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codeName="ThisWorkbook" hidePivotFieldList="1" defaultThemeVersion="166925"/>
  <mc:AlternateContent xmlns:mc="http://schemas.openxmlformats.org/markup-compatibility/2006">
    <mc:Choice Requires="x15">
      <x15ac:absPath xmlns:x15ac="http://schemas.microsoft.com/office/spreadsheetml/2010/11/ac" url="C:\Users\kubra\Desktop\"/>
    </mc:Choice>
  </mc:AlternateContent>
  <xr:revisionPtr revIDLastSave="0" documentId="13_ncr:1_{080C6ABC-FC87-412D-A2A6-9088D9D153B4}" xr6:coauthVersionLast="47" xr6:coauthVersionMax="47" xr10:uidLastSave="{00000000-0000-0000-0000-000000000000}"/>
  <bookViews>
    <workbookView xWindow="-108" yWindow="-108" windowWidth="23256" windowHeight="12456" activeTab="2" xr2:uid="{3AFCFB8C-9E3A-469B-85AA-867F3414A846}"/>
  </bookViews>
  <sheets>
    <sheet name="model dataset" sheetId="1" r:id="rId1"/>
    <sheet name="raw data" sheetId="10" r:id="rId2"/>
    <sheet name="Pre-analysis" sheetId="2" r:id="rId3"/>
    <sheet name="PdC analysis" sheetId="11" r:id="rId4"/>
  </sheets>
  <definedNames>
    <definedName name="_" localSheetId="1">#REF!</definedName>
    <definedName name="_">#REF!</definedName>
    <definedName name="_xlnm._FilterDatabase" localSheetId="0" hidden="1">'model dataset'!$A$1:$AW$1296</definedName>
    <definedName name="_xlnm._FilterDatabase" localSheetId="1" hidden="1">'raw data'!$A$1:$AK$1545</definedName>
    <definedName name="Highly_Dispersed_Palladium_on_Carbon_Nanofibers_for_Hydrogenation_of_Nitrocompounds_to_Amines" localSheetId="1">#REF!</definedName>
    <definedName name="Highly_Dispersed_Palladium_on_Carbon_Nanofibers_for_Hydrogenation_of_Nitrocompounds_to_Amines">#REF!</definedName>
    <definedName name="_xlnm.Print_Area" localSheetId="1">'raw data'!$A$1:$AK$1542</definedName>
  </definedNames>
  <calcPr calcId="191029"/>
  <pivotCaches>
    <pivotCache cacheId="0" r:id="rId5"/>
    <pivotCache cacheId="21"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3" i="1" l="1"/>
  <c r="AE4" i="1"/>
  <c r="AE5" i="1"/>
  <c r="AE6" i="1"/>
  <c r="AE7" i="1"/>
  <c r="AE8" i="1"/>
  <c r="AE9" i="1"/>
  <c r="AE10" i="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189" i="1"/>
  <c r="AE190" i="1"/>
  <c r="AE191" i="1"/>
  <c r="AE192" i="1"/>
  <c r="AE193" i="1"/>
  <c r="AE194" i="1"/>
  <c r="AE195" i="1"/>
  <c r="AE196" i="1"/>
  <c r="AE197" i="1"/>
  <c r="AE198" i="1"/>
  <c r="AE199" i="1"/>
  <c r="AE200" i="1"/>
  <c r="AE201" i="1"/>
  <c r="AE202" i="1"/>
  <c r="AE203" i="1"/>
  <c r="AE204" i="1"/>
  <c r="AE205" i="1"/>
  <c r="AE206" i="1"/>
  <c r="AE207" i="1"/>
  <c r="AE208" i="1"/>
  <c r="AE209" i="1"/>
  <c r="AE210" i="1"/>
  <c r="AE211" i="1"/>
  <c r="AE212" i="1"/>
  <c r="AE213" i="1"/>
  <c r="AE214" i="1"/>
  <c r="AE215" i="1"/>
  <c r="AE216" i="1"/>
  <c r="AE217" i="1"/>
  <c r="AE218" i="1"/>
  <c r="AE219" i="1"/>
  <c r="AE220" i="1"/>
  <c r="AE221" i="1"/>
  <c r="AE222" i="1"/>
  <c r="AE223" i="1"/>
  <c r="AE224" i="1"/>
  <c r="AE225" i="1"/>
  <c r="AE226" i="1"/>
  <c r="AE227" i="1"/>
  <c r="AE228" i="1"/>
  <c r="AE229" i="1"/>
  <c r="AE230" i="1"/>
  <c r="AE231" i="1"/>
  <c r="AE232" i="1"/>
  <c r="AE233" i="1"/>
  <c r="AE234" i="1"/>
  <c r="AE235" i="1"/>
  <c r="AE236" i="1"/>
  <c r="AE237" i="1"/>
  <c r="AE238" i="1"/>
  <c r="AE239" i="1"/>
  <c r="AE240" i="1"/>
  <c r="AE241" i="1"/>
  <c r="AE242" i="1"/>
  <c r="AE243" i="1"/>
  <c r="AE244" i="1"/>
  <c r="AE245" i="1"/>
  <c r="AE246" i="1"/>
  <c r="AE247" i="1"/>
  <c r="AE248" i="1"/>
  <c r="AE249" i="1"/>
  <c r="AE250" i="1"/>
  <c r="AE251" i="1"/>
  <c r="AE252" i="1"/>
  <c r="AE253" i="1"/>
  <c r="AE254" i="1"/>
  <c r="AE255" i="1"/>
  <c r="AE256" i="1"/>
  <c r="AE257" i="1"/>
  <c r="AE258" i="1"/>
  <c r="AE259" i="1"/>
  <c r="AE260" i="1"/>
  <c r="AE261" i="1"/>
  <c r="AE262" i="1"/>
  <c r="AE263" i="1"/>
  <c r="AE264" i="1"/>
  <c r="AE265" i="1"/>
  <c r="AE266" i="1"/>
  <c r="AE267" i="1"/>
  <c r="AE268" i="1"/>
  <c r="AE269" i="1"/>
  <c r="AE270" i="1"/>
  <c r="AE271" i="1"/>
  <c r="AE272" i="1"/>
  <c r="AE273" i="1"/>
  <c r="AE274" i="1"/>
  <c r="AE275" i="1"/>
  <c r="AE276" i="1"/>
  <c r="AE277" i="1"/>
  <c r="AE278" i="1"/>
  <c r="AE279" i="1"/>
  <c r="AE280" i="1"/>
  <c r="AE281" i="1"/>
  <c r="AE282" i="1"/>
  <c r="AE283" i="1"/>
  <c r="AE284" i="1"/>
  <c r="AE285" i="1"/>
  <c r="AE286" i="1"/>
  <c r="AE287" i="1"/>
  <c r="AE288" i="1"/>
  <c r="AE289" i="1"/>
  <c r="AE290" i="1"/>
  <c r="AE291" i="1"/>
  <c r="AE292" i="1"/>
  <c r="AE293" i="1"/>
  <c r="AE294" i="1"/>
  <c r="AE295" i="1"/>
  <c r="AE296" i="1"/>
  <c r="AE297" i="1"/>
  <c r="AE298" i="1"/>
  <c r="AE299" i="1"/>
  <c r="AE300" i="1"/>
  <c r="AE301" i="1"/>
  <c r="AE302" i="1"/>
  <c r="AE303" i="1"/>
  <c r="AE304" i="1"/>
  <c r="AE305" i="1"/>
  <c r="AE306" i="1"/>
  <c r="AE307" i="1"/>
  <c r="AE308" i="1"/>
  <c r="AE309" i="1"/>
  <c r="AE310" i="1"/>
  <c r="AE311" i="1"/>
  <c r="AE312" i="1"/>
  <c r="AE313" i="1"/>
  <c r="AE314" i="1"/>
  <c r="AE315" i="1"/>
  <c r="AE316" i="1"/>
  <c r="AE317" i="1"/>
  <c r="AE318" i="1"/>
  <c r="AE319" i="1"/>
  <c r="AE320" i="1"/>
  <c r="AE321" i="1"/>
  <c r="AE322" i="1"/>
  <c r="AE323" i="1"/>
  <c r="AE324" i="1"/>
  <c r="AE325" i="1"/>
  <c r="AE326" i="1"/>
  <c r="AE327" i="1"/>
  <c r="AE328" i="1"/>
  <c r="AE329" i="1"/>
  <c r="AE330" i="1"/>
  <c r="AE331" i="1"/>
  <c r="AE332" i="1"/>
  <c r="AE333" i="1"/>
  <c r="AE334" i="1"/>
  <c r="AE335" i="1"/>
  <c r="AE336" i="1"/>
  <c r="AE337" i="1"/>
  <c r="AE338" i="1"/>
  <c r="AE339" i="1"/>
  <c r="AE340" i="1"/>
  <c r="AE341" i="1"/>
  <c r="AE342" i="1"/>
  <c r="AE343" i="1"/>
  <c r="AE344" i="1"/>
  <c r="AE345" i="1"/>
  <c r="AE346" i="1"/>
  <c r="AE347" i="1"/>
  <c r="AE348" i="1"/>
  <c r="AE349" i="1"/>
  <c r="AE350" i="1"/>
  <c r="AE351" i="1"/>
  <c r="AE352" i="1"/>
  <c r="AE353" i="1"/>
  <c r="AE354" i="1"/>
  <c r="AE355" i="1"/>
  <c r="AE356" i="1"/>
  <c r="AE357" i="1"/>
  <c r="AE358" i="1"/>
  <c r="AE359" i="1"/>
  <c r="AE360" i="1"/>
  <c r="AE361" i="1"/>
  <c r="AE362" i="1"/>
  <c r="AE363" i="1"/>
  <c r="AE364" i="1"/>
  <c r="AE365" i="1"/>
  <c r="AE366" i="1"/>
  <c r="AE367" i="1"/>
  <c r="AE368" i="1"/>
  <c r="AE369" i="1"/>
  <c r="AE370" i="1"/>
  <c r="AE371" i="1"/>
  <c r="AE372" i="1"/>
  <c r="AE373" i="1"/>
  <c r="AE374" i="1"/>
  <c r="AE375" i="1"/>
  <c r="AE376" i="1"/>
  <c r="AE377" i="1"/>
  <c r="AE378" i="1"/>
  <c r="AE379" i="1"/>
  <c r="AE380" i="1"/>
  <c r="AE381" i="1"/>
  <c r="AE382" i="1"/>
  <c r="AE383" i="1"/>
  <c r="AE384" i="1"/>
  <c r="AE385" i="1"/>
  <c r="AE386" i="1"/>
  <c r="AE387" i="1"/>
  <c r="AE388" i="1"/>
  <c r="AE389" i="1"/>
  <c r="AE390" i="1"/>
  <c r="AE391" i="1"/>
  <c r="AE392" i="1"/>
  <c r="AE393" i="1"/>
  <c r="AE394" i="1"/>
  <c r="AE395" i="1"/>
  <c r="AE396" i="1"/>
  <c r="AE397" i="1"/>
  <c r="AE398" i="1"/>
  <c r="AE399" i="1"/>
  <c r="AE400" i="1"/>
  <c r="AE401" i="1"/>
  <c r="AE402" i="1"/>
  <c r="AE403" i="1"/>
  <c r="AE404" i="1"/>
  <c r="AE405" i="1"/>
  <c r="AE406" i="1"/>
  <c r="AE407" i="1"/>
  <c r="AE408" i="1"/>
  <c r="AE409" i="1"/>
  <c r="AE410" i="1"/>
  <c r="AE411" i="1"/>
  <c r="AE412" i="1"/>
  <c r="AE413" i="1"/>
  <c r="AE414" i="1"/>
  <c r="AE415" i="1"/>
  <c r="AE416" i="1"/>
  <c r="AE417" i="1"/>
  <c r="AE418" i="1"/>
  <c r="AE419" i="1"/>
  <c r="AE420" i="1"/>
  <c r="AE421" i="1"/>
  <c r="AE422" i="1"/>
  <c r="AE423" i="1"/>
  <c r="AE424" i="1"/>
  <c r="AE425" i="1"/>
  <c r="AE426" i="1"/>
  <c r="AE427" i="1"/>
  <c r="AE428" i="1"/>
  <c r="AE429" i="1"/>
  <c r="AE430" i="1"/>
  <c r="AE431" i="1"/>
  <c r="AE432" i="1"/>
  <c r="AE433" i="1"/>
  <c r="AE434" i="1"/>
  <c r="AE435" i="1"/>
  <c r="AE436" i="1"/>
  <c r="AE437" i="1"/>
  <c r="AE438" i="1"/>
  <c r="AE439" i="1"/>
  <c r="AE440" i="1"/>
  <c r="AE441" i="1"/>
  <c r="AE442" i="1"/>
  <c r="AE443" i="1"/>
  <c r="AE444" i="1"/>
  <c r="AE445" i="1"/>
  <c r="AE446" i="1"/>
  <c r="AE447" i="1"/>
  <c r="AE448" i="1"/>
  <c r="AE449" i="1"/>
  <c r="AE450" i="1"/>
  <c r="AE451" i="1"/>
  <c r="AE452" i="1"/>
  <c r="AE453" i="1"/>
  <c r="AE454" i="1"/>
  <c r="AE455" i="1"/>
  <c r="AE456" i="1"/>
  <c r="AE457" i="1"/>
  <c r="AE458" i="1"/>
  <c r="AE459" i="1"/>
  <c r="AE460" i="1"/>
  <c r="AE461" i="1"/>
  <c r="AE462" i="1"/>
  <c r="AE463" i="1"/>
  <c r="AE464" i="1"/>
  <c r="AE465" i="1"/>
  <c r="AE466" i="1"/>
  <c r="AE467" i="1"/>
  <c r="AE468" i="1"/>
  <c r="AE469" i="1"/>
  <c r="AE470" i="1"/>
  <c r="AE471" i="1"/>
  <c r="AE472" i="1"/>
  <c r="AE473" i="1"/>
  <c r="AE474" i="1"/>
  <c r="AE475" i="1"/>
  <c r="AE476" i="1"/>
  <c r="AE477" i="1"/>
  <c r="AE478" i="1"/>
  <c r="AE479" i="1"/>
  <c r="AE480" i="1"/>
  <c r="AE481" i="1"/>
  <c r="AE482" i="1"/>
  <c r="AE483" i="1"/>
  <c r="AE484" i="1"/>
  <c r="AE485" i="1"/>
  <c r="AE486" i="1"/>
  <c r="AE487" i="1"/>
  <c r="AE488" i="1"/>
  <c r="AE489" i="1"/>
  <c r="AE490" i="1"/>
  <c r="AE491" i="1"/>
  <c r="AE492" i="1"/>
  <c r="AE493" i="1"/>
  <c r="AE494" i="1"/>
  <c r="AE495" i="1"/>
  <c r="AE496" i="1"/>
  <c r="AE497" i="1"/>
  <c r="AE498" i="1"/>
  <c r="AE499" i="1"/>
  <c r="AE500" i="1"/>
  <c r="AE501" i="1"/>
  <c r="AE502" i="1"/>
  <c r="AE503" i="1"/>
  <c r="AE504" i="1"/>
  <c r="AE505" i="1"/>
  <c r="AE506" i="1"/>
  <c r="AE507" i="1"/>
  <c r="AE508" i="1"/>
  <c r="AE509" i="1"/>
  <c r="AE510" i="1"/>
  <c r="AE511" i="1"/>
  <c r="AE512" i="1"/>
  <c r="AE513" i="1"/>
  <c r="AE514" i="1"/>
  <c r="AE515" i="1"/>
  <c r="AE516" i="1"/>
  <c r="AE517" i="1"/>
  <c r="AE518" i="1"/>
  <c r="AE519" i="1"/>
  <c r="AE520" i="1"/>
  <c r="AE521" i="1"/>
  <c r="AE522" i="1"/>
  <c r="AE523" i="1"/>
  <c r="AE524" i="1"/>
  <c r="AE525" i="1"/>
  <c r="AE526" i="1"/>
  <c r="AE527" i="1"/>
  <c r="AE528" i="1"/>
  <c r="AE529" i="1"/>
  <c r="AE530" i="1"/>
  <c r="AE531" i="1"/>
  <c r="AE532" i="1"/>
  <c r="AE533" i="1"/>
  <c r="AE534" i="1"/>
  <c r="AE535" i="1"/>
  <c r="AE536" i="1"/>
  <c r="AE537" i="1"/>
  <c r="AE538" i="1"/>
  <c r="AE539" i="1"/>
  <c r="AE540" i="1"/>
  <c r="AE541" i="1"/>
  <c r="AE542" i="1"/>
  <c r="AE543" i="1"/>
  <c r="AE544" i="1"/>
  <c r="AE545" i="1"/>
  <c r="AE546" i="1"/>
  <c r="AE547" i="1"/>
  <c r="AE548" i="1"/>
  <c r="AE549" i="1"/>
  <c r="AE550" i="1"/>
  <c r="AE551" i="1"/>
  <c r="AE552" i="1"/>
  <c r="AE553" i="1"/>
  <c r="AE554" i="1"/>
  <c r="AE555" i="1"/>
  <c r="AE556" i="1"/>
  <c r="AE557" i="1"/>
  <c r="AE558" i="1"/>
  <c r="AE559" i="1"/>
  <c r="AE560" i="1"/>
  <c r="AE561" i="1"/>
  <c r="AE562" i="1"/>
  <c r="AE563" i="1"/>
  <c r="AE564" i="1"/>
  <c r="AE565" i="1"/>
  <c r="AE566" i="1"/>
  <c r="AE567" i="1"/>
  <c r="AE568" i="1"/>
  <c r="AE569" i="1"/>
  <c r="AE570" i="1"/>
  <c r="AE571" i="1"/>
  <c r="AE572" i="1"/>
  <c r="AE573" i="1"/>
  <c r="AE574" i="1"/>
  <c r="AE575" i="1"/>
  <c r="AE576" i="1"/>
  <c r="AE577" i="1"/>
  <c r="AE578" i="1"/>
  <c r="AE579" i="1"/>
  <c r="AE580" i="1"/>
  <c r="AE581" i="1"/>
  <c r="AE582" i="1"/>
  <c r="AE583" i="1"/>
  <c r="AE584" i="1"/>
  <c r="AE585" i="1"/>
  <c r="AE586" i="1"/>
  <c r="AE587" i="1"/>
  <c r="AE588" i="1"/>
  <c r="AE589" i="1"/>
  <c r="AE590" i="1"/>
  <c r="AE591" i="1"/>
  <c r="AE592" i="1"/>
  <c r="AE593" i="1"/>
  <c r="AE594" i="1"/>
  <c r="AE595" i="1"/>
  <c r="AE596" i="1"/>
  <c r="AE597" i="1"/>
  <c r="AE598" i="1"/>
  <c r="AE599" i="1"/>
  <c r="AE600" i="1"/>
  <c r="AE601" i="1"/>
  <c r="AE602" i="1"/>
  <c r="AE603" i="1"/>
  <c r="AE604" i="1"/>
  <c r="AE605" i="1"/>
  <c r="AE606" i="1"/>
  <c r="AE607" i="1"/>
  <c r="AE608" i="1"/>
  <c r="AE609" i="1"/>
  <c r="AE610" i="1"/>
  <c r="AE611" i="1"/>
  <c r="AE612" i="1"/>
  <c r="AE613" i="1"/>
  <c r="AE614" i="1"/>
  <c r="AE615" i="1"/>
  <c r="AE616" i="1"/>
  <c r="AE617" i="1"/>
  <c r="AE618" i="1"/>
  <c r="AE619" i="1"/>
  <c r="AE620" i="1"/>
  <c r="AE621" i="1"/>
  <c r="AE622" i="1"/>
  <c r="AE623" i="1"/>
  <c r="AE624" i="1"/>
  <c r="AE625" i="1"/>
  <c r="AE626" i="1"/>
  <c r="AE627" i="1"/>
  <c r="AE628" i="1"/>
  <c r="AE629" i="1"/>
  <c r="AE630" i="1"/>
  <c r="AE631" i="1"/>
  <c r="AE632" i="1"/>
  <c r="AE633" i="1"/>
  <c r="AE634" i="1"/>
  <c r="AE635" i="1"/>
  <c r="AE636" i="1"/>
  <c r="AE637" i="1"/>
  <c r="AE638" i="1"/>
  <c r="AE639" i="1"/>
  <c r="AE640" i="1"/>
  <c r="AE641" i="1"/>
  <c r="AE642" i="1"/>
  <c r="AE643" i="1"/>
  <c r="AE644" i="1"/>
  <c r="AE645" i="1"/>
  <c r="AE646" i="1"/>
  <c r="AE647" i="1"/>
  <c r="AE648" i="1"/>
  <c r="AE649" i="1"/>
  <c r="AE650" i="1"/>
  <c r="AE651" i="1"/>
  <c r="AE652" i="1"/>
  <c r="AE653" i="1"/>
  <c r="AE654" i="1"/>
  <c r="AE655" i="1"/>
  <c r="AE656" i="1"/>
  <c r="AE657" i="1"/>
  <c r="AE658" i="1"/>
  <c r="AE659" i="1"/>
  <c r="AE660" i="1"/>
  <c r="AE661" i="1"/>
  <c r="AE662" i="1"/>
  <c r="AE663" i="1"/>
  <c r="AE664" i="1"/>
  <c r="AE665" i="1"/>
  <c r="AE666" i="1"/>
  <c r="AE667" i="1"/>
  <c r="AE668" i="1"/>
  <c r="AE669" i="1"/>
  <c r="AE670" i="1"/>
  <c r="AE671" i="1"/>
  <c r="AE672" i="1"/>
  <c r="AE673" i="1"/>
  <c r="AE674" i="1"/>
  <c r="AE675" i="1"/>
  <c r="AE676" i="1"/>
  <c r="AE677" i="1"/>
  <c r="AE678" i="1"/>
  <c r="AE679" i="1"/>
  <c r="AE680" i="1"/>
  <c r="AE681" i="1"/>
  <c r="AE682" i="1"/>
  <c r="AE683" i="1"/>
  <c r="AE684" i="1"/>
  <c r="AE685" i="1"/>
  <c r="AE686" i="1"/>
  <c r="AE687" i="1"/>
  <c r="AE688" i="1"/>
  <c r="AE689" i="1"/>
  <c r="AE690" i="1"/>
  <c r="AE691" i="1"/>
  <c r="AE692" i="1"/>
  <c r="AE693" i="1"/>
  <c r="AE694" i="1"/>
  <c r="AE695" i="1"/>
  <c r="AE696" i="1"/>
  <c r="AE697" i="1"/>
  <c r="AE698" i="1"/>
  <c r="AE699" i="1"/>
  <c r="AE700" i="1"/>
  <c r="AE701" i="1"/>
  <c r="AE702" i="1"/>
  <c r="AE703" i="1"/>
  <c r="AE704" i="1"/>
  <c r="AE705" i="1"/>
  <c r="AE706" i="1"/>
  <c r="AE707" i="1"/>
  <c r="AE708" i="1"/>
  <c r="AE709" i="1"/>
  <c r="AE710" i="1"/>
  <c r="AE711" i="1"/>
  <c r="AE712" i="1"/>
  <c r="AE713" i="1"/>
  <c r="AE714" i="1"/>
  <c r="AE715" i="1"/>
  <c r="AE716" i="1"/>
  <c r="AE717" i="1"/>
  <c r="AE718" i="1"/>
  <c r="AE719" i="1"/>
  <c r="AE720" i="1"/>
  <c r="AE721" i="1"/>
  <c r="AE722" i="1"/>
  <c r="AE723" i="1"/>
  <c r="AE724" i="1"/>
  <c r="AE725" i="1"/>
  <c r="AE726" i="1"/>
  <c r="AE727" i="1"/>
  <c r="AE728" i="1"/>
  <c r="AE729" i="1"/>
  <c r="AE730" i="1"/>
  <c r="AE731" i="1"/>
  <c r="AE732" i="1"/>
  <c r="AE733" i="1"/>
  <c r="AE734" i="1"/>
  <c r="AE735" i="1"/>
  <c r="AE736" i="1"/>
  <c r="AE737" i="1"/>
  <c r="AE738" i="1"/>
  <c r="AE739" i="1"/>
  <c r="AE740" i="1"/>
  <c r="AE741" i="1"/>
  <c r="AE742" i="1"/>
  <c r="AE743" i="1"/>
  <c r="AE744" i="1"/>
  <c r="AE745" i="1"/>
  <c r="AE746" i="1"/>
  <c r="AE747" i="1"/>
  <c r="AE748" i="1"/>
  <c r="AE749" i="1"/>
  <c r="AE750" i="1"/>
  <c r="AE751" i="1"/>
  <c r="AE752" i="1"/>
  <c r="AE753" i="1"/>
  <c r="AE754" i="1"/>
  <c r="AE755" i="1"/>
  <c r="AE756" i="1"/>
  <c r="AE757" i="1"/>
  <c r="AE758" i="1"/>
  <c r="AE759" i="1"/>
  <c r="AE760" i="1"/>
  <c r="AE761" i="1"/>
  <c r="AE762" i="1"/>
  <c r="AE763" i="1"/>
  <c r="AE764" i="1"/>
  <c r="AE765" i="1"/>
  <c r="AE766" i="1"/>
  <c r="AE767" i="1"/>
  <c r="AE768" i="1"/>
  <c r="AE769" i="1"/>
  <c r="AE770" i="1"/>
  <c r="AE771" i="1"/>
  <c r="AE772" i="1"/>
  <c r="AE773" i="1"/>
  <c r="AE774" i="1"/>
  <c r="AE775" i="1"/>
  <c r="AE776" i="1"/>
  <c r="AE777" i="1"/>
  <c r="AE778" i="1"/>
  <c r="AE779" i="1"/>
  <c r="AE780" i="1"/>
  <c r="AE781" i="1"/>
  <c r="AE782" i="1"/>
  <c r="AE783" i="1"/>
  <c r="AE784" i="1"/>
  <c r="AE785" i="1"/>
  <c r="AE786" i="1"/>
  <c r="AE787" i="1"/>
  <c r="AE788" i="1"/>
  <c r="AE789" i="1"/>
  <c r="AE790" i="1"/>
  <c r="AE791" i="1"/>
  <c r="AE792" i="1"/>
  <c r="AE793" i="1"/>
  <c r="AE794" i="1"/>
  <c r="AE795" i="1"/>
  <c r="AE796" i="1"/>
  <c r="AE797" i="1"/>
  <c r="AE798" i="1"/>
  <c r="AE799" i="1"/>
  <c r="AE800" i="1"/>
  <c r="AE801" i="1"/>
  <c r="AE802" i="1"/>
  <c r="AE803" i="1"/>
  <c r="AE804" i="1"/>
  <c r="AE805" i="1"/>
  <c r="AE806" i="1"/>
  <c r="AE807" i="1"/>
  <c r="AE808" i="1"/>
  <c r="AE809" i="1"/>
  <c r="AE810" i="1"/>
  <c r="AE811" i="1"/>
  <c r="AE812" i="1"/>
  <c r="AE813" i="1"/>
  <c r="AE814" i="1"/>
  <c r="AE815" i="1"/>
  <c r="AE816" i="1"/>
  <c r="AE817" i="1"/>
  <c r="AE818" i="1"/>
  <c r="AE819" i="1"/>
  <c r="AE820" i="1"/>
  <c r="AE821" i="1"/>
  <c r="AE822" i="1"/>
  <c r="AE823" i="1"/>
  <c r="AE824" i="1"/>
  <c r="AE825" i="1"/>
  <c r="AE826" i="1"/>
  <c r="AE827" i="1"/>
  <c r="AE828" i="1"/>
  <c r="AE829" i="1"/>
  <c r="AE830" i="1"/>
  <c r="AE831" i="1"/>
  <c r="AE832" i="1"/>
  <c r="AE833" i="1"/>
  <c r="AE834" i="1"/>
  <c r="AE835" i="1"/>
  <c r="AE836" i="1"/>
  <c r="AE837" i="1"/>
  <c r="AE838" i="1"/>
  <c r="AE839" i="1"/>
  <c r="AE840" i="1"/>
  <c r="AE841" i="1"/>
  <c r="AE842" i="1"/>
  <c r="AE843" i="1"/>
  <c r="AE844" i="1"/>
  <c r="AE845" i="1"/>
  <c r="AE846" i="1"/>
  <c r="AE847" i="1"/>
  <c r="AE848" i="1"/>
  <c r="AE849" i="1"/>
  <c r="AE850" i="1"/>
  <c r="AE851" i="1"/>
  <c r="AE852" i="1"/>
  <c r="AE853" i="1"/>
  <c r="AE854" i="1"/>
  <c r="AE855" i="1"/>
  <c r="AE856" i="1"/>
  <c r="AE857" i="1"/>
  <c r="AE858" i="1"/>
  <c r="AE859" i="1"/>
  <c r="AE860" i="1"/>
  <c r="AE861" i="1"/>
  <c r="AE862" i="1"/>
  <c r="AE863" i="1"/>
  <c r="AE864" i="1"/>
  <c r="AE865" i="1"/>
  <c r="AE866" i="1"/>
  <c r="AE867" i="1"/>
  <c r="AE868" i="1"/>
  <c r="AE869" i="1"/>
  <c r="AE870" i="1"/>
  <c r="AE871" i="1"/>
  <c r="AE872" i="1"/>
  <c r="AE873" i="1"/>
  <c r="AE874" i="1"/>
  <c r="AE875" i="1"/>
  <c r="AE876" i="1"/>
  <c r="AE877" i="1"/>
  <c r="AE878" i="1"/>
  <c r="AE879" i="1"/>
  <c r="AE880" i="1"/>
  <c r="AE881" i="1"/>
  <c r="AE882" i="1"/>
  <c r="AE883" i="1"/>
  <c r="AE884" i="1"/>
  <c r="AE885" i="1"/>
  <c r="AE886" i="1"/>
  <c r="AE887" i="1"/>
  <c r="AE888" i="1"/>
  <c r="AE889" i="1"/>
  <c r="AE890" i="1"/>
  <c r="AE891" i="1"/>
  <c r="AE892" i="1"/>
  <c r="AE893" i="1"/>
  <c r="AE894" i="1"/>
  <c r="AE895" i="1"/>
  <c r="AE896" i="1"/>
  <c r="AE897" i="1"/>
  <c r="AE898" i="1"/>
  <c r="AE899" i="1"/>
  <c r="AE900" i="1"/>
  <c r="AE901" i="1"/>
  <c r="AE902" i="1"/>
  <c r="AE903" i="1"/>
  <c r="AE904" i="1"/>
  <c r="AE905" i="1"/>
  <c r="AE906" i="1"/>
  <c r="AE907" i="1"/>
  <c r="AE908" i="1"/>
  <c r="AE909" i="1"/>
  <c r="AE910" i="1"/>
  <c r="AE911" i="1"/>
  <c r="AE912" i="1"/>
  <c r="AE913" i="1"/>
  <c r="AE914" i="1"/>
  <c r="AE915" i="1"/>
  <c r="AE916" i="1"/>
  <c r="AE917" i="1"/>
  <c r="AE918" i="1"/>
  <c r="AE919" i="1"/>
  <c r="AE920" i="1"/>
  <c r="AE921" i="1"/>
  <c r="AE922" i="1"/>
  <c r="AE923" i="1"/>
  <c r="AE924" i="1"/>
  <c r="AE925" i="1"/>
  <c r="AE926" i="1"/>
  <c r="AE927" i="1"/>
  <c r="AE928" i="1"/>
  <c r="AE929" i="1"/>
  <c r="AE930" i="1"/>
  <c r="AE931" i="1"/>
  <c r="AE932" i="1"/>
  <c r="AE933" i="1"/>
  <c r="AE934" i="1"/>
  <c r="AE935" i="1"/>
  <c r="AE936" i="1"/>
  <c r="AE937" i="1"/>
  <c r="AE938" i="1"/>
  <c r="AE939" i="1"/>
  <c r="AE940" i="1"/>
  <c r="AE941" i="1"/>
  <c r="AE942" i="1"/>
  <c r="AE943" i="1"/>
  <c r="AE944" i="1"/>
  <c r="AE945" i="1"/>
  <c r="AE946" i="1"/>
  <c r="AE947" i="1"/>
  <c r="AE948" i="1"/>
  <c r="AE949" i="1"/>
  <c r="AE950" i="1"/>
  <c r="AE951" i="1"/>
  <c r="AE952" i="1"/>
  <c r="AE953" i="1"/>
  <c r="AE954" i="1"/>
  <c r="AE955" i="1"/>
  <c r="AE956" i="1"/>
  <c r="AE957" i="1"/>
  <c r="AE958" i="1"/>
  <c r="AE959" i="1"/>
  <c r="AE960" i="1"/>
  <c r="AE961" i="1"/>
  <c r="AE962" i="1"/>
  <c r="AE963" i="1"/>
  <c r="AE964" i="1"/>
  <c r="AE965" i="1"/>
  <c r="AE966" i="1"/>
  <c r="AE967" i="1"/>
  <c r="AE968" i="1"/>
  <c r="AE969" i="1"/>
  <c r="AE970" i="1"/>
  <c r="AE971" i="1"/>
  <c r="AE972" i="1"/>
  <c r="AE973" i="1"/>
  <c r="AE974" i="1"/>
  <c r="AE975" i="1"/>
  <c r="AE976" i="1"/>
  <c r="AE977" i="1"/>
  <c r="AE978" i="1"/>
  <c r="AE979" i="1"/>
  <c r="AE980" i="1"/>
  <c r="AE981" i="1"/>
  <c r="AE982" i="1"/>
  <c r="AE983" i="1"/>
  <c r="AE984" i="1"/>
  <c r="AE985" i="1"/>
  <c r="AE986" i="1"/>
  <c r="AE987" i="1"/>
  <c r="AE988" i="1"/>
  <c r="AE989" i="1"/>
  <c r="AE990" i="1"/>
  <c r="AE991" i="1"/>
  <c r="AE992" i="1"/>
  <c r="AE993" i="1"/>
  <c r="AE994" i="1"/>
  <c r="AE995" i="1"/>
  <c r="AE996" i="1"/>
  <c r="AE997" i="1"/>
  <c r="AE998" i="1"/>
  <c r="AE999" i="1"/>
  <c r="AE1000" i="1"/>
  <c r="AE1001" i="1"/>
  <c r="AE1002" i="1"/>
  <c r="AE1003" i="1"/>
  <c r="AE1004" i="1"/>
  <c r="AE1005" i="1"/>
  <c r="AE1006" i="1"/>
  <c r="AE1007" i="1"/>
  <c r="AE1008" i="1"/>
  <c r="AE1009" i="1"/>
  <c r="AE1010" i="1"/>
  <c r="AE1011" i="1"/>
  <c r="AE1012" i="1"/>
  <c r="AE1013" i="1"/>
  <c r="AE1014" i="1"/>
  <c r="AE1015" i="1"/>
  <c r="AE1016" i="1"/>
  <c r="AE1017" i="1"/>
  <c r="AE1018" i="1"/>
  <c r="AE1019" i="1"/>
  <c r="AE1020" i="1"/>
  <c r="AE1021" i="1"/>
  <c r="AE1022" i="1"/>
  <c r="AE1023" i="1"/>
  <c r="AE1024" i="1"/>
  <c r="AE1025" i="1"/>
  <c r="AE1026" i="1"/>
  <c r="AE1027" i="1"/>
  <c r="AE1028" i="1"/>
  <c r="AE1029" i="1"/>
  <c r="AE1030" i="1"/>
  <c r="AE1031" i="1"/>
  <c r="AE1032" i="1"/>
  <c r="AE1033" i="1"/>
  <c r="AE1034" i="1"/>
  <c r="AE1035" i="1"/>
  <c r="AE1036" i="1"/>
  <c r="AE1037" i="1"/>
  <c r="AE1038" i="1"/>
  <c r="AE1039" i="1"/>
  <c r="AE1040" i="1"/>
  <c r="AE1041" i="1"/>
  <c r="AE1042" i="1"/>
  <c r="AE1043" i="1"/>
  <c r="AE1044" i="1"/>
  <c r="AE1045" i="1"/>
  <c r="AE1046" i="1"/>
  <c r="AE1047" i="1"/>
  <c r="AE1048" i="1"/>
  <c r="AE1049" i="1"/>
  <c r="AE1050" i="1"/>
  <c r="AE1051" i="1"/>
  <c r="AE1052" i="1"/>
  <c r="AE1053" i="1"/>
  <c r="AE1054" i="1"/>
  <c r="AE1055" i="1"/>
  <c r="AE1056" i="1"/>
  <c r="AE1057" i="1"/>
  <c r="AE1058" i="1"/>
  <c r="AE1059" i="1"/>
  <c r="AE1060" i="1"/>
  <c r="AE1061" i="1"/>
  <c r="AE1062" i="1"/>
  <c r="AE1063" i="1"/>
  <c r="AE1064" i="1"/>
  <c r="AE1065" i="1"/>
  <c r="AE1066" i="1"/>
  <c r="AE1067" i="1"/>
  <c r="AE1068" i="1"/>
  <c r="AE1069" i="1"/>
  <c r="AE1070" i="1"/>
  <c r="AE1071" i="1"/>
  <c r="AE1072" i="1"/>
  <c r="AE1073" i="1"/>
  <c r="AE1074" i="1"/>
  <c r="AE1075" i="1"/>
  <c r="AE1076" i="1"/>
  <c r="AE1077" i="1"/>
  <c r="AE1078" i="1"/>
  <c r="AE1079" i="1"/>
  <c r="AE1080" i="1"/>
  <c r="AE1081" i="1"/>
  <c r="AE1082" i="1"/>
  <c r="AE1083" i="1"/>
  <c r="AE1084" i="1"/>
  <c r="AE1085" i="1"/>
  <c r="AE1086" i="1"/>
  <c r="AE1087" i="1"/>
  <c r="AE1088" i="1"/>
  <c r="AE1089" i="1"/>
  <c r="AE1090" i="1"/>
  <c r="AE1091" i="1"/>
  <c r="AE1092" i="1"/>
  <c r="AE1093" i="1"/>
  <c r="AE1094" i="1"/>
  <c r="AE1095" i="1"/>
  <c r="AE1096" i="1"/>
  <c r="AE1097" i="1"/>
  <c r="AE1098" i="1"/>
  <c r="AE1099" i="1"/>
  <c r="AE1100" i="1"/>
  <c r="AE1101" i="1"/>
  <c r="AE1102" i="1"/>
  <c r="AE1103" i="1"/>
  <c r="AE1104" i="1"/>
  <c r="AE1105" i="1"/>
  <c r="AE1106" i="1"/>
  <c r="AE1107" i="1"/>
  <c r="AE1108" i="1"/>
  <c r="AE1109" i="1"/>
  <c r="AE1110" i="1"/>
  <c r="AE1111" i="1"/>
  <c r="AE1112" i="1"/>
  <c r="AE1113" i="1"/>
  <c r="AE1114" i="1"/>
  <c r="AE1115" i="1"/>
  <c r="AE1116" i="1"/>
  <c r="AE1117" i="1"/>
  <c r="AE1118" i="1"/>
  <c r="AE1119" i="1"/>
  <c r="AE1120" i="1"/>
  <c r="AE1121" i="1"/>
  <c r="AE1122" i="1"/>
  <c r="AE1123" i="1"/>
  <c r="AE1124" i="1"/>
  <c r="AE1125" i="1"/>
  <c r="AE1126" i="1"/>
  <c r="AE1127" i="1"/>
  <c r="AE1128" i="1"/>
  <c r="AE1129" i="1"/>
  <c r="AE1130" i="1"/>
  <c r="AE1131" i="1"/>
  <c r="AE1132" i="1"/>
  <c r="AE1133" i="1"/>
  <c r="AE1134" i="1"/>
  <c r="AE1135" i="1"/>
  <c r="AE1136" i="1"/>
  <c r="AE1137" i="1"/>
  <c r="AE1138" i="1"/>
  <c r="AE1139" i="1"/>
  <c r="AE1140" i="1"/>
  <c r="AE1141" i="1"/>
  <c r="AE1142" i="1"/>
  <c r="AE1143" i="1"/>
  <c r="AE1144" i="1"/>
  <c r="AE1145" i="1"/>
  <c r="AE1146" i="1"/>
  <c r="AE1147" i="1"/>
  <c r="AE1148" i="1"/>
  <c r="AE1149" i="1"/>
  <c r="AE1150" i="1"/>
  <c r="AE1151" i="1"/>
  <c r="AE1152" i="1"/>
  <c r="AE1153" i="1"/>
  <c r="AE1154" i="1"/>
  <c r="AE1155" i="1"/>
  <c r="AE1156" i="1"/>
  <c r="AE1157" i="1"/>
  <c r="AE1158" i="1"/>
  <c r="AE1159" i="1"/>
  <c r="AE1160" i="1"/>
  <c r="AE1161" i="1"/>
  <c r="AE1162" i="1"/>
  <c r="AE1163" i="1"/>
  <c r="AE1164" i="1"/>
  <c r="AE1165" i="1"/>
  <c r="AE1166" i="1"/>
  <c r="AE1167" i="1"/>
  <c r="AE1168" i="1"/>
  <c r="AE1169" i="1"/>
  <c r="AE1170" i="1"/>
  <c r="AE1171" i="1"/>
  <c r="AE1172" i="1"/>
  <c r="AE1173" i="1"/>
  <c r="AE1174" i="1"/>
  <c r="AE1175" i="1"/>
  <c r="AE1176" i="1"/>
  <c r="AE1177" i="1"/>
  <c r="AE1178" i="1"/>
  <c r="AE1179" i="1"/>
  <c r="AE1180" i="1"/>
  <c r="AE1181" i="1"/>
  <c r="AE1182" i="1"/>
  <c r="AE1183" i="1"/>
  <c r="AE1184" i="1"/>
  <c r="AE1185" i="1"/>
  <c r="AE1186" i="1"/>
  <c r="AE1187" i="1"/>
  <c r="AE1188" i="1"/>
  <c r="AE1189" i="1"/>
  <c r="AE1190" i="1"/>
  <c r="AE1191" i="1"/>
  <c r="AE1192" i="1"/>
  <c r="AE1193" i="1"/>
  <c r="AE1194" i="1"/>
  <c r="AE1195" i="1"/>
  <c r="AE1196" i="1"/>
  <c r="AE1197" i="1"/>
  <c r="AE1198" i="1"/>
  <c r="AE1199" i="1"/>
  <c r="AE1200" i="1"/>
  <c r="AE1201" i="1"/>
  <c r="AE1202" i="1"/>
  <c r="AE1203" i="1"/>
  <c r="AE1204" i="1"/>
  <c r="AE1205" i="1"/>
  <c r="AE1206" i="1"/>
  <c r="AE1207" i="1"/>
  <c r="AE1208" i="1"/>
  <c r="AE1209" i="1"/>
  <c r="AE1210" i="1"/>
  <c r="AE1211" i="1"/>
  <c r="AE1212" i="1"/>
  <c r="AE1213" i="1"/>
  <c r="AE1214" i="1"/>
  <c r="AE1215" i="1"/>
  <c r="AE1216" i="1"/>
  <c r="AE1217" i="1"/>
  <c r="AE1218" i="1"/>
  <c r="AE1219" i="1"/>
  <c r="AE1220" i="1"/>
  <c r="AE1221" i="1"/>
  <c r="AE1222" i="1"/>
  <c r="AE1223" i="1"/>
  <c r="AE1224" i="1"/>
  <c r="AE1225" i="1"/>
  <c r="AE1226" i="1"/>
  <c r="AE1227" i="1"/>
  <c r="AE1228" i="1"/>
  <c r="AE1229" i="1"/>
  <c r="AE1230" i="1"/>
  <c r="AE1231" i="1"/>
  <c r="AE1232" i="1"/>
  <c r="AE1233" i="1"/>
  <c r="AE1234" i="1"/>
  <c r="AE1235" i="1"/>
  <c r="AE1236" i="1"/>
  <c r="AE1237" i="1"/>
  <c r="AE1238" i="1"/>
  <c r="AE1239" i="1"/>
  <c r="AE1240" i="1"/>
  <c r="AE1241" i="1"/>
  <c r="AE1242" i="1"/>
  <c r="AE1243" i="1"/>
  <c r="AE1244" i="1"/>
  <c r="AE1245" i="1"/>
  <c r="AE1246" i="1"/>
  <c r="AE1247" i="1"/>
  <c r="AE1248" i="1"/>
  <c r="AE1249" i="1"/>
  <c r="AE1250" i="1"/>
  <c r="AE1251" i="1"/>
  <c r="AE1252" i="1"/>
  <c r="AE1253" i="1"/>
  <c r="AE1254" i="1"/>
  <c r="AE1255" i="1"/>
  <c r="AE1256" i="1"/>
  <c r="AE1257" i="1"/>
  <c r="AE1258" i="1"/>
  <c r="AE1259" i="1"/>
  <c r="AE1260" i="1"/>
  <c r="AE1261" i="1"/>
  <c r="AE1262" i="1"/>
  <c r="AE1263" i="1"/>
  <c r="AE1264" i="1"/>
  <c r="AE1265" i="1"/>
  <c r="AE1266" i="1"/>
  <c r="AE1267" i="1"/>
  <c r="AE1268" i="1"/>
  <c r="AE1269" i="1"/>
  <c r="AE1270" i="1"/>
  <c r="AE1271" i="1"/>
  <c r="AE1272" i="1"/>
  <c r="AE1273" i="1"/>
  <c r="AE1274" i="1"/>
  <c r="AE1275" i="1"/>
  <c r="AE1276" i="1"/>
  <c r="AE1277" i="1"/>
  <c r="AE1278" i="1"/>
  <c r="AE1279" i="1"/>
  <c r="AE1280" i="1"/>
  <c r="AE1281" i="1"/>
  <c r="AE1282" i="1"/>
  <c r="AE1283" i="1"/>
  <c r="AE1284" i="1"/>
  <c r="AE1285" i="1"/>
  <c r="AE1286" i="1"/>
  <c r="AE1287" i="1"/>
  <c r="AE1288" i="1"/>
  <c r="AE1289" i="1"/>
  <c r="AE1290" i="1"/>
  <c r="AE1291" i="1"/>
  <c r="AE1292" i="1"/>
  <c r="AE1293" i="1"/>
  <c r="AE1294" i="1"/>
  <c r="AE1295" i="1"/>
  <c r="AE1296" i="1"/>
  <c r="AE2" i="1"/>
  <c r="AD708" i="1"/>
  <c r="AD709" i="1"/>
  <c r="AD710" i="1"/>
  <c r="AD815" i="1"/>
  <c r="AD838" i="1"/>
  <c r="AD862" i="1"/>
  <c r="AD864" i="1"/>
  <c r="AD913" i="1"/>
  <c r="AD914" i="1"/>
  <c r="AD915" i="1"/>
  <c r="AD916" i="1"/>
  <c r="AD917" i="1"/>
  <c r="AD919" i="1"/>
  <c r="AD923" i="1"/>
  <c r="AD924" i="1"/>
  <c r="AD925" i="1"/>
  <c r="E9" i="11"/>
  <c r="E8" i="11"/>
  <c r="E7" i="11"/>
  <c r="E5" i="11"/>
  <c r="E6" i="11"/>
  <c r="X7" i="2"/>
  <c r="X6" i="2"/>
  <c r="X5" i="2"/>
  <c r="X4" i="2"/>
  <c r="X3" i="2"/>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4" i="1"/>
  <c r="D5" i="1"/>
  <c r="D6" i="1"/>
  <c r="D7" i="1"/>
  <c r="D8" i="1"/>
  <c r="D9" i="1"/>
  <c r="D10" i="1"/>
  <c r="D3" i="1"/>
  <c r="D2" i="1"/>
  <c r="X8" i="2" l="1"/>
  <c r="E10" i="11"/>
  <c r="AI1545" i="10"/>
  <c r="AI1544" i="10"/>
  <c r="AI1543" i="10"/>
  <c r="AI1542" i="10"/>
  <c r="S1542" i="10"/>
  <c r="P1542" i="10"/>
  <c r="AI1541" i="10"/>
  <c r="R1541" i="10"/>
  <c r="P1541" i="10"/>
  <c r="AI1540" i="10"/>
  <c r="AI1539" i="10"/>
  <c r="AI1538" i="10"/>
  <c r="AI1537" i="10"/>
  <c r="AI1536" i="10"/>
  <c r="AI1535" i="10"/>
  <c r="AI1534" i="10"/>
  <c r="AI1533" i="10"/>
  <c r="AI1532" i="10"/>
  <c r="AI1531" i="10"/>
  <c r="AI1530" i="10"/>
  <c r="AI1529" i="10"/>
  <c r="AI1528" i="10"/>
  <c r="AI1527" i="10"/>
  <c r="AI1526" i="10"/>
  <c r="AI1525" i="10"/>
  <c r="AI1524" i="10"/>
  <c r="AI1523" i="10"/>
  <c r="AI1522" i="10"/>
  <c r="AI1521" i="10"/>
  <c r="AI1520" i="10"/>
  <c r="AI1519" i="10"/>
  <c r="AI1518" i="10"/>
  <c r="AI1517" i="10"/>
  <c r="AI1516" i="10"/>
  <c r="AI1515" i="10"/>
  <c r="AI1514" i="10"/>
  <c r="AI1513" i="10"/>
  <c r="AI1512" i="10"/>
  <c r="AI1511" i="10"/>
  <c r="AI1510" i="10"/>
  <c r="AI1509" i="10"/>
  <c r="AI1508" i="10"/>
  <c r="AI1507" i="10"/>
  <c r="AI1506" i="10"/>
  <c r="AI1505" i="10"/>
  <c r="AI1504" i="10"/>
  <c r="AI1503" i="10"/>
  <c r="AI1502" i="10"/>
  <c r="AI1501" i="10"/>
  <c r="AI1500" i="10"/>
  <c r="AI1499" i="10"/>
  <c r="AI1498" i="10"/>
  <c r="AI1497" i="10"/>
  <c r="AI1496" i="10"/>
  <c r="AI1495" i="10"/>
  <c r="AI1494" i="10"/>
  <c r="AI1493" i="10"/>
  <c r="AI1492" i="10"/>
  <c r="AI1491" i="10"/>
  <c r="AI1490" i="10"/>
  <c r="AI1489" i="10"/>
  <c r="AI1488" i="10"/>
  <c r="AI1487" i="10"/>
  <c r="AI1486" i="10"/>
  <c r="AI1485" i="10"/>
  <c r="AI1484" i="10"/>
  <c r="AI1483" i="10"/>
  <c r="AI1482" i="10"/>
  <c r="AI1481" i="10"/>
  <c r="AI1480" i="10"/>
  <c r="AI1479" i="10"/>
  <c r="AI1478" i="10"/>
  <c r="AI1477" i="10"/>
  <c r="AI1476" i="10"/>
  <c r="AI1475" i="10"/>
  <c r="AI1474" i="10"/>
  <c r="AI1473" i="10"/>
  <c r="AI1472" i="10"/>
  <c r="AI1471" i="10"/>
  <c r="AI1470" i="10"/>
  <c r="AI1469" i="10"/>
  <c r="AI1468" i="10"/>
  <c r="AI1467" i="10"/>
  <c r="AI1466" i="10"/>
  <c r="AI1465" i="10"/>
  <c r="AI1464" i="10"/>
  <c r="AI1463" i="10"/>
  <c r="AI1462" i="10"/>
  <c r="AI1461" i="10"/>
  <c r="AI1460" i="10"/>
  <c r="AI1459" i="10"/>
  <c r="AI1458" i="10"/>
  <c r="AI1457" i="10"/>
  <c r="AI1456" i="10"/>
  <c r="AI1455" i="10"/>
  <c r="AI1454" i="10"/>
  <c r="AI1453" i="10"/>
  <c r="AI1452" i="10"/>
  <c r="AI1451" i="10"/>
  <c r="AI1450" i="10"/>
  <c r="AI1449" i="10"/>
  <c r="AI1448" i="10"/>
  <c r="AI1447" i="10"/>
  <c r="AI1446" i="10"/>
  <c r="AI1445" i="10"/>
  <c r="AI1444" i="10"/>
  <c r="AI1443" i="10"/>
  <c r="AI1442" i="10"/>
  <c r="AI1441" i="10"/>
  <c r="AI1440" i="10"/>
  <c r="AI1439" i="10"/>
  <c r="AI1438" i="10"/>
  <c r="AI1437" i="10"/>
  <c r="AI1436" i="10"/>
  <c r="AI1435" i="10"/>
  <c r="AI1434" i="10"/>
  <c r="AI1433" i="10"/>
  <c r="AI1432" i="10"/>
  <c r="AI1431" i="10"/>
  <c r="AI1430" i="10"/>
  <c r="AI1429" i="10"/>
  <c r="AI1428" i="10"/>
  <c r="AI1427" i="10"/>
  <c r="AI1426" i="10"/>
  <c r="AI1425" i="10"/>
  <c r="AI1424" i="10"/>
  <c r="AI1423" i="10"/>
  <c r="AI1422" i="10"/>
  <c r="AI1421" i="10"/>
  <c r="AI1420" i="10"/>
  <c r="AI1419" i="10"/>
  <c r="AI1418" i="10"/>
  <c r="AI1417" i="10"/>
  <c r="AI1416" i="10"/>
  <c r="AI1415" i="10"/>
  <c r="AI1414" i="10"/>
  <c r="AI1413" i="10"/>
  <c r="AI1412" i="10"/>
  <c r="AI1411" i="10"/>
  <c r="AI1410" i="10"/>
  <c r="AI1409" i="10"/>
  <c r="AI1408" i="10"/>
  <c r="AI1407" i="10"/>
  <c r="AI1406" i="10"/>
  <c r="AI1405" i="10"/>
  <c r="AI1404" i="10"/>
  <c r="AI1403" i="10"/>
  <c r="AI1402" i="10"/>
  <c r="AI1401" i="10"/>
  <c r="AI1400" i="10"/>
  <c r="AI1399" i="10"/>
  <c r="AI1398" i="10"/>
  <c r="AI1397" i="10"/>
  <c r="AI1396" i="10"/>
  <c r="AI1395" i="10"/>
  <c r="AI1394" i="10"/>
  <c r="AI1393" i="10"/>
  <c r="AI1392" i="10"/>
  <c r="AI1391" i="10"/>
  <c r="AI1390" i="10"/>
  <c r="AI1389" i="10"/>
  <c r="AI1388" i="10"/>
  <c r="AI1387" i="10"/>
  <c r="AI1386" i="10"/>
  <c r="AI1385" i="10"/>
  <c r="AI1384" i="10"/>
  <c r="AI1383" i="10"/>
  <c r="AI1382" i="10"/>
  <c r="AI1381" i="10"/>
  <c r="AI1380" i="10"/>
  <c r="AI1379" i="10"/>
  <c r="AI1378" i="10"/>
  <c r="AI1377" i="10"/>
  <c r="AI1376" i="10"/>
  <c r="AI1375" i="10"/>
  <c r="AI1374" i="10"/>
  <c r="AI1373" i="10"/>
  <c r="AI1372" i="10"/>
  <c r="AI1371" i="10"/>
  <c r="AI1370" i="10"/>
  <c r="AI1369" i="10"/>
  <c r="AI1368" i="10"/>
  <c r="AI1367" i="10"/>
  <c r="AI1366" i="10"/>
  <c r="AI1365" i="10"/>
  <c r="AI1364" i="10"/>
  <c r="AI1363" i="10"/>
  <c r="AI1362" i="10"/>
  <c r="AI1361" i="10"/>
  <c r="AI1360" i="10"/>
  <c r="AI1359" i="10"/>
  <c r="AI1358" i="10"/>
  <c r="AI1357" i="10"/>
  <c r="AI1356" i="10"/>
  <c r="AI1355" i="10"/>
  <c r="AI1354" i="10"/>
  <c r="AI1353" i="10"/>
  <c r="AI1352" i="10"/>
  <c r="AI1351" i="10"/>
  <c r="AI1350" i="10"/>
  <c r="AI1349" i="10"/>
  <c r="AI1348" i="10"/>
  <c r="AI1347" i="10"/>
  <c r="AI1346" i="10"/>
  <c r="AI1345" i="10"/>
  <c r="AI1344" i="10"/>
  <c r="AI1343" i="10"/>
  <c r="AI1342" i="10"/>
  <c r="AI1341" i="10"/>
  <c r="AI1340" i="10"/>
  <c r="AI1339" i="10"/>
  <c r="AI1338" i="10"/>
  <c r="AI1337" i="10"/>
  <c r="AI1336" i="10"/>
  <c r="AI1335" i="10"/>
  <c r="AI1334" i="10"/>
  <c r="AI1333" i="10"/>
  <c r="AI1332" i="10"/>
  <c r="AI1331" i="10"/>
  <c r="AI1330" i="10"/>
  <c r="AI1329" i="10"/>
  <c r="AI1328" i="10"/>
  <c r="AI1327" i="10"/>
  <c r="AI1326" i="10"/>
  <c r="AI1325" i="10"/>
  <c r="AI1296" i="10"/>
  <c r="AI1295" i="10"/>
  <c r="AI1294" i="10"/>
  <c r="AI1293" i="10"/>
  <c r="AI1324" i="10"/>
  <c r="AI1323" i="10"/>
  <c r="AI1322" i="10"/>
  <c r="AI1321" i="10"/>
  <c r="AI1320" i="10"/>
  <c r="AI1292" i="10"/>
  <c r="AI1291" i="10"/>
  <c r="AI1290" i="10"/>
  <c r="AI1289" i="10"/>
  <c r="AI1288" i="10"/>
  <c r="AI1287" i="10"/>
  <c r="AI1286" i="10"/>
  <c r="AI1285" i="10"/>
  <c r="AI1284" i="10"/>
  <c r="AI1283" i="10"/>
  <c r="AI1282" i="10"/>
  <c r="AI1281" i="10"/>
  <c r="AI1280" i="10"/>
  <c r="AI1279" i="10"/>
  <c r="AI1278" i="10"/>
  <c r="AI1277" i="10"/>
  <c r="AI1276" i="10"/>
  <c r="AI1275" i="10"/>
  <c r="AI1274" i="10"/>
  <c r="AI1273" i="10"/>
  <c r="AI1272" i="10"/>
  <c r="AI1271" i="10"/>
  <c r="AI1270" i="10"/>
  <c r="AI1269" i="10"/>
  <c r="AI1268" i="10"/>
  <c r="AI1267" i="10"/>
  <c r="AI1266" i="10"/>
  <c r="AI1265" i="10"/>
  <c r="AI1264" i="10"/>
  <c r="AI1263" i="10"/>
  <c r="AI1262" i="10"/>
  <c r="AI1261" i="10"/>
  <c r="AI1260" i="10"/>
  <c r="AI1259" i="10"/>
  <c r="AI1258" i="10"/>
  <c r="AI1257" i="10"/>
  <c r="AI1256" i="10"/>
  <c r="AI1255" i="10"/>
  <c r="AI1254" i="10"/>
  <c r="AI1253" i="10"/>
  <c r="AI1252" i="10"/>
  <c r="AI1251" i="10"/>
  <c r="AI1250" i="10"/>
  <c r="AI1249" i="10"/>
  <c r="AI1248" i="10"/>
  <c r="AI1247" i="10"/>
  <c r="AI1246" i="10"/>
  <c r="AI1245" i="10"/>
  <c r="AI1244" i="10"/>
  <c r="AI1243" i="10"/>
  <c r="AI1242" i="10"/>
  <c r="AI1241" i="10"/>
  <c r="AI1240" i="10"/>
  <c r="AI1239" i="10"/>
  <c r="AI1238" i="10"/>
  <c r="AI1237" i="10"/>
  <c r="AI1236" i="10"/>
  <c r="AI1235" i="10"/>
  <c r="AI1234" i="10"/>
  <c r="AI1233" i="10"/>
  <c r="AI1232" i="10"/>
  <c r="AI1231" i="10"/>
  <c r="AI1230" i="10"/>
  <c r="AI1229" i="10"/>
  <c r="AI1228" i="10"/>
  <c r="AI1227" i="10"/>
  <c r="AI1226" i="10"/>
  <c r="AI1319" i="10"/>
  <c r="AI1318" i="10"/>
  <c r="AI1317" i="10"/>
  <c r="AI1225" i="10"/>
  <c r="AI1224" i="10"/>
  <c r="AI1223" i="10"/>
  <c r="AI1222" i="10"/>
  <c r="AI1221" i="10"/>
  <c r="AI1220" i="10"/>
  <c r="AI1219" i="10"/>
  <c r="AI1218" i="10"/>
  <c r="AI1217" i="10"/>
  <c r="AI1216" i="10"/>
  <c r="AI1215" i="10"/>
  <c r="AI1214" i="10"/>
  <c r="AI1213" i="10"/>
  <c r="AI1212" i="10"/>
  <c r="AI1211" i="10"/>
  <c r="AI1210" i="10"/>
  <c r="AI1209" i="10"/>
  <c r="AI1208" i="10"/>
  <c r="AI1207" i="10"/>
  <c r="AI1206" i="10"/>
  <c r="AI1205" i="10"/>
  <c r="AI1204" i="10"/>
  <c r="AI1203" i="10"/>
  <c r="AI1202" i="10"/>
  <c r="AI1201" i="10"/>
  <c r="AI1200" i="10"/>
  <c r="AI1199" i="10"/>
  <c r="AI1316" i="10"/>
  <c r="AI1315" i="10"/>
  <c r="AI1314" i="10"/>
  <c r="AI1313" i="10"/>
  <c r="AI1198" i="10"/>
  <c r="AI1197" i="10"/>
  <c r="AI1196" i="10"/>
  <c r="AI1195" i="10"/>
  <c r="AI1194" i="10"/>
  <c r="AI1193" i="10"/>
  <c r="AI1192" i="10"/>
  <c r="AI1191" i="10"/>
  <c r="AI1190" i="10"/>
  <c r="AI1189" i="10"/>
  <c r="AI1188" i="10"/>
  <c r="AI1187" i="10"/>
  <c r="AI1186" i="10"/>
  <c r="AI1185" i="10"/>
  <c r="AI1184" i="10"/>
  <c r="AI1183" i="10"/>
  <c r="AI1182" i="10"/>
  <c r="AI1181" i="10"/>
  <c r="AI1180" i="10"/>
  <c r="AI1179" i="10"/>
  <c r="AI1178" i="10"/>
  <c r="AI1177" i="10"/>
  <c r="AI1176" i="10"/>
  <c r="AI1175" i="10"/>
  <c r="AI1174" i="10"/>
  <c r="AI1173" i="10"/>
  <c r="AI1172" i="10"/>
  <c r="AI1171" i="10"/>
  <c r="AI1170" i="10"/>
  <c r="AI1169" i="10"/>
  <c r="AI1168" i="10"/>
  <c r="AI1167" i="10"/>
  <c r="AI1166" i="10"/>
  <c r="AI1165" i="10"/>
  <c r="AI1164" i="10"/>
  <c r="AI1163" i="10"/>
  <c r="AI1162" i="10"/>
  <c r="AI1161" i="10"/>
  <c r="AI1160" i="10"/>
  <c r="AI1159" i="10"/>
  <c r="AI1158" i="10"/>
  <c r="AI1157" i="10"/>
  <c r="AI1156" i="10"/>
  <c r="AI1155" i="10"/>
  <c r="AI1154" i="10"/>
  <c r="AI1153" i="10"/>
  <c r="AI1152" i="10"/>
  <c r="AI1151" i="10"/>
  <c r="AI1150" i="10"/>
  <c r="AI1149" i="10"/>
  <c r="AI1148" i="10"/>
  <c r="AI1147" i="10"/>
  <c r="AI1146" i="10"/>
  <c r="AI1145" i="10"/>
  <c r="AI1144" i="10"/>
  <c r="AI1143" i="10"/>
  <c r="AI1142" i="10"/>
  <c r="AI1141" i="10"/>
  <c r="AI1140" i="10"/>
  <c r="AI1139" i="10"/>
  <c r="AI1138" i="10"/>
  <c r="AI1137" i="10"/>
  <c r="AI1136" i="10"/>
  <c r="AI1135" i="10"/>
  <c r="AI1134" i="10"/>
  <c r="AI1133" i="10"/>
  <c r="AI1132" i="10"/>
  <c r="AI1131" i="10"/>
  <c r="AI1130" i="10"/>
  <c r="AI1129" i="10"/>
  <c r="AI1128" i="10"/>
  <c r="AI1127" i="10"/>
  <c r="AI1126" i="10"/>
  <c r="AI1125" i="10"/>
  <c r="AI1124" i="10"/>
  <c r="AI1123" i="10"/>
  <c r="AI1122" i="10"/>
  <c r="AI1121" i="10"/>
  <c r="AI1120" i="10"/>
  <c r="AI1119" i="10"/>
  <c r="AI1118" i="10"/>
  <c r="AI1117" i="10"/>
  <c r="AI1116" i="10"/>
  <c r="AI1115" i="10"/>
  <c r="AI1114" i="10"/>
  <c r="AI1113" i="10"/>
  <c r="AI1112" i="10"/>
  <c r="AI1111" i="10"/>
  <c r="AI1110" i="10"/>
  <c r="AI1109" i="10"/>
  <c r="AI1108" i="10"/>
  <c r="AI1107" i="10"/>
  <c r="AI1106" i="10"/>
  <c r="AI1105" i="10"/>
  <c r="AI1104" i="10"/>
  <c r="AI1103" i="10"/>
  <c r="AI1102" i="10"/>
  <c r="AI1101" i="10"/>
  <c r="AI1100" i="10"/>
  <c r="AI1099" i="10"/>
  <c r="AI1098" i="10"/>
  <c r="AI1097" i="10"/>
  <c r="AI1096" i="10"/>
  <c r="AI1095" i="10"/>
  <c r="AI1094" i="10"/>
  <c r="AI1093" i="10"/>
  <c r="AI1092" i="10"/>
  <c r="AI1091" i="10"/>
  <c r="AI1090" i="10"/>
  <c r="AI1089" i="10"/>
  <c r="AI1088" i="10"/>
  <c r="AI1087" i="10"/>
  <c r="AI1086" i="10"/>
  <c r="AI1085" i="10"/>
  <c r="AI1084" i="10"/>
  <c r="AI1083" i="10"/>
  <c r="AI1082" i="10"/>
  <c r="AI1081" i="10"/>
  <c r="AI1080" i="10"/>
  <c r="AI1079" i="10"/>
  <c r="AI1078" i="10"/>
  <c r="AI1077" i="10"/>
  <c r="AI1076" i="10"/>
  <c r="AI1075" i="10"/>
  <c r="AI1074" i="10"/>
  <c r="AI1073" i="10"/>
  <c r="AI1072" i="10"/>
  <c r="AI1071" i="10"/>
  <c r="AI1070" i="10"/>
  <c r="AI1069" i="10"/>
  <c r="AI1068" i="10"/>
  <c r="AI1067" i="10"/>
  <c r="AI1066" i="10"/>
  <c r="AI1065" i="10"/>
  <c r="AI1064" i="10"/>
  <c r="AI1063" i="10"/>
  <c r="AI1062" i="10"/>
  <c r="AI1061" i="10"/>
  <c r="AI1060" i="10"/>
  <c r="AI1059" i="10"/>
  <c r="AI1058" i="10"/>
  <c r="AI1057" i="10"/>
  <c r="AI1056" i="10"/>
  <c r="AI1055" i="10"/>
  <c r="AI1054" i="10"/>
  <c r="AI1053" i="10"/>
  <c r="AI1052" i="10"/>
  <c r="AI1051" i="10"/>
  <c r="AI1050" i="10"/>
  <c r="AI1049" i="10"/>
  <c r="AI1048" i="10"/>
  <c r="AI1047" i="10"/>
  <c r="AI1046" i="10"/>
  <c r="AI1045" i="10"/>
  <c r="AI1044" i="10"/>
  <c r="AI1043" i="10"/>
  <c r="AI1042" i="10"/>
  <c r="AI1041" i="10"/>
  <c r="AI1040" i="10"/>
  <c r="AI1039" i="10"/>
  <c r="AI1038" i="10"/>
  <c r="AI1037" i="10"/>
  <c r="AI1036" i="10"/>
  <c r="AI1035" i="10"/>
  <c r="AI1034" i="10"/>
  <c r="R1034" i="10"/>
  <c r="AI1033" i="10"/>
  <c r="R1033" i="10"/>
  <c r="AI1032" i="10"/>
  <c r="R1032" i="10"/>
  <c r="AI1031" i="10"/>
  <c r="R1031" i="10"/>
  <c r="AI1030" i="10"/>
  <c r="R1030" i="10"/>
  <c r="AI1029" i="10"/>
  <c r="AI1028" i="10"/>
  <c r="AI1027" i="10"/>
  <c r="AI1026" i="10"/>
  <c r="AI1025" i="10"/>
  <c r="AI1024" i="10"/>
  <c r="AI1023" i="10"/>
  <c r="AI1022" i="10"/>
  <c r="AI1021" i="10"/>
  <c r="AI1020" i="10"/>
  <c r="H1020" i="10"/>
  <c r="AI1019" i="10"/>
  <c r="H1019" i="10"/>
  <c r="AI1018" i="10"/>
  <c r="H1018" i="10"/>
  <c r="AI1017" i="10"/>
  <c r="AI1016" i="10"/>
  <c r="AI1015" i="10"/>
  <c r="AI1014" i="10"/>
  <c r="AI1013" i="10"/>
  <c r="AI1012" i="10"/>
  <c r="AI1011" i="10"/>
  <c r="AI1010" i="10"/>
  <c r="AI1009" i="10"/>
  <c r="P1009" i="10"/>
  <c r="AI1008" i="10"/>
  <c r="AI1007" i="10"/>
  <c r="AI1006" i="10"/>
  <c r="AI1005" i="10"/>
  <c r="AI1004" i="10"/>
  <c r="AI1003" i="10"/>
  <c r="AI1002" i="10"/>
  <c r="AI1001" i="10"/>
  <c r="AI1000" i="10"/>
  <c r="AI999" i="10"/>
  <c r="AI998" i="10"/>
  <c r="P998" i="10"/>
  <c r="AI1312" i="10"/>
  <c r="AI1311" i="10"/>
  <c r="AI1310" i="10"/>
  <c r="AI1309" i="10"/>
  <c r="AI1308" i="10"/>
  <c r="AI1307" i="10"/>
  <c r="AI997" i="10"/>
  <c r="H997" i="10"/>
  <c r="AI996" i="10"/>
  <c r="H996" i="10"/>
  <c r="AI995" i="10"/>
  <c r="H995" i="10"/>
  <c r="AI994" i="10"/>
  <c r="H994" i="10"/>
  <c r="AI993" i="10"/>
  <c r="H993" i="10"/>
  <c r="AI992" i="10"/>
  <c r="H992" i="10"/>
  <c r="AI991" i="10"/>
  <c r="H991" i="10"/>
  <c r="AI990" i="10"/>
  <c r="H990" i="10"/>
  <c r="AI989" i="10"/>
  <c r="H989" i="10"/>
  <c r="AI988" i="10"/>
  <c r="H988" i="10"/>
  <c r="AI987" i="10"/>
  <c r="S987" i="10"/>
  <c r="AI986" i="10"/>
  <c r="S986" i="10"/>
  <c r="AI985" i="10"/>
  <c r="AI984" i="10"/>
  <c r="AI983" i="10"/>
  <c r="AI982" i="10"/>
  <c r="AI981" i="10"/>
  <c r="AI980" i="10"/>
  <c r="AI979" i="10"/>
  <c r="AI978" i="10"/>
  <c r="AI977" i="10"/>
  <c r="AI976" i="10"/>
  <c r="AI975" i="10"/>
  <c r="AI974" i="10"/>
  <c r="AI973" i="10"/>
  <c r="H973" i="10"/>
  <c r="AI972" i="10"/>
  <c r="H972" i="10"/>
  <c r="AI971" i="10"/>
  <c r="AI970" i="10"/>
  <c r="AI969" i="10"/>
  <c r="AI968" i="10"/>
  <c r="AI967" i="10"/>
  <c r="AI966" i="10"/>
  <c r="AI965" i="10"/>
  <c r="AI964" i="10"/>
  <c r="AI963" i="10"/>
  <c r="AI962" i="10"/>
  <c r="AI961" i="10"/>
  <c r="AI960" i="10"/>
  <c r="AI959" i="10"/>
  <c r="AI958" i="10"/>
  <c r="AI957" i="10"/>
  <c r="AI956" i="10"/>
  <c r="AI955" i="10"/>
  <c r="AI954" i="10"/>
  <c r="AI953" i="10"/>
  <c r="AI952" i="10"/>
  <c r="AI951" i="10"/>
  <c r="AI950" i="10"/>
  <c r="AI949" i="10"/>
  <c r="AI948" i="10"/>
  <c r="AI947" i="10"/>
  <c r="AI946" i="10"/>
  <c r="AI945" i="10"/>
  <c r="AI944" i="10"/>
  <c r="AI943" i="10"/>
  <c r="AI942" i="10"/>
  <c r="AI941" i="10"/>
  <c r="AI940" i="10"/>
  <c r="AI939" i="10"/>
  <c r="AI938" i="10"/>
  <c r="AI937" i="10"/>
  <c r="AI936" i="10"/>
  <c r="AI935" i="10"/>
  <c r="AI934" i="10"/>
  <c r="AI933" i="10"/>
  <c r="AI932" i="10"/>
  <c r="AI931" i="10"/>
  <c r="AI1306" i="10"/>
  <c r="AI1305" i="10"/>
  <c r="AI1304" i="10"/>
  <c r="AI1303" i="10"/>
  <c r="AI1302" i="10"/>
  <c r="AI1301" i="10"/>
  <c r="AI930" i="10"/>
  <c r="AI929" i="10"/>
  <c r="AI928" i="10"/>
  <c r="AI927" i="10"/>
  <c r="AI926" i="10"/>
  <c r="AI925" i="10"/>
  <c r="S925" i="10"/>
  <c r="AI924" i="10"/>
  <c r="S924" i="10"/>
  <c r="AI923" i="10"/>
  <c r="S923" i="10"/>
  <c r="AI922" i="10"/>
  <c r="S922" i="10"/>
  <c r="AI921" i="10"/>
  <c r="S921" i="10"/>
  <c r="AI920" i="10"/>
  <c r="S920" i="10"/>
  <c r="AI919" i="10"/>
  <c r="S919" i="10"/>
  <c r="AI918" i="10"/>
  <c r="S918" i="10"/>
  <c r="AI917" i="10"/>
  <c r="S917" i="10"/>
  <c r="AI916" i="10"/>
  <c r="S916" i="10"/>
  <c r="AI915" i="10"/>
  <c r="S915" i="10"/>
  <c r="AI914" i="10"/>
  <c r="S914" i="10"/>
  <c r="AI913" i="10"/>
  <c r="S913" i="10"/>
  <c r="AI912" i="10"/>
  <c r="AI911" i="10"/>
  <c r="AI910" i="10"/>
  <c r="AI909" i="10"/>
  <c r="AI908" i="10"/>
  <c r="AI907" i="10"/>
  <c r="AI906" i="10"/>
  <c r="AI905" i="10"/>
  <c r="AI904" i="10"/>
  <c r="AI903" i="10"/>
  <c r="AI902" i="10"/>
  <c r="AI901" i="10"/>
  <c r="AI900" i="10"/>
  <c r="AI899" i="10"/>
  <c r="AI898" i="10"/>
  <c r="AI897" i="10"/>
  <c r="AI896" i="10"/>
  <c r="AI895" i="10"/>
  <c r="AI894" i="10"/>
  <c r="AI893" i="10"/>
  <c r="AI892" i="10"/>
  <c r="AI891" i="10"/>
  <c r="AI890" i="10"/>
  <c r="AI889" i="10"/>
  <c r="AI888" i="10"/>
  <c r="AI887" i="10"/>
  <c r="AI886" i="10"/>
  <c r="AI885" i="10"/>
  <c r="AI884" i="10"/>
  <c r="AI883" i="10"/>
  <c r="AI882" i="10"/>
  <c r="AI881" i="10"/>
  <c r="AI880" i="10"/>
  <c r="AI879" i="10"/>
  <c r="AI878" i="10"/>
  <c r="AI877" i="10"/>
  <c r="AI876" i="10"/>
  <c r="AI875" i="10"/>
  <c r="AI874" i="10"/>
  <c r="AI873" i="10"/>
  <c r="AI872" i="10"/>
  <c r="AI871" i="10"/>
  <c r="AI870" i="10"/>
  <c r="AI869" i="10"/>
  <c r="AI868" i="10"/>
  <c r="AI867" i="10"/>
  <c r="AI866" i="10"/>
  <c r="AI865" i="10"/>
  <c r="AI864" i="10"/>
  <c r="S864" i="10"/>
  <c r="AI863" i="10"/>
  <c r="S863" i="10"/>
  <c r="AI862" i="10"/>
  <c r="S862" i="10"/>
  <c r="AI861" i="10"/>
  <c r="S861" i="10"/>
  <c r="AI860" i="10"/>
  <c r="S860" i="10"/>
  <c r="AI859" i="10"/>
  <c r="AI858" i="10"/>
  <c r="AI857" i="10"/>
  <c r="AI856" i="10"/>
  <c r="AI855" i="10"/>
  <c r="AI854" i="10"/>
  <c r="AI853" i="10"/>
  <c r="AI852" i="10"/>
  <c r="AI851" i="10"/>
  <c r="AI850" i="10"/>
  <c r="AI849" i="10"/>
  <c r="AI848" i="10"/>
  <c r="AI847" i="10"/>
  <c r="AI846" i="10"/>
  <c r="AI845" i="10"/>
  <c r="AI844" i="10"/>
  <c r="AI843" i="10"/>
  <c r="AI842" i="10"/>
  <c r="AI841" i="10"/>
  <c r="AI840" i="10"/>
  <c r="AI839" i="10"/>
  <c r="AI838" i="10"/>
  <c r="AI837" i="10"/>
  <c r="AI836" i="10"/>
  <c r="AI835" i="10"/>
  <c r="AI834" i="10"/>
  <c r="AI833" i="10"/>
  <c r="AI832" i="10"/>
  <c r="AI831" i="10"/>
  <c r="R831" i="10"/>
  <c r="AI830" i="10"/>
  <c r="R830" i="10"/>
  <c r="AI829" i="10"/>
  <c r="R829" i="10"/>
  <c r="AI828" i="10"/>
  <c r="R828" i="10"/>
  <c r="AI827" i="10"/>
  <c r="R827" i="10"/>
  <c r="AI826" i="10"/>
  <c r="R826" i="10"/>
  <c r="AI825" i="10"/>
  <c r="R825" i="10"/>
  <c r="AI824" i="10"/>
  <c r="R824" i="10"/>
  <c r="AI823" i="10"/>
  <c r="R823" i="10"/>
  <c r="AI822" i="10"/>
  <c r="R822" i="10"/>
  <c r="AI821" i="10"/>
  <c r="R821" i="10"/>
  <c r="AI820" i="10"/>
  <c r="R820" i="10"/>
  <c r="AI819" i="10"/>
  <c r="R819" i="10"/>
  <c r="P819" i="10"/>
  <c r="AI818" i="10"/>
  <c r="R818" i="10"/>
  <c r="AI817" i="10"/>
  <c r="R817" i="10"/>
  <c r="AI816" i="10"/>
  <c r="R816" i="10"/>
  <c r="AI815" i="10"/>
  <c r="AI814" i="10"/>
  <c r="AI813" i="10"/>
  <c r="AI812" i="10"/>
  <c r="AI811" i="10"/>
  <c r="AI810" i="10"/>
  <c r="AI809" i="10"/>
  <c r="AI808" i="10"/>
  <c r="AI807" i="10"/>
  <c r="AI806" i="10"/>
  <c r="AI805" i="10"/>
  <c r="AI804" i="10"/>
  <c r="AI803" i="10"/>
  <c r="AI802" i="10"/>
  <c r="AI801" i="10"/>
  <c r="AI800" i="10"/>
  <c r="AI799" i="10"/>
  <c r="AI798" i="10"/>
  <c r="AI797" i="10"/>
  <c r="AI796" i="10"/>
  <c r="AI795" i="10"/>
  <c r="AI794" i="10"/>
  <c r="AI793" i="10"/>
  <c r="AI792" i="10"/>
  <c r="AI791" i="10"/>
  <c r="AI790" i="10"/>
  <c r="AI789" i="10"/>
  <c r="AI788" i="10"/>
  <c r="AI787" i="10"/>
  <c r="AI786" i="10"/>
  <c r="AI785" i="10"/>
  <c r="AI784" i="10"/>
  <c r="S784" i="10"/>
  <c r="AI783" i="10"/>
  <c r="H783" i="10"/>
  <c r="AI782" i="10"/>
  <c r="H782" i="10"/>
  <c r="AI781" i="10"/>
  <c r="H781" i="10"/>
  <c r="AI780" i="10"/>
  <c r="AI779" i="10"/>
  <c r="AI778" i="10"/>
  <c r="AI777" i="10"/>
  <c r="AI776" i="10"/>
  <c r="AI775" i="10"/>
  <c r="AI774" i="10"/>
  <c r="AI773" i="10"/>
  <c r="AI772" i="10"/>
  <c r="AI771" i="10"/>
  <c r="AI770" i="10"/>
  <c r="AI769" i="10"/>
  <c r="S769" i="10"/>
  <c r="AI768" i="10"/>
  <c r="S768" i="10"/>
  <c r="AI767" i="10"/>
  <c r="H767" i="10"/>
  <c r="AI766" i="10"/>
  <c r="AI765" i="10"/>
  <c r="AI1300" i="10"/>
  <c r="AI1299" i="10"/>
  <c r="AI1298" i="10"/>
  <c r="AI764" i="10"/>
  <c r="AI763" i="10"/>
  <c r="AI762" i="10"/>
  <c r="H762" i="10"/>
  <c r="AI761" i="10"/>
  <c r="AI760" i="10"/>
  <c r="AI759" i="10"/>
  <c r="AI758" i="10"/>
  <c r="AI757" i="10"/>
  <c r="AI756" i="10"/>
  <c r="AI755" i="10"/>
  <c r="AI754" i="10"/>
  <c r="AI753" i="10"/>
  <c r="AI752" i="10"/>
  <c r="AI751" i="10"/>
  <c r="AI750" i="10"/>
  <c r="AI749" i="10"/>
  <c r="AI748" i="10"/>
  <c r="S748" i="10"/>
  <c r="AI747" i="10"/>
  <c r="S747" i="10"/>
  <c r="AI746" i="10"/>
  <c r="S746" i="10"/>
  <c r="AI745" i="10"/>
  <c r="AI744" i="10"/>
  <c r="AI743" i="10"/>
  <c r="AI742" i="10"/>
  <c r="AI741" i="10"/>
  <c r="AI740" i="10"/>
  <c r="AI739" i="10"/>
  <c r="P739" i="10"/>
  <c r="AI738" i="10"/>
  <c r="P738" i="10"/>
  <c r="AI737" i="10"/>
  <c r="AI736" i="10"/>
  <c r="AI735" i="10"/>
  <c r="AI734" i="10"/>
  <c r="AI733" i="10"/>
  <c r="AI732" i="10"/>
  <c r="AI731" i="10"/>
  <c r="AI730" i="10"/>
  <c r="AI729" i="10"/>
  <c r="AI728" i="10"/>
  <c r="AI727" i="10"/>
  <c r="AI726" i="10"/>
  <c r="AI725" i="10"/>
  <c r="AI724" i="10"/>
  <c r="AI723" i="10"/>
  <c r="AI722" i="10"/>
  <c r="AI721" i="10"/>
  <c r="AI720" i="10"/>
  <c r="AI719" i="10"/>
  <c r="AI718" i="10"/>
  <c r="AI717" i="10"/>
  <c r="AI716" i="10"/>
  <c r="AI715" i="10"/>
  <c r="AI714" i="10"/>
  <c r="AI713" i="10"/>
  <c r="AI712" i="10"/>
  <c r="AI711" i="10"/>
  <c r="AI710" i="10"/>
  <c r="R710" i="10"/>
  <c r="AI709" i="10"/>
  <c r="R709" i="10"/>
  <c r="AI708" i="10"/>
  <c r="R708" i="10"/>
  <c r="AI707" i="10"/>
  <c r="AI706" i="10"/>
  <c r="AI705" i="10"/>
  <c r="AI704" i="10"/>
  <c r="AI703" i="10"/>
  <c r="AI702" i="10"/>
  <c r="AI701" i="10"/>
  <c r="AI700" i="10"/>
  <c r="AI699" i="10"/>
  <c r="AI698" i="10"/>
  <c r="AI697" i="10"/>
  <c r="AI696" i="10"/>
  <c r="AI695" i="10"/>
  <c r="AI694" i="10"/>
  <c r="AI693" i="10"/>
  <c r="AI692" i="10"/>
  <c r="AI691" i="10"/>
  <c r="AI690" i="10"/>
  <c r="AI689" i="10"/>
  <c r="AI688" i="10"/>
  <c r="AI687" i="10"/>
  <c r="AI686" i="10"/>
  <c r="AI685" i="10"/>
  <c r="AI684" i="10"/>
  <c r="AI683" i="10"/>
  <c r="AI682" i="10"/>
  <c r="AI681" i="10"/>
  <c r="S681" i="10"/>
  <c r="H681" i="10"/>
  <c r="AI680" i="10"/>
  <c r="S680" i="10"/>
  <c r="H680" i="10"/>
  <c r="AI679" i="10"/>
  <c r="S679" i="10"/>
  <c r="AI678" i="10"/>
  <c r="S678" i="10"/>
  <c r="AI677" i="10"/>
  <c r="AI676" i="10"/>
  <c r="AI675" i="10"/>
  <c r="AI674" i="10"/>
  <c r="S674" i="10"/>
  <c r="P674" i="10"/>
  <c r="AI673" i="10"/>
  <c r="AI672" i="10"/>
  <c r="AI671" i="10"/>
  <c r="AI670" i="10"/>
  <c r="AI669" i="10"/>
  <c r="AI668" i="10"/>
  <c r="AI667" i="10"/>
  <c r="AI666" i="10"/>
  <c r="P666" i="10"/>
  <c r="AI665" i="10"/>
  <c r="P665" i="10"/>
  <c r="AI664" i="10"/>
  <c r="P664" i="10"/>
  <c r="AI663" i="10"/>
  <c r="P663" i="10"/>
  <c r="AI662" i="10"/>
  <c r="P662" i="10"/>
  <c r="AI661" i="10"/>
  <c r="AI660" i="10"/>
  <c r="AI659" i="10"/>
  <c r="AI658" i="10"/>
  <c r="AI657" i="10"/>
  <c r="AI656" i="10"/>
  <c r="AI655" i="10"/>
  <c r="AI654" i="10"/>
  <c r="AI653" i="10"/>
  <c r="AI652" i="10"/>
  <c r="AI651" i="10"/>
  <c r="AI650" i="10"/>
  <c r="AI649" i="10"/>
  <c r="AI648" i="10"/>
  <c r="AI647" i="10"/>
  <c r="AI646" i="10"/>
  <c r="AI645" i="10"/>
  <c r="AI644" i="10"/>
  <c r="AI643" i="10"/>
  <c r="AI642" i="10"/>
  <c r="AI641" i="10"/>
  <c r="AI640" i="10"/>
  <c r="AI639" i="10"/>
  <c r="AI638" i="10"/>
  <c r="AI637" i="10"/>
  <c r="AI636" i="10"/>
  <c r="AI635" i="10"/>
  <c r="AI634" i="10"/>
  <c r="AI633" i="10"/>
  <c r="AI632" i="10"/>
  <c r="AI631" i="10"/>
  <c r="AI630" i="10"/>
  <c r="AI629" i="10"/>
  <c r="AI628" i="10"/>
  <c r="AI627" i="10"/>
  <c r="AI626" i="10"/>
  <c r="AI625" i="10"/>
  <c r="AI624" i="10"/>
  <c r="AI623" i="10"/>
  <c r="AI622" i="10"/>
  <c r="AI621" i="10"/>
  <c r="AI620" i="10"/>
  <c r="AI619" i="10"/>
  <c r="AI618" i="10"/>
  <c r="AI617" i="10"/>
  <c r="AI616" i="10"/>
  <c r="AI615" i="10"/>
  <c r="AI614" i="10"/>
  <c r="AI613" i="10"/>
  <c r="AI612" i="10"/>
  <c r="AI611" i="10"/>
  <c r="AI610" i="10"/>
  <c r="AI609" i="10"/>
  <c r="AI608" i="10"/>
  <c r="AI607" i="10"/>
  <c r="AI606" i="10"/>
  <c r="AI605" i="10"/>
  <c r="AI604" i="10"/>
  <c r="AI603" i="10"/>
  <c r="AI602" i="10"/>
  <c r="AI601" i="10"/>
  <c r="AI600" i="10"/>
  <c r="AI599" i="10"/>
  <c r="AI598" i="10"/>
  <c r="AI597" i="10"/>
  <c r="AI596" i="10"/>
  <c r="AI595" i="10"/>
  <c r="AI594" i="10"/>
  <c r="AI593" i="10"/>
  <c r="AI592" i="10"/>
  <c r="AI591" i="10"/>
  <c r="AI590" i="10"/>
  <c r="AI589" i="10"/>
  <c r="AI588" i="10"/>
  <c r="AI587" i="10"/>
  <c r="P587" i="10"/>
  <c r="H587" i="10"/>
  <c r="AI586" i="10"/>
  <c r="P586" i="10"/>
  <c r="H586" i="10"/>
  <c r="AI585" i="10"/>
  <c r="P585" i="10"/>
  <c r="H585" i="10"/>
  <c r="AI584" i="10"/>
  <c r="S584" i="10"/>
  <c r="P584" i="10"/>
  <c r="H584" i="10"/>
  <c r="AI583" i="10"/>
  <c r="P583" i="10"/>
  <c r="AI582" i="10"/>
  <c r="P582" i="10"/>
  <c r="AI581" i="10"/>
  <c r="P581" i="10"/>
  <c r="AI580" i="10"/>
  <c r="P580" i="10"/>
  <c r="AI579" i="10"/>
  <c r="P579" i="10"/>
  <c r="AI578" i="10"/>
  <c r="P578" i="10"/>
  <c r="H578" i="10"/>
  <c r="AI577" i="10"/>
  <c r="P577" i="10"/>
  <c r="AI576" i="10"/>
  <c r="P576" i="10"/>
  <c r="AI575" i="10"/>
  <c r="P575" i="10"/>
  <c r="AI574" i="10"/>
  <c r="P574" i="10"/>
  <c r="AI573" i="10"/>
  <c r="P573" i="10"/>
  <c r="AI572" i="10"/>
  <c r="P572" i="10"/>
  <c r="AI571" i="10"/>
  <c r="P571" i="10"/>
  <c r="AI570" i="10"/>
  <c r="AI569" i="10"/>
  <c r="AI568" i="10"/>
  <c r="P568" i="10"/>
  <c r="H568" i="10"/>
  <c r="AI567" i="10"/>
  <c r="AI566" i="10"/>
  <c r="AI565" i="10"/>
  <c r="AI564" i="10"/>
  <c r="AI563" i="10"/>
  <c r="AI562" i="10"/>
  <c r="AI561" i="10"/>
  <c r="AI560" i="10"/>
  <c r="AI559" i="10"/>
  <c r="AI558" i="10"/>
  <c r="AI557" i="10"/>
  <c r="AI556" i="10"/>
  <c r="AI555" i="10"/>
  <c r="AI554" i="10"/>
  <c r="AI553" i="10"/>
  <c r="AI552" i="10"/>
  <c r="AI551" i="10"/>
  <c r="AI550" i="10"/>
  <c r="AI549" i="10"/>
  <c r="AI548" i="10"/>
  <c r="S548" i="10"/>
  <c r="AI547" i="10"/>
  <c r="S547" i="10"/>
  <c r="AI546" i="10"/>
  <c r="AI545" i="10"/>
  <c r="AI544" i="10"/>
  <c r="AI543" i="10"/>
  <c r="AI542" i="10"/>
  <c r="AI541" i="10"/>
  <c r="AI540" i="10"/>
  <c r="AI539" i="10"/>
  <c r="AI538" i="10"/>
  <c r="H538" i="10"/>
  <c r="AI537" i="10"/>
  <c r="H537" i="10"/>
  <c r="AI536" i="10"/>
  <c r="H536" i="10"/>
  <c r="AI535" i="10"/>
  <c r="H535" i="10"/>
  <c r="AI534" i="10"/>
  <c r="S534" i="10"/>
  <c r="AI533" i="10"/>
  <c r="S533" i="10"/>
  <c r="AI532" i="10"/>
  <c r="S532" i="10"/>
  <c r="AI531" i="10"/>
  <c r="S531" i="10"/>
  <c r="AI530" i="10"/>
  <c r="S530" i="10"/>
  <c r="AI529" i="10"/>
  <c r="S529" i="10"/>
  <c r="AI528" i="10"/>
  <c r="AI527" i="10"/>
  <c r="AI526" i="10"/>
  <c r="AI525" i="10"/>
  <c r="S525" i="10"/>
  <c r="AI524" i="10"/>
  <c r="AI523" i="10"/>
  <c r="AI522" i="10"/>
  <c r="AI521" i="10"/>
  <c r="AI520" i="10"/>
  <c r="AI519" i="10"/>
  <c r="AI518" i="10"/>
  <c r="AI517" i="10"/>
  <c r="AI516" i="10"/>
  <c r="AI515" i="10"/>
  <c r="P515" i="10"/>
  <c r="AI514" i="10"/>
  <c r="P514" i="10"/>
  <c r="AI513" i="10"/>
  <c r="P513" i="10"/>
  <c r="AI512" i="10"/>
  <c r="AI511" i="10"/>
  <c r="AI510" i="10"/>
  <c r="AI509" i="10"/>
  <c r="AI508" i="10"/>
  <c r="AI507" i="10"/>
  <c r="S507" i="10"/>
  <c r="P507" i="10"/>
  <c r="AI506" i="10"/>
  <c r="S506" i="10"/>
  <c r="P506" i="10"/>
  <c r="AI505" i="10"/>
  <c r="S505" i="10"/>
  <c r="P505" i="10"/>
  <c r="AI504" i="10"/>
  <c r="S504" i="10"/>
  <c r="P504" i="10"/>
  <c r="AI503" i="10"/>
  <c r="S503" i="10"/>
  <c r="P503" i="10"/>
  <c r="AI502" i="10"/>
  <c r="AI501" i="10"/>
  <c r="AI500" i="10"/>
  <c r="AI499" i="10"/>
  <c r="AI498" i="10"/>
  <c r="AI497" i="10"/>
  <c r="AI496" i="10"/>
  <c r="AI495" i="10"/>
  <c r="AI494" i="10"/>
  <c r="AI493" i="10"/>
  <c r="AI492" i="10"/>
  <c r="AI491" i="10"/>
  <c r="AI490" i="10"/>
  <c r="AI489" i="10"/>
  <c r="AI488" i="10"/>
  <c r="AI487" i="10"/>
  <c r="AI486" i="10"/>
  <c r="AI485" i="10"/>
  <c r="AI484" i="10"/>
  <c r="AI483" i="10"/>
  <c r="AI482" i="10"/>
  <c r="AI481" i="10"/>
  <c r="AI480" i="10"/>
  <c r="P480" i="10"/>
  <c r="H480" i="10"/>
  <c r="AI479" i="10"/>
  <c r="P479" i="10"/>
  <c r="H479" i="10"/>
  <c r="AI478" i="10"/>
  <c r="P478" i="10"/>
  <c r="H478" i="10"/>
  <c r="AI477" i="10"/>
  <c r="P477" i="10"/>
  <c r="H477" i="10"/>
  <c r="AI476" i="10"/>
  <c r="AI475" i="10"/>
  <c r="AI474" i="10"/>
  <c r="S474" i="10"/>
  <c r="AI473" i="10"/>
  <c r="AI472" i="10"/>
  <c r="P472" i="10"/>
  <c r="AI471" i="10"/>
  <c r="P471" i="10"/>
  <c r="AI470" i="10"/>
  <c r="S470" i="10"/>
  <c r="P470" i="10"/>
  <c r="AI469" i="10"/>
  <c r="P469" i="10"/>
  <c r="AI468" i="10"/>
  <c r="P468" i="10"/>
  <c r="AI467" i="10"/>
  <c r="S467" i="10"/>
  <c r="P467" i="10"/>
  <c r="AI466" i="10"/>
  <c r="S466" i="10"/>
  <c r="P466" i="10"/>
  <c r="AI465" i="10"/>
  <c r="S465" i="10"/>
  <c r="P465" i="10"/>
  <c r="AI464" i="10"/>
  <c r="H464" i="10"/>
  <c r="AI463" i="10"/>
  <c r="H463" i="10"/>
  <c r="AI462" i="10"/>
  <c r="H462" i="10"/>
  <c r="AI461" i="10"/>
  <c r="AI460" i="10"/>
  <c r="AI459" i="10"/>
  <c r="AI458" i="10"/>
  <c r="AI457" i="10"/>
  <c r="AI456" i="10"/>
  <c r="AI455" i="10"/>
  <c r="AI454" i="10"/>
  <c r="AI453" i="10"/>
  <c r="AI452" i="10"/>
  <c r="S452" i="10"/>
  <c r="AI451" i="10"/>
  <c r="AI450" i="10"/>
  <c r="AI449" i="10"/>
  <c r="AI448" i="10"/>
  <c r="AI447" i="10"/>
  <c r="AI446" i="10"/>
  <c r="AI445" i="10"/>
  <c r="AI444" i="10"/>
  <c r="AI443" i="10"/>
  <c r="AI442" i="10"/>
  <c r="AI441" i="10"/>
  <c r="AI440" i="10"/>
  <c r="AI439" i="10"/>
  <c r="AI438" i="10"/>
  <c r="AI437" i="10"/>
  <c r="AI436" i="10"/>
  <c r="AI435" i="10"/>
  <c r="AI434" i="10"/>
  <c r="AI433" i="10"/>
  <c r="AI432" i="10"/>
  <c r="AI431" i="10"/>
  <c r="AI430" i="10"/>
  <c r="AI429" i="10"/>
  <c r="AI428" i="10"/>
  <c r="AI427" i="10"/>
  <c r="AI426" i="10"/>
  <c r="AI425" i="10"/>
  <c r="AI424" i="10"/>
  <c r="S424" i="10"/>
  <c r="R424" i="10"/>
  <c r="P424" i="10"/>
  <c r="O424" i="10"/>
  <c r="AI423" i="10"/>
  <c r="S423" i="10"/>
  <c r="AI422" i="10"/>
  <c r="S422" i="10"/>
  <c r="AI421" i="10"/>
  <c r="S421" i="10"/>
  <c r="AI420" i="10"/>
  <c r="S420" i="10"/>
  <c r="AI419" i="10"/>
  <c r="AI418" i="10"/>
  <c r="S418" i="10"/>
  <c r="AI417" i="10"/>
  <c r="H417" i="10"/>
  <c r="AI416" i="10"/>
  <c r="H416" i="10"/>
  <c r="AI415" i="10"/>
  <c r="P415" i="10"/>
  <c r="AI414" i="10"/>
  <c r="P414" i="10"/>
  <c r="AI413" i="10"/>
  <c r="P413" i="10"/>
  <c r="AI412" i="10"/>
  <c r="AI411" i="10"/>
  <c r="AI410" i="10"/>
  <c r="R410" i="10"/>
  <c r="AI409" i="10"/>
  <c r="AI408" i="10"/>
  <c r="AI407" i="10"/>
  <c r="AI406" i="10"/>
  <c r="AI405" i="10"/>
  <c r="AI404" i="10"/>
  <c r="AI403" i="10"/>
  <c r="AI402" i="10"/>
  <c r="AI401" i="10"/>
  <c r="AI400" i="10"/>
  <c r="AI399" i="10"/>
  <c r="AI398" i="10"/>
  <c r="AI397" i="10"/>
  <c r="S397" i="10"/>
  <c r="AI396" i="10"/>
  <c r="S396" i="10"/>
  <c r="AI395" i="10"/>
  <c r="S395" i="10"/>
  <c r="H395" i="10"/>
  <c r="AI394" i="10"/>
  <c r="AI393" i="10"/>
  <c r="AI392" i="10"/>
  <c r="S392" i="10"/>
  <c r="AI391" i="10"/>
  <c r="S391" i="10"/>
  <c r="AI390" i="10"/>
  <c r="AI389" i="10"/>
  <c r="AI388" i="10"/>
  <c r="AI387" i="10"/>
  <c r="AI386" i="10"/>
  <c r="AI385" i="10"/>
  <c r="S385" i="10"/>
  <c r="P385" i="10"/>
  <c r="AI384" i="10"/>
  <c r="S384" i="10"/>
  <c r="P384" i="10"/>
  <c r="AI383" i="10"/>
  <c r="P383" i="10"/>
  <c r="AI382" i="10"/>
  <c r="P382" i="10"/>
  <c r="AI381" i="10"/>
  <c r="P381" i="10"/>
  <c r="AI380" i="10"/>
  <c r="P380" i="10"/>
  <c r="AI379" i="10"/>
  <c r="P379" i="10"/>
  <c r="AI378" i="10"/>
  <c r="P378" i="10"/>
  <c r="AI377" i="10"/>
  <c r="AI376" i="10"/>
  <c r="AI375" i="10"/>
  <c r="AI374" i="10"/>
  <c r="AI373" i="10"/>
  <c r="AI372" i="10"/>
  <c r="AI371" i="10"/>
  <c r="AI370" i="10"/>
  <c r="AI369" i="10"/>
  <c r="AI368" i="10"/>
  <c r="AI367" i="10"/>
  <c r="S367" i="10"/>
  <c r="P367" i="10"/>
  <c r="AI366" i="10"/>
  <c r="S366" i="10"/>
  <c r="P366" i="10"/>
  <c r="AI365" i="10"/>
  <c r="S365" i="10"/>
  <c r="P365" i="10"/>
  <c r="AI364" i="10"/>
  <c r="S364" i="10"/>
  <c r="P364" i="10"/>
  <c r="AI363" i="10"/>
  <c r="S363" i="10"/>
  <c r="P363" i="10"/>
  <c r="AI362" i="10"/>
  <c r="S362" i="10"/>
  <c r="P362" i="10"/>
  <c r="AI361" i="10"/>
  <c r="S361" i="10"/>
  <c r="P361" i="10"/>
  <c r="AI360" i="10"/>
  <c r="S360" i="10"/>
  <c r="P360" i="10"/>
  <c r="AI359" i="10"/>
  <c r="S359" i="10"/>
  <c r="P359" i="10"/>
  <c r="AI358" i="10"/>
  <c r="S358" i="10"/>
  <c r="P358" i="10"/>
  <c r="AI357" i="10"/>
  <c r="S357" i="10"/>
  <c r="P357" i="10"/>
  <c r="AI356" i="10"/>
  <c r="S356" i="10"/>
  <c r="P356" i="10"/>
  <c r="AI355" i="10"/>
  <c r="S355" i="10"/>
  <c r="P355" i="10"/>
  <c r="AI354" i="10"/>
  <c r="S354" i="10"/>
  <c r="P354" i="10"/>
  <c r="AI353" i="10"/>
  <c r="S353" i="10"/>
  <c r="P353" i="10"/>
  <c r="AI352" i="10"/>
  <c r="S352" i="10"/>
  <c r="AI351" i="10"/>
  <c r="AI350" i="10"/>
  <c r="AI349" i="10"/>
  <c r="AI348" i="10"/>
  <c r="AI347" i="10"/>
  <c r="AI346" i="10"/>
  <c r="AI345" i="10"/>
  <c r="AI344" i="10"/>
  <c r="AI343" i="10"/>
  <c r="AI342" i="10"/>
  <c r="AI341" i="10"/>
  <c r="AI340" i="10"/>
  <c r="AI339" i="10"/>
  <c r="AI338" i="10"/>
  <c r="AI337" i="10"/>
  <c r="AI336" i="10"/>
  <c r="AI335" i="10"/>
  <c r="AI334" i="10"/>
  <c r="AI333" i="10"/>
  <c r="AI332" i="10"/>
  <c r="AI331" i="10"/>
  <c r="AI330" i="10"/>
  <c r="AI329" i="10"/>
  <c r="AI328" i="10"/>
  <c r="AI327" i="10"/>
  <c r="AI326" i="10"/>
  <c r="AI325" i="10"/>
  <c r="S325" i="10"/>
  <c r="P325" i="10"/>
  <c r="AI324" i="10"/>
  <c r="S324" i="10"/>
  <c r="P324" i="10"/>
  <c r="AI323" i="10"/>
  <c r="S323" i="10"/>
  <c r="P323" i="10"/>
  <c r="AI322" i="10"/>
  <c r="S322" i="10"/>
  <c r="P322" i="10"/>
  <c r="AI321" i="10"/>
  <c r="S321" i="10"/>
  <c r="P321" i="10"/>
  <c r="AI320" i="10"/>
  <c r="S320" i="10"/>
  <c r="P320" i="10"/>
  <c r="AI319" i="10"/>
  <c r="S319" i="10"/>
  <c r="P319" i="10"/>
  <c r="AI318" i="10"/>
  <c r="S318" i="10"/>
  <c r="P318" i="10"/>
  <c r="I318" i="10"/>
  <c r="H318" i="10"/>
  <c r="AI317" i="10"/>
  <c r="S317" i="10"/>
  <c r="P317" i="10"/>
  <c r="I317" i="10"/>
  <c r="H317" i="10"/>
  <c r="AI316" i="10"/>
  <c r="S316" i="10"/>
  <c r="P316" i="10"/>
  <c r="H316" i="10"/>
  <c r="AI315" i="10"/>
  <c r="S315" i="10"/>
  <c r="P315" i="10"/>
  <c r="H315" i="10"/>
  <c r="AI314" i="10"/>
  <c r="AI313" i="10"/>
  <c r="AI312" i="10"/>
  <c r="AI311" i="10"/>
  <c r="AI310" i="10"/>
  <c r="AI309" i="10"/>
  <c r="S309" i="10"/>
  <c r="R309" i="10"/>
  <c r="AI308" i="10"/>
  <c r="S308" i="10"/>
  <c r="R308" i="10"/>
  <c r="AI307" i="10"/>
  <c r="AI306" i="10"/>
  <c r="AI305" i="10"/>
  <c r="AI304" i="10"/>
  <c r="AI303" i="10"/>
  <c r="AI302" i="10"/>
  <c r="AI301" i="10"/>
  <c r="AI300" i="10"/>
  <c r="AI299" i="10"/>
  <c r="AI298" i="10"/>
  <c r="AI297" i="10"/>
  <c r="AI296" i="10"/>
  <c r="AI295" i="10"/>
  <c r="AI294" i="10"/>
  <c r="AI293" i="10"/>
  <c r="AI292" i="10"/>
  <c r="AI291" i="10"/>
  <c r="AI290" i="10"/>
  <c r="AI289" i="10"/>
  <c r="AI288" i="10"/>
  <c r="AI287" i="10"/>
  <c r="AI286" i="10"/>
  <c r="AI285" i="10"/>
  <c r="AI284" i="10"/>
  <c r="AI283" i="10"/>
  <c r="AI282" i="10"/>
  <c r="AI281" i="10"/>
  <c r="P281" i="10"/>
  <c r="AI280" i="10"/>
  <c r="AI279" i="10"/>
  <c r="AI278" i="10"/>
  <c r="AI277" i="10"/>
  <c r="AI276" i="10"/>
  <c r="AI275" i="10"/>
  <c r="AI274" i="10"/>
  <c r="AI273" i="10"/>
  <c r="AI272" i="10"/>
  <c r="AI271" i="10"/>
  <c r="AI270" i="10"/>
  <c r="AI269" i="10"/>
  <c r="AI268" i="10"/>
  <c r="AI267" i="10"/>
  <c r="AI266" i="10"/>
  <c r="AI265" i="10"/>
  <c r="AI264" i="10"/>
  <c r="AI263" i="10"/>
  <c r="AI262" i="10"/>
  <c r="AI261" i="10"/>
  <c r="AI260" i="10"/>
  <c r="AI259" i="10"/>
  <c r="AI258" i="10"/>
  <c r="AI257" i="10"/>
  <c r="AI256" i="10"/>
  <c r="AI255" i="10"/>
  <c r="AI254" i="10"/>
  <c r="AI253" i="10"/>
  <c r="AI252" i="10"/>
  <c r="AI251" i="10"/>
  <c r="AI250" i="10"/>
  <c r="AI249" i="10"/>
  <c r="AI248" i="10"/>
  <c r="AI247" i="10"/>
  <c r="AI246" i="10"/>
  <c r="AI245" i="10"/>
  <c r="P245" i="10"/>
  <c r="AI244" i="10"/>
  <c r="AI243" i="10"/>
  <c r="AI242" i="10"/>
  <c r="AI241" i="10"/>
  <c r="AI240" i="10"/>
  <c r="AI239" i="10"/>
  <c r="AI238" i="10"/>
  <c r="AI237" i="10"/>
  <c r="H237" i="10"/>
  <c r="AI236" i="10"/>
  <c r="H236" i="10"/>
  <c r="AI235" i="10"/>
  <c r="S235" i="10"/>
  <c r="P235" i="10"/>
  <c r="H235" i="10"/>
  <c r="AI234" i="10"/>
  <c r="AI233" i="10"/>
  <c r="AI232" i="10"/>
  <c r="AI231" i="10"/>
  <c r="AI230" i="10"/>
  <c r="AI229" i="10"/>
  <c r="S229" i="10"/>
  <c r="P229" i="10"/>
  <c r="AI228" i="10"/>
  <c r="S228" i="10"/>
  <c r="AI227" i="10"/>
  <c r="P227" i="10"/>
  <c r="H227" i="10"/>
  <c r="AI226" i="10"/>
  <c r="AI225" i="10"/>
  <c r="AI224" i="10"/>
  <c r="AI223" i="10"/>
  <c r="AI222" i="10"/>
  <c r="AI221" i="10"/>
  <c r="AI220" i="10"/>
  <c r="S220" i="10"/>
  <c r="AI219" i="10"/>
  <c r="S219" i="10"/>
  <c r="P219" i="10"/>
  <c r="AI218" i="10"/>
  <c r="AI217" i="10"/>
  <c r="AI216" i="10"/>
  <c r="S216" i="10"/>
  <c r="AI215" i="10"/>
  <c r="S215" i="10"/>
  <c r="AI214" i="10"/>
  <c r="AI213" i="10"/>
  <c r="AI212" i="10"/>
  <c r="AI211" i="10"/>
  <c r="AI210" i="10"/>
  <c r="AI209" i="10"/>
  <c r="S209" i="10"/>
  <c r="AI208" i="10"/>
  <c r="H208" i="10"/>
  <c r="AI207" i="10"/>
  <c r="H207" i="10"/>
  <c r="AI206" i="10"/>
  <c r="H206" i="10"/>
  <c r="AI205" i="10"/>
  <c r="H205" i="10"/>
  <c r="AI204" i="10"/>
  <c r="AI203" i="10"/>
  <c r="AI202" i="10"/>
  <c r="AI201" i="10"/>
  <c r="AI200" i="10"/>
  <c r="AI199" i="10"/>
  <c r="AI198" i="10"/>
  <c r="AI197" i="10"/>
  <c r="AI196" i="10"/>
  <c r="AI195" i="10"/>
  <c r="AI194" i="10"/>
  <c r="AI193" i="10"/>
  <c r="AI192" i="10"/>
  <c r="AI191" i="10"/>
  <c r="AI190" i="10"/>
  <c r="AI189" i="10"/>
  <c r="AI188" i="10"/>
  <c r="AI187" i="10"/>
  <c r="S187" i="10"/>
  <c r="AI186" i="10"/>
  <c r="S186" i="10"/>
  <c r="AI185" i="10"/>
  <c r="S185" i="10"/>
  <c r="AI184" i="10"/>
  <c r="AI183" i="10"/>
  <c r="AI182" i="10"/>
  <c r="S182" i="10"/>
  <c r="AI181" i="10"/>
  <c r="S181" i="10"/>
  <c r="AI180" i="10"/>
  <c r="S180" i="10"/>
  <c r="AI179" i="10"/>
  <c r="AI178" i="10"/>
  <c r="AI177" i="10"/>
  <c r="AI176" i="10"/>
  <c r="AI175" i="10"/>
  <c r="AI174" i="10"/>
  <c r="AI173" i="10"/>
  <c r="AI172" i="10"/>
  <c r="AI171" i="10"/>
  <c r="AI170" i="10"/>
  <c r="AI169" i="10"/>
  <c r="AI168" i="10"/>
  <c r="AI167" i="10"/>
  <c r="AI166" i="10"/>
  <c r="AI165" i="10"/>
  <c r="AI164" i="10"/>
  <c r="AI163" i="10"/>
  <c r="AI162" i="10"/>
  <c r="AI161" i="10"/>
  <c r="AI160" i="10"/>
  <c r="AI159" i="10"/>
  <c r="AI158" i="10"/>
  <c r="AI157" i="10"/>
  <c r="AI156" i="10"/>
  <c r="AI155" i="10"/>
  <c r="AI154" i="10"/>
  <c r="AI153" i="10"/>
  <c r="AI152" i="10"/>
  <c r="AI151" i="10"/>
  <c r="AI150" i="10"/>
  <c r="P150" i="10"/>
  <c r="AI149" i="10"/>
  <c r="P149" i="10"/>
  <c r="AI148" i="10"/>
  <c r="P148" i="10"/>
  <c r="AI147" i="10"/>
  <c r="AI146" i="10"/>
  <c r="AI145" i="10"/>
  <c r="AI144" i="10"/>
  <c r="H144" i="10"/>
  <c r="AI143" i="10"/>
  <c r="H143" i="10"/>
  <c r="AI142" i="10"/>
  <c r="H142" i="10"/>
  <c r="AI141" i="10"/>
  <c r="H141" i="10"/>
  <c r="AI140" i="10"/>
  <c r="H140" i="10"/>
  <c r="AI139" i="10"/>
  <c r="AI138" i="10"/>
  <c r="AI137" i="10"/>
  <c r="AI136" i="10"/>
  <c r="P136" i="10"/>
  <c r="AI135" i="10"/>
  <c r="P135" i="10"/>
  <c r="AI134" i="10"/>
  <c r="AI133" i="10"/>
  <c r="AI132" i="10"/>
  <c r="AI131" i="10"/>
  <c r="AI130" i="10"/>
  <c r="AI129" i="10"/>
  <c r="AI128" i="10"/>
  <c r="AI127" i="10"/>
  <c r="AI126" i="10"/>
  <c r="AI125" i="10"/>
  <c r="AI124" i="10"/>
  <c r="AI123" i="10"/>
  <c r="AI122" i="10"/>
  <c r="AI121" i="10"/>
  <c r="AI120" i="10"/>
  <c r="AI119" i="10"/>
  <c r="AI118" i="10"/>
  <c r="P118" i="10"/>
  <c r="AI117" i="10"/>
  <c r="P117" i="10"/>
  <c r="AI116" i="10"/>
  <c r="P116" i="10"/>
  <c r="AI115" i="10"/>
  <c r="P115" i="10"/>
  <c r="AI114" i="10"/>
  <c r="AI113" i="10"/>
  <c r="AI112" i="10"/>
  <c r="AI111" i="10"/>
  <c r="AI110" i="10"/>
  <c r="AI109" i="10"/>
  <c r="AI108" i="10"/>
  <c r="AI107" i="10"/>
  <c r="AI106" i="10"/>
  <c r="AI105" i="10"/>
  <c r="AI104" i="10"/>
  <c r="AA104" i="10"/>
  <c r="AI103" i="10"/>
  <c r="AI102" i="10"/>
  <c r="AI101" i="10"/>
  <c r="AI100" i="10"/>
  <c r="P100" i="10"/>
  <c r="AI99" i="10"/>
  <c r="AI98" i="10"/>
  <c r="AI97" i="10"/>
  <c r="AI96" i="10"/>
  <c r="AI95" i="10"/>
  <c r="AI94" i="10"/>
  <c r="AI93" i="10"/>
  <c r="AI92" i="10"/>
  <c r="AI91" i="10"/>
  <c r="AI90" i="10"/>
  <c r="AI89" i="10"/>
  <c r="AI88" i="10"/>
  <c r="AI87" i="10"/>
  <c r="AI86" i="10"/>
  <c r="AI85" i="10"/>
  <c r="AI84" i="10"/>
  <c r="AI83" i="10"/>
  <c r="AI82" i="10"/>
  <c r="AI81" i="10"/>
  <c r="AI80" i="10"/>
  <c r="AI79" i="10"/>
  <c r="AI78" i="10"/>
  <c r="AI77" i="10"/>
  <c r="AI76" i="10"/>
  <c r="AI75" i="10"/>
  <c r="AI74" i="10"/>
  <c r="AI73" i="10"/>
  <c r="AI72" i="10"/>
  <c r="AI71" i="10"/>
  <c r="AI70" i="10"/>
  <c r="AI69" i="10"/>
  <c r="AI68" i="10"/>
  <c r="AI67" i="10"/>
  <c r="AI66" i="10"/>
  <c r="AI65" i="10"/>
  <c r="AI64" i="10"/>
  <c r="AI63" i="10"/>
  <c r="AI62" i="10"/>
  <c r="AI61" i="10"/>
  <c r="S61" i="10"/>
  <c r="AI60" i="10"/>
  <c r="AI59" i="10"/>
  <c r="AI58" i="10"/>
  <c r="AI57" i="10"/>
  <c r="AI56" i="10"/>
  <c r="AI55" i="10"/>
  <c r="AI54" i="10"/>
  <c r="AI53" i="10"/>
  <c r="AI52" i="10"/>
  <c r="AI51" i="10"/>
  <c r="AI50" i="10"/>
  <c r="AI49" i="10"/>
  <c r="AI48" i="10"/>
  <c r="AI47" i="10"/>
  <c r="AI46" i="10"/>
  <c r="AI45" i="10"/>
  <c r="AI44" i="10"/>
  <c r="AI43" i="10"/>
  <c r="AI42" i="10"/>
  <c r="AI41" i="10"/>
  <c r="AI40" i="10"/>
  <c r="AI39" i="10"/>
  <c r="AI38" i="10"/>
  <c r="AI37" i="10"/>
  <c r="AI36" i="10"/>
  <c r="AI35" i="10"/>
  <c r="AI34" i="10"/>
  <c r="AI33" i="10"/>
  <c r="AI32" i="10"/>
  <c r="AI31" i="10"/>
  <c r="AI30" i="10"/>
  <c r="AI29" i="10"/>
  <c r="AI28" i="10"/>
  <c r="AI27" i="10"/>
  <c r="AI26" i="10"/>
  <c r="AI25" i="10"/>
  <c r="AI24" i="10"/>
  <c r="AI23" i="10"/>
  <c r="AI22" i="10"/>
  <c r="AI21" i="10"/>
  <c r="AI20" i="10"/>
  <c r="AI19" i="10"/>
  <c r="AI18" i="10"/>
  <c r="AI17" i="10"/>
  <c r="AI16" i="10"/>
  <c r="AI15" i="10"/>
  <c r="AI14" i="10"/>
  <c r="AI13" i="10"/>
  <c r="AI12" i="10"/>
  <c r="AI11" i="10"/>
  <c r="AI10" i="10"/>
  <c r="AI9" i="10"/>
  <c r="AI8" i="10"/>
  <c r="AI7" i="10"/>
  <c r="AI6" i="10"/>
  <c r="AI5" i="10"/>
  <c r="AI4" i="10"/>
  <c r="AI3" i="10"/>
  <c r="AI2" i="10"/>
  <c r="AU389" i="1" l="1"/>
  <c r="AU388" i="1"/>
  <c r="AU387" i="1"/>
  <c r="AU386" i="1"/>
  <c r="AU615" i="1"/>
  <c r="AU614" i="1"/>
  <c r="AU613" i="1"/>
  <c r="AU612" i="1"/>
  <c r="AU327" i="1"/>
  <c r="AU328" i="1"/>
  <c r="AU763" i="1"/>
  <c r="AU1296" i="1"/>
  <c r="AF1296" i="1"/>
  <c r="AM1296" i="1" s="1"/>
  <c r="AN1296" i="1" s="1"/>
  <c r="AC1296" i="1" s="1"/>
  <c r="AD1296" i="1" s="1"/>
  <c r="Z1296" i="1"/>
  <c r="Y1296" i="1"/>
  <c r="R1296" i="1"/>
  <c r="E1296" i="1"/>
  <c r="AU1295" i="1"/>
  <c r="AF1295" i="1"/>
  <c r="AM1295" i="1" s="1"/>
  <c r="AN1295" i="1" s="1"/>
  <c r="AC1295" i="1" s="1"/>
  <c r="AD1295" i="1" s="1"/>
  <c r="Z1295" i="1"/>
  <c r="Y1295" i="1"/>
  <c r="R1295" i="1"/>
  <c r="E1295" i="1"/>
  <c r="AU1294" i="1"/>
  <c r="AF1294" i="1"/>
  <c r="AM1294" i="1" s="1"/>
  <c r="AN1294" i="1" s="1"/>
  <c r="AC1294" i="1" s="1"/>
  <c r="AD1294" i="1" s="1"/>
  <c r="Z1294" i="1"/>
  <c r="Y1294" i="1"/>
  <c r="R1294" i="1"/>
  <c r="E1294" i="1"/>
  <c r="AU1293" i="1"/>
  <c r="AF1293" i="1"/>
  <c r="AM1293" i="1" s="1"/>
  <c r="AN1293" i="1" s="1"/>
  <c r="AC1293" i="1" s="1"/>
  <c r="AD1293" i="1" s="1"/>
  <c r="Z1293" i="1"/>
  <c r="Y1293" i="1"/>
  <c r="R1293" i="1"/>
  <c r="E1293" i="1"/>
  <c r="AU1292" i="1"/>
  <c r="AF1292" i="1"/>
  <c r="AM1292" i="1" s="1"/>
  <c r="AN1292" i="1" s="1"/>
  <c r="AC1292" i="1" s="1"/>
  <c r="AD1292" i="1" s="1"/>
  <c r="Z1292" i="1"/>
  <c r="Y1292" i="1"/>
  <c r="R1292" i="1"/>
  <c r="G1292" i="1"/>
  <c r="E1292" i="1"/>
  <c r="AU1291" i="1"/>
  <c r="AF1291" i="1"/>
  <c r="AM1291" i="1" s="1"/>
  <c r="AN1291" i="1" s="1"/>
  <c r="AC1291" i="1" s="1"/>
  <c r="AD1291" i="1" s="1"/>
  <c r="Z1291" i="1"/>
  <c r="Y1291" i="1"/>
  <c r="R1291" i="1"/>
  <c r="G1291" i="1"/>
  <c r="E1291" i="1"/>
  <c r="AU1290" i="1"/>
  <c r="AF1290" i="1"/>
  <c r="AM1290" i="1" s="1"/>
  <c r="AN1290" i="1" s="1"/>
  <c r="AC1290" i="1" s="1"/>
  <c r="AD1290" i="1" s="1"/>
  <c r="Z1290" i="1"/>
  <c r="Y1290" i="1"/>
  <c r="R1290" i="1"/>
  <c r="G1290" i="1"/>
  <c r="E1290" i="1"/>
  <c r="AU1289" i="1"/>
  <c r="AF1289" i="1"/>
  <c r="AM1289" i="1" s="1"/>
  <c r="AN1289" i="1" s="1"/>
  <c r="AC1289" i="1" s="1"/>
  <c r="AD1289" i="1" s="1"/>
  <c r="Z1289" i="1"/>
  <c r="Y1289" i="1"/>
  <c r="R1289" i="1"/>
  <c r="G1289" i="1"/>
  <c r="E1289" i="1"/>
  <c r="AU1288" i="1"/>
  <c r="AF1288" i="1"/>
  <c r="AM1288" i="1" s="1"/>
  <c r="AN1288" i="1" s="1"/>
  <c r="AC1288" i="1" s="1"/>
  <c r="AD1288" i="1" s="1"/>
  <c r="Z1288" i="1"/>
  <c r="Y1288" i="1"/>
  <c r="R1288" i="1"/>
  <c r="G1288" i="1"/>
  <c r="E1288" i="1"/>
  <c r="AU1287" i="1"/>
  <c r="AF1287" i="1"/>
  <c r="AM1287" i="1" s="1"/>
  <c r="AN1287" i="1" s="1"/>
  <c r="AC1287" i="1" s="1"/>
  <c r="AD1287" i="1" s="1"/>
  <c r="Z1287" i="1"/>
  <c r="Y1287" i="1"/>
  <c r="R1287" i="1"/>
  <c r="G1287" i="1"/>
  <c r="E1287" i="1"/>
  <c r="AU1286" i="1"/>
  <c r="AF1286" i="1"/>
  <c r="AM1286" i="1" s="1"/>
  <c r="AN1286" i="1" s="1"/>
  <c r="AC1286" i="1" s="1"/>
  <c r="AD1286" i="1" s="1"/>
  <c r="Z1286" i="1"/>
  <c r="Y1286" i="1"/>
  <c r="R1286" i="1"/>
  <c r="G1286" i="1"/>
  <c r="E1286" i="1"/>
  <c r="AU1285" i="1"/>
  <c r="AF1285" i="1"/>
  <c r="AM1285" i="1" s="1"/>
  <c r="AN1285" i="1" s="1"/>
  <c r="AC1285" i="1" s="1"/>
  <c r="AD1285" i="1" s="1"/>
  <c r="Z1285" i="1"/>
  <c r="Y1285" i="1"/>
  <c r="R1285" i="1"/>
  <c r="G1285" i="1"/>
  <c r="E1285" i="1"/>
  <c r="AU1284" i="1"/>
  <c r="AF1284" i="1"/>
  <c r="AM1284" i="1" s="1"/>
  <c r="AN1284" i="1" s="1"/>
  <c r="AC1284" i="1" s="1"/>
  <c r="AD1284" i="1" s="1"/>
  <c r="Z1284" i="1"/>
  <c r="Y1284" i="1"/>
  <c r="R1284" i="1"/>
  <c r="G1284" i="1"/>
  <c r="E1284" i="1"/>
  <c r="AU1283" i="1"/>
  <c r="AF1283" i="1"/>
  <c r="AM1283" i="1" s="1"/>
  <c r="AN1283" i="1" s="1"/>
  <c r="AC1283" i="1" s="1"/>
  <c r="AD1283" i="1" s="1"/>
  <c r="Z1283" i="1"/>
  <c r="Y1283" i="1"/>
  <c r="R1283" i="1"/>
  <c r="G1283" i="1"/>
  <c r="E1283" i="1"/>
  <c r="AU1282" i="1"/>
  <c r="AF1282" i="1"/>
  <c r="AM1282" i="1" s="1"/>
  <c r="AN1282" i="1" s="1"/>
  <c r="AC1282" i="1" s="1"/>
  <c r="AD1282" i="1" s="1"/>
  <c r="Z1282" i="1"/>
  <c r="Y1282" i="1"/>
  <c r="R1282" i="1"/>
  <c r="G1282" i="1"/>
  <c r="E1282" i="1"/>
  <c r="AU1281" i="1"/>
  <c r="AF1281" i="1"/>
  <c r="AM1281" i="1" s="1"/>
  <c r="AN1281" i="1" s="1"/>
  <c r="AC1281" i="1" s="1"/>
  <c r="AD1281" i="1" s="1"/>
  <c r="Z1281" i="1"/>
  <c r="Y1281" i="1"/>
  <c r="R1281" i="1"/>
  <c r="G1281" i="1"/>
  <c r="E1281" i="1"/>
  <c r="AU1280" i="1"/>
  <c r="AF1280" i="1"/>
  <c r="AM1280" i="1" s="1"/>
  <c r="AN1280" i="1" s="1"/>
  <c r="AC1280" i="1" s="1"/>
  <c r="AD1280" i="1" s="1"/>
  <c r="Z1280" i="1"/>
  <c r="Y1280" i="1"/>
  <c r="R1280" i="1"/>
  <c r="G1280" i="1"/>
  <c r="E1280" i="1"/>
  <c r="AU1279" i="1"/>
  <c r="AF1279" i="1"/>
  <c r="AM1279" i="1" s="1"/>
  <c r="AN1279" i="1" s="1"/>
  <c r="AC1279" i="1" s="1"/>
  <c r="AD1279" i="1" s="1"/>
  <c r="Z1279" i="1"/>
  <c r="Y1279" i="1"/>
  <c r="R1279" i="1"/>
  <c r="G1279" i="1"/>
  <c r="E1279" i="1"/>
  <c r="AU1278" i="1"/>
  <c r="AF1278" i="1"/>
  <c r="AM1278" i="1" s="1"/>
  <c r="AN1278" i="1" s="1"/>
  <c r="AC1278" i="1" s="1"/>
  <c r="AD1278" i="1" s="1"/>
  <c r="Z1278" i="1"/>
  <c r="Y1278" i="1"/>
  <c r="R1278" i="1"/>
  <c r="G1278" i="1"/>
  <c r="E1278" i="1"/>
  <c r="AU1277" i="1"/>
  <c r="AF1277" i="1"/>
  <c r="AM1277" i="1" s="1"/>
  <c r="AN1277" i="1" s="1"/>
  <c r="AC1277" i="1" s="1"/>
  <c r="AD1277" i="1" s="1"/>
  <c r="Z1277" i="1"/>
  <c r="Y1277" i="1"/>
  <c r="R1277" i="1"/>
  <c r="G1277" i="1"/>
  <c r="E1277" i="1"/>
  <c r="AU1276" i="1"/>
  <c r="AF1276" i="1"/>
  <c r="AM1276" i="1" s="1"/>
  <c r="AN1276" i="1" s="1"/>
  <c r="AC1276" i="1" s="1"/>
  <c r="AD1276" i="1" s="1"/>
  <c r="Z1276" i="1"/>
  <c r="Y1276" i="1"/>
  <c r="R1276" i="1"/>
  <c r="E1276" i="1"/>
  <c r="AU1275" i="1"/>
  <c r="AF1275" i="1"/>
  <c r="AM1275" i="1" s="1"/>
  <c r="AN1275" i="1" s="1"/>
  <c r="AC1275" i="1" s="1"/>
  <c r="AD1275" i="1" s="1"/>
  <c r="Z1275" i="1"/>
  <c r="Y1275" i="1"/>
  <c r="R1275" i="1"/>
  <c r="E1275" i="1"/>
  <c r="AU1274" i="1"/>
  <c r="AF1274" i="1"/>
  <c r="AM1274" i="1" s="1"/>
  <c r="AN1274" i="1" s="1"/>
  <c r="AC1274" i="1" s="1"/>
  <c r="AD1274" i="1" s="1"/>
  <c r="Z1274" i="1"/>
  <c r="Y1274" i="1"/>
  <c r="R1274" i="1"/>
  <c r="E1274" i="1"/>
  <c r="AU1273" i="1"/>
  <c r="AF1273" i="1"/>
  <c r="AM1273" i="1" s="1"/>
  <c r="AN1273" i="1" s="1"/>
  <c r="AC1273" i="1" s="1"/>
  <c r="AD1273" i="1" s="1"/>
  <c r="Z1273" i="1"/>
  <c r="Y1273" i="1"/>
  <c r="R1273" i="1"/>
  <c r="E1273" i="1"/>
  <c r="AU1272" i="1"/>
  <c r="AF1272" i="1"/>
  <c r="AM1272" i="1" s="1"/>
  <c r="AN1272" i="1" s="1"/>
  <c r="AC1272" i="1" s="1"/>
  <c r="AD1272" i="1" s="1"/>
  <c r="Z1272" i="1"/>
  <c r="Y1272" i="1"/>
  <c r="R1272" i="1"/>
  <c r="E1272" i="1"/>
  <c r="AU1271" i="1"/>
  <c r="AF1271" i="1"/>
  <c r="AM1271" i="1" s="1"/>
  <c r="AN1271" i="1" s="1"/>
  <c r="AC1271" i="1" s="1"/>
  <c r="AD1271" i="1" s="1"/>
  <c r="Z1271" i="1"/>
  <c r="Y1271" i="1"/>
  <c r="R1271" i="1"/>
  <c r="E1271" i="1"/>
  <c r="AU1270" i="1"/>
  <c r="AF1270" i="1"/>
  <c r="AM1270" i="1" s="1"/>
  <c r="AN1270" i="1" s="1"/>
  <c r="AC1270" i="1" s="1"/>
  <c r="AD1270" i="1" s="1"/>
  <c r="Z1270" i="1"/>
  <c r="Y1270" i="1"/>
  <c r="R1270" i="1"/>
  <c r="E1270" i="1"/>
  <c r="AU1269" i="1"/>
  <c r="AF1269" i="1"/>
  <c r="AM1269" i="1" s="1"/>
  <c r="AN1269" i="1" s="1"/>
  <c r="AC1269" i="1" s="1"/>
  <c r="AD1269" i="1" s="1"/>
  <c r="Z1269" i="1"/>
  <c r="Y1269" i="1"/>
  <c r="R1269" i="1"/>
  <c r="E1269" i="1"/>
  <c r="AU1268" i="1"/>
  <c r="AF1268" i="1"/>
  <c r="AM1268" i="1" s="1"/>
  <c r="AN1268" i="1" s="1"/>
  <c r="AC1268" i="1" s="1"/>
  <c r="AD1268" i="1" s="1"/>
  <c r="Z1268" i="1"/>
  <c r="Y1268" i="1"/>
  <c r="R1268" i="1"/>
  <c r="E1268" i="1"/>
  <c r="AU1267" i="1"/>
  <c r="AF1267" i="1"/>
  <c r="AM1267" i="1" s="1"/>
  <c r="AN1267" i="1" s="1"/>
  <c r="AC1267" i="1" s="1"/>
  <c r="AD1267" i="1" s="1"/>
  <c r="Z1267" i="1"/>
  <c r="Y1267" i="1"/>
  <c r="R1267" i="1"/>
  <c r="E1267" i="1"/>
  <c r="AU1266" i="1"/>
  <c r="AF1266" i="1"/>
  <c r="AM1266" i="1" s="1"/>
  <c r="AN1266" i="1" s="1"/>
  <c r="AC1266" i="1" s="1"/>
  <c r="AD1266" i="1" s="1"/>
  <c r="Z1266" i="1"/>
  <c r="Y1266" i="1"/>
  <c r="R1266" i="1"/>
  <c r="E1266" i="1"/>
  <c r="AU1265" i="1"/>
  <c r="AF1265" i="1"/>
  <c r="AM1265" i="1" s="1"/>
  <c r="AN1265" i="1" s="1"/>
  <c r="AC1265" i="1" s="1"/>
  <c r="AD1265" i="1" s="1"/>
  <c r="Z1265" i="1"/>
  <c r="Y1265" i="1"/>
  <c r="R1265" i="1"/>
  <c r="E1265" i="1"/>
  <c r="AU1264" i="1"/>
  <c r="AF1264" i="1"/>
  <c r="AM1264" i="1" s="1"/>
  <c r="AN1264" i="1" s="1"/>
  <c r="AC1264" i="1" s="1"/>
  <c r="AD1264" i="1" s="1"/>
  <c r="Z1264" i="1"/>
  <c r="Y1264" i="1"/>
  <c r="R1264" i="1"/>
  <c r="G1264" i="1"/>
  <c r="E1264" i="1"/>
  <c r="AU1263" i="1"/>
  <c r="AF1263" i="1"/>
  <c r="AM1263" i="1" s="1"/>
  <c r="AN1263" i="1" s="1"/>
  <c r="AC1263" i="1" s="1"/>
  <c r="AD1263" i="1" s="1"/>
  <c r="Z1263" i="1"/>
  <c r="Y1263" i="1"/>
  <c r="R1263" i="1"/>
  <c r="G1263" i="1"/>
  <c r="E1263" i="1"/>
  <c r="AU1262" i="1"/>
  <c r="AF1262" i="1"/>
  <c r="AM1262" i="1" s="1"/>
  <c r="AN1262" i="1" s="1"/>
  <c r="AC1262" i="1" s="1"/>
  <c r="AD1262" i="1" s="1"/>
  <c r="Z1262" i="1"/>
  <c r="Y1262" i="1"/>
  <c r="R1262" i="1"/>
  <c r="G1262" i="1"/>
  <c r="E1262" i="1"/>
  <c r="AU1261" i="1"/>
  <c r="AF1261" i="1"/>
  <c r="AM1261" i="1" s="1"/>
  <c r="AN1261" i="1" s="1"/>
  <c r="AC1261" i="1" s="1"/>
  <c r="AD1261" i="1" s="1"/>
  <c r="Z1261" i="1"/>
  <c r="Y1261" i="1"/>
  <c r="R1261" i="1"/>
  <c r="G1261" i="1"/>
  <c r="E1261" i="1"/>
  <c r="AU1260" i="1"/>
  <c r="AF1260" i="1"/>
  <c r="AM1260" i="1" s="1"/>
  <c r="AN1260" i="1" s="1"/>
  <c r="AC1260" i="1" s="1"/>
  <c r="AD1260" i="1" s="1"/>
  <c r="Z1260" i="1"/>
  <c r="Y1260" i="1"/>
  <c r="R1260" i="1"/>
  <c r="G1260" i="1"/>
  <c r="E1260" i="1"/>
  <c r="AU1259" i="1"/>
  <c r="AF1259" i="1"/>
  <c r="AM1259" i="1" s="1"/>
  <c r="AN1259" i="1" s="1"/>
  <c r="AC1259" i="1" s="1"/>
  <c r="AD1259" i="1" s="1"/>
  <c r="Z1259" i="1"/>
  <c r="Y1259" i="1"/>
  <c r="R1259" i="1"/>
  <c r="G1259" i="1"/>
  <c r="E1259" i="1"/>
  <c r="AU1258" i="1"/>
  <c r="AF1258" i="1"/>
  <c r="AM1258" i="1" s="1"/>
  <c r="AN1258" i="1" s="1"/>
  <c r="AC1258" i="1" s="1"/>
  <c r="AD1258" i="1" s="1"/>
  <c r="Z1258" i="1"/>
  <c r="Y1258" i="1"/>
  <c r="R1258" i="1"/>
  <c r="G1258" i="1"/>
  <c r="E1258" i="1"/>
  <c r="AU1257" i="1"/>
  <c r="AF1257" i="1"/>
  <c r="AM1257" i="1" s="1"/>
  <c r="AN1257" i="1" s="1"/>
  <c r="AC1257" i="1" s="1"/>
  <c r="AD1257" i="1" s="1"/>
  <c r="Z1257" i="1"/>
  <c r="Y1257" i="1"/>
  <c r="R1257" i="1"/>
  <c r="E1257" i="1"/>
  <c r="AU1256" i="1"/>
  <c r="AF1256" i="1"/>
  <c r="AM1256" i="1" s="1"/>
  <c r="AN1256" i="1" s="1"/>
  <c r="AC1256" i="1" s="1"/>
  <c r="AD1256" i="1" s="1"/>
  <c r="Z1256" i="1"/>
  <c r="Y1256" i="1"/>
  <c r="R1256" i="1"/>
  <c r="E1256" i="1"/>
  <c r="AU1255" i="1"/>
  <c r="AF1255" i="1"/>
  <c r="AM1255" i="1" s="1"/>
  <c r="AN1255" i="1" s="1"/>
  <c r="AC1255" i="1" s="1"/>
  <c r="AD1255" i="1" s="1"/>
  <c r="Z1255" i="1"/>
  <c r="Y1255" i="1"/>
  <c r="R1255" i="1"/>
  <c r="E1255" i="1"/>
  <c r="AU1254" i="1"/>
  <c r="AF1254" i="1"/>
  <c r="AM1254" i="1" s="1"/>
  <c r="AN1254" i="1" s="1"/>
  <c r="AC1254" i="1" s="1"/>
  <c r="AD1254" i="1" s="1"/>
  <c r="Z1254" i="1"/>
  <c r="Y1254" i="1"/>
  <c r="R1254" i="1"/>
  <c r="E1254" i="1"/>
  <c r="AU1253" i="1"/>
  <c r="AF1253" i="1"/>
  <c r="AM1253" i="1" s="1"/>
  <c r="AN1253" i="1" s="1"/>
  <c r="AC1253" i="1" s="1"/>
  <c r="AD1253" i="1" s="1"/>
  <c r="Z1253" i="1"/>
  <c r="Y1253" i="1"/>
  <c r="R1253" i="1"/>
  <c r="E1253" i="1"/>
  <c r="AU1252" i="1"/>
  <c r="AF1252" i="1"/>
  <c r="AM1252" i="1" s="1"/>
  <c r="AN1252" i="1" s="1"/>
  <c r="AC1252" i="1" s="1"/>
  <c r="AD1252" i="1" s="1"/>
  <c r="Z1252" i="1"/>
  <c r="Y1252" i="1"/>
  <c r="R1252" i="1"/>
  <c r="E1252" i="1"/>
  <c r="AU1251" i="1"/>
  <c r="AF1251" i="1"/>
  <c r="AM1251" i="1" s="1"/>
  <c r="AN1251" i="1" s="1"/>
  <c r="AC1251" i="1" s="1"/>
  <c r="AD1251" i="1" s="1"/>
  <c r="Z1251" i="1"/>
  <c r="Y1251" i="1"/>
  <c r="R1251" i="1"/>
  <c r="E1251" i="1"/>
  <c r="AU1250" i="1"/>
  <c r="AF1250" i="1"/>
  <c r="AM1250" i="1" s="1"/>
  <c r="AN1250" i="1" s="1"/>
  <c r="AC1250" i="1" s="1"/>
  <c r="AD1250" i="1" s="1"/>
  <c r="Z1250" i="1"/>
  <c r="Y1250" i="1"/>
  <c r="R1250" i="1"/>
  <c r="E1250" i="1"/>
  <c r="AU1249" i="1"/>
  <c r="AF1249" i="1"/>
  <c r="AM1249" i="1" s="1"/>
  <c r="AN1249" i="1" s="1"/>
  <c r="AC1249" i="1" s="1"/>
  <c r="AD1249" i="1" s="1"/>
  <c r="Z1249" i="1"/>
  <c r="Y1249" i="1"/>
  <c r="R1249" i="1"/>
  <c r="E1249" i="1"/>
  <c r="AU1248" i="1"/>
  <c r="AF1248" i="1"/>
  <c r="AM1248" i="1" s="1"/>
  <c r="AN1248" i="1" s="1"/>
  <c r="AC1248" i="1" s="1"/>
  <c r="AD1248" i="1" s="1"/>
  <c r="Z1248" i="1"/>
  <c r="Y1248" i="1"/>
  <c r="R1248" i="1"/>
  <c r="E1248" i="1"/>
  <c r="AU1247" i="1"/>
  <c r="AF1247" i="1"/>
  <c r="AM1247" i="1" s="1"/>
  <c r="AN1247" i="1" s="1"/>
  <c r="AC1247" i="1" s="1"/>
  <c r="AD1247" i="1" s="1"/>
  <c r="Z1247" i="1"/>
  <c r="Y1247" i="1"/>
  <c r="R1247" i="1"/>
  <c r="E1247" i="1"/>
  <c r="AU1246" i="1"/>
  <c r="AF1246" i="1"/>
  <c r="AM1246" i="1" s="1"/>
  <c r="AN1246" i="1" s="1"/>
  <c r="AC1246" i="1" s="1"/>
  <c r="AD1246" i="1" s="1"/>
  <c r="Z1246" i="1"/>
  <c r="Y1246" i="1"/>
  <c r="R1246" i="1"/>
  <c r="E1246" i="1"/>
  <c r="AU1245" i="1"/>
  <c r="AF1245" i="1"/>
  <c r="AM1245" i="1" s="1"/>
  <c r="AN1245" i="1" s="1"/>
  <c r="AC1245" i="1" s="1"/>
  <c r="AD1245" i="1" s="1"/>
  <c r="Z1245" i="1"/>
  <c r="Y1245" i="1"/>
  <c r="R1245" i="1"/>
  <c r="E1245" i="1"/>
  <c r="AU1244" i="1"/>
  <c r="AF1244" i="1"/>
  <c r="AM1244" i="1" s="1"/>
  <c r="AN1244" i="1" s="1"/>
  <c r="AC1244" i="1" s="1"/>
  <c r="AD1244" i="1" s="1"/>
  <c r="Z1244" i="1"/>
  <c r="Y1244" i="1"/>
  <c r="R1244" i="1"/>
  <c r="E1244" i="1"/>
  <c r="AU1243" i="1"/>
  <c r="AF1243" i="1"/>
  <c r="AM1243" i="1" s="1"/>
  <c r="AN1243" i="1" s="1"/>
  <c r="AC1243" i="1" s="1"/>
  <c r="AD1243" i="1" s="1"/>
  <c r="Z1243" i="1"/>
  <c r="Y1243" i="1"/>
  <c r="R1243" i="1"/>
  <c r="E1243" i="1"/>
  <c r="AU1242" i="1"/>
  <c r="AF1242" i="1"/>
  <c r="AM1242" i="1" s="1"/>
  <c r="AN1242" i="1" s="1"/>
  <c r="AC1242" i="1" s="1"/>
  <c r="AD1242" i="1" s="1"/>
  <c r="Z1242" i="1"/>
  <c r="Y1242" i="1"/>
  <c r="R1242" i="1"/>
  <c r="E1242" i="1"/>
  <c r="AU1241" i="1"/>
  <c r="AF1241" i="1"/>
  <c r="AM1241" i="1" s="1"/>
  <c r="AN1241" i="1" s="1"/>
  <c r="AC1241" i="1" s="1"/>
  <c r="AD1241" i="1" s="1"/>
  <c r="Z1241" i="1"/>
  <c r="Y1241" i="1"/>
  <c r="R1241" i="1"/>
  <c r="E1241" i="1"/>
  <c r="AU1240" i="1"/>
  <c r="AF1240" i="1"/>
  <c r="AM1240" i="1" s="1"/>
  <c r="AN1240" i="1" s="1"/>
  <c r="AC1240" i="1" s="1"/>
  <c r="AD1240" i="1" s="1"/>
  <c r="Z1240" i="1"/>
  <c r="Y1240" i="1"/>
  <c r="R1240" i="1"/>
  <c r="E1240" i="1"/>
  <c r="AU1239" i="1"/>
  <c r="AF1239" i="1"/>
  <c r="AM1239" i="1" s="1"/>
  <c r="AN1239" i="1" s="1"/>
  <c r="AC1239" i="1" s="1"/>
  <c r="AD1239" i="1" s="1"/>
  <c r="Z1239" i="1"/>
  <c r="Y1239" i="1"/>
  <c r="R1239" i="1"/>
  <c r="E1239" i="1"/>
  <c r="AU1238" i="1"/>
  <c r="AF1238" i="1"/>
  <c r="AM1238" i="1" s="1"/>
  <c r="AN1238" i="1" s="1"/>
  <c r="AC1238" i="1" s="1"/>
  <c r="AD1238" i="1" s="1"/>
  <c r="Z1238" i="1"/>
  <c r="Y1238" i="1"/>
  <c r="R1238" i="1"/>
  <c r="E1238" i="1"/>
  <c r="AU1237" i="1"/>
  <c r="AF1237" i="1"/>
  <c r="AM1237" i="1" s="1"/>
  <c r="AN1237" i="1" s="1"/>
  <c r="AC1237" i="1" s="1"/>
  <c r="AD1237" i="1" s="1"/>
  <c r="Z1237" i="1"/>
  <c r="Y1237" i="1"/>
  <c r="R1237" i="1"/>
  <c r="E1237" i="1"/>
  <c r="AU1236" i="1"/>
  <c r="AF1236" i="1"/>
  <c r="AM1236" i="1" s="1"/>
  <c r="AN1236" i="1" s="1"/>
  <c r="AC1236" i="1" s="1"/>
  <c r="AD1236" i="1" s="1"/>
  <c r="Z1236" i="1"/>
  <c r="Y1236" i="1"/>
  <c r="R1236" i="1"/>
  <c r="E1236" i="1"/>
  <c r="AU1235" i="1"/>
  <c r="AF1235" i="1"/>
  <c r="AM1235" i="1" s="1"/>
  <c r="AN1235" i="1" s="1"/>
  <c r="AC1235" i="1" s="1"/>
  <c r="AD1235" i="1" s="1"/>
  <c r="Z1235" i="1"/>
  <c r="Y1235" i="1"/>
  <c r="R1235" i="1"/>
  <c r="E1235" i="1"/>
  <c r="AU1234" i="1"/>
  <c r="AF1234" i="1"/>
  <c r="AM1234" i="1" s="1"/>
  <c r="AN1234" i="1" s="1"/>
  <c r="AC1234" i="1" s="1"/>
  <c r="AD1234" i="1" s="1"/>
  <c r="Z1234" i="1"/>
  <c r="Y1234" i="1"/>
  <c r="R1234" i="1"/>
  <c r="E1234" i="1"/>
  <c r="AU1233" i="1"/>
  <c r="AF1233" i="1"/>
  <c r="AM1233" i="1" s="1"/>
  <c r="AN1233" i="1" s="1"/>
  <c r="AC1233" i="1" s="1"/>
  <c r="AD1233" i="1" s="1"/>
  <c r="Z1233" i="1"/>
  <c r="Y1233" i="1"/>
  <c r="R1233" i="1"/>
  <c r="E1233" i="1"/>
  <c r="AU1232" i="1"/>
  <c r="AF1232" i="1"/>
  <c r="AM1232" i="1" s="1"/>
  <c r="AN1232" i="1" s="1"/>
  <c r="AC1232" i="1" s="1"/>
  <c r="AD1232" i="1" s="1"/>
  <c r="Z1232" i="1"/>
  <c r="Y1232" i="1"/>
  <c r="R1232" i="1"/>
  <c r="E1232" i="1"/>
  <c r="AU1231" i="1"/>
  <c r="AF1231" i="1"/>
  <c r="AM1231" i="1" s="1"/>
  <c r="AN1231" i="1" s="1"/>
  <c r="AC1231" i="1" s="1"/>
  <c r="AD1231" i="1" s="1"/>
  <c r="Z1231" i="1"/>
  <c r="Y1231" i="1"/>
  <c r="R1231" i="1"/>
  <c r="E1231" i="1"/>
  <c r="AU1230" i="1"/>
  <c r="AF1230" i="1"/>
  <c r="AM1230" i="1" s="1"/>
  <c r="AN1230" i="1" s="1"/>
  <c r="AC1230" i="1" s="1"/>
  <c r="AD1230" i="1" s="1"/>
  <c r="Z1230" i="1"/>
  <c r="Y1230" i="1"/>
  <c r="R1230" i="1"/>
  <c r="E1230" i="1"/>
  <c r="AU1229" i="1"/>
  <c r="AF1229" i="1"/>
  <c r="AM1229" i="1" s="1"/>
  <c r="AN1229" i="1" s="1"/>
  <c r="AC1229" i="1" s="1"/>
  <c r="AD1229" i="1" s="1"/>
  <c r="Z1229" i="1"/>
  <c r="Y1229" i="1"/>
  <c r="R1229" i="1"/>
  <c r="E1229" i="1"/>
  <c r="AU1228" i="1"/>
  <c r="AF1228" i="1"/>
  <c r="AM1228" i="1" s="1"/>
  <c r="AN1228" i="1" s="1"/>
  <c r="AC1228" i="1" s="1"/>
  <c r="AD1228" i="1" s="1"/>
  <c r="Z1228" i="1"/>
  <c r="Y1228" i="1"/>
  <c r="R1228" i="1"/>
  <c r="G1228" i="1"/>
  <c r="E1228" i="1"/>
  <c r="AU1227" i="1"/>
  <c r="AF1227" i="1"/>
  <c r="AM1227" i="1" s="1"/>
  <c r="AN1227" i="1" s="1"/>
  <c r="AC1227" i="1" s="1"/>
  <c r="AD1227" i="1" s="1"/>
  <c r="Z1227" i="1"/>
  <c r="Y1227" i="1"/>
  <c r="R1227" i="1"/>
  <c r="G1227" i="1"/>
  <c r="E1227" i="1"/>
  <c r="AU1226" i="1"/>
  <c r="AF1226" i="1"/>
  <c r="AM1226" i="1" s="1"/>
  <c r="AN1226" i="1" s="1"/>
  <c r="AC1226" i="1" s="1"/>
  <c r="AD1226" i="1" s="1"/>
  <c r="Z1226" i="1"/>
  <c r="Y1226" i="1"/>
  <c r="R1226" i="1"/>
  <c r="G1226" i="1"/>
  <c r="E1226" i="1"/>
  <c r="AU1225" i="1"/>
  <c r="AF1225" i="1"/>
  <c r="AM1225" i="1" s="1"/>
  <c r="AN1225" i="1" s="1"/>
  <c r="AC1225" i="1" s="1"/>
  <c r="AD1225" i="1" s="1"/>
  <c r="Z1225" i="1"/>
  <c r="Y1225" i="1"/>
  <c r="R1225" i="1"/>
  <c r="G1225" i="1"/>
  <c r="E1225" i="1"/>
  <c r="AU1224" i="1"/>
  <c r="AF1224" i="1"/>
  <c r="AM1224" i="1" s="1"/>
  <c r="AN1224" i="1" s="1"/>
  <c r="AC1224" i="1" s="1"/>
  <c r="AD1224" i="1" s="1"/>
  <c r="Z1224" i="1"/>
  <c r="Y1224" i="1"/>
  <c r="R1224" i="1"/>
  <c r="G1224" i="1"/>
  <c r="E1224" i="1"/>
  <c r="AU1223" i="1"/>
  <c r="AF1223" i="1"/>
  <c r="AM1223" i="1" s="1"/>
  <c r="AN1223" i="1" s="1"/>
  <c r="AC1223" i="1" s="1"/>
  <c r="AD1223" i="1" s="1"/>
  <c r="Z1223" i="1"/>
  <c r="Y1223" i="1"/>
  <c r="R1223" i="1"/>
  <c r="E1223" i="1"/>
  <c r="AU1222" i="1"/>
  <c r="AF1222" i="1"/>
  <c r="AM1222" i="1" s="1"/>
  <c r="AN1222" i="1" s="1"/>
  <c r="AC1222" i="1" s="1"/>
  <c r="AD1222" i="1" s="1"/>
  <c r="Z1222" i="1"/>
  <c r="Y1222" i="1"/>
  <c r="R1222" i="1"/>
  <c r="E1222" i="1"/>
  <c r="AU1221" i="1"/>
  <c r="AF1221" i="1"/>
  <c r="AM1221" i="1" s="1"/>
  <c r="AN1221" i="1" s="1"/>
  <c r="AC1221" i="1" s="1"/>
  <c r="AD1221" i="1" s="1"/>
  <c r="Z1221" i="1"/>
  <c r="Y1221" i="1"/>
  <c r="R1221" i="1"/>
  <c r="G1221" i="1"/>
  <c r="E1221" i="1"/>
  <c r="AU1220" i="1"/>
  <c r="AF1220" i="1"/>
  <c r="AM1220" i="1" s="1"/>
  <c r="AN1220" i="1" s="1"/>
  <c r="AC1220" i="1" s="1"/>
  <c r="AD1220" i="1" s="1"/>
  <c r="Z1220" i="1"/>
  <c r="Y1220" i="1"/>
  <c r="R1220" i="1"/>
  <c r="G1220" i="1"/>
  <c r="E1220" i="1"/>
  <c r="AU1219" i="1"/>
  <c r="AF1219" i="1"/>
  <c r="AM1219" i="1" s="1"/>
  <c r="AN1219" i="1" s="1"/>
  <c r="AC1219" i="1" s="1"/>
  <c r="AD1219" i="1" s="1"/>
  <c r="Z1219" i="1"/>
  <c r="Y1219" i="1"/>
  <c r="R1219" i="1"/>
  <c r="G1219" i="1"/>
  <c r="E1219" i="1"/>
  <c r="AU1218" i="1"/>
  <c r="AF1218" i="1"/>
  <c r="AM1218" i="1" s="1"/>
  <c r="AN1218" i="1" s="1"/>
  <c r="AC1218" i="1" s="1"/>
  <c r="AD1218" i="1" s="1"/>
  <c r="Z1218" i="1"/>
  <c r="Y1218" i="1"/>
  <c r="R1218" i="1"/>
  <c r="G1218" i="1"/>
  <c r="E1218" i="1"/>
  <c r="AU1217" i="1"/>
  <c r="AF1217" i="1"/>
  <c r="AM1217" i="1" s="1"/>
  <c r="AN1217" i="1" s="1"/>
  <c r="AC1217" i="1" s="1"/>
  <c r="AD1217" i="1" s="1"/>
  <c r="Z1217" i="1"/>
  <c r="Y1217" i="1"/>
  <c r="R1217" i="1"/>
  <c r="E1217" i="1"/>
  <c r="AU1216" i="1"/>
  <c r="AF1216" i="1"/>
  <c r="AM1216" i="1" s="1"/>
  <c r="AN1216" i="1" s="1"/>
  <c r="AC1216" i="1" s="1"/>
  <c r="AD1216" i="1" s="1"/>
  <c r="Z1216" i="1"/>
  <c r="Y1216" i="1"/>
  <c r="R1216" i="1"/>
  <c r="E1216" i="1"/>
  <c r="AU1215" i="1"/>
  <c r="AF1215" i="1"/>
  <c r="AM1215" i="1" s="1"/>
  <c r="AN1215" i="1" s="1"/>
  <c r="AC1215" i="1" s="1"/>
  <c r="AD1215" i="1" s="1"/>
  <c r="Z1215" i="1"/>
  <c r="Y1215" i="1"/>
  <c r="R1215" i="1"/>
  <c r="E1215" i="1"/>
  <c r="AU1214" i="1"/>
  <c r="AF1214" i="1"/>
  <c r="AM1214" i="1" s="1"/>
  <c r="AN1214" i="1" s="1"/>
  <c r="AC1214" i="1" s="1"/>
  <c r="AD1214" i="1" s="1"/>
  <c r="Z1214" i="1"/>
  <c r="Y1214" i="1"/>
  <c r="R1214" i="1"/>
  <c r="E1214" i="1"/>
  <c r="AU1213" i="1"/>
  <c r="AF1213" i="1"/>
  <c r="AM1213" i="1" s="1"/>
  <c r="AN1213" i="1" s="1"/>
  <c r="AC1213" i="1" s="1"/>
  <c r="AD1213" i="1" s="1"/>
  <c r="Z1213" i="1"/>
  <c r="Y1213" i="1"/>
  <c r="R1213" i="1"/>
  <c r="E1213" i="1"/>
  <c r="AU1212" i="1"/>
  <c r="AF1212" i="1"/>
  <c r="AM1212" i="1" s="1"/>
  <c r="AN1212" i="1" s="1"/>
  <c r="AC1212" i="1" s="1"/>
  <c r="AD1212" i="1" s="1"/>
  <c r="Z1212" i="1"/>
  <c r="Y1212" i="1"/>
  <c r="R1212" i="1"/>
  <c r="G1212" i="1"/>
  <c r="E1212" i="1"/>
  <c r="AU1211" i="1"/>
  <c r="AF1211" i="1"/>
  <c r="AM1211" i="1" s="1"/>
  <c r="AN1211" i="1" s="1"/>
  <c r="AC1211" i="1" s="1"/>
  <c r="AD1211" i="1" s="1"/>
  <c r="Z1211" i="1"/>
  <c r="Y1211" i="1"/>
  <c r="R1211" i="1"/>
  <c r="G1211" i="1"/>
  <c r="E1211" i="1"/>
  <c r="AU1210" i="1"/>
  <c r="AF1210" i="1"/>
  <c r="AM1210" i="1" s="1"/>
  <c r="AN1210" i="1" s="1"/>
  <c r="AC1210" i="1" s="1"/>
  <c r="AD1210" i="1" s="1"/>
  <c r="Z1210" i="1"/>
  <c r="Y1210" i="1"/>
  <c r="R1210" i="1"/>
  <c r="G1210" i="1"/>
  <c r="E1210" i="1"/>
  <c r="AU1209" i="1"/>
  <c r="AF1209" i="1"/>
  <c r="AM1209" i="1" s="1"/>
  <c r="AN1209" i="1" s="1"/>
  <c r="AC1209" i="1" s="1"/>
  <c r="AD1209" i="1" s="1"/>
  <c r="Z1209" i="1"/>
  <c r="Y1209" i="1"/>
  <c r="R1209" i="1"/>
  <c r="G1209" i="1"/>
  <c r="E1209" i="1"/>
  <c r="AU1208" i="1"/>
  <c r="AF1208" i="1"/>
  <c r="AM1208" i="1" s="1"/>
  <c r="AN1208" i="1" s="1"/>
  <c r="AC1208" i="1" s="1"/>
  <c r="AD1208" i="1" s="1"/>
  <c r="Z1208" i="1"/>
  <c r="Y1208" i="1"/>
  <c r="R1208" i="1"/>
  <c r="E1208" i="1"/>
  <c r="AU1207" i="1"/>
  <c r="AF1207" i="1"/>
  <c r="AM1207" i="1" s="1"/>
  <c r="AN1207" i="1" s="1"/>
  <c r="AC1207" i="1" s="1"/>
  <c r="AD1207" i="1" s="1"/>
  <c r="Z1207" i="1"/>
  <c r="Y1207" i="1"/>
  <c r="R1207" i="1"/>
  <c r="E1207" i="1"/>
  <c r="AU1206" i="1"/>
  <c r="AF1206" i="1"/>
  <c r="AM1206" i="1" s="1"/>
  <c r="AN1206" i="1" s="1"/>
  <c r="AC1206" i="1" s="1"/>
  <c r="AD1206" i="1" s="1"/>
  <c r="Z1206" i="1"/>
  <c r="Y1206" i="1"/>
  <c r="R1206" i="1"/>
  <c r="E1206" i="1"/>
  <c r="AU1205" i="1"/>
  <c r="AF1205" i="1"/>
  <c r="AM1205" i="1" s="1"/>
  <c r="AN1205" i="1" s="1"/>
  <c r="AC1205" i="1" s="1"/>
  <c r="AD1205" i="1" s="1"/>
  <c r="Z1205" i="1"/>
  <c r="Y1205" i="1"/>
  <c r="R1205" i="1"/>
  <c r="E1205" i="1"/>
  <c r="AU1204" i="1"/>
  <c r="AF1204" i="1"/>
  <c r="AM1204" i="1" s="1"/>
  <c r="AN1204" i="1" s="1"/>
  <c r="AC1204" i="1" s="1"/>
  <c r="AD1204" i="1" s="1"/>
  <c r="Z1204" i="1"/>
  <c r="Y1204" i="1"/>
  <c r="R1204" i="1"/>
  <c r="E1204" i="1"/>
  <c r="AU1203" i="1"/>
  <c r="AF1203" i="1"/>
  <c r="AM1203" i="1" s="1"/>
  <c r="AN1203" i="1" s="1"/>
  <c r="AC1203" i="1" s="1"/>
  <c r="AD1203" i="1" s="1"/>
  <c r="Z1203" i="1"/>
  <c r="Y1203" i="1"/>
  <c r="R1203" i="1"/>
  <c r="E1203" i="1"/>
  <c r="AU1202" i="1"/>
  <c r="AF1202" i="1"/>
  <c r="AM1202" i="1" s="1"/>
  <c r="AN1202" i="1" s="1"/>
  <c r="AC1202" i="1" s="1"/>
  <c r="AD1202" i="1" s="1"/>
  <c r="Z1202" i="1"/>
  <c r="Y1202" i="1"/>
  <c r="R1202" i="1"/>
  <c r="E1202" i="1"/>
  <c r="AU1201" i="1"/>
  <c r="AF1201" i="1"/>
  <c r="AM1201" i="1" s="1"/>
  <c r="AN1201" i="1" s="1"/>
  <c r="AC1201" i="1" s="1"/>
  <c r="AD1201" i="1" s="1"/>
  <c r="Z1201" i="1"/>
  <c r="Y1201" i="1"/>
  <c r="R1201" i="1"/>
  <c r="E1201" i="1"/>
  <c r="AU1200" i="1"/>
  <c r="AF1200" i="1"/>
  <c r="AM1200" i="1" s="1"/>
  <c r="AN1200" i="1" s="1"/>
  <c r="AC1200" i="1" s="1"/>
  <c r="AD1200" i="1" s="1"/>
  <c r="Z1200" i="1"/>
  <c r="Y1200" i="1"/>
  <c r="R1200" i="1"/>
  <c r="E1200" i="1"/>
  <c r="AU1199" i="1"/>
  <c r="AF1199" i="1"/>
  <c r="AM1199" i="1" s="1"/>
  <c r="AN1199" i="1" s="1"/>
  <c r="AC1199" i="1" s="1"/>
  <c r="AD1199" i="1" s="1"/>
  <c r="Z1199" i="1"/>
  <c r="Y1199" i="1"/>
  <c r="R1199" i="1"/>
  <c r="E1199" i="1"/>
  <c r="AU1198" i="1"/>
  <c r="AF1198" i="1"/>
  <c r="AM1198" i="1" s="1"/>
  <c r="AN1198" i="1" s="1"/>
  <c r="AC1198" i="1" s="1"/>
  <c r="AD1198" i="1" s="1"/>
  <c r="Z1198" i="1"/>
  <c r="Y1198" i="1"/>
  <c r="R1198" i="1"/>
  <c r="G1198" i="1"/>
  <c r="E1198" i="1"/>
  <c r="AU1197" i="1"/>
  <c r="AF1197" i="1"/>
  <c r="AM1197" i="1" s="1"/>
  <c r="AN1197" i="1" s="1"/>
  <c r="AC1197" i="1" s="1"/>
  <c r="AD1197" i="1" s="1"/>
  <c r="Z1197" i="1"/>
  <c r="Y1197" i="1"/>
  <c r="R1197" i="1"/>
  <c r="G1197" i="1"/>
  <c r="E1197" i="1"/>
  <c r="AU1196" i="1"/>
  <c r="AF1196" i="1"/>
  <c r="AM1196" i="1" s="1"/>
  <c r="AN1196" i="1" s="1"/>
  <c r="AC1196" i="1" s="1"/>
  <c r="AD1196" i="1" s="1"/>
  <c r="Z1196" i="1"/>
  <c r="Y1196" i="1"/>
  <c r="R1196" i="1"/>
  <c r="G1196" i="1"/>
  <c r="E1196" i="1"/>
  <c r="AU1195" i="1"/>
  <c r="AF1195" i="1"/>
  <c r="AM1195" i="1" s="1"/>
  <c r="AN1195" i="1" s="1"/>
  <c r="AC1195" i="1" s="1"/>
  <c r="AD1195" i="1" s="1"/>
  <c r="Z1195" i="1"/>
  <c r="Y1195" i="1"/>
  <c r="R1195" i="1"/>
  <c r="G1195" i="1"/>
  <c r="E1195" i="1"/>
  <c r="AU1194" i="1"/>
  <c r="AF1194" i="1"/>
  <c r="AM1194" i="1" s="1"/>
  <c r="AN1194" i="1" s="1"/>
  <c r="AC1194" i="1" s="1"/>
  <c r="AD1194" i="1" s="1"/>
  <c r="Z1194" i="1"/>
  <c r="Y1194" i="1"/>
  <c r="R1194" i="1"/>
  <c r="G1194" i="1"/>
  <c r="E1194" i="1"/>
  <c r="AU1193" i="1"/>
  <c r="AF1193" i="1"/>
  <c r="AM1193" i="1" s="1"/>
  <c r="AN1193" i="1" s="1"/>
  <c r="AC1193" i="1" s="1"/>
  <c r="AD1193" i="1" s="1"/>
  <c r="Z1193" i="1"/>
  <c r="Y1193" i="1"/>
  <c r="R1193" i="1"/>
  <c r="G1193" i="1"/>
  <c r="E1193" i="1"/>
  <c r="AU1192" i="1"/>
  <c r="AF1192" i="1"/>
  <c r="AM1192" i="1" s="1"/>
  <c r="AN1192" i="1" s="1"/>
  <c r="AC1192" i="1" s="1"/>
  <c r="AD1192" i="1" s="1"/>
  <c r="Z1192" i="1"/>
  <c r="Y1192" i="1"/>
  <c r="R1192" i="1"/>
  <c r="G1192" i="1"/>
  <c r="E1192" i="1"/>
  <c r="AU1191" i="1"/>
  <c r="AF1191" i="1"/>
  <c r="AM1191" i="1" s="1"/>
  <c r="AN1191" i="1" s="1"/>
  <c r="AC1191" i="1" s="1"/>
  <c r="AD1191" i="1" s="1"/>
  <c r="Z1191" i="1"/>
  <c r="Y1191" i="1"/>
  <c r="R1191" i="1"/>
  <c r="G1191" i="1"/>
  <c r="E1191" i="1"/>
  <c r="AU1190" i="1"/>
  <c r="AF1190" i="1"/>
  <c r="AM1190" i="1" s="1"/>
  <c r="AN1190" i="1" s="1"/>
  <c r="AC1190" i="1" s="1"/>
  <c r="Z1190" i="1"/>
  <c r="Y1190" i="1"/>
  <c r="R1190" i="1"/>
  <c r="G1190" i="1"/>
  <c r="E1190" i="1"/>
  <c r="AU1189" i="1"/>
  <c r="AF1189" i="1"/>
  <c r="AM1189" i="1" s="1"/>
  <c r="AN1189" i="1" s="1"/>
  <c r="AC1189" i="1" s="1"/>
  <c r="Z1189" i="1"/>
  <c r="Y1189" i="1"/>
  <c r="R1189" i="1"/>
  <c r="G1189" i="1"/>
  <c r="E1189" i="1"/>
  <c r="AU1188" i="1"/>
  <c r="AF1188" i="1"/>
  <c r="AM1188" i="1" s="1"/>
  <c r="AN1188" i="1" s="1"/>
  <c r="AC1188" i="1" s="1"/>
  <c r="AD1188" i="1" s="1"/>
  <c r="Z1188" i="1"/>
  <c r="Y1188" i="1"/>
  <c r="R1188" i="1"/>
  <c r="G1188" i="1"/>
  <c r="E1188" i="1"/>
  <c r="AU1187" i="1"/>
  <c r="AF1187" i="1"/>
  <c r="AM1187" i="1" s="1"/>
  <c r="AN1187" i="1" s="1"/>
  <c r="AC1187" i="1" s="1"/>
  <c r="AD1187" i="1" s="1"/>
  <c r="Z1187" i="1"/>
  <c r="Y1187" i="1"/>
  <c r="R1187" i="1"/>
  <c r="G1187" i="1"/>
  <c r="E1187" i="1"/>
  <c r="AU1186" i="1"/>
  <c r="AF1186" i="1"/>
  <c r="AM1186" i="1" s="1"/>
  <c r="AN1186" i="1" s="1"/>
  <c r="AC1186" i="1" s="1"/>
  <c r="AD1186" i="1" s="1"/>
  <c r="Z1186" i="1"/>
  <c r="Y1186" i="1"/>
  <c r="R1186" i="1"/>
  <c r="G1186" i="1"/>
  <c r="E1186" i="1"/>
  <c r="AU1185" i="1"/>
  <c r="AF1185" i="1"/>
  <c r="AM1185" i="1" s="1"/>
  <c r="AN1185" i="1" s="1"/>
  <c r="AC1185" i="1" s="1"/>
  <c r="AD1185" i="1" s="1"/>
  <c r="Z1185" i="1"/>
  <c r="Y1185" i="1"/>
  <c r="R1185" i="1"/>
  <c r="G1185" i="1"/>
  <c r="E1185" i="1"/>
  <c r="AU1184" i="1"/>
  <c r="AF1184" i="1"/>
  <c r="AM1184" i="1" s="1"/>
  <c r="AN1184" i="1" s="1"/>
  <c r="AC1184" i="1" s="1"/>
  <c r="AD1184" i="1" s="1"/>
  <c r="Z1184" i="1"/>
  <c r="Y1184" i="1"/>
  <c r="R1184" i="1"/>
  <c r="G1184" i="1"/>
  <c r="E1184" i="1"/>
  <c r="AU1183" i="1"/>
  <c r="AF1183" i="1"/>
  <c r="AM1183" i="1" s="1"/>
  <c r="AN1183" i="1" s="1"/>
  <c r="AC1183" i="1" s="1"/>
  <c r="AD1183" i="1" s="1"/>
  <c r="Z1183" i="1"/>
  <c r="Y1183" i="1"/>
  <c r="R1183" i="1"/>
  <c r="E1183" i="1"/>
  <c r="AU1182" i="1"/>
  <c r="AF1182" i="1"/>
  <c r="AM1182" i="1" s="1"/>
  <c r="AN1182" i="1" s="1"/>
  <c r="AC1182" i="1" s="1"/>
  <c r="AD1182" i="1" s="1"/>
  <c r="Z1182" i="1"/>
  <c r="Y1182" i="1"/>
  <c r="R1182" i="1"/>
  <c r="E1182" i="1"/>
  <c r="AU1181" i="1"/>
  <c r="AF1181" i="1"/>
  <c r="AM1181" i="1" s="1"/>
  <c r="AN1181" i="1" s="1"/>
  <c r="AC1181" i="1" s="1"/>
  <c r="AD1181" i="1" s="1"/>
  <c r="Z1181" i="1"/>
  <c r="Y1181" i="1"/>
  <c r="R1181" i="1"/>
  <c r="E1181" i="1"/>
  <c r="AU1180" i="1"/>
  <c r="AF1180" i="1"/>
  <c r="AM1180" i="1" s="1"/>
  <c r="AN1180" i="1" s="1"/>
  <c r="AC1180" i="1" s="1"/>
  <c r="AD1180" i="1" s="1"/>
  <c r="Z1180" i="1"/>
  <c r="Y1180" i="1"/>
  <c r="R1180" i="1"/>
  <c r="E1180" i="1"/>
  <c r="AU1179" i="1"/>
  <c r="AF1179" i="1"/>
  <c r="AM1179" i="1" s="1"/>
  <c r="AN1179" i="1" s="1"/>
  <c r="AC1179" i="1" s="1"/>
  <c r="AD1179" i="1" s="1"/>
  <c r="Z1179" i="1"/>
  <c r="Y1179" i="1"/>
  <c r="R1179" i="1"/>
  <c r="E1179" i="1"/>
  <c r="AU1178" i="1"/>
  <c r="AF1178" i="1"/>
  <c r="AM1178" i="1" s="1"/>
  <c r="AN1178" i="1" s="1"/>
  <c r="AC1178" i="1" s="1"/>
  <c r="AD1178" i="1" s="1"/>
  <c r="Z1178" i="1"/>
  <c r="Y1178" i="1"/>
  <c r="R1178" i="1"/>
  <c r="E1178" i="1"/>
  <c r="AU1177" i="1"/>
  <c r="AF1177" i="1"/>
  <c r="AM1177" i="1" s="1"/>
  <c r="AN1177" i="1" s="1"/>
  <c r="AC1177" i="1" s="1"/>
  <c r="AD1177" i="1" s="1"/>
  <c r="Z1177" i="1"/>
  <c r="Y1177" i="1"/>
  <c r="R1177" i="1"/>
  <c r="G1177" i="1"/>
  <c r="E1177" i="1"/>
  <c r="AU1176" i="1"/>
  <c r="AF1176" i="1"/>
  <c r="AM1176" i="1" s="1"/>
  <c r="AN1176" i="1" s="1"/>
  <c r="AC1176" i="1" s="1"/>
  <c r="AD1176" i="1" s="1"/>
  <c r="Z1176" i="1"/>
  <c r="Y1176" i="1"/>
  <c r="R1176" i="1"/>
  <c r="G1176" i="1"/>
  <c r="E1176" i="1"/>
  <c r="AU1175" i="1"/>
  <c r="AF1175" i="1"/>
  <c r="AM1175" i="1" s="1"/>
  <c r="AN1175" i="1" s="1"/>
  <c r="AC1175" i="1" s="1"/>
  <c r="AD1175" i="1" s="1"/>
  <c r="Z1175" i="1"/>
  <c r="Y1175" i="1"/>
  <c r="R1175" i="1"/>
  <c r="E1175" i="1"/>
  <c r="AU1174" i="1"/>
  <c r="AF1174" i="1"/>
  <c r="AM1174" i="1" s="1"/>
  <c r="AN1174" i="1" s="1"/>
  <c r="AC1174" i="1" s="1"/>
  <c r="AD1174" i="1" s="1"/>
  <c r="Z1174" i="1"/>
  <c r="Y1174" i="1"/>
  <c r="R1174" i="1"/>
  <c r="E1174" i="1"/>
  <c r="AU1173" i="1"/>
  <c r="AF1173" i="1"/>
  <c r="AM1173" i="1" s="1"/>
  <c r="AN1173" i="1" s="1"/>
  <c r="AC1173" i="1" s="1"/>
  <c r="AD1173" i="1" s="1"/>
  <c r="Z1173" i="1"/>
  <c r="Y1173" i="1"/>
  <c r="R1173" i="1"/>
  <c r="E1173" i="1"/>
  <c r="AU1172" i="1"/>
  <c r="AF1172" i="1"/>
  <c r="AM1172" i="1" s="1"/>
  <c r="AN1172" i="1" s="1"/>
  <c r="AC1172" i="1" s="1"/>
  <c r="AD1172" i="1" s="1"/>
  <c r="Z1172" i="1"/>
  <c r="Y1172" i="1"/>
  <c r="R1172" i="1"/>
  <c r="G1172" i="1"/>
  <c r="E1172" i="1"/>
  <c r="AU1171" i="1"/>
  <c r="AF1171" i="1"/>
  <c r="AM1171" i="1" s="1"/>
  <c r="AN1171" i="1" s="1"/>
  <c r="AC1171" i="1" s="1"/>
  <c r="AD1171" i="1" s="1"/>
  <c r="Z1171" i="1"/>
  <c r="Y1171" i="1"/>
  <c r="R1171" i="1"/>
  <c r="G1171" i="1"/>
  <c r="E1171" i="1"/>
  <c r="AU1170" i="1"/>
  <c r="AF1170" i="1"/>
  <c r="AM1170" i="1" s="1"/>
  <c r="AN1170" i="1" s="1"/>
  <c r="AC1170" i="1" s="1"/>
  <c r="AD1170" i="1" s="1"/>
  <c r="Z1170" i="1"/>
  <c r="Y1170" i="1"/>
  <c r="R1170" i="1"/>
  <c r="G1170" i="1"/>
  <c r="E1170" i="1"/>
  <c r="AU1169" i="1"/>
  <c r="AF1169" i="1"/>
  <c r="AM1169" i="1" s="1"/>
  <c r="AN1169" i="1" s="1"/>
  <c r="AC1169" i="1" s="1"/>
  <c r="AD1169" i="1" s="1"/>
  <c r="Z1169" i="1"/>
  <c r="Y1169" i="1"/>
  <c r="R1169" i="1"/>
  <c r="G1169" i="1"/>
  <c r="E1169" i="1"/>
  <c r="AU1168" i="1"/>
  <c r="AF1168" i="1"/>
  <c r="AM1168" i="1" s="1"/>
  <c r="AN1168" i="1" s="1"/>
  <c r="AC1168" i="1" s="1"/>
  <c r="AD1168" i="1" s="1"/>
  <c r="Z1168" i="1"/>
  <c r="Y1168" i="1"/>
  <c r="R1168" i="1"/>
  <c r="G1168" i="1"/>
  <c r="E1168" i="1"/>
  <c r="AU1167" i="1"/>
  <c r="AF1167" i="1"/>
  <c r="AM1167" i="1" s="1"/>
  <c r="AN1167" i="1" s="1"/>
  <c r="AC1167" i="1" s="1"/>
  <c r="AD1167" i="1" s="1"/>
  <c r="Z1167" i="1"/>
  <c r="Y1167" i="1"/>
  <c r="R1167" i="1"/>
  <c r="G1167" i="1"/>
  <c r="E1167" i="1"/>
  <c r="AU1166" i="1"/>
  <c r="AF1166" i="1"/>
  <c r="AM1166" i="1" s="1"/>
  <c r="AN1166" i="1" s="1"/>
  <c r="AC1166" i="1" s="1"/>
  <c r="AD1166" i="1" s="1"/>
  <c r="Z1166" i="1"/>
  <c r="Y1166" i="1"/>
  <c r="R1166" i="1"/>
  <c r="G1166" i="1"/>
  <c r="E1166" i="1"/>
  <c r="AU1165" i="1"/>
  <c r="AF1165" i="1"/>
  <c r="AM1165" i="1" s="1"/>
  <c r="AN1165" i="1" s="1"/>
  <c r="AC1165" i="1" s="1"/>
  <c r="AD1165" i="1" s="1"/>
  <c r="Z1165" i="1"/>
  <c r="Y1165" i="1"/>
  <c r="R1165" i="1"/>
  <c r="G1165" i="1"/>
  <c r="E1165" i="1"/>
  <c r="AU1164" i="1"/>
  <c r="AF1164" i="1"/>
  <c r="AM1164" i="1" s="1"/>
  <c r="AN1164" i="1" s="1"/>
  <c r="AC1164" i="1" s="1"/>
  <c r="AD1164" i="1" s="1"/>
  <c r="Z1164" i="1"/>
  <c r="Y1164" i="1"/>
  <c r="R1164" i="1"/>
  <c r="G1164" i="1"/>
  <c r="E1164" i="1"/>
  <c r="AU1163" i="1"/>
  <c r="AF1163" i="1"/>
  <c r="AM1163" i="1" s="1"/>
  <c r="AN1163" i="1" s="1"/>
  <c r="AC1163" i="1" s="1"/>
  <c r="AD1163" i="1" s="1"/>
  <c r="Z1163" i="1"/>
  <c r="Y1163" i="1"/>
  <c r="R1163" i="1"/>
  <c r="G1163" i="1"/>
  <c r="E1163" i="1"/>
  <c r="AU1162" i="1"/>
  <c r="AF1162" i="1"/>
  <c r="AM1162" i="1" s="1"/>
  <c r="AN1162" i="1" s="1"/>
  <c r="AC1162" i="1" s="1"/>
  <c r="AD1162" i="1" s="1"/>
  <c r="Z1162" i="1"/>
  <c r="Y1162" i="1"/>
  <c r="R1162" i="1"/>
  <c r="G1162" i="1"/>
  <c r="E1162" i="1"/>
  <c r="AU1161" i="1"/>
  <c r="AF1161" i="1"/>
  <c r="AM1161" i="1" s="1"/>
  <c r="AN1161" i="1" s="1"/>
  <c r="AC1161" i="1" s="1"/>
  <c r="AD1161" i="1" s="1"/>
  <c r="Z1161" i="1"/>
  <c r="Y1161" i="1"/>
  <c r="R1161" i="1"/>
  <c r="G1161" i="1"/>
  <c r="E1161" i="1"/>
  <c r="AU1160" i="1"/>
  <c r="AF1160" i="1"/>
  <c r="AM1160" i="1" s="1"/>
  <c r="AN1160" i="1" s="1"/>
  <c r="AC1160" i="1" s="1"/>
  <c r="AD1160" i="1" s="1"/>
  <c r="Z1160" i="1"/>
  <c r="Y1160" i="1"/>
  <c r="R1160" i="1"/>
  <c r="G1160" i="1"/>
  <c r="E1160" i="1"/>
  <c r="AU1159" i="1"/>
  <c r="AF1159" i="1"/>
  <c r="AM1159" i="1" s="1"/>
  <c r="AN1159" i="1" s="1"/>
  <c r="AC1159" i="1" s="1"/>
  <c r="AD1159" i="1" s="1"/>
  <c r="Z1159" i="1"/>
  <c r="Y1159" i="1"/>
  <c r="R1159" i="1"/>
  <c r="G1159" i="1"/>
  <c r="E1159" i="1"/>
  <c r="AU1158" i="1"/>
  <c r="AF1158" i="1"/>
  <c r="AM1158" i="1" s="1"/>
  <c r="AN1158" i="1" s="1"/>
  <c r="AC1158" i="1" s="1"/>
  <c r="AD1158" i="1" s="1"/>
  <c r="Z1158" i="1"/>
  <c r="Y1158" i="1"/>
  <c r="R1158" i="1"/>
  <c r="G1158" i="1"/>
  <c r="E1158" i="1"/>
  <c r="AU1157" i="1"/>
  <c r="AF1157" i="1"/>
  <c r="AM1157" i="1" s="1"/>
  <c r="AN1157" i="1" s="1"/>
  <c r="AC1157" i="1" s="1"/>
  <c r="AD1157" i="1" s="1"/>
  <c r="Z1157" i="1"/>
  <c r="Y1157" i="1"/>
  <c r="R1157" i="1"/>
  <c r="G1157" i="1"/>
  <c r="E1157" i="1"/>
  <c r="AU1156" i="1"/>
  <c r="AF1156" i="1"/>
  <c r="AM1156" i="1" s="1"/>
  <c r="AN1156" i="1" s="1"/>
  <c r="AC1156" i="1" s="1"/>
  <c r="AD1156" i="1" s="1"/>
  <c r="Z1156" i="1"/>
  <c r="Y1156" i="1"/>
  <c r="R1156" i="1"/>
  <c r="G1156" i="1"/>
  <c r="E1156" i="1"/>
  <c r="AU1155" i="1"/>
  <c r="AF1155" i="1"/>
  <c r="AM1155" i="1" s="1"/>
  <c r="AN1155" i="1" s="1"/>
  <c r="AC1155" i="1" s="1"/>
  <c r="AD1155" i="1" s="1"/>
  <c r="Z1155" i="1"/>
  <c r="Y1155" i="1"/>
  <c r="R1155" i="1"/>
  <c r="G1155" i="1"/>
  <c r="E1155" i="1"/>
  <c r="AU1154" i="1"/>
  <c r="AF1154" i="1"/>
  <c r="AM1154" i="1" s="1"/>
  <c r="AN1154" i="1" s="1"/>
  <c r="AC1154" i="1" s="1"/>
  <c r="AD1154" i="1" s="1"/>
  <c r="Z1154" i="1"/>
  <c r="Y1154" i="1"/>
  <c r="R1154" i="1"/>
  <c r="G1154" i="1"/>
  <c r="E1154" i="1"/>
  <c r="AU1153" i="1"/>
  <c r="AF1153" i="1"/>
  <c r="AM1153" i="1" s="1"/>
  <c r="AN1153" i="1" s="1"/>
  <c r="AC1153" i="1" s="1"/>
  <c r="AD1153" i="1" s="1"/>
  <c r="Z1153" i="1"/>
  <c r="Y1153" i="1"/>
  <c r="R1153" i="1"/>
  <c r="E1153" i="1"/>
  <c r="AU1152" i="1"/>
  <c r="AF1152" i="1"/>
  <c r="AM1152" i="1" s="1"/>
  <c r="AN1152" i="1" s="1"/>
  <c r="AC1152" i="1" s="1"/>
  <c r="AD1152" i="1" s="1"/>
  <c r="Z1152" i="1"/>
  <c r="Y1152" i="1"/>
  <c r="R1152" i="1"/>
  <c r="E1152" i="1"/>
  <c r="AU1151" i="1"/>
  <c r="AF1151" i="1"/>
  <c r="AM1151" i="1" s="1"/>
  <c r="AN1151" i="1" s="1"/>
  <c r="AC1151" i="1" s="1"/>
  <c r="AD1151" i="1" s="1"/>
  <c r="Z1151" i="1"/>
  <c r="Y1151" i="1"/>
  <c r="R1151" i="1"/>
  <c r="E1151" i="1"/>
  <c r="AU1150" i="1"/>
  <c r="AF1150" i="1"/>
  <c r="AM1150" i="1" s="1"/>
  <c r="AN1150" i="1" s="1"/>
  <c r="AC1150" i="1" s="1"/>
  <c r="AD1150" i="1" s="1"/>
  <c r="Z1150" i="1"/>
  <c r="Y1150" i="1"/>
  <c r="R1150" i="1"/>
  <c r="E1150" i="1"/>
  <c r="AU1149" i="1"/>
  <c r="AF1149" i="1"/>
  <c r="AM1149" i="1" s="1"/>
  <c r="AN1149" i="1" s="1"/>
  <c r="AC1149" i="1" s="1"/>
  <c r="AD1149" i="1" s="1"/>
  <c r="Z1149" i="1"/>
  <c r="Y1149" i="1"/>
  <c r="R1149" i="1"/>
  <c r="E1149" i="1"/>
  <c r="AU1148" i="1"/>
  <c r="AF1148" i="1"/>
  <c r="AM1148" i="1" s="1"/>
  <c r="AN1148" i="1" s="1"/>
  <c r="AC1148" i="1" s="1"/>
  <c r="AD1148" i="1" s="1"/>
  <c r="Z1148" i="1"/>
  <c r="Y1148" i="1"/>
  <c r="R1148" i="1"/>
  <c r="E1148" i="1"/>
  <c r="AU1147" i="1"/>
  <c r="AF1147" i="1"/>
  <c r="AM1147" i="1" s="1"/>
  <c r="AN1147" i="1" s="1"/>
  <c r="AC1147" i="1" s="1"/>
  <c r="AD1147" i="1" s="1"/>
  <c r="Z1147" i="1"/>
  <c r="Y1147" i="1"/>
  <c r="R1147" i="1"/>
  <c r="E1147" i="1"/>
  <c r="AU1146" i="1"/>
  <c r="AF1146" i="1"/>
  <c r="AM1146" i="1" s="1"/>
  <c r="AN1146" i="1" s="1"/>
  <c r="AC1146" i="1" s="1"/>
  <c r="AD1146" i="1" s="1"/>
  <c r="Z1146" i="1"/>
  <c r="Y1146" i="1"/>
  <c r="R1146" i="1"/>
  <c r="E1146" i="1"/>
  <c r="AU1145" i="1"/>
  <c r="AF1145" i="1"/>
  <c r="AM1145" i="1" s="1"/>
  <c r="AN1145" i="1" s="1"/>
  <c r="AC1145" i="1" s="1"/>
  <c r="AD1145" i="1" s="1"/>
  <c r="Z1145" i="1"/>
  <c r="Y1145" i="1"/>
  <c r="R1145" i="1"/>
  <c r="E1145" i="1"/>
  <c r="AU1144" i="1"/>
  <c r="AF1144" i="1"/>
  <c r="AM1144" i="1" s="1"/>
  <c r="AN1144" i="1" s="1"/>
  <c r="AC1144" i="1" s="1"/>
  <c r="AD1144" i="1" s="1"/>
  <c r="Z1144" i="1"/>
  <c r="Y1144" i="1"/>
  <c r="R1144" i="1"/>
  <c r="E1144" i="1"/>
  <c r="AU1143" i="1"/>
  <c r="AF1143" i="1"/>
  <c r="AM1143" i="1" s="1"/>
  <c r="AN1143" i="1" s="1"/>
  <c r="AC1143" i="1" s="1"/>
  <c r="AD1143" i="1" s="1"/>
  <c r="Z1143" i="1"/>
  <c r="Y1143" i="1"/>
  <c r="R1143" i="1"/>
  <c r="G1143" i="1"/>
  <c r="E1143" i="1"/>
  <c r="AU1142" i="1"/>
  <c r="AF1142" i="1"/>
  <c r="AM1142" i="1" s="1"/>
  <c r="AN1142" i="1" s="1"/>
  <c r="AC1142" i="1" s="1"/>
  <c r="AD1142" i="1" s="1"/>
  <c r="Z1142" i="1"/>
  <c r="Y1142" i="1"/>
  <c r="R1142" i="1"/>
  <c r="G1142" i="1"/>
  <c r="E1142" i="1"/>
  <c r="AU1141" i="1"/>
  <c r="AF1141" i="1"/>
  <c r="AM1141" i="1" s="1"/>
  <c r="AN1141" i="1" s="1"/>
  <c r="AC1141" i="1" s="1"/>
  <c r="AD1141" i="1" s="1"/>
  <c r="Z1141" i="1"/>
  <c r="Y1141" i="1"/>
  <c r="R1141" i="1"/>
  <c r="G1141" i="1"/>
  <c r="E1141" i="1"/>
  <c r="AU1140" i="1"/>
  <c r="AF1140" i="1"/>
  <c r="AM1140" i="1" s="1"/>
  <c r="AN1140" i="1" s="1"/>
  <c r="AC1140" i="1" s="1"/>
  <c r="AD1140" i="1" s="1"/>
  <c r="Z1140" i="1"/>
  <c r="Y1140" i="1"/>
  <c r="R1140" i="1"/>
  <c r="E1140" i="1"/>
  <c r="AU1139" i="1"/>
  <c r="AF1139" i="1"/>
  <c r="AM1139" i="1" s="1"/>
  <c r="AN1139" i="1" s="1"/>
  <c r="AC1139" i="1" s="1"/>
  <c r="AD1139" i="1" s="1"/>
  <c r="Z1139" i="1"/>
  <c r="Y1139" i="1"/>
  <c r="R1139" i="1"/>
  <c r="E1139" i="1"/>
  <c r="AU1138" i="1"/>
  <c r="AF1138" i="1"/>
  <c r="AM1138" i="1" s="1"/>
  <c r="AN1138" i="1" s="1"/>
  <c r="AC1138" i="1" s="1"/>
  <c r="AD1138" i="1" s="1"/>
  <c r="Z1138" i="1"/>
  <c r="Y1138" i="1"/>
  <c r="R1138" i="1"/>
  <c r="E1138" i="1"/>
  <c r="AU1137" i="1"/>
  <c r="AF1137" i="1"/>
  <c r="AM1137" i="1" s="1"/>
  <c r="AN1137" i="1" s="1"/>
  <c r="AC1137" i="1" s="1"/>
  <c r="AD1137" i="1" s="1"/>
  <c r="Z1137" i="1"/>
  <c r="Y1137" i="1"/>
  <c r="R1137" i="1"/>
  <c r="G1137" i="1"/>
  <c r="E1137" i="1"/>
  <c r="AU1136" i="1"/>
  <c r="AF1136" i="1"/>
  <c r="AM1136" i="1" s="1"/>
  <c r="AN1136" i="1" s="1"/>
  <c r="AC1136" i="1" s="1"/>
  <c r="AD1136" i="1" s="1"/>
  <c r="Z1136" i="1"/>
  <c r="Y1136" i="1"/>
  <c r="R1136" i="1"/>
  <c r="G1136" i="1"/>
  <c r="E1136" i="1"/>
  <c r="AU1135" i="1"/>
  <c r="AF1135" i="1"/>
  <c r="AM1135" i="1" s="1"/>
  <c r="AN1135" i="1" s="1"/>
  <c r="AC1135" i="1" s="1"/>
  <c r="AD1135" i="1" s="1"/>
  <c r="Z1135" i="1"/>
  <c r="Y1135" i="1"/>
  <c r="R1135" i="1"/>
  <c r="G1135" i="1"/>
  <c r="E1135" i="1"/>
  <c r="AU1134" i="1"/>
  <c r="AF1134" i="1"/>
  <c r="AM1134" i="1" s="1"/>
  <c r="AN1134" i="1" s="1"/>
  <c r="AC1134" i="1" s="1"/>
  <c r="AD1134" i="1" s="1"/>
  <c r="Z1134" i="1"/>
  <c r="Y1134" i="1"/>
  <c r="R1134" i="1"/>
  <c r="G1134" i="1"/>
  <c r="E1134" i="1"/>
  <c r="AU1133" i="1"/>
  <c r="AF1133" i="1"/>
  <c r="AM1133" i="1" s="1"/>
  <c r="AN1133" i="1" s="1"/>
  <c r="AC1133" i="1" s="1"/>
  <c r="AD1133" i="1" s="1"/>
  <c r="Z1133" i="1"/>
  <c r="Y1133" i="1"/>
  <c r="R1133" i="1"/>
  <c r="G1133" i="1"/>
  <c r="E1133" i="1"/>
  <c r="AU1132" i="1"/>
  <c r="AF1132" i="1"/>
  <c r="AM1132" i="1" s="1"/>
  <c r="AN1132" i="1" s="1"/>
  <c r="AC1132" i="1" s="1"/>
  <c r="AD1132" i="1" s="1"/>
  <c r="Z1132" i="1"/>
  <c r="Y1132" i="1"/>
  <c r="R1132" i="1"/>
  <c r="G1132" i="1"/>
  <c r="E1132" i="1"/>
  <c r="AU1131" i="1"/>
  <c r="AF1131" i="1"/>
  <c r="AM1131" i="1" s="1"/>
  <c r="AN1131" i="1" s="1"/>
  <c r="AC1131" i="1" s="1"/>
  <c r="AD1131" i="1" s="1"/>
  <c r="Z1131" i="1"/>
  <c r="Y1131" i="1"/>
  <c r="R1131" i="1"/>
  <c r="G1131" i="1"/>
  <c r="E1131" i="1"/>
  <c r="AU1130" i="1"/>
  <c r="AF1130" i="1"/>
  <c r="AM1130" i="1" s="1"/>
  <c r="AN1130" i="1" s="1"/>
  <c r="AC1130" i="1" s="1"/>
  <c r="AD1130" i="1" s="1"/>
  <c r="Z1130" i="1"/>
  <c r="Y1130" i="1"/>
  <c r="R1130" i="1"/>
  <c r="G1130" i="1"/>
  <c r="E1130" i="1"/>
  <c r="AU1129" i="1"/>
  <c r="AF1129" i="1"/>
  <c r="AM1129" i="1" s="1"/>
  <c r="AN1129" i="1" s="1"/>
  <c r="AC1129" i="1" s="1"/>
  <c r="AD1129" i="1" s="1"/>
  <c r="Z1129" i="1"/>
  <c r="Y1129" i="1"/>
  <c r="R1129" i="1"/>
  <c r="G1129" i="1"/>
  <c r="E1129" i="1"/>
  <c r="AU1128" i="1"/>
  <c r="AF1128" i="1"/>
  <c r="AM1128" i="1" s="1"/>
  <c r="AN1128" i="1" s="1"/>
  <c r="AC1128" i="1" s="1"/>
  <c r="AD1128" i="1" s="1"/>
  <c r="Z1128" i="1"/>
  <c r="Y1128" i="1"/>
  <c r="R1128" i="1"/>
  <c r="E1128" i="1"/>
  <c r="AU1127" i="1"/>
  <c r="AF1127" i="1"/>
  <c r="AM1127" i="1" s="1"/>
  <c r="AN1127" i="1" s="1"/>
  <c r="AC1127" i="1" s="1"/>
  <c r="AD1127" i="1" s="1"/>
  <c r="Z1127" i="1"/>
  <c r="Y1127" i="1"/>
  <c r="R1127" i="1"/>
  <c r="E1127" i="1"/>
  <c r="AU1126" i="1"/>
  <c r="AF1126" i="1"/>
  <c r="AM1126" i="1" s="1"/>
  <c r="AN1126" i="1" s="1"/>
  <c r="AC1126" i="1" s="1"/>
  <c r="AD1126" i="1" s="1"/>
  <c r="Z1126" i="1"/>
  <c r="Y1126" i="1"/>
  <c r="R1126" i="1"/>
  <c r="G1126" i="1"/>
  <c r="E1126" i="1"/>
  <c r="AU1125" i="1"/>
  <c r="AF1125" i="1"/>
  <c r="AM1125" i="1" s="1"/>
  <c r="AN1125" i="1" s="1"/>
  <c r="AC1125" i="1" s="1"/>
  <c r="AD1125" i="1" s="1"/>
  <c r="Z1125" i="1"/>
  <c r="Y1125" i="1"/>
  <c r="R1125" i="1"/>
  <c r="G1125" i="1"/>
  <c r="E1125" i="1"/>
  <c r="AU1124" i="1"/>
  <c r="AF1124" i="1"/>
  <c r="AM1124" i="1" s="1"/>
  <c r="AN1124" i="1" s="1"/>
  <c r="AC1124" i="1" s="1"/>
  <c r="AD1124" i="1" s="1"/>
  <c r="Z1124" i="1"/>
  <c r="Y1124" i="1"/>
  <c r="R1124" i="1"/>
  <c r="G1124" i="1"/>
  <c r="E1124" i="1"/>
  <c r="AU1123" i="1"/>
  <c r="AF1123" i="1"/>
  <c r="AM1123" i="1" s="1"/>
  <c r="AN1123" i="1" s="1"/>
  <c r="AC1123" i="1" s="1"/>
  <c r="AD1123" i="1" s="1"/>
  <c r="Z1123" i="1"/>
  <c r="Y1123" i="1"/>
  <c r="R1123" i="1"/>
  <c r="G1123" i="1"/>
  <c r="E1123" i="1"/>
  <c r="AU1122" i="1"/>
  <c r="AF1122" i="1"/>
  <c r="AM1122" i="1" s="1"/>
  <c r="AN1122" i="1" s="1"/>
  <c r="AC1122" i="1" s="1"/>
  <c r="AD1122" i="1" s="1"/>
  <c r="Z1122" i="1"/>
  <c r="Y1122" i="1"/>
  <c r="R1122" i="1"/>
  <c r="G1122" i="1"/>
  <c r="E1122" i="1"/>
  <c r="AU1121" i="1"/>
  <c r="AF1121" i="1"/>
  <c r="AM1121" i="1" s="1"/>
  <c r="AN1121" i="1" s="1"/>
  <c r="AC1121" i="1" s="1"/>
  <c r="AD1121" i="1" s="1"/>
  <c r="Z1121" i="1"/>
  <c r="Y1121" i="1"/>
  <c r="R1121" i="1"/>
  <c r="E1121" i="1"/>
  <c r="AU1120" i="1"/>
  <c r="AF1120" i="1"/>
  <c r="AM1120" i="1" s="1"/>
  <c r="AN1120" i="1" s="1"/>
  <c r="AC1120" i="1" s="1"/>
  <c r="AD1120" i="1" s="1"/>
  <c r="Z1120" i="1"/>
  <c r="Y1120" i="1"/>
  <c r="R1120" i="1"/>
  <c r="E1120" i="1"/>
  <c r="AU1119" i="1"/>
  <c r="AF1119" i="1"/>
  <c r="AM1119" i="1" s="1"/>
  <c r="AN1119" i="1" s="1"/>
  <c r="AC1119" i="1" s="1"/>
  <c r="AD1119" i="1" s="1"/>
  <c r="Z1119" i="1"/>
  <c r="Y1119" i="1"/>
  <c r="R1119" i="1"/>
  <c r="E1119" i="1"/>
  <c r="AU1118" i="1"/>
  <c r="AF1118" i="1"/>
  <c r="AM1118" i="1" s="1"/>
  <c r="AN1118" i="1" s="1"/>
  <c r="AC1118" i="1" s="1"/>
  <c r="AD1118" i="1" s="1"/>
  <c r="Z1118" i="1"/>
  <c r="Y1118" i="1"/>
  <c r="R1118" i="1"/>
  <c r="E1118" i="1"/>
  <c r="AU1117" i="1"/>
  <c r="AF1117" i="1"/>
  <c r="AM1117" i="1" s="1"/>
  <c r="AN1117" i="1" s="1"/>
  <c r="AC1117" i="1" s="1"/>
  <c r="AD1117" i="1" s="1"/>
  <c r="Z1117" i="1"/>
  <c r="Y1117" i="1"/>
  <c r="R1117" i="1"/>
  <c r="E1117" i="1"/>
  <c r="AU1116" i="1"/>
  <c r="AF1116" i="1"/>
  <c r="AM1116" i="1" s="1"/>
  <c r="AN1116" i="1" s="1"/>
  <c r="AC1116" i="1" s="1"/>
  <c r="AD1116" i="1" s="1"/>
  <c r="Z1116" i="1"/>
  <c r="Y1116" i="1"/>
  <c r="R1116" i="1"/>
  <c r="E1116" i="1"/>
  <c r="AU1115" i="1"/>
  <c r="AF1115" i="1"/>
  <c r="AM1115" i="1" s="1"/>
  <c r="AN1115" i="1" s="1"/>
  <c r="AC1115" i="1" s="1"/>
  <c r="AD1115" i="1" s="1"/>
  <c r="Z1115" i="1"/>
  <c r="Y1115" i="1"/>
  <c r="R1115" i="1"/>
  <c r="E1115" i="1"/>
  <c r="AU1114" i="1"/>
  <c r="AF1114" i="1"/>
  <c r="AM1114" i="1" s="1"/>
  <c r="AN1114" i="1" s="1"/>
  <c r="AC1114" i="1" s="1"/>
  <c r="AD1114" i="1" s="1"/>
  <c r="Z1114" i="1"/>
  <c r="Y1114" i="1"/>
  <c r="R1114" i="1"/>
  <c r="E1114" i="1"/>
  <c r="AU1113" i="1"/>
  <c r="AF1113" i="1"/>
  <c r="AM1113" i="1" s="1"/>
  <c r="AN1113" i="1" s="1"/>
  <c r="AC1113" i="1" s="1"/>
  <c r="AD1113" i="1" s="1"/>
  <c r="Z1113" i="1"/>
  <c r="Y1113" i="1"/>
  <c r="R1113" i="1"/>
  <c r="E1113" i="1"/>
  <c r="AU1112" i="1"/>
  <c r="AF1112" i="1"/>
  <c r="AM1112" i="1" s="1"/>
  <c r="AN1112" i="1" s="1"/>
  <c r="AC1112" i="1" s="1"/>
  <c r="AD1112" i="1" s="1"/>
  <c r="Z1112" i="1"/>
  <c r="Y1112" i="1"/>
  <c r="R1112" i="1"/>
  <c r="G1112" i="1"/>
  <c r="E1112" i="1"/>
  <c r="AU1111" i="1"/>
  <c r="AF1111" i="1"/>
  <c r="AM1111" i="1" s="1"/>
  <c r="AN1111" i="1" s="1"/>
  <c r="AC1111" i="1" s="1"/>
  <c r="AD1111" i="1" s="1"/>
  <c r="Z1111" i="1"/>
  <c r="Y1111" i="1"/>
  <c r="R1111" i="1"/>
  <c r="G1111" i="1"/>
  <c r="E1111" i="1"/>
  <c r="AU1110" i="1"/>
  <c r="AF1110" i="1"/>
  <c r="AM1110" i="1" s="1"/>
  <c r="AN1110" i="1" s="1"/>
  <c r="AC1110" i="1" s="1"/>
  <c r="AD1110" i="1" s="1"/>
  <c r="Z1110" i="1"/>
  <c r="Y1110" i="1"/>
  <c r="R1110" i="1"/>
  <c r="G1110" i="1"/>
  <c r="E1110" i="1"/>
  <c r="AU1109" i="1"/>
  <c r="AF1109" i="1"/>
  <c r="AM1109" i="1" s="1"/>
  <c r="AN1109" i="1" s="1"/>
  <c r="AC1109" i="1" s="1"/>
  <c r="AD1109" i="1" s="1"/>
  <c r="Z1109" i="1"/>
  <c r="Y1109" i="1"/>
  <c r="R1109" i="1"/>
  <c r="G1109" i="1"/>
  <c r="E1109" i="1"/>
  <c r="AU1108" i="1"/>
  <c r="AF1108" i="1"/>
  <c r="AM1108" i="1" s="1"/>
  <c r="AN1108" i="1" s="1"/>
  <c r="AC1108" i="1" s="1"/>
  <c r="AD1108" i="1" s="1"/>
  <c r="Z1108" i="1"/>
  <c r="Y1108" i="1"/>
  <c r="R1108" i="1"/>
  <c r="G1108" i="1"/>
  <c r="E1108" i="1"/>
  <c r="AU1107" i="1"/>
  <c r="AF1107" i="1"/>
  <c r="AM1107" i="1" s="1"/>
  <c r="AN1107" i="1" s="1"/>
  <c r="AC1107" i="1" s="1"/>
  <c r="AD1107" i="1" s="1"/>
  <c r="Z1107" i="1"/>
  <c r="Y1107" i="1"/>
  <c r="R1107" i="1"/>
  <c r="G1107" i="1"/>
  <c r="E1107" i="1"/>
  <c r="AU1106" i="1"/>
  <c r="AF1106" i="1"/>
  <c r="AM1106" i="1" s="1"/>
  <c r="AN1106" i="1" s="1"/>
  <c r="AC1106" i="1" s="1"/>
  <c r="AD1106" i="1" s="1"/>
  <c r="Z1106" i="1"/>
  <c r="Y1106" i="1"/>
  <c r="R1106" i="1"/>
  <c r="G1106" i="1"/>
  <c r="E1106" i="1"/>
  <c r="AU1105" i="1"/>
  <c r="AF1105" i="1"/>
  <c r="AM1105" i="1" s="1"/>
  <c r="AN1105" i="1" s="1"/>
  <c r="AC1105" i="1" s="1"/>
  <c r="AD1105" i="1" s="1"/>
  <c r="Z1105" i="1"/>
  <c r="Y1105" i="1"/>
  <c r="R1105" i="1"/>
  <c r="G1105" i="1"/>
  <c r="E1105" i="1"/>
  <c r="AU1104" i="1"/>
  <c r="AF1104" i="1"/>
  <c r="AM1104" i="1" s="1"/>
  <c r="AN1104" i="1" s="1"/>
  <c r="AC1104" i="1" s="1"/>
  <c r="AD1104" i="1" s="1"/>
  <c r="Z1104" i="1"/>
  <c r="Y1104" i="1"/>
  <c r="R1104" i="1"/>
  <c r="G1104" i="1"/>
  <c r="E1104" i="1"/>
  <c r="AU1103" i="1"/>
  <c r="AF1103" i="1"/>
  <c r="AM1103" i="1" s="1"/>
  <c r="AN1103" i="1" s="1"/>
  <c r="AC1103" i="1" s="1"/>
  <c r="AD1103" i="1" s="1"/>
  <c r="Z1103" i="1"/>
  <c r="Y1103" i="1"/>
  <c r="R1103" i="1"/>
  <c r="G1103" i="1"/>
  <c r="E1103" i="1"/>
  <c r="AU1102" i="1"/>
  <c r="AF1102" i="1"/>
  <c r="AM1102" i="1" s="1"/>
  <c r="AN1102" i="1" s="1"/>
  <c r="AC1102" i="1" s="1"/>
  <c r="AD1102" i="1" s="1"/>
  <c r="Z1102" i="1"/>
  <c r="Y1102" i="1"/>
  <c r="R1102" i="1"/>
  <c r="G1102" i="1"/>
  <c r="E1102" i="1"/>
  <c r="AU1101" i="1"/>
  <c r="AF1101" i="1"/>
  <c r="AM1101" i="1" s="1"/>
  <c r="AN1101" i="1" s="1"/>
  <c r="AC1101" i="1" s="1"/>
  <c r="AD1101" i="1" s="1"/>
  <c r="Z1101" i="1"/>
  <c r="Y1101" i="1"/>
  <c r="R1101" i="1"/>
  <c r="E1101" i="1"/>
  <c r="AU1100" i="1"/>
  <c r="AF1100" i="1"/>
  <c r="AM1100" i="1" s="1"/>
  <c r="AN1100" i="1" s="1"/>
  <c r="AC1100" i="1" s="1"/>
  <c r="AD1100" i="1" s="1"/>
  <c r="Z1100" i="1"/>
  <c r="Y1100" i="1"/>
  <c r="R1100" i="1"/>
  <c r="E1100" i="1"/>
  <c r="AU1099" i="1"/>
  <c r="AF1099" i="1"/>
  <c r="AM1099" i="1" s="1"/>
  <c r="AN1099" i="1" s="1"/>
  <c r="AC1099" i="1" s="1"/>
  <c r="AD1099" i="1" s="1"/>
  <c r="Z1099" i="1"/>
  <c r="Y1099" i="1"/>
  <c r="R1099" i="1"/>
  <c r="E1099" i="1"/>
  <c r="AU1098" i="1"/>
  <c r="AF1098" i="1"/>
  <c r="AM1098" i="1" s="1"/>
  <c r="AN1098" i="1" s="1"/>
  <c r="AC1098" i="1" s="1"/>
  <c r="AD1098" i="1" s="1"/>
  <c r="Z1098" i="1"/>
  <c r="Y1098" i="1"/>
  <c r="R1098" i="1"/>
  <c r="E1098" i="1"/>
  <c r="AU1097" i="1"/>
  <c r="AF1097" i="1"/>
  <c r="AM1097" i="1" s="1"/>
  <c r="AN1097" i="1" s="1"/>
  <c r="AC1097" i="1" s="1"/>
  <c r="AD1097" i="1" s="1"/>
  <c r="Z1097" i="1"/>
  <c r="Y1097" i="1"/>
  <c r="R1097" i="1"/>
  <c r="E1097" i="1"/>
  <c r="AU1096" i="1"/>
  <c r="AF1096" i="1"/>
  <c r="AM1096" i="1" s="1"/>
  <c r="AN1096" i="1" s="1"/>
  <c r="AC1096" i="1" s="1"/>
  <c r="AD1096" i="1" s="1"/>
  <c r="Z1096" i="1"/>
  <c r="Y1096" i="1"/>
  <c r="R1096" i="1"/>
  <c r="E1096" i="1"/>
  <c r="AU1095" i="1"/>
  <c r="AF1095" i="1"/>
  <c r="AM1095" i="1" s="1"/>
  <c r="AN1095" i="1" s="1"/>
  <c r="AC1095" i="1" s="1"/>
  <c r="AD1095" i="1" s="1"/>
  <c r="Z1095" i="1"/>
  <c r="Y1095" i="1"/>
  <c r="R1095" i="1"/>
  <c r="E1095" i="1"/>
  <c r="AU1094" i="1"/>
  <c r="AF1094" i="1"/>
  <c r="AM1094" i="1" s="1"/>
  <c r="AN1094" i="1" s="1"/>
  <c r="AC1094" i="1" s="1"/>
  <c r="AD1094" i="1" s="1"/>
  <c r="Z1094" i="1"/>
  <c r="Y1094" i="1"/>
  <c r="R1094" i="1"/>
  <c r="G1094" i="1"/>
  <c r="E1094" i="1"/>
  <c r="AU1093" i="1"/>
  <c r="AF1093" i="1"/>
  <c r="AM1093" i="1" s="1"/>
  <c r="AN1093" i="1" s="1"/>
  <c r="AC1093" i="1" s="1"/>
  <c r="AD1093" i="1" s="1"/>
  <c r="Z1093" i="1"/>
  <c r="Y1093" i="1"/>
  <c r="R1093" i="1"/>
  <c r="G1093" i="1"/>
  <c r="E1093" i="1"/>
  <c r="AU1092" i="1"/>
  <c r="AF1092" i="1"/>
  <c r="AM1092" i="1" s="1"/>
  <c r="AN1092" i="1" s="1"/>
  <c r="AC1092" i="1" s="1"/>
  <c r="AD1092" i="1" s="1"/>
  <c r="Z1092" i="1"/>
  <c r="Y1092" i="1"/>
  <c r="R1092" i="1"/>
  <c r="E1092" i="1"/>
  <c r="AU1091" i="1"/>
  <c r="AF1091" i="1"/>
  <c r="AM1091" i="1" s="1"/>
  <c r="AN1091" i="1" s="1"/>
  <c r="AC1091" i="1" s="1"/>
  <c r="AD1091" i="1" s="1"/>
  <c r="Z1091" i="1"/>
  <c r="Y1091" i="1"/>
  <c r="R1091" i="1"/>
  <c r="E1091" i="1"/>
  <c r="AU1090" i="1"/>
  <c r="AF1090" i="1"/>
  <c r="AM1090" i="1" s="1"/>
  <c r="AN1090" i="1" s="1"/>
  <c r="AC1090" i="1" s="1"/>
  <c r="AD1090" i="1" s="1"/>
  <c r="Z1090" i="1"/>
  <c r="Y1090" i="1"/>
  <c r="R1090" i="1"/>
  <c r="E1090" i="1"/>
  <c r="AU1089" i="1"/>
  <c r="AF1089" i="1"/>
  <c r="AM1089" i="1" s="1"/>
  <c r="AN1089" i="1" s="1"/>
  <c r="AC1089" i="1" s="1"/>
  <c r="AD1089" i="1" s="1"/>
  <c r="Z1089" i="1"/>
  <c r="Y1089" i="1"/>
  <c r="R1089" i="1"/>
  <c r="E1089" i="1"/>
  <c r="AU1088" i="1"/>
  <c r="AF1088" i="1"/>
  <c r="AM1088" i="1" s="1"/>
  <c r="AN1088" i="1" s="1"/>
  <c r="AC1088" i="1" s="1"/>
  <c r="AD1088" i="1" s="1"/>
  <c r="Z1088" i="1"/>
  <c r="Y1088" i="1"/>
  <c r="R1088" i="1"/>
  <c r="E1088" i="1"/>
  <c r="AU1087" i="1"/>
  <c r="AF1087" i="1"/>
  <c r="AM1087" i="1" s="1"/>
  <c r="AN1087" i="1" s="1"/>
  <c r="AC1087" i="1" s="1"/>
  <c r="AD1087" i="1" s="1"/>
  <c r="Z1087" i="1"/>
  <c r="Y1087" i="1"/>
  <c r="R1087" i="1"/>
  <c r="E1087" i="1"/>
  <c r="AU1086" i="1"/>
  <c r="AF1086" i="1"/>
  <c r="AM1086" i="1" s="1"/>
  <c r="AN1086" i="1" s="1"/>
  <c r="AC1086" i="1" s="1"/>
  <c r="AD1086" i="1" s="1"/>
  <c r="Z1086" i="1"/>
  <c r="Y1086" i="1"/>
  <c r="R1086" i="1"/>
  <c r="G1086" i="1"/>
  <c r="E1086" i="1"/>
  <c r="AU1085" i="1"/>
  <c r="AF1085" i="1"/>
  <c r="AM1085" i="1" s="1"/>
  <c r="AN1085" i="1" s="1"/>
  <c r="AC1085" i="1" s="1"/>
  <c r="AD1085" i="1" s="1"/>
  <c r="Z1085" i="1"/>
  <c r="Y1085" i="1"/>
  <c r="R1085" i="1"/>
  <c r="G1085" i="1"/>
  <c r="E1085" i="1"/>
  <c r="AU1084" i="1"/>
  <c r="AF1084" i="1"/>
  <c r="AM1084" i="1" s="1"/>
  <c r="AN1084" i="1" s="1"/>
  <c r="AC1084" i="1" s="1"/>
  <c r="AD1084" i="1" s="1"/>
  <c r="Z1084" i="1"/>
  <c r="Y1084" i="1"/>
  <c r="R1084" i="1"/>
  <c r="G1084" i="1"/>
  <c r="E1084" i="1"/>
  <c r="AU1083" i="1"/>
  <c r="AF1083" i="1"/>
  <c r="AM1083" i="1" s="1"/>
  <c r="AN1083" i="1" s="1"/>
  <c r="AC1083" i="1" s="1"/>
  <c r="AD1083" i="1" s="1"/>
  <c r="Z1083" i="1"/>
  <c r="Y1083" i="1"/>
  <c r="R1083" i="1"/>
  <c r="G1083" i="1"/>
  <c r="E1083" i="1"/>
  <c r="AU1082" i="1"/>
  <c r="AF1082" i="1"/>
  <c r="AM1082" i="1" s="1"/>
  <c r="AN1082" i="1" s="1"/>
  <c r="AC1082" i="1" s="1"/>
  <c r="AD1082" i="1" s="1"/>
  <c r="Z1082" i="1"/>
  <c r="Y1082" i="1"/>
  <c r="R1082" i="1"/>
  <c r="G1082" i="1"/>
  <c r="E1082" i="1"/>
  <c r="AU1081" i="1"/>
  <c r="AF1081" i="1"/>
  <c r="AM1081" i="1" s="1"/>
  <c r="AN1081" i="1" s="1"/>
  <c r="AC1081" i="1" s="1"/>
  <c r="AD1081" i="1" s="1"/>
  <c r="Z1081" i="1"/>
  <c r="Y1081" i="1"/>
  <c r="R1081" i="1"/>
  <c r="E1081" i="1"/>
  <c r="AU1080" i="1"/>
  <c r="AF1080" i="1"/>
  <c r="AM1080" i="1" s="1"/>
  <c r="AN1080" i="1" s="1"/>
  <c r="AC1080" i="1" s="1"/>
  <c r="AD1080" i="1" s="1"/>
  <c r="Z1080" i="1"/>
  <c r="Y1080" i="1"/>
  <c r="R1080" i="1"/>
  <c r="E1080" i="1"/>
  <c r="AU1079" i="1"/>
  <c r="AF1079" i="1"/>
  <c r="AM1079" i="1" s="1"/>
  <c r="AN1079" i="1" s="1"/>
  <c r="AC1079" i="1" s="1"/>
  <c r="AD1079" i="1" s="1"/>
  <c r="Z1079" i="1"/>
  <c r="Y1079" i="1"/>
  <c r="R1079" i="1"/>
  <c r="E1079" i="1"/>
  <c r="AU1078" i="1"/>
  <c r="AF1078" i="1"/>
  <c r="AM1078" i="1" s="1"/>
  <c r="AN1078" i="1" s="1"/>
  <c r="AC1078" i="1" s="1"/>
  <c r="AD1078" i="1" s="1"/>
  <c r="Z1078" i="1"/>
  <c r="Y1078" i="1"/>
  <c r="R1078" i="1"/>
  <c r="E1078" i="1"/>
  <c r="AU1077" i="1"/>
  <c r="AF1077" i="1"/>
  <c r="AM1077" i="1" s="1"/>
  <c r="AN1077" i="1" s="1"/>
  <c r="AC1077" i="1" s="1"/>
  <c r="AD1077" i="1" s="1"/>
  <c r="Z1077" i="1"/>
  <c r="Y1077" i="1"/>
  <c r="R1077" i="1"/>
  <c r="E1077" i="1"/>
  <c r="AU1076" i="1"/>
  <c r="AF1076" i="1"/>
  <c r="AM1076" i="1" s="1"/>
  <c r="AN1076" i="1" s="1"/>
  <c r="AC1076" i="1" s="1"/>
  <c r="AD1076" i="1" s="1"/>
  <c r="Z1076" i="1"/>
  <c r="Y1076" i="1"/>
  <c r="R1076" i="1"/>
  <c r="E1076" i="1"/>
  <c r="AU1075" i="1"/>
  <c r="AF1075" i="1"/>
  <c r="AM1075" i="1" s="1"/>
  <c r="AN1075" i="1" s="1"/>
  <c r="AC1075" i="1" s="1"/>
  <c r="AD1075" i="1" s="1"/>
  <c r="Z1075" i="1"/>
  <c r="Y1075" i="1"/>
  <c r="R1075" i="1"/>
  <c r="E1075" i="1"/>
  <c r="AU1074" i="1"/>
  <c r="AF1074" i="1"/>
  <c r="AM1074" i="1" s="1"/>
  <c r="AN1074" i="1" s="1"/>
  <c r="AC1074" i="1" s="1"/>
  <c r="AD1074" i="1" s="1"/>
  <c r="Z1074" i="1"/>
  <c r="Y1074" i="1"/>
  <c r="R1074" i="1"/>
  <c r="E1074" i="1"/>
  <c r="AU1073" i="1"/>
  <c r="AF1073" i="1"/>
  <c r="AM1073" i="1" s="1"/>
  <c r="AN1073" i="1" s="1"/>
  <c r="AC1073" i="1" s="1"/>
  <c r="AD1073" i="1" s="1"/>
  <c r="Z1073" i="1"/>
  <c r="Y1073" i="1"/>
  <c r="R1073" i="1"/>
  <c r="E1073" i="1"/>
  <c r="AU1072" i="1"/>
  <c r="AF1072" i="1"/>
  <c r="AM1072" i="1" s="1"/>
  <c r="AN1072" i="1" s="1"/>
  <c r="AC1072" i="1" s="1"/>
  <c r="AD1072" i="1" s="1"/>
  <c r="Z1072" i="1"/>
  <c r="Y1072" i="1"/>
  <c r="R1072" i="1"/>
  <c r="G1072" i="1"/>
  <c r="E1072" i="1"/>
  <c r="AU1071" i="1"/>
  <c r="AF1071" i="1"/>
  <c r="AM1071" i="1" s="1"/>
  <c r="AN1071" i="1" s="1"/>
  <c r="AC1071" i="1" s="1"/>
  <c r="AD1071" i="1" s="1"/>
  <c r="Z1071" i="1"/>
  <c r="Y1071" i="1"/>
  <c r="R1071" i="1"/>
  <c r="G1071" i="1"/>
  <c r="E1071" i="1"/>
  <c r="AU1070" i="1"/>
  <c r="AF1070" i="1"/>
  <c r="AM1070" i="1" s="1"/>
  <c r="AN1070" i="1" s="1"/>
  <c r="AC1070" i="1" s="1"/>
  <c r="AD1070" i="1" s="1"/>
  <c r="Z1070" i="1"/>
  <c r="Y1070" i="1"/>
  <c r="R1070" i="1"/>
  <c r="G1070" i="1"/>
  <c r="E1070" i="1"/>
  <c r="AU1069" i="1"/>
  <c r="AF1069" i="1"/>
  <c r="AM1069" i="1" s="1"/>
  <c r="AN1069" i="1" s="1"/>
  <c r="AC1069" i="1" s="1"/>
  <c r="AD1069" i="1" s="1"/>
  <c r="Z1069" i="1"/>
  <c r="Y1069" i="1"/>
  <c r="R1069" i="1"/>
  <c r="G1069" i="1"/>
  <c r="E1069" i="1"/>
  <c r="AU1068" i="1"/>
  <c r="AF1068" i="1"/>
  <c r="AM1068" i="1" s="1"/>
  <c r="AN1068" i="1" s="1"/>
  <c r="AC1068" i="1" s="1"/>
  <c r="AD1068" i="1" s="1"/>
  <c r="Z1068" i="1"/>
  <c r="Y1068" i="1"/>
  <c r="R1068" i="1"/>
  <c r="G1068" i="1"/>
  <c r="E1068" i="1"/>
  <c r="AU1067" i="1"/>
  <c r="AF1067" i="1"/>
  <c r="AM1067" i="1" s="1"/>
  <c r="AN1067" i="1" s="1"/>
  <c r="AC1067" i="1" s="1"/>
  <c r="AD1067" i="1" s="1"/>
  <c r="Z1067" i="1"/>
  <c r="Y1067" i="1"/>
  <c r="R1067" i="1"/>
  <c r="G1067" i="1"/>
  <c r="E1067" i="1"/>
  <c r="AU1066" i="1"/>
  <c r="AF1066" i="1"/>
  <c r="AM1066" i="1" s="1"/>
  <c r="AN1066" i="1" s="1"/>
  <c r="AC1066" i="1" s="1"/>
  <c r="AD1066" i="1" s="1"/>
  <c r="Z1066" i="1"/>
  <c r="Y1066" i="1"/>
  <c r="R1066" i="1"/>
  <c r="G1066" i="1"/>
  <c r="E1066" i="1"/>
  <c r="AU1065" i="1"/>
  <c r="AF1065" i="1"/>
  <c r="AM1065" i="1" s="1"/>
  <c r="AN1065" i="1" s="1"/>
  <c r="AC1065" i="1" s="1"/>
  <c r="AD1065" i="1" s="1"/>
  <c r="Z1065" i="1"/>
  <c r="Y1065" i="1"/>
  <c r="R1065" i="1"/>
  <c r="G1065" i="1"/>
  <c r="E1065" i="1"/>
  <c r="AU1064" i="1"/>
  <c r="AF1064" i="1"/>
  <c r="AM1064" i="1" s="1"/>
  <c r="AN1064" i="1" s="1"/>
  <c r="AC1064" i="1" s="1"/>
  <c r="AD1064" i="1" s="1"/>
  <c r="Z1064" i="1"/>
  <c r="Y1064" i="1"/>
  <c r="R1064" i="1"/>
  <c r="G1064" i="1"/>
  <c r="E1064" i="1"/>
  <c r="AU1063" i="1"/>
  <c r="AF1063" i="1"/>
  <c r="AM1063" i="1" s="1"/>
  <c r="AN1063" i="1" s="1"/>
  <c r="AC1063" i="1" s="1"/>
  <c r="AD1063" i="1" s="1"/>
  <c r="Z1063" i="1"/>
  <c r="Y1063" i="1"/>
  <c r="R1063" i="1"/>
  <c r="G1063" i="1"/>
  <c r="E1063" i="1"/>
  <c r="AU1062" i="1"/>
  <c r="AF1062" i="1"/>
  <c r="AM1062" i="1" s="1"/>
  <c r="AN1062" i="1" s="1"/>
  <c r="AC1062" i="1" s="1"/>
  <c r="AD1062" i="1" s="1"/>
  <c r="Z1062" i="1"/>
  <c r="Y1062" i="1"/>
  <c r="R1062" i="1"/>
  <c r="G1062" i="1"/>
  <c r="E1062" i="1"/>
  <c r="AU1061" i="1"/>
  <c r="AF1061" i="1"/>
  <c r="AM1061" i="1" s="1"/>
  <c r="AN1061" i="1" s="1"/>
  <c r="AC1061" i="1" s="1"/>
  <c r="AD1061" i="1" s="1"/>
  <c r="Z1061" i="1"/>
  <c r="Y1061" i="1"/>
  <c r="R1061" i="1"/>
  <c r="G1061" i="1"/>
  <c r="E1061" i="1"/>
  <c r="AU1060" i="1"/>
  <c r="AF1060" i="1"/>
  <c r="AM1060" i="1" s="1"/>
  <c r="AN1060" i="1" s="1"/>
  <c r="AC1060" i="1" s="1"/>
  <c r="AD1060" i="1" s="1"/>
  <c r="Z1060" i="1"/>
  <c r="Y1060" i="1"/>
  <c r="R1060" i="1"/>
  <c r="G1060" i="1"/>
  <c r="E1060" i="1"/>
  <c r="AU1059" i="1"/>
  <c r="AF1059" i="1"/>
  <c r="AM1059" i="1" s="1"/>
  <c r="AN1059" i="1" s="1"/>
  <c r="AC1059" i="1" s="1"/>
  <c r="AD1059" i="1" s="1"/>
  <c r="Z1059" i="1"/>
  <c r="Y1059" i="1"/>
  <c r="R1059" i="1"/>
  <c r="G1059" i="1"/>
  <c r="E1059" i="1"/>
  <c r="AU1058" i="1"/>
  <c r="AF1058" i="1"/>
  <c r="AM1058" i="1" s="1"/>
  <c r="AN1058" i="1" s="1"/>
  <c r="AC1058" i="1" s="1"/>
  <c r="AD1058" i="1" s="1"/>
  <c r="Z1058" i="1"/>
  <c r="Y1058" i="1"/>
  <c r="R1058" i="1"/>
  <c r="G1058" i="1"/>
  <c r="E1058" i="1"/>
  <c r="AU1057" i="1"/>
  <c r="AF1057" i="1"/>
  <c r="AM1057" i="1" s="1"/>
  <c r="AN1057" i="1" s="1"/>
  <c r="AC1057" i="1" s="1"/>
  <c r="AD1057" i="1" s="1"/>
  <c r="Z1057" i="1"/>
  <c r="Y1057" i="1"/>
  <c r="R1057" i="1"/>
  <c r="G1057" i="1"/>
  <c r="E1057" i="1"/>
  <c r="AU1056" i="1"/>
  <c r="AF1056" i="1"/>
  <c r="AM1056" i="1" s="1"/>
  <c r="AN1056" i="1" s="1"/>
  <c r="AC1056" i="1" s="1"/>
  <c r="AD1056" i="1" s="1"/>
  <c r="Z1056" i="1"/>
  <c r="Y1056" i="1"/>
  <c r="R1056" i="1"/>
  <c r="G1056" i="1"/>
  <c r="E1056" i="1"/>
  <c r="AU1055" i="1"/>
  <c r="AF1055" i="1"/>
  <c r="AM1055" i="1" s="1"/>
  <c r="AN1055" i="1" s="1"/>
  <c r="AC1055" i="1" s="1"/>
  <c r="AD1055" i="1" s="1"/>
  <c r="Z1055" i="1"/>
  <c r="Y1055" i="1"/>
  <c r="R1055" i="1"/>
  <c r="G1055" i="1"/>
  <c r="E1055" i="1"/>
  <c r="AU1054" i="1"/>
  <c r="AF1054" i="1"/>
  <c r="AM1054" i="1" s="1"/>
  <c r="AN1054" i="1" s="1"/>
  <c r="AC1054" i="1" s="1"/>
  <c r="AD1054" i="1" s="1"/>
  <c r="Z1054" i="1"/>
  <c r="Y1054" i="1"/>
  <c r="R1054" i="1"/>
  <c r="G1054" i="1"/>
  <c r="E1054" i="1"/>
  <c r="AU1053" i="1"/>
  <c r="AF1053" i="1"/>
  <c r="AM1053" i="1" s="1"/>
  <c r="AN1053" i="1" s="1"/>
  <c r="AC1053" i="1" s="1"/>
  <c r="AD1053" i="1" s="1"/>
  <c r="Z1053" i="1"/>
  <c r="Y1053" i="1"/>
  <c r="R1053" i="1"/>
  <c r="G1053" i="1"/>
  <c r="E1053" i="1"/>
  <c r="AU1052" i="1"/>
  <c r="AF1052" i="1"/>
  <c r="AM1052" i="1" s="1"/>
  <c r="AN1052" i="1" s="1"/>
  <c r="AC1052" i="1" s="1"/>
  <c r="AD1052" i="1" s="1"/>
  <c r="Z1052" i="1"/>
  <c r="Y1052" i="1"/>
  <c r="R1052" i="1"/>
  <c r="G1052" i="1"/>
  <c r="E1052" i="1"/>
  <c r="AU1051" i="1"/>
  <c r="AF1051" i="1"/>
  <c r="AM1051" i="1" s="1"/>
  <c r="AN1051" i="1" s="1"/>
  <c r="AC1051" i="1" s="1"/>
  <c r="AD1051" i="1" s="1"/>
  <c r="Z1051" i="1"/>
  <c r="Y1051" i="1"/>
  <c r="R1051" i="1"/>
  <c r="G1051" i="1"/>
  <c r="E1051" i="1"/>
  <c r="AU1050" i="1"/>
  <c r="AF1050" i="1"/>
  <c r="AM1050" i="1" s="1"/>
  <c r="AN1050" i="1" s="1"/>
  <c r="AC1050" i="1" s="1"/>
  <c r="AD1050" i="1" s="1"/>
  <c r="Z1050" i="1"/>
  <c r="Y1050" i="1"/>
  <c r="R1050" i="1"/>
  <c r="G1050" i="1"/>
  <c r="E1050" i="1"/>
  <c r="AU1049" i="1"/>
  <c r="AF1049" i="1"/>
  <c r="AM1049" i="1" s="1"/>
  <c r="AN1049" i="1" s="1"/>
  <c r="AC1049" i="1" s="1"/>
  <c r="AD1049" i="1" s="1"/>
  <c r="Z1049" i="1"/>
  <c r="Y1049" i="1"/>
  <c r="R1049" i="1"/>
  <c r="G1049" i="1"/>
  <c r="E1049" i="1"/>
  <c r="AU1048" i="1"/>
  <c r="AF1048" i="1"/>
  <c r="AM1048" i="1" s="1"/>
  <c r="AN1048" i="1" s="1"/>
  <c r="AC1048" i="1" s="1"/>
  <c r="AD1048" i="1" s="1"/>
  <c r="Z1048" i="1"/>
  <c r="Y1048" i="1"/>
  <c r="R1048" i="1"/>
  <c r="G1048" i="1"/>
  <c r="E1048" i="1"/>
  <c r="AU1047" i="1"/>
  <c r="AF1047" i="1"/>
  <c r="AM1047" i="1" s="1"/>
  <c r="AN1047" i="1" s="1"/>
  <c r="AC1047" i="1" s="1"/>
  <c r="AD1047" i="1" s="1"/>
  <c r="Z1047" i="1"/>
  <c r="Y1047" i="1"/>
  <c r="R1047" i="1"/>
  <c r="G1047" i="1"/>
  <c r="E1047" i="1"/>
  <c r="AU1046" i="1"/>
  <c r="AF1046" i="1"/>
  <c r="AM1046" i="1" s="1"/>
  <c r="AN1046" i="1" s="1"/>
  <c r="AC1046" i="1" s="1"/>
  <c r="AD1046" i="1" s="1"/>
  <c r="Z1046" i="1"/>
  <c r="Y1046" i="1"/>
  <c r="R1046" i="1"/>
  <c r="G1046" i="1"/>
  <c r="E1046" i="1"/>
  <c r="AU1045" i="1"/>
  <c r="AF1045" i="1"/>
  <c r="AM1045" i="1" s="1"/>
  <c r="AN1045" i="1" s="1"/>
  <c r="AC1045" i="1" s="1"/>
  <c r="Z1045" i="1"/>
  <c r="Y1045" i="1"/>
  <c r="R1045" i="1"/>
  <c r="G1045" i="1"/>
  <c r="E1045" i="1"/>
  <c r="AU1044" i="1"/>
  <c r="AF1044" i="1"/>
  <c r="AM1044" i="1" s="1"/>
  <c r="AN1044" i="1" s="1"/>
  <c r="AC1044" i="1" s="1"/>
  <c r="AD1044" i="1" s="1"/>
  <c r="Z1044" i="1"/>
  <c r="Y1044" i="1"/>
  <c r="R1044" i="1"/>
  <c r="G1044" i="1"/>
  <c r="E1044" i="1"/>
  <c r="AU1043" i="1"/>
  <c r="AF1043" i="1"/>
  <c r="AM1043" i="1" s="1"/>
  <c r="AN1043" i="1" s="1"/>
  <c r="AC1043" i="1" s="1"/>
  <c r="AD1043" i="1" s="1"/>
  <c r="Z1043" i="1"/>
  <c r="Y1043" i="1"/>
  <c r="R1043" i="1"/>
  <c r="G1043" i="1"/>
  <c r="E1043" i="1"/>
  <c r="AU1042" i="1"/>
  <c r="AF1042" i="1"/>
  <c r="AM1042" i="1" s="1"/>
  <c r="AN1042" i="1" s="1"/>
  <c r="AC1042" i="1" s="1"/>
  <c r="AD1042" i="1" s="1"/>
  <c r="Z1042" i="1"/>
  <c r="Y1042" i="1"/>
  <c r="R1042" i="1"/>
  <c r="G1042" i="1"/>
  <c r="E1042" i="1"/>
  <c r="AU1041" i="1"/>
  <c r="AF1041" i="1"/>
  <c r="AM1041" i="1" s="1"/>
  <c r="AN1041" i="1" s="1"/>
  <c r="AC1041" i="1" s="1"/>
  <c r="AD1041" i="1" s="1"/>
  <c r="Z1041" i="1"/>
  <c r="Y1041" i="1"/>
  <c r="R1041" i="1"/>
  <c r="G1041" i="1"/>
  <c r="E1041" i="1"/>
  <c r="AU1040" i="1"/>
  <c r="AF1040" i="1"/>
  <c r="AM1040" i="1" s="1"/>
  <c r="AN1040" i="1" s="1"/>
  <c r="AC1040" i="1" s="1"/>
  <c r="AD1040" i="1" s="1"/>
  <c r="Z1040" i="1"/>
  <c r="Y1040" i="1"/>
  <c r="R1040" i="1"/>
  <c r="G1040" i="1"/>
  <c r="E1040" i="1"/>
  <c r="AU1039" i="1"/>
  <c r="AF1039" i="1"/>
  <c r="AM1039" i="1" s="1"/>
  <c r="AN1039" i="1" s="1"/>
  <c r="AC1039" i="1" s="1"/>
  <c r="AD1039" i="1" s="1"/>
  <c r="Z1039" i="1"/>
  <c r="Y1039" i="1"/>
  <c r="R1039" i="1"/>
  <c r="E1039" i="1"/>
  <c r="AU1038" i="1"/>
  <c r="AF1038" i="1"/>
  <c r="AM1038" i="1" s="1"/>
  <c r="AN1038" i="1" s="1"/>
  <c r="AC1038" i="1" s="1"/>
  <c r="AD1038" i="1" s="1"/>
  <c r="Z1038" i="1"/>
  <c r="Y1038" i="1"/>
  <c r="R1038" i="1"/>
  <c r="E1038" i="1"/>
  <c r="AU1037" i="1"/>
  <c r="AF1037" i="1"/>
  <c r="AM1037" i="1" s="1"/>
  <c r="AN1037" i="1" s="1"/>
  <c r="AC1037" i="1" s="1"/>
  <c r="AD1037" i="1" s="1"/>
  <c r="Z1037" i="1"/>
  <c r="Y1037" i="1"/>
  <c r="R1037" i="1"/>
  <c r="E1037" i="1"/>
  <c r="AU1036" i="1"/>
  <c r="AF1036" i="1"/>
  <c r="AM1036" i="1" s="1"/>
  <c r="AN1036" i="1" s="1"/>
  <c r="AC1036" i="1" s="1"/>
  <c r="AD1036" i="1" s="1"/>
  <c r="Z1036" i="1"/>
  <c r="Y1036" i="1"/>
  <c r="R1036" i="1"/>
  <c r="E1036" i="1"/>
  <c r="AU1035" i="1"/>
  <c r="AF1035" i="1"/>
  <c r="AM1035" i="1" s="1"/>
  <c r="AN1035" i="1" s="1"/>
  <c r="AC1035" i="1" s="1"/>
  <c r="AD1035" i="1" s="1"/>
  <c r="Z1035" i="1"/>
  <c r="Y1035" i="1"/>
  <c r="R1035" i="1"/>
  <c r="E1035" i="1"/>
  <c r="AU1034" i="1"/>
  <c r="AF1034" i="1"/>
  <c r="AM1034" i="1" s="1"/>
  <c r="AN1034" i="1" s="1"/>
  <c r="AC1034" i="1" s="1"/>
  <c r="AD1034" i="1" s="1"/>
  <c r="Z1034" i="1"/>
  <c r="Y1034" i="1"/>
  <c r="V1034" i="1"/>
  <c r="R1034" i="1"/>
  <c r="G1034" i="1"/>
  <c r="E1034" i="1"/>
  <c r="AU1033" i="1"/>
  <c r="AF1033" i="1"/>
  <c r="AM1033" i="1" s="1"/>
  <c r="AN1033" i="1" s="1"/>
  <c r="AC1033" i="1" s="1"/>
  <c r="AD1033" i="1" s="1"/>
  <c r="Z1033" i="1"/>
  <c r="Y1033" i="1"/>
  <c r="V1033" i="1"/>
  <c r="R1033" i="1"/>
  <c r="G1033" i="1"/>
  <c r="E1033" i="1"/>
  <c r="AU1032" i="1"/>
  <c r="AF1032" i="1"/>
  <c r="AM1032" i="1" s="1"/>
  <c r="AN1032" i="1" s="1"/>
  <c r="AC1032" i="1" s="1"/>
  <c r="AD1032" i="1" s="1"/>
  <c r="Z1032" i="1"/>
  <c r="Y1032" i="1"/>
  <c r="V1032" i="1"/>
  <c r="R1032" i="1"/>
  <c r="G1032" i="1"/>
  <c r="E1032" i="1"/>
  <c r="AU1031" i="1"/>
  <c r="AF1031" i="1"/>
  <c r="AM1031" i="1" s="1"/>
  <c r="AN1031" i="1" s="1"/>
  <c r="AC1031" i="1" s="1"/>
  <c r="AD1031" i="1" s="1"/>
  <c r="Z1031" i="1"/>
  <c r="Y1031" i="1"/>
  <c r="V1031" i="1"/>
  <c r="R1031" i="1"/>
  <c r="G1031" i="1"/>
  <c r="E1031" i="1"/>
  <c r="AU1030" i="1"/>
  <c r="AF1030" i="1"/>
  <c r="AM1030" i="1" s="1"/>
  <c r="AN1030" i="1" s="1"/>
  <c r="AC1030" i="1" s="1"/>
  <c r="AD1030" i="1" s="1"/>
  <c r="Z1030" i="1"/>
  <c r="Y1030" i="1"/>
  <c r="V1030" i="1"/>
  <c r="R1030" i="1"/>
  <c r="G1030" i="1"/>
  <c r="E1030" i="1"/>
  <c r="AU1029" i="1"/>
  <c r="AF1029" i="1"/>
  <c r="AM1029" i="1" s="1"/>
  <c r="AN1029" i="1" s="1"/>
  <c r="AC1029" i="1" s="1"/>
  <c r="AD1029" i="1" s="1"/>
  <c r="Z1029" i="1"/>
  <c r="Y1029" i="1"/>
  <c r="R1029" i="1"/>
  <c r="G1029" i="1"/>
  <c r="E1029" i="1"/>
  <c r="AU1028" i="1"/>
  <c r="AF1028" i="1"/>
  <c r="AM1028" i="1" s="1"/>
  <c r="AN1028" i="1" s="1"/>
  <c r="AC1028" i="1" s="1"/>
  <c r="AD1028" i="1" s="1"/>
  <c r="Z1028" i="1"/>
  <c r="Y1028" i="1"/>
  <c r="R1028" i="1"/>
  <c r="G1028" i="1"/>
  <c r="E1028" i="1"/>
  <c r="AU1027" i="1"/>
  <c r="AF1027" i="1"/>
  <c r="AM1027" i="1" s="1"/>
  <c r="AN1027" i="1" s="1"/>
  <c r="AC1027" i="1" s="1"/>
  <c r="AD1027" i="1" s="1"/>
  <c r="Z1027" i="1"/>
  <c r="Y1027" i="1"/>
  <c r="R1027" i="1"/>
  <c r="G1027" i="1"/>
  <c r="E1027" i="1"/>
  <c r="AU1026" i="1"/>
  <c r="AF1026" i="1"/>
  <c r="AM1026" i="1" s="1"/>
  <c r="AN1026" i="1" s="1"/>
  <c r="AC1026" i="1" s="1"/>
  <c r="AD1026" i="1" s="1"/>
  <c r="Z1026" i="1"/>
  <c r="Y1026" i="1"/>
  <c r="R1026" i="1"/>
  <c r="G1026" i="1"/>
  <c r="E1026" i="1"/>
  <c r="AU1025" i="1"/>
  <c r="AF1025" i="1"/>
  <c r="AM1025" i="1" s="1"/>
  <c r="AN1025" i="1" s="1"/>
  <c r="AC1025" i="1" s="1"/>
  <c r="AD1025" i="1" s="1"/>
  <c r="Z1025" i="1"/>
  <c r="Y1025" i="1"/>
  <c r="R1025" i="1"/>
  <c r="G1025" i="1"/>
  <c r="E1025" i="1"/>
  <c r="AU1024" i="1"/>
  <c r="AF1024" i="1"/>
  <c r="AM1024" i="1" s="1"/>
  <c r="AN1024" i="1" s="1"/>
  <c r="AC1024" i="1" s="1"/>
  <c r="AD1024" i="1" s="1"/>
  <c r="Z1024" i="1"/>
  <c r="Y1024" i="1"/>
  <c r="R1024" i="1"/>
  <c r="G1024" i="1"/>
  <c r="E1024" i="1"/>
  <c r="AU1023" i="1"/>
  <c r="AF1023" i="1"/>
  <c r="AM1023" i="1" s="1"/>
  <c r="AN1023" i="1" s="1"/>
  <c r="AC1023" i="1" s="1"/>
  <c r="AD1023" i="1" s="1"/>
  <c r="Z1023" i="1"/>
  <c r="Y1023" i="1"/>
  <c r="R1023" i="1"/>
  <c r="G1023" i="1"/>
  <c r="E1023" i="1"/>
  <c r="AU1022" i="1"/>
  <c r="AF1022" i="1"/>
  <c r="AM1022" i="1" s="1"/>
  <c r="AN1022" i="1" s="1"/>
  <c r="AC1022" i="1" s="1"/>
  <c r="AD1022" i="1" s="1"/>
  <c r="Z1022" i="1"/>
  <c r="Y1022" i="1"/>
  <c r="R1022" i="1"/>
  <c r="G1022" i="1"/>
  <c r="E1022" i="1"/>
  <c r="AU1021" i="1"/>
  <c r="AF1021" i="1"/>
  <c r="AM1021" i="1" s="1"/>
  <c r="AN1021" i="1" s="1"/>
  <c r="AC1021" i="1" s="1"/>
  <c r="AD1021" i="1" s="1"/>
  <c r="Z1021" i="1"/>
  <c r="Y1021" i="1"/>
  <c r="R1021" i="1"/>
  <c r="G1021" i="1"/>
  <c r="E1021" i="1"/>
  <c r="AU1020" i="1"/>
  <c r="AF1020" i="1"/>
  <c r="AM1020" i="1" s="1"/>
  <c r="AN1020" i="1" s="1"/>
  <c r="AC1020" i="1" s="1"/>
  <c r="AD1020" i="1" s="1"/>
  <c r="Z1020" i="1"/>
  <c r="Y1020" i="1"/>
  <c r="R1020" i="1"/>
  <c r="K1020" i="1"/>
  <c r="E1020" i="1"/>
  <c r="AU1019" i="1"/>
  <c r="AF1019" i="1"/>
  <c r="AM1019" i="1" s="1"/>
  <c r="AN1019" i="1" s="1"/>
  <c r="AC1019" i="1" s="1"/>
  <c r="AD1019" i="1" s="1"/>
  <c r="Z1019" i="1"/>
  <c r="Y1019" i="1"/>
  <c r="R1019" i="1"/>
  <c r="K1019" i="1"/>
  <c r="E1019" i="1"/>
  <c r="AU1018" i="1"/>
  <c r="AF1018" i="1"/>
  <c r="AM1018" i="1" s="1"/>
  <c r="AN1018" i="1" s="1"/>
  <c r="AC1018" i="1" s="1"/>
  <c r="AD1018" i="1" s="1"/>
  <c r="Z1018" i="1"/>
  <c r="Y1018" i="1"/>
  <c r="R1018" i="1"/>
  <c r="K1018" i="1"/>
  <c r="E1018" i="1"/>
  <c r="AU1017" i="1"/>
  <c r="AF1017" i="1"/>
  <c r="AM1017" i="1" s="1"/>
  <c r="AN1017" i="1" s="1"/>
  <c r="AC1017" i="1" s="1"/>
  <c r="AD1017" i="1" s="1"/>
  <c r="Z1017" i="1"/>
  <c r="Y1017" i="1"/>
  <c r="R1017" i="1"/>
  <c r="G1017" i="1"/>
  <c r="E1017" i="1"/>
  <c r="AU1016" i="1"/>
  <c r="AF1016" i="1"/>
  <c r="AM1016" i="1" s="1"/>
  <c r="AN1016" i="1" s="1"/>
  <c r="AC1016" i="1" s="1"/>
  <c r="AD1016" i="1" s="1"/>
  <c r="Z1016" i="1"/>
  <c r="Y1016" i="1"/>
  <c r="R1016" i="1"/>
  <c r="G1016" i="1"/>
  <c r="E1016" i="1"/>
  <c r="AU1015" i="1"/>
  <c r="AF1015" i="1"/>
  <c r="AM1015" i="1" s="1"/>
  <c r="AN1015" i="1" s="1"/>
  <c r="AC1015" i="1" s="1"/>
  <c r="AD1015" i="1" s="1"/>
  <c r="Z1015" i="1"/>
  <c r="Y1015" i="1"/>
  <c r="R1015" i="1"/>
  <c r="G1015" i="1"/>
  <c r="E1015" i="1"/>
  <c r="AU1014" i="1"/>
  <c r="AF1014" i="1"/>
  <c r="AM1014" i="1" s="1"/>
  <c r="AN1014" i="1" s="1"/>
  <c r="AC1014" i="1" s="1"/>
  <c r="AD1014" i="1" s="1"/>
  <c r="Z1014" i="1"/>
  <c r="Y1014" i="1"/>
  <c r="R1014" i="1"/>
  <c r="G1014" i="1"/>
  <c r="E1014" i="1"/>
  <c r="AU1013" i="1"/>
  <c r="AF1013" i="1"/>
  <c r="AM1013" i="1" s="1"/>
  <c r="AN1013" i="1" s="1"/>
  <c r="AC1013" i="1" s="1"/>
  <c r="AD1013" i="1" s="1"/>
  <c r="Z1013" i="1"/>
  <c r="Y1013" i="1"/>
  <c r="R1013" i="1"/>
  <c r="G1013" i="1"/>
  <c r="E1013" i="1"/>
  <c r="AU1012" i="1"/>
  <c r="AF1012" i="1"/>
  <c r="AM1012" i="1" s="1"/>
  <c r="AN1012" i="1" s="1"/>
  <c r="AC1012" i="1" s="1"/>
  <c r="AD1012" i="1" s="1"/>
  <c r="Z1012" i="1"/>
  <c r="Y1012" i="1"/>
  <c r="R1012" i="1"/>
  <c r="G1012" i="1"/>
  <c r="E1012" i="1"/>
  <c r="AU1011" i="1"/>
  <c r="AF1011" i="1"/>
  <c r="AM1011" i="1" s="1"/>
  <c r="AN1011" i="1" s="1"/>
  <c r="AC1011" i="1" s="1"/>
  <c r="AD1011" i="1" s="1"/>
  <c r="Z1011" i="1"/>
  <c r="Y1011" i="1"/>
  <c r="R1011" i="1"/>
  <c r="E1011" i="1"/>
  <c r="AU1010" i="1"/>
  <c r="AF1010" i="1"/>
  <c r="AM1010" i="1" s="1"/>
  <c r="AN1010" i="1" s="1"/>
  <c r="AC1010" i="1" s="1"/>
  <c r="AD1010" i="1" s="1"/>
  <c r="Z1010" i="1"/>
  <c r="Y1010" i="1"/>
  <c r="R1010" i="1"/>
  <c r="E1010" i="1"/>
  <c r="AU1009" i="1"/>
  <c r="AF1009" i="1"/>
  <c r="AM1009" i="1" s="1"/>
  <c r="AN1009" i="1" s="1"/>
  <c r="AC1009" i="1" s="1"/>
  <c r="AD1009" i="1" s="1"/>
  <c r="Z1009" i="1"/>
  <c r="Y1009" i="1"/>
  <c r="T1009" i="1"/>
  <c r="R1009" i="1"/>
  <c r="E1009" i="1"/>
  <c r="AU1008" i="1"/>
  <c r="AF1008" i="1"/>
  <c r="AM1008" i="1" s="1"/>
  <c r="AN1008" i="1" s="1"/>
  <c r="AC1008" i="1" s="1"/>
  <c r="AD1008" i="1" s="1"/>
  <c r="Z1008" i="1"/>
  <c r="Y1008" i="1"/>
  <c r="R1008" i="1"/>
  <c r="E1008" i="1"/>
  <c r="AU1007" i="1"/>
  <c r="AF1007" i="1"/>
  <c r="AM1007" i="1" s="1"/>
  <c r="AN1007" i="1" s="1"/>
  <c r="AC1007" i="1" s="1"/>
  <c r="AD1007" i="1" s="1"/>
  <c r="Z1007" i="1"/>
  <c r="Y1007" i="1"/>
  <c r="R1007" i="1"/>
  <c r="E1007" i="1"/>
  <c r="AU1006" i="1"/>
  <c r="AF1006" i="1"/>
  <c r="AM1006" i="1" s="1"/>
  <c r="AN1006" i="1" s="1"/>
  <c r="AC1006" i="1" s="1"/>
  <c r="AD1006" i="1" s="1"/>
  <c r="Z1006" i="1"/>
  <c r="Y1006" i="1"/>
  <c r="R1006" i="1"/>
  <c r="E1006" i="1"/>
  <c r="AU1005" i="1"/>
  <c r="AF1005" i="1"/>
  <c r="AM1005" i="1" s="1"/>
  <c r="AN1005" i="1" s="1"/>
  <c r="AC1005" i="1" s="1"/>
  <c r="AD1005" i="1" s="1"/>
  <c r="Z1005" i="1"/>
  <c r="Y1005" i="1"/>
  <c r="R1005" i="1"/>
  <c r="E1005" i="1"/>
  <c r="AU1004" i="1"/>
  <c r="AF1004" i="1"/>
  <c r="AM1004" i="1" s="1"/>
  <c r="AN1004" i="1" s="1"/>
  <c r="AC1004" i="1" s="1"/>
  <c r="AD1004" i="1" s="1"/>
  <c r="Z1004" i="1"/>
  <c r="Y1004" i="1"/>
  <c r="R1004" i="1"/>
  <c r="E1004" i="1"/>
  <c r="AU1003" i="1"/>
  <c r="AF1003" i="1"/>
  <c r="AM1003" i="1" s="1"/>
  <c r="AN1003" i="1" s="1"/>
  <c r="AC1003" i="1" s="1"/>
  <c r="AD1003" i="1" s="1"/>
  <c r="Z1003" i="1"/>
  <c r="Y1003" i="1"/>
  <c r="R1003" i="1"/>
  <c r="E1003" i="1"/>
  <c r="AU1002" i="1"/>
  <c r="AF1002" i="1"/>
  <c r="AM1002" i="1" s="1"/>
  <c r="AN1002" i="1" s="1"/>
  <c r="AC1002" i="1" s="1"/>
  <c r="AD1002" i="1" s="1"/>
  <c r="Z1002" i="1"/>
  <c r="Y1002" i="1"/>
  <c r="R1002" i="1"/>
  <c r="G1002" i="1"/>
  <c r="E1002" i="1"/>
  <c r="AU1001" i="1"/>
  <c r="AF1001" i="1"/>
  <c r="AM1001" i="1" s="1"/>
  <c r="AN1001" i="1" s="1"/>
  <c r="AC1001" i="1" s="1"/>
  <c r="AD1001" i="1" s="1"/>
  <c r="Z1001" i="1"/>
  <c r="Y1001" i="1"/>
  <c r="R1001" i="1"/>
  <c r="G1001" i="1"/>
  <c r="E1001" i="1"/>
  <c r="AU1000" i="1"/>
  <c r="AF1000" i="1"/>
  <c r="AM1000" i="1" s="1"/>
  <c r="AN1000" i="1" s="1"/>
  <c r="AC1000" i="1" s="1"/>
  <c r="AD1000" i="1" s="1"/>
  <c r="Z1000" i="1"/>
  <c r="Y1000" i="1"/>
  <c r="R1000" i="1"/>
  <c r="G1000" i="1"/>
  <c r="E1000" i="1"/>
  <c r="AU999" i="1"/>
  <c r="AF999" i="1"/>
  <c r="AM999" i="1" s="1"/>
  <c r="AN999" i="1" s="1"/>
  <c r="AC999" i="1" s="1"/>
  <c r="AD999" i="1" s="1"/>
  <c r="Z999" i="1"/>
  <c r="Y999" i="1"/>
  <c r="R999" i="1"/>
  <c r="G999" i="1"/>
  <c r="E999" i="1"/>
  <c r="AU998" i="1"/>
  <c r="AF998" i="1"/>
  <c r="AM998" i="1" s="1"/>
  <c r="AN998" i="1" s="1"/>
  <c r="AC998" i="1" s="1"/>
  <c r="AD998" i="1" s="1"/>
  <c r="Z998" i="1"/>
  <c r="Y998" i="1"/>
  <c r="T998" i="1"/>
  <c r="R998" i="1"/>
  <c r="G998" i="1"/>
  <c r="E998" i="1"/>
  <c r="AU997" i="1"/>
  <c r="AF997" i="1"/>
  <c r="AM997" i="1" s="1"/>
  <c r="AN997" i="1" s="1"/>
  <c r="AC997" i="1" s="1"/>
  <c r="AD997" i="1" s="1"/>
  <c r="Z997" i="1"/>
  <c r="Y997" i="1"/>
  <c r="R997" i="1"/>
  <c r="K997" i="1"/>
  <c r="G997" i="1"/>
  <c r="E997" i="1"/>
  <c r="AU996" i="1"/>
  <c r="AF996" i="1"/>
  <c r="AM996" i="1" s="1"/>
  <c r="AN996" i="1" s="1"/>
  <c r="AC996" i="1" s="1"/>
  <c r="AD996" i="1" s="1"/>
  <c r="Z996" i="1"/>
  <c r="Y996" i="1"/>
  <c r="R996" i="1"/>
  <c r="K996" i="1"/>
  <c r="G996" i="1"/>
  <c r="E996" i="1"/>
  <c r="AU995" i="1"/>
  <c r="AF995" i="1"/>
  <c r="AM995" i="1" s="1"/>
  <c r="AN995" i="1" s="1"/>
  <c r="AC995" i="1" s="1"/>
  <c r="AD995" i="1" s="1"/>
  <c r="Z995" i="1"/>
  <c r="Y995" i="1"/>
  <c r="R995" i="1"/>
  <c r="K995" i="1"/>
  <c r="G995" i="1"/>
  <c r="E995" i="1"/>
  <c r="AU994" i="1"/>
  <c r="AF994" i="1"/>
  <c r="AM994" i="1" s="1"/>
  <c r="AN994" i="1" s="1"/>
  <c r="AC994" i="1" s="1"/>
  <c r="AD994" i="1" s="1"/>
  <c r="Z994" i="1"/>
  <c r="Y994" i="1"/>
  <c r="R994" i="1"/>
  <c r="K994" i="1"/>
  <c r="G994" i="1"/>
  <c r="E994" i="1"/>
  <c r="AU993" i="1"/>
  <c r="AF993" i="1"/>
  <c r="AM993" i="1" s="1"/>
  <c r="AN993" i="1" s="1"/>
  <c r="AC993" i="1" s="1"/>
  <c r="AD993" i="1" s="1"/>
  <c r="Z993" i="1"/>
  <c r="Y993" i="1"/>
  <c r="R993" i="1"/>
  <c r="K993" i="1"/>
  <c r="G993" i="1"/>
  <c r="E993" i="1"/>
  <c r="AU992" i="1"/>
  <c r="AF992" i="1"/>
  <c r="AM992" i="1" s="1"/>
  <c r="AN992" i="1" s="1"/>
  <c r="AC992" i="1" s="1"/>
  <c r="AD992" i="1" s="1"/>
  <c r="Z992" i="1"/>
  <c r="Y992" i="1"/>
  <c r="R992" i="1"/>
  <c r="K992" i="1"/>
  <c r="G992" i="1"/>
  <c r="E992" i="1"/>
  <c r="AU991" i="1"/>
  <c r="AF991" i="1"/>
  <c r="AM991" i="1" s="1"/>
  <c r="AN991" i="1" s="1"/>
  <c r="AC991" i="1" s="1"/>
  <c r="AD991" i="1" s="1"/>
  <c r="Z991" i="1"/>
  <c r="Y991" i="1"/>
  <c r="R991" i="1"/>
  <c r="K991" i="1"/>
  <c r="G991" i="1"/>
  <c r="E991" i="1"/>
  <c r="AU990" i="1"/>
  <c r="AF990" i="1"/>
  <c r="AM990" i="1" s="1"/>
  <c r="AN990" i="1" s="1"/>
  <c r="AC990" i="1" s="1"/>
  <c r="AD990" i="1" s="1"/>
  <c r="Z990" i="1"/>
  <c r="Y990" i="1"/>
  <c r="R990" i="1"/>
  <c r="K990" i="1"/>
  <c r="G990" i="1"/>
  <c r="E990" i="1"/>
  <c r="AU989" i="1"/>
  <c r="AF989" i="1"/>
  <c r="AM989" i="1" s="1"/>
  <c r="AN989" i="1" s="1"/>
  <c r="AC989" i="1" s="1"/>
  <c r="AD989" i="1" s="1"/>
  <c r="Z989" i="1"/>
  <c r="Y989" i="1"/>
  <c r="R989" i="1"/>
  <c r="K989" i="1"/>
  <c r="G989" i="1"/>
  <c r="E989" i="1"/>
  <c r="AU988" i="1"/>
  <c r="AF988" i="1"/>
  <c r="AM988" i="1" s="1"/>
  <c r="AN988" i="1" s="1"/>
  <c r="AC988" i="1" s="1"/>
  <c r="AD988" i="1" s="1"/>
  <c r="Z988" i="1"/>
  <c r="Y988" i="1"/>
  <c r="R988" i="1"/>
  <c r="K988" i="1"/>
  <c r="G988" i="1"/>
  <c r="E988" i="1"/>
  <c r="AU987" i="1"/>
  <c r="AF987" i="1"/>
  <c r="AM987" i="1" s="1"/>
  <c r="AN987" i="1" s="1"/>
  <c r="AC987" i="1" s="1"/>
  <c r="AD987" i="1" s="1"/>
  <c r="Z987" i="1"/>
  <c r="Y987" i="1"/>
  <c r="W987" i="1"/>
  <c r="R987" i="1"/>
  <c r="G987" i="1"/>
  <c r="E987" i="1"/>
  <c r="AU986" i="1"/>
  <c r="AF986" i="1"/>
  <c r="AM986" i="1" s="1"/>
  <c r="AN986" i="1" s="1"/>
  <c r="AC986" i="1" s="1"/>
  <c r="AD986" i="1" s="1"/>
  <c r="Z986" i="1"/>
  <c r="Y986" i="1"/>
  <c r="W986" i="1"/>
  <c r="R986" i="1"/>
  <c r="G986" i="1"/>
  <c r="E986" i="1"/>
  <c r="AU985" i="1"/>
  <c r="AF985" i="1"/>
  <c r="AM985" i="1" s="1"/>
  <c r="AN985" i="1" s="1"/>
  <c r="AC985" i="1" s="1"/>
  <c r="AD985" i="1" s="1"/>
  <c r="Z985" i="1"/>
  <c r="Y985" i="1"/>
  <c r="R985" i="1"/>
  <c r="G985" i="1"/>
  <c r="E985" i="1"/>
  <c r="AU984" i="1"/>
  <c r="AF984" i="1"/>
  <c r="AM984" i="1" s="1"/>
  <c r="AN984" i="1" s="1"/>
  <c r="AC984" i="1" s="1"/>
  <c r="AD984" i="1" s="1"/>
  <c r="Z984" i="1"/>
  <c r="Y984" i="1"/>
  <c r="R984" i="1"/>
  <c r="G984" i="1"/>
  <c r="E984" i="1"/>
  <c r="AU983" i="1"/>
  <c r="AF983" i="1"/>
  <c r="AM983" i="1" s="1"/>
  <c r="AN983" i="1" s="1"/>
  <c r="AC983" i="1" s="1"/>
  <c r="AD983" i="1" s="1"/>
  <c r="Z983" i="1"/>
  <c r="Y983" i="1"/>
  <c r="R983" i="1"/>
  <c r="G983" i="1"/>
  <c r="E983" i="1"/>
  <c r="AU982" i="1"/>
  <c r="AF982" i="1"/>
  <c r="AM982" i="1" s="1"/>
  <c r="AN982" i="1" s="1"/>
  <c r="AC982" i="1" s="1"/>
  <c r="AD982" i="1" s="1"/>
  <c r="Z982" i="1"/>
  <c r="Y982" i="1"/>
  <c r="R982" i="1"/>
  <c r="E982" i="1"/>
  <c r="AU981" i="1"/>
  <c r="AF981" i="1"/>
  <c r="AM981" i="1" s="1"/>
  <c r="AN981" i="1" s="1"/>
  <c r="AC981" i="1" s="1"/>
  <c r="AD981" i="1" s="1"/>
  <c r="Z981" i="1"/>
  <c r="Y981" i="1"/>
  <c r="R981" i="1"/>
  <c r="E981" i="1"/>
  <c r="AU980" i="1"/>
  <c r="AF980" i="1"/>
  <c r="AM980" i="1" s="1"/>
  <c r="AN980" i="1" s="1"/>
  <c r="AC980" i="1" s="1"/>
  <c r="AD980" i="1" s="1"/>
  <c r="Z980" i="1"/>
  <c r="Y980" i="1"/>
  <c r="R980" i="1"/>
  <c r="E980" i="1"/>
  <c r="AU979" i="1"/>
  <c r="AF979" i="1"/>
  <c r="AM979" i="1" s="1"/>
  <c r="AN979" i="1" s="1"/>
  <c r="AC979" i="1" s="1"/>
  <c r="AD979" i="1" s="1"/>
  <c r="Z979" i="1"/>
  <c r="Y979" i="1"/>
  <c r="R979" i="1"/>
  <c r="E979" i="1"/>
  <c r="AU978" i="1"/>
  <c r="AF978" i="1"/>
  <c r="AM978" i="1" s="1"/>
  <c r="AN978" i="1" s="1"/>
  <c r="AC978" i="1" s="1"/>
  <c r="AD978" i="1" s="1"/>
  <c r="Z978" i="1"/>
  <c r="Y978" i="1"/>
  <c r="R978" i="1"/>
  <c r="E978" i="1"/>
  <c r="AU977" i="1"/>
  <c r="AF977" i="1"/>
  <c r="AM977" i="1" s="1"/>
  <c r="AN977" i="1" s="1"/>
  <c r="AC977" i="1" s="1"/>
  <c r="AD977" i="1" s="1"/>
  <c r="Z977" i="1"/>
  <c r="Y977" i="1"/>
  <c r="R977" i="1"/>
  <c r="E977" i="1"/>
  <c r="AU976" i="1"/>
  <c r="AF976" i="1"/>
  <c r="AM976" i="1" s="1"/>
  <c r="AN976" i="1" s="1"/>
  <c r="AC976" i="1" s="1"/>
  <c r="AD976" i="1" s="1"/>
  <c r="Z976" i="1"/>
  <c r="Y976" i="1"/>
  <c r="R976" i="1"/>
  <c r="E976" i="1"/>
  <c r="AU975" i="1"/>
  <c r="AF975" i="1"/>
  <c r="AM975" i="1" s="1"/>
  <c r="AN975" i="1" s="1"/>
  <c r="AC975" i="1" s="1"/>
  <c r="AD975" i="1" s="1"/>
  <c r="Z975" i="1"/>
  <c r="Y975" i="1"/>
  <c r="R975" i="1"/>
  <c r="G975" i="1"/>
  <c r="E975" i="1"/>
  <c r="AU974" i="1"/>
  <c r="AF974" i="1"/>
  <c r="AM974" i="1" s="1"/>
  <c r="AN974" i="1" s="1"/>
  <c r="AC974" i="1" s="1"/>
  <c r="AD974" i="1" s="1"/>
  <c r="Z974" i="1"/>
  <c r="Y974" i="1"/>
  <c r="R974" i="1"/>
  <c r="G974" i="1"/>
  <c r="E974" i="1"/>
  <c r="AU973" i="1"/>
  <c r="AF973" i="1"/>
  <c r="AM973" i="1" s="1"/>
  <c r="AN973" i="1" s="1"/>
  <c r="AC973" i="1" s="1"/>
  <c r="AD973" i="1" s="1"/>
  <c r="Z973" i="1"/>
  <c r="Y973" i="1"/>
  <c r="R973" i="1"/>
  <c r="K973" i="1"/>
  <c r="E973" i="1"/>
  <c r="AU972" i="1"/>
  <c r="AF972" i="1"/>
  <c r="AM972" i="1" s="1"/>
  <c r="AN972" i="1" s="1"/>
  <c r="AC972" i="1" s="1"/>
  <c r="AD972" i="1" s="1"/>
  <c r="Z972" i="1"/>
  <c r="Y972" i="1"/>
  <c r="R972" i="1"/>
  <c r="K972" i="1"/>
  <c r="E972" i="1"/>
  <c r="AU971" i="1"/>
  <c r="AF971" i="1"/>
  <c r="AM971" i="1" s="1"/>
  <c r="AN971" i="1" s="1"/>
  <c r="AC971" i="1" s="1"/>
  <c r="AD971" i="1" s="1"/>
  <c r="Z971" i="1"/>
  <c r="Y971" i="1"/>
  <c r="R971" i="1"/>
  <c r="G971" i="1"/>
  <c r="E971" i="1"/>
  <c r="AU970" i="1"/>
  <c r="AF970" i="1"/>
  <c r="AM970" i="1" s="1"/>
  <c r="AN970" i="1" s="1"/>
  <c r="AC970" i="1" s="1"/>
  <c r="AD970" i="1" s="1"/>
  <c r="Z970" i="1"/>
  <c r="Y970" i="1"/>
  <c r="R970" i="1"/>
  <c r="G970" i="1"/>
  <c r="E970" i="1"/>
  <c r="AU969" i="1"/>
  <c r="AF969" i="1"/>
  <c r="AM969" i="1" s="1"/>
  <c r="AN969" i="1" s="1"/>
  <c r="AC969" i="1" s="1"/>
  <c r="AD969" i="1" s="1"/>
  <c r="Z969" i="1"/>
  <c r="Y969" i="1"/>
  <c r="R969" i="1"/>
  <c r="G969" i="1"/>
  <c r="E969" i="1"/>
  <c r="AU968" i="1"/>
  <c r="AF968" i="1"/>
  <c r="AM968" i="1" s="1"/>
  <c r="AN968" i="1" s="1"/>
  <c r="AC968" i="1" s="1"/>
  <c r="AD968" i="1" s="1"/>
  <c r="Z968" i="1"/>
  <c r="Y968" i="1"/>
  <c r="R968" i="1"/>
  <c r="G968" i="1"/>
  <c r="E968" i="1"/>
  <c r="AU967" i="1"/>
  <c r="AF967" i="1"/>
  <c r="AM967" i="1" s="1"/>
  <c r="AN967" i="1" s="1"/>
  <c r="AC967" i="1" s="1"/>
  <c r="AD967" i="1" s="1"/>
  <c r="Z967" i="1"/>
  <c r="Y967" i="1"/>
  <c r="R967" i="1"/>
  <c r="G967" i="1"/>
  <c r="E967" i="1"/>
  <c r="AU966" i="1"/>
  <c r="AF966" i="1"/>
  <c r="AM966" i="1" s="1"/>
  <c r="AN966" i="1" s="1"/>
  <c r="AC966" i="1" s="1"/>
  <c r="AD966" i="1" s="1"/>
  <c r="Z966" i="1"/>
  <c r="Y966" i="1"/>
  <c r="R966" i="1"/>
  <c r="G966" i="1"/>
  <c r="E966" i="1"/>
  <c r="AU965" i="1"/>
  <c r="AF965" i="1"/>
  <c r="AM965" i="1" s="1"/>
  <c r="AN965" i="1" s="1"/>
  <c r="AC965" i="1" s="1"/>
  <c r="AD965" i="1" s="1"/>
  <c r="Z965" i="1"/>
  <c r="Y965" i="1"/>
  <c r="R965" i="1"/>
  <c r="G965" i="1"/>
  <c r="E965" i="1"/>
  <c r="AU964" i="1"/>
  <c r="AF964" i="1"/>
  <c r="AM964" i="1" s="1"/>
  <c r="AN964" i="1" s="1"/>
  <c r="AC964" i="1" s="1"/>
  <c r="AD964" i="1" s="1"/>
  <c r="Z964" i="1"/>
  <c r="Y964" i="1"/>
  <c r="R964" i="1"/>
  <c r="G964" i="1"/>
  <c r="E964" i="1"/>
  <c r="AU963" i="1"/>
  <c r="AF963" i="1"/>
  <c r="AM963" i="1" s="1"/>
  <c r="AN963" i="1" s="1"/>
  <c r="AC963" i="1" s="1"/>
  <c r="AD963" i="1" s="1"/>
  <c r="Z963" i="1"/>
  <c r="Y963" i="1"/>
  <c r="R963" i="1"/>
  <c r="G963" i="1"/>
  <c r="E963" i="1"/>
  <c r="AU962" i="1"/>
  <c r="AF962" i="1"/>
  <c r="AM962" i="1" s="1"/>
  <c r="AN962" i="1" s="1"/>
  <c r="AC962" i="1" s="1"/>
  <c r="AD962" i="1" s="1"/>
  <c r="Z962" i="1"/>
  <c r="Y962" i="1"/>
  <c r="R962" i="1"/>
  <c r="G962" i="1"/>
  <c r="E962" i="1"/>
  <c r="AU961" i="1"/>
  <c r="AF961" i="1"/>
  <c r="AM961" i="1" s="1"/>
  <c r="AN961" i="1" s="1"/>
  <c r="AC961" i="1" s="1"/>
  <c r="AD961" i="1" s="1"/>
  <c r="Z961" i="1"/>
  <c r="Y961" i="1"/>
  <c r="R961" i="1"/>
  <c r="G961" i="1"/>
  <c r="E961" i="1"/>
  <c r="AU960" i="1"/>
  <c r="AF960" i="1"/>
  <c r="AM960" i="1" s="1"/>
  <c r="AN960" i="1" s="1"/>
  <c r="AC960" i="1" s="1"/>
  <c r="AD960" i="1" s="1"/>
  <c r="Z960" i="1"/>
  <c r="Y960" i="1"/>
  <c r="R960" i="1"/>
  <c r="G960" i="1"/>
  <c r="E960" i="1"/>
  <c r="AU959" i="1"/>
  <c r="AF959" i="1"/>
  <c r="AM959" i="1" s="1"/>
  <c r="AN959" i="1" s="1"/>
  <c r="AC959" i="1" s="1"/>
  <c r="AD959" i="1" s="1"/>
  <c r="Z959" i="1"/>
  <c r="Y959" i="1"/>
  <c r="R959" i="1"/>
  <c r="G959" i="1"/>
  <c r="E959" i="1"/>
  <c r="AU958" i="1"/>
  <c r="AF958" i="1"/>
  <c r="AM958" i="1" s="1"/>
  <c r="AN958" i="1" s="1"/>
  <c r="AC958" i="1" s="1"/>
  <c r="AD958" i="1" s="1"/>
  <c r="Z958" i="1"/>
  <c r="Y958" i="1"/>
  <c r="R958" i="1"/>
  <c r="G958" i="1"/>
  <c r="E958" i="1"/>
  <c r="AU957" i="1"/>
  <c r="AF957" i="1"/>
  <c r="AM957" i="1" s="1"/>
  <c r="AN957" i="1" s="1"/>
  <c r="AC957" i="1" s="1"/>
  <c r="AD957" i="1" s="1"/>
  <c r="Z957" i="1"/>
  <c r="Y957" i="1"/>
  <c r="R957" i="1"/>
  <c r="G957" i="1"/>
  <c r="E957" i="1"/>
  <c r="AU956" i="1"/>
  <c r="AF956" i="1"/>
  <c r="AM956" i="1" s="1"/>
  <c r="AN956" i="1" s="1"/>
  <c r="AC956" i="1" s="1"/>
  <c r="AD956" i="1" s="1"/>
  <c r="Z956" i="1"/>
  <c r="Y956" i="1"/>
  <c r="R956" i="1"/>
  <c r="G956" i="1"/>
  <c r="E956" i="1"/>
  <c r="AU955" i="1"/>
  <c r="AF955" i="1"/>
  <c r="AM955" i="1" s="1"/>
  <c r="AN955" i="1" s="1"/>
  <c r="AC955" i="1" s="1"/>
  <c r="AD955" i="1" s="1"/>
  <c r="Z955" i="1"/>
  <c r="Y955" i="1"/>
  <c r="R955" i="1"/>
  <c r="G955" i="1"/>
  <c r="E955" i="1"/>
  <c r="AU954" i="1"/>
  <c r="AF954" i="1"/>
  <c r="AM954" i="1" s="1"/>
  <c r="AN954" i="1" s="1"/>
  <c r="AC954" i="1" s="1"/>
  <c r="AD954" i="1" s="1"/>
  <c r="Z954" i="1"/>
  <c r="Y954" i="1"/>
  <c r="R954" i="1"/>
  <c r="G954" i="1"/>
  <c r="E954" i="1"/>
  <c r="AU953" i="1"/>
  <c r="AF953" i="1"/>
  <c r="AM953" i="1" s="1"/>
  <c r="AN953" i="1" s="1"/>
  <c r="AC953" i="1" s="1"/>
  <c r="AD953" i="1" s="1"/>
  <c r="Z953" i="1"/>
  <c r="Y953" i="1"/>
  <c r="R953" i="1"/>
  <c r="G953" i="1"/>
  <c r="E953" i="1"/>
  <c r="AU952" i="1"/>
  <c r="AF952" i="1"/>
  <c r="AM952" i="1" s="1"/>
  <c r="AN952" i="1" s="1"/>
  <c r="AC952" i="1" s="1"/>
  <c r="AD952" i="1" s="1"/>
  <c r="Z952" i="1"/>
  <c r="Y952" i="1"/>
  <c r="R952" i="1"/>
  <c r="G952" i="1"/>
  <c r="E952" i="1"/>
  <c r="AU951" i="1"/>
  <c r="AF951" i="1"/>
  <c r="AM951" i="1" s="1"/>
  <c r="AN951" i="1" s="1"/>
  <c r="AC951" i="1" s="1"/>
  <c r="AD951" i="1" s="1"/>
  <c r="Z951" i="1"/>
  <c r="Y951" i="1"/>
  <c r="R951" i="1"/>
  <c r="G951" i="1"/>
  <c r="E951" i="1"/>
  <c r="AU950" i="1"/>
  <c r="AF950" i="1"/>
  <c r="AM950" i="1" s="1"/>
  <c r="AN950" i="1" s="1"/>
  <c r="AC950" i="1" s="1"/>
  <c r="AD950" i="1" s="1"/>
  <c r="Z950" i="1"/>
  <c r="Y950" i="1"/>
  <c r="R950" i="1"/>
  <c r="G950" i="1"/>
  <c r="E950" i="1"/>
  <c r="AU949" i="1"/>
  <c r="AF949" i="1"/>
  <c r="AM949" i="1" s="1"/>
  <c r="AN949" i="1" s="1"/>
  <c r="AC949" i="1" s="1"/>
  <c r="AD949" i="1" s="1"/>
  <c r="Z949" i="1"/>
  <c r="Y949" i="1"/>
  <c r="R949" i="1"/>
  <c r="G949" i="1"/>
  <c r="E949" i="1"/>
  <c r="AU948" i="1"/>
  <c r="AF948" i="1"/>
  <c r="AM948" i="1" s="1"/>
  <c r="AN948" i="1" s="1"/>
  <c r="AC948" i="1" s="1"/>
  <c r="AD948" i="1" s="1"/>
  <c r="Z948" i="1"/>
  <c r="Y948" i="1"/>
  <c r="R948" i="1"/>
  <c r="G948" i="1"/>
  <c r="E948" i="1"/>
  <c r="AU947" i="1"/>
  <c r="AF947" i="1"/>
  <c r="AM947" i="1" s="1"/>
  <c r="AN947" i="1" s="1"/>
  <c r="AC947" i="1" s="1"/>
  <c r="AD947" i="1" s="1"/>
  <c r="Z947" i="1"/>
  <c r="Y947" i="1"/>
  <c r="R947" i="1"/>
  <c r="G947" i="1"/>
  <c r="E947" i="1"/>
  <c r="AU946" i="1"/>
  <c r="AF946" i="1"/>
  <c r="AM946" i="1" s="1"/>
  <c r="AN946" i="1" s="1"/>
  <c r="AC946" i="1" s="1"/>
  <c r="AD946" i="1" s="1"/>
  <c r="Z946" i="1"/>
  <c r="Y946" i="1"/>
  <c r="R946" i="1"/>
  <c r="G946" i="1"/>
  <c r="E946" i="1"/>
  <c r="AU945" i="1"/>
  <c r="AF945" i="1"/>
  <c r="AM945" i="1" s="1"/>
  <c r="AN945" i="1" s="1"/>
  <c r="AC945" i="1" s="1"/>
  <c r="AD945" i="1" s="1"/>
  <c r="Z945" i="1"/>
  <c r="Y945" i="1"/>
  <c r="R945" i="1"/>
  <c r="G945" i="1"/>
  <c r="E945" i="1"/>
  <c r="AU944" i="1"/>
  <c r="AF944" i="1"/>
  <c r="AM944" i="1" s="1"/>
  <c r="AN944" i="1" s="1"/>
  <c r="AC944" i="1" s="1"/>
  <c r="AD944" i="1" s="1"/>
  <c r="Z944" i="1"/>
  <c r="Y944" i="1"/>
  <c r="R944" i="1"/>
  <c r="G944" i="1"/>
  <c r="E944" i="1"/>
  <c r="AU943" i="1"/>
  <c r="AF943" i="1"/>
  <c r="AM943" i="1" s="1"/>
  <c r="AN943" i="1" s="1"/>
  <c r="AC943" i="1" s="1"/>
  <c r="AD943" i="1" s="1"/>
  <c r="Z943" i="1"/>
  <c r="Y943" i="1"/>
  <c r="R943" i="1"/>
  <c r="E943" i="1"/>
  <c r="AU942" i="1"/>
  <c r="AF942" i="1"/>
  <c r="AM942" i="1" s="1"/>
  <c r="AN942" i="1" s="1"/>
  <c r="AC942" i="1" s="1"/>
  <c r="AD942" i="1" s="1"/>
  <c r="Z942" i="1"/>
  <c r="Y942" i="1"/>
  <c r="R942" i="1"/>
  <c r="E942" i="1"/>
  <c r="AU941" i="1"/>
  <c r="AF941" i="1"/>
  <c r="AM941" i="1" s="1"/>
  <c r="AN941" i="1" s="1"/>
  <c r="AC941" i="1" s="1"/>
  <c r="AD941" i="1" s="1"/>
  <c r="Z941" i="1"/>
  <c r="Y941" i="1"/>
  <c r="R941" i="1"/>
  <c r="E941" i="1"/>
  <c r="AU940" i="1"/>
  <c r="AF940" i="1"/>
  <c r="AM940" i="1" s="1"/>
  <c r="AN940" i="1" s="1"/>
  <c r="AC940" i="1" s="1"/>
  <c r="AD940" i="1" s="1"/>
  <c r="Z940" i="1"/>
  <c r="Y940" i="1"/>
  <c r="R940" i="1"/>
  <c r="E940" i="1"/>
  <c r="AU939" i="1"/>
  <c r="AF939" i="1"/>
  <c r="AM939" i="1" s="1"/>
  <c r="AN939" i="1" s="1"/>
  <c r="AC939" i="1" s="1"/>
  <c r="AD939" i="1" s="1"/>
  <c r="Z939" i="1"/>
  <c r="Y939" i="1"/>
  <c r="R939" i="1"/>
  <c r="E939" i="1"/>
  <c r="AU938" i="1"/>
  <c r="AF938" i="1"/>
  <c r="AM938" i="1" s="1"/>
  <c r="AN938" i="1" s="1"/>
  <c r="AC938" i="1" s="1"/>
  <c r="AD938" i="1" s="1"/>
  <c r="Z938" i="1"/>
  <c r="Y938" i="1"/>
  <c r="R938" i="1"/>
  <c r="E938" i="1"/>
  <c r="AU937" i="1"/>
  <c r="AF937" i="1"/>
  <c r="AM937" i="1" s="1"/>
  <c r="AN937" i="1" s="1"/>
  <c r="AC937" i="1" s="1"/>
  <c r="AD937" i="1" s="1"/>
  <c r="Z937" i="1"/>
  <c r="Y937" i="1"/>
  <c r="R937" i="1"/>
  <c r="E937" i="1"/>
  <c r="AU936" i="1"/>
  <c r="AF936" i="1"/>
  <c r="AM936" i="1" s="1"/>
  <c r="AN936" i="1" s="1"/>
  <c r="AC936" i="1" s="1"/>
  <c r="AD936" i="1" s="1"/>
  <c r="Z936" i="1"/>
  <c r="Y936" i="1"/>
  <c r="R936" i="1"/>
  <c r="E936" i="1"/>
  <c r="AU935" i="1"/>
  <c r="AF935" i="1"/>
  <c r="AM935" i="1" s="1"/>
  <c r="AN935" i="1" s="1"/>
  <c r="AC935" i="1" s="1"/>
  <c r="AD935" i="1" s="1"/>
  <c r="Z935" i="1"/>
  <c r="Y935" i="1"/>
  <c r="R935" i="1"/>
  <c r="E935" i="1"/>
  <c r="AU934" i="1"/>
  <c r="AF934" i="1"/>
  <c r="AM934" i="1" s="1"/>
  <c r="AN934" i="1" s="1"/>
  <c r="AC934" i="1" s="1"/>
  <c r="AD934" i="1" s="1"/>
  <c r="Z934" i="1"/>
  <c r="Y934" i="1"/>
  <c r="R934" i="1"/>
  <c r="E934" i="1"/>
  <c r="AU933" i="1"/>
  <c r="AF933" i="1"/>
  <c r="AM933" i="1" s="1"/>
  <c r="AN933" i="1" s="1"/>
  <c r="AC933" i="1" s="1"/>
  <c r="AD933" i="1" s="1"/>
  <c r="Z933" i="1"/>
  <c r="Y933" i="1"/>
  <c r="R933" i="1"/>
  <c r="G933" i="1"/>
  <c r="E933" i="1"/>
  <c r="AU932" i="1"/>
  <c r="AF932" i="1"/>
  <c r="AM932" i="1" s="1"/>
  <c r="AN932" i="1" s="1"/>
  <c r="AC932" i="1" s="1"/>
  <c r="AD932" i="1" s="1"/>
  <c r="Z932" i="1"/>
  <c r="Y932" i="1"/>
  <c r="R932" i="1"/>
  <c r="G932" i="1"/>
  <c r="E932" i="1"/>
  <c r="AU931" i="1"/>
  <c r="AF931" i="1"/>
  <c r="AM931" i="1" s="1"/>
  <c r="AN931" i="1" s="1"/>
  <c r="AC931" i="1" s="1"/>
  <c r="AD931" i="1" s="1"/>
  <c r="Z931" i="1"/>
  <c r="Y931" i="1"/>
  <c r="R931" i="1"/>
  <c r="G931" i="1"/>
  <c r="E931" i="1"/>
  <c r="AU930" i="1"/>
  <c r="AF930" i="1"/>
  <c r="AM930" i="1" s="1"/>
  <c r="AN930" i="1" s="1"/>
  <c r="AC930" i="1" s="1"/>
  <c r="AD930" i="1" s="1"/>
  <c r="Z930" i="1"/>
  <c r="Y930" i="1"/>
  <c r="R930" i="1"/>
  <c r="G930" i="1"/>
  <c r="E930" i="1"/>
  <c r="AU929" i="1"/>
  <c r="AF929" i="1"/>
  <c r="AM929" i="1" s="1"/>
  <c r="AN929" i="1" s="1"/>
  <c r="AC929" i="1" s="1"/>
  <c r="AD929" i="1" s="1"/>
  <c r="Z929" i="1"/>
  <c r="Y929" i="1"/>
  <c r="R929" i="1"/>
  <c r="G929" i="1"/>
  <c r="E929" i="1"/>
  <c r="AU928" i="1"/>
  <c r="AF928" i="1"/>
  <c r="AM928" i="1" s="1"/>
  <c r="AN928" i="1" s="1"/>
  <c r="AC928" i="1" s="1"/>
  <c r="AD928" i="1" s="1"/>
  <c r="Z928" i="1"/>
  <c r="Y928" i="1"/>
  <c r="R928" i="1"/>
  <c r="G928" i="1"/>
  <c r="E928" i="1"/>
  <c r="AU927" i="1"/>
  <c r="AF927" i="1"/>
  <c r="AM927" i="1" s="1"/>
  <c r="AN927" i="1" s="1"/>
  <c r="AC927" i="1" s="1"/>
  <c r="AD927" i="1" s="1"/>
  <c r="Z927" i="1"/>
  <c r="Y927" i="1"/>
  <c r="R927" i="1"/>
  <c r="G927" i="1"/>
  <c r="E927" i="1"/>
  <c r="AU926" i="1"/>
  <c r="AF926" i="1"/>
  <c r="AM926" i="1" s="1"/>
  <c r="AN926" i="1" s="1"/>
  <c r="AC926" i="1" s="1"/>
  <c r="AD926" i="1" s="1"/>
  <c r="Z926" i="1"/>
  <c r="Y926" i="1"/>
  <c r="R926" i="1"/>
  <c r="G926" i="1"/>
  <c r="E926" i="1"/>
  <c r="AU925" i="1"/>
  <c r="AF925" i="1"/>
  <c r="AM925" i="1" s="1"/>
  <c r="AN925" i="1" s="1"/>
  <c r="Z925" i="1"/>
  <c r="Y925" i="1"/>
  <c r="W925" i="1"/>
  <c r="R925" i="1"/>
  <c r="G925" i="1"/>
  <c r="E925" i="1"/>
  <c r="AU924" i="1"/>
  <c r="AF924" i="1"/>
  <c r="AM924" i="1" s="1"/>
  <c r="AN924" i="1" s="1"/>
  <c r="Z924" i="1"/>
  <c r="Y924" i="1"/>
  <c r="W924" i="1"/>
  <c r="R924" i="1"/>
  <c r="G924" i="1"/>
  <c r="E924" i="1"/>
  <c r="AU923" i="1"/>
  <c r="AF923" i="1"/>
  <c r="AM923" i="1" s="1"/>
  <c r="AN923" i="1" s="1"/>
  <c r="Z923" i="1"/>
  <c r="Y923" i="1"/>
  <c r="W923" i="1"/>
  <c r="R923" i="1"/>
  <c r="G923" i="1"/>
  <c r="E923" i="1"/>
  <c r="AU922" i="1"/>
  <c r="AF922" i="1"/>
  <c r="AM922" i="1" s="1"/>
  <c r="AN922" i="1" s="1"/>
  <c r="AC922" i="1" s="1"/>
  <c r="AD922" i="1" s="1"/>
  <c r="Z922" i="1"/>
  <c r="Y922" i="1"/>
  <c r="W922" i="1"/>
  <c r="R922" i="1"/>
  <c r="G922" i="1"/>
  <c r="E922" i="1"/>
  <c r="AU921" i="1"/>
  <c r="AF921" i="1"/>
  <c r="AM921" i="1" s="1"/>
  <c r="AN921" i="1" s="1"/>
  <c r="AC921" i="1" s="1"/>
  <c r="AD921" i="1" s="1"/>
  <c r="Z921" i="1"/>
  <c r="Y921" i="1"/>
  <c r="W921" i="1"/>
  <c r="R921" i="1"/>
  <c r="G921" i="1"/>
  <c r="E921" i="1"/>
  <c r="AU920" i="1"/>
  <c r="AF920" i="1"/>
  <c r="AM920" i="1" s="1"/>
  <c r="AN920" i="1" s="1"/>
  <c r="AC920" i="1" s="1"/>
  <c r="AD920" i="1" s="1"/>
  <c r="Z920" i="1"/>
  <c r="Y920" i="1"/>
  <c r="W920" i="1"/>
  <c r="R920" i="1"/>
  <c r="G920" i="1"/>
  <c r="E920" i="1"/>
  <c r="AU919" i="1"/>
  <c r="AF919" i="1"/>
  <c r="AM919" i="1" s="1"/>
  <c r="AN919" i="1" s="1"/>
  <c r="Z919" i="1"/>
  <c r="Y919" i="1"/>
  <c r="W919" i="1"/>
  <c r="R919" i="1"/>
  <c r="G919" i="1"/>
  <c r="E919" i="1"/>
  <c r="AU918" i="1"/>
  <c r="AF918" i="1"/>
  <c r="AM918" i="1" s="1"/>
  <c r="AN918" i="1" s="1"/>
  <c r="AC918" i="1" s="1"/>
  <c r="AD918" i="1" s="1"/>
  <c r="Z918" i="1"/>
  <c r="Y918" i="1"/>
  <c r="W918" i="1"/>
  <c r="R918" i="1"/>
  <c r="G918" i="1"/>
  <c r="E918" i="1"/>
  <c r="AU917" i="1"/>
  <c r="AF917" i="1"/>
  <c r="AM917" i="1" s="1"/>
  <c r="AN917" i="1" s="1"/>
  <c r="Z917" i="1"/>
  <c r="Y917" i="1"/>
  <c r="W917" i="1"/>
  <c r="R917" i="1"/>
  <c r="G917" i="1"/>
  <c r="E917" i="1"/>
  <c r="AU916" i="1"/>
  <c r="AF916" i="1"/>
  <c r="AM916" i="1" s="1"/>
  <c r="AN916" i="1" s="1"/>
  <c r="Z916" i="1"/>
  <c r="Y916" i="1"/>
  <c r="W916" i="1"/>
  <c r="R916" i="1"/>
  <c r="G916" i="1"/>
  <c r="E916" i="1"/>
  <c r="AU915" i="1"/>
  <c r="AF915" i="1"/>
  <c r="AM915" i="1" s="1"/>
  <c r="AN915" i="1" s="1"/>
  <c r="Z915" i="1"/>
  <c r="Y915" i="1"/>
  <c r="W915" i="1"/>
  <c r="R915" i="1"/>
  <c r="G915" i="1"/>
  <c r="E915" i="1"/>
  <c r="AU914" i="1"/>
  <c r="AF914" i="1"/>
  <c r="AM914" i="1" s="1"/>
  <c r="AN914" i="1" s="1"/>
  <c r="Z914" i="1"/>
  <c r="Y914" i="1"/>
  <c r="W914" i="1"/>
  <c r="R914" i="1"/>
  <c r="G914" i="1"/>
  <c r="E914" i="1"/>
  <c r="AU913" i="1"/>
  <c r="AF913" i="1"/>
  <c r="AM913" i="1" s="1"/>
  <c r="AN913" i="1" s="1"/>
  <c r="Z913" i="1"/>
  <c r="Y913" i="1"/>
  <c r="W913" i="1"/>
  <c r="R913" i="1"/>
  <c r="G913" i="1"/>
  <c r="E913" i="1"/>
  <c r="AU912" i="1"/>
  <c r="AF912" i="1"/>
  <c r="AM912" i="1" s="1"/>
  <c r="AN912" i="1" s="1"/>
  <c r="AC912" i="1" s="1"/>
  <c r="AD912" i="1" s="1"/>
  <c r="Z912" i="1"/>
  <c r="Y912" i="1"/>
  <c r="R912" i="1"/>
  <c r="G912" i="1"/>
  <c r="E912" i="1"/>
  <c r="AU911" i="1"/>
  <c r="AF911" i="1"/>
  <c r="AM911" i="1" s="1"/>
  <c r="AN911" i="1" s="1"/>
  <c r="AC911" i="1" s="1"/>
  <c r="AD911" i="1" s="1"/>
  <c r="Z911" i="1"/>
  <c r="Y911" i="1"/>
  <c r="R911" i="1"/>
  <c r="G911" i="1"/>
  <c r="E911" i="1"/>
  <c r="AU910" i="1"/>
  <c r="AF910" i="1"/>
  <c r="AM910" i="1" s="1"/>
  <c r="AN910" i="1" s="1"/>
  <c r="AC910" i="1" s="1"/>
  <c r="AD910" i="1" s="1"/>
  <c r="Z910" i="1"/>
  <c r="Y910" i="1"/>
  <c r="R910" i="1"/>
  <c r="G910" i="1"/>
  <c r="E910" i="1"/>
  <c r="AU909" i="1"/>
  <c r="AF909" i="1"/>
  <c r="AM909" i="1" s="1"/>
  <c r="AN909" i="1" s="1"/>
  <c r="AC909" i="1" s="1"/>
  <c r="AD909" i="1" s="1"/>
  <c r="Z909" i="1"/>
  <c r="Y909" i="1"/>
  <c r="R909" i="1"/>
  <c r="G909" i="1"/>
  <c r="E909" i="1"/>
  <c r="AU908" i="1"/>
  <c r="AF908" i="1"/>
  <c r="AM908" i="1" s="1"/>
  <c r="AN908" i="1" s="1"/>
  <c r="AC908" i="1" s="1"/>
  <c r="AD908" i="1" s="1"/>
  <c r="Z908" i="1"/>
  <c r="Y908" i="1"/>
  <c r="R908" i="1"/>
  <c r="G908" i="1"/>
  <c r="E908" i="1"/>
  <c r="AU907" i="1"/>
  <c r="AF907" i="1"/>
  <c r="AM907" i="1" s="1"/>
  <c r="AN907" i="1" s="1"/>
  <c r="AC907" i="1" s="1"/>
  <c r="AD907" i="1" s="1"/>
  <c r="Z907" i="1"/>
  <c r="Y907" i="1"/>
  <c r="R907" i="1"/>
  <c r="G907" i="1"/>
  <c r="E907" i="1"/>
  <c r="AU906" i="1"/>
  <c r="AF906" i="1"/>
  <c r="AM906" i="1" s="1"/>
  <c r="AN906" i="1" s="1"/>
  <c r="AC906" i="1" s="1"/>
  <c r="AD906" i="1" s="1"/>
  <c r="Z906" i="1"/>
  <c r="Y906" i="1"/>
  <c r="R906" i="1"/>
  <c r="G906" i="1"/>
  <c r="E906" i="1"/>
  <c r="AU905" i="1"/>
  <c r="AF905" i="1"/>
  <c r="AM905" i="1" s="1"/>
  <c r="AN905" i="1" s="1"/>
  <c r="AC905" i="1" s="1"/>
  <c r="AD905" i="1" s="1"/>
  <c r="Z905" i="1"/>
  <c r="Y905" i="1"/>
  <c r="R905" i="1"/>
  <c r="E905" i="1"/>
  <c r="AU904" i="1"/>
  <c r="AF904" i="1"/>
  <c r="AM904" i="1" s="1"/>
  <c r="AN904" i="1" s="1"/>
  <c r="AC904" i="1" s="1"/>
  <c r="AD904" i="1" s="1"/>
  <c r="Z904" i="1"/>
  <c r="Y904" i="1"/>
  <c r="R904" i="1"/>
  <c r="E904" i="1"/>
  <c r="AU903" i="1"/>
  <c r="AF903" i="1"/>
  <c r="AM903" i="1" s="1"/>
  <c r="AN903" i="1" s="1"/>
  <c r="AC903" i="1" s="1"/>
  <c r="AD903" i="1" s="1"/>
  <c r="Z903" i="1"/>
  <c r="Y903" i="1"/>
  <c r="R903" i="1"/>
  <c r="E903" i="1"/>
  <c r="AU902" i="1"/>
  <c r="AF902" i="1"/>
  <c r="AM902" i="1" s="1"/>
  <c r="AN902" i="1" s="1"/>
  <c r="AC902" i="1" s="1"/>
  <c r="AD902" i="1" s="1"/>
  <c r="Z902" i="1"/>
  <c r="Y902" i="1"/>
  <c r="R902" i="1"/>
  <c r="G902" i="1"/>
  <c r="E902" i="1"/>
  <c r="AU901" i="1"/>
  <c r="AF901" i="1"/>
  <c r="AM901" i="1" s="1"/>
  <c r="AN901" i="1" s="1"/>
  <c r="AC901" i="1" s="1"/>
  <c r="AD901" i="1" s="1"/>
  <c r="Z901" i="1"/>
  <c r="Y901" i="1"/>
  <c r="R901" i="1"/>
  <c r="G901" i="1"/>
  <c r="E901" i="1"/>
  <c r="AU900" i="1"/>
  <c r="AF900" i="1"/>
  <c r="AM900" i="1" s="1"/>
  <c r="AN900" i="1" s="1"/>
  <c r="AC900" i="1" s="1"/>
  <c r="AD900" i="1" s="1"/>
  <c r="Z900" i="1"/>
  <c r="Y900" i="1"/>
  <c r="R900" i="1"/>
  <c r="G900" i="1"/>
  <c r="E900" i="1"/>
  <c r="AU899" i="1"/>
  <c r="AF899" i="1"/>
  <c r="AM899" i="1" s="1"/>
  <c r="AN899" i="1" s="1"/>
  <c r="AC899" i="1" s="1"/>
  <c r="AD899" i="1" s="1"/>
  <c r="Z899" i="1"/>
  <c r="Y899" i="1"/>
  <c r="R899" i="1"/>
  <c r="G899" i="1"/>
  <c r="E899" i="1"/>
  <c r="AU898" i="1"/>
  <c r="AF898" i="1"/>
  <c r="AM898" i="1" s="1"/>
  <c r="AN898" i="1" s="1"/>
  <c r="AC898" i="1" s="1"/>
  <c r="AD898" i="1" s="1"/>
  <c r="Z898" i="1"/>
  <c r="Y898" i="1"/>
  <c r="R898" i="1"/>
  <c r="G898" i="1"/>
  <c r="E898" i="1"/>
  <c r="AU897" i="1"/>
  <c r="AF897" i="1"/>
  <c r="AM897" i="1" s="1"/>
  <c r="AN897" i="1" s="1"/>
  <c r="AC897" i="1" s="1"/>
  <c r="AD897" i="1" s="1"/>
  <c r="Z897" i="1"/>
  <c r="Y897" i="1"/>
  <c r="R897" i="1"/>
  <c r="G897" i="1"/>
  <c r="E897" i="1"/>
  <c r="AU896" i="1"/>
  <c r="AF896" i="1"/>
  <c r="AM896" i="1" s="1"/>
  <c r="AN896" i="1" s="1"/>
  <c r="AC896" i="1" s="1"/>
  <c r="AD896" i="1" s="1"/>
  <c r="Z896" i="1"/>
  <c r="Y896" i="1"/>
  <c r="R896" i="1"/>
  <c r="G896" i="1"/>
  <c r="E896" i="1"/>
  <c r="AU895" i="1"/>
  <c r="AF895" i="1"/>
  <c r="AM895" i="1" s="1"/>
  <c r="AN895" i="1" s="1"/>
  <c r="AC895" i="1" s="1"/>
  <c r="AD895" i="1" s="1"/>
  <c r="Z895" i="1"/>
  <c r="Y895" i="1"/>
  <c r="R895" i="1"/>
  <c r="G895" i="1"/>
  <c r="E895" i="1"/>
  <c r="AU894" i="1"/>
  <c r="AF894" i="1"/>
  <c r="AM894" i="1" s="1"/>
  <c r="AN894" i="1" s="1"/>
  <c r="AC894" i="1" s="1"/>
  <c r="AD894" i="1" s="1"/>
  <c r="Z894" i="1"/>
  <c r="Y894" i="1"/>
  <c r="R894" i="1"/>
  <c r="G894" i="1"/>
  <c r="E894" i="1"/>
  <c r="AU893" i="1"/>
  <c r="AF893" i="1"/>
  <c r="AM893" i="1" s="1"/>
  <c r="AN893" i="1" s="1"/>
  <c r="AC893" i="1" s="1"/>
  <c r="AD893" i="1" s="1"/>
  <c r="Z893" i="1"/>
  <c r="Y893" i="1"/>
  <c r="R893" i="1"/>
  <c r="G893" i="1"/>
  <c r="E893" i="1"/>
  <c r="AU892" i="1"/>
  <c r="AF892" i="1"/>
  <c r="AM892" i="1" s="1"/>
  <c r="AN892" i="1" s="1"/>
  <c r="AC892" i="1" s="1"/>
  <c r="AD892" i="1" s="1"/>
  <c r="Z892" i="1"/>
  <c r="Y892" i="1"/>
  <c r="R892" i="1"/>
  <c r="G892" i="1"/>
  <c r="E892" i="1"/>
  <c r="AU891" i="1"/>
  <c r="AF891" i="1"/>
  <c r="AM891" i="1" s="1"/>
  <c r="AN891" i="1" s="1"/>
  <c r="AC891" i="1" s="1"/>
  <c r="AD891" i="1" s="1"/>
  <c r="Z891" i="1"/>
  <c r="Y891" i="1"/>
  <c r="R891" i="1"/>
  <c r="G891" i="1"/>
  <c r="E891" i="1"/>
  <c r="AU890" i="1"/>
  <c r="AF890" i="1"/>
  <c r="AM890" i="1" s="1"/>
  <c r="AN890" i="1" s="1"/>
  <c r="AC890" i="1" s="1"/>
  <c r="AD890" i="1" s="1"/>
  <c r="Z890" i="1"/>
  <c r="Y890" i="1"/>
  <c r="R890" i="1"/>
  <c r="G890" i="1"/>
  <c r="E890" i="1"/>
  <c r="AU889" i="1"/>
  <c r="AF889" i="1"/>
  <c r="AM889" i="1" s="1"/>
  <c r="AN889" i="1" s="1"/>
  <c r="AC889" i="1" s="1"/>
  <c r="AD889" i="1" s="1"/>
  <c r="Z889" i="1"/>
  <c r="Y889" i="1"/>
  <c r="R889" i="1"/>
  <c r="G889" i="1"/>
  <c r="E889" i="1"/>
  <c r="AU888" i="1"/>
  <c r="AF888" i="1"/>
  <c r="AM888" i="1" s="1"/>
  <c r="AN888" i="1" s="1"/>
  <c r="AC888" i="1" s="1"/>
  <c r="AD888" i="1" s="1"/>
  <c r="Z888" i="1"/>
  <c r="Y888" i="1"/>
  <c r="R888" i="1"/>
  <c r="G888" i="1"/>
  <c r="E888" i="1"/>
  <c r="AU887" i="1"/>
  <c r="AF887" i="1"/>
  <c r="AM887" i="1" s="1"/>
  <c r="AN887" i="1" s="1"/>
  <c r="AC887" i="1" s="1"/>
  <c r="AD887" i="1" s="1"/>
  <c r="Z887" i="1"/>
  <c r="Y887" i="1"/>
  <c r="R887" i="1"/>
  <c r="G887" i="1"/>
  <c r="E887" i="1"/>
  <c r="AU886" i="1"/>
  <c r="AF886" i="1"/>
  <c r="AM886" i="1" s="1"/>
  <c r="AN886" i="1" s="1"/>
  <c r="AC886" i="1" s="1"/>
  <c r="AD886" i="1" s="1"/>
  <c r="Z886" i="1"/>
  <c r="Y886" i="1"/>
  <c r="R886" i="1"/>
  <c r="G886" i="1"/>
  <c r="E886" i="1"/>
  <c r="AU885" i="1"/>
  <c r="AF885" i="1"/>
  <c r="AM885" i="1" s="1"/>
  <c r="AN885" i="1" s="1"/>
  <c r="AC885" i="1" s="1"/>
  <c r="AD885" i="1" s="1"/>
  <c r="Z885" i="1"/>
  <c r="Y885" i="1"/>
  <c r="R885" i="1"/>
  <c r="G885" i="1"/>
  <c r="E885" i="1"/>
  <c r="AU884" i="1"/>
  <c r="AF884" i="1"/>
  <c r="AM884" i="1" s="1"/>
  <c r="AN884" i="1" s="1"/>
  <c r="AC884" i="1" s="1"/>
  <c r="AD884" i="1" s="1"/>
  <c r="Z884" i="1"/>
  <c r="Y884" i="1"/>
  <c r="R884" i="1"/>
  <c r="G884" i="1"/>
  <c r="E884" i="1"/>
  <c r="AU883" i="1"/>
  <c r="AF883" i="1"/>
  <c r="AM883" i="1" s="1"/>
  <c r="AN883" i="1" s="1"/>
  <c r="AC883" i="1" s="1"/>
  <c r="AD883" i="1" s="1"/>
  <c r="Z883" i="1"/>
  <c r="Y883" i="1"/>
  <c r="R883" i="1"/>
  <c r="G883" i="1"/>
  <c r="E883" i="1"/>
  <c r="AU882" i="1"/>
  <c r="AF882" i="1"/>
  <c r="AM882" i="1" s="1"/>
  <c r="AN882" i="1" s="1"/>
  <c r="AC882" i="1" s="1"/>
  <c r="AD882" i="1" s="1"/>
  <c r="Z882" i="1"/>
  <c r="Y882" i="1"/>
  <c r="R882" i="1"/>
  <c r="G882" i="1"/>
  <c r="E882" i="1"/>
  <c r="AU881" i="1"/>
  <c r="AF881" i="1"/>
  <c r="AM881" i="1" s="1"/>
  <c r="AN881" i="1" s="1"/>
  <c r="AC881" i="1" s="1"/>
  <c r="AD881" i="1" s="1"/>
  <c r="Z881" i="1"/>
  <c r="Y881" i="1"/>
  <c r="R881" i="1"/>
  <c r="G881" i="1"/>
  <c r="E881" i="1"/>
  <c r="AU880" i="1"/>
  <c r="AF880" i="1"/>
  <c r="AM880" i="1" s="1"/>
  <c r="AN880" i="1" s="1"/>
  <c r="AC880" i="1" s="1"/>
  <c r="AD880" i="1" s="1"/>
  <c r="Z880" i="1"/>
  <c r="Y880" i="1"/>
  <c r="R880" i="1"/>
  <c r="G880" i="1"/>
  <c r="E880" i="1"/>
  <c r="AU879" i="1"/>
  <c r="AF879" i="1"/>
  <c r="AM879" i="1" s="1"/>
  <c r="AN879" i="1" s="1"/>
  <c r="AC879" i="1" s="1"/>
  <c r="AD879" i="1" s="1"/>
  <c r="Z879" i="1"/>
  <c r="Y879" i="1"/>
  <c r="R879" i="1"/>
  <c r="G879" i="1"/>
  <c r="E879" i="1"/>
  <c r="AU878" i="1"/>
  <c r="AF878" i="1"/>
  <c r="AM878" i="1" s="1"/>
  <c r="AN878" i="1" s="1"/>
  <c r="AC878" i="1" s="1"/>
  <c r="AD878" i="1" s="1"/>
  <c r="Z878" i="1"/>
  <c r="Y878" i="1"/>
  <c r="R878" i="1"/>
  <c r="G878" i="1"/>
  <c r="E878" i="1"/>
  <c r="AU877" i="1"/>
  <c r="AF877" i="1"/>
  <c r="AM877" i="1" s="1"/>
  <c r="AN877" i="1" s="1"/>
  <c r="AC877" i="1" s="1"/>
  <c r="AD877" i="1" s="1"/>
  <c r="Z877" i="1"/>
  <c r="Y877" i="1"/>
  <c r="R877" i="1"/>
  <c r="G877" i="1"/>
  <c r="E877" i="1"/>
  <c r="AU876" i="1"/>
  <c r="AF876" i="1"/>
  <c r="AM876" i="1" s="1"/>
  <c r="AN876" i="1" s="1"/>
  <c r="AC876" i="1" s="1"/>
  <c r="AD876" i="1" s="1"/>
  <c r="Z876" i="1"/>
  <c r="Y876" i="1"/>
  <c r="R876" i="1"/>
  <c r="G876" i="1"/>
  <c r="E876" i="1"/>
  <c r="AU875" i="1"/>
  <c r="AF875" i="1"/>
  <c r="AM875" i="1" s="1"/>
  <c r="AN875" i="1" s="1"/>
  <c r="AC875" i="1" s="1"/>
  <c r="AD875" i="1" s="1"/>
  <c r="Z875" i="1"/>
  <c r="Y875" i="1"/>
  <c r="R875" i="1"/>
  <c r="G875" i="1"/>
  <c r="E875" i="1"/>
  <c r="AU874" i="1"/>
  <c r="AF874" i="1"/>
  <c r="AM874" i="1" s="1"/>
  <c r="AN874" i="1" s="1"/>
  <c r="AC874" i="1" s="1"/>
  <c r="AD874" i="1" s="1"/>
  <c r="Z874" i="1"/>
  <c r="Y874" i="1"/>
  <c r="R874" i="1"/>
  <c r="E874" i="1"/>
  <c r="AU873" i="1"/>
  <c r="AF873" i="1"/>
  <c r="AM873" i="1" s="1"/>
  <c r="AN873" i="1" s="1"/>
  <c r="AC873" i="1" s="1"/>
  <c r="AD873" i="1" s="1"/>
  <c r="Z873" i="1"/>
  <c r="Y873" i="1"/>
  <c r="R873" i="1"/>
  <c r="E873" i="1"/>
  <c r="AU872" i="1"/>
  <c r="AF872" i="1"/>
  <c r="AM872" i="1" s="1"/>
  <c r="AN872" i="1" s="1"/>
  <c r="AC872" i="1" s="1"/>
  <c r="AD872" i="1" s="1"/>
  <c r="Z872" i="1"/>
  <c r="Y872" i="1"/>
  <c r="R872" i="1"/>
  <c r="G872" i="1"/>
  <c r="E872" i="1"/>
  <c r="AU871" i="1"/>
  <c r="AF871" i="1"/>
  <c r="AM871" i="1" s="1"/>
  <c r="AN871" i="1" s="1"/>
  <c r="AC871" i="1" s="1"/>
  <c r="AD871" i="1" s="1"/>
  <c r="Z871" i="1"/>
  <c r="Y871" i="1"/>
  <c r="R871" i="1"/>
  <c r="G871" i="1"/>
  <c r="E871" i="1"/>
  <c r="AU870" i="1"/>
  <c r="AF870" i="1"/>
  <c r="AM870" i="1" s="1"/>
  <c r="AN870" i="1" s="1"/>
  <c r="AC870" i="1" s="1"/>
  <c r="AD870" i="1" s="1"/>
  <c r="Z870" i="1"/>
  <c r="Y870" i="1"/>
  <c r="R870" i="1"/>
  <c r="G870" i="1"/>
  <c r="E870" i="1"/>
  <c r="AU869" i="1"/>
  <c r="AF869" i="1"/>
  <c r="AM869" i="1" s="1"/>
  <c r="AN869" i="1" s="1"/>
  <c r="AC869" i="1" s="1"/>
  <c r="AD869" i="1" s="1"/>
  <c r="Z869" i="1"/>
  <c r="Y869" i="1"/>
  <c r="R869" i="1"/>
  <c r="G869" i="1"/>
  <c r="E869" i="1"/>
  <c r="AU868" i="1"/>
  <c r="AF868" i="1"/>
  <c r="AM868" i="1" s="1"/>
  <c r="AN868" i="1" s="1"/>
  <c r="AC868" i="1" s="1"/>
  <c r="AD868" i="1" s="1"/>
  <c r="Z868" i="1"/>
  <c r="Y868" i="1"/>
  <c r="R868" i="1"/>
  <c r="E868" i="1"/>
  <c r="AU867" i="1"/>
  <c r="AF867" i="1"/>
  <c r="AM867" i="1" s="1"/>
  <c r="AN867" i="1" s="1"/>
  <c r="AC867" i="1" s="1"/>
  <c r="AD867" i="1" s="1"/>
  <c r="Z867" i="1"/>
  <c r="Y867" i="1"/>
  <c r="R867" i="1"/>
  <c r="E867" i="1"/>
  <c r="AU866" i="1"/>
  <c r="AF866" i="1"/>
  <c r="AM866" i="1" s="1"/>
  <c r="AN866" i="1" s="1"/>
  <c r="AC866" i="1" s="1"/>
  <c r="AD866" i="1" s="1"/>
  <c r="Z866" i="1"/>
  <c r="Y866" i="1"/>
  <c r="R866" i="1"/>
  <c r="E866" i="1"/>
  <c r="AU865" i="1"/>
  <c r="AF865" i="1"/>
  <c r="AM865" i="1" s="1"/>
  <c r="AN865" i="1" s="1"/>
  <c r="AC865" i="1" s="1"/>
  <c r="AD865" i="1" s="1"/>
  <c r="Z865" i="1"/>
  <c r="Y865" i="1"/>
  <c r="R865" i="1"/>
  <c r="E865" i="1"/>
  <c r="AU864" i="1"/>
  <c r="AF864" i="1"/>
  <c r="AM864" i="1" s="1"/>
  <c r="AN864" i="1" s="1"/>
  <c r="Z864" i="1"/>
  <c r="Y864" i="1"/>
  <c r="W864" i="1"/>
  <c r="R864" i="1"/>
  <c r="G864" i="1"/>
  <c r="E864" i="1"/>
  <c r="AU863" i="1"/>
  <c r="AF863" i="1"/>
  <c r="AM863" i="1" s="1"/>
  <c r="AN863" i="1" s="1"/>
  <c r="AC863" i="1" s="1"/>
  <c r="AD863" i="1" s="1"/>
  <c r="Z863" i="1"/>
  <c r="Y863" i="1"/>
  <c r="W863" i="1"/>
  <c r="R863" i="1"/>
  <c r="G863" i="1"/>
  <c r="E863" i="1"/>
  <c r="AU862" i="1"/>
  <c r="AF862" i="1"/>
  <c r="AM862" i="1" s="1"/>
  <c r="AN862" i="1" s="1"/>
  <c r="Z862" i="1"/>
  <c r="Y862" i="1"/>
  <c r="W862" i="1"/>
  <c r="R862" i="1"/>
  <c r="G862" i="1"/>
  <c r="E862" i="1"/>
  <c r="AU861" i="1"/>
  <c r="AF861" i="1"/>
  <c r="AM861" i="1" s="1"/>
  <c r="AN861" i="1" s="1"/>
  <c r="AC861" i="1" s="1"/>
  <c r="AD861" i="1" s="1"/>
  <c r="Z861" i="1"/>
  <c r="Y861" i="1"/>
  <c r="W861" i="1"/>
  <c r="R861" i="1"/>
  <c r="G861" i="1"/>
  <c r="E861" i="1"/>
  <c r="AU860" i="1"/>
  <c r="AF860" i="1"/>
  <c r="AM860" i="1" s="1"/>
  <c r="AN860" i="1" s="1"/>
  <c r="AC860" i="1" s="1"/>
  <c r="AD860" i="1" s="1"/>
  <c r="Z860" i="1"/>
  <c r="Y860" i="1"/>
  <c r="W860" i="1"/>
  <c r="R860" i="1"/>
  <c r="G860" i="1"/>
  <c r="E860" i="1"/>
  <c r="AU859" i="1"/>
  <c r="AF859" i="1"/>
  <c r="AM859" i="1" s="1"/>
  <c r="AN859" i="1" s="1"/>
  <c r="AC859" i="1" s="1"/>
  <c r="AD859" i="1" s="1"/>
  <c r="Z859" i="1"/>
  <c r="Y859" i="1"/>
  <c r="R859" i="1"/>
  <c r="G859" i="1"/>
  <c r="E859" i="1"/>
  <c r="AU858" i="1"/>
  <c r="AF858" i="1"/>
  <c r="AM858" i="1" s="1"/>
  <c r="AN858" i="1" s="1"/>
  <c r="AC858" i="1" s="1"/>
  <c r="AD858" i="1" s="1"/>
  <c r="Z858" i="1"/>
  <c r="Y858" i="1"/>
  <c r="R858" i="1"/>
  <c r="G858" i="1"/>
  <c r="E858" i="1"/>
  <c r="AU857" i="1"/>
  <c r="AF857" i="1"/>
  <c r="AM857" i="1" s="1"/>
  <c r="AN857" i="1" s="1"/>
  <c r="AC857" i="1" s="1"/>
  <c r="AD857" i="1" s="1"/>
  <c r="Z857" i="1"/>
  <c r="Y857" i="1"/>
  <c r="R857" i="1"/>
  <c r="G857" i="1"/>
  <c r="E857" i="1"/>
  <c r="AU856" i="1"/>
  <c r="AF856" i="1"/>
  <c r="AM856" i="1" s="1"/>
  <c r="AN856" i="1" s="1"/>
  <c r="AC856" i="1" s="1"/>
  <c r="AD856" i="1" s="1"/>
  <c r="Z856" i="1"/>
  <c r="Y856" i="1"/>
  <c r="R856" i="1"/>
  <c r="G856" i="1"/>
  <c r="E856" i="1"/>
  <c r="AU855" i="1"/>
  <c r="AF855" i="1"/>
  <c r="AM855" i="1" s="1"/>
  <c r="AN855" i="1" s="1"/>
  <c r="AC855" i="1" s="1"/>
  <c r="AD855" i="1" s="1"/>
  <c r="Z855" i="1"/>
  <c r="Y855" i="1"/>
  <c r="R855" i="1"/>
  <c r="G855" i="1"/>
  <c r="E855" i="1"/>
  <c r="AU854" i="1"/>
  <c r="AF854" i="1"/>
  <c r="AM854" i="1" s="1"/>
  <c r="AN854" i="1" s="1"/>
  <c r="AC854" i="1" s="1"/>
  <c r="AD854" i="1" s="1"/>
  <c r="Z854" i="1"/>
  <c r="Y854" i="1"/>
  <c r="R854" i="1"/>
  <c r="G854" i="1"/>
  <c r="E854" i="1"/>
  <c r="AU853" i="1"/>
  <c r="AF853" i="1"/>
  <c r="AM853" i="1" s="1"/>
  <c r="AN853" i="1" s="1"/>
  <c r="AC853" i="1" s="1"/>
  <c r="AD853" i="1" s="1"/>
  <c r="Z853" i="1"/>
  <c r="Y853" i="1"/>
  <c r="R853" i="1"/>
  <c r="G853" i="1"/>
  <c r="E853" i="1"/>
  <c r="AU852" i="1"/>
  <c r="AF852" i="1"/>
  <c r="AM852" i="1" s="1"/>
  <c r="AN852" i="1" s="1"/>
  <c r="AC852" i="1" s="1"/>
  <c r="AD852" i="1" s="1"/>
  <c r="Z852" i="1"/>
  <c r="Y852" i="1"/>
  <c r="R852" i="1"/>
  <c r="G852" i="1"/>
  <c r="E852" i="1"/>
  <c r="AU851" i="1"/>
  <c r="AF851" i="1"/>
  <c r="AM851" i="1" s="1"/>
  <c r="AN851" i="1" s="1"/>
  <c r="AC851" i="1" s="1"/>
  <c r="AD851" i="1" s="1"/>
  <c r="Z851" i="1"/>
  <c r="Y851" i="1"/>
  <c r="R851" i="1"/>
  <c r="G851" i="1"/>
  <c r="E851" i="1"/>
  <c r="AU850" i="1"/>
  <c r="AF850" i="1"/>
  <c r="AM850" i="1" s="1"/>
  <c r="AN850" i="1" s="1"/>
  <c r="AC850" i="1" s="1"/>
  <c r="AD850" i="1" s="1"/>
  <c r="Z850" i="1"/>
  <c r="Y850" i="1"/>
  <c r="R850" i="1"/>
  <c r="G850" i="1"/>
  <c r="E850" i="1"/>
  <c r="AU849" i="1"/>
  <c r="AF849" i="1"/>
  <c r="AM849" i="1" s="1"/>
  <c r="AN849" i="1" s="1"/>
  <c r="AC849" i="1" s="1"/>
  <c r="AD849" i="1" s="1"/>
  <c r="Z849" i="1"/>
  <c r="Y849" i="1"/>
  <c r="R849" i="1"/>
  <c r="G849" i="1"/>
  <c r="E849" i="1"/>
  <c r="AU848" i="1"/>
  <c r="AF848" i="1"/>
  <c r="AM848" i="1" s="1"/>
  <c r="AN848" i="1" s="1"/>
  <c r="AC848" i="1" s="1"/>
  <c r="AD848" i="1" s="1"/>
  <c r="Z848" i="1"/>
  <c r="Y848" i="1"/>
  <c r="R848" i="1"/>
  <c r="E848" i="1"/>
  <c r="AU847" i="1"/>
  <c r="AF847" i="1"/>
  <c r="AM847" i="1" s="1"/>
  <c r="AN847" i="1" s="1"/>
  <c r="AC847" i="1" s="1"/>
  <c r="AD847" i="1" s="1"/>
  <c r="Z847" i="1"/>
  <c r="Y847" i="1"/>
  <c r="R847" i="1"/>
  <c r="E847" i="1"/>
  <c r="AU846" i="1"/>
  <c r="AF846" i="1"/>
  <c r="AM846" i="1" s="1"/>
  <c r="AN846" i="1" s="1"/>
  <c r="AC846" i="1" s="1"/>
  <c r="AD846" i="1" s="1"/>
  <c r="Z846" i="1"/>
  <c r="Y846" i="1"/>
  <c r="R846" i="1"/>
  <c r="E846" i="1"/>
  <c r="AU845" i="1"/>
  <c r="AF845" i="1"/>
  <c r="AM845" i="1" s="1"/>
  <c r="AN845" i="1" s="1"/>
  <c r="AC845" i="1" s="1"/>
  <c r="AD845" i="1" s="1"/>
  <c r="Z845" i="1"/>
  <c r="Y845" i="1"/>
  <c r="R845" i="1"/>
  <c r="G845" i="1"/>
  <c r="E845" i="1"/>
  <c r="AU844" i="1"/>
  <c r="AF844" i="1"/>
  <c r="AM844" i="1" s="1"/>
  <c r="AN844" i="1" s="1"/>
  <c r="AC844" i="1" s="1"/>
  <c r="AD844" i="1" s="1"/>
  <c r="Z844" i="1"/>
  <c r="Y844" i="1"/>
  <c r="R844" i="1"/>
  <c r="G844" i="1"/>
  <c r="E844" i="1"/>
  <c r="AU843" i="1"/>
  <c r="AF843" i="1"/>
  <c r="AM843" i="1" s="1"/>
  <c r="AN843" i="1" s="1"/>
  <c r="AC843" i="1" s="1"/>
  <c r="AD843" i="1" s="1"/>
  <c r="Z843" i="1"/>
  <c r="Y843" i="1"/>
  <c r="R843" i="1"/>
  <c r="G843" i="1"/>
  <c r="E843" i="1"/>
  <c r="AU842" i="1"/>
  <c r="AF842" i="1"/>
  <c r="AM842" i="1" s="1"/>
  <c r="AN842" i="1" s="1"/>
  <c r="AC842" i="1" s="1"/>
  <c r="AD842" i="1" s="1"/>
  <c r="Z842" i="1"/>
  <c r="Y842" i="1"/>
  <c r="R842" i="1"/>
  <c r="G842" i="1"/>
  <c r="E842" i="1"/>
  <c r="AU841" i="1"/>
  <c r="AF841" i="1"/>
  <c r="AM841" i="1" s="1"/>
  <c r="AN841" i="1" s="1"/>
  <c r="AC841" i="1" s="1"/>
  <c r="AD841" i="1" s="1"/>
  <c r="Z841" i="1"/>
  <c r="Y841" i="1"/>
  <c r="R841" i="1"/>
  <c r="G841" i="1"/>
  <c r="E841" i="1"/>
  <c r="AU840" i="1"/>
  <c r="AF840" i="1"/>
  <c r="AM840" i="1" s="1"/>
  <c r="AN840" i="1" s="1"/>
  <c r="AC840" i="1" s="1"/>
  <c r="AD840" i="1" s="1"/>
  <c r="Z840" i="1"/>
  <c r="Y840" i="1"/>
  <c r="R840" i="1"/>
  <c r="G840" i="1"/>
  <c r="E840" i="1"/>
  <c r="AU839" i="1"/>
  <c r="AF839" i="1"/>
  <c r="AM839" i="1" s="1"/>
  <c r="AN839" i="1" s="1"/>
  <c r="AC839" i="1" s="1"/>
  <c r="AD839" i="1" s="1"/>
  <c r="Z839" i="1"/>
  <c r="Y839" i="1"/>
  <c r="R839" i="1"/>
  <c r="G839" i="1"/>
  <c r="E839" i="1"/>
  <c r="AU838" i="1"/>
  <c r="AF838" i="1"/>
  <c r="AM838" i="1" s="1"/>
  <c r="AN838" i="1" s="1"/>
  <c r="Z838" i="1"/>
  <c r="Y838" i="1"/>
  <c r="R838" i="1"/>
  <c r="G838" i="1"/>
  <c r="E838" i="1"/>
  <c r="AU837" i="1"/>
  <c r="AF837" i="1"/>
  <c r="AM837" i="1" s="1"/>
  <c r="AN837" i="1" s="1"/>
  <c r="AC837" i="1" s="1"/>
  <c r="AD837" i="1" s="1"/>
  <c r="Z837" i="1"/>
  <c r="Y837" i="1"/>
  <c r="R837" i="1"/>
  <c r="G837" i="1"/>
  <c r="E837" i="1"/>
  <c r="AU836" i="1"/>
  <c r="AF836" i="1"/>
  <c r="AM836" i="1" s="1"/>
  <c r="AN836" i="1" s="1"/>
  <c r="AC836" i="1" s="1"/>
  <c r="AD836" i="1" s="1"/>
  <c r="Z836" i="1"/>
  <c r="Y836" i="1"/>
  <c r="R836" i="1"/>
  <c r="G836" i="1"/>
  <c r="E836" i="1"/>
  <c r="AU835" i="1"/>
  <c r="AF835" i="1"/>
  <c r="AM835" i="1" s="1"/>
  <c r="AN835" i="1" s="1"/>
  <c r="AC835" i="1" s="1"/>
  <c r="AD835" i="1" s="1"/>
  <c r="Z835" i="1"/>
  <c r="Y835" i="1"/>
  <c r="R835" i="1"/>
  <c r="E835" i="1"/>
  <c r="AU834" i="1"/>
  <c r="AF834" i="1"/>
  <c r="AM834" i="1" s="1"/>
  <c r="AN834" i="1" s="1"/>
  <c r="AC834" i="1" s="1"/>
  <c r="AD834" i="1" s="1"/>
  <c r="Z834" i="1"/>
  <c r="Y834" i="1"/>
  <c r="R834" i="1"/>
  <c r="E834" i="1"/>
  <c r="AU833" i="1"/>
  <c r="AF833" i="1"/>
  <c r="AM833" i="1" s="1"/>
  <c r="AN833" i="1" s="1"/>
  <c r="AC833" i="1" s="1"/>
  <c r="AD833" i="1" s="1"/>
  <c r="Z833" i="1"/>
  <c r="Y833" i="1"/>
  <c r="R833" i="1"/>
  <c r="G833" i="1"/>
  <c r="E833" i="1"/>
  <c r="AU832" i="1"/>
  <c r="AF832" i="1"/>
  <c r="AM832" i="1" s="1"/>
  <c r="AN832" i="1" s="1"/>
  <c r="AC832" i="1" s="1"/>
  <c r="AD832" i="1" s="1"/>
  <c r="Z832" i="1"/>
  <c r="Y832" i="1"/>
  <c r="R832" i="1"/>
  <c r="G832" i="1"/>
  <c r="E832" i="1"/>
  <c r="AU831" i="1"/>
  <c r="AF831" i="1"/>
  <c r="AM831" i="1" s="1"/>
  <c r="AN831" i="1" s="1"/>
  <c r="AC831" i="1" s="1"/>
  <c r="AD831" i="1" s="1"/>
  <c r="Z831" i="1"/>
  <c r="Y831" i="1"/>
  <c r="V831" i="1"/>
  <c r="R831" i="1"/>
  <c r="E831" i="1"/>
  <c r="AU830" i="1"/>
  <c r="AF830" i="1"/>
  <c r="AM830" i="1" s="1"/>
  <c r="AN830" i="1" s="1"/>
  <c r="AC830" i="1" s="1"/>
  <c r="AD830" i="1" s="1"/>
  <c r="Z830" i="1"/>
  <c r="Y830" i="1"/>
  <c r="V830" i="1"/>
  <c r="R830" i="1"/>
  <c r="E830" i="1"/>
  <c r="AU829" i="1"/>
  <c r="AF829" i="1"/>
  <c r="AM829" i="1" s="1"/>
  <c r="AN829" i="1" s="1"/>
  <c r="AC829" i="1" s="1"/>
  <c r="AD829" i="1" s="1"/>
  <c r="Z829" i="1"/>
  <c r="Y829" i="1"/>
  <c r="V829" i="1"/>
  <c r="R829" i="1"/>
  <c r="E829" i="1"/>
  <c r="AU828" i="1"/>
  <c r="AF828" i="1"/>
  <c r="AM828" i="1" s="1"/>
  <c r="AN828" i="1" s="1"/>
  <c r="AC828" i="1" s="1"/>
  <c r="AD828" i="1" s="1"/>
  <c r="Z828" i="1"/>
  <c r="Y828" i="1"/>
  <c r="V828" i="1"/>
  <c r="R828" i="1"/>
  <c r="E828" i="1"/>
  <c r="AU827" i="1"/>
  <c r="AF827" i="1"/>
  <c r="AM827" i="1" s="1"/>
  <c r="AN827" i="1" s="1"/>
  <c r="AC827" i="1" s="1"/>
  <c r="AD827" i="1" s="1"/>
  <c r="Z827" i="1"/>
  <c r="Y827" i="1"/>
  <c r="V827" i="1"/>
  <c r="R827" i="1"/>
  <c r="E827" i="1"/>
  <c r="AU826" i="1"/>
  <c r="AF826" i="1"/>
  <c r="AM826" i="1" s="1"/>
  <c r="AN826" i="1" s="1"/>
  <c r="AC826" i="1" s="1"/>
  <c r="AD826" i="1" s="1"/>
  <c r="Z826" i="1"/>
  <c r="Y826" i="1"/>
  <c r="V826" i="1"/>
  <c r="R826" i="1"/>
  <c r="E826" i="1"/>
  <c r="AU825" i="1"/>
  <c r="AF825" i="1"/>
  <c r="AM825" i="1" s="1"/>
  <c r="AN825" i="1" s="1"/>
  <c r="AC825" i="1" s="1"/>
  <c r="AD825" i="1" s="1"/>
  <c r="Z825" i="1"/>
  <c r="Y825" i="1"/>
  <c r="V825" i="1"/>
  <c r="R825" i="1"/>
  <c r="E825" i="1"/>
  <c r="AU824" i="1"/>
  <c r="AF824" i="1"/>
  <c r="AM824" i="1" s="1"/>
  <c r="AN824" i="1" s="1"/>
  <c r="AC824" i="1" s="1"/>
  <c r="AD824" i="1" s="1"/>
  <c r="Z824" i="1"/>
  <c r="Y824" i="1"/>
  <c r="V824" i="1"/>
  <c r="R824" i="1"/>
  <c r="E824" i="1"/>
  <c r="AU823" i="1"/>
  <c r="AF823" i="1"/>
  <c r="AM823" i="1" s="1"/>
  <c r="AN823" i="1" s="1"/>
  <c r="AC823" i="1" s="1"/>
  <c r="AD823" i="1" s="1"/>
  <c r="Z823" i="1"/>
  <c r="Y823" i="1"/>
  <c r="V823" i="1"/>
  <c r="R823" i="1"/>
  <c r="E823" i="1"/>
  <c r="AU822" i="1"/>
  <c r="AF822" i="1"/>
  <c r="AM822" i="1" s="1"/>
  <c r="AN822" i="1" s="1"/>
  <c r="AC822" i="1" s="1"/>
  <c r="AD822" i="1" s="1"/>
  <c r="Z822" i="1"/>
  <c r="Y822" i="1"/>
  <c r="V822" i="1"/>
  <c r="R822" i="1"/>
  <c r="E822" i="1"/>
  <c r="AU821" i="1"/>
  <c r="AF821" i="1"/>
  <c r="AM821" i="1" s="1"/>
  <c r="AN821" i="1" s="1"/>
  <c r="AC821" i="1" s="1"/>
  <c r="AD821" i="1" s="1"/>
  <c r="Z821" i="1"/>
  <c r="Y821" i="1"/>
  <c r="V821" i="1"/>
  <c r="R821" i="1"/>
  <c r="E821" i="1"/>
  <c r="AU820" i="1"/>
  <c r="AF820" i="1"/>
  <c r="AM820" i="1" s="1"/>
  <c r="AN820" i="1" s="1"/>
  <c r="AC820" i="1" s="1"/>
  <c r="AD820" i="1" s="1"/>
  <c r="Z820" i="1"/>
  <c r="Y820" i="1"/>
  <c r="V820" i="1"/>
  <c r="R820" i="1"/>
  <c r="E820" i="1"/>
  <c r="AU819" i="1"/>
  <c r="AF819" i="1"/>
  <c r="AM819" i="1" s="1"/>
  <c r="AN819" i="1" s="1"/>
  <c r="AC819" i="1" s="1"/>
  <c r="AD819" i="1" s="1"/>
  <c r="Z819" i="1"/>
  <c r="Y819" i="1"/>
  <c r="V819" i="1"/>
  <c r="T819" i="1"/>
  <c r="R819" i="1"/>
  <c r="E819" i="1"/>
  <c r="AU818" i="1"/>
  <c r="AF818" i="1"/>
  <c r="AM818" i="1" s="1"/>
  <c r="AN818" i="1" s="1"/>
  <c r="AC818" i="1" s="1"/>
  <c r="AD818" i="1" s="1"/>
  <c r="Z818" i="1"/>
  <c r="Y818" i="1"/>
  <c r="V818" i="1"/>
  <c r="R818" i="1"/>
  <c r="E818" i="1"/>
  <c r="AU817" i="1"/>
  <c r="AF817" i="1"/>
  <c r="AM817" i="1" s="1"/>
  <c r="AN817" i="1" s="1"/>
  <c r="AC817" i="1" s="1"/>
  <c r="AD817" i="1" s="1"/>
  <c r="Z817" i="1"/>
  <c r="Y817" i="1"/>
  <c r="V817" i="1"/>
  <c r="R817" i="1"/>
  <c r="E817" i="1"/>
  <c r="AU816" i="1"/>
  <c r="AF816" i="1"/>
  <c r="AM816" i="1" s="1"/>
  <c r="AN816" i="1" s="1"/>
  <c r="AC816" i="1" s="1"/>
  <c r="AD816" i="1" s="1"/>
  <c r="Z816" i="1"/>
  <c r="Y816" i="1"/>
  <c r="V816" i="1"/>
  <c r="R816" i="1"/>
  <c r="E816" i="1"/>
  <c r="AU815" i="1"/>
  <c r="AF815" i="1"/>
  <c r="AM815" i="1" s="1"/>
  <c r="AN815" i="1" s="1"/>
  <c r="Z815" i="1"/>
  <c r="Y815" i="1"/>
  <c r="R815" i="1"/>
  <c r="G815" i="1"/>
  <c r="E815" i="1"/>
  <c r="AU814" i="1"/>
  <c r="AF814" i="1"/>
  <c r="AM814" i="1" s="1"/>
  <c r="AN814" i="1" s="1"/>
  <c r="AC814" i="1" s="1"/>
  <c r="AD814" i="1" s="1"/>
  <c r="Z814" i="1"/>
  <c r="Y814" i="1"/>
  <c r="R814" i="1"/>
  <c r="G814" i="1"/>
  <c r="E814" i="1"/>
  <c r="AU813" i="1"/>
  <c r="AF813" i="1"/>
  <c r="AM813" i="1" s="1"/>
  <c r="AN813" i="1" s="1"/>
  <c r="AC813" i="1" s="1"/>
  <c r="AD813" i="1" s="1"/>
  <c r="Z813" i="1"/>
  <c r="Y813" i="1"/>
  <c r="R813" i="1"/>
  <c r="G813" i="1"/>
  <c r="E813" i="1"/>
  <c r="AU812" i="1"/>
  <c r="AF812" i="1"/>
  <c r="AM812" i="1" s="1"/>
  <c r="AN812" i="1" s="1"/>
  <c r="AC812" i="1" s="1"/>
  <c r="AD812" i="1" s="1"/>
  <c r="Z812" i="1"/>
  <c r="Y812" i="1"/>
  <c r="R812" i="1"/>
  <c r="E812" i="1"/>
  <c r="AU811" i="1"/>
  <c r="AF811" i="1"/>
  <c r="AM811" i="1" s="1"/>
  <c r="AN811" i="1" s="1"/>
  <c r="AC811" i="1" s="1"/>
  <c r="AD811" i="1" s="1"/>
  <c r="Z811" i="1"/>
  <c r="Y811" i="1"/>
  <c r="R811" i="1"/>
  <c r="E811" i="1"/>
  <c r="AU810" i="1"/>
  <c r="AF810" i="1"/>
  <c r="AM810" i="1" s="1"/>
  <c r="AN810" i="1" s="1"/>
  <c r="AC810" i="1" s="1"/>
  <c r="AD810" i="1" s="1"/>
  <c r="Z810" i="1"/>
  <c r="Y810" i="1"/>
  <c r="R810" i="1"/>
  <c r="G810" i="1"/>
  <c r="E810" i="1"/>
  <c r="AU809" i="1"/>
  <c r="AF809" i="1"/>
  <c r="AM809" i="1" s="1"/>
  <c r="AN809" i="1" s="1"/>
  <c r="AC809" i="1" s="1"/>
  <c r="AD809" i="1" s="1"/>
  <c r="Z809" i="1"/>
  <c r="Y809" i="1"/>
  <c r="R809" i="1"/>
  <c r="G809" i="1"/>
  <c r="E809" i="1"/>
  <c r="AU808" i="1"/>
  <c r="AF808" i="1"/>
  <c r="AM808" i="1" s="1"/>
  <c r="AN808" i="1" s="1"/>
  <c r="AC808" i="1" s="1"/>
  <c r="AD808" i="1" s="1"/>
  <c r="Z808" i="1"/>
  <c r="Y808" i="1"/>
  <c r="R808" i="1"/>
  <c r="G808" i="1"/>
  <c r="E808" i="1"/>
  <c r="AU807" i="1"/>
  <c r="AF807" i="1"/>
  <c r="AM807" i="1" s="1"/>
  <c r="AN807" i="1" s="1"/>
  <c r="AC807" i="1" s="1"/>
  <c r="AD807" i="1" s="1"/>
  <c r="Z807" i="1"/>
  <c r="Y807" i="1"/>
  <c r="R807" i="1"/>
  <c r="G807" i="1"/>
  <c r="E807" i="1"/>
  <c r="AU806" i="1"/>
  <c r="AF806" i="1"/>
  <c r="AM806" i="1" s="1"/>
  <c r="AN806" i="1" s="1"/>
  <c r="AC806" i="1" s="1"/>
  <c r="AD806" i="1" s="1"/>
  <c r="Z806" i="1"/>
  <c r="Y806" i="1"/>
  <c r="R806" i="1"/>
  <c r="G806" i="1"/>
  <c r="E806" i="1"/>
  <c r="AU805" i="1"/>
  <c r="AF805" i="1"/>
  <c r="AM805" i="1" s="1"/>
  <c r="AN805" i="1" s="1"/>
  <c r="AC805" i="1" s="1"/>
  <c r="AD805" i="1" s="1"/>
  <c r="Z805" i="1"/>
  <c r="Y805" i="1"/>
  <c r="R805" i="1"/>
  <c r="G805" i="1"/>
  <c r="E805" i="1"/>
  <c r="AU804" i="1"/>
  <c r="AF804" i="1"/>
  <c r="AM804" i="1" s="1"/>
  <c r="AN804" i="1" s="1"/>
  <c r="AC804" i="1" s="1"/>
  <c r="AD804" i="1" s="1"/>
  <c r="Z804" i="1"/>
  <c r="Y804" i="1"/>
  <c r="R804" i="1"/>
  <c r="E804" i="1"/>
  <c r="AU803" i="1"/>
  <c r="AF803" i="1"/>
  <c r="AM803" i="1" s="1"/>
  <c r="AN803" i="1" s="1"/>
  <c r="AC803" i="1" s="1"/>
  <c r="AD803" i="1" s="1"/>
  <c r="Z803" i="1"/>
  <c r="Y803" i="1"/>
  <c r="R803" i="1"/>
  <c r="E803" i="1"/>
  <c r="AU802" i="1"/>
  <c r="AF802" i="1"/>
  <c r="AM802" i="1" s="1"/>
  <c r="AN802" i="1" s="1"/>
  <c r="AC802" i="1" s="1"/>
  <c r="AD802" i="1" s="1"/>
  <c r="Z802" i="1"/>
  <c r="Y802" i="1"/>
  <c r="R802" i="1"/>
  <c r="E802" i="1"/>
  <c r="AU801" i="1"/>
  <c r="AF801" i="1"/>
  <c r="AM801" i="1" s="1"/>
  <c r="AN801" i="1" s="1"/>
  <c r="AC801" i="1" s="1"/>
  <c r="AD801" i="1" s="1"/>
  <c r="Z801" i="1"/>
  <c r="Y801" i="1"/>
  <c r="R801" i="1"/>
  <c r="E801" i="1"/>
  <c r="AU800" i="1"/>
  <c r="AF800" i="1"/>
  <c r="AM800" i="1" s="1"/>
  <c r="AN800" i="1" s="1"/>
  <c r="AC800" i="1" s="1"/>
  <c r="AD800" i="1" s="1"/>
  <c r="Z800" i="1"/>
  <c r="Y800" i="1"/>
  <c r="R800" i="1"/>
  <c r="E800" i="1"/>
  <c r="AU799" i="1"/>
  <c r="AF799" i="1"/>
  <c r="AM799" i="1" s="1"/>
  <c r="AN799" i="1" s="1"/>
  <c r="AC799" i="1" s="1"/>
  <c r="AD799" i="1" s="1"/>
  <c r="Z799" i="1"/>
  <c r="Y799" i="1"/>
  <c r="R799" i="1"/>
  <c r="E799" i="1"/>
  <c r="AU798" i="1"/>
  <c r="AF798" i="1"/>
  <c r="AM798" i="1" s="1"/>
  <c r="AN798" i="1" s="1"/>
  <c r="AC798" i="1" s="1"/>
  <c r="AD798" i="1" s="1"/>
  <c r="Z798" i="1"/>
  <c r="Y798" i="1"/>
  <c r="R798" i="1"/>
  <c r="E798" i="1"/>
  <c r="AU797" i="1"/>
  <c r="AF797" i="1"/>
  <c r="AM797" i="1" s="1"/>
  <c r="AN797" i="1" s="1"/>
  <c r="AC797" i="1" s="1"/>
  <c r="AD797" i="1" s="1"/>
  <c r="Z797" i="1"/>
  <c r="Y797" i="1"/>
  <c r="R797" i="1"/>
  <c r="E797" i="1"/>
  <c r="AU796" i="1"/>
  <c r="AF796" i="1"/>
  <c r="AM796" i="1" s="1"/>
  <c r="AN796" i="1" s="1"/>
  <c r="AC796" i="1" s="1"/>
  <c r="AD796" i="1" s="1"/>
  <c r="Z796" i="1"/>
  <c r="Y796" i="1"/>
  <c r="R796" i="1"/>
  <c r="E796" i="1"/>
  <c r="AU795" i="1"/>
  <c r="AF795" i="1"/>
  <c r="AM795" i="1" s="1"/>
  <c r="AN795" i="1" s="1"/>
  <c r="AC795" i="1" s="1"/>
  <c r="AD795" i="1" s="1"/>
  <c r="Z795" i="1"/>
  <c r="Y795" i="1"/>
  <c r="R795" i="1"/>
  <c r="E795" i="1"/>
  <c r="AU794" i="1"/>
  <c r="AF794" i="1"/>
  <c r="AM794" i="1" s="1"/>
  <c r="AN794" i="1" s="1"/>
  <c r="AC794" i="1" s="1"/>
  <c r="AD794" i="1" s="1"/>
  <c r="Z794" i="1"/>
  <c r="Y794" i="1"/>
  <c r="R794" i="1"/>
  <c r="E794" i="1"/>
  <c r="AU793" i="1"/>
  <c r="AF793" i="1"/>
  <c r="AM793" i="1" s="1"/>
  <c r="AN793" i="1" s="1"/>
  <c r="AC793" i="1" s="1"/>
  <c r="AD793" i="1" s="1"/>
  <c r="Z793" i="1"/>
  <c r="Y793" i="1"/>
  <c r="R793" i="1"/>
  <c r="E793" i="1"/>
  <c r="AU792" i="1"/>
  <c r="AF792" i="1"/>
  <c r="AM792" i="1" s="1"/>
  <c r="AN792" i="1" s="1"/>
  <c r="AC792" i="1" s="1"/>
  <c r="AD792" i="1" s="1"/>
  <c r="Z792" i="1"/>
  <c r="Y792" i="1"/>
  <c r="R792" i="1"/>
  <c r="E792" i="1"/>
  <c r="AU791" i="1"/>
  <c r="AF791" i="1"/>
  <c r="AM791" i="1" s="1"/>
  <c r="AN791" i="1" s="1"/>
  <c r="AC791" i="1" s="1"/>
  <c r="AD791" i="1" s="1"/>
  <c r="Z791" i="1"/>
  <c r="Y791" i="1"/>
  <c r="R791" i="1"/>
  <c r="E791" i="1"/>
  <c r="AU790" i="1"/>
  <c r="AF790" i="1"/>
  <c r="AM790" i="1" s="1"/>
  <c r="AN790" i="1" s="1"/>
  <c r="AC790" i="1" s="1"/>
  <c r="AD790" i="1" s="1"/>
  <c r="Z790" i="1"/>
  <c r="Y790" i="1"/>
  <c r="R790" i="1"/>
  <c r="G790" i="1"/>
  <c r="E790" i="1"/>
  <c r="AU789" i="1"/>
  <c r="AF789" i="1"/>
  <c r="AM789" i="1" s="1"/>
  <c r="AN789" i="1" s="1"/>
  <c r="AC789" i="1" s="1"/>
  <c r="AD789" i="1" s="1"/>
  <c r="Z789" i="1"/>
  <c r="Y789" i="1"/>
  <c r="R789" i="1"/>
  <c r="G789" i="1"/>
  <c r="E789" i="1"/>
  <c r="AU788" i="1"/>
  <c r="AF788" i="1"/>
  <c r="AM788" i="1" s="1"/>
  <c r="AN788" i="1" s="1"/>
  <c r="AC788" i="1" s="1"/>
  <c r="AD788" i="1" s="1"/>
  <c r="Z788" i="1"/>
  <c r="Y788" i="1"/>
  <c r="R788" i="1"/>
  <c r="E788" i="1"/>
  <c r="AU787" i="1"/>
  <c r="AF787" i="1"/>
  <c r="AM787" i="1" s="1"/>
  <c r="AN787" i="1" s="1"/>
  <c r="AC787" i="1" s="1"/>
  <c r="AD787" i="1" s="1"/>
  <c r="Z787" i="1"/>
  <c r="Y787" i="1"/>
  <c r="R787" i="1"/>
  <c r="E787" i="1"/>
  <c r="AU786" i="1"/>
  <c r="AF786" i="1"/>
  <c r="AM786" i="1" s="1"/>
  <c r="AN786" i="1" s="1"/>
  <c r="AC786" i="1" s="1"/>
  <c r="AD786" i="1" s="1"/>
  <c r="Z786" i="1"/>
  <c r="Y786" i="1"/>
  <c r="R786" i="1"/>
  <c r="E786" i="1"/>
  <c r="AU785" i="1"/>
  <c r="AF785" i="1"/>
  <c r="AM785" i="1" s="1"/>
  <c r="AN785" i="1" s="1"/>
  <c r="AC785" i="1" s="1"/>
  <c r="AD785" i="1" s="1"/>
  <c r="Z785" i="1"/>
  <c r="Y785" i="1"/>
  <c r="R785" i="1"/>
  <c r="E785" i="1"/>
  <c r="AU784" i="1"/>
  <c r="AF784" i="1"/>
  <c r="AM784" i="1" s="1"/>
  <c r="AN784" i="1" s="1"/>
  <c r="AC784" i="1" s="1"/>
  <c r="AD784" i="1" s="1"/>
  <c r="Z784" i="1"/>
  <c r="Y784" i="1"/>
  <c r="W784" i="1"/>
  <c r="R784" i="1"/>
  <c r="E784" i="1"/>
  <c r="AU783" i="1"/>
  <c r="AF783" i="1"/>
  <c r="AM783" i="1" s="1"/>
  <c r="AN783" i="1" s="1"/>
  <c r="AC783" i="1" s="1"/>
  <c r="AD783" i="1" s="1"/>
  <c r="Z783" i="1"/>
  <c r="Y783" i="1"/>
  <c r="R783" i="1"/>
  <c r="K783" i="1"/>
  <c r="G783" i="1"/>
  <c r="E783" i="1"/>
  <c r="AU782" i="1"/>
  <c r="AF782" i="1"/>
  <c r="AM782" i="1" s="1"/>
  <c r="AN782" i="1" s="1"/>
  <c r="AC782" i="1" s="1"/>
  <c r="AD782" i="1" s="1"/>
  <c r="Z782" i="1"/>
  <c r="Y782" i="1"/>
  <c r="R782" i="1"/>
  <c r="K782" i="1"/>
  <c r="G782" i="1"/>
  <c r="E782" i="1"/>
  <c r="AU781" i="1"/>
  <c r="AF781" i="1"/>
  <c r="AM781" i="1" s="1"/>
  <c r="AN781" i="1" s="1"/>
  <c r="AC781" i="1" s="1"/>
  <c r="AD781" i="1" s="1"/>
  <c r="Z781" i="1"/>
  <c r="Y781" i="1"/>
  <c r="R781" i="1"/>
  <c r="K781" i="1"/>
  <c r="G781" i="1"/>
  <c r="E781" i="1"/>
  <c r="AU780" i="1"/>
  <c r="AF780" i="1"/>
  <c r="AM780" i="1" s="1"/>
  <c r="AN780" i="1" s="1"/>
  <c r="AC780" i="1" s="1"/>
  <c r="AD780" i="1" s="1"/>
  <c r="Z780" i="1"/>
  <c r="Y780" i="1"/>
  <c r="R780" i="1"/>
  <c r="E780" i="1"/>
  <c r="AU779" i="1"/>
  <c r="AF779" i="1"/>
  <c r="AM779" i="1" s="1"/>
  <c r="AN779" i="1" s="1"/>
  <c r="AC779" i="1" s="1"/>
  <c r="AD779" i="1" s="1"/>
  <c r="Z779" i="1"/>
  <c r="Y779" i="1"/>
  <c r="R779" i="1"/>
  <c r="E779" i="1"/>
  <c r="AU778" i="1"/>
  <c r="AF778" i="1"/>
  <c r="AM778" i="1" s="1"/>
  <c r="AN778" i="1" s="1"/>
  <c r="AC778" i="1" s="1"/>
  <c r="AD778" i="1" s="1"/>
  <c r="Z778" i="1"/>
  <c r="Y778" i="1"/>
  <c r="R778" i="1"/>
  <c r="E778" i="1"/>
  <c r="AU777" i="1"/>
  <c r="AF777" i="1"/>
  <c r="AM777" i="1" s="1"/>
  <c r="AN777" i="1" s="1"/>
  <c r="AC777" i="1" s="1"/>
  <c r="AD777" i="1" s="1"/>
  <c r="Z777" i="1"/>
  <c r="Y777" i="1"/>
  <c r="R777" i="1"/>
  <c r="E777" i="1"/>
  <c r="AU776" i="1"/>
  <c r="AF776" i="1"/>
  <c r="AM776" i="1" s="1"/>
  <c r="AN776" i="1" s="1"/>
  <c r="AC776" i="1" s="1"/>
  <c r="AD776" i="1" s="1"/>
  <c r="Z776" i="1"/>
  <c r="Y776" i="1"/>
  <c r="R776" i="1"/>
  <c r="E776" i="1"/>
  <c r="AU775" i="1"/>
  <c r="AF775" i="1"/>
  <c r="AM775" i="1" s="1"/>
  <c r="AN775" i="1" s="1"/>
  <c r="AC775" i="1" s="1"/>
  <c r="AD775" i="1" s="1"/>
  <c r="Z775" i="1"/>
  <c r="Y775" i="1"/>
  <c r="R775" i="1"/>
  <c r="E775" i="1"/>
  <c r="AU774" i="1"/>
  <c r="AF774" i="1"/>
  <c r="AM774" i="1" s="1"/>
  <c r="AN774" i="1" s="1"/>
  <c r="AC774" i="1" s="1"/>
  <c r="AD774" i="1" s="1"/>
  <c r="Z774" i="1"/>
  <c r="Y774" i="1"/>
  <c r="R774" i="1"/>
  <c r="E774" i="1"/>
  <c r="AU773" i="1"/>
  <c r="AF773" i="1"/>
  <c r="AM773" i="1" s="1"/>
  <c r="AN773" i="1" s="1"/>
  <c r="AC773" i="1" s="1"/>
  <c r="AD773" i="1" s="1"/>
  <c r="Z773" i="1"/>
  <c r="Y773" i="1"/>
  <c r="R773" i="1"/>
  <c r="E773" i="1"/>
  <c r="AU772" i="1"/>
  <c r="AF772" i="1"/>
  <c r="AM772" i="1" s="1"/>
  <c r="AN772" i="1" s="1"/>
  <c r="AC772" i="1" s="1"/>
  <c r="AD772" i="1" s="1"/>
  <c r="Z772" i="1"/>
  <c r="Y772" i="1"/>
  <c r="R772" i="1"/>
  <c r="E772" i="1"/>
  <c r="AU771" i="1"/>
  <c r="AF771" i="1"/>
  <c r="AM771" i="1" s="1"/>
  <c r="AN771" i="1" s="1"/>
  <c r="AC771" i="1" s="1"/>
  <c r="AD771" i="1" s="1"/>
  <c r="Z771" i="1"/>
  <c r="Y771" i="1"/>
  <c r="R771" i="1"/>
  <c r="G771" i="1"/>
  <c r="E771" i="1"/>
  <c r="AU770" i="1"/>
  <c r="AF770" i="1"/>
  <c r="AM770" i="1" s="1"/>
  <c r="AN770" i="1" s="1"/>
  <c r="AC770" i="1" s="1"/>
  <c r="AD770" i="1" s="1"/>
  <c r="Z770" i="1"/>
  <c r="Y770" i="1"/>
  <c r="R770" i="1"/>
  <c r="G770" i="1"/>
  <c r="E770" i="1"/>
  <c r="AU769" i="1"/>
  <c r="AF769" i="1"/>
  <c r="AM769" i="1" s="1"/>
  <c r="AN769" i="1" s="1"/>
  <c r="AC769" i="1" s="1"/>
  <c r="AD769" i="1" s="1"/>
  <c r="Z769" i="1"/>
  <c r="Y769" i="1"/>
  <c r="W769" i="1"/>
  <c r="R769" i="1"/>
  <c r="E769" i="1"/>
  <c r="AU768" i="1"/>
  <c r="AF768" i="1"/>
  <c r="AM768" i="1" s="1"/>
  <c r="AN768" i="1" s="1"/>
  <c r="AC768" i="1" s="1"/>
  <c r="AD768" i="1" s="1"/>
  <c r="Z768" i="1"/>
  <c r="Y768" i="1"/>
  <c r="W768" i="1"/>
  <c r="R768" i="1"/>
  <c r="E768" i="1"/>
  <c r="AU767" i="1"/>
  <c r="AF767" i="1"/>
  <c r="AM767" i="1" s="1"/>
  <c r="AN767" i="1" s="1"/>
  <c r="AD767" i="1" s="1"/>
  <c r="Z767" i="1"/>
  <c r="Y767" i="1"/>
  <c r="R767" i="1"/>
  <c r="K767" i="1"/>
  <c r="G767" i="1"/>
  <c r="E767" i="1"/>
  <c r="AU766" i="1"/>
  <c r="AF766" i="1"/>
  <c r="AM766" i="1" s="1"/>
  <c r="AN766" i="1" s="1"/>
  <c r="AC766" i="1" s="1"/>
  <c r="AD766" i="1" s="1"/>
  <c r="Z766" i="1"/>
  <c r="Y766" i="1"/>
  <c r="R766" i="1"/>
  <c r="G766" i="1"/>
  <c r="E766" i="1"/>
  <c r="AU765" i="1"/>
  <c r="AF765" i="1"/>
  <c r="AM765" i="1" s="1"/>
  <c r="AN765" i="1" s="1"/>
  <c r="AC765" i="1" s="1"/>
  <c r="AD765" i="1" s="1"/>
  <c r="Z765" i="1"/>
  <c r="Y765" i="1"/>
  <c r="R765" i="1"/>
  <c r="G765" i="1"/>
  <c r="E765" i="1"/>
  <c r="AU764" i="1"/>
  <c r="AF764" i="1"/>
  <c r="AM764" i="1" s="1"/>
  <c r="AN764" i="1" s="1"/>
  <c r="AC764" i="1" s="1"/>
  <c r="AD764" i="1" s="1"/>
  <c r="Z764" i="1"/>
  <c r="Y764" i="1"/>
  <c r="R764" i="1"/>
  <c r="G764" i="1"/>
  <c r="E764" i="1"/>
  <c r="AF763" i="1"/>
  <c r="AM763" i="1" s="1"/>
  <c r="AN763" i="1" s="1"/>
  <c r="Z763" i="1"/>
  <c r="Y763" i="1"/>
  <c r="R763" i="1"/>
  <c r="G763" i="1"/>
  <c r="E763" i="1"/>
  <c r="AU762" i="1"/>
  <c r="AF762" i="1"/>
  <c r="AM762" i="1" s="1"/>
  <c r="AN762" i="1" s="1"/>
  <c r="AC762" i="1" s="1"/>
  <c r="AD762" i="1" s="1"/>
  <c r="Z762" i="1"/>
  <c r="Y762" i="1"/>
  <c r="R762" i="1"/>
  <c r="K762" i="1"/>
  <c r="E762" i="1"/>
  <c r="AU761" i="1"/>
  <c r="AF761" i="1"/>
  <c r="AM761" i="1" s="1"/>
  <c r="AN761" i="1" s="1"/>
  <c r="AC761" i="1" s="1"/>
  <c r="AD761" i="1" s="1"/>
  <c r="Z761" i="1"/>
  <c r="Y761" i="1"/>
  <c r="R761" i="1"/>
  <c r="E761" i="1"/>
  <c r="AU760" i="1"/>
  <c r="AF760" i="1"/>
  <c r="AM760" i="1" s="1"/>
  <c r="AN760" i="1" s="1"/>
  <c r="AC760" i="1" s="1"/>
  <c r="AD760" i="1" s="1"/>
  <c r="Z760" i="1"/>
  <c r="Y760" i="1"/>
  <c r="R760" i="1"/>
  <c r="E760" i="1"/>
  <c r="AU759" i="1"/>
  <c r="AF759" i="1"/>
  <c r="AM759" i="1" s="1"/>
  <c r="AN759" i="1" s="1"/>
  <c r="AC759" i="1" s="1"/>
  <c r="AD759" i="1" s="1"/>
  <c r="Z759" i="1"/>
  <c r="Y759" i="1"/>
  <c r="R759" i="1"/>
  <c r="E759" i="1"/>
  <c r="AU758" i="1"/>
  <c r="AF758" i="1"/>
  <c r="AM758" i="1" s="1"/>
  <c r="AN758" i="1" s="1"/>
  <c r="AC758" i="1" s="1"/>
  <c r="AD758" i="1" s="1"/>
  <c r="Z758" i="1"/>
  <c r="Y758" i="1"/>
  <c r="R758" i="1"/>
  <c r="G758" i="1"/>
  <c r="E758" i="1"/>
  <c r="AU757" i="1"/>
  <c r="AF757" i="1"/>
  <c r="AM757" i="1" s="1"/>
  <c r="AN757" i="1" s="1"/>
  <c r="AC757" i="1" s="1"/>
  <c r="AD757" i="1" s="1"/>
  <c r="Z757" i="1"/>
  <c r="Y757" i="1"/>
  <c r="R757" i="1"/>
  <c r="G757" i="1"/>
  <c r="E757" i="1"/>
  <c r="AU756" i="1"/>
  <c r="AF756" i="1"/>
  <c r="AM756" i="1" s="1"/>
  <c r="AN756" i="1" s="1"/>
  <c r="AC756" i="1" s="1"/>
  <c r="AD756" i="1" s="1"/>
  <c r="Z756" i="1"/>
  <c r="Y756" i="1"/>
  <c r="R756" i="1"/>
  <c r="G756" i="1"/>
  <c r="E756" i="1"/>
  <c r="AU755" i="1"/>
  <c r="AF755" i="1"/>
  <c r="AM755" i="1" s="1"/>
  <c r="AN755" i="1" s="1"/>
  <c r="AC755" i="1" s="1"/>
  <c r="AD755" i="1" s="1"/>
  <c r="Z755" i="1"/>
  <c r="Y755" i="1"/>
  <c r="R755" i="1"/>
  <c r="G755" i="1"/>
  <c r="E755" i="1"/>
  <c r="AU754" i="1"/>
  <c r="AF754" i="1"/>
  <c r="AM754" i="1" s="1"/>
  <c r="AN754" i="1" s="1"/>
  <c r="AC754" i="1" s="1"/>
  <c r="AD754" i="1" s="1"/>
  <c r="Z754" i="1"/>
  <c r="Y754" i="1"/>
  <c r="R754" i="1"/>
  <c r="G754" i="1"/>
  <c r="E754" i="1"/>
  <c r="AU753" i="1"/>
  <c r="AF753" i="1"/>
  <c r="AM753" i="1" s="1"/>
  <c r="AN753" i="1" s="1"/>
  <c r="AC753" i="1" s="1"/>
  <c r="AD753" i="1" s="1"/>
  <c r="Z753" i="1"/>
  <c r="Y753" i="1"/>
  <c r="R753" i="1"/>
  <c r="G753" i="1"/>
  <c r="E753" i="1"/>
  <c r="AU752" i="1"/>
  <c r="AF752" i="1"/>
  <c r="AM752" i="1" s="1"/>
  <c r="AN752" i="1" s="1"/>
  <c r="AC752" i="1" s="1"/>
  <c r="AD752" i="1" s="1"/>
  <c r="Z752" i="1"/>
  <c r="Y752" i="1"/>
  <c r="R752" i="1"/>
  <c r="G752" i="1"/>
  <c r="E752" i="1"/>
  <c r="AU751" i="1"/>
  <c r="AF751" i="1"/>
  <c r="AM751" i="1" s="1"/>
  <c r="AN751" i="1" s="1"/>
  <c r="AC751" i="1" s="1"/>
  <c r="AD751" i="1" s="1"/>
  <c r="Z751" i="1"/>
  <c r="Y751" i="1"/>
  <c r="R751" i="1"/>
  <c r="G751" i="1"/>
  <c r="E751" i="1"/>
  <c r="AU750" i="1"/>
  <c r="AF750" i="1"/>
  <c r="AM750" i="1" s="1"/>
  <c r="AN750" i="1" s="1"/>
  <c r="AC750" i="1" s="1"/>
  <c r="AD750" i="1" s="1"/>
  <c r="Z750" i="1"/>
  <c r="Y750" i="1"/>
  <c r="R750" i="1"/>
  <c r="G750" i="1"/>
  <c r="E750" i="1"/>
  <c r="AU749" i="1"/>
  <c r="AF749" i="1"/>
  <c r="AM749" i="1" s="1"/>
  <c r="AN749" i="1" s="1"/>
  <c r="AC749" i="1" s="1"/>
  <c r="AD749" i="1" s="1"/>
  <c r="Z749" i="1"/>
  <c r="Y749" i="1"/>
  <c r="R749" i="1"/>
  <c r="G749" i="1"/>
  <c r="E749" i="1"/>
  <c r="AU748" i="1"/>
  <c r="AF748" i="1"/>
  <c r="AM748" i="1" s="1"/>
  <c r="AN748" i="1" s="1"/>
  <c r="AC748" i="1" s="1"/>
  <c r="AD748" i="1" s="1"/>
  <c r="Z748" i="1"/>
  <c r="Y748" i="1"/>
  <c r="W748" i="1"/>
  <c r="R748" i="1"/>
  <c r="G748" i="1"/>
  <c r="E748" i="1"/>
  <c r="AU747" i="1"/>
  <c r="AF747" i="1"/>
  <c r="AM747" i="1" s="1"/>
  <c r="AN747" i="1" s="1"/>
  <c r="AC747" i="1" s="1"/>
  <c r="AD747" i="1" s="1"/>
  <c r="Z747" i="1"/>
  <c r="Y747" i="1"/>
  <c r="W747" i="1"/>
  <c r="R747" i="1"/>
  <c r="G747" i="1"/>
  <c r="E747" i="1"/>
  <c r="AU746" i="1"/>
  <c r="AF746" i="1"/>
  <c r="AM746" i="1" s="1"/>
  <c r="AN746" i="1" s="1"/>
  <c r="AC746" i="1" s="1"/>
  <c r="AD746" i="1" s="1"/>
  <c r="Z746" i="1"/>
  <c r="Y746" i="1"/>
  <c r="W746" i="1"/>
  <c r="R746" i="1"/>
  <c r="G746" i="1"/>
  <c r="E746" i="1"/>
  <c r="AU745" i="1"/>
  <c r="AF745" i="1"/>
  <c r="AM745" i="1" s="1"/>
  <c r="AN745" i="1" s="1"/>
  <c r="AC745" i="1" s="1"/>
  <c r="AD745" i="1" s="1"/>
  <c r="Z745" i="1"/>
  <c r="Y745" i="1"/>
  <c r="R745" i="1"/>
  <c r="E745" i="1"/>
  <c r="AU744" i="1"/>
  <c r="AF744" i="1"/>
  <c r="AM744" i="1" s="1"/>
  <c r="AN744" i="1" s="1"/>
  <c r="AC744" i="1" s="1"/>
  <c r="AD744" i="1" s="1"/>
  <c r="Z744" i="1"/>
  <c r="Y744" i="1"/>
  <c r="R744" i="1"/>
  <c r="E744" i="1"/>
  <c r="AU743" i="1"/>
  <c r="AF743" i="1"/>
  <c r="AM743" i="1" s="1"/>
  <c r="AN743" i="1" s="1"/>
  <c r="AC743" i="1" s="1"/>
  <c r="AD743" i="1" s="1"/>
  <c r="Z743" i="1"/>
  <c r="Y743" i="1"/>
  <c r="R743" i="1"/>
  <c r="E743" i="1"/>
  <c r="AU742" i="1"/>
  <c r="AF742" i="1"/>
  <c r="AM742" i="1" s="1"/>
  <c r="AN742" i="1" s="1"/>
  <c r="AC742" i="1" s="1"/>
  <c r="AD742" i="1" s="1"/>
  <c r="Z742" i="1"/>
  <c r="Y742" i="1"/>
  <c r="R742" i="1"/>
  <c r="E742" i="1"/>
  <c r="AU741" i="1"/>
  <c r="AF741" i="1"/>
  <c r="AM741" i="1" s="1"/>
  <c r="AN741" i="1" s="1"/>
  <c r="AC741" i="1" s="1"/>
  <c r="AD741" i="1" s="1"/>
  <c r="Z741" i="1"/>
  <c r="Y741" i="1"/>
  <c r="R741" i="1"/>
  <c r="E741" i="1"/>
  <c r="AU740" i="1"/>
  <c r="AF740" i="1"/>
  <c r="AM740" i="1" s="1"/>
  <c r="AN740" i="1" s="1"/>
  <c r="AC740" i="1" s="1"/>
  <c r="AD740" i="1" s="1"/>
  <c r="Z740" i="1"/>
  <c r="Y740" i="1"/>
  <c r="R740" i="1"/>
  <c r="E740" i="1"/>
  <c r="AU739" i="1"/>
  <c r="AF739" i="1"/>
  <c r="AM739" i="1" s="1"/>
  <c r="AN739" i="1" s="1"/>
  <c r="AC739" i="1" s="1"/>
  <c r="AD739" i="1" s="1"/>
  <c r="Z739" i="1"/>
  <c r="Y739" i="1"/>
  <c r="T739" i="1"/>
  <c r="R739" i="1"/>
  <c r="G739" i="1"/>
  <c r="E739" i="1"/>
  <c r="AU738" i="1"/>
  <c r="AF738" i="1"/>
  <c r="AM738" i="1" s="1"/>
  <c r="AN738" i="1" s="1"/>
  <c r="AC738" i="1" s="1"/>
  <c r="AD738" i="1" s="1"/>
  <c r="Z738" i="1"/>
  <c r="Y738" i="1"/>
  <c r="T738" i="1"/>
  <c r="R738" i="1"/>
  <c r="G738" i="1"/>
  <c r="E738" i="1"/>
  <c r="AU737" i="1"/>
  <c r="AF737" i="1"/>
  <c r="AM737" i="1" s="1"/>
  <c r="AN737" i="1" s="1"/>
  <c r="AC737" i="1" s="1"/>
  <c r="AD737" i="1" s="1"/>
  <c r="Z737" i="1"/>
  <c r="Y737" i="1"/>
  <c r="R737" i="1"/>
  <c r="G737" i="1"/>
  <c r="E737" i="1"/>
  <c r="AU736" i="1"/>
  <c r="AF736" i="1"/>
  <c r="AM736" i="1" s="1"/>
  <c r="AN736" i="1" s="1"/>
  <c r="AC736" i="1" s="1"/>
  <c r="AD736" i="1" s="1"/>
  <c r="Z736" i="1"/>
  <c r="Y736" i="1"/>
  <c r="R736" i="1"/>
  <c r="G736" i="1"/>
  <c r="E736" i="1"/>
  <c r="AU735" i="1"/>
  <c r="AF735" i="1"/>
  <c r="AM735" i="1" s="1"/>
  <c r="AN735" i="1" s="1"/>
  <c r="AC735" i="1" s="1"/>
  <c r="AD735" i="1" s="1"/>
  <c r="Z735" i="1"/>
  <c r="Y735" i="1"/>
  <c r="R735" i="1"/>
  <c r="G735" i="1"/>
  <c r="E735" i="1"/>
  <c r="AU734" i="1"/>
  <c r="AF734" i="1"/>
  <c r="AM734" i="1" s="1"/>
  <c r="AN734" i="1" s="1"/>
  <c r="AC734" i="1" s="1"/>
  <c r="AD734" i="1" s="1"/>
  <c r="Z734" i="1"/>
  <c r="Y734" i="1"/>
  <c r="R734" i="1"/>
  <c r="G734" i="1"/>
  <c r="E734" i="1"/>
  <c r="AU733" i="1"/>
  <c r="AF733" i="1"/>
  <c r="AM733" i="1" s="1"/>
  <c r="AN733" i="1" s="1"/>
  <c r="AC733" i="1" s="1"/>
  <c r="AD733" i="1" s="1"/>
  <c r="Z733" i="1"/>
  <c r="Y733" i="1"/>
  <c r="R733" i="1"/>
  <c r="E733" i="1"/>
  <c r="AU732" i="1"/>
  <c r="AF732" i="1"/>
  <c r="AM732" i="1" s="1"/>
  <c r="AN732" i="1" s="1"/>
  <c r="AC732" i="1" s="1"/>
  <c r="AD732" i="1" s="1"/>
  <c r="Z732" i="1"/>
  <c r="Y732" i="1"/>
  <c r="R732" i="1"/>
  <c r="E732" i="1"/>
  <c r="AU731" i="1"/>
  <c r="AF731" i="1"/>
  <c r="AM731" i="1" s="1"/>
  <c r="AN731" i="1" s="1"/>
  <c r="AC731" i="1" s="1"/>
  <c r="AD731" i="1" s="1"/>
  <c r="Z731" i="1"/>
  <c r="Y731" i="1"/>
  <c r="R731" i="1"/>
  <c r="E731" i="1"/>
  <c r="AU730" i="1"/>
  <c r="AF730" i="1"/>
  <c r="AM730" i="1" s="1"/>
  <c r="AN730" i="1" s="1"/>
  <c r="AC730" i="1" s="1"/>
  <c r="AD730" i="1" s="1"/>
  <c r="Z730" i="1"/>
  <c r="Y730" i="1"/>
  <c r="R730" i="1"/>
  <c r="E730" i="1"/>
  <c r="AU729" i="1"/>
  <c r="AF729" i="1"/>
  <c r="AM729" i="1" s="1"/>
  <c r="AN729" i="1" s="1"/>
  <c r="AC729" i="1" s="1"/>
  <c r="AD729" i="1" s="1"/>
  <c r="Z729" i="1"/>
  <c r="Y729" i="1"/>
  <c r="R729" i="1"/>
  <c r="E729" i="1"/>
  <c r="AU728" i="1"/>
  <c r="AF728" i="1"/>
  <c r="AM728" i="1" s="1"/>
  <c r="AN728" i="1" s="1"/>
  <c r="AC728" i="1" s="1"/>
  <c r="AD728" i="1" s="1"/>
  <c r="Z728" i="1"/>
  <c r="Y728" i="1"/>
  <c r="R728" i="1"/>
  <c r="E728" i="1"/>
  <c r="AU727" i="1"/>
  <c r="AF727" i="1"/>
  <c r="AM727" i="1" s="1"/>
  <c r="AN727" i="1" s="1"/>
  <c r="AC727" i="1" s="1"/>
  <c r="AD727" i="1" s="1"/>
  <c r="Z727" i="1"/>
  <c r="Y727" i="1"/>
  <c r="R727" i="1"/>
  <c r="G727" i="1"/>
  <c r="E727" i="1"/>
  <c r="AU726" i="1"/>
  <c r="AF726" i="1"/>
  <c r="AM726" i="1" s="1"/>
  <c r="AN726" i="1" s="1"/>
  <c r="AC726" i="1" s="1"/>
  <c r="AD726" i="1" s="1"/>
  <c r="Z726" i="1"/>
  <c r="Y726" i="1"/>
  <c r="R726" i="1"/>
  <c r="G726" i="1"/>
  <c r="E726" i="1"/>
  <c r="AU725" i="1"/>
  <c r="AF725" i="1"/>
  <c r="AM725" i="1" s="1"/>
  <c r="AN725" i="1" s="1"/>
  <c r="AC725" i="1" s="1"/>
  <c r="AD725" i="1" s="1"/>
  <c r="Z725" i="1"/>
  <c r="Y725" i="1"/>
  <c r="R725" i="1"/>
  <c r="G725" i="1"/>
  <c r="E725" i="1"/>
  <c r="AU724" i="1"/>
  <c r="AF724" i="1"/>
  <c r="AM724" i="1" s="1"/>
  <c r="AN724" i="1" s="1"/>
  <c r="AC724" i="1" s="1"/>
  <c r="AD724" i="1" s="1"/>
  <c r="Z724" i="1"/>
  <c r="Y724" i="1"/>
  <c r="R724" i="1"/>
  <c r="G724" i="1"/>
  <c r="E724" i="1"/>
  <c r="AU723" i="1"/>
  <c r="AF723" i="1"/>
  <c r="AM723" i="1" s="1"/>
  <c r="AN723" i="1" s="1"/>
  <c r="AC723" i="1" s="1"/>
  <c r="AD723" i="1" s="1"/>
  <c r="Z723" i="1"/>
  <c r="Y723" i="1"/>
  <c r="R723" i="1"/>
  <c r="G723" i="1"/>
  <c r="E723" i="1"/>
  <c r="AU722" i="1"/>
  <c r="AF722" i="1"/>
  <c r="AM722" i="1" s="1"/>
  <c r="AN722" i="1" s="1"/>
  <c r="AC722" i="1" s="1"/>
  <c r="AD722" i="1" s="1"/>
  <c r="Z722" i="1"/>
  <c r="Y722" i="1"/>
  <c r="R722" i="1"/>
  <c r="G722" i="1"/>
  <c r="E722" i="1"/>
  <c r="AU721" i="1"/>
  <c r="AF721" i="1"/>
  <c r="AM721" i="1" s="1"/>
  <c r="AN721" i="1" s="1"/>
  <c r="AC721" i="1" s="1"/>
  <c r="AD721" i="1" s="1"/>
  <c r="Z721" i="1"/>
  <c r="Y721" i="1"/>
  <c r="R721" i="1"/>
  <c r="G721" i="1"/>
  <c r="E721" i="1"/>
  <c r="AU720" i="1"/>
  <c r="AF720" i="1"/>
  <c r="AM720" i="1" s="1"/>
  <c r="AN720" i="1" s="1"/>
  <c r="AC720" i="1" s="1"/>
  <c r="AD720" i="1" s="1"/>
  <c r="Z720" i="1"/>
  <c r="Y720" i="1"/>
  <c r="R720" i="1"/>
  <c r="G720" i="1"/>
  <c r="E720" i="1"/>
  <c r="AU719" i="1"/>
  <c r="AF719" i="1"/>
  <c r="AM719" i="1" s="1"/>
  <c r="AN719" i="1" s="1"/>
  <c r="AC719" i="1" s="1"/>
  <c r="AD719" i="1" s="1"/>
  <c r="Z719" i="1"/>
  <c r="Y719" i="1"/>
  <c r="R719" i="1"/>
  <c r="G719" i="1"/>
  <c r="E719" i="1"/>
  <c r="AU718" i="1"/>
  <c r="AF718" i="1"/>
  <c r="AM718" i="1" s="1"/>
  <c r="AN718" i="1" s="1"/>
  <c r="AC718" i="1" s="1"/>
  <c r="AD718" i="1" s="1"/>
  <c r="Z718" i="1"/>
  <c r="Y718" i="1"/>
  <c r="R718" i="1"/>
  <c r="E718" i="1"/>
  <c r="AU717" i="1"/>
  <c r="AF717" i="1"/>
  <c r="AM717" i="1" s="1"/>
  <c r="AN717" i="1" s="1"/>
  <c r="AC717" i="1" s="1"/>
  <c r="AD717" i="1" s="1"/>
  <c r="Z717" i="1"/>
  <c r="Y717" i="1"/>
  <c r="R717" i="1"/>
  <c r="E717" i="1"/>
  <c r="AU716" i="1"/>
  <c r="AF716" i="1"/>
  <c r="AM716" i="1" s="1"/>
  <c r="AN716" i="1" s="1"/>
  <c r="AC716" i="1" s="1"/>
  <c r="AD716" i="1" s="1"/>
  <c r="Z716" i="1"/>
  <c r="Y716" i="1"/>
  <c r="R716" i="1"/>
  <c r="E716" i="1"/>
  <c r="AU715" i="1"/>
  <c r="AF715" i="1"/>
  <c r="AM715" i="1" s="1"/>
  <c r="AN715" i="1" s="1"/>
  <c r="AC715" i="1" s="1"/>
  <c r="AD715" i="1" s="1"/>
  <c r="Z715" i="1"/>
  <c r="Y715" i="1"/>
  <c r="R715" i="1"/>
  <c r="E715" i="1"/>
  <c r="AU714" i="1"/>
  <c r="AF714" i="1"/>
  <c r="AM714" i="1" s="1"/>
  <c r="AN714" i="1" s="1"/>
  <c r="AC714" i="1" s="1"/>
  <c r="AD714" i="1" s="1"/>
  <c r="Z714" i="1"/>
  <c r="Y714" i="1"/>
  <c r="R714" i="1"/>
  <c r="E714" i="1"/>
  <c r="AU713" i="1"/>
  <c r="AF713" i="1"/>
  <c r="AM713" i="1" s="1"/>
  <c r="AN713" i="1" s="1"/>
  <c r="AC713" i="1" s="1"/>
  <c r="Z713" i="1"/>
  <c r="Y713" i="1"/>
  <c r="R713" i="1"/>
  <c r="G713" i="1"/>
  <c r="E713" i="1"/>
  <c r="AU712" i="1"/>
  <c r="AF712" i="1"/>
  <c r="AM712" i="1" s="1"/>
  <c r="AN712" i="1" s="1"/>
  <c r="AC712" i="1" s="1"/>
  <c r="Z712" i="1"/>
  <c r="Y712" i="1"/>
  <c r="R712" i="1"/>
  <c r="G712" i="1"/>
  <c r="E712" i="1"/>
  <c r="AU711" i="1"/>
  <c r="AF711" i="1"/>
  <c r="AM711" i="1" s="1"/>
  <c r="AN711" i="1" s="1"/>
  <c r="AC711" i="1" s="1"/>
  <c r="Z711" i="1"/>
  <c r="Y711" i="1"/>
  <c r="R711" i="1"/>
  <c r="G711" i="1"/>
  <c r="E711" i="1"/>
  <c r="AU710" i="1"/>
  <c r="AF710" i="1"/>
  <c r="AM710" i="1" s="1"/>
  <c r="AN710" i="1" s="1"/>
  <c r="Z710" i="1"/>
  <c r="Y710" i="1"/>
  <c r="V710" i="1"/>
  <c r="R710" i="1"/>
  <c r="G710" i="1"/>
  <c r="E710" i="1"/>
  <c r="AU709" i="1"/>
  <c r="AF709" i="1"/>
  <c r="AM709" i="1" s="1"/>
  <c r="AN709" i="1" s="1"/>
  <c r="Z709" i="1"/>
  <c r="Y709" i="1"/>
  <c r="V709" i="1"/>
  <c r="R709" i="1"/>
  <c r="G709" i="1"/>
  <c r="E709" i="1"/>
  <c r="AU708" i="1"/>
  <c r="AF708" i="1"/>
  <c r="AM708" i="1" s="1"/>
  <c r="AN708" i="1" s="1"/>
  <c r="Z708" i="1"/>
  <c r="Y708" i="1"/>
  <c r="V708" i="1"/>
  <c r="R708" i="1"/>
  <c r="G708" i="1"/>
  <c r="E708" i="1"/>
  <c r="AU707" i="1"/>
  <c r="AF707" i="1"/>
  <c r="AM707" i="1" s="1"/>
  <c r="AN707" i="1" s="1"/>
  <c r="AC707" i="1" s="1"/>
  <c r="AD707" i="1" s="1"/>
  <c r="Z707" i="1"/>
  <c r="Y707" i="1"/>
  <c r="R707" i="1"/>
  <c r="G707" i="1"/>
  <c r="E707" i="1"/>
  <c r="AU706" i="1"/>
  <c r="AF706" i="1"/>
  <c r="AM706" i="1" s="1"/>
  <c r="AN706" i="1" s="1"/>
  <c r="AC706" i="1" s="1"/>
  <c r="AD706" i="1" s="1"/>
  <c r="Z706" i="1"/>
  <c r="Y706" i="1"/>
  <c r="R706" i="1"/>
  <c r="G706" i="1"/>
  <c r="E706" i="1"/>
  <c r="AU705" i="1"/>
  <c r="AF705" i="1"/>
  <c r="AM705" i="1" s="1"/>
  <c r="AN705" i="1" s="1"/>
  <c r="AC705" i="1" s="1"/>
  <c r="AD705" i="1" s="1"/>
  <c r="Z705" i="1"/>
  <c r="Y705" i="1"/>
  <c r="R705" i="1"/>
  <c r="G705" i="1"/>
  <c r="E705" i="1"/>
  <c r="AU704" i="1"/>
  <c r="AF704" i="1"/>
  <c r="AM704" i="1" s="1"/>
  <c r="AN704" i="1" s="1"/>
  <c r="AC704" i="1" s="1"/>
  <c r="AD704" i="1" s="1"/>
  <c r="Z704" i="1"/>
  <c r="Y704" i="1"/>
  <c r="R704" i="1"/>
  <c r="G704" i="1"/>
  <c r="E704" i="1"/>
  <c r="AU703" i="1"/>
  <c r="AF703" i="1"/>
  <c r="AM703" i="1" s="1"/>
  <c r="AN703" i="1" s="1"/>
  <c r="AC703" i="1" s="1"/>
  <c r="AD703" i="1" s="1"/>
  <c r="Z703" i="1"/>
  <c r="Y703" i="1"/>
  <c r="R703" i="1"/>
  <c r="G703" i="1"/>
  <c r="E703" i="1"/>
  <c r="AU702" i="1"/>
  <c r="AF702" i="1"/>
  <c r="AM702" i="1" s="1"/>
  <c r="AN702" i="1" s="1"/>
  <c r="AC702" i="1" s="1"/>
  <c r="AD702" i="1" s="1"/>
  <c r="Z702" i="1"/>
  <c r="Y702" i="1"/>
  <c r="R702" i="1"/>
  <c r="G702" i="1"/>
  <c r="E702" i="1"/>
  <c r="AU701" i="1"/>
  <c r="AF701" i="1"/>
  <c r="AM701" i="1" s="1"/>
  <c r="AN701" i="1" s="1"/>
  <c r="AC701" i="1" s="1"/>
  <c r="AD701" i="1" s="1"/>
  <c r="Z701" i="1"/>
  <c r="Y701" i="1"/>
  <c r="R701" i="1"/>
  <c r="G701" i="1"/>
  <c r="E701" i="1"/>
  <c r="AU700" i="1"/>
  <c r="AF700" i="1"/>
  <c r="AM700" i="1" s="1"/>
  <c r="AN700" i="1" s="1"/>
  <c r="AC700" i="1" s="1"/>
  <c r="AD700" i="1" s="1"/>
  <c r="Z700" i="1"/>
  <c r="Y700" i="1"/>
  <c r="R700" i="1"/>
  <c r="G700" i="1"/>
  <c r="E700" i="1"/>
  <c r="AU699" i="1"/>
  <c r="AF699" i="1"/>
  <c r="AM699" i="1" s="1"/>
  <c r="AN699" i="1" s="1"/>
  <c r="AC699" i="1" s="1"/>
  <c r="AD699" i="1" s="1"/>
  <c r="Z699" i="1"/>
  <c r="Y699" i="1"/>
  <c r="R699" i="1"/>
  <c r="G699" i="1"/>
  <c r="E699" i="1"/>
  <c r="AU698" i="1"/>
  <c r="AF698" i="1"/>
  <c r="AM698" i="1" s="1"/>
  <c r="AN698" i="1" s="1"/>
  <c r="AC698" i="1" s="1"/>
  <c r="AD698" i="1" s="1"/>
  <c r="Z698" i="1"/>
  <c r="Y698" i="1"/>
  <c r="R698" i="1"/>
  <c r="E698" i="1"/>
  <c r="AU697" i="1"/>
  <c r="AF697" i="1"/>
  <c r="AM697" i="1" s="1"/>
  <c r="AN697" i="1" s="1"/>
  <c r="AC697" i="1" s="1"/>
  <c r="AD697" i="1" s="1"/>
  <c r="Z697" i="1"/>
  <c r="Y697" i="1"/>
  <c r="R697" i="1"/>
  <c r="E697" i="1"/>
  <c r="AU696" i="1"/>
  <c r="AF696" i="1"/>
  <c r="AM696" i="1" s="1"/>
  <c r="AN696" i="1" s="1"/>
  <c r="AC696" i="1" s="1"/>
  <c r="AD696" i="1" s="1"/>
  <c r="Z696" i="1"/>
  <c r="Y696" i="1"/>
  <c r="R696" i="1"/>
  <c r="E696" i="1"/>
  <c r="AU695" i="1"/>
  <c r="AF695" i="1"/>
  <c r="AM695" i="1" s="1"/>
  <c r="AN695" i="1" s="1"/>
  <c r="AC695" i="1" s="1"/>
  <c r="AD695" i="1" s="1"/>
  <c r="Z695" i="1"/>
  <c r="Y695" i="1"/>
  <c r="R695" i="1"/>
  <c r="E695" i="1"/>
  <c r="AU694" i="1"/>
  <c r="AF694" i="1"/>
  <c r="AM694" i="1" s="1"/>
  <c r="AN694" i="1" s="1"/>
  <c r="AC694" i="1" s="1"/>
  <c r="AD694" i="1" s="1"/>
  <c r="Z694" i="1"/>
  <c r="Y694" i="1"/>
  <c r="R694" i="1"/>
  <c r="E694" i="1"/>
  <c r="AU693" i="1"/>
  <c r="AF693" i="1"/>
  <c r="AM693" i="1" s="1"/>
  <c r="AN693" i="1" s="1"/>
  <c r="AC693" i="1" s="1"/>
  <c r="AD693" i="1" s="1"/>
  <c r="Z693" i="1"/>
  <c r="Y693" i="1"/>
  <c r="R693" i="1"/>
  <c r="G693" i="1"/>
  <c r="E693" i="1"/>
  <c r="AU692" i="1"/>
  <c r="AF692" i="1"/>
  <c r="AM692" i="1" s="1"/>
  <c r="AN692" i="1" s="1"/>
  <c r="AC692" i="1" s="1"/>
  <c r="AD692" i="1" s="1"/>
  <c r="Z692" i="1"/>
  <c r="Y692" i="1"/>
  <c r="R692" i="1"/>
  <c r="G692" i="1"/>
  <c r="E692" i="1"/>
  <c r="AU691" i="1"/>
  <c r="AF691" i="1"/>
  <c r="AM691" i="1" s="1"/>
  <c r="AN691" i="1" s="1"/>
  <c r="AC691" i="1" s="1"/>
  <c r="AD691" i="1" s="1"/>
  <c r="Z691" i="1"/>
  <c r="Y691" i="1"/>
  <c r="R691" i="1"/>
  <c r="G691" i="1"/>
  <c r="E691" i="1"/>
  <c r="AU690" i="1"/>
  <c r="AF690" i="1"/>
  <c r="AM690" i="1" s="1"/>
  <c r="AN690" i="1" s="1"/>
  <c r="AC690" i="1" s="1"/>
  <c r="AD690" i="1" s="1"/>
  <c r="Z690" i="1"/>
  <c r="Y690" i="1"/>
  <c r="R690" i="1"/>
  <c r="G690" i="1"/>
  <c r="E690" i="1"/>
  <c r="AU689" i="1"/>
  <c r="AF689" i="1"/>
  <c r="AM689" i="1" s="1"/>
  <c r="AN689" i="1" s="1"/>
  <c r="AC689" i="1" s="1"/>
  <c r="AD689" i="1" s="1"/>
  <c r="Z689" i="1"/>
  <c r="Y689" i="1"/>
  <c r="R689" i="1"/>
  <c r="G689" i="1"/>
  <c r="E689" i="1"/>
  <c r="AU688" i="1"/>
  <c r="AF688" i="1"/>
  <c r="AM688" i="1" s="1"/>
  <c r="AN688" i="1" s="1"/>
  <c r="AC688" i="1" s="1"/>
  <c r="AD688" i="1" s="1"/>
  <c r="Z688" i="1"/>
  <c r="Y688" i="1"/>
  <c r="R688" i="1"/>
  <c r="G688" i="1"/>
  <c r="E688" i="1"/>
  <c r="AU687" i="1"/>
  <c r="AF687" i="1"/>
  <c r="AM687" i="1" s="1"/>
  <c r="AN687" i="1" s="1"/>
  <c r="AC687" i="1" s="1"/>
  <c r="AD687" i="1" s="1"/>
  <c r="Z687" i="1"/>
  <c r="Y687" i="1"/>
  <c r="R687" i="1"/>
  <c r="G687" i="1"/>
  <c r="E687" i="1"/>
  <c r="AU686" i="1"/>
  <c r="AF686" i="1"/>
  <c r="AM686" i="1" s="1"/>
  <c r="AN686" i="1" s="1"/>
  <c r="AC686" i="1" s="1"/>
  <c r="AD686" i="1" s="1"/>
  <c r="Z686" i="1"/>
  <c r="Y686" i="1"/>
  <c r="R686" i="1"/>
  <c r="G686" i="1"/>
  <c r="E686" i="1"/>
  <c r="AU685" i="1"/>
  <c r="AF685" i="1"/>
  <c r="AM685" i="1" s="1"/>
  <c r="AN685" i="1" s="1"/>
  <c r="AC685" i="1" s="1"/>
  <c r="AD685" i="1" s="1"/>
  <c r="Z685" i="1"/>
  <c r="Y685" i="1"/>
  <c r="R685" i="1"/>
  <c r="G685" i="1"/>
  <c r="E685" i="1"/>
  <c r="AU684" i="1"/>
  <c r="AF684" i="1"/>
  <c r="AM684" i="1" s="1"/>
  <c r="AN684" i="1" s="1"/>
  <c r="AC684" i="1" s="1"/>
  <c r="AD684" i="1" s="1"/>
  <c r="Z684" i="1"/>
  <c r="Y684" i="1"/>
  <c r="R684" i="1"/>
  <c r="G684" i="1"/>
  <c r="E684" i="1"/>
  <c r="AU683" i="1"/>
  <c r="AF683" i="1"/>
  <c r="AM683" i="1" s="1"/>
  <c r="AN683" i="1" s="1"/>
  <c r="AC683" i="1" s="1"/>
  <c r="AD683" i="1" s="1"/>
  <c r="Z683" i="1"/>
  <c r="Y683" i="1"/>
  <c r="R683" i="1"/>
  <c r="G683" i="1"/>
  <c r="E683" i="1"/>
  <c r="AU682" i="1"/>
  <c r="AF682" i="1"/>
  <c r="AM682" i="1" s="1"/>
  <c r="AN682" i="1" s="1"/>
  <c r="AC682" i="1" s="1"/>
  <c r="AD682" i="1" s="1"/>
  <c r="Z682" i="1"/>
  <c r="Y682" i="1"/>
  <c r="R682" i="1"/>
  <c r="G682" i="1"/>
  <c r="E682" i="1"/>
  <c r="AU681" i="1"/>
  <c r="AF681" i="1"/>
  <c r="AM681" i="1" s="1"/>
  <c r="AN681" i="1" s="1"/>
  <c r="AC681" i="1" s="1"/>
  <c r="AD681" i="1" s="1"/>
  <c r="Z681" i="1"/>
  <c r="Y681" i="1"/>
  <c r="W681" i="1"/>
  <c r="R681" i="1"/>
  <c r="K681" i="1"/>
  <c r="G681" i="1"/>
  <c r="E681" i="1"/>
  <c r="AU680" i="1"/>
  <c r="AF680" i="1"/>
  <c r="AM680" i="1" s="1"/>
  <c r="AN680" i="1" s="1"/>
  <c r="AC680" i="1" s="1"/>
  <c r="AD680" i="1" s="1"/>
  <c r="Z680" i="1"/>
  <c r="Y680" i="1"/>
  <c r="W680" i="1"/>
  <c r="R680" i="1"/>
  <c r="K680" i="1"/>
  <c r="G680" i="1"/>
  <c r="E680" i="1"/>
  <c r="AU679" i="1"/>
  <c r="AF679" i="1"/>
  <c r="AM679" i="1" s="1"/>
  <c r="AN679" i="1" s="1"/>
  <c r="AC679" i="1" s="1"/>
  <c r="AD679" i="1" s="1"/>
  <c r="Z679" i="1"/>
  <c r="Y679" i="1"/>
  <c r="W679" i="1"/>
  <c r="R679" i="1"/>
  <c r="G679" i="1"/>
  <c r="E679" i="1"/>
  <c r="AU678" i="1"/>
  <c r="AF678" i="1"/>
  <c r="AM678" i="1" s="1"/>
  <c r="AN678" i="1" s="1"/>
  <c r="AC678" i="1" s="1"/>
  <c r="AD678" i="1" s="1"/>
  <c r="Z678" i="1"/>
  <c r="Y678" i="1"/>
  <c r="W678" i="1"/>
  <c r="R678" i="1"/>
  <c r="G678" i="1"/>
  <c r="E678" i="1"/>
  <c r="AU677" i="1"/>
  <c r="AF677" i="1"/>
  <c r="AM677" i="1" s="1"/>
  <c r="AN677" i="1" s="1"/>
  <c r="AC677" i="1" s="1"/>
  <c r="AD677" i="1" s="1"/>
  <c r="Z677" i="1"/>
  <c r="Y677" i="1"/>
  <c r="R677" i="1"/>
  <c r="G677" i="1"/>
  <c r="E677" i="1"/>
  <c r="AU676" i="1"/>
  <c r="AF676" i="1"/>
  <c r="AM676" i="1" s="1"/>
  <c r="AN676" i="1" s="1"/>
  <c r="AC676" i="1" s="1"/>
  <c r="AD676" i="1" s="1"/>
  <c r="Z676" i="1"/>
  <c r="Y676" i="1"/>
  <c r="R676" i="1"/>
  <c r="G676" i="1"/>
  <c r="E676" i="1"/>
  <c r="AU675" i="1"/>
  <c r="AF675" i="1"/>
  <c r="AM675" i="1" s="1"/>
  <c r="AN675" i="1" s="1"/>
  <c r="AC675" i="1" s="1"/>
  <c r="AD675" i="1" s="1"/>
  <c r="Z675" i="1"/>
  <c r="Y675" i="1"/>
  <c r="R675" i="1"/>
  <c r="G675" i="1"/>
  <c r="E675" i="1"/>
  <c r="AU674" i="1"/>
  <c r="AF674" i="1"/>
  <c r="AM674" i="1" s="1"/>
  <c r="AN674" i="1" s="1"/>
  <c r="AC674" i="1" s="1"/>
  <c r="AD674" i="1" s="1"/>
  <c r="Z674" i="1"/>
  <c r="Y674" i="1"/>
  <c r="W674" i="1"/>
  <c r="T674" i="1"/>
  <c r="R674" i="1"/>
  <c r="G674" i="1"/>
  <c r="E674" i="1"/>
  <c r="AU673" i="1"/>
  <c r="AF673" i="1"/>
  <c r="AM673" i="1" s="1"/>
  <c r="AN673" i="1" s="1"/>
  <c r="AC673" i="1" s="1"/>
  <c r="AD673" i="1" s="1"/>
  <c r="Z673" i="1"/>
  <c r="Y673" i="1"/>
  <c r="R673" i="1"/>
  <c r="E673" i="1"/>
  <c r="AU672" i="1"/>
  <c r="AF672" i="1"/>
  <c r="AM672" i="1" s="1"/>
  <c r="AN672" i="1" s="1"/>
  <c r="AC672" i="1" s="1"/>
  <c r="AD672" i="1" s="1"/>
  <c r="Z672" i="1"/>
  <c r="Y672" i="1"/>
  <c r="R672" i="1"/>
  <c r="G672" i="1"/>
  <c r="E672" i="1"/>
  <c r="AU671" i="1"/>
  <c r="AF671" i="1"/>
  <c r="AM671" i="1" s="1"/>
  <c r="AN671" i="1" s="1"/>
  <c r="AC671" i="1" s="1"/>
  <c r="AD671" i="1" s="1"/>
  <c r="Z671" i="1"/>
  <c r="Y671" i="1"/>
  <c r="R671" i="1"/>
  <c r="G671" i="1"/>
  <c r="E671" i="1"/>
  <c r="AU670" i="1"/>
  <c r="AF670" i="1"/>
  <c r="AM670" i="1" s="1"/>
  <c r="AN670" i="1" s="1"/>
  <c r="AC670" i="1" s="1"/>
  <c r="AD670" i="1" s="1"/>
  <c r="Z670" i="1"/>
  <c r="Y670" i="1"/>
  <c r="R670" i="1"/>
  <c r="G670" i="1"/>
  <c r="E670" i="1"/>
  <c r="AU669" i="1"/>
  <c r="AF669" i="1"/>
  <c r="AM669" i="1" s="1"/>
  <c r="AN669" i="1" s="1"/>
  <c r="AC669" i="1" s="1"/>
  <c r="AD669" i="1" s="1"/>
  <c r="Z669" i="1"/>
  <c r="Y669" i="1"/>
  <c r="R669" i="1"/>
  <c r="E669" i="1"/>
  <c r="AU668" i="1"/>
  <c r="AF668" i="1"/>
  <c r="AM668" i="1" s="1"/>
  <c r="AN668" i="1" s="1"/>
  <c r="AC668" i="1" s="1"/>
  <c r="AD668" i="1" s="1"/>
  <c r="Z668" i="1"/>
  <c r="Y668" i="1"/>
  <c r="R668" i="1"/>
  <c r="E668" i="1"/>
  <c r="AU667" i="1"/>
  <c r="AF667" i="1"/>
  <c r="AM667" i="1" s="1"/>
  <c r="AN667" i="1" s="1"/>
  <c r="AC667" i="1" s="1"/>
  <c r="AD667" i="1" s="1"/>
  <c r="Z667" i="1"/>
  <c r="Y667" i="1"/>
  <c r="R667" i="1"/>
  <c r="E667" i="1"/>
  <c r="AU666" i="1"/>
  <c r="AF666" i="1"/>
  <c r="AM666" i="1" s="1"/>
  <c r="AN666" i="1" s="1"/>
  <c r="AC666" i="1" s="1"/>
  <c r="AD666" i="1" s="1"/>
  <c r="Z666" i="1"/>
  <c r="Y666" i="1"/>
  <c r="T666" i="1"/>
  <c r="R666" i="1"/>
  <c r="E666" i="1"/>
  <c r="AU665" i="1"/>
  <c r="AF665" i="1"/>
  <c r="AM665" i="1" s="1"/>
  <c r="AN665" i="1" s="1"/>
  <c r="AC665" i="1" s="1"/>
  <c r="AD665" i="1" s="1"/>
  <c r="Z665" i="1"/>
  <c r="Y665" i="1"/>
  <c r="T665" i="1"/>
  <c r="R665" i="1"/>
  <c r="E665" i="1"/>
  <c r="AU664" i="1"/>
  <c r="AF664" i="1"/>
  <c r="AM664" i="1" s="1"/>
  <c r="AN664" i="1" s="1"/>
  <c r="AC664" i="1" s="1"/>
  <c r="AD664" i="1" s="1"/>
  <c r="Z664" i="1"/>
  <c r="Y664" i="1"/>
  <c r="T664" i="1"/>
  <c r="R664" i="1"/>
  <c r="E664" i="1"/>
  <c r="AU663" i="1"/>
  <c r="AF663" i="1"/>
  <c r="AM663" i="1" s="1"/>
  <c r="AN663" i="1" s="1"/>
  <c r="AC663" i="1" s="1"/>
  <c r="AD663" i="1" s="1"/>
  <c r="Z663" i="1"/>
  <c r="Y663" i="1"/>
  <c r="T663" i="1"/>
  <c r="R663" i="1"/>
  <c r="E663" i="1"/>
  <c r="AU662" i="1"/>
  <c r="AF662" i="1"/>
  <c r="AM662" i="1" s="1"/>
  <c r="AN662" i="1" s="1"/>
  <c r="AC662" i="1" s="1"/>
  <c r="AD662" i="1" s="1"/>
  <c r="Z662" i="1"/>
  <c r="Y662" i="1"/>
  <c r="T662" i="1"/>
  <c r="R662" i="1"/>
  <c r="E662" i="1"/>
  <c r="AU661" i="1"/>
  <c r="AF661" i="1"/>
  <c r="AM661" i="1" s="1"/>
  <c r="AN661" i="1" s="1"/>
  <c r="AC661" i="1" s="1"/>
  <c r="AD661" i="1" s="1"/>
  <c r="Z661" i="1"/>
  <c r="Y661" i="1"/>
  <c r="R661" i="1"/>
  <c r="E661" i="1"/>
  <c r="AU660" i="1"/>
  <c r="AF660" i="1"/>
  <c r="AM660" i="1" s="1"/>
  <c r="AN660" i="1" s="1"/>
  <c r="AC660" i="1" s="1"/>
  <c r="AD660" i="1" s="1"/>
  <c r="Z660" i="1"/>
  <c r="Y660" i="1"/>
  <c r="R660" i="1"/>
  <c r="E660" i="1"/>
  <c r="AU659" i="1"/>
  <c r="AF659" i="1"/>
  <c r="AM659" i="1" s="1"/>
  <c r="AN659" i="1" s="1"/>
  <c r="AC659" i="1" s="1"/>
  <c r="AD659" i="1" s="1"/>
  <c r="Z659" i="1"/>
  <c r="Y659" i="1"/>
  <c r="R659" i="1"/>
  <c r="E659" i="1"/>
  <c r="AU658" i="1"/>
  <c r="AF658" i="1"/>
  <c r="AM658" i="1" s="1"/>
  <c r="AN658" i="1" s="1"/>
  <c r="AC658" i="1" s="1"/>
  <c r="AD658" i="1" s="1"/>
  <c r="Z658" i="1"/>
  <c r="Y658" i="1"/>
  <c r="R658" i="1"/>
  <c r="E658" i="1"/>
  <c r="AU657" i="1"/>
  <c r="AF657" i="1"/>
  <c r="AM657" i="1" s="1"/>
  <c r="AN657" i="1" s="1"/>
  <c r="AC657" i="1" s="1"/>
  <c r="AD657" i="1" s="1"/>
  <c r="Z657" i="1"/>
  <c r="Y657" i="1"/>
  <c r="R657" i="1"/>
  <c r="E657" i="1"/>
  <c r="AU656" i="1"/>
  <c r="AF656" i="1"/>
  <c r="AM656" i="1" s="1"/>
  <c r="AN656" i="1" s="1"/>
  <c r="AC656" i="1" s="1"/>
  <c r="AD656" i="1" s="1"/>
  <c r="Z656" i="1"/>
  <c r="Y656" i="1"/>
  <c r="R656" i="1"/>
  <c r="E656" i="1"/>
  <c r="AU655" i="1"/>
  <c r="AF655" i="1"/>
  <c r="AM655" i="1" s="1"/>
  <c r="AN655" i="1" s="1"/>
  <c r="AC655" i="1" s="1"/>
  <c r="AD655" i="1" s="1"/>
  <c r="Z655" i="1"/>
  <c r="Y655" i="1"/>
  <c r="R655" i="1"/>
  <c r="E655" i="1"/>
  <c r="AU654" i="1"/>
  <c r="AF654" i="1"/>
  <c r="AM654" i="1" s="1"/>
  <c r="AN654" i="1" s="1"/>
  <c r="AC654" i="1" s="1"/>
  <c r="AD654" i="1" s="1"/>
  <c r="Z654" i="1"/>
  <c r="Y654" i="1"/>
  <c r="R654" i="1"/>
  <c r="E654" i="1"/>
  <c r="AU653" i="1"/>
  <c r="AF653" i="1"/>
  <c r="AM653" i="1" s="1"/>
  <c r="AN653" i="1" s="1"/>
  <c r="AC653" i="1" s="1"/>
  <c r="AD653" i="1" s="1"/>
  <c r="Z653" i="1"/>
  <c r="Y653" i="1"/>
  <c r="R653" i="1"/>
  <c r="E653" i="1"/>
  <c r="AU652" i="1"/>
  <c r="AF652" i="1"/>
  <c r="AM652" i="1" s="1"/>
  <c r="AN652" i="1" s="1"/>
  <c r="AC652" i="1" s="1"/>
  <c r="AD652" i="1" s="1"/>
  <c r="Z652" i="1"/>
  <c r="Y652" i="1"/>
  <c r="R652" i="1"/>
  <c r="E652" i="1"/>
  <c r="AU651" i="1"/>
  <c r="AF651" i="1"/>
  <c r="AM651" i="1" s="1"/>
  <c r="AN651" i="1" s="1"/>
  <c r="AC651" i="1" s="1"/>
  <c r="AD651" i="1" s="1"/>
  <c r="Z651" i="1"/>
  <c r="Y651" i="1"/>
  <c r="R651" i="1"/>
  <c r="E651" i="1"/>
  <c r="AU650" i="1"/>
  <c r="AF650" i="1"/>
  <c r="AM650" i="1" s="1"/>
  <c r="AN650" i="1" s="1"/>
  <c r="AC650" i="1" s="1"/>
  <c r="AD650" i="1" s="1"/>
  <c r="Z650" i="1"/>
  <c r="Y650" i="1"/>
  <c r="R650" i="1"/>
  <c r="E650" i="1"/>
  <c r="AU649" i="1"/>
  <c r="AF649" i="1"/>
  <c r="AM649" i="1" s="1"/>
  <c r="AN649" i="1" s="1"/>
  <c r="AC649" i="1" s="1"/>
  <c r="AD649" i="1" s="1"/>
  <c r="Z649" i="1"/>
  <c r="Y649" i="1"/>
  <c r="R649" i="1"/>
  <c r="E649" i="1"/>
  <c r="AU648" i="1"/>
  <c r="AF648" i="1"/>
  <c r="AM648" i="1" s="1"/>
  <c r="AN648" i="1" s="1"/>
  <c r="AC648" i="1" s="1"/>
  <c r="AD648" i="1" s="1"/>
  <c r="Z648" i="1"/>
  <c r="Y648" i="1"/>
  <c r="R648" i="1"/>
  <c r="E648" i="1"/>
  <c r="AU647" i="1"/>
  <c r="AF647" i="1"/>
  <c r="AM647" i="1" s="1"/>
  <c r="AN647" i="1" s="1"/>
  <c r="AC647" i="1" s="1"/>
  <c r="AD647" i="1" s="1"/>
  <c r="Z647" i="1"/>
  <c r="Y647" i="1"/>
  <c r="R647" i="1"/>
  <c r="E647" i="1"/>
  <c r="AU646" i="1"/>
  <c r="AF646" i="1"/>
  <c r="AM646" i="1" s="1"/>
  <c r="AN646" i="1" s="1"/>
  <c r="AC646" i="1" s="1"/>
  <c r="AD646" i="1" s="1"/>
  <c r="Z646" i="1"/>
  <c r="Y646" i="1"/>
  <c r="R646" i="1"/>
  <c r="E646" i="1"/>
  <c r="AU645" i="1"/>
  <c r="AF645" i="1"/>
  <c r="AM645" i="1" s="1"/>
  <c r="AN645" i="1" s="1"/>
  <c r="AC645" i="1" s="1"/>
  <c r="AD645" i="1" s="1"/>
  <c r="Z645" i="1"/>
  <c r="Y645" i="1"/>
  <c r="R645" i="1"/>
  <c r="E645" i="1"/>
  <c r="AU644" i="1"/>
  <c r="AF644" i="1"/>
  <c r="AM644" i="1" s="1"/>
  <c r="AN644" i="1" s="1"/>
  <c r="AC644" i="1" s="1"/>
  <c r="AD644" i="1" s="1"/>
  <c r="Z644" i="1"/>
  <c r="Y644" i="1"/>
  <c r="R644" i="1"/>
  <c r="E644" i="1"/>
  <c r="AU643" i="1"/>
  <c r="AF643" i="1"/>
  <c r="AM643" i="1" s="1"/>
  <c r="AN643" i="1" s="1"/>
  <c r="AC643" i="1" s="1"/>
  <c r="AD643" i="1" s="1"/>
  <c r="Z643" i="1"/>
  <c r="Y643" i="1"/>
  <c r="R643" i="1"/>
  <c r="E643" i="1"/>
  <c r="AU642" i="1"/>
  <c r="AF642" i="1"/>
  <c r="AM642" i="1" s="1"/>
  <c r="AN642" i="1" s="1"/>
  <c r="AC642" i="1" s="1"/>
  <c r="AD642" i="1" s="1"/>
  <c r="Z642" i="1"/>
  <c r="Y642" i="1"/>
  <c r="R642" i="1"/>
  <c r="E642" i="1"/>
  <c r="AU641" i="1"/>
  <c r="AF641" i="1"/>
  <c r="AM641" i="1" s="1"/>
  <c r="AN641" i="1" s="1"/>
  <c r="AC641" i="1" s="1"/>
  <c r="AD641" i="1" s="1"/>
  <c r="Z641" i="1"/>
  <c r="Y641" i="1"/>
  <c r="R641" i="1"/>
  <c r="E641" i="1"/>
  <c r="AU640" i="1"/>
  <c r="AF640" i="1"/>
  <c r="AM640" i="1" s="1"/>
  <c r="AN640" i="1" s="1"/>
  <c r="AC640" i="1" s="1"/>
  <c r="AD640" i="1" s="1"/>
  <c r="Z640" i="1"/>
  <c r="Y640" i="1"/>
  <c r="R640" i="1"/>
  <c r="E640" i="1"/>
  <c r="AU639" i="1"/>
  <c r="AF639" i="1"/>
  <c r="AM639" i="1" s="1"/>
  <c r="AN639" i="1" s="1"/>
  <c r="AC639" i="1" s="1"/>
  <c r="AD639" i="1" s="1"/>
  <c r="Z639" i="1"/>
  <c r="Y639" i="1"/>
  <c r="R639" i="1"/>
  <c r="G639" i="1"/>
  <c r="E639" i="1"/>
  <c r="AU638" i="1"/>
  <c r="AF638" i="1"/>
  <c r="AM638" i="1" s="1"/>
  <c r="AN638" i="1" s="1"/>
  <c r="AC638" i="1" s="1"/>
  <c r="AD638" i="1" s="1"/>
  <c r="Z638" i="1"/>
  <c r="Y638" i="1"/>
  <c r="R638" i="1"/>
  <c r="G638" i="1"/>
  <c r="E638" i="1"/>
  <c r="AU637" i="1"/>
  <c r="AF637" i="1"/>
  <c r="AM637" i="1" s="1"/>
  <c r="AN637" i="1" s="1"/>
  <c r="AC637" i="1" s="1"/>
  <c r="AD637" i="1" s="1"/>
  <c r="Z637" i="1"/>
  <c r="Y637" i="1"/>
  <c r="R637" i="1"/>
  <c r="G637" i="1"/>
  <c r="E637" i="1"/>
  <c r="AU636" i="1"/>
  <c r="AF636" i="1"/>
  <c r="AM636" i="1" s="1"/>
  <c r="AN636" i="1" s="1"/>
  <c r="AC636" i="1" s="1"/>
  <c r="AD636" i="1" s="1"/>
  <c r="Z636" i="1"/>
  <c r="Y636" i="1"/>
  <c r="R636" i="1"/>
  <c r="G636" i="1"/>
  <c r="E636" i="1"/>
  <c r="AU635" i="1"/>
  <c r="AF635" i="1"/>
  <c r="AM635" i="1" s="1"/>
  <c r="AN635" i="1" s="1"/>
  <c r="AC635" i="1" s="1"/>
  <c r="AD635" i="1" s="1"/>
  <c r="Z635" i="1"/>
  <c r="Y635" i="1"/>
  <c r="R635" i="1"/>
  <c r="E635" i="1"/>
  <c r="AU634" i="1"/>
  <c r="AF634" i="1"/>
  <c r="AM634" i="1" s="1"/>
  <c r="AN634" i="1" s="1"/>
  <c r="AC634" i="1" s="1"/>
  <c r="AD634" i="1" s="1"/>
  <c r="Z634" i="1"/>
  <c r="Y634" i="1"/>
  <c r="R634" i="1"/>
  <c r="E634" i="1"/>
  <c r="AU633" i="1"/>
  <c r="AF633" i="1"/>
  <c r="AM633" i="1" s="1"/>
  <c r="AN633" i="1" s="1"/>
  <c r="AC633" i="1" s="1"/>
  <c r="AD633" i="1" s="1"/>
  <c r="Z633" i="1"/>
  <c r="Y633" i="1"/>
  <c r="R633" i="1"/>
  <c r="E633" i="1"/>
  <c r="AU632" i="1"/>
  <c r="AF632" i="1"/>
  <c r="AM632" i="1" s="1"/>
  <c r="AN632" i="1" s="1"/>
  <c r="AC632" i="1" s="1"/>
  <c r="AD632" i="1" s="1"/>
  <c r="Z632" i="1"/>
  <c r="Y632" i="1"/>
  <c r="R632" i="1"/>
  <c r="E632" i="1"/>
  <c r="AU631" i="1"/>
  <c r="AF631" i="1"/>
  <c r="AM631" i="1" s="1"/>
  <c r="AN631" i="1" s="1"/>
  <c r="AC631" i="1" s="1"/>
  <c r="AD631" i="1" s="1"/>
  <c r="Z631" i="1"/>
  <c r="Y631" i="1"/>
  <c r="R631" i="1"/>
  <c r="E631" i="1"/>
  <c r="AU630" i="1"/>
  <c r="AF630" i="1"/>
  <c r="AM630" i="1" s="1"/>
  <c r="AN630" i="1" s="1"/>
  <c r="AC630" i="1" s="1"/>
  <c r="AD630" i="1" s="1"/>
  <c r="Z630" i="1"/>
  <c r="Y630" i="1"/>
  <c r="R630" i="1"/>
  <c r="E630" i="1"/>
  <c r="AU629" i="1"/>
  <c r="AF629" i="1"/>
  <c r="AM629" i="1" s="1"/>
  <c r="AN629" i="1" s="1"/>
  <c r="AC629" i="1" s="1"/>
  <c r="AD629" i="1" s="1"/>
  <c r="Z629" i="1"/>
  <c r="Y629" i="1"/>
  <c r="R629" i="1"/>
  <c r="E629" i="1"/>
  <c r="AU628" i="1"/>
  <c r="AF628" i="1"/>
  <c r="AM628" i="1" s="1"/>
  <c r="AN628" i="1" s="1"/>
  <c r="AC628" i="1" s="1"/>
  <c r="AD628" i="1" s="1"/>
  <c r="Z628" i="1"/>
  <c r="Y628" i="1"/>
  <c r="R628" i="1"/>
  <c r="E628" i="1"/>
  <c r="AU627" i="1"/>
  <c r="AF627" i="1"/>
  <c r="AM627" i="1" s="1"/>
  <c r="AN627" i="1" s="1"/>
  <c r="AC627" i="1" s="1"/>
  <c r="AD627" i="1" s="1"/>
  <c r="Z627" i="1"/>
  <c r="Y627" i="1"/>
  <c r="R627" i="1"/>
  <c r="E627" i="1"/>
  <c r="AU626" i="1"/>
  <c r="AF626" i="1"/>
  <c r="AM626" i="1" s="1"/>
  <c r="AN626" i="1" s="1"/>
  <c r="AC626" i="1" s="1"/>
  <c r="AD626" i="1" s="1"/>
  <c r="Z626" i="1"/>
  <c r="Y626" i="1"/>
  <c r="R626" i="1"/>
  <c r="E626" i="1"/>
  <c r="AU625" i="1"/>
  <c r="AF625" i="1"/>
  <c r="AM625" i="1" s="1"/>
  <c r="AN625" i="1" s="1"/>
  <c r="AC625" i="1" s="1"/>
  <c r="AD625" i="1" s="1"/>
  <c r="Z625" i="1"/>
  <c r="Y625" i="1"/>
  <c r="R625" i="1"/>
  <c r="E625" i="1"/>
  <c r="AU624" i="1"/>
  <c r="AF624" i="1"/>
  <c r="AM624" i="1" s="1"/>
  <c r="AN624" i="1" s="1"/>
  <c r="AC624" i="1" s="1"/>
  <c r="AD624" i="1" s="1"/>
  <c r="Z624" i="1"/>
  <c r="Y624" i="1"/>
  <c r="R624" i="1"/>
  <c r="E624" i="1"/>
  <c r="AU623" i="1"/>
  <c r="AF623" i="1"/>
  <c r="AM623" i="1" s="1"/>
  <c r="AN623" i="1" s="1"/>
  <c r="AC623" i="1" s="1"/>
  <c r="AD623" i="1" s="1"/>
  <c r="Z623" i="1"/>
  <c r="Y623" i="1"/>
  <c r="R623" i="1"/>
  <c r="E623" i="1"/>
  <c r="AU622" i="1"/>
  <c r="AF622" i="1"/>
  <c r="AM622" i="1" s="1"/>
  <c r="AN622" i="1" s="1"/>
  <c r="AC622" i="1" s="1"/>
  <c r="AD622" i="1" s="1"/>
  <c r="Z622" i="1"/>
  <c r="Y622" i="1"/>
  <c r="R622" i="1"/>
  <c r="E622" i="1"/>
  <c r="AU621" i="1"/>
  <c r="AF621" i="1"/>
  <c r="AM621" i="1" s="1"/>
  <c r="AN621" i="1" s="1"/>
  <c r="AC621" i="1" s="1"/>
  <c r="AD621" i="1" s="1"/>
  <c r="Z621" i="1"/>
  <c r="Y621" i="1"/>
  <c r="R621" i="1"/>
  <c r="E621" i="1"/>
  <c r="AU620" i="1"/>
  <c r="AF620" i="1"/>
  <c r="AM620" i="1" s="1"/>
  <c r="AN620" i="1" s="1"/>
  <c r="AC620" i="1" s="1"/>
  <c r="AD620" i="1" s="1"/>
  <c r="Z620" i="1"/>
  <c r="Y620" i="1"/>
  <c r="R620" i="1"/>
  <c r="E620" i="1"/>
  <c r="AU619" i="1"/>
  <c r="AF619" i="1"/>
  <c r="AM619" i="1" s="1"/>
  <c r="AN619" i="1" s="1"/>
  <c r="AC619" i="1" s="1"/>
  <c r="AD619" i="1" s="1"/>
  <c r="Z619" i="1"/>
  <c r="Y619" i="1"/>
  <c r="R619" i="1"/>
  <c r="E619" i="1"/>
  <c r="AU618" i="1"/>
  <c r="AF618" i="1"/>
  <c r="AM618" i="1" s="1"/>
  <c r="AN618" i="1" s="1"/>
  <c r="AC618" i="1" s="1"/>
  <c r="AD618" i="1" s="1"/>
  <c r="Z618" i="1"/>
  <c r="Y618" i="1"/>
  <c r="R618" i="1"/>
  <c r="G618" i="1"/>
  <c r="E618" i="1"/>
  <c r="AU617" i="1"/>
  <c r="AF617" i="1"/>
  <c r="AM617" i="1" s="1"/>
  <c r="AN617" i="1" s="1"/>
  <c r="AC617" i="1" s="1"/>
  <c r="AD617" i="1" s="1"/>
  <c r="Z617" i="1"/>
  <c r="Y617" i="1"/>
  <c r="R617" i="1"/>
  <c r="G617" i="1"/>
  <c r="E617" i="1"/>
  <c r="AU616" i="1"/>
  <c r="AF616" i="1"/>
  <c r="AM616" i="1" s="1"/>
  <c r="AN616" i="1" s="1"/>
  <c r="AC616" i="1" s="1"/>
  <c r="AD616" i="1" s="1"/>
  <c r="Z616" i="1"/>
  <c r="Y616" i="1"/>
  <c r="R616" i="1"/>
  <c r="G616" i="1"/>
  <c r="E616" i="1"/>
  <c r="AF615" i="1"/>
  <c r="AM615" i="1" s="1"/>
  <c r="AN615" i="1" s="1"/>
  <c r="AC615" i="1" s="1"/>
  <c r="AD615" i="1" s="1"/>
  <c r="Z615" i="1"/>
  <c r="Y615" i="1"/>
  <c r="R615" i="1"/>
  <c r="E615" i="1"/>
  <c r="AF614" i="1"/>
  <c r="AM614" i="1" s="1"/>
  <c r="AN614" i="1" s="1"/>
  <c r="AC614" i="1" s="1"/>
  <c r="AD614" i="1" s="1"/>
  <c r="Z614" i="1"/>
  <c r="Y614" i="1"/>
  <c r="R614" i="1"/>
  <c r="E614" i="1"/>
  <c r="AF613" i="1"/>
  <c r="AM613" i="1" s="1"/>
  <c r="AN613" i="1" s="1"/>
  <c r="AC613" i="1" s="1"/>
  <c r="AD613" i="1" s="1"/>
  <c r="Z613" i="1"/>
  <c r="Y613" i="1"/>
  <c r="R613" i="1"/>
  <c r="E613" i="1"/>
  <c r="AF612" i="1"/>
  <c r="AM612" i="1" s="1"/>
  <c r="AN612" i="1" s="1"/>
  <c r="AC612" i="1" s="1"/>
  <c r="AD612" i="1" s="1"/>
  <c r="Z612" i="1"/>
  <c r="Y612" i="1"/>
  <c r="R612" i="1"/>
  <c r="E612" i="1"/>
  <c r="AU611" i="1"/>
  <c r="AF611" i="1"/>
  <c r="AM611" i="1" s="1"/>
  <c r="AN611" i="1" s="1"/>
  <c r="AC611" i="1" s="1"/>
  <c r="AD611" i="1" s="1"/>
  <c r="Z611" i="1"/>
  <c r="Y611" i="1"/>
  <c r="R611" i="1"/>
  <c r="E611" i="1"/>
  <c r="AU610" i="1"/>
  <c r="AF610" i="1"/>
  <c r="AM610" i="1" s="1"/>
  <c r="AN610" i="1" s="1"/>
  <c r="AC610" i="1" s="1"/>
  <c r="AD610" i="1" s="1"/>
  <c r="Z610" i="1"/>
  <c r="Y610" i="1"/>
  <c r="R610" i="1"/>
  <c r="E610" i="1"/>
  <c r="AU609" i="1"/>
  <c r="AF609" i="1"/>
  <c r="AM609" i="1" s="1"/>
  <c r="AN609" i="1" s="1"/>
  <c r="AC609" i="1" s="1"/>
  <c r="AD609" i="1" s="1"/>
  <c r="Z609" i="1"/>
  <c r="Y609" i="1"/>
  <c r="R609" i="1"/>
  <c r="E609" i="1"/>
  <c r="AU608" i="1"/>
  <c r="AF608" i="1"/>
  <c r="AM608" i="1" s="1"/>
  <c r="AN608" i="1" s="1"/>
  <c r="AC608" i="1" s="1"/>
  <c r="AD608" i="1" s="1"/>
  <c r="Z608" i="1"/>
  <c r="Y608" i="1"/>
  <c r="R608" i="1"/>
  <c r="G608" i="1"/>
  <c r="E608" i="1"/>
  <c r="AU607" i="1"/>
  <c r="AF607" i="1"/>
  <c r="AM607" i="1" s="1"/>
  <c r="AN607" i="1" s="1"/>
  <c r="AC607" i="1" s="1"/>
  <c r="AD607" i="1" s="1"/>
  <c r="Z607" i="1"/>
  <c r="Y607" i="1"/>
  <c r="R607" i="1"/>
  <c r="E607" i="1"/>
  <c r="AU606" i="1"/>
  <c r="AF606" i="1"/>
  <c r="AM606" i="1" s="1"/>
  <c r="AN606" i="1" s="1"/>
  <c r="AC606" i="1" s="1"/>
  <c r="AD606" i="1" s="1"/>
  <c r="Z606" i="1"/>
  <c r="Y606" i="1"/>
  <c r="R606" i="1"/>
  <c r="G606" i="1"/>
  <c r="E606" i="1"/>
  <c r="AU605" i="1"/>
  <c r="AF605" i="1"/>
  <c r="AM605" i="1" s="1"/>
  <c r="AN605" i="1" s="1"/>
  <c r="AC605" i="1" s="1"/>
  <c r="AD605" i="1" s="1"/>
  <c r="Z605" i="1"/>
  <c r="Y605" i="1"/>
  <c r="R605" i="1"/>
  <c r="G605" i="1"/>
  <c r="E605" i="1"/>
  <c r="AU604" i="1"/>
  <c r="AF604" i="1"/>
  <c r="AM604" i="1" s="1"/>
  <c r="AN604" i="1" s="1"/>
  <c r="AC604" i="1" s="1"/>
  <c r="AD604" i="1" s="1"/>
  <c r="Z604" i="1"/>
  <c r="Y604" i="1"/>
  <c r="R604" i="1"/>
  <c r="G604" i="1"/>
  <c r="E604" i="1"/>
  <c r="AU603" i="1"/>
  <c r="AF603" i="1"/>
  <c r="AM603" i="1" s="1"/>
  <c r="AN603" i="1" s="1"/>
  <c r="AC603" i="1" s="1"/>
  <c r="AD603" i="1" s="1"/>
  <c r="Z603" i="1"/>
  <c r="Y603" i="1"/>
  <c r="R603" i="1"/>
  <c r="G603" i="1"/>
  <c r="E603" i="1"/>
  <c r="AU602" i="1"/>
  <c r="AF602" i="1"/>
  <c r="AM602" i="1" s="1"/>
  <c r="AN602" i="1" s="1"/>
  <c r="AC602" i="1" s="1"/>
  <c r="AD602" i="1" s="1"/>
  <c r="Z602" i="1"/>
  <c r="Y602" i="1"/>
  <c r="R602" i="1"/>
  <c r="G602" i="1"/>
  <c r="E602" i="1"/>
  <c r="AU601" i="1"/>
  <c r="AF601" i="1"/>
  <c r="AM601" i="1" s="1"/>
  <c r="AN601" i="1" s="1"/>
  <c r="AC601" i="1" s="1"/>
  <c r="AD601" i="1" s="1"/>
  <c r="Z601" i="1"/>
  <c r="Y601" i="1"/>
  <c r="R601" i="1"/>
  <c r="E601" i="1"/>
  <c r="AU600" i="1"/>
  <c r="AF600" i="1"/>
  <c r="AM600" i="1" s="1"/>
  <c r="AN600" i="1" s="1"/>
  <c r="AC600" i="1" s="1"/>
  <c r="AD600" i="1" s="1"/>
  <c r="Z600" i="1"/>
  <c r="Y600" i="1"/>
  <c r="R600" i="1"/>
  <c r="G600" i="1"/>
  <c r="E600" i="1"/>
  <c r="AU599" i="1"/>
  <c r="AF599" i="1"/>
  <c r="AM599" i="1" s="1"/>
  <c r="AN599" i="1" s="1"/>
  <c r="AC599" i="1" s="1"/>
  <c r="AD599" i="1" s="1"/>
  <c r="Z599" i="1"/>
  <c r="Y599" i="1"/>
  <c r="R599" i="1"/>
  <c r="G599" i="1"/>
  <c r="E599" i="1"/>
  <c r="AU598" i="1"/>
  <c r="AF598" i="1"/>
  <c r="AM598" i="1" s="1"/>
  <c r="AN598" i="1" s="1"/>
  <c r="AC598" i="1" s="1"/>
  <c r="AD598" i="1" s="1"/>
  <c r="Z598" i="1"/>
  <c r="Y598" i="1"/>
  <c r="R598" i="1"/>
  <c r="G598" i="1"/>
  <c r="E598" i="1"/>
  <c r="AU597" i="1"/>
  <c r="AF597" i="1"/>
  <c r="AM597" i="1" s="1"/>
  <c r="AN597" i="1" s="1"/>
  <c r="AC597" i="1" s="1"/>
  <c r="AD597" i="1" s="1"/>
  <c r="Z597" i="1"/>
  <c r="Y597" i="1"/>
  <c r="R597" i="1"/>
  <c r="G597" i="1"/>
  <c r="E597" i="1"/>
  <c r="AU596" i="1"/>
  <c r="AF596" i="1"/>
  <c r="AM596" i="1" s="1"/>
  <c r="AN596" i="1" s="1"/>
  <c r="AC596" i="1" s="1"/>
  <c r="AD596" i="1" s="1"/>
  <c r="Z596" i="1"/>
  <c r="Y596" i="1"/>
  <c r="R596" i="1"/>
  <c r="G596" i="1"/>
  <c r="E596" i="1"/>
  <c r="AU595" i="1"/>
  <c r="AF595" i="1"/>
  <c r="AM595" i="1" s="1"/>
  <c r="AN595" i="1" s="1"/>
  <c r="AC595" i="1" s="1"/>
  <c r="AD595" i="1" s="1"/>
  <c r="Z595" i="1"/>
  <c r="Y595" i="1"/>
  <c r="R595" i="1"/>
  <c r="G595" i="1"/>
  <c r="E595" i="1"/>
  <c r="AU594" i="1"/>
  <c r="AF594" i="1"/>
  <c r="AM594" i="1" s="1"/>
  <c r="AN594" i="1" s="1"/>
  <c r="AC594" i="1" s="1"/>
  <c r="AD594" i="1" s="1"/>
  <c r="Z594" i="1"/>
  <c r="Y594" i="1"/>
  <c r="R594" i="1"/>
  <c r="G594" i="1"/>
  <c r="E594" i="1"/>
  <c r="AU593" i="1"/>
  <c r="AF593" i="1"/>
  <c r="AM593" i="1" s="1"/>
  <c r="AN593" i="1" s="1"/>
  <c r="AC593" i="1" s="1"/>
  <c r="AD593" i="1" s="1"/>
  <c r="Z593" i="1"/>
  <c r="Y593" i="1"/>
  <c r="R593" i="1"/>
  <c r="G593" i="1"/>
  <c r="E593" i="1"/>
  <c r="AU592" i="1"/>
  <c r="AF592" i="1"/>
  <c r="AM592" i="1" s="1"/>
  <c r="AN592" i="1" s="1"/>
  <c r="AC592" i="1" s="1"/>
  <c r="AD592" i="1" s="1"/>
  <c r="Z592" i="1"/>
  <c r="Y592" i="1"/>
  <c r="R592" i="1"/>
  <c r="E592" i="1"/>
  <c r="AU591" i="1"/>
  <c r="AF591" i="1"/>
  <c r="AM591" i="1" s="1"/>
  <c r="AN591" i="1" s="1"/>
  <c r="AC591" i="1" s="1"/>
  <c r="AD591" i="1" s="1"/>
  <c r="Z591" i="1"/>
  <c r="Y591" i="1"/>
  <c r="R591" i="1"/>
  <c r="E591" i="1"/>
  <c r="AU590" i="1"/>
  <c r="AF590" i="1"/>
  <c r="AM590" i="1" s="1"/>
  <c r="AN590" i="1" s="1"/>
  <c r="AC590" i="1" s="1"/>
  <c r="AD590" i="1" s="1"/>
  <c r="Z590" i="1"/>
  <c r="Y590" i="1"/>
  <c r="R590" i="1"/>
  <c r="E590" i="1"/>
  <c r="AU589" i="1"/>
  <c r="AF589" i="1"/>
  <c r="AM589" i="1" s="1"/>
  <c r="AN589" i="1" s="1"/>
  <c r="AC589" i="1" s="1"/>
  <c r="AD589" i="1" s="1"/>
  <c r="Z589" i="1"/>
  <c r="Y589" i="1"/>
  <c r="R589" i="1"/>
  <c r="E589" i="1"/>
  <c r="AU588" i="1"/>
  <c r="AF588" i="1"/>
  <c r="AM588" i="1" s="1"/>
  <c r="AN588" i="1" s="1"/>
  <c r="AC588" i="1" s="1"/>
  <c r="AD588" i="1" s="1"/>
  <c r="Z588" i="1"/>
  <c r="Y588" i="1"/>
  <c r="R588" i="1"/>
  <c r="G588" i="1"/>
  <c r="E588" i="1"/>
  <c r="AU587" i="1"/>
  <c r="AF587" i="1"/>
  <c r="AM587" i="1" s="1"/>
  <c r="AN587" i="1" s="1"/>
  <c r="AC587" i="1" s="1"/>
  <c r="AD587" i="1" s="1"/>
  <c r="Z587" i="1"/>
  <c r="Y587" i="1"/>
  <c r="T587" i="1"/>
  <c r="R587" i="1"/>
  <c r="K587" i="1"/>
  <c r="G587" i="1"/>
  <c r="E587" i="1"/>
  <c r="AU586" i="1"/>
  <c r="AF586" i="1"/>
  <c r="AM586" i="1" s="1"/>
  <c r="AN586" i="1" s="1"/>
  <c r="AC586" i="1" s="1"/>
  <c r="AD586" i="1" s="1"/>
  <c r="Z586" i="1"/>
  <c r="Y586" i="1"/>
  <c r="T586" i="1"/>
  <c r="R586" i="1"/>
  <c r="K586" i="1"/>
  <c r="G586" i="1"/>
  <c r="E586" i="1"/>
  <c r="AU585" i="1"/>
  <c r="AF585" i="1"/>
  <c r="AM585" i="1" s="1"/>
  <c r="AN585" i="1" s="1"/>
  <c r="AC585" i="1" s="1"/>
  <c r="AD585" i="1" s="1"/>
  <c r="Z585" i="1"/>
  <c r="Y585" i="1"/>
  <c r="T585" i="1"/>
  <c r="R585" i="1"/>
  <c r="K585" i="1"/>
  <c r="G585" i="1"/>
  <c r="E585" i="1"/>
  <c r="AU584" i="1"/>
  <c r="AF584" i="1"/>
  <c r="AM584" i="1" s="1"/>
  <c r="AN584" i="1" s="1"/>
  <c r="AC584" i="1" s="1"/>
  <c r="AD584" i="1" s="1"/>
  <c r="Z584" i="1"/>
  <c r="Y584" i="1"/>
  <c r="W584" i="1"/>
  <c r="T584" i="1"/>
  <c r="R584" i="1"/>
  <c r="K584" i="1"/>
  <c r="G584" i="1"/>
  <c r="E584" i="1"/>
  <c r="AU583" i="1"/>
  <c r="AF583" i="1"/>
  <c r="AM583" i="1" s="1"/>
  <c r="AN583" i="1" s="1"/>
  <c r="AC583" i="1" s="1"/>
  <c r="AD583" i="1" s="1"/>
  <c r="Z583" i="1"/>
  <c r="Y583" i="1"/>
  <c r="T583" i="1"/>
  <c r="R583" i="1"/>
  <c r="G583" i="1"/>
  <c r="E583" i="1"/>
  <c r="AU582" i="1"/>
  <c r="AF582" i="1"/>
  <c r="AM582" i="1" s="1"/>
  <c r="AN582" i="1" s="1"/>
  <c r="AC582" i="1" s="1"/>
  <c r="AD582" i="1" s="1"/>
  <c r="Z582" i="1"/>
  <c r="Y582" i="1"/>
  <c r="T582" i="1"/>
  <c r="R582" i="1"/>
  <c r="G582" i="1"/>
  <c r="E582" i="1"/>
  <c r="AU581" i="1"/>
  <c r="AF581" i="1"/>
  <c r="AM581" i="1" s="1"/>
  <c r="AN581" i="1" s="1"/>
  <c r="AC581" i="1" s="1"/>
  <c r="AD581" i="1" s="1"/>
  <c r="Z581" i="1"/>
  <c r="Y581" i="1"/>
  <c r="T581" i="1"/>
  <c r="R581" i="1"/>
  <c r="G581" i="1"/>
  <c r="E581" i="1"/>
  <c r="AU580" i="1"/>
  <c r="AF580" i="1"/>
  <c r="AM580" i="1" s="1"/>
  <c r="AN580" i="1" s="1"/>
  <c r="AC580" i="1" s="1"/>
  <c r="AD580" i="1" s="1"/>
  <c r="Z580" i="1"/>
  <c r="Y580" i="1"/>
  <c r="T580" i="1"/>
  <c r="R580" i="1"/>
  <c r="G580" i="1"/>
  <c r="E580" i="1"/>
  <c r="AU579" i="1"/>
  <c r="AF579" i="1"/>
  <c r="AM579" i="1" s="1"/>
  <c r="AN579" i="1" s="1"/>
  <c r="AC579" i="1" s="1"/>
  <c r="AD579" i="1" s="1"/>
  <c r="Z579" i="1"/>
  <c r="Y579" i="1"/>
  <c r="T579" i="1"/>
  <c r="R579" i="1"/>
  <c r="G579" i="1"/>
  <c r="E579" i="1"/>
  <c r="AU578" i="1"/>
  <c r="AF578" i="1"/>
  <c r="AM578" i="1" s="1"/>
  <c r="AN578" i="1" s="1"/>
  <c r="AC578" i="1" s="1"/>
  <c r="AD578" i="1" s="1"/>
  <c r="Z578" i="1"/>
  <c r="Y578" i="1"/>
  <c r="T578" i="1"/>
  <c r="R578" i="1"/>
  <c r="K578" i="1"/>
  <c r="E578" i="1"/>
  <c r="AU577" i="1"/>
  <c r="AF577" i="1"/>
  <c r="AM577" i="1" s="1"/>
  <c r="AN577" i="1" s="1"/>
  <c r="AC577" i="1" s="1"/>
  <c r="AD577" i="1" s="1"/>
  <c r="Z577" i="1"/>
  <c r="Y577" i="1"/>
  <c r="T577" i="1"/>
  <c r="R577" i="1"/>
  <c r="G577" i="1"/>
  <c r="E577" i="1"/>
  <c r="AU576" i="1"/>
  <c r="AF576" i="1"/>
  <c r="AM576" i="1" s="1"/>
  <c r="AN576" i="1" s="1"/>
  <c r="AC576" i="1" s="1"/>
  <c r="AD576" i="1" s="1"/>
  <c r="Z576" i="1"/>
  <c r="Y576" i="1"/>
  <c r="T576" i="1"/>
  <c r="R576" i="1"/>
  <c r="G576" i="1"/>
  <c r="E576" i="1"/>
  <c r="AU575" i="1"/>
  <c r="AF575" i="1"/>
  <c r="AM575" i="1" s="1"/>
  <c r="AN575" i="1" s="1"/>
  <c r="AC575" i="1" s="1"/>
  <c r="AD575" i="1" s="1"/>
  <c r="Z575" i="1"/>
  <c r="Y575" i="1"/>
  <c r="T575" i="1"/>
  <c r="R575" i="1"/>
  <c r="G575" i="1"/>
  <c r="E575" i="1"/>
  <c r="AU574" i="1"/>
  <c r="AF574" i="1"/>
  <c r="AM574" i="1" s="1"/>
  <c r="AN574" i="1" s="1"/>
  <c r="AC574" i="1" s="1"/>
  <c r="AD574" i="1" s="1"/>
  <c r="Z574" i="1"/>
  <c r="Y574" i="1"/>
  <c r="T574" i="1"/>
  <c r="R574" i="1"/>
  <c r="G574" i="1"/>
  <c r="E574" i="1"/>
  <c r="AU573" i="1"/>
  <c r="AF573" i="1"/>
  <c r="AM573" i="1" s="1"/>
  <c r="AN573" i="1" s="1"/>
  <c r="AC573" i="1" s="1"/>
  <c r="AD573" i="1" s="1"/>
  <c r="Z573" i="1"/>
  <c r="Y573" i="1"/>
  <c r="T573" i="1"/>
  <c r="R573" i="1"/>
  <c r="G573" i="1"/>
  <c r="E573" i="1"/>
  <c r="AU572" i="1"/>
  <c r="AF572" i="1"/>
  <c r="AM572" i="1" s="1"/>
  <c r="AN572" i="1" s="1"/>
  <c r="AC572" i="1" s="1"/>
  <c r="AD572" i="1" s="1"/>
  <c r="Z572" i="1"/>
  <c r="Y572" i="1"/>
  <c r="T572" i="1"/>
  <c r="R572" i="1"/>
  <c r="G572" i="1"/>
  <c r="E572" i="1"/>
  <c r="AU571" i="1"/>
  <c r="AF571" i="1"/>
  <c r="AM571" i="1" s="1"/>
  <c r="AN571" i="1" s="1"/>
  <c r="AC571" i="1" s="1"/>
  <c r="AD571" i="1" s="1"/>
  <c r="Z571" i="1"/>
  <c r="Y571" i="1"/>
  <c r="T571" i="1"/>
  <c r="R571" i="1"/>
  <c r="G571" i="1"/>
  <c r="E571" i="1"/>
  <c r="AU570" i="1"/>
  <c r="AF570" i="1"/>
  <c r="AM570" i="1" s="1"/>
  <c r="AN570" i="1" s="1"/>
  <c r="AC570" i="1" s="1"/>
  <c r="AD570" i="1" s="1"/>
  <c r="Z570" i="1"/>
  <c r="Y570" i="1"/>
  <c r="R570" i="1"/>
  <c r="E570" i="1"/>
  <c r="AU569" i="1"/>
  <c r="AF569" i="1"/>
  <c r="AM569" i="1" s="1"/>
  <c r="AN569" i="1" s="1"/>
  <c r="AC569" i="1" s="1"/>
  <c r="AD569" i="1" s="1"/>
  <c r="Z569" i="1"/>
  <c r="Y569" i="1"/>
  <c r="R569" i="1"/>
  <c r="E569" i="1"/>
  <c r="AU568" i="1"/>
  <c r="AF568" i="1"/>
  <c r="AM568" i="1" s="1"/>
  <c r="AN568" i="1" s="1"/>
  <c r="AC568" i="1" s="1"/>
  <c r="AD568" i="1" s="1"/>
  <c r="Z568" i="1"/>
  <c r="Y568" i="1"/>
  <c r="T568" i="1"/>
  <c r="R568" i="1"/>
  <c r="K568" i="1"/>
  <c r="E568" i="1"/>
  <c r="AU567" i="1"/>
  <c r="AF567" i="1"/>
  <c r="AM567" i="1" s="1"/>
  <c r="AN567" i="1" s="1"/>
  <c r="AC567" i="1" s="1"/>
  <c r="AD567" i="1" s="1"/>
  <c r="Z567" i="1"/>
  <c r="Y567" i="1"/>
  <c r="R567" i="1"/>
  <c r="E567" i="1"/>
  <c r="AU566" i="1"/>
  <c r="AF566" i="1"/>
  <c r="AM566" i="1" s="1"/>
  <c r="AN566" i="1" s="1"/>
  <c r="AC566" i="1" s="1"/>
  <c r="AD566" i="1" s="1"/>
  <c r="Z566" i="1"/>
  <c r="Y566" i="1"/>
  <c r="R566" i="1"/>
  <c r="G566" i="1"/>
  <c r="E566" i="1"/>
  <c r="AU565" i="1"/>
  <c r="AF565" i="1"/>
  <c r="AM565" i="1" s="1"/>
  <c r="AN565" i="1" s="1"/>
  <c r="AC565" i="1" s="1"/>
  <c r="AD565" i="1" s="1"/>
  <c r="Z565" i="1"/>
  <c r="Y565" i="1"/>
  <c r="R565" i="1"/>
  <c r="G565" i="1"/>
  <c r="E565" i="1"/>
  <c r="AU564" i="1"/>
  <c r="AF564" i="1"/>
  <c r="AM564" i="1" s="1"/>
  <c r="AN564" i="1" s="1"/>
  <c r="AC564" i="1" s="1"/>
  <c r="AD564" i="1" s="1"/>
  <c r="Z564" i="1"/>
  <c r="Y564" i="1"/>
  <c r="R564" i="1"/>
  <c r="G564" i="1"/>
  <c r="E564" i="1"/>
  <c r="AU563" i="1"/>
  <c r="AF563" i="1"/>
  <c r="AM563" i="1" s="1"/>
  <c r="AN563" i="1" s="1"/>
  <c r="AC563" i="1" s="1"/>
  <c r="AD563" i="1" s="1"/>
  <c r="Z563" i="1"/>
  <c r="Y563" i="1"/>
  <c r="R563" i="1"/>
  <c r="G563" i="1"/>
  <c r="E563" i="1"/>
  <c r="AU562" i="1"/>
  <c r="AF562" i="1"/>
  <c r="AM562" i="1" s="1"/>
  <c r="AN562" i="1" s="1"/>
  <c r="AC562" i="1" s="1"/>
  <c r="AD562" i="1" s="1"/>
  <c r="Z562" i="1"/>
  <c r="Y562" i="1"/>
  <c r="R562" i="1"/>
  <c r="G562" i="1"/>
  <c r="E562" i="1"/>
  <c r="AU561" i="1"/>
  <c r="AF561" i="1"/>
  <c r="AM561" i="1" s="1"/>
  <c r="AN561" i="1" s="1"/>
  <c r="AC561" i="1" s="1"/>
  <c r="AD561" i="1" s="1"/>
  <c r="Z561" i="1"/>
  <c r="Y561" i="1"/>
  <c r="R561" i="1"/>
  <c r="G561" i="1"/>
  <c r="E561" i="1"/>
  <c r="AU560" i="1"/>
  <c r="AF560" i="1"/>
  <c r="AM560" i="1" s="1"/>
  <c r="AN560" i="1" s="1"/>
  <c r="AC560" i="1" s="1"/>
  <c r="AD560" i="1" s="1"/>
  <c r="Z560" i="1"/>
  <c r="Y560" i="1"/>
  <c r="R560" i="1"/>
  <c r="G560" i="1"/>
  <c r="E560" i="1"/>
  <c r="AU559" i="1"/>
  <c r="AF559" i="1"/>
  <c r="AM559" i="1" s="1"/>
  <c r="AN559" i="1" s="1"/>
  <c r="AC559" i="1" s="1"/>
  <c r="AD559" i="1" s="1"/>
  <c r="Z559" i="1"/>
  <c r="Y559" i="1"/>
  <c r="R559" i="1"/>
  <c r="G559" i="1"/>
  <c r="E559" i="1"/>
  <c r="AU558" i="1"/>
  <c r="AF558" i="1"/>
  <c r="AM558" i="1" s="1"/>
  <c r="AN558" i="1" s="1"/>
  <c r="AC558" i="1" s="1"/>
  <c r="AD558" i="1" s="1"/>
  <c r="Z558" i="1"/>
  <c r="Y558" i="1"/>
  <c r="R558" i="1"/>
  <c r="G558" i="1"/>
  <c r="E558" i="1"/>
  <c r="AU557" i="1"/>
  <c r="AF557" i="1"/>
  <c r="AM557" i="1" s="1"/>
  <c r="AN557" i="1" s="1"/>
  <c r="AC557" i="1" s="1"/>
  <c r="AD557" i="1" s="1"/>
  <c r="Z557" i="1"/>
  <c r="Y557" i="1"/>
  <c r="R557" i="1"/>
  <c r="G557" i="1"/>
  <c r="E557" i="1"/>
  <c r="AU556" i="1"/>
  <c r="AF556" i="1"/>
  <c r="AM556" i="1" s="1"/>
  <c r="AN556" i="1" s="1"/>
  <c r="AC556" i="1" s="1"/>
  <c r="AD556" i="1" s="1"/>
  <c r="Z556" i="1"/>
  <c r="Y556" i="1"/>
  <c r="R556" i="1"/>
  <c r="G556" i="1"/>
  <c r="E556" i="1"/>
  <c r="AU555" i="1"/>
  <c r="AF555" i="1"/>
  <c r="AM555" i="1" s="1"/>
  <c r="AN555" i="1" s="1"/>
  <c r="AC555" i="1" s="1"/>
  <c r="AD555" i="1" s="1"/>
  <c r="Z555" i="1"/>
  <c r="Y555" i="1"/>
  <c r="R555" i="1"/>
  <c r="G555" i="1"/>
  <c r="E555" i="1"/>
  <c r="AU554" i="1"/>
  <c r="AF554" i="1"/>
  <c r="AM554" i="1" s="1"/>
  <c r="AN554" i="1" s="1"/>
  <c r="AC554" i="1" s="1"/>
  <c r="AD554" i="1" s="1"/>
  <c r="Z554" i="1"/>
  <c r="Y554" i="1"/>
  <c r="R554" i="1"/>
  <c r="G554" i="1"/>
  <c r="E554" i="1"/>
  <c r="AU553" i="1"/>
  <c r="AF553" i="1"/>
  <c r="AM553" i="1" s="1"/>
  <c r="AN553" i="1" s="1"/>
  <c r="AC553" i="1" s="1"/>
  <c r="AD553" i="1" s="1"/>
  <c r="Z553" i="1"/>
  <c r="Y553" i="1"/>
  <c r="R553" i="1"/>
  <c r="G553" i="1"/>
  <c r="E553" i="1"/>
  <c r="AU552" i="1"/>
  <c r="AF552" i="1"/>
  <c r="AM552" i="1" s="1"/>
  <c r="AN552" i="1" s="1"/>
  <c r="AC552" i="1" s="1"/>
  <c r="AD552" i="1" s="1"/>
  <c r="Z552" i="1"/>
  <c r="Y552" i="1"/>
  <c r="R552" i="1"/>
  <c r="G552" i="1"/>
  <c r="E552" i="1"/>
  <c r="AU551" i="1"/>
  <c r="AF551" i="1"/>
  <c r="AM551" i="1" s="1"/>
  <c r="AN551" i="1" s="1"/>
  <c r="AC551" i="1" s="1"/>
  <c r="AD551" i="1" s="1"/>
  <c r="Z551" i="1"/>
  <c r="Y551" i="1"/>
  <c r="R551" i="1"/>
  <c r="G551" i="1"/>
  <c r="E551" i="1"/>
  <c r="AU550" i="1"/>
  <c r="AF550" i="1"/>
  <c r="AM550" i="1" s="1"/>
  <c r="AN550" i="1" s="1"/>
  <c r="AC550" i="1" s="1"/>
  <c r="AD550" i="1" s="1"/>
  <c r="Z550" i="1"/>
  <c r="Y550" i="1"/>
  <c r="R550" i="1"/>
  <c r="E550" i="1"/>
  <c r="AU549" i="1"/>
  <c r="AF549" i="1"/>
  <c r="AM549" i="1" s="1"/>
  <c r="AN549" i="1" s="1"/>
  <c r="AC549" i="1" s="1"/>
  <c r="AD549" i="1" s="1"/>
  <c r="Z549" i="1"/>
  <c r="Y549" i="1"/>
  <c r="R549" i="1"/>
  <c r="E549" i="1"/>
  <c r="AU548" i="1"/>
  <c r="AF548" i="1"/>
  <c r="AM548" i="1" s="1"/>
  <c r="AN548" i="1" s="1"/>
  <c r="AC548" i="1" s="1"/>
  <c r="AD548" i="1" s="1"/>
  <c r="Z548" i="1"/>
  <c r="Y548" i="1"/>
  <c r="W548" i="1"/>
  <c r="R548" i="1"/>
  <c r="E548" i="1"/>
  <c r="AU547" i="1"/>
  <c r="AF547" i="1"/>
  <c r="AM547" i="1" s="1"/>
  <c r="AN547" i="1" s="1"/>
  <c r="AC547" i="1" s="1"/>
  <c r="AD547" i="1" s="1"/>
  <c r="Z547" i="1"/>
  <c r="Y547" i="1"/>
  <c r="W547" i="1"/>
  <c r="R547" i="1"/>
  <c r="E547" i="1"/>
  <c r="AU546" i="1"/>
  <c r="AF546" i="1"/>
  <c r="AM546" i="1" s="1"/>
  <c r="AN546" i="1" s="1"/>
  <c r="AC546" i="1" s="1"/>
  <c r="AD546" i="1" s="1"/>
  <c r="Z546" i="1"/>
  <c r="Y546" i="1"/>
  <c r="R546" i="1"/>
  <c r="E546" i="1"/>
  <c r="AU545" i="1"/>
  <c r="AF545" i="1"/>
  <c r="AM545" i="1" s="1"/>
  <c r="AN545" i="1" s="1"/>
  <c r="AC545" i="1" s="1"/>
  <c r="AD545" i="1" s="1"/>
  <c r="Z545" i="1"/>
  <c r="Y545" i="1"/>
  <c r="R545" i="1"/>
  <c r="G545" i="1"/>
  <c r="E545" i="1"/>
  <c r="AU544" i="1"/>
  <c r="AF544" i="1"/>
  <c r="AM544" i="1" s="1"/>
  <c r="AN544" i="1" s="1"/>
  <c r="AC544" i="1" s="1"/>
  <c r="AD544" i="1" s="1"/>
  <c r="Z544" i="1"/>
  <c r="Y544" i="1"/>
  <c r="R544" i="1"/>
  <c r="G544" i="1"/>
  <c r="E544" i="1"/>
  <c r="AU543" i="1"/>
  <c r="AF543" i="1"/>
  <c r="AM543" i="1" s="1"/>
  <c r="AN543" i="1" s="1"/>
  <c r="AC543" i="1" s="1"/>
  <c r="AD543" i="1" s="1"/>
  <c r="Z543" i="1"/>
  <c r="Y543" i="1"/>
  <c r="R543" i="1"/>
  <c r="G543" i="1"/>
  <c r="E543" i="1"/>
  <c r="AU542" i="1"/>
  <c r="AF542" i="1"/>
  <c r="AM542" i="1" s="1"/>
  <c r="AN542" i="1" s="1"/>
  <c r="AC542" i="1" s="1"/>
  <c r="AD542" i="1" s="1"/>
  <c r="Z542" i="1"/>
  <c r="Y542" i="1"/>
  <c r="R542" i="1"/>
  <c r="G542" i="1"/>
  <c r="E542" i="1"/>
  <c r="AU541" i="1"/>
  <c r="AF541" i="1"/>
  <c r="AM541" i="1" s="1"/>
  <c r="AN541" i="1" s="1"/>
  <c r="AC541" i="1" s="1"/>
  <c r="AD541" i="1" s="1"/>
  <c r="Z541" i="1"/>
  <c r="Y541" i="1"/>
  <c r="R541" i="1"/>
  <c r="G541" i="1"/>
  <c r="E541" i="1"/>
  <c r="AU540" i="1"/>
  <c r="AF540" i="1"/>
  <c r="AM540" i="1" s="1"/>
  <c r="AN540" i="1" s="1"/>
  <c r="AC540" i="1" s="1"/>
  <c r="AD540" i="1" s="1"/>
  <c r="Z540" i="1"/>
  <c r="Y540" i="1"/>
  <c r="R540" i="1"/>
  <c r="G540" i="1"/>
  <c r="E540" i="1"/>
  <c r="AU539" i="1"/>
  <c r="AF539" i="1"/>
  <c r="AM539" i="1" s="1"/>
  <c r="AN539" i="1" s="1"/>
  <c r="AC539" i="1" s="1"/>
  <c r="AD539" i="1" s="1"/>
  <c r="Z539" i="1"/>
  <c r="Y539" i="1"/>
  <c r="R539" i="1"/>
  <c r="G539" i="1"/>
  <c r="E539" i="1"/>
  <c r="AU538" i="1"/>
  <c r="AF538" i="1"/>
  <c r="AM538" i="1" s="1"/>
  <c r="AN538" i="1" s="1"/>
  <c r="AC538" i="1" s="1"/>
  <c r="AD538" i="1" s="1"/>
  <c r="Z538" i="1"/>
  <c r="Y538" i="1"/>
  <c r="R538" i="1"/>
  <c r="K538" i="1"/>
  <c r="G538" i="1"/>
  <c r="E538" i="1"/>
  <c r="AU537" i="1"/>
  <c r="AF537" i="1"/>
  <c r="AM537" i="1" s="1"/>
  <c r="AN537" i="1" s="1"/>
  <c r="AC537" i="1" s="1"/>
  <c r="AD537" i="1" s="1"/>
  <c r="Z537" i="1"/>
  <c r="Y537" i="1"/>
  <c r="R537" i="1"/>
  <c r="K537" i="1"/>
  <c r="G537" i="1"/>
  <c r="E537" i="1"/>
  <c r="AU536" i="1"/>
  <c r="AF536" i="1"/>
  <c r="AM536" i="1" s="1"/>
  <c r="AN536" i="1" s="1"/>
  <c r="AC536" i="1" s="1"/>
  <c r="AD536" i="1" s="1"/>
  <c r="Z536" i="1"/>
  <c r="Y536" i="1"/>
  <c r="R536" i="1"/>
  <c r="K536" i="1"/>
  <c r="G536" i="1"/>
  <c r="E536" i="1"/>
  <c r="AU535" i="1"/>
  <c r="AF535" i="1"/>
  <c r="AM535" i="1" s="1"/>
  <c r="AN535" i="1" s="1"/>
  <c r="AC535" i="1" s="1"/>
  <c r="AD535" i="1" s="1"/>
  <c r="Z535" i="1"/>
  <c r="Y535" i="1"/>
  <c r="R535" i="1"/>
  <c r="K535" i="1"/>
  <c r="G535" i="1"/>
  <c r="E535" i="1"/>
  <c r="AU534" i="1"/>
  <c r="AF534" i="1"/>
  <c r="AM534" i="1" s="1"/>
  <c r="AN534" i="1" s="1"/>
  <c r="AC534" i="1" s="1"/>
  <c r="AD534" i="1" s="1"/>
  <c r="Z534" i="1"/>
  <c r="Y534" i="1"/>
  <c r="W534" i="1"/>
  <c r="R534" i="1"/>
  <c r="G534" i="1"/>
  <c r="E534" i="1"/>
  <c r="AU533" i="1"/>
  <c r="AF533" i="1"/>
  <c r="AM533" i="1" s="1"/>
  <c r="AN533" i="1" s="1"/>
  <c r="AC533" i="1" s="1"/>
  <c r="AD533" i="1" s="1"/>
  <c r="Z533" i="1"/>
  <c r="Y533" i="1"/>
  <c r="W533" i="1"/>
  <c r="R533" i="1"/>
  <c r="G533" i="1"/>
  <c r="E533" i="1"/>
  <c r="AU532" i="1"/>
  <c r="AF532" i="1"/>
  <c r="AM532" i="1" s="1"/>
  <c r="AN532" i="1" s="1"/>
  <c r="AC532" i="1" s="1"/>
  <c r="AD532" i="1" s="1"/>
  <c r="Z532" i="1"/>
  <c r="Y532" i="1"/>
  <c r="W532" i="1"/>
  <c r="R532" i="1"/>
  <c r="G532" i="1"/>
  <c r="E532" i="1"/>
  <c r="AU531" i="1"/>
  <c r="AF531" i="1"/>
  <c r="AM531" i="1" s="1"/>
  <c r="AN531" i="1" s="1"/>
  <c r="AC531" i="1" s="1"/>
  <c r="AD531" i="1" s="1"/>
  <c r="Z531" i="1"/>
  <c r="Y531" i="1"/>
  <c r="W531" i="1"/>
  <c r="R531" i="1"/>
  <c r="G531" i="1"/>
  <c r="E531" i="1"/>
  <c r="AU530" i="1"/>
  <c r="AF530" i="1"/>
  <c r="AM530" i="1" s="1"/>
  <c r="AN530" i="1" s="1"/>
  <c r="AC530" i="1" s="1"/>
  <c r="AD530" i="1" s="1"/>
  <c r="Z530" i="1"/>
  <c r="Y530" i="1"/>
  <c r="W530" i="1"/>
  <c r="R530" i="1"/>
  <c r="G530" i="1"/>
  <c r="E530" i="1"/>
  <c r="AU529" i="1"/>
  <c r="AF529" i="1"/>
  <c r="AM529" i="1" s="1"/>
  <c r="AN529" i="1" s="1"/>
  <c r="AC529" i="1" s="1"/>
  <c r="AD529" i="1" s="1"/>
  <c r="Z529" i="1"/>
  <c r="Y529" i="1"/>
  <c r="W529" i="1"/>
  <c r="R529" i="1"/>
  <c r="G529" i="1"/>
  <c r="E529" i="1"/>
  <c r="AU528" i="1"/>
  <c r="AF528" i="1"/>
  <c r="AM528" i="1" s="1"/>
  <c r="AN528" i="1" s="1"/>
  <c r="AC528" i="1" s="1"/>
  <c r="AD528" i="1" s="1"/>
  <c r="Z528" i="1"/>
  <c r="Y528" i="1"/>
  <c r="R528" i="1"/>
  <c r="E528" i="1"/>
  <c r="AU527" i="1"/>
  <c r="AF527" i="1"/>
  <c r="AM527" i="1" s="1"/>
  <c r="AN527" i="1" s="1"/>
  <c r="AC527" i="1" s="1"/>
  <c r="AD527" i="1" s="1"/>
  <c r="Z527" i="1"/>
  <c r="Y527" i="1"/>
  <c r="R527" i="1"/>
  <c r="E527" i="1"/>
  <c r="AU526" i="1"/>
  <c r="AF526" i="1"/>
  <c r="AM526" i="1" s="1"/>
  <c r="AN526" i="1" s="1"/>
  <c r="AC526" i="1" s="1"/>
  <c r="AD526" i="1" s="1"/>
  <c r="Z526" i="1"/>
  <c r="Y526" i="1"/>
  <c r="R526" i="1"/>
  <c r="E526" i="1"/>
  <c r="AU525" i="1"/>
  <c r="AF525" i="1"/>
  <c r="AM525" i="1" s="1"/>
  <c r="AN525" i="1" s="1"/>
  <c r="AC525" i="1" s="1"/>
  <c r="AD525" i="1" s="1"/>
  <c r="Z525" i="1"/>
  <c r="Y525" i="1"/>
  <c r="W525" i="1"/>
  <c r="R525" i="1"/>
  <c r="E525" i="1"/>
  <c r="AU524" i="1"/>
  <c r="AF524" i="1"/>
  <c r="AM524" i="1" s="1"/>
  <c r="AN524" i="1" s="1"/>
  <c r="AC524" i="1" s="1"/>
  <c r="AD524" i="1" s="1"/>
  <c r="Z524" i="1"/>
  <c r="Y524" i="1"/>
  <c r="R524" i="1"/>
  <c r="G524" i="1"/>
  <c r="E524" i="1"/>
  <c r="AU523" i="1"/>
  <c r="AF523" i="1"/>
  <c r="AM523" i="1" s="1"/>
  <c r="AN523" i="1" s="1"/>
  <c r="AC523" i="1" s="1"/>
  <c r="AD523" i="1" s="1"/>
  <c r="Z523" i="1"/>
  <c r="Y523" i="1"/>
  <c r="R523" i="1"/>
  <c r="G523" i="1"/>
  <c r="E523" i="1"/>
  <c r="AU522" i="1"/>
  <c r="AF522" i="1"/>
  <c r="AM522" i="1" s="1"/>
  <c r="AN522" i="1" s="1"/>
  <c r="AC522" i="1" s="1"/>
  <c r="AD522" i="1" s="1"/>
  <c r="Z522" i="1"/>
  <c r="Y522" i="1"/>
  <c r="R522" i="1"/>
  <c r="G522" i="1"/>
  <c r="E522" i="1"/>
  <c r="AU521" i="1"/>
  <c r="AF521" i="1"/>
  <c r="AM521" i="1" s="1"/>
  <c r="AN521" i="1" s="1"/>
  <c r="AC521" i="1" s="1"/>
  <c r="AD521" i="1" s="1"/>
  <c r="Z521" i="1"/>
  <c r="Y521" i="1"/>
  <c r="R521" i="1"/>
  <c r="G521" i="1"/>
  <c r="E521" i="1"/>
  <c r="AU520" i="1"/>
  <c r="AF520" i="1"/>
  <c r="AM520" i="1" s="1"/>
  <c r="AN520" i="1" s="1"/>
  <c r="AC520" i="1" s="1"/>
  <c r="AD520" i="1" s="1"/>
  <c r="Z520" i="1"/>
  <c r="Y520" i="1"/>
  <c r="R520" i="1"/>
  <c r="G520" i="1"/>
  <c r="E520" i="1"/>
  <c r="AU519" i="1"/>
  <c r="AF519" i="1"/>
  <c r="AM519" i="1" s="1"/>
  <c r="AN519" i="1" s="1"/>
  <c r="AC519" i="1" s="1"/>
  <c r="AD519" i="1" s="1"/>
  <c r="Z519" i="1"/>
  <c r="Y519" i="1"/>
  <c r="R519" i="1"/>
  <c r="G519" i="1"/>
  <c r="E519" i="1"/>
  <c r="AU518" i="1"/>
  <c r="AF518" i="1"/>
  <c r="AM518" i="1" s="1"/>
  <c r="AN518" i="1" s="1"/>
  <c r="AC518" i="1" s="1"/>
  <c r="AD518" i="1" s="1"/>
  <c r="Z518" i="1"/>
  <c r="Y518" i="1"/>
  <c r="R518" i="1"/>
  <c r="E518" i="1"/>
  <c r="AU517" i="1"/>
  <c r="AF517" i="1"/>
  <c r="AM517" i="1" s="1"/>
  <c r="AN517" i="1" s="1"/>
  <c r="AC517" i="1" s="1"/>
  <c r="AD517" i="1" s="1"/>
  <c r="Z517" i="1"/>
  <c r="Y517" i="1"/>
  <c r="R517" i="1"/>
  <c r="E517" i="1"/>
  <c r="AU516" i="1"/>
  <c r="AF516" i="1"/>
  <c r="AM516" i="1" s="1"/>
  <c r="AN516" i="1" s="1"/>
  <c r="AC516" i="1" s="1"/>
  <c r="AD516" i="1" s="1"/>
  <c r="Z516" i="1"/>
  <c r="Y516" i="1"/>
  <c r="R516" i="1"/>
  <c r="E516" i="1"/>
  <c r="AU515" i="1"/>
  <c r="AF515" i="1"/>
  <c r="AM515" i="1" s="1"/>
  <c r="AN515" i="1" s="1"/>
  <c r="AC515" i="1" s="1"/>
  <c r="AD515" i="1" s="1"/>
  <c r="Z515" i="1"/>
  <c r="Y515" i="1"/>
  <c r="T515" i="1"/>
  <c r="R515" i="1"/>
  <c r="G515" i="1"/>
  <c r="E515" i="1"/>
  <c r="AU514" i="1"/>
  <c r="AF514" i="1"/>
  <c r="AM514" i="1" s="1"/>
  <c r="AN514" i="1" s="1"/>
  <c r="AC514" i="1" s="1"/>
  <c r="AD514" i="1" s="1"/>
  <c r="Z514" i="1"/>
  <c r="Y514" i="1"/>
  <c r="T514" i="1"/>
  <c r="R514" i="1"/>
  <c r="G514" i="1"/>
  <c r="E514" i="1"/>
  <c r="AU513" i="1"/>
  <c r="AF513" i="1"/>
  <c r="AM513" i="1" s="1"/>
  <c r="AN513" i="1" s="1"/>
  <c r="AC513" i="1" s="1"/>
  <c r="AD513" i="1" s="1"/>
  <c r="Z513" i="1"/>
  <c r="Y513" i="1"/>
  <c r="T513" i="1"/>
  <c r="R513" i="1"/>
  <c r="G513" i="1"/>
  <c r="E513" i="1"/>
  <c r="AU512" i="1"/>
  <c r="AF512" i="1"/>
  <c r="AM512" i="1" s="1"/>
  <c r="AN512" i="1" s="1"/>
  <c r="AC512" i="1" s="1"/>
  <c r="AD512" i="1" s="1"/>
  <c r="Z512" i="1"/>
  <c r="Y512" i="1"/>
  <c r="R512" i="1"/>
  <c r="G512" i="1"/>
  <c r="E512" i="1"/>
  <c r="AU511" i="1"/>
  <c r="AF511" i="1"/>
  <c r="AM511" i="1" s="1"/>
  <c r="AN511" i="1" s="1"/>
  <c r="AC511" i="1" s="1"/>
  <c r="AD511" i="1" s="1"/>
  <c r="Z511" i="1"/>
  <c r="Y511" i="1"/>
  <c r="R511" i="1"/>
  <c r="G511" i="1"/>
  <c r="E511" i="1"/>
  <c r="AU510" i="1"/>
  <c r="AF510" i="1"/>
  <c r="AM510" i="1" s="1"/>
  <c r="AN510" i="1" s="1"/>
  <c r="AC510" i="1" s="1"/>
  <c r="AD510" i="1" s="1"/>
  <c r="Z510" i="1"/>
  <c r="Y510" i="1"/>
  <c r="R510" i="1"/>
  <c r="G510" i="1"/>
  <c r="E510" i="1"/>
  <c r="AU509" i="1"/>
  <c r="AF509" i="1"/>
  <c r="AM509" i="1" s="1"/>
  <c r="AN509" i="1" s="1"/>
  <c r="AC509" i="1" s="1"/>
  <c r="AD509" i="1" s="1"/>
  <c r="Z509" i="1"/>
  <c r="Y509" i="1"/>
  <c r="R509" i="1"/>
  <c r="G509" i="1"/>
  <c r="E509" i="1"/>
  <c r="AU508" i="1"/>
  <c r="AF508" i="1"/>
  <c r="AM508" i="1" s="1"/>
  <c r="AN508" i="1" s="1"/>
  <c r="AC508" i="1" s="1"/>
  <c r="AD508" i="1" s="1"/>
  <c r="Z508" i="1"/>
  <c r="Y508" i="1"/>
  <c r="R508" i="1"/>
  <c r="G508" i="1"/>
  <c r="E508" i="1"/>
  <c r="AU507" i="1"/>
  <c r="AF507" i="1"/>
  <c r="AM507" i="1" s="1"/>
  <c r="AN507" i="1" s="1"/>
  <c r="AC507" i="1" s="1"/>
  <c r="AD507" i="1" s="1"/>
  <c r="Z507" i="1"/>
  <c r="Y507" i="1"/>
  <c r="W507" i="1"/>
  <c r="T507" i="1"/>
  <c r="R507" i="1"/>
  <c r="E507" i="1"/>
  <c r="AU506" i="1"/>
  <c r="AF506" i="1"/>
  <c r="AM506" i="1" s="1"/>
  <c r="AN506" i="1" s="1"/>
  <c r="AC506" i="1" s="1"/>
  <c r="AD506" i="1" s="1"/>
  <c r="Z506" i="1"/>
  <c r="Y506" i="1"/>
  <c r="W506" i="1"/>
  <c r="T506" i="1"/>
  <c r="R506" i="1"/>
  <c r="E506" i="1"/>
  <c r="AU505" i="1"/>
  <c r="AF505" i="1"/>
  <c r="AM505" i="1" s="1"/>
  <c r="AN505" i="1" s="1"/>
  <c r="AC505" i="1" s="1"/>
  <c r="AD505" i="1" s="1"/>
  <c r="Z505" i="1"/>
  <c r="Y505" i="1"/>
  <c r="W505" i="1"/>
  <c r="T505" i="1"/>
  <c r="R505" i="1"/>
  <c r="E505" i="1"/>
  <c r="AU504" i="1"/>
  <c r="AF504" i="1"/>
  <c r="AM504" i="1" s="1"/>
  <c r="AN504" i="1" s="1"/>
  <c r="AC504" i="1" s="1"/>
  <c r="AD504" i="1" s="1"/>
  <c r="Z504" i="1"/>
  <c r="Y504" i="1"/>
  <c r="W504" i="1"/>
  <c r="T504" i="1"/>
  <c r="R504" i="1"/>
  <c r="E504" i="1"/>
  <c r="AU503" i="1"/>
  <c r="AF503" i="1"/>
  <c r="AM503" i="1" s="1"/>
  <c r="AN503" i="1" s="1"/>
  <c r="AC503" i="1" s="1"/>
  <c r="AD503" i="1" s="1"/>
  <c r="Z503" i="1"/>
  <c r="Y503" i="1"/>
  <c r="W503" i="1"/>
  <c r="T503" i="1"/>
  <c r="R503" i="1"/>
  <c r="E503" i="1"/>
  <c r="AU502" i="1"/>
  <c r="AF502" i="1"/>
  <c r="AM502" i="1" s="1"/>
  <c r="AN502" i="1" s="1"/>
  <c r="AC502" i="1" s="1"/>
  <c r="AD502" i="1" s="1"/>
  <c r="Z502" i="1"/>
  <c r="Y502" i="1"/>
  <c r="R502" i="1"/>
  <c r="E502" i="1"/>
  <c r="AU501" i="1"/>
  <c r="AF501" i="1"/>
  <c r="AM501" i="1" s="1"/>
  <c r="AN501" i="1" s="1"/>
  <c r="AC501" i="1" s="1"/>
  <c r="AD501" i="1" s="1"/>
  <c r="Z501" i="1"/>
  <c r="Y501" i="1"/>
  <c r="R501" i="1"/>
  <c r="E501" i="1"/>
  <c r="AU500" i="1"/>
  <c r="AF500" i="1"/>
  <c r="AM500" i="1" s="1"/>
  <c r="AN500" i="1" s="1"/>
  <c r="AC500" i="1" s="1"/>
  <c r="AD500" i="1" s="1"/>
  <c r="Z500" i="1"/>
  <c r="Y500" i="1"/>
  <c r="R500" i="1"/>
  <c r="E500" i="1"/>
  <c r="AU499" i="1"/>
  <c r="AF499" i="1"/>
  <c r="AM499" i="1" s="1"/>
  <c r="AN499" i="1" s="1"/>
  <c r="AC499" i="1" s="1"/>
  <c r="AD499" i="1" s="1"/>
  <c r="Z499" i="1"/>
  <c r="Y499" i="1"/>
  <c r="R499" i="1"/>
  <c r="E499" i="1"/>
  <c r="AU498" i="1"/>
  <c r="AF498" i="1"/>
  <c r="AM498" i="1" s="1"/>
  <c r="AN498" i="1" s="1"/>
  <c r="AC498" i="1" s="1"/>
  <c r="AD498" i="1" s="1"/>
  <c r="Z498" i="1"/>
  <c r="Y498" i="1"/>
  <c r="R498" i="1"/>
  <c r="E498" i="1"/>
  <c r="AU497" i="1"/>
  <c r="AF497" i="1"/>
  <c r="AM497" i="1" s="1"/>
  <c r="AN497" i="1" s="1"/>
  <c r="AC497" i="1" s="1"/>
  <c r="AD497" i="1" s="1"/>
  <c r="Z497" i="1"/>
  <c r="Y497" i="1"/>
  <c r="R497" i="1"/>
  <c r="E497" i="1"/>
  <c r="AU496" i="1"/>
  <c r="AF496" i="1"/>
  <c r="AM496" i="1" s="1"/>
  <c r="AN496" i="1" s="1"/>
  <c r="AC496" i="1" s="1"/>
  <c r="AD496" i="1" s="1"/>
  <c r="Z496" i="1"/>
  <c r="Y496" i="1"/>
  <c r="R496" i="1"/>
  <c r="E496" i="1"/>
  <c r="AU495" i="1"/>
  <c r="AF495" i="1"/>
  <c r="AM495" i="1" s="1"/>
  <c r="AN495" i="1" s="1"/>
  <c r="AC495" i="1" s="1"/>
  <c r="AD495" i="1" s="1"/>
  <c r="Z495" i="1"/>
  <c r="Y495" i="1"/>
  <c r="R495" i="1"/>
  <c r="E495" i="1"/>
  <c r="AU494" i="1"/>
  <c r="AF494" i="1"/>
  <c r="AM494" i="1" s="1"/>
  <c r="AN494" i="1" s="1"/>
  <c r="AC494" i="1" s="1"/>
  <c r="AD494" i="1" s="1"/>
  <c r="Z494" i="1"/>
  <c r="Y494" i="1"/>
  <c r="R494" i="1"/>
  <c r="E494" i="1"/>
  <c r="AU493" i="1"/>
  <c r="AF493" i="1"/>
  <c r="AM493" i="1" s="1"/>
  <c r="AN493" i="1" s="1"/>
  <c r="AC493" i="1" s="1"/>
  <c r="AD493" i="1" s="1"/>
  <c r="Z493" i="1"/>
  <c r="Y493" i="1"/>
  <c r="R493" i="1"/>
  <c r="E493" i="1"/>
  <c r="AU492" i="1"/>
  <c r="AF492" i="1"/>
  <c r="AM492" i="1" s="1"/>
  <c r="AN492" i="1" s="1"/>
  <c r="AC492" i="1" s="1"/>
  <c r="AD492" i="1" s="1"/>
  <c r="Z492" i="1"/>
  <c r="Y492" i="1"/>
  <c r="R492" i="1"/>
  <c r="G492" i="1"/>
  <c r="E492" i="1"/>
  <c r="AU491" i="1"/>
  <c r="AF491" i="1"/>
  <c r="AM491" i="1" s="1"/>
  <c r="AN491" i="1" s="1"/>
  <c r="AC491" i="1" s="1"/>
  <c r="AD491" i="1" s="1"/>
  <c r="Z491" i="1"/>
  <c r="Y491" i="1"/>
  <c r="R491" i="1"/>
  <c r="G491" i="1"/>
  <c r="E491" i="1"/>
  <c r="AU490" i="1"/>
  <c r="AF490" i="1"/>
  <c r="AM490" i="1" s="1"/>
  <c r="AN490" i="1" s="1"/>
  <c r="AC490" i="1" s="1"/>
  <c r="AD490" i="1" s="1"/>
  <c r="Z490" i="1"/>
  <c r="Y490" i="1"/>
  <c r="R490" i="1"/>
  <c r="G490" i="1"/>
  <c r="E490" i="1"/>
  <c r="AU489" i="1"/>
  <c r="AF489" i="1"/>
  <c r="AM489" i="1" s="1"/>
  <c r="AN489" i="1" s="1"/>
  <c r="AC489" i="1" s="1"/>
  <c r="AD489" i="1" s="1"/>
  <c r="Z489" i="1"/>
  <c r="Y489" i="1"/>
  <c r="R489" i="1"/>
  <c r="G489" i="1"/>
  <c r="E489" i="1"/>
  <c r="AU488" i="1"/>
  <c r="AF488" i="1"/>
  <c r="AM488" i="1" s="1"/>
  <c r="AN488" i="1" s="1"/>
  <c r="AC488" i="1" s="1"/>
  <c r="AD488" i="1" s="1"/>
  <c r="Z488" i="1"/>
  <c r="Y488" i="1"/>
  <c r="R488" i="1"/>
  <c r="G488" i="1"/>
  <c r="E488" i="1"/>
  <c r="AU487" i="1"/>
  <c r="AF487" i="1"/>
  <c r="AM487" i="1" s="1"/>
  <c r="AN487" i="1" s="1"/>
  <c r="AC487" i="1" s="1"/>
  <c r="AD487" i="1" s="1"/>
  <c r="Z487" i="1"/>
  <c r="Y487" i="1"/>
  <c r="R487" i="1"/>
  <c r="G487" i="1"/>
  <c r="E487" i="1"/>
  <c r="AU486" i="1"/>
  <c r="AF486" i="1"/>
  <c r="AM486" i="1" s="1"/>
  <c r="AN486" i="1" s="1"/>
  <c r="AC486" i="1" s="1"/>
  <c r="AD486" i="1" s="1"/>
  <c r="Z486" i="1"/>
  <c r="Y486" i="1"/>
  <c r="R486" i="1"/>
  <c r="G486" i="1"/>
  <c r="E486" i="1"/>
  <c r="AU485" i="1"/>
  <c r="AF485" i="1"/>
  <c r="AM485" i="1" s="1"/>
  <c r="AN485" i="1" s="1"/>
  <c r="AC485" i="1" s="1"/>
  <c r="AD485" i="1" s="1"/>
  <c r="Z485" i="1"/>
  <c r="Y485" i="1"/>
  <c r="R485" i="1"/>
  <c r="G485" i="1"/>
  <c r="E485" i="1"/>
  <c r="AU484" i="1"/>
  <c r="AF484" i="1"/>
  <c r="AM484" i="1" s="1"/>
  <c r="AN484" i="1" s="1"/>
  <c r="AC484" i="1" s="1"/>
  <c r="AD484" i="1" s="1"/>
  <c r="Z484" i="1"/>
  <c r="Y484" i="1"/>
  <c r="R484" i="1"/>
  <c r="G484" i="1"/>
  <c r="E484" i="1"/>
  <c r="AU483" i="1"/>
  <c r="AF483" i="1"/>
  <c r="AM483" i="1" s="1"/>
  <c r="AN483" i="1" s="1"/>
  <c r="AC483" i="1" s="1"/>
  <c r="AD483" i="1" s="1"/>
  <c r="Z483" i="1"/>
  <c r="Y483" i="1"/>
  <c r="R483" i="1"/>
  <c r="G483" i="1"/>
  <c r="E483" i="1"/>
  <c r="AU482" i="1"/>
  <c r="AF482" i="1"/>
  <c r="AM482" i="1" s="1"/>
  <c r="AN482" i="1" s="1"/>
  <c r="AC482" i="1" s="1"/>
  <c r="AD482" i="1" s="1"/>
  <c r="Z482" i="1"/>
  <c r="Y482" i="1"/>
  <c r="R482" i="1"/>
  <c r="E482" i="1"/>
  <c r="AU481" i="1"/>
  <c r="AF481" i="1"/>
  <c r="AM481" i="1" s="1"/>
  <c r="AN481" i="1" s="1"/>
  <c r="AC481" i="1" s="1"/>
  <c r="AD481" i="1" s="1"/>
  <c r="Z481" i="1"/>
  <c r="Y481" i="1"/>
  <c r="R481" i="1"/>
  <c r="E481" i="1"/>
  <c r="AU480" i="1"/>
  <c r="AF480" i="1"/>
  <c r="AM480" i="1" s="1"/>
  <c r="AN480" i="1" s="1"/>
  <c r="AC480" i="1" s="1"/>
  <c r="AD480" i="1" s="1"/>
  <c r="Z480" i="1"/>
  <c r="Y480" i="1"/>
  <c r="T480" i="1"/>
  <c r="R480" i="1"/>
  <c r="K480" i="1"/>
  <c r="G480" i="1"/>
  <c r="E480" i="1"/>
  <c r="AU479" i="1"/>
  <c r="AF479" i="1"/>
  <c r="AM479" i="1" s="1"/>
  <c r="AN479" i="1" s="1"/>
  <c r="AC479" i="1" s="1"/>
  <c r="AD479" i="1" s="1"/>
  <c r="Z479" i="1"/>
  <c r="Y479" i="1"/>
  <c r="T479" i="1"/>
  <c r="R479" i="1"/>
  <c r="K479" i="1"/>
  <c r="G479" i="1"/>
  <c r="E479" i="1"/>
  <c r="AU478" i="1"/>
  <c r="AF478" i="1"/>
  <c r="AM478" i="1" s="1"/>
  <c r="AN478" i="1" s="1"/>
  <c r="AC478" i="1" s="1"/>
  <c r="AD478" i="1" s="1"/>
  <c r="Z478" i="1"/>
  <c r="Y478" i="1"/>
  <c r="T478" i="1"/>
  <c r="R478" i="1"/>
  <c r="K478" i="1"/>
  <c r="G478" i="1"/>
  <c r="E478" i="1"/>
  <c r="AU477" i="1"/>
  <c r="AF477" i="1"/>
  <c r="AM477" i="1" s="1"/>
  <c r="AN477" i="1" s="1"/>
  <c r="AC477" i="1" s="1"/>
  <c r="AD477" i="1" s="1"/>
  <c r="Z477" i="1"/>
  <c r="Y477" i="1"/>
  <c r="T477" i="1"/>
  <c r="R477" i="1"/>
  <c r="K477" i="1"/>
  <c r="G477" i="1"/>
  <c r="E477" i="1"/>
  <c r="AU476" i="1"/>
  <c r="AF476" i="1"/>
  <c r="AM476" i="1" s="1"/>
  <c r="AN476" i="1" s="1"/>
  <c r="AC476" i="1" s="1"/>
  <c r="AD476" i="1" s="1"/>
  <c r="Z476" i="1"/>
  <c r="Y476" i="1"/>
  <c r="R476" i="1"/>
  <c r="G476" i="1"/>
  <c r="E476" i="1"/>
  <c r="AU475" i="1"/>
  <c r="AF475" i="1"/>
  <c r="AM475" i="1" s="1"/>
  <c r="AN475" i="1" s="1"/>
  <c r="AC475" i="1" s="1"/>
  <c r="AD475" i="1" s="1"/>
  <c r="Z475" i="1"/>
  <c r="Y475" i="1"/>
  <c r="R475" i="1"/>
  <c r="G475" i="1"/>
  <c r="E475" i="1"/>
  <c r="AU474" i="1"/>
  <c r="AF474" i="1"/>
  <c r="AM474" i="1" s="1"/>
  <c r="AN474" i="1" s="1"/>
  <c r="AC474" i="1" s="1"/>
  <c r="AD474" i="1" s="1"/>
  <c r="Z474" i="1"/>
  <c r="Y474" i="1"/>
  <c r="W474" i="1"/>
  <c r="R474" i="1"/>
  <c r="G474" i="1"/>
  <c r="E474" i="1"/>
  <c r="AU473" i="1"/>
  <c r="AF473" i="1"/>
  <c r="AM473" i="1" s="1"/>
  <c r="AN473" i="1" s="1"/>
  <c r="AC473" i="1" s="1"/>
  <c r="AD473" i="1" s="1"/>
  <c r="Z473" i="1"/>
  <c r="Y473" i="1"/>
  <c r="R473" i="1"/>
  <c r="G473" i="1"/>
  <c r="E473" i="1"/>
  <c r="AU472" i="1"/>
  <c r="AF472" i="1"/>
  <c r="AM472" i="1" s="1"/>
  <c r="AN472" i="1" s="1"/>
  <c r="AC472" i="1" s="1"/>
  <c r="AD472" i="1" s="1"/>
  <c r="Z472" i="1"/>
  <c r="Y472" i="1"/>
  <c r="T472" i="1"/>
  <c r="R472" i="1"/>
  <c r="E472" i="1"/>
  <c r="AU471" i="1"/>
  <c r="AF471" i="1"/>
  <c r="AM471" i="1" s="1"/>
  <c r="AN471" i="1" s="1"/>
  <c r="AC471" i="1" s="1"/>
  <c r="AD471" i="1" s="1"/>
  <c r="Z471" i="1"/>
  <c r="Y471" i="1"/>
  <c r="T471" i="1"/>
  <c r="R471" i="1"/>
  <c r="E471" i="1"/>
  <c r="AU470" i="1"/>
  <c r="AF470" i="1"/>
  <c r="AM470" i="1" s="1"/>
  <c r="AN470" i="1" s="1"/>
  <c r="AC470" i="1" s="1"/>
  <c r="AD470" i="1" s="1"/>
  <c r="Z470" i="1"/>
  <c r="Y470" i="1"/>
  <c r="W470" i="1"/>
  <c r="T470" i="1"/>
  <c r="R470" i="1"/>
  <c r="E470" i="1"/>
  <c r="AU469" i="1"/>
  <c r="AF469" i="1"/>
  <c r="AM469" i="1" s="1"/>
  <c r="AN469" i="1" s="1"/>
  <c r="AC469" i="1" s="1"/>
  <c r="AD469" i="1" s="1"/>
  <c r="Z469" i="1"/>
  <c r="Y469" i="1"/>
  <c r="T469" i="1"/>
  <c r="R469" i="1"/>
  <c r="E469" i="1"/>
  <c r="AU468" i="1"/>
  <c r="AF468" i="1"/>
  <c r="AM468" i="1" s="1"/>
  <c r="AN468" i="1" s="1"/>
  <c r="AC468" i="1" s="1"/>
  <c r="AD468" i="1" s="1"/>
  <c r="Z468" i="1"/>
  <c r="Y468" i="1"/>
  <c r="T468" i="1"/>
  <c r="R468" i="1"/>
  <c r="E468" i="1"/>
  <c r="AU467" i="1"/>
  <c r="AF467" i="1"/>
  <c r="AM467" i="1" s="1"/>
  <c r="AN467" i="1" s="1"/>
  <c r="AC467" i="1" s="1"/>
  <c r="AD467" i="1" s="1"/>
  <c r="Z467" i="1"/>
  <c r="Y467" i="1"/>
  <c r="W467" i="1"/>
  <c r="T467" i="1"/>
  <c r="R467" i="1"/>
  <c r="E467" i="1"/>
  <c r="AU466" i="1"/>
  <c r="AF466" i="1"/>
  <c r="AM466" i="1" s="1"/>
  <c r="AN466" i="1" s="1"/>
  <c r="AC466" i="1" s="1"/>
  <c r="AD466" i="1" s="1"/>
  <c r="Z466" i="1"/>
  <c r="Y466" i="1"/>
  <c r="W466" i="1"/>
  <c r="T466" i="1"/>
  <c r="R466" i="1"/>
  <c r="E466" i="1"/>
  <c r="AU465" i="1"/>
  <c r="AF465" i="1"/>
  <c r="AM465" i="1" s="1"/>
  <c r="AN465" i="1" s="1"/>
  <c r="AC465" i="1" s="1"/>
  <c r="AD465" i="1" s="1"/>
  <c r="Z465" i="1"/>
  <c r="Y465" i="1"/>
  <c r="W465" i="1"/>
  <c r="T465" i="1"/>
  <c r="R465" i="1"/>
  <c r="E465" i="1"/>
  <c r="AU464" i="1"/>
  <c r="AF464" i="1"/>
  <c r="AM464" i="1" s="1"/>
  <c r="AN464" i="1" s="1"/>
  <c r="AC464" i="1" s="1"/>
  <c r="AD464" i="1" s="1"/>
  <c r="Z464" i="1"/>
  <c r="Y464" i="1"/>
  <c r="R464" i="1"/>
  <c r="K464" i="1"/>
  <c r="G464" i="1"/>
  <c r="E464" i="1"/>
  <c r="AU463" i="1"/>
  <c r="AF463" i="1"/>
  <c r="AM463" i="1" s="1"/>
  <c r="AN463" i="1" s="1"/>
  <c r="AC463" i="1" s="1"/>
  <c r="AD463" i="1" s="1"/>
  <c r="Z463" i="1"/>
  <c r="Y463" i="1"/>
  <c r="R463" i="1"/>
  <c r="K463" i="1"/>
  <c r="G463" i="1"/>
  <c r="E463" i="1"/>
  <c r="AU462" i="1"/>
  <c r="AF462" i="1"/>
  <c r="AM462" i="1" s="1"/>
  <c r="AN462" i="1" s="1"/>
  <c r="AC462" i="1" s="1"/>
  <c r="AD462" i="1" s="1"/>
  <c r="Z462" i="1"/>
  <c r="Y462" i="1"/>
  <c r="R462" i="1"/>
  <c r="K462" i="1"/>
  <c r="G462" i="1"/>
  <c r="E462" i="1"/>
  <c r="AU461" i="1"/>
  <c r="AF461" i="1"/>
  <c r="AM461" i="1" s="1"/>
  <c r="AN461" i="1" s="1"/>
  <c r="AC461" i="1" s="1"/>
  <c r="AD461" i="1" s="1"/>
  <c r="Z461" i="1"/>
  <c r="Y461" i="1"/>
  <c r="R461" i="1"/>
  <c r="G461" i="1"/>
  <c r="E461" i="1"/>
  <c r="AU460" i="1"/>
  <c r="AF460" i="1"/>
  <c r="AM460" i="1" s="1"/>
  <c r="AN460" i="1" s="1"/>
  <c r="AC460" i="1" s="1"/>
  <c r="AD460" i="1" s="1"/>
  <c r="Z460" i="1"/>
  <c r="Y460" i="1"/>
  <c r="R460" i="1"/>
  <c r="G460" i="1"/>
  <c r="E460" i="1"/>
  <c r="AU459" i="1"/>
  <c r="AF459" i="1"/>
  <c r="AM459" i="1" s="1"/>
  <c r="AN459" i="1" s="1"/>
  <c r="AC459" i="1" s="1"/>
  <c r="AD459" i="1" s="1"/>
  <c r="Z459" i="1"/>
  <c r="Y459" i="1"/>
  <c r="R459" i="1"/>
  <c r="G459" i="1"/>
  <c r="E459" i="1"/>
  <c r="AU458" i="1"/>
  <c r="AF458" i="1"/>
  <c r="AM458" i="1" s="1"/>
  <c r="AN458" i="1" s="1"/>
  <c r="AC458" i="1" s="1"/>
  <c r="AD458" i="1" s="1"/>
  <c r="Z458" i="1"/>
  <c r="Y458" i="1"/>
  <c r="R458" i="1"/>
  <c r="G458" i="1"/>
  <c r="E458" i="1"/>
  <c r="AU457" i="1"/>
  <c r="AF457" i="1"/>
  <c r="AM457" i="1" s="1"/>
  <c r="AN457" i="1" s="1"/>
  <c r="AC457" i="1" s="1"/>
  <c r="AD457" i="1" s="1"/>
  <c r="Z457" i="1"/>
  <c r="Y457" i="1"/>
  <c r="R457" i="1"/>
  <c r="G457" i="1"/>
  <c r="E457" i="1"/>
  <c r="AU456" i="1"/>
  <c r="AF456" i="1"/>
  <c r="AM456" i="1" s="1"/>
  <c r="AN456" i="1" s="1"/>
  <c r="AC456" i="1" s="1"/>
  <c r="AD456" i="1" s="1"/>
  <c r="Z456" i="1"/>
  <c r="Y456" i="1"/>
  <c r="R456" i="1"/>
  <c r="G456" i="1"/>
  <c r="E456" i="1"/>
  <c r="AU455" i="1"/>
  <c r="AF455" i="1"/>
  <c r="AM455" i="1" s="1"/>
  <c r="AN455" i="1" s="1"/>
  <c r="AC455" i="1" s="1"/>
  <c r="AD455" i="1" s="1"/>
  <c r="Z455" i="1"/>
  <c r="Y455" i="1"/>
  <c r="R455" i="1"/>
  <c r="G455" i="1"/>
  <c r="E455" i="1"/>
  <c r="AU454" i="1"/>
  <c r="AF454" i="1"/>
  <c r="AM454" i="1" s="1"/>
  <c r="AN454" i="1" s="1"/>
  <c r="AC454" i="1" s="1"/>
  <c r="AD454" i="1" s="1"/>
  <c r="Z454" i="1"/>
  <c r="Y454" i="1"/>
  <c r="R454" i="1"/>
  <c r="G454" i="1"/>
  <c r="E454" i="1"/>
  <c r="AU453" i="1"/>
  <c r="AF453" i="1"/>
  <c r="AM453" i="1" s="1"/>
  <c r="AN453" i="1" s="1"/>
  <c r="AC453" i="1" s="1"/>
  <c r="AD453" i="1" s="1"/>
  <c r="Z453" i="1"/>
  <c r="Y453" i="1"/>
  <c r="R453" i="1"/>
  <c r="E453" i="1"/>
  <c r="AU452" i="1"/>
  <c r="AF452" i="1"/>
  <c r="AM452" i="1" s="1"/>
  <c r="AN452" i="1" s="1"/>
  <c r="AC452" i="1" s="1"/>
  <c r="AD452" i="1" s="1"/>
  <c r="Z452" i="1"/>
  <c r="Y452" i="1"/>
  <c r="W452" i="1"/>
  <c r="R452" i="1"/>
  <c r="E452" i="1"/>
  <c r="AU451" i="1"/>
  <c r="AF451" i="1"/>
  <c r="AM451" i="1" s="1"/>
  <c r="AN451" i="1" s="1"/>
  <c r="AC451" i="1" s="1"/>
  <c r="AD451" i="1" s="1"/>
  <c r="Z451" i="1"/>
  <c r="Y451" i="1"/>
  <c r="R451" i="1"/>
  <c r="E451" i="1"/>
  <c r="AU450" i="1"/>
  <c r="AF450" i="1"/>
  <c r="AM450" i="1" s="1"/>
  <c r="AN450" i="1" s="1"/>
  <c r="AC450" i="1" s="1"/>
  <c r="AD450" i="1" s="1"/>
  <c r="Z450" i="1"/>
  <c r="Y450" i="1"/>
  <c r="R450" i="1"/>
  <c r="E450" i="1"/>
  <c r="AU449" i="1"/>
  <c r="AF449" i="1"/>
  <c r="AM449" i="1" s="1"/>
  <c r="AN449" i="1" s="1"/>
  <c r="AC449" i="1" s="1"/>
  <c r="AD449" i="1" s="1"/>
  <c r="Z449" i="1"/>
  <c r="Y449" i="1"/>
  <c r="R449" i="1"/>
  <c r="E449" i="1"/>
  <c r="AU448" i="1"/>
  <c r="AF448" i="1"/>
  <c r="AM448" i="1" s="1"/>
  <c r="AN448" i="1" s="1"/>
  <c r="AC448" i="1" s="1"/>
  <c r="AD448" i="1" s="1"/>
  <c r="Z448" i="1"/>
  <c r="Y448" i="1"/>
  <c r="R448" i="1"/>
  <c r="E448" i="1"/>
  <c r="AU447" i="1"/>
  <c r="AF447" i="1"/>
  <c r="AM447" i="1" s="1"/>
  <c r="AN447" i="1" s="1"/>
  <c r="AC447" i="1" s="1"/>
  <c r="AD447" i="1" s="1"/>
  <c r="Z447" i="1"/>
  <c r="Y447" i="1"/>
  <c r="R447" i="1"/>
  <c r="G447" i="1"/>
  <c r="E447" i="1"/>
  <c r="AU446" i="1"/>
  <c r="AF446" i="1"/>
  <c r="AM446" i="1" s="1"/>
  <c r="AN446" i="1" s="1"/>
  <c r="AC446" i="1" s="1"/>
  <c r="AD446" i="1" s="1"/>
  <c r="Z446" i="1"/>
  <c r="Y446" i="1"/>
  <c r="R446" i="1"/>
  <c r="G446" i="1"/>
  <c r="E446" i="1"/>
  <c r="AU445" i="1"/>
  <c r="AF445" i="1"/>
  <c r="AM445" i="1" s="1"/>
  <c r="AN445" i="1" s="1"/>
  <c r="AC445" i="1" s="1"/>
  <c r="AD445" i="1" s="1"/>
  <c r="Z445" i="1"/>
  <c r="Y445" i="1"/>
  <c r="R445" i="1"/>
  <c r="G445" i="1"/>
  <c r="E445" i="1"/>
  <c r="AU444" i="1"/>
  <c r="AF444" i="1"/>
  <c r="AM444" i="1" s="1"/>
  <c r="AN444" i="1" s="1"/>
  <c r="AC444" i="1" s="1"/>
  <c r="AD444" i="1" s="1"/>
  <c r="Z444" i="1"/>
  <c r="Y444" i="1"/>
  <c r="R444" i="1"/>
  <c r="G444" i="1"/>
  <c r="E444" i="1"/>
  <c r="AU443" i="1"/>
  <c r="AF443" i="1"/>
  <c r="AM443" i="1" s="1"/>
  <c r="AN443" i="1" s="1"/>
  <c r="AC443" i="1" s="1"/>
  <c r="AD443" i="1" s="1"/>
  <c r="Z443" i="1"/>
  <c r="Y443" i="1"/>
  <c r="R443" i="1"/>
  <c r="G443" i="1"/>
  <c r="E443" i="1"/>
  <c r="AU442" i="1"/>
  <c r="AF442" i="1"/>
  <c r="AM442" i="1" s="1"/>
  <c r="AN442" i="1" s="1"/>
  <c r="AC442" i="1" s="1"/>
  <c r="AD442" i="1" s="1"/>
  <c r="Z442" i="1"/>
  <c r="Y442" i="1"/>
  <c r="R442" i="1"/>
  <c r="G442" i="1"/>
  <c r="E442" i="1"/>
  <c r="AU441" i="1"/>
  <c r="AF441" i="1"/>
  <c r="AM441" i="1" s="1"/>
  <c r="AN441" i="1" s="1"/>
  <c r="AC441" i="1" s="1"/>
  <c r="AD441" i="1" s="1"/>
  <c r="Z441" i="1"/>
  <c r="Y441" i="1"/>
  <c r="R441" i="1"/>
  <c r="G441" i="1"/>
  <c r="E441" i="1"/>
  <c r="AU440" i="1"/>
  <c r="AF440" i="1"/>
  <c r="AM440" i="1" s="1"/>
  <c r="AN440" i="1" s="1"/>
  <c r="AC440" i="1" s="1"/>
  <c r="AD440" i="1" s="1"/>
  <c r="Z440" i="1"/>
  <c r="Y440" i="1"/>
  <c r="R440" i="1"/>
  <c r="G440" i="1"/>
  <c r="E440" i="1"/>
  <c r="AU439" i="1"/>
  <c r="AF439" i="1"/>
  <c r="AM439" i="1" s="1"/>
  <c r="AN439" i="1" s="1"/>
  <c r="AC439" i="1" s="1"/>
  <c r="AD439" i="1" s="1"/>
  <c r="Z439" i="1"/>
  <c r="Y439" i="1"/>
  <c r="R439" i="1"/>
  <c r="E439" i="1"/>
  <c r="AU438" i="1"/>
  <c r="AF438" i="1"/>
  <c r="AM438" i="1" s="1"/>
  <c r="AN438" i="1" s="1"/>
  <c r="AC438" i="1" s="1"/>
  <c r="AD438" i="1" s="1"/>
  <c r="Z438" i="1"/>
  <c r="Y438" i="1"/>
  <c r="R438" i="1"/>
  <c r="E438" i="1"/>
  <c r="AU437" i="1"/>
  <c r="AF437" i="1"/>
  <c r="AM437" i="1" s="1"/>
  <c r="AN437" i="1" s="1"/>
  <c r="AC437" i="1" s="1"/>
  <c r="AD437" i="1" s="1"/>
  <c r="Z437" i="1"/>
  <c r="Y437" i="1"/>
  <c r="R437" i="1"/>
  <c r="E437" i="1"/>
  <c r="AU436" i="1"/>
  <c r="AF436" i="1"/>
  <c r="AM436" i="1" s="1"/>
  <c r="AN436" i="1" s="1"/>
  <c r="AC436" i="1" s="1"/>
  <c r="AD436" i="1" s="1"/>
  <c r="Z436" i="1"/>
  <c r="Y436" i="1"/>
  <c r="R436" i="1"/>
  <c r="E436" i="1"/>
  <c r="AU435" i="1"/>
  <c r="AF435" i="1"/>
  <c r="AM435" i="1" s="1"/>
  <c r="AN435" i="1" s="1"/>
  <c r="AC435" i="1" s="1"/>
  <c r="AD435" i="1" s="1"/>
  <c r="Z435" i="1"/>
  <c r="Y435" i="1"/>
  <c r="R435" i="1"/>
  <c r="E435" i="1"/>
  <c r="AU434" i="1"/>
  <c r="AF434" i="1"/>
  <c r="AM434" i="1" s="1"/>
  <c r="AN434" i="1" s="1"/>
  <c r="AC434" i="1" s="1"/>
  <c r="AD434" i="1" s="1"/>
  <c r="Z434" i="1"/>
  <c r="Y434" i="1"/>
  <c r="R434" i="1"/>
  <c r="E434" i="1"/>
  <c r="AU433" i="1"/>
  <c r="AF433" i="1"/>
  <c r="AM433" i="1" s="1"/>
  <c r="AN433" i="1" s="1"/>
  <c r="AC433" i="1" s="1"/>
  <c r="AD433" i="1" s="1"/>
  <c r="Z433" i="1"/>
  <c r="Y433" i="1"/>
  <c r="R433" i="1"/>
  <c r="E433" i="1"/>
  <c r="AU432" i="1"/>
  <c r="AF432" i="1"/>
  <c r="AM432" i="1" s="1"/>
  <c r="AN432" i="1" s="1"/>
  <c r="AC432" i="1" s="1"/>
  <c r="AD432" i="1" s="1"/>
  <c r="Z432" i="1"/>
  <c r="Y432" i="1"/>
  <c r="R432" i="1"/>
  <c r="E432" i="1"/>
  <c r="AU431" i="1"/>
  <c r="AF431" i="1"/>
  <c r="AM431" i="1" s="1"/>
  <c r="AN431" i="1" s="1"/>
  <c r="AC431" i="1" s="1"/>
  <c r="AD431" i="1" s="1"/>
  <c r="Z431" i="1"/>
  <c r="Y431" i="1"/>
  <c r="R431" i="1"/>
  <c r="E431" i="1"/>
  <c r="AU430" i="1"/>
  <c r="AF430" i="1"/>
  <c r="AM430" i="1" s="1"/>
  <c r="AN430" i="1" s="1"/>
  <c r="AC430" i="1" s="1"/>
  <c r="AD430" i="1" s="1"/>
  <c r="Z430" i="1"/>
  <c r="Y430" i="1"/>
  <c r="R430" i="1"/>
  <c r="E430" i="1"/>
  <c r="AU429" i="1"/>
  <c r="AF429" i="1"/>
  <c r="AM429" i="1" s="1"/>
  <c r="AN429" i="1" s="1"/>
  <c r="AC429" i="1" s="1"/>
  <c r="AD429" i="1" s="1"/>
  <c r="Z429" i="1"/>
  <c r="Y429" i="1"/>
  <c r="R429" i="1"/>
  <c r="G429" i="1"/>
  <c r="E429" i="1"/>
  <c r="AU428" i="1"/>
  <c r="AF428" i="1"/>
  <c r="AM428" i="1" s="1"/>
  <c r="AN428" i="1" s="1"/>
  <c r="AC428" i="1" s="1"/>
  <c r="AD428" i="1" s="1"/>
  <c r="Z428" i="1"/>
  <c r="Y428" i="1"/>
  <c r="R428" i="1"/>
  <c r="G428" i="1"/>
  <c r="E428" i="1"/>
  <c r="AU427" i="1"/>
  <c r="AF427" i="1"/>
  <c r="AM427" i="1" s="1"/>
  <c r="AN427" i="1" s="1"/>
  <c r="AC427" i="1" s="1"/>
  <c r="AD427" i="1" s="1"/>
  <c r="Z427" i="1"/>
  <c r="Y427" i="1"/>
  <c r="R427" i="1"/>
  <c r="G427" i="1"/>
  <c r="E427" i="1"/>
  <c r="AU426" i="1"/>
  <c r="AF426" i="1"/>
  <c r="AM426" i="1" s="1"/>
  <c r="AN426" i="1" s="1"/>
  <c r="AC426" i="1" s="1"/>
  <c r="AD426" i="1" s="1"/>
  <c r="Z426" i="1"/>
  <c r="Y426" i="1"/>
  <c r="R426" i="1"/>
  <c r="G426" i="1"/>
  <c r="E426" i="1"/>
  <c r="AU425" i="1"/>
  <c r="AF425" i="1"/>
  <c r="AM425" i="1" s="1"/>
  <c r="AN425" i="1" s="1"/>
  <c r="AC425" i="1" s="1"/>
  <c r="AD425" i="1" s="1"/>
  <c r="Z425" i="1"/>
  <c r="Y425" i="1"/>
  <c r="R425" i="1"/>
  <c r="E425" i="1"/>
  <c r="AU424" i="1"/>
  <c r="AF424" i="1"/>
  <c r="AM424" i="1" s="1"/>
  <c r="AN424" i="1" s="1"/>
  <c r="AC424" i="1" s="1"/>
  <c r="AD424" i="1" s="1"/>
  <c r="Z424" i="1"/>
  <c r="Y424" i="1"/>
  <c r="W424" i="1"/>
  <c r="V424" i="1"/>
  <c r="T424" i="1"/>
  <c r="S424" i="1"/>
  <c r="R424" i="1"/>
  <c r="E424" i="1"/>
  <c r="AU423" i="1"/>
  <c r="AF423" i="1"/>
  <c r="AM423" i="1" s="1"/>
  <c r="AN423" i="1" s="1"/>
  <c r="AC423" i="1" s="1"/>
  <c r="AD423" i="1" s="1"/>
  <c r="Z423" i="1"/>
  <c r="Y423" i="1"/>
  <c r="W423" i="1"/>
  <c r="R423" i="1"/>
  <c r="E423" i="1"/>
  <c r="AU422" i="1"/>
  <c r="AF422" i="1"/>
  <c r="AM422" i="1" s="1"/>
  <c r="AN422" i="1" s="1"/>
  <c r="AC422" i="1" s="1"/>
  <c r="AD422" i="1" s="1"/>
  <c r="Z422" i="1"/>
  <c r="Y422" i="1"/>
  <c r="W422" i="1"/>
  <c r="R422" i="1"/>
  <c r="E422" i="1"/>
  <c r="AU421" i="1"/>
  <c r="AF421" i="1"/>
  <c r="AM421" i="1" s="1"/>
  <c r="AN421" i="1" s="1"/>
  <c r="AC421" i="1" s="1"/>
  <c r="AD421" i="1" s="1"/>
  <c r="Z421" i="1"/>
  <c r="Y421" i="1"/>
  <c r="W421" i="1"/>
  <c r="R421" i="1"/>
  <c r="E421" i="1"/>
  <c r="AU420" i="1"/>
  <c r="AF420" i="1"/>
  <c r="AM420" i="1" s="1"/>
  <c r="AN420" i="1" s="1"/>
  <c r="AC420" i="1" s="1"/>
  <c r="AD420" i="1" s="1"/>
  <c r="Z420" i="1"/>
  <c r="Y420" i="1"/>
  <c r="W420" i="1"/>
  <c r="R420" i="1"/>
  <c r="E420" i="1"/>
  <c r="AU419" i="1"/>
  <c r="AF419" i="1"/>
  <c r="AM419" i="1" s="1"/>
  <c r="AN419" i="1" s="1"/>
  <c r="AC419" i="1" s="1"/>
  <c r="AD419" i="1" s="1"/>
  <c r="Z419" i="1"/>
  <c r="Y419" i="1"/>
  <c r="R419" i="1"/>
  <c r="E419" i="1"/>
  <c r="AU418" i="1"/>
  <c r="AF418" i="1"/>
  <c r="AM418" i="1" s="1"/>
  <c r="AN418" i="1" s="1"/>
  <c r="AC418" i="1" s="1"/>
  <c r="AD418" i="1" s="1"/>
  <c r="Z418" i="1"/>
  <c r="Y418" i="1"/>
  <c r="W418" i="1"/>
  <c r="R418" i="1"/>
  <c r="E418" i="1"/>
  <c r="AU417" i="1"/>
  <c r="AF417" i="1"/>
  <c r="AM417" i="1" s="1"/>
  <c r="AN417" i="1" s="1"/>
  <c r="AC417" i="1" s="1"/>
  <c r="AD417" i="1" s="1"/>
  <c r="Z417" i="1"/>
  <c r="Y417" i="1"/>
  <c r="R417" i="1"/>
  <c r="K417" i="1"/>
  <c r="E417" i="1"/>
  <c r="AU416" i="1"/>
  <c r="AF416" i="1"/>
  <c r="AM416" i="1" s="1"/>
  <c r="AN416" i="1" s="1"/>
  <c r="AC416" i="1" s="1"/>
  <c r="AD416" i="1" s="1"/>
  <c r="Z416" i="1"/>
  <c r="Y416" i="1"/>
  <c r="R416" i="1"/>
  <c r="K416" i="1"/>
  <c r="E416" i="1"/>
  <c r="AU415" i="1"/>
  <c r="AF415" i="1"/>
  <c r="AM415" i="1" s="1"/>
  <c r="AN415" i="1" s="1"/>
  <c r="AC415" i="1" s="1"/>
  <c r="AD415" i="1" s="1"/>
  <c r="Z415" i="1"/>
  <c r="Y415" i="1"/>
  <c r="T415" i="1"/>
  <c r="R415" i="1"/>
  <c r="G415" i="1"/>
  <c r="E415" i="1"/>
  <c r="AU414" i="1"/>
  <c r="AF414" i="1"/>
  <c r="AM414" i="1" s="1"/>
  <c r="AN414" i="1" s="1"/>
  <c r="AC414" i="1" s="1"/>
  <c r="AD414" i="1" s="1"/>
  <c r="Z414" i="1"/>
  <c r="Y414" i="1"/>
  <c r="T414" i="1"/>
  <c r="R414" i="1"/>
  <c r="G414" i="1"/>
  <c r="E414" i="1"/>
  <c r="AU413" i="1"/>
  <c r="AF413" i="1"/>
  <c r="AM413" i="1" s="1"/>
  <c r="AN413" i="1" s="1"/>
  <c r="AC413" i="1" s="1"/>
  <c r="AD413" i="1" s="1"/>
  <c r="Z413" i="1"/>
  <c r="Y413" i="1"/>
  <c r="T413" i="1"/>
  <c r="R413" i="1"/>
  <c r="E413" i="1"/>
  <c r="AU412" i="1"/>
  <c r="AF412" i="1"/>
  <c r="AM412" i="1" s="1"/>
  <c r="AN412" i="1" s="1"/>
  <c r="AC412" i="1" s="1"/>
  <c r="AD412" i="1" s="1"/>
  <c r="Z412" i="1"/>
  <c r="Y412" i="1"/>
  <c r="R412" i="1"/>
  <c r="G412" i="1"/>
  <c r="E412" i="1"/>
  <c r="AU411" i="1"/>
  <c r="AF411" i="1"/>
  <c r="AM411" i="1" s="1"/>
  <c r="AN411" i="1" s="1"/>
  <c r="AC411" i="1" s="1"/>
  <c r="AD411" i="1" s="1"/>
  <c r="Z411" i="1"/>
  <c r="Y411" i="1"/>
  <c r="R411" i="1"/>
  <c r="E411" i="1"/>
  <c r="AU410" i="1"/>
  <c r="AF410" i="1"/>
  <c r="AM410" i="1" s="1"/>
  <c r="AN410" i="1" s="1"/>
  <c r="AC410" i="1" s="1"/>
  <c r="AD410" i="1" s="1"/>
  <c r="Z410" i="1"/>
  <c r="Y410" i="1"/>
  <c r="V410" i="1"/>
  <c r="R410" i="1"/>
  <c r="E410" i="1"/>
  <c r="AU409" i="1"/>
  <c r="AF409" i="1"/>
  <c r="AM409" i="1" s="1"/>
  <c r="AN409" i="1" s="1"/>
  <c r="AC409" i="1" s="1"/>
  <c r="AD409" i="1" s="1"/>
  <c r="Z409" i="1"/>
  <c r="Y409" i="1"/>
  <c r="R409" i="1"/>
  <c r="G409" i="1"/>
  <c r="E409" i="1"/>
  <c r="AU408" i="1"/>
  <c r="AF408" i="1"/>
  <c r="AM408" i="1" s="1"/>
  <c r="AN408" i="1" s="1"/>
  <c r="AC408" i="1" s="1"/>
  <c r="AD408" i="1" s="1"/>
  <c r="Z408" i="1"/>
  <c r="Y408" i="1"/>
  <c r="R408" i="1"/>
  <c r="E408" i="1"/>
  <c r="AU407" i="1"/>
  <c r="AF407" i="1"/>
  <c r="AM407" i="1" s="1"/>
  <c r="AN407" i="1" s="1"/>
  <c r="AC407" i="1" s="1"/>
  <c r="AD407" i="1" s="1"/>
  <c r="Z407" i="1"/>
  <c r="Y407" i="1"/>
  <c r="R407" i="1"/>
  <c r="E407" i="1"/>
  <c r="AU406" i="1"/>
  <c r="AF406" i="1"/>
  <c r="AM406" i="1" s="1"/>
  <c r="AN406" i="1" s="1"/>
  <c r="AC406" i="1" s="1"/>
  <c r="AD406" i="1" s="1"/>
  <c r="Z406" i="1"/>
  <c r="Y406" i="1"/>
  <c r="R406" i="1"/>
  <c r="E406" i="1"/>
  <c r="AU405" i="1"/>
  <c r="AF405" i="1"/>
  <c r="AM405" i="1" s="1"/>
  <c r="AN405" i="1" s="1"/>
  <c r="AC405" i="1" s="1"/>
  <c r="AD405" i="1" s="1"/>
  <c r="Z405" i="1"/>
  <c r="Y405" i="1"/>
  <c r="R405" i="1"/>
  <c r="E405" i="1"/>
  <c r="AU404" i="1"/>
  <c r="AF404" i="1"/>
  <c r="AM404" i="1" s="1"/>
  <c r="AN404" i="1" s="1"/>
  <c r="AC404" i="1" s="1"/>
  <c r="AD404" i="1" s="1"/>
  <c r="Z404" i="1"/>
  <c r="Y404" i="1"/>
  <c r="R404" i="1"/>
  <c r="G404" i="1"/>
  <c r="E404" i="1"/>
  <c r="AU403" i="1"/>
  <c r="AF403" i="1"/>
  <c r="AM403" i="1" s="1"/>
  <c r="AN403" i="1" s="1"/>
  <c r="AC403" i="1" s="1"/>
  <c r="AD403" i="1" s="1"/>
  <c r="Z403" i="1"/>
  <c r="Y403" i="1"/>
  <c r="R403" i="1"/>
  <c r="G403" i="1"/>
  <c r="E403" i="1"/>
  <c r="AU402" i="1"/>
  <c r="AF402" i="1"/>
  <c r="AM402" i="1" s="1"/>
  <c r="AN402" i="1" s="1"/>
  <c r="AC402" i="1" s="1"/>
  <c r="AD402" i="1" s="1"/>
  <c r="Z402" i="1"/>
  <c r="Y402" i="1"/>
  <c r="R402" i="1"/>
  <c r="G402" i="1"/>
  <c r="E402" i="1"/>
  <c r="AU401" i="1"/>
  <c r="AF401" i="1"/>
  <c r="AM401" i="1" s="1"/>
  <c r="AN401" i="1" s="1"/>
  <c r="AC401" i="1" s="1"/>
  <c r="AD401" i="1" s="1"/>
  <c r="Z401" i="1"/>
  <c r="Y401" i="1"/>
  <c r="R401" i="1"/>
  <c r="G401" i="1"/>
  <c r="E401" i="1"/>
  <c r="AU400" i="1"/>
  <c r="AF400" i="1"/>
  <c r="AM400" i="1" s="1"/>
  <c r="AN400" i="1" s="1"/>
  <c r="AC400" i="1" s="1"/>
  <c r="AD400" i="1" s="1"/>
  <c r="Z400" i="1"/>
  <c r="Y400" i="1"/>
  <c r="R400" i="1"/>
  <c r="G400" i="1"/>
  <c r="E400" i="1"/>
  <c r="AU399" i="1"/>
  <c r="AF399" i="1"/>
  <c r="AM399" i="1" s="1"/>
  <c r="AN399" i="1" s="1"/>
  <c r="AC399" i="1" s="1"/>
  <c r="AD399" i="1" s="1"/>
  <c r="Z399" i="1"/>
  <c r="Y399" i="1"/>
  <c r="R399" i="1"/>
  <c r="G399" i="1"/>
  <c r="E399" i="1"/>
  <c r="AU398" i="1"/>
  <c r="AF398" i="1"/>
  <c r="AM398" i="1" s="1"/>
  <c r="AN398" i="1" s="1"/>
  <c r="AC398" i="1" s="1"/>
  <c r="AD398" i="1" s="1"/>
  <c r="Z398" i="1"/>
  <c r="Y398" i="1"/>
  <c r="R398" i="1"/>
  <c r="E398" i="1"/>
  <c r="AU397" i="1"/>
  <c r="AF397" i="1"/>
  <c r="AM397" i="1" s="1"/>
  <c r="AN397" i="1" s="1"/>
  <c r="AC397" i="1" s="1"/>
  <c r="AD397" i="1" s="1"/>
  <c r="Z397" i="1"/>
  <c r="Y397" i="1"/>
  <c r="W397" i="1"/>
  <c r="R397" i="1"/>
  <c r="E397" i="1"/>
  <c r="AU396" i="1"/>
  <c r="AF396" i="1"/>
  <c r="AM396" i="1" s="1"/>
  <c r="AN396" i="1" s="1"/>
  <c r="AC396" i="1" s="1"/>
  <c r="AD396" i="1" s="1"/>
  <c r="Z396" i="1"/>
  <c r="Y396" i="1"/>
  <c r="W396" i="1"/>
  <c r="R396" i="1"/>
  <c r="E396" i="1"/>
  <c r="AU395" i="1"/>
  <c r="AF395" i="1"/>
  <c r="AM395" i="1" s="1"/>
  <c r="AN395" i="1" s="1"/>
  <c r="AC395" i="1" s="1"/>
  <c r="AD395" i="1" s="1"/>
  <c r="Z395" i="1"/>
  <c r="Y395" i="1"/>
  <c r="W395" i="1"/>
  <c r="R395" i="1"/>
  <c r="K395" i="1"/>
  <c r="E395" i="1"/>
  <c r="AU394" i="1"/>
  <c r="AF394" i="1"/>
  <c r="AM394" i="1" s="1"/>
  <c r="AN394" i="1" s="1"/>
  <c r="AC394" i="1" s="1"/>
  <c r="AD394" i="1" s="1"/>
  <c r="Z394" i="1"/>
  <c r="Y394" i="1"/>
  <c r="R394" i="1"/>
  <c r="E394" i="1"/>
  <c r="AU393" i="1"/>
  <c r="AF393" i="1"/>
  <c r="AM393" i="1" s="1"/>
  <c r="AN393" i="1" s="1"/>
  <c r="AC393" i="1" s="1"/>
  <c r="AD393" i="1" s="1"/>
  <c r="Z393" i="1"/>
  <c r="Y393" i="1"/>
  <c r="R393" i="1"/>
  <c r="E393" i="1"/>
  <c r="AU392" i="1"/>
  <c r="AF392" i="1"/>
  <c r="AM392" i="1" s="1"/>
  <c r="AN392" i="1" s="1"/>
  <c r="AC392" i="1" s="1"/>
  <c r="AD392" i="1" s="1"/>
  <c r="Z392" i="1"/>
  <c r="Y392" i="1"/>
  <c r="W392" i="1"/>
  <c r="R392" i="1"/>
  <c r="E392" i="1"/>
  <c r="AU391" i="1"/>
  <c r="AF391" i="1"/>
  <c r="AM391" i="1" s="1"/>
  <c r="AN391" i="1" s="1"/>
  <c r="AC391" i="1" s="1"/>
  <c r="AD391" i="1" s="1"/>
  <c r="Z391" i="1"/>
  <c r="Y391" i="1"/>
  <c r="W391" i="1"/>
  <c r="R391" i="1"/>
  <c r="E391" i="1"/>
  <c r="AU390" i="1"/>
  <c r="AF390" i="1"/>
  <c r="AM390" i="1" s="1"/>
  <c r="AN390" i="1" s="1"/>
  <c r="AC390" i="1" s="1"/>
  <c r="AD390" i="1" s="1"/>
  <c r="Z390" i="1"/>
  <c r="Y390" i="1"/>
  <c r="R390" i="1"/>
  <c r="E390" i="1"/>
  <c r="AF389" i="1"/>
  <c r="AM389" i="1" s="1"/>
  <c r="AN389" i="1" s="1"/>
  <c r="AC389" i="1" s="1"/>
  <c r="AD389" i="1" s="1"/>
  <c r="Z389" i="1"/>
  <c r="Y389" i="1"/>
  <c r="R389" i="1"/>
  <c r="E389" i="1"/>
  <c r="AF388" i="1"/>
  <c r="AM388" i="1" s="1"/>
  <c r="AN388" i="1" s="1"/>
  <c r="AC388" i="1" s="1"/>
  <c r="AD388" i="1" s="1"/>
  <c r="Z388" i="1"/>
  <c r="Y388" i="1"/>
  <c r="R388" i="1"/>
  <c r="E388" i="1"/>
  <c r="AF387" i="1"/>
  <c r="AM387" i="1" s="1"/>
  <c r="AN387" i="1" s="1"/>
  <c r="AC387" i="1" s="1"/>
  <c r="AD387" i="1" s="1"/>
  <c r="Z387" i="1"/>
  <c r="Y387" i="1"/>
  <c r="R387" i="1"/>
  <c r="E387" i="1"/>
  <c r="AF386" i="1"/>
  <c r="AM386" i="1" s="1"/>
  <c r="AN386" i="1" s="1"/>
  <c r="AC386" i="1" s="1"/>
  <c r="AD386" i="1" s="1"/>
  <c r="Z386" i="1"/>
  <c r="Y386" i="1"/>
  <c r="R386" i="1"/>
  <c r="E386" i="1"/>
  <c r="AU385" i="1"/>
  <c r="AF385" i="1"/>
  <c r="AM385" i="1" s="1"/>
  <c r="AN385" i="1" s="1"/>
  <c r="AC385" i="1" s="1"/>
  <c r="AD385" i="1" s="1"/>
  <c r="Z385" i="1"/>
  <c r="Y385" i="1"/>
  <c r="W385" i="1"/>
  <c r="T385" i="1"/>
  <c r="R385" i="1"/>
  <c r="G385" i="1"/>
  <c r="E385" i="1"/>
  <c r="AU384" i="1"/>
  <c r="AF384" i="1"/>
  <c r="AM384" i="1" s="1"/>
  <c r="AN384" i="1" s="1"/>
  <c r="AC384" i="1" s="1"/>
  <c r="AD384" i="1" s="1"/>
  <c r="Z384" i="1"/>
  <c r="Y384" i="1"/>
  <c r="W384" i="1"/>
  <c r="T384" i="1"/>
  <c r="R384" i="1"/>
  <c r="G384" i="1"/>
  <c r="E384" i="1"/>
  <c r="AU383" i="1"/>
  <c r="AF383" i="1"/>
  <c r="AM383" i="1" s="1"/>
  <c r="AN383" i="1" s="1"/>
  <c r="AC383" i="1" s="1"/>
  <c r="AD383" i="1" s="1"/>
  <c r="Z383" i="1"/>
  <c r="Y383" i="1"/>
  <c r="T383" i="1"/>
  <c r="R383" i="1"/>
  <c r="G383" i="1"/>
  <c r="E383" i="1"/>
  <c r="AU382" i="1"/>
  <c r="AF382" i="1"/>
  <c r="AM382" i="1" s="1"/>
  <c r="AN382" i="1" s="1"/>
  <c r="AC382" i="1" s="1"/>
  <c r="AD382" i="1" s="1"/>
  <c r="Z382" i="1"/>
  <c r="Y382" i="1"/>
  <c r="T382" i="1"/>
  <c r="R382" i="1"/>
  <c r="G382" i="1"/>
  <c r="E382" i="1"/>
  <c r="AU381" i="1"/>
  <c r="AF381" i="1"/>
  <c r="AM381" i="1" s="1"/>
  <c r="AN381" i="1" s="1"/>
  <c r="AC381" i="1" s="1"/>
  <c r="AD381" i="1" s="1"/>
  <c r="Z381" i="1"/>
  <c r="Y381" i="1"/>
  <c r="T381" i="1"/>
  <c r="R381" i="1"/>
  <c r="G381" i="1"/>
  <c r="E381" i="1"/>
  <c r="AU380" i="1"/>
  <c r="AF380" i="1"/>
  <c r="AM380" i="1" s="1"/>
  <c r="AN380" i="1" s="1"/>
  <c r="AC380" i="1" s="1"/>
  <c r="AD380" i="1" s="1"/>
  <c r="Z380" i="1"/>
  <c r="Y380" i="1"/>
  <c r="T380" i="1"/>
  <c r="R380" i="1"/>
  <c r="G380" i="1"/>
  <c r="E380" i="1"/>
  <c r="AU379" i="1"/>
  <c r="AF379" i="1"/>
  <c r="AM379" i="1" s="1"/>
  <c r="AN379" i="1" s="1"/>
  <c r="AC379" i="1" s="1"/>
  <c r="AD379" i="1" s="1"/>
  <c r="Z379" i="1"/>
  <c r="Y379" i="1"/>
  <c r="T379" i="1"/>
  <c r="R379" i="1"/>
  <c r="G379" i="1"/>
  <c r="E379" i="1"/>
  <c r="AU378" i="1"/>
  <c r="AF378" i="1"/>
  <c r="AM378" i="1" s="1"/>
  <c r="AN378" i="1" s="1"/>
  <c r="AC378" i="1" s="1"/>
  <c r="AD378" i="1" s="1"/>
  <c r="Z378" i="1"/>
  <c r="Y378" i="1"/>
  <c r="T378" i="1"/>
  <c r="R378" i="1"/>
  <c r="G378" i="1"/>
  <c r="E378" i="1"/>
  <c r="AU377" i="1"/>
  <c r="AF377" i="1"/>
  <c r="AM377" i="1" s="1"/>
  <c r="AN377" i="1" s="1"/>
  <c r="AC377" i="1" s="1"/>
  <c r="AD377" i="1" s="1"/>
  <c r="Z377" i="1"/>
  <c r="Y377" i="1"/>
  <c r="R377" i="1"/>
  <c r="G377" i="1"/>
  <c r="E377" i="1"/>
  <c r="AU376" i="1"/>
  <c r="AF376" i="1"/>
  <c r="AM376" i="1" s="1"/>
  <c r="AN376" i="1" s="1"/>
  <c r="AC376" i="1" s="1"/>
  <c r="AD376" i="1" s="1"/>
  <c r="Z376" i="1"/>
  <c r="Y376" i="1"/>
  <c r="R376" i="1"/>
  <c r="E376" i="1"/>
  <c r="AU375" i="1"/>
  <c r="AF375" i="1"/>
  <c r="AM375" i="1" s="1"/>
  <c r="AN375" i="1" s="1"/>
  <c r="AC375" i="1" s="1"/>
  <c r="AD375" i="1" s="1"/>
  <c r="Z375" i="1"/>
  <c r="Y375" i="1"/>
  <c r="R375" i="1"/>
  <c r="E375" i="1"/>
  <c r="AU374" i="1"/>
  <c r="AF374" i="1"/>
  <c r="AM374" i="1" s="1"/>
  <c r="AN374" i="1" s="1"/>
  <c r="AC374" i="1" s="1"/>
  <c r="AD374" i="1" s="1"/>
  <c r="Z374" i="1"/>
  <c r="Y374" i="1"/>
  <c r="R374" i="1"/>
  <c r="E374" i="1"/>
  <c r="AU373" i="1"/>
  <c r="AF373" i="1"/>
  <c r="AM373" i="1" s="1"/>
  <c r="AN373" i="1" s="1"/>
  <c r="AC373" i="1" s="1"/>
  <c r="AD373" i="1" s="1"/>
  <c r="Z373" i="1"/>
  <c r="Y373" i="1"/>
  <c r="R373" i="1"/>
  <c r="E373" i="1"/>
  <c r="AU372" i="1"/>
  <c r="AF372" i="1"/>
  <c r="AM372" i="1" s="1"/>
  <c r="AN372" i="1" s="1"/>
  <c r="AC372" i="1" s="1"/>
  <c r="AD372" i="1" s="1"/>
  <c r="Z372" i="1"/>
  <c r="Y372" i="1"/>
  <c r="R372" i="1"/>
  <c r="E372" i="1"/>
  <c r="AU371" i="1"/>
  <c r="AF371" i="1"/>
  <c r="AM371" i="1" s="1"/>
  <c r="AN371" i="1" s="1"/>
  <c r="AC371" i="1" s="1"/>
  <c r="AD371" i="1" s="1"/>
  <c r="Z371" i="1"/>
  <c r="Y371" i="1"/>
  <c r="R371" i="1"/>
  <c r="E371" i="1"/>
  <c r="AU370" i="1"/>
  <c r="AF370" i="1"/>
  <c r="AM370" i="1" s="1"/>
  <c r="AN370" i="1" s="1"/>
  <c r="AC370" i="1" s="1"/>
  <c r="AD370" i="1" s="1"/>
  <c r="Z370" i="1"/>
  <c r="Y370" i="1"/>
  <c r="R370" i="1"/>
  <c r="E370" i="1"/>
  <c r="AU369" i="1"/>
  <c r="AF369" i="1"/>
  <c r="AM369" i="1" s="1"/>
  <c r="AN369" i="1" s="1"/>
  <c r="AC369" i="1" s="1"/>
  <c r="AD369" i="1" s="1"/>
  <c r="Z369" i="1"/>
  <c r="Y369" i="1"/>
  <c r="R369" i="1"/>
  <c r="E369" i="1"/>
  <c r="AU368" i="1"/>
  <c r="AF368" i="1"/>
  <c r="AM368" i="1" s="1"/>
  <c r="AN368" i="1" s="1"/>
  <c r="AC368" i="1" s="1"/>
  <c r="AD368" i="1" s="1"/>
  <c r="Z368" i="1"/>
  <c r="Y368" i="1"/>
  <c r="R368" i="1"/>
  <c r="E368" i="1"/>
  <c r="AU367" i="1"/>
  <c r="AF367" i="1"/>
  <c r="AM367" i="1" s="1"/>
  <c r="AN367" i="1" s="1"/>
  <c r="AC367" i="1" s="1"/>
  <c r="Z367" i="1"/>
  <c r="Y367" i="1"/>
  <c r="W367" i="1"/>
  <c r="T367" i="1"/>
  <c r="R367" i="1"/>
  <c r="G367" i="1"/>
  <c r="E367" i="1"/>
  <c r="AU366" i="1"/>
  <c r="AF366" i="1"/>
  <c r="AM366" i="1" s="1"/>
  <c r="AN366" i="1" s="1"/>
  <c r="AC366" i="1" s="1"/>
  <c r="AD366" i="1" s="1"/>
  <c r="Z366" i="1"/>
  <c r="Y366" i="1"/>
  <c r="W366" i="1"/>
  <c r="T366" i="1"/>
  <c r="R366" i="1"/>
  <c r="G366" i="1"/>
  <c r="E366" i="1"/>
  <c r="AU365" i="1"/>
  <c r="AF365" i="1"/>
  <c r="AM365" i="1" s="1"/>
  <c r="AN365" i="1" s="1"/>
  <c r="AC365" i="1" s="1"/>
  <c r="AD365" i="1" s="1"/>
  <c r="Z365" i="1"/>
  <c r="Y365" i="1"/>
  <c r="W365" i="1"/>
  <c r="T365" i="1"/>
  <c r="R365" i="1"/>
  <c r="G365" i="1"/>
  <c r="E365" i="1"/>
  <c r="AU364" i="1"/>
  <c r="AF364" i="1"/>
  <c r="AM364" i="1" s="1"/>
  <c r="AN364" i="1" s="1"/>
  <c r="AC364" i="1" s="1"/>
  <c r="AD364" i="1" s="1"/>
  <c r="Z364" i="1"/>
  <c r="Y364" i="1"/>
  <c r="W364" i="1"/>
  <c r="T364" i="1"/>
  <c r="R364" i="1"/>
  <c r="G364" i="1"/>
  <c r="E364" i="1"/>
  <c r="AU363" i="1"/>
  <c r="AF363" i="1"/>
  <c r="AM363" i="1" s="1"/>
  <c r="AN363" i="1" s="1"/>
  <c r="AC363" i="1" s="1"/>
  <c r="AD363" i="1" s="1"/>
  <c r="Z363" i="1"/>
  <c r="Y363" i="1"/>
  <c r="W363" i="1"/>
  <c r="T363" i="1"/>
  <c r="R363" i="1"/>
  <c r="G363" i="1"/>
  <c r="E363" i="1"/>
  <c r="AU362" i="1"/>
  <c r="AF362" i="1"/>
  <c r="AM362" i="1" s="1"/>
  <c r="AN362" i="1" s="1"/>
  <c r="AC362" i="1" s="1"/>
  <c r="AD362" i="1" s="1"/>
  <c r="Z362" i="1"/>
  <c r="Y362" i="1"/>
  <c r="W362" i="1"/>
  <c r="T362" i="1"/>
  <c r="R362" i="1"/>
  <c r="G362" i="1"/>
  <c r="E362" i="1"/>
  <c r="AU361" i="1"/>
  <c r="AF361" i="1"/>
  <c r="AM361" i="1" s="1"/>
  <c r="AN361" i="1" s="1"/>
  <c r="AC361" i="1" s="1"/>
  <c r="AD361" i="1" s="1"/>
  <c r="Z361" i="1"/>
  <c r="Y361" i="1"/>
  <c r="W361" i="1"/>
  <c r="T361" i="1"/>
  <c r="R361" i="1"/>
  <c r="G361" i="1"/>
  <c r="E361" i="1"/>
  <c r="AU360" i="1"/>
  <c r="AF360" i="1"/>
  <c r="AM360" i="1" s="1"/>
  <c r="AN360" i="1" s="1"/>
  <c r="AC360" i="1" s="1"/>
  <c r="AD360" i="1" s="1"/>
  <c r="Z360" i="1"/>
  <c r="Y360" i="1"/>
  <c r="W360" i="1"/>
  <c r="T360" i="1"/>
  <c r="R360" i="1"/>
  <c r="G360" i="1"/>
  <c r="E360" i="1"/>
  <c r="AU359" i="1"/>
  <c r="AF359" i="1"/>
  <c r="AM359" i="1" s="1"/>
  <c r="AN359" i="1" s="1"/>
  <c r="AC359" i="1" s="1"/>
  <c r="AD359" i="1" s="1"/>
  <c r="Z359" i="1"/>
  <c r="Y359" i="1"/>
  <c r="W359" i="1"/>
  <c r="T359" i="1"/>
  <c r="R359" i="1"/>
  <c r="G359" i="1"/>
  <c r="E359" i="1"/>
  <c r="AU358" i="1"/>
  <c r="AF358" i="1"/>
  <c r="AM358" i="1" s="1"/>
  <c r="AN358" i="1" s="1"/>
  <c r="AC358" i="1" s="1"/>
  <c r="AD358" i="1" s="1"/>
  <c r="Z358" i="1"/>
  <c r="Y358" i="1"/>
  <c r="W358" i="1"/>
  <c r="T358" i="1"/>
  <c r="R358" i="1"/>
  <c r="G358" i="1"/>
  <c r="E358" i="1"/>
  <c r="AU357" i="1"/>
  <c r="AF357" i="1"/>
  <c r="AM357" i="1" s="1"/>
  <c r="AN357" i="1" s="1"/>
  <c r="AC357" i="1" s="1"/>
  <c r="AD357" i="1" s="1"/>
  <c r="Z357" i="1"/>
  <c r="Y357" i="1"/>
  <c r="W357" i="1"/>
  <c r="T357" i="1"/>
  <c r="R357" i="1"/>
  <c r="G357" i="1"/>
  <c r="E357" i="1"/>
  <c r="AU356" i="1"/>
  <c r="AF356" i="1"/>
  <c r="AM356" i="1" s="1"/>
  <c r="AN356" i="1" s="1"/>
  <c r="AC356" i="1" s="1"/>
  <c r="AD356" i="1" s="1"/>
  <c r="Z356" i="1"/>
  <c r="Y356" i="1"/>
  <c r="W356" i="1"/>
  <c r="T356" i="1"/>
  <c r="R356" i="1"/>
  <c r="G356" i="1"/>
  <c r="E356" i="1"/>
  <c r="AU355" i="1"/>
  <c r="AF355" i="1"/>
  <c r="AM355" i="1" s="1"/>
  <c r="AN355" i="1" s="1"/>
  <c r="AC355" i="1" s="1"/>
  <c r="AD355" i="1" s="1"/>
  <c r="Z355" i="1"/>
  <c r="Y355" i="1"/>
  <c r="W355" i="1"/>
  <c r="T355" i="1"/>
  <c r="R355" i="1"/>
  <c r="G355" i="1"/>
  <c r="E355" i="1"/>
  <c r="AU354" i="1"/>
  <c r="AF354" i="1"/>
  <c r="AM354" i="1" s="1"/>
  <c r="AN354" i="1" s="1"/>
  <c r="AC354" i="1" s="1"/>
  <c r="AD354" i="1" s="1"/>
  <c r="Z354" i="1"/>
  <c r="Y354" i="1"/>
  <c r="W354" i="1"/>
  <c r="T354" i="1"/>
  <c r="R354" i="1"/>
  <c r="G354" i="1"/>
  <c r="E354" i="1"/>
  <c r="AU353" i="1"/>
  <c r="AF353" i="1"/>
  <c r="AM353" i="1" s="1"/>
  <c r="AN353" i="1" s="1"/>
  <c r="AC353" i="1" s="1"/>
  <c r="AD353" i="1" s="1"/>
  <c r="Z353" i="1"/>
  <c r="Y353" i="1"/>
  <c r="W353" i="1"/>
  <c r="T353" i="1"/>
  <c r="R353" i="1"/>
  <c r="G353" i="1"/>
  <c r="E353" i="1"/>
  <c r="AU352" i="1"/>
  <c r="AF352" i="1"/>
  <c r="AM352" i="1" s="1"/>
  <c r="AN352" i="1" s="1"/>
  <c r="AC352" i="1" s="1"/>
  <c r="AD352" i="1" s="1"/>
  <c r="Z352" i="1"/>
  <c r="Y352" i="1"/>
  <c r="W352" i="1"/>
  <c r="R352" i="1"/>
  <c r="E352" i="1"/>
  <c r="AU351" i="1"/>
  <c r="AF351" i="1"/>
  <c r="AM351" i="1" s="1"/>
  <c r="AN351" i="1" s="1"/>
  <c r="AC351" i="1" s="1"/>
  <c r="AD351" i="1" s="1"/>
  <c r="Z351" i="1"/>
  <c r="Y351" i="1"/>
  <c r="R351" i="1"/>
  <c r="E351" i="1"/>
  <c r="AU350" i="1"/>
  <c r="AF350" i="1"/>
  <c r="AM350" i="1" s="1"/>
  <c r="AN350" i="1" s="1"/>
  <c r="AC350" i="1" s="1"/>
  <c r="AD350" i="1" s="1"/>
  <c r="Z350" i="1"/>
  <c r="Y350" i="1"/>
  <c r="R350" i="1"/>
  <c r="E350" i="1"/>
  <c r="AU349" i="1"/>
  <c r="AF349" i="1"/>
  <c r="AM349" i="1" s="1"/>
  <c r="AN349" i="1" s="1"/>
  <c r="AC349" i="1" s="1"/>
  <c r="AD349" i="1" s="1"/>
  <c r="Z349" i="1"/>
  <c r="Y349" i="1"/>
  <c r="R349" i="1"/>
  <c r="G349" i="1"/>
  <c r="E349" i="1"/>
  <c r="AU348" i="1"/>
  <c r="AF348" i="1"/>
  <c r="AM348" i="1" s="1"/>
  <c r="AN348" i="1" s="1"/>
  <c r="AC348" i="1" s="1"/>
  <c r="AD348" i="1" s="1"/>
  <c r="Z348" i="1"/>
  <c r="Y348" i="1"/>
  <c r="R348" i="1"/>
  <c r="G348" i="1"/>
  <c r="E348" i="1"/>
  <c r="AU347" i="1"/>
  <c r="AF347" i="1"/>
  <c r="AM347" i="1" s="1"/>
  <c r="AN347" i="1" s="1"/>
  <c r="AC347" i="1" s="1"/>
  <c r="AD347" i="1" s="1"/>
  <c r="Z347" i="1"/>
  <c r="Y347" i="1"/>
  <c r="R347" i="1"/>
  <c r="G347" i="1"/>
  <c r="E347" i="1"/>
  <c r="AU346" i="1"/>
  <c r="AF346" i="1"/>
  <c r="AM346" i="1" s="1"/>
  <c r="AN346" i="1" s="1"/>
  <c r="AC346" i="1" s="1"/>
  <c r="AD346" i="1" s="1"/>
  <c r="Z346" i="1"/>
  <c r="Y346" i="1"/>
  <c r="R346" i="1"/>
  <c r="G346" i="1"/>
  <c r="E346" i="1"/>
  <c r="AU345" i="1"/>
  <c r="AF345" i="1"/>
  <c r="AM345" i="1" s="1"/>
  <c r="AN345" i="1" s="1"/>
  <c r="AC345" i="1" s="1"/>
  <c r="AD345" i="1" s="1"/>
  <c r="Z345" i="1"/>
  <c r="Y345" i="1"/>
  <c r="R345" i="1"/>
  <c r="G345" i="1"/>
  <c r="E345" i="1"/>
  <c r="AU344" i="1"/>
  <c r="AF344" i="1"/>
  <c r="AM344" i="1" s="1"/>
  <c r="AN344" i="1" s="1"/>
  <c r="AC344" i="1" s="1"/>
  <c r="AD344" i="1" s="1"/>
  <c r="Z344" i="1"/>
  <c r="Y344" i="1"/>
  <c r="R344" i="1"/>
  <c r="G344" i="1"/>
  <c r="E344" i="1"/>
  <c r="AU343" i="1"/>
  <c r="AF343" i="1"/>
  <c r="AM343" i="1" s="1"/>
  <c r="AN343" i="1" s="1"/>
  <c r="AC343" i="1" s="1"/>
  <c r="AD343" i="1" s="1"/>
  <c r="Z343" i="1"/>
  <c r="Y343" i="1"/>
  <c r="R343" i="1"/>
  <c r="E343" i="1"/>
  <c r="AU342" i="1"/>
  <c r="AF342" i="1"/>
  <c r="AM342" i="1" s="1"/>
  <c r="AN342" i="1" s="1"/>
  <c r="AC342" i="1" s="1"/>
  <c r="AD342" i="1" s="1"/>
  <c r="Z342" i="1"/>
  <c r="Y342" i="1"/>
  <c r="R342" i="1"/>
  <c r="E342" i="1"/>
  <c r="AU341" i="1"/>
  <c r="AF341" i="1"/>
  <c r="AM341" i="1" s="1"/>
  <c r="AN341" i="1" s="1"/>
  <c r="AC341" i="1" s="1"/>
  <c r="AD341" i="1" s="1"/>
  <c r="Z341" i="1"/>
  <c r="Y341" i="1"/>
  <c r="R341" i="1"/>
  <c r="E341" i="1"/>
  <c r="AU340" i="1"/>
  <c r="AF340" i="1"/>
  <c r="AM340" i="1" s="1"/>
  <c r="AN340" i="1" s="1"/>
  <c r="AC340" i="1" s="1"/>
  <c r="AD340" i="1" s="1"/>
  <c r="Z340" i="1"/>
  <c r="Y340" i="1"/>
  <c r="R340" i="1"/>
  <c r="E340" i="1"/>
  <c r="AU339" i="1"/>
  <c r="AF339" i="1"/>
  <c r="AM339" i="1" s="1"/>
  <c r="AN339" i="1" s="1"/>
  <c r="AC339" i="1" s="1"/>
  <c r="AD339" i="1" s="1"/>
  <c r="Z339" i="1"/>
  <c r="Y339" i="1"/>
  <c r="R339" i="1"/>
  <c r="E339" i="1"/>
  <c r="AU338" i="1"/>
  <c r="AF338" i="1"/>
  <c r="AM338" i="1" s="1"/>
  <c r="AN338" i="1" s="1"/>
  <c r="AC338" i="1" s="1"/>
  <c r="AD338" i="1" s="1"/>
  <c r="Z338" i="1"/>
  <c r="Y338" i="1"/>
  <c r="R338" i="1"/>
  <c r="E338" i="1"/>
  <c r="AU337" i="1"/>
  <c r="AF337" i="1"/>
  <c r="AM337" i="1" s="1"/>
  <c r="AN337" i="1" s="1"/>
  <c r="AC337" i="1" s="1"/>
  <c r="AD337" i="1" s="1"/>
  <c r="Z337" i="1"/>
  <c r="Y337" i="1"/>
  <c r="R337" i="1"/>
  <c r="G337" i="1"/>
  <c r="E337" i="1"/>
  <c r="AU336" i="1"/>
  <c r="AF336" i="1"/>
  <c r="AM336" i="1" s="1"/>
  <c r="AN336" i="1" s="1"/>
  <c r="AC336" i="1" s="1"/>
  <c r="AD336" i="1" s="1"/>
  <c r="Z336" i="1"/>
  <c r="Y336" i="1"/>
  <c r="R336" i="1"/>
  <c r="G336" i="1"/>
  <c r="E336" i="1"/>
  <c r="AU335" i="1"/>
  <c r="AF335" i="1"/>
  <c r="AM335" i="1" s="1"/>
  <c r="AN335" i="1" s="1"/>
  <c r="AC335" i="1" s="1"/>
  <c r="AD335" i="1" s="1"/>
  <c r="Z335" i="1"/>
  <c r="Y335" i="1"/>
  <c r="R335" i="1"/>
  <c r="G335" i="1"/>
  <c r="E335" i="1"/>
  <c r="AU334" i="1"/>
  <c r="AF334" i="1"/>
  <c r="AM334" i="1" s="1"/>
  <c r="AN334" i="1" s="1"/>
  <c r="AC334" i="1" s="1"/>
  <c r="AD334" i="1" s="1"/>
  <c r="Z334" i="1"/>
  <c r="Y334" i="1"/>
  <c r="R334" i="1"/>
  <c r="G334" i="1"/>
  <c r="E334" i="1"/>
  <c r="AU333" i="1"/>
  <c r="AF333" i="1"/>
  <c r="AM333" i="1" s="1"/>
  <c r="AN333" i="1" s="1"/>
  <c r="AC333" i="1" s="1"/>
  <c r="AD333" i="1" s="1"/>
  <c r="Z333" i="1"/>
  <c r="Y333" i="1"/>
  <c r="R333" i="1"/>
  <c r="G333" i="1"/>
  <c r="E333" i="1"/>
  <c r="AU332" i="1"/>
  <c r="AF332" i="1"/>
  <c r="AM332" i="1" s="1"/>
  <c r="AN332" i="1" s="1"/>
  <c r="AC332" i="1" s="1"/>
  <c r="AD332" i="1" s="1"/>
  <c r="Z332" i="1"/>
  <c r="Y332" i="1"/>
  <c r="R332" i="1"/>
  <c r="G332" i="1"/>
  <c r="E332" i="1"/>
  <c r="AU331" i="1"/>
  <c r="AF331" i="1"/>
  <c r="AM331" i="1" s="1"/>
  <c r="AN331" i="1" s="1"/>
  <c r="AC331" i="1" s="1"/>
  <c r="AD331" i="1" s="1"/>
  <c r="Z331" i="1"/>
  <c r="Y331" i="1"/>
  <c r="R331" i="1"/>
  <c r="G331" i="1"/>
  <c r="E331" i="1"/>
  <c r="AU330" i="1"/>
  <c r="AF330" i="1"/>
  <c r="AM330" i="1" s="1"/>
  <c r="AN330" i="1" s="1"/>
  <c r="AC330" i="1" s="1"/>
  <c r="AD330" i="1" s="1"/>
  <c r="Z330" i="1"/>
  <c r="Y330" i="1"/>
  <c r="R330" i="1"/>
  <c r="G330" i="1"/>
  <c r="E330" i="1"/>
  <c r="AU329" i="1"/>
  <c r="AF329" i="1"/>
  <c r="AM329" i="1" s="1"/>
  <c r="AN329" i="1" s="1"/>
  <c r="AC329" i="1" s="1"/>
  <c r="AD329" i="1" s="1"/>
  <c r="Z329" i="1"/>
  <c r="Y329" i="1"/>
  <c r="R329" i="1"/>
  <c r="G329" i="1"/>
  <c r="E329" i="1"/>
  <c r="AF328" i="1"/>
  <c r="AM328" i="1" s="1"/>
  <c r="AN328" i="1" s="1"/>
  <c r="AC328" i="1" s="1"/>
  <c r="AD328" i="1" s="1"/>
  <c r="Z328" i="1"/>
  <c r="Y328" i="1"/>
  <c r="R328" i="1"/>
  <c r="G328" i="1"/>
  <c r="E328" i="1"/>
  <c r="AF327" i="1"/>
  <c r="AM327" i="1" s="1"/>
  <c r="AN327" i="1" s="1"/>
  <c r="AC327" i="1" s="1"/>
  <c r="AD327" i="1" s="1"/>
  <c r="Z327" i="1"/>
  <c r="Y327" i="1"/>
  <c r="R327" i="1"/>
  <c r="G327" i="1"/>
  <c r="E327" i="1"/>
  <c r="AU326" i="1"/>
  <c r="AF326" i="1"/>
  <c r="AM326" i="1" s="1"/>
  <c r="AN326" i="1" s="1"/>
  <c r="AC326" i="1" s="1"/>
  <c r="AD326" i="1" s="1"/>
  <c r="Z326" i="1"/>
  <c r="Y326" i="1"/>
  <c r="R326" i="1"/>
  <c r="G326" i="1"/>
  <c r="E326" i="1"/>
  <c r="AU325" i="1"/>
  <c r="AF325" i="1"/>
  <c r="AM325" i="1" s="1"/>
  <c r="AN325" i="1" s="1"/>
  <c r="AC325" i="1" s="1"/>
  <c r="AD325" i="1" s="1"/>
  <c r="Z325" i="1"/>
  <c r="Y325" i="1"/>
  <c r="W325" i="1"/>
  <c r="T325" i="1"/>
  <c r="R325" i="1"/>
  <c r="G325" i="1"/>
  <c r="E325" i="1"/>
  <c r="AU324" i="1"/>
  <c r="AF324" i="1"/>
  <c r="AM324" i="1" s="1"/>
  <c r="AN324" i="1" s="1"/>
  <c r="AC324" i="1" s="1"/>
  <c r="AD324" i="1" s="1"/>
  <c r="Z324" i="1"/>
  <c r="Y324" i="1"/>
  <c r="W324" i="1"/>
  <c r="T324" i="1"/>
  <c r="R324" i="1"/>
  <c r="G324" i="1"/>
  <c r="E324" i="1"/>
  <c r="AU323" i="1"/>
  <c r="AF323" i="1"/>
  <c r="AM323" i="1" s="1"/>
  <c r="AN323" i="1" s="1"/>
  <c r="AC323" i="1" s="1"/>
  <c r="AD323" i="1" s="1"/>
  <c r="Z323" i="1"/>
  <c r="Y323" i="1"/>
  <c r="W323" i="1"/>
  <c r="T323" i="1"/>
  <c r="R323" i="1"/>
  <c r="G323" i="1"/>
  <c r="E323" i="1"/>
  <c r="AU322" i="1"/>
  <c r="AF322" i="1"/>
  <c r="AM322" i="1" s="1"/>
  <c r="AN322" i="1" s="1"/>
  <c r="AC322" i="1" s="1"/>
  <c r="AD322" i="1" s="1"/>
  <c r="Z322" i="1"/>
  <c r="Y322" i="1"/>
  <c r="W322" i="1"/>
  <c r="T322" i="1"/>
  <c r="R322" i="1"/>
  <c r="G322" i="1"/>
  <c r="E322" i="1"/>
  <c r="AU321" i="1"/>
  <c r="AF321" i="1"/>
  <c r="AM321" i="1" s="1"/>
  <c r="AN321" i="1" s="1"/>
  <c r="AC321" i="1" s="1"/>
  <c r="AD321" i="1" s="1"/>
  <c r="Z321" i="1"/>
  <c r="Y321" i="1"/>
  <c r="W321" i="1"/>
  <c r="T321" i="1"/>
  <c r="R321" i="1"/>
  <c r="G321" i="1"/>
  <c r="E321" i="1"/>
  <c r="AU320" i="1"/>
  <c r="AF320" i="1"/>
  <c r="AM320" i="1" s="1"/>
  <c r="AN320" i="1" s="1"/>
  <c r="AC320" i="1" s="1"/>
  <c r="AD320" i="1" s="1"/>
  <c r="Z320" i="1"/>
  <c r="Y320" i="1"/>
  <c r="W320" i="1"/>
  <c r="T320" i="1"/>
  <c r="R320" i="1"/>
  <c r="G320" i="1"/>
  <c r="E320" i="1"/>
  <c r="AU319" i="1"/>
  <c r="AF319" i="1"/>
  <c r="AM319" i="1" s="1"/>
  <c r="AN319" i="1" s="1"/>
  <c r="AC319" i="1" s="1"/>
  <c r="AD319" i="1" s="1"/>
  <c r="Z319" i="1"/>
  <c r="Y319" i="1"/>
  <c r="W319" i="1"/>
  <c r="T319" i="1"/>
  <c r="R319" i="1"/>
  <c r="G319" i="1"/>
  <c r="E319" i="1"/>
  <c r="AU318" i="1"/>
  <c r="AF318" i="1"/>
  <c r="AM318" i="1" s="1"/>
  <c r="AN318" i="1" s="1"/>
  <c r="AC318" i="1" s="1"/>
  <c r="AD318" i="1" s="1"/>
  <c r="Z318" i="1"/>
  <c r="Y318" i="1"/>
  <c r="W318" i="1"/>
  <c r="T318" i="1"/>
  <c r="R318" i="1"/>
  <c r="L318" i="1"/>
  <c r="K318" i="1"/>
  <c r="G318" i="1"/>
  <c r="E318" i="1"/>
  <c r="AU317" i="1"/>
  <c r="AF317" i="1"/>
  <c r="AM317" i="1" s="1"/>
  <c r="AN317" i="1" s="1"/>
  <c r="AC317" i="1" s="1"/>
  <c r="AD317" i="1" s="1"/>
  <c r="Z317" i="1"/>
  <c r="Y317" i="1"/>
  <c r="W317" i="1"/>
  <c r="T317" i="1"/>
  <c r="R317" i="1"/>
  <c r="L317" i="1"/>
  <c r="K317" i="1"/>
  <c r="G317" i="1"/>
  <c r="E317" i="1"/>
  <c r="AU316" i="1"/>
  <c r="AF316" i="1"/>
  <c r="AM316" i="1" s="1"/>
  <c r="AN316" i="1" s="1"/>
  <c r="AC316" i="1" s="1"/>
  <c r="AD316" i="1" s="1"/>
  <c r="Z316" i="1"/>
  <c r="Y316" i="1"/>
  <c r="W316" i="1"/>
  <c r="T316" i="1"/>
  <c r="R316" i="1"/>
  <c r="K316" i="1"/>
  <c r="G316" i="1"/>
  <c r="E316" i="1"/>
  <c r="AU315" i="1"/>
  <c r="AF315" i="1"/>
  <c r="AM315" i="1" s="1"/>
  <c r="AN315" i="1" s="1"/>
  <c r="AC315" i="1" s="1"/>
  <c r="AD315" i="1" s="1"/>
  <c r="Z315" i="1"/>
  <c r="Y315" i="1"/>
  <c r="W315" i="1"/>
  <c r="T315" i="1"/>
  <c r="R315" i="1"/>
  <c r="K315" i="1"/>
  <c r="G315" i="1"/>
  <c r="E315" i="1"/>
  <c r="AU314" i="1"/>
  <c r="AF314" i="1"/>
  <c r="AM314" i="1" s="1"/>
  <c r="AN314" i="1" s="1"/>
  <c r="AC314" i="1" s="1"/>
  <c r="AD314" i="1" s="1"/>
  <c r="Z314" i="1"/>
  <c r="Y314" i="1"/>
  <c r="R314" i="1"/>
  <c r="E314" i="1"/>
  <c r="AU313" i="1"/>
  <c r="AF313" i="1"/>
  <c r="AM313" i="1" s="1"/>
  <c r="AN313" i="1" s="1"/>
  <c r="AC313" i="1" s="1"/>
  <c r="AD313" i="1" s="1"/>
  <c r="Z313" i="1"/>
  <c r="Y313" i="1"/>
  <c r="R313" i="1"/>
  <c r="E313" i="1"/>
  <c r="AU312" i="1"/>
  <c r="AF312" i="1"/>
  <c r="AM312" i="1" s="1"/>
  <c r="AN312" i="1" s="1"/>
  <c r="AC312" i="1" s="1"/>
  <c r="AD312" i="1" s="1"/>
  <c r="Z312" i="1"/>
  <c r="Y312" i="1"/>
  <c r="R312" i="1"/>
  <c r="E312" i="1"/>
  <c r="AU311" i="1"/>
  <c r="AF311" i="1"/>
  <c r="AM311" i="1" s="1"/>
  <c r="AN311" i="1" s="1"/>
  <c r="AC311" i="1" s="1"/>
  <c r="AD311" i="1" s="1"/>
  <c r="Z311" i="1"/>
  <c r="Y311" i="1"/>
  <c r="R311" i="1"/>
  <c r="E311" i="1"/>
  <c r="AU310" i="1"/>
  <c r="AF310" i="1"/>
  <c r="AM310" i="1" s="1"/>
  <c r="AN310" i="1" s="1"/>
  <c r="AC310" i="1" s="1"/>
  <c r="AD310" i="1" s="1"/>
  <c r="Z310" i="1"/>
  <c r="Y310" i="1"/>
  <c r="R310" i="1"/>
  <c r="E310" i="1"/>
  <c r="AU309" i="1"/>
  <c r="AF309" i="1"/>
  <c r="AM309" i="1" s="1"/>
  <c r="AN309" i="1" s="1"/>
  <c r="AC309" i="1" s="1"/>
  <c r="AD309" i="1" s="1"/>
  <c r="Z309" i="1"/>
  <c r="Y309" i="1"/>
  <c r="W309" i="1"/>
  <c r="V309" i="1"/>
  <c r="R309" i="1"/>
  <c r="G309" i="1"/>
  <c r="E309" i="1"/>
  <c r="AU308" i="1"/>
  <c r="AF308" i="1"/>
  <c r="AM308" i="1" s="1"/>
  <c r="AN308" i="1" s="1"/>
  <c r="AC308" i="1" s="1"/>
  <c r="AD308" i="1" s="1"/>
  <c r="Z308" i="1"/>
  <c r="Y308" i="1"/>
  <c r="W308" i="1"/>
  <c r="V308" i="1"/>
  <c r="R308" i="1"/>
  <c r="G308" i="1"/>
  <c r="E308" i="1"/>
  <c r="AU307" i="1"/>
  <c r="AF307" i="1"/>
  <c r="AM307" i="1" s="1"/>
  <c r="AN307" i="1" s="1"/>
  <c r="AC307" i="1" s="1"/>
  <c r="AD307" i="1" s="1"/>
  <c r="Z307" i="1"/>
  <c r="Y307" i="1"/>
  <c r="R307" i="1"/>
  <c r="E307" i="1"/>
  <c r="AU306" i="1"/>
  <c r="AF306" i="1"/>
  <c r="AM306" i="1" s="1"/>
  <c r="AN306" i="1" s="1"/>
  <c r="AC306" i="1" s="1"/>
  <c r="AD306" i="1" s="1"/>
  <c r="Z306" i="1"/>
  <c r="Y306" i="1"/>
  <c r="R306" i="1"/>
  <c r="E306" i="1"/>
  <c r="AU305" i="1"/>
  <c r="AF305" i="1"/>
  <c r="AM305" i="1" s="1"/>
  <c r="AN305" i="1" s="1"/>
  <c r="AC305" i="1" s="1"/>
  <c r="AD305" i="1" s="1"/>
  <c r="Z305" i="1"/>
  <c r="Y305" i="1"/>
  <c r="R305" i="1"/>
  <c r="G305" i="1"/>
  <c r="E305" i="1"/>
  <c r="AU304" i="1"/>
  <c r="AF304" i="1"/>
  <c r="AM304" i="1" s="1"/>
  <c r="AN304" i="1" s="1"/>
  <c r="AC304" i="1" s="1"/>
  <c r="AD304" i="1" s="1"/>
  <c r="Z304" i="1"/>
  <c r="Y304" i="1"/>
  <c r="R304" i="1"/>
  <c r="G304" i="1"/>
  <c r="E304" i="1"/>
  <c r="AU303" i="1"/>
  <c r="AF303" i="1"/>
  <c r="AM303" i="1" s="1"/>
  <c r="AN303" i="1" s="1"/>
  <c r="AC303" i="1" s="1"/>
  <c r="AD303" i="1" s="1"/>
  <c r="Z303" i="1"/>
  <c r="Y303" i="1"/>
  <c r="R303" i="1"/>
  <c r="G303" i="1"/>
  <c r="E303" i="1"/>
  <c r="AU302" i="1"/>
  <c r="AF302" i="1"/>
  <c r="AM302" i="1" s="1"/>
  <c r="AN302" i="1" s="1"/>
  <c r="AC302" i="1" s="1"/>
  <c r="AD302" i="1" s="1"/>
  <c r="Z302" i="1"/>
  <c r="Y302" i="1"/>
  <c r="R302" i="1"/>
  <c r="G302" i="1"/>
  <c r="E302" i="1"/>
  <c r="AU301" i="1"/>
  <c r="AF301" i="1"/>
  <c r="AM301" i="1" s="1"/>
  <c r="AN301" i="1" s="1"/>
  <c r="AC301" i="1" s="1"/>
  <c r="AD301" i="1" s="1"/>
  <c r="Z301" i="1"/>
  <c r="Y301" i="1"/>
  <c r="R301" i="1"/>
  <c r="G301" i="1"/>
  <c r="E301" i="1"/>
  <c r="AU300" i="1"/>
  <c r="AF300" i="1"/>
  <c r="AM300" i="1" s="1"/>
  <c r="AN300" i="1" s="1"/>
  <c r="AC300" i="1" s="1"/>
  <c r="AD300" i="1" s="1"/>
  <c r="Z300" i="1"/>
  <c r="Y300" i="1"/>
  <c r="R300" i="1"/>
  <c r="G300" i="1"/>
  <c r="E300" i="1"/>
  <c r="AU299" i="1"/>
  <c r="AF299" i="1"/>
  <c r="AM299" i="1" s="1"/>
  <c r="AN299" i="1" s="1"/>
  <c r="AC299" i="1" s="1"/>
  <c r="AD299" i="1" s="1"/>
  <c r="Z299" i="1"/>
  <c r="Y299" i="1"/>
  <c r="R299" i="1"/>
  <c r="G299" i="1"/>
  <c r="E299" i="1"/>
  <c r="AU298" i="1"/>
  <c r="AF298" i="1"/>
  <c r="AM298" i="1" s="1"/>
  <c r="AN298" i="1" s="1"/>
  <c r="AC298" i="1" s="1"/>
  <c r="AD298" i="1" s="1"/>
  <c r="Z298" i="1"/>
  <c r="Y298" i="1"/>
  <c r="R298" i="1"/>
  <c r="G298" i="1"/>
  <c r="E298" i="1"/>
  <c r="AU297" i="1"/>
  <c r="AF297" i="1"/>
  <c r="AM297" i="1" s="1"/>
  <c r="AN297" i="1" s="1"/>
  <c r="AC297" i="1" s="1"/>
  <c r="AD297" i="1" s="1"/>
  <c r="Z297" i="1"/>
  <c r="Y297" i="1"/>
  <c r="R297" i="1"/>
  <c r="G297" i="1"/>
  <c r="E297" i="1"/>
  <c r="AU296" i="1"/>
  <c r="AF296" i="1"/>
  <c r="AM296" i="1" s="1"/>
  <c r="AN296" i="1" s="1"/>
  <c r="AC296" i="1" s="1"/>
  <c r="AD296" i="1" s="1"/>
  <c r="Z296" i="1"/>
  <c r="Y296" i="1"/>
  <c r="R296" i="1"/>
  <c r="G296" i="1"/>
  <c r="E296" i="1"/>
  <c r="AU295" i="1"/>
  <c r="AF295" i="1"/>
  <c r="AM295" i="1" s="1"/>
  <c r="AN295" i="1" s="1"/>
  <c r="AC295" i="1" s="1"/>
  <c r="AD295" i="1" s="1"/>
  <c r="Z295" i="1"/>
  <c r="Y295" i="1"/>
  <c r="R295" i="1"/>
  <c r="G295" i="1"/>
  <c r="E295" i="1"/>
  <c r="AU294" i="1"/>
  <c r="AF294" i="1"/>
  <c r="AM294" i="1" s="1"/>
  <c r="AN294" i="1" s="1"/>
  <c r="AC294" i="1" s="1"/>
  <c r="AD294" i="1" s="1"/>
  <c r="Z294" i="1"/>
  <c r="Y294" i="1"/>
  <c r="R294" i="1"/>
  <c r="G294" i="1"/>
  <c r="E294" i="1"/>
  <c r="AU293" i="1"/>
  <c r="AF293" i="1"/>
  <c r="AM293" i="1" s="1"/>
  <c r="AN293" i="1" s="1"/>
  <c r="AC293" i="1" s="1"/>
  <c r="AD293" i="1" s="1"/>
  <c r="Z293" i="1"/>
  <c r="Y293" i="1"/>
  <c r="R293" i="1"/>
  <c r="G293" i="1"/>
  <c r="E293" i="1"/>
  <c r="AU292" i="1"/>
  <c r="AF292" i="1"/>
  <c r="AM292" i="1" s="1"/>
  <c r="AN292" i="1" s="1"/>
  <c r="AC292" i="1" s="1"/>
  <c r="AD292" i="1" s="1"/>
  <c r="Z292" i="1"/>
  <c r="Y292" i="1"/>
  <c r="R292" i="1"/>
  <c r="G292" i="1"/>
  <c r="E292" i="1"/>
  <c r="AU291" i="1"/>
  <c r="AF291" i="1"/>
  <c r="AM291" i="1" s="1"/>
  <c r="AN291" i="1" s="1"/>
  <c r="AC291" i="1" s="1"/>
  <c r="AD291" i="1" s="1"/>
  <c r="Z291" i="1"/>
  <c r="Y291" i="1"/>
  <c r="R291" i="1"/>
  <c r="G291" i="1"/>
  <c r="E291" i="1"/>
  <c r="AU290" i="1"/>
  <c r="AF290" i="1"/>
  <c r="AM290" i="1" s="1"/>
  <c r="AN290" i="1" s="1"/>
  <c r="AC290" i="1" s="1"/>
  <c r="AD290" i="1" s="1"/>
  <c r="Z290" i="1"/>
  <c r="Y290" i="1"/>
  <c r="R290" i="1"/>
  <c r="G290" i="1"/>
  <c r="E290" i="1"/>
  <c r="AU289" i="1"/>
  <c r="AF289" i="1"/>
  <c r="AM289" i="1" s="1"/>
  <c r="AN289" i="1" s="1"/>
  <c r="AC289" i="1" s="1"/>
  <c r="AD289" i="1" s="1"/>
  <c r="Z289" i="1"/>
  <c r="Y289" i="1"/>
  <c r="R289" i="1"/>
  <c r="G289" i="1"/>
  <c r="E289" i="1"/>
  <c r="AU288" i="1"/>
  <c r="AF288" i="1"/>
  <c r="AM288" i="1" s="1"/>
  <c r="AN288" i="1" s="1"/>
  <c r="AC288" i="1" s="1"/>
  <c r="AD288" i="1" s="1"/>
  <c r="Z288" i="1"/>
  <c r="Y288" i="1"/>
  <c r="R288" i="1"/>
  <c r="G288" i="1"/>
  <c r="E288" i="1"/>
  <c r="AU287" i="1"/>
  <c r="AF287" i="1"/>
  <c r="AM287" i="1" s="1"/>
  <c r="AN287" i="1" s="1"/>
  <c r="AC287" i="1" s="1"/>
  <c r="AD287" i="1" s="1"/>
  <c r="Z287" i="1"/>
  <c r="Y287" i="1"/>
  <c r="R287" i="1"/>
  <c r="G287" i="1"/>
  <c r="E287" i="1"/>
  <c r="AU286" i="1"/>
  <c r="AF286" i="1"/>
  <c r="AM286" i="1" s="1"/>
  <c r="AN286" i="1" s="1"/>
  <c r="AC286" i="1" s="1"/>
  <c r="AD286" i="1" s="1"/>
  <c r="Z286" i="1"/>
  <c r="Y286" i="1"/>
  <c r="R286" i="1"/>
  <c r="G286" i="1"/>
  <c r="E286" i="1"/>
  <c r="AU285" i="1"/>
  <c r="AF285" i="1"/>
  <c r="AM285" i="1" s="1"/>
  <c r="AN285" i="1" s="1"/>
  <c r="AC285" i="1" s="1"/>
  <c r="AD285" i="1" s="1"/>
  <c r="Z285" i="1"/>
  <c r="Y285" i="1"/>
  <c r="R285" i="1"/>
  <c r="E285" i="1"/>
  <c r="AU284" i="1"/>
  <c r="AF284" i="1"/>
  <c r="AM284" i="1" s="1"/>
  <c r="AN284" i="1" s="1"/>
  <c r="AC284" i="1" s="1"/>
  <c r="AD284" i="1" s="1"/>
  <c r="Z284" i="1"/>
  <c r="Y284" i="1"/>
  <c r="R284" i="1"/>
  <c r="E284" i="1"/>
  <c r="AU283" i="1"/>
  <c r="AF283" i="1"/>
  <c r="AM283" i="1" s="1"/>
  <c r="AN283" i="1" s="1"/>
  <c r="AC283" i="1" s="1"/>
  <c r="AD283" i="1" s="1"/>
  <c r="Z283" i="1"/>
  <c r="Y283" i="1"/>
  <c r="R283" i="1"/>
  <c r="E283" i="1"/>
  <c r="AU282" i="1"/>
  <c r="AF282" i="1"/>
  <c r="AM282" i="1" s="1"/>
  <c r="AN282" i="1" s="1"/>
  <c r="AC282" i="1" s="1"/>
  <c r="AD282" i="1" s="1"/>
  <c r="Z282" i="1"/>
  <c r="Y282" i="1"/>
  <c r="R282" i="1"/>
  <c r="E282" i="1"/>
  <c r="AU281" i="1"/>
  <c r="AF281" i="1"/>
  <c r="AM281" i="1" s="1"/>
  <c r="AN281" i="1" s="1"/>
  <c r="AC281" i="1" s="1"/>
  <c r="AD281" i="1" s="1"/>
  <c r="Z281" i="1"/>
  <c r="Y281" i="1"/>
  <c r="T281" i="1"/>
  <c r="R281" i="1"/>
  <c r="G281" i="1"/>
  <c r="E281" i="1"/>
  <c r="AU280" i="1"/>
  <c r="AF280" i="1"/>
  <c r="AM280" i="1" s="1"/>
  <c r="AN280" i="1" s="1"/>
  <c r="AC280" i="1" s="1"/>
  <c r="AD280" i="1" s="1"/>
  <c r="Z280" i="1"/>
  <c r="Y280" i="1"/>
  <c r="R280" i="1"/>
  <c r="G280" i="1"/>
  <c r="E280" i="1"/>
  <c r="AU279" i="1"/>
  <c r="AF279" i="1"/>
  <c r="AM279" i="1" s="1"/>
  <c r="AN279" i="1" s="1"/>
  <c r="AC279" i="1" s="1"/>
  <c r="AD279" i="1" s="1"/>
  <c r="Z279" i="1"/>
  <c r="Y279" i="1"/>
  <c r="R279" i="1"/>
  <c r="G279" i="1"/>
  <c r="E279" i="1"/>
  <c r="AU278" i="1"/>
  <c r="AF278" i="1"/>
  <c r="AM278" i="1" s="1"/>
  <c r="AN278" i="1" s="1"/>
  <c r="AC278" i="1" s="1"/>
  <c r="AD278" i="1" s="1"/>
  <c r="Z278" i="1"/>
  <c r="Y278" i="1"/>
  <c r="R278" i="1"/>
  <c r="G278" i="1"/>
  <c r="E278" i="1"/>
  <c r="AU277" i="1"/>
  <c r="AF277" i="1"/>
  <c r="AM277" i="1" s="1"/>
  <c r="AN277" i="1" s="1"/>
  <c r="AC277" i="1" s="1"/>
  <c r="AD277" i="1" s="1"/>
  <c r="Z277" i="1"/>
  <c r="Y277" i="1"/>
  <c r="R277" i="1"/>
  <c r="G277" i="1"/>
  <c r="E277" i="1"/>
  <c r="AU276" i="1"/>
  <c r="AF276" i="1"/>
  <c r="AM276" i="1" s="1"/>
  <c r="AN276" i="1" s="1"/>
  <c r="AC276" i="1" s="1"/>
  <c r="AD276" i="1" s="1"/>
  <c r="Z276" i="1"/>
  <c r="Y276" i="1"/>
  <c r="R276" i="1"/>
  <c r="G276" i="1"/>
  <c r="E276" i="1"/>
  <c r="AU275" i="1"/>
  <c r="AF275" i="1"/>
  <c r="AM275" i="1" s="1"/>
  <c r="AN275" i="1" s="1"/>
  <c r="AC275" i="1" s="1"/>
  <c r="AD275" i="1" s="1"/>
  <c r="Z275" i="1"/>
  <c r="Y275" i="1"/>
  <c r="R275" i="1"/>
  <c r="G275" i="1"/>
  <c r="E275" i="1"/>
  <c r="AU274" i="1"/>
  <c r="AF274" i="1"/>
  <c r="AM274" i="1" s="1"/>
  <c r="AN274" i="1" s="1"/>
  <c r="AC274" i="1" s="1"/>
  <c r="AD274" i="1" s="1"/>
  <c r="Z274" i="1"/>
  <c r="Y274" i="1"/>
  <c r="R274" i="1"/>
  <c r="G274" i="1"/>
  <c r="E274" i="1"/>
  <c r="AU273" i="1"/>
  <c r="AF273" i="1"/>
  <c r="AM273" i="1" s="1"/>
  <c r="AN273" i="1" s="1"/>
  <c r="AC273" i="1" s="1"/>
  <c r="AD273" i="1" s="1"/>
  <c r="Z273" i="1"/>
  <c r="Y273" i="1"/>
  <c r="R273" i="1"/>
  <c r="E273" i="1"/>
  <c r="AU272" i="1"/>
  <c r="AF272" i="1"/>
  <c r="AM272" i="1" s="1"/>
  <c r="AN272" i="1" s="1"/>
  <c r="AC272" i="1" s="1"/>
  <c r="AD272" i="1" s="1"/>
  <c r="Z272" i="1"/>
  <c r="Y272" i="1"/>
  <c r="R272" i="1"/>
  <c r="G272" i="1"/>
  <c r="E272" i="1"/>
  <c r="AU271" i="1"/>
  <c r="AF271" i="1"/>
  <c r="AM271" i="1" s="1"/>
  <c r="AN271" i="1" s="1"/>
  <c r="AC271" i="1" s="1"/>
  <c r="AD271" i="1" s="1"/>
  <c r="Z271" i="1"/>
  <c r="Y271" i="1"/>
  <c r="R271" i="1"/>
  <c r="G271" i="1"/>
  <c r="E271" i="1"/>
  <c r="AU270" i="1"/>
  <c r="AF270" i="1"/>
  <c r="AM270" i="1" s="1"/>
  <c r="AN270" i="1" s="1"/>
  <c r="AC270" i="1" s="1"/>
  <c r="AD270" i="1" s="1"/>
  <c r="Z270" i="1"/>
  <c r="Y270" i="1"/>
  <c r="R270" i="1"/>
  <c r="G270" i="1"/>
  <c r="E270" i="1"/>
  <c r="AU269" i="1"/>
  <c r="AF269" i="1"/>
  <c r="AM269" i="1" s="1"/>
  <c r="AN269" i="1" s="1"/>
  <c r="AC269" i="1" s="1"/>
  <c r="AD269" i="1" s="1"/>
  <c r="Z269" i="1"/>
  <c r="Y269" i="1"/>
  <c r="R269" i="1"/>
  <c r="G269" i="1"/>
  <c r="E269" i="1"/>
  <c r="AU268" i="1"/>
  <c r="AF268" i="1"/>
  <c r="AM268" i="1" s="1"/>
  <c r="AN268" i="1" s="1"/>
  <c r="AC268" i="1" s="1"/>
  <c r="AD268" i="1" s="1"/>
  <c r="Z268" i="1"/>
  <c r="Y268" i="1"/>
  <c r="R268" i="1"/>
  <c r="G268" i="1"/>
  <c r="E268" i="1"/>
  <c r="AU267" i="1"/>
  <c r="AF267" i="1"/>
  <c r="AM267" i="1" s="1"/>
  <c r="AN267" i="1" s="1"/>
  <c r="AC267" i="1" s="1"/>
  <c r="AD267" i="1" s="1"/>
  <c r="Z267" i="1"/>
  <c r="Y267" i="1"/>
  <c r="R267" i="1"/>
  <c r="G267" i="1"/>
  <c r="E267" i="1"/>
  <c r="AU266" i="1"/>
  <c r="AF266" i="1"/>
  <c r="AM266" i="1" s="1"/>
  <c r="AN266" i="1" s="1"/>
  <c r="AC266" i="1" s="1"/>
  <c r="AD266" i="1" s="1"/>
  <c r="Z266" i="1"/>
  <c r="Y266" i="1"/>
  <c r="R266" i="1"/>
  <c r="G266" i="1"/>
  <c r="E266" i="1"/>
  <c r="AU265" i="1"/>
  <c r="AF265" i="1"/>
  <c r="AM265" i="1" s="1"/>
  <c r="AN265" i="1" s="1"/>
  <c r="AC265" i="1" s="1"/>
  <c r="AD265" i="1" s="1"/>
  <c r="Z265" i="1"/>
  <c r="Y265" i="1"/>
  <c r="R265" i="1"/>
  <c r="E265" i="1"/>
  <c r="AU264" i="1"/>
  <c r="AF264" i="1"/>
  <c r="AM264" i="1" s="1"/>
  <c r="AN264" i="1" s="1"/>
  <c r="AC264" i="1" s="1"/>
  <c r="AD264" i="1" s="1"/>
  <c r="Z264" i="1"/>
  <c r="Y264" i="1"/>
  <c r="R264" i="1"/>
  <c r="E264" i="1"/>
  <c r="AU263" i="1"/>
  <c r="AF263" i="1"/>
  <c r="AM263" i="1" s="1"/>
  <c r="AN263" i="1" s="1"/>
  <c r="AC263" i="1" s="1"/>
  <c r="AD263" i="1" s="1"/>
  <c r="Z263" i="1"/>
  <c r="Y263" i="1"/>
  <c r="R263" i="1"/>
  <c r="E263" i="1"/>
  <c r="AU262" i="1"/>
  <c r="AF262" i="1"/>
  <c r="AM262" i="1" s="1"/>
  <c r="AN262" i="1" s="1"/>
  <c r="AC262" i="1" s="1"/>
  <c r="AD262" i="1" s="1"/>
  <c r="Z262" i="1"/>
  <c r="Y262" i="1"/>
  <c r="R262" i="1"/>
  <c r="E262" i="1"/>
  <c r="AU261" i="1"/>
  <c r="AF261" i="1"/>
  <c r="AM261" i="1" s="1"/>
  <c r="AN261" i="1" s="1"/>
  <c r="AC261" i="1" s="1"/>
  <c r="AD261" i="1" s="1"/>
  <c r="Z261" i="1"/>
  <c r="Y261" i="1"/>
  <c r="R261" i="1"/>
  <c r="E261" i="1"/>
  <c r="AU260" i="1"/>
  <c r="AF260" i="1"/>
  <c r="AM260" i="1" s="1"/>
  <c r="AN260" i="1" s="1"/>
  <c r="AC260" i="1" s="1"/>
  <c r="AD260" i="1" s="1"/>
  <c r="Z260" i="1"/>
  <c r="Y260" i="1"/>
  <c r="R260" i="1"/>
  <c r="G260" i="1"/>
  <c r="E260" i="1"/>
  <c r="AU259" i="1"/>
  <c r="AF259" i="1"/>
  <c r="AM259" i="1" s="1"/>
  <c r="AN259" i="1" s="1"/>
  <c r="AC259" i="1" s="1"/>
  <c r="AD259" i="1" s="1"/>
  <c r="Z259" i="1"/>
  <c r="Y259" i="1"/>
  <c r="R259" i="1"/>
  <c r="G259" i="1"/>
  <c r="E259" i="1"/>
  <c r="AU258" i="1"/>
  <c r="AF258" i="1"/>
  <c r="AM258" i="1" s="1"/>
  <c r="AN258" i="1" s="1"/>
  <c r="AC258" i="1" s="1"/>
  <c r="AD258" i="1" s="1"/>
  <c r="Z258" i="1"/>
  <c r="Y258" i="1"/>
  <c r="R258" i="1"/>
  <c r="G258" i="1"/>
  <c r="E258" i="1"/>
  <c r="AU257" i="1"/>
  <c r="AF257" i="1"/>
  <c r="AM257" i="1" s="1"/>
  <c r="AN257" i="1" s="1"/>
  <c r="AC257" i="1" s="1"/>
  <c r="AD257" i="1" s="1"/>
  <c r="Z257" i="1"/>
  <c r="Y257" i="1"/>
  <c r="R257" i="1"/>
  <c r="G257" i="1"/>
  <c r="E257" i="1"/>
  <c r="AU256" i="1"/>
  <c r="AF256" i="1"/>
  <c r="AM256" i="1" s="1"/>
  <c r="AN256" i="1" s="1"/>
  <c r="AC256" i="1" s="1"/>
  <c r="AD256" i="1" s="1"/>
  <c r="Z256" i="1"/>
  <c r="Y256" i="1"/>
  <c r="R256" i="1"/>
  <c r="G256" i="1"/>
  <c r="E256" i="1"/>
  <c r="AU255" i="1"/>
  <c r="AF255" i="1"/>
  <c r="AM255" i="1" s="1"/>
  <c r="AN255" i="1" s="1"/>
  <c r="AC255" i="1" s="1"/>
  <c r="AD255" i="1" s="1"/>
  <c r="Z255" i="1"/>
  <c r="Y255" i="1"/>
  <c r="R255" i="1"/>
  <c r="G255" i="1"/>
  <c r="E255" i="1"/>
  <c r="AU254" i="1"/>
  <c r="AF254" i="1"/>
  <c r="AM254" i="1" s="1"/>
  <c r="AN254" i="1" s="1"/>
  <c r="AC254" i="1" s="1"/>
  <c r="AD254" i="1" s="1"/>
  <c r="Z254" i="1"/>
  <c r="Y254" i="1"/>
  <c r="R254" i="1"/>
  <c r="G254" i="1"/>
  <c r="E254" i="1"/>
  <c r="AU253" i="1"/>
  <c r="AF253" i="1"/>
  <c r="AM253" i="1" s="1"/>
  <c r="AN253" i="1" s="1"/>
  <c r="AC253" i="1" s="1"/>
  <c r="AD253" i="1" s="1"/>
  <c r="Z253" i="1"/>
  <c r="Y253" i="1"/>
  <c r="R253" i="1"/>
  <c r="G253" i="1"/>
  <c r="E253" i="1"/>
  <c r="AU252" i="1"/>
  <c r="AF252" i="1"/>
  <c r="AM252" i="1" s="1"/>
  <c r="AN252" i="1" s="1"/>
  <c r="AC252" i="1" s="1"/>
  <c r="AD252" i="1" s="1"/>
  <c r="Z252" i="1"/>
  <c r="Y252" i="1"/>
  <c r="R252" i="1"/>
  <c r="G252" i="1"/>
  <c r="E252" i="1"/>
  <c r="AU251" i="1"/>
  <c r="AF251" i="1"/>
  <c r="AM251" i="1" s="1"/>
  <c r="AN251" i="1" s="1"/>
  <c r="AC251" i="1" s="1"/>
  <c r="AD251" i="1" s="1"/>
  <c r="Z251" i="1"/>
  <c r="Y251" i="1"/>
  <c r="R251" i="1"/>
  <c r="G251" i="1"/>
  <c r="E251" i="1"/>
  <c r="AU250" i="1"/>
  <c r="AF250" i="1"/>
  <c r="AM250" i="1" s="1"/>
  <c r="AN250" i="1" s="1"/>
  <c r="AC250" i="1" s="1"/>
  <c r="AD250" i="1" s="1"/>
  <c r="Z250" i="1"/>
  <c r="Y250" i="1"/>
  <c r="R250" i="1"/>
  <c r="G250" i="1"/>
  <c r="E250" i="1"/>
  <c r="AU249" i="1"/>
  <c r="AF249" i="1"/>
  <c r="AM249" i="1" s="1"/>
  <c r="AN249" i="1" s="1"/>
  <c r="AC249" i="1" s="1"/>
  <c r="AD249" i="1" s="1"/>
  <c r="Z249" i="1"/>
  <c r="Y249" i="1"/>
  <c r="R249" i="1"/>
  <c r="G249" i="1"/>
  <c r="E249" i="1"/>
  <c r="AU248" i="1"/>
  <c r="AF248" i="1"/>
  <c r="AM248" i="1" s="1"/>
  <c r="AN248" i="1" s="1"/>
  <c r="AC248" i="1" s="1"/>
  <c r="AD248" i="1" s="1"/>
  <c r="Z248" i="1"/>
  <c r="Y248" i="1"/>
  <c r="R248" i="1"/>
  <c r="G248" i="1"/>
  <c r="E248" i="1"/>
  <c r="AU247" i="1"/>
  <c r="AF247" i="1"/>
  <c r="AM247" i="1" s="1"/>
  <c r="AN247" i="1" s="1"/>
  <c r="AC247" i="1" s="1"/>
  <c r="AD247" i="1" s="1"/>
  <c r="Z247" i="1"/>
  <c r="Y247" i="1"/>
  <c r="R247" i="1"/>
  <c r="G247" i="1"/>
  <c r="E247" i="1"/>
  <c r="AU246" i="1"/>
  <c r="AF246" i="1"/>
  <c r="AM246" i="1" s="1"/>
  <c r="AN246" i="1" s="1"/>
  <c r="AC246" i="1" s="1"/>
  <c r="AD246" i="1" s="1"/>
  <c r="Z246" i="1"/>
  <c r="Y246" i="1"/>
  <c r="R246" i="1"/>
  <c r="G246" i="1"/>
  <c r="E246" i="1"/>
  <c r="AU245" i="1"/>
  <c r="AF245" i="1"/>
  <c r="AM245" i="1" s="1"/>
  <c r="AN245" i="1" s="1"/>
  <c r="AC245" i="1" s="1"/>
  <c r="AD245" i="1" s="1"/>
  <c r="Z245" i="1"/>
  <c r="Y245" i="1"/>
  <c r="T245" i="1"/>
  <c r="R245" i="1"/>
  <c r="G245" i="1"/>
  <c r="E245" i="1"/>
  <c r="AU244" i="1"/>
  <c r="AF244" i="1"/>
  <c r="AM244" i="1" s="1"/>
  <c r="AN244" i="1" s="1"/>
  <c r="AC244" i="1" s="1"/>
  <c r="AD244" i="1" s="1"/>
  <c r="Z244" i="1"/>
  <c r="Y244" i="1"/>
  <c r="R244" i="1"/>
  <c r="G244" i="1"/>
  <c r="E244" i="1"/>
  <c r="AU243" i="1"/>
  <c r="AF243" i="1"/>
  <c r="AM243" i="1" s="1"/>
  <c r="AN243" i="1" s="1"/>
  <c r="AC243" i="1" s="1"/>
  <c r="AD243" i="1" s="1"/>
  <c r="Z243" i="1"/>
  <c r="Y243" i="1"/>
  <c r="R243" i="1"/>
  <c r="G243" i="1"/>
  <c r="E243" i="1"/>
  <c r="AU242" i="1"/>
  <c r="AF242" i="1"/>
  <c r="AM242" i="1" s="1"/>
  <c r="AN242" i="1" s="1"/>
  <c r="AC242" i="1" s="1"/>
  <c r="AD242" i="1" s="1"/>
  <c r="Z242" i="1"/>
  <c r="Y242" i="1"/>
  <c r="R242" i="1"/>
  <c r="G242" i="1"/>
  <c r="E242" i="1"/>
  <c r="AU241" i="1"/>
  <c r="AF241" i="1"/>
  <c r="AM241" i="1" s="1"/>
  <c r="AN241" i="1" s="1"/>
  <c r="AC241" i="1" s="1"/>
  <c r="AD241" i="1" s="1"/>
  <c r="Z241" i="1"/>
  <c r="Y241" i="1"/>
  <c r="R241" i="1"/>
  <c r="G241" i="1"/>
  <c r="E241" i="1"/>
  <c r="AU240" i="1"/>
  <c r="AF240" i="1"/>
  <c r="AM240" i="1" s="1"/>
  <c r="AN240" i="1" s="1"/>
  <c r="AC240" i="1" s="1"/>
  <c r="AD240" i="1" s="1"/>
  <c r="Z240" i="1"/>
  <c r="Y240" i="1"/>
  <c r="R240" i="1"/>
  <c r="G240" i="1"/>
  <c r="E240" i="1"/>
  <c r="AU239" i="1"/>
  <c r="AF239" i="1"/>
  <c r="AM239" i="1" s="1"/>
  <c r="AN239" i="1" s="1"/>
  <c r="AC239" i="1" s="1"/>
  <c r="AD239" i="1" s="1"/>
  <c r="Z239" i="1"/>
  <c r="Y239" i="1"/>
  <c r="R239" i="1"/>
  <c r="G239" i="1"/>
  <c r="E239" i="1"/>
  <c r="AU238" i="1"/>
  <c r="AF238" i="1"/>
  <c r="AM238" i="1" s="1"/>
  <c r="AN238" i="1" s="1"/>
  <c r="AC238" i="1" s="1"/>
  <c r="Z238" i="1"/>
  <c r="Y238" i="1"/>
  <c r="R238" i="1"/>
  <c r="G238" i="1"/>
  <c r="E238" i="1"/>
  <c r="AU237" i="1"/>
  <c r="AF237" i="1"/>
  <c r="AM237" i="1" s="1"/>
  <c r="AN237" i="1" s="1"/>
  <c r="AC237" i="1" s="1"/>
  <c r="AD237" i="1" s="1"/>
  <c r="Z237" i="1"/>
  <c r="Y237" i="1"/>
  <c r="R237" i="1"/>
  <c r="K237" i="1"/>
  <c r="G237" i="1"/>
  <c r="E237" i="1"/>
  <c r="AU236" i="1"/>
  <c r="AF236" i="1"/>
  <c r="AM236" i="1" s="1"/>
  <c r="AN236" i="1" s="1"/>
  <c r="AC236" i="1" s="1"/>
  <c r="AD236" i="1" s="1"/>
  <c r="Z236" i="1"/>
  <c r="Y236" i="1"/>
  <c r="R236" i="1"/>
  <c r="K236" i="1"/>
  <c r="G236" i="1"/>
  <c r="E236" i="1"/>
  <c r="AU235" i="1"/>
  <c r="AF235" i="1"/>
  <c r="AM235" i="1" s="1"/>
  <c r="AN235" i="1" s="1"/>
  <c r="AC235" i="1" s="1"/>
  <c r="AD235" i="1" s="1"/>
  <c r="Z235" i="1"/>
  <c r="Y235" i="1"/>
  <c r="W235" i="1"/>
  <c r="T235" i="1"/>
  <c r="R235" i="1"/>
  <c r="K235" i="1"/>
  <c r="G235" i="1"/>
  <c r="E235" i="1"/>
  <c r="AU234" i="1"/>
  <c r="AF234" i="1"/>
  <c r="AM234" i="1" s="1"/>
  <c r="AN234" i="1" s="1"/>
  <c r="AC234" i="1" s="1"/>
  <c r="AD234" i="1" s="1"/>
  <c r="Z234" i="1"/>
  <c r="Y234" i="1"/>
  <c r="R234" i="1"/>
  <c r="G234" i="1"/>
  <c r="E234" i="1"/>
  <c r="AU233" i="1"/>
  <c r="AF233" i="1"/>
  <c r="AM233" i="1" s="1"/>
  <c r="AN233" i="1" s="1"/>
  <c r="AC233" i="1" s="1"/>
  <c r="AD233" i="1" s="1"/>
  <c r="Z233" i="1"/>
  <c r="Y233" i="1"/>
  <c r="R233" i="1"/>
  <c r="G233" i="1"/>
  <c r="E233" i="1"/>
  <c r="AU232" i="1"/>
  <c r="AF232" i="1"/>
  <c r="AM232" i="1" s="1"/>
  <c r="AN232" i="1" s="1"/>
  <c r="AC232" i="1" s="1"/>
  <c r="AD232" i="1" s="1"/>
  <c r="Z232" i="1"/>
  <c r="Y232" i="1"/>
  <c r="R232" i="1"/>
  <c r="G232" i="1"/>
  <c r="E232" i="1"/>
  <c r="AU231" i="1"/>
  <c r="AF231" i="1"/>
  <c r="AM231" i="1" s="1"/>
  <c r="AN231" i="1" s="1"/>
  <c r="AC231" i="1" s="1"/>
  <c r="AD231" i="1" s="1"/>
  <c r="Z231" i="1"/>
  <c r="Y231" i="1"/>
  <c r="R231" i="1"/>
  <c r="G231" i="1"/>
  <c r="E231" i="1"/>
  <c r="AU230" i="1"/>
  <c r="AF230" i="1"/>
  <c r="AM230" i="1" s="1"/>
  <c r="AN230" i="1" s="1"/>
  <c r="AC230" i="1" s="1"/>
  <c r="AD230" i="1" s="1"/>
  <c r="Z230" i="1"/>
  <c r="Y230" i="1"/>
  <c r="R230" i="1"/>
  <c r="G230" i="1"/>
  <c r="E230" i="1"/>
  <c r="AU229" i="1"/>
  <c r="AF229" i="1"/>
  <c r="AM229" i="1" s="1"/>
  <c r="AN229" i="1" s="1"/>
  <c r="AC229" i="1" s="1"/>
  <c r="AD229" i="1" s="1"/>
  <c r="Z229" i="1"/>
  <c r="Y229" i="1"/>
  <c r="W229" i="1"/>
  <c r="T229" i="1"/>
  <c r="R229" i="1"/>
  <c r="G229" i="1"/>
  <c r="E229" i="1"/>
  <c r="AU228" i="1"/>
  <c r="AF228" i="1"/>
  <c r="AM228" i="1" s="1"/>
  <c r="AN228" i="1" s="1"/>
  <c r="AC228" i="1" s="1"/>
  <c r="AD228" i="1" s="1"/>
  <c r="Z228" i="1"/>
  <c r="Y228" i="1"/>
  <c r="W228" i="1"/>
  <c r="R228" i="1"/>
  <c r="G228" i="1"/>
  <c r="E228" i="1"/>
  <c r="AU227" i="1"/>
  <c r="AF227" i="1"/>
  <c r="AM227" i="1" s="1"/>
  <c r="AN227" i="1" s="1"/>
  <c r="AC227" i="1" s="1"/>
  <c r="AD227" i="1" s="1"/>
  <c r="Z227" i="1"/>
  <c r="Y227" i="1"/>
  <c r="T227" i="1"/>
  <c r="R227" i="1"/>
  <c r="K227" i="1"/>
  <c r="G227" i="1"/>
  <c r="E227" i="1"/>
  <c r="AU226" i="1"/>
  <c r="AF226" i="1"/>
  <c r="AM226" i="1" s="1"/>
  <c r="AN226" i="1" s="1"/>
  <c r="AC226" i="1" s="1"/>
  <c r="AD226" i="1" s="1"/>
  <c r="Z226" i="1"/>
  <c r="Y226" i="1"/>
  <c r="R226" i="1"/>
  <c r="G226" i="1"/>
  <c r="E226" i="1"/>
  <c r="AU225" i="1"/>
  <c r="AF225" i="1"/>
  <c r="AM225" i="1" s="1"/>
  <c r="AN225" i="1" s="1"/>
  <c r="AC225" i="1" s="1"/>
  <c r="AD225" i="1" s="1"/>
  <c r="Z225" i="1"/>
  <c r="Y225" i="1"/>
  <c r="R225" i="1"/>
  <c r="E225" i="1"/>
  <c r="AU224" i="1"/>
  <c r="AF224" i="1"/>
  <c r="AM224" i="1" s="1"/>
  <c r="AN224" i="1" s="1"/>
  <c r="AC224" i="1" s="1"/>
  <c r="AD224" i="1" s="1"/>
  <c r="Z224" i="1"/>
  <c r="Y224" i="1"/>
  <c r="R224" i="1"/>
  <c r="E224" i="1"/>
  <c r="AU223" i="1"/>
  <c r="AF223" i="1"/>
  <c r="AM223" i="1" s="1"/>
  <c r="AN223" i="1" s="1"/>
  <c r="AC223" i="1" s="1"/>
  <c r="AD223" i="1" s="1"/>
  <c r="Z223" i="1"/>
  <c r="Y223" i="1"/>
  <c r="R223" i="1"/>
  <c r="E223" i="1"/>
  <c r="AU222" i="1"/>
  <c r="AF222" i="1"/>
  <c r="AM222" i="1" s="1"/>
  <c r="AN222" i="1" s="1"/>
  <c r="AC222" i="1" s="1"/>
  <c r="AD222" i="1" s="1"/>
  <c r="Z222" i="1"/>
  <c r="Y222" i="1"/>
  <c r="R222" i="1"/>
  <c r="E222" i="1"/>
  <c r="AU221" i="1"/>
  <c r="AF221" i="1"/>
  <c r="AM221" i="1" s="1"/>
  <c r="AN221" i="1" s="1"/>
  <c r="AC221" i="1" s="1"/>
  <c r="AD221" i="1" s="1"/>
  <c r="Z221" i="1"/>
  <c r="Y221" i="1"/>
  <c r="R221" i="1"/>
  <c r="E221" i="1"/>
  <c r="AU220" i="1"/>
  <c r="AF220" i="1"/>
  <c r="AM220" i="1" s="1"/>
  <c r="AN220" i="1" s="1"/>
  <c r="AC220" i="1" s="1"/>
  <c r="AD220" i="1" s="1"/>
  <c r="Z220" i="1"/>
  <c r="Y220" i="1"/>
  <c r="W220" i="1"/>
  <c r="R220" i="1"/>
  <c r="G220" i="1"/>
  <c r="E220" i="1"/>
  <c r="AU219" i="1"/>
  <c r="AF219" i="1"/>
  <c r="AM219" i="1" s="1"/>
  <c r="AN219" i="1" s="1"/>
  <c r="AC219" i="1" s="1"/>
  <c r="AD219" i="1" s="1"/>
  <c r="Z219" i="1"/>
  <c r="Y219" i="1"/>
  <c r="W219" i="1"/>
  <c r="T219" i="1"/>
  <c r="R219" i="1"/>
  <c r="G219" i="1"/>
  <c r="E219" i="1"/>
  <c r="AU218" i="1"/>
  <c r="AF218" i="1"/>
  <c r="AM218" i="1" s="1"/>
  <c r="AN218" i="1" s="1"/>
  <c r="AC218" i="1" s="1"/>
  <c r="AD218" i="1" s="1"/>
  <c r="Z218" i="1"/>
  <c r="Y218" i="1"/>
  <c r="R218" i="1"/>
  <c r="G218" i="1"/>
  <c r="E218" i="1"/>
  <c r="AU217" i="1"/>
  <c r="AF217" i="1"/>
  <c r="AM217" i="1" s="1"/>
  <c r="AN217" i="1" s="1"/>
  <c r="AC217" i="1" s="1"/>
  <c r="AD217" i="1" s="1"/>
  <c r="Z217" i="1"/>
  <c r="Y217" i="1"/>
  <c r="R217" i="1"/>
  <c r="G217" i="1"/>
  <c r="E217" i="1"/>
  <c r="AU216" i="1"/>
  <c r="AF216" i="1"/>
  <c r="AM216" i="1" s="1"/>
  <c r="AN216" i="1" s="1"/>
  <c r="AC216" i="1" s="1"/>
  <c r="AD216" i="1" s="1"/>
  <c r="Z216" i="1"/>
  <c r="Y216" i="1"/>
  <c r="W216" i="1"/>
  <c r="R216" i="1"/>
  <c r="G216" i="1"/>
  <c r="E216" i="1"/>
  <c r="AU215" i="1"/>
  <c r="AF215" i="1"/>
  <c r="AM215" i="1" s="1"/>
  <c r="AN215" i="1" s="1"/>
  <c r="AC215" i="1" s="1"/>
  <c r="AD215" i="1" s="1"/>
  <c r="Z215" i="1"/>
  <c r="Y215" i="1"/>
  <c r="W215" i="1"/>
  <c r="R215" i="1"/>
  <c r="G215" i="1"/>
  <c r="E215" i="1"/>
  <c r="AU214" i="1"/>
  <c r="AF214" i="1"/>
  <c r="AM214" i="1" s="1"/>
  <c r="AN214" i="1" s="1"/>
  <c r="AC214" i="1" s="1"/>
  <c r="AD214" i="1" s="1"/>
  <c r="Z214" i="1"/>
  <c r="Y214" i="1"/>
  <c r="R214" i="1"/>
  <c r="E214" i="1"/>
  <c r="AU213" i="1"/>
  <c r="AF213" i="1"/>
  <c r="AM213" i="1" s="1"/>
  <c r="AN213" i="1" s="1"/>
  <c r="AC213" i="1" s="1"/>
  <c r="AD213" i="1" s="1"/>
  <c r="Z213" i="1"/>
  <c r="Y213" i="1"/>
  <c r="R213" i="1"/>
  <c r="E213" i="1"/>
  <c r="AU212" i="1"/>
  <c r="AF212" i="1"/>
  <c r="AM212" i="1" s="1"/>
  <c r="AN212" i="1" s="1"/>
  <c r="AC212" i="1" s="1"/>
  <c r="AD212" i="1" s="1"/>
  <c r="Z212" i="1"/>
  <c r="Y212" i="1"/>
  <c r="R212" i="1"/>
  <c r="E212" i="1"/>
  <c r="AU211" i="1"/>
  <c r="AF211" i="1"/>
  <c r="AM211" i="1" s="1"/>
  <c r="AN211" i="1" s="1"/>
  <c r="AC211" i="1" s="1"/>
  <c r="AD211" i="1" s="1"/>
  <c r="Z211" i="1"/>
  <c r="Y211" i="1"/>
  <c r="R211" i="1"/>
  <c r="E211" i="1"/>
  <c r="AU210" i="1"/>
  <c r="AF210" i="1"/>
  <c r="AM210" i="1" s="1"/>
  <c r="AN210" i="1" s="1"/>
  <c r="AC210" i="1" s="1"/>
  <c r="AD210" i="1" s="1"/>
  <c r="Z210" i="1"/>
  <c r="Y210" i="1"/>
  <c r="R210" i="1"/>
  <c r="E210" i="1"/>
  <c r="AU209" i="1"/>
  <c r="AF209" i="1"/>
  <c r="AM209" i="1" s="1"/>
  <c r="AN209" i="1" s="1"/>
  <c r="AC209" i="1" s="1"/>
  <c r="AD209" i="1" s="1"/>
  <c r="Z209" i="1"/>
  <c r="Y209" i="1"/>
  <c r="W209" i="1"/>
  <c r="R209" i="1"/>
  <c r="E209" i="1"/>
  <c r="AU208" i="1"/>
  <c r="AF208" i="1"/>
  <c r="AM208" i="1" s="1"/>
  <c r="AN208" i="1" s="1"/>
  <c r="AC208" i="1" s="1"/>
  <c r="AD208" i="1" s="1"/>
  <c r="Z208" i="1"/>
  <c r="Y208" i="1"/>
  <c r="R208" i="1"/>
  <c r="K208" i="1"/>
  <c r="G208" i="1"/>
  <c r="E208" i="1"/>
  <c r="AU207" i="1"/>
  <c r="AF207" i="1"/>
  <c r="AM207" i="1" s="1"/>
  <c r="AN207" i="1" s="1"/>
  <c r="AC207" i="1" s="1"/>
  <c r="AD207" i="1" s="1"/>
  <c r="Z207" i="1"/>
  <c r="Y207" i="1"/>
  <c r="R207" i="1"/>
  <c r="K207" i="1"/>
  <c r="G207" i="1"/>
  <c r="E207" i="1"/>
  <c r="AU206" i="1"/>
  <c r="AF206" i="1"/>
  <c r="AM206" i="1" s="1"/>
  <c r="AN206" i="1" s="1"/>
  <c r="AC206" i="1" s="1"/>
  <c r="Z206" i="1"/>
  <c r="Y206" i="1"/>
  <c r="R206" i="1"/>
  <c r="K206" i="1"/>
  <c r="G206" i="1"/>
  <c r="E206" i="1"/>
  <c r="AU205" i="1"/>
  <c r="AF205" i="1"/>
  <c r="AM205" i="1" s="1"/>
  <c r="AN205" i="1" s="1"/>
  <c r="AC205" i="1" s="1"/>
  <c r="AD205" i="1" s="1"/>
  <c r="Z205" i="1"/>
  <c r="Y205" i="1"/>
  <c r="R205" i="1"/>
  <c r="K205" i="1"/>
  <c r="G205" i="1"/>
  <c r="E205" i="1"/>
  <c r="AU204" i="1"/>
  <c r="AF204" i="1"/>
  <c r="AM204" i="1" s="1"/>
  <c r="AN204" i="1" s="1"/>
  <c r="AC204" i="1" s="1"/>
  <c r="AD204" i="1" s="1"/>
  <c r="Z204" i="1"/>
  <c r="Y204" i="1"/>
  <c r="R204" i="1"/>
  <c r="G204" i="1"/>
  <c r="E204" i="1"/>
  <c r="AU203" i="1"/>
  <c r="AF203" i="1"/>
  <c r="AM203" i="1" s="1"/>
  <c r="AN203" i="1" s="1"/>
  <c r="AC203" i="1" s="1"/>
  <c r="AD203" i="1" s="1"/>
  <c r="Z203" i="1"/>
  <c r="Y203" i="1"/>
  <c r="R203" i="1"/>
  <c r="G203" i="1"/>
  <c r="E203" i="1"/>
  <c r="AU202" i="1"/>
  <c r="AF202" i="1"/>
  <c r="AM202" i="1" s="1"/>
  <c r="AN202" i="1" s="1"/>
  <c r="AC202" i="1" s="1"/>
  <c r="AD202" i="1" s="1"/>
  <c r="Z202" i="1"/>
  <c r="Y202" i="1"/>
  <c r="R202" i="1"/>
  <c r="G202" i="1"/>
  <c r="E202" i="1"/>
  <c r="AU201" i="1"/>
  <c r="AF201" i="1"/>
  <c r="AM201" i="1" s="1"/>
  <c r="AN201" i="1" s="1"/>
  <c r="AC201" i="1" s="1"/>
  <c r="AD201" i="1" s="1"/>
  <c r="Z201" i="1"/>
  <c r="Y201" i="1"/>
  <c r="R201" i="1"/>
  <c r="G201" i="1"/>
  <c r="E201" i="1"/>
  <c r="AU200" i="1"/>
  <c r="AF200" i="1"/>
  <c r="AM200" i="1" s="1"/>
  <c r="AN200" i="1" s="1"/>
  <c r="AC200" i="1" s="1"/>
  <c r="AD200" i="1" s="1"/>
  <c r="Z200" i="1"/>
  <c r="Y200" i="1"/>
  <c r="R200" i="1"/>
  <c r="G200" i="1"/>
  <c r="E200" i="1"/>
  <c r="AU199" i="1"/>
  <c r="AF199" i="1"/>
  <c r="AM199" i="1" s="1"/>
  <c r="AN199" i="1" s="1"/>
  <c r="AC199" i="1" s="1"/>
  <c r="AD199" i="1" s="1"/>
  <c r="Z199" i="1"/>
  <c r="Y199" i="1"/>
  <c r="R199" i="1"/>
  <c r="G199" i="1"/>
  <c r="E199" i="1"/>
  <c r="AU198" i="1"/>
  <c r="AF198" i="1"/>
  <c r="AM198" i="1" s="1"/>
  <c r="AN198" i="1" s="1"/>
  <c r="AC198" i="1" s="1"/>
  <c r="AD198" i="1" s="1"/>
  <c r="Z198" i="1"/>
  <c r="Y198" i="1"/>
  <c r="R198" i="1"/>
  <c r="E198" i="1"/>
  <c r="AU197" i="1"/>
  <c r="AF197" i="1"/>
  <c r="AM197" i="1" s="1"/>
  <c r="AN197" i="1" s="1"/>
  <c r="AC197" i="1" s="1"/>
  <c r="AD197" i="1" s="1"/>
  <c r="Z197" i="1"/>
  <c r="Y197" i="1"/>
  <c r="R197" i="1"/>
  <c r="E197" i="1"/>
  <c r="AU196" i="1"/>
  <c r="AF196" i="1"/>
  <c r="AM196" i="1" s="1"/>
  <c r="AN196" i="1" s="1"/>
  <c r="AC196" i="1" s="1"/>
  <c r="AD196" i="1" s="1"/>
  <c r="Z196" i="1"/>
  <c r="Y196" i="1"/>
  <c r="R196" i="1"/>
  <c r="E196" i="1"/>
  <c r="AU195" i="1"/>
  <c r="AF195" i="1"/>
  <c r="AM195" i="1" s="1"/>
  <c r="AN195" i="1" s="1"/>
  <c r="AC195" i="1" s="1"/>
  <c r="AD195" i="1" s="1"/>
  <c r="Z195" i="1"/>
  <c r="Y195" i="1"/>
  <c r="R195" i="1"/>
  <c r="E195" i="1"/>
  <c r="AU194" i="1"/>
  <c r="AF194" i="1"/>
  <c r="AM194" i="1" s="1"/>
  <c r="AN194" i="1" s="1"/>
  <c r="AC194" i="1" s="1"/>
  <c r="AD194" i="1" s="1"/>
  <c r="Z194" i="1"/>
  <c r="Y194" i="1"/>
  <c r="R194" i="1"/>
  <c r="E194" i="1"/>
  <c r="AU193" i="1"/>
  <c r="AF193" i="1"/>
  <c r="AM193" i="1" s="1"/>
  <c r="AN193" i="1" s="1"/>
  <c r="AC193" i="1" s="1"/>
  <c r="AD193" i="1" s="1"/>
  <c r="Z193" i="1"/>
  <c r="Y193" i="1"/>
  <c r="R193" i="1"/>
  <c r="E193" i="1"/>
  <c r="AU192" i="1"/>
  <c r="AF192" i="1"/>
  <c r="AM192" i="1" s="1"/>
  <c r="AN192" i="1" s="1"/>
  <c r="AC192" i="1" s="1"/>
  <c r="AD192" i="1" s="1"/>
  <c r="Z192" i="1"/>
  <c r="Y192" i="1"/>
  <c r="R192" i="1"/>
  <c r="E192" i="1"/>
  <c r="AU191" i="1"/>
  <c r="AF191" i="1"/>
  <c r="AM191" i="1" s="1"/>
  <c r="AN191" i="1" s="1"/>
  <c r="AC191" i="1" s="1"/>
  <c r="AD191" i="1" s="1"/>
  <c r="Z191" i="1"/>
  <c r="Y191" i="1"/>
  <c r="R191" i="1"/>
  <c r="G191" i="1"/>
  <c r="E191" i="1"/>
  <c r="AU190" i="1"/>
  <c r="AF190" i="1"/>
  <c r="AM190" i="1" s="1"/>
  <c r="AN190" i="1" s="1"/>
  <c r="AC190" i="1" s="1"/>
  <c r="AD190" i="1" s="1"/>
  <c r="Z190" i="1"/>
  <c r="Y190" i="1"/>
  <c r="R190" i="1"/>
  <c r="G190" i="1"/>
  <c r="E190" i="1"/>
  <c r="AU189" i="1"/>
  <c r="AF189" i="1"/>
  <c r="AM189" i="1" s="1"/>
  <c r="AN189" i="1" s="1"/>
  <c r="AC189" i="1" s="1"/>
  <c r="AD189" i="1" s="1"/>
  <c r="Z189" i="1"/>
  <c r="Y189" i="1"/>
  <c r="R189" i="1"/>
  <c r="G189" i="1"/>
  <c r="E189" i="1"/>
  <c r="AU188" i="1"/>
  <c r="AF188" i="1"/>
  <c r="AM188" i="1" s="1"/>
  <c r="AN188" i="1" s="1"/>
  <c r="AC188" i="1" s="1"/>
  <c r="AD188" i="1" s="1"/>
  <c r="Z188" i="1"/>
  <c r="Y188" i="1"/>
  <c r="R188" i="1"/>
  <c r="G188" i="1"/>
  <c r="E188" i="1"/>
  <c r="AU187" i="1"/>
  <c r="AF187" i="1"/>
  <c r="AM187" i="1" s="1"/>
  <c r="AN187" i="1" s="1"/>
  <c r="AC187" i="1" s="1"/>
  <c r="AD187" i="1" s="1"/>
  <c r="Z187" i="1"/>
  <c r="Y187" i="1"/>
  <c r="W187" i="1"/>
  <c r="R187" i="1"/>
  <c r="G187" i="1"/>
  <c r="E187" i="1"/>
  <c r="AU186" i="1"/>
  <c r="AF186" i="1"/>
  <c r="AM186" i="1" s="1"/>
  <c r="AN186" i="1" s="1"/>
  <c r="AC186" i="1" s="1"/>
  <c r="AD186" i="1" s="1"/>
  <c r="Z186" i="1"/>
  <c r="Y186" i="1"/>
  <c r="W186" i="1"/>
  <c r="R186" i="1"/>
  <c r="G186" i="1"/>
  <c r="E186" i="1"/>
  <c r="AU185" i="1"/>
  <c r="AF185" i="1"/>
  <c r="AM185" i="1" s="1"/>
  <c r="AN185" i="1" s="1"/>
  <c r="AC185" i="1" s="1"/>
  <c r="AD185" i="1" s="1"/>
  <c r="Z185" i="1"/>
  <c r="Y185" i="1"/>
  <c r="W185" i="1"/>
  <c r="R185" i="1"/>
  <c r="G185" i="1"/>
  <c r="E185" i="1"/>
  <c r="AU184" i="1"/>
  <c r="AF184" i="1"/>
  <c r="AM184" i="1" s="1"/>
  <c r="AN184" i="1" s="1"/>
  <c r="AC184" i="1" s="1"/>
  <c r="AD184" i="1" s="1"/>
  <c r="Z184" i="1"/>
  <c r="Y184" i="1"/>
  <c r="R184" i="1"/>
  <c r="G184" i="1"/>
  <c r="E184" i="1"/>
  <c r="AU183" i="1"/>
  <c r="AF183" i="1"/>
  <c r="AM183" i="1" s="1"/>
  <c r="AN183" i="1" s="1"/>
  <c r="AC183" i="1" s="1"/>
  <c r="AD183" i="1" s="1"/>
  <c r="Z183" i="1"/>
  <c r="Y183" i="1"/>
  <c r="R183" i="1"/>
  <c r="G183" i="1"/>
  <c r="E183" i="1"/>
  <c r="AU182" i="1"/>
  <c r="AF182" i="1"/>
  <c r="AM182" i="1" s="1"/>
  <c r="AN182" i="1" s="1"/>
  <c r="AC182" i="1" s="1"/>
  <c r="AD182" i="1" s="1"/>
  <c r="Z182" i="1"/>
  <c r="Y182" i="1"/>
  <c r="W182" i="1"/>
  <c r="R182" i="1"/>
  <c r="G182" i="1"/>
  <c r="E182" i="1"/>
  <c r="AU181" i="1"/>
  <c r="AF181" i="1"/>
  <c r="AM181" i="1" s="1"/>
  <c r="AN181" i="1" s="1"/>
  <c r="AC181" i="1" s="1"/>
  <c r="AD181" i="1" s="1"/>
  <c r="Z181" i="1"/>
  <c r="Y181" i="1"/>
  <c r="W181" i="1"/>
  <c r="R181" i="1"/>
  <c r="G181" i="1"/>
  <c r="E181" i="1"/>
  <c r="AU180" i="1"/>
  <c r="AF180" i="1"/>
  <c r="AM180" i="1" s="1"/>
  <c r="AN180" i="1" s="1"/>
  <c r="AC180" i="1" s="1"/>
  <c r="AD180" i="1" s="1"/>
  <c r="Z180" i="1"/>
  <c r="Y180" i="1"/>
  <c r="W180" i="1"/>
  <c r="R180" i="1"/>
  <c r="G180" i="1"/>
  <c r="E180" i="1"/>
  <c r="AU179" i="1"/>
  <c r="AF179" i="1"/>
  <c r="AM179" i="1" s="1"/>
  <c r="AN179" i="1" s="1"/>
  <c r="AC179" i="1" s="1"/>
  <c r="AD179" i="1" s="1"/>
  <c r="Z179" i="1"/>
  <c r="Y179" i="1"/>
  <c r="R179" i="1"/>
  <c r="G179" i="1"/>
  <c r="E179" i="1"/>
  <c r="AU178" i="1"/>
  <c r="AF178" i="1"/>
  <c r="AM178" i="1" s="1"/>
  <c r="AN178" i="1" s="1"/>
  <c r="AC178" i="1" s="1"/>
  <c r="AD178" i="1" s="1"/>
  <c r="Z178" i="1"/>
  <c r="Y178" i="1"/>
  <c r="R178" i="1"/>
  <c r="G178" i="1"/>
  <c r="E178" i="1"/>
  <c r="AU177" i="1"/>
  <c r="AF177" i="1"/>
  <c r="AM177" i="1" s="1"/>
  <c r="AN177" i="1" s="1"/>
  <c r="AC177" i="1" s="1"/>
  <c r="AD177" i="1" s="1"/>
  <c r="Z177" i="1"/>
  <c r="Y177" i="1"/>
  <c r="R177" i="1"/>
  <c r="G177" i="1"/>
  <c r="E177" i="1"/>
  <c r="AU176" i="1"/>
  <c r="AF176" i="1"/>
  <c r="AM176" i="1" s="1"/>
  <c r="AN176" i="1" s="1"/>
  <c r="AC176" i="1" s="1"/>
  <c r="AD176" i="1" s="1"/>
  <c r="Z176" i="1"/>
  <c r="Y176" i="1"/>
  <c r="R176" i="1"/>
  <c r="G176" i="1"/>
  <c r="E176" i="1"/>
  <c r="AU175" i="1"/>
  <c r="AF175" i="1"/>
  <c r="AM175" i="1" s="1"/>
  <c r="AN175" i="1" s="1"/>
  <c r="AC175" i="1" s="1"/>
  <c r="AD175" i="1" s="1"/>
  <c r="Z175" i="1"/>
  <c r="Y175" i="1"/>
  <c r="R175" i="1"/>
  <c r="G175" i="1"/>
  <c r="E175" i="1"/>
  <c r="AU174" i="1"/>
  <c r="AF174" i="1"/>
  <c r="AM174" i="1" s="1"/>
  <c r="AN174" i="1" s="1"/>
  <c r="AC174" i="1" s="1"/>
  <c r="AD174" i="1" s="1"/>
  <c r="Z174" i="1"/>
  <c r="Y174" i="1"/>
  <c r="R174" i="1"/>
  <c r="G174" i="1"/>
  <c r="E174" i="1"/>
  <c r="AU173" i="1"/>
  <c r="AF173" i="1"/>
  <c r="AM173" i="1" s="1"/>
  <c r="AN173" i="1" s="1"/>
  <c r="AC173" i="1" s="1"/>
  <c r="AD173" i="1" s="1"/>
  <c r="Z173" i="1"/>
  <c r="Y173" i="1"/>
  <c r="R173" i="1"/>
  <c r="G173" i="1"/>
  <c r="E173" i="1"/>
  <c r="AU172" i="1"/>
  <c r="AF172" i="1"/>
  <c r="AM172" i="1" s="1"/>
  <c r="AN172" i="1" s="1"/>
  <c r="AC172" i="1" s="1"/>
  <c r="AD172" i="1" s="1"/>
  <c r="Z172" i="1"/>
  <c r="Y172" i="1"/>
  <c r="R172" i="1"/>
  <c r="G172" i="1"/>
  <c r="E172" i="1"/>
  <c r="AU171" i="1"/>
  <c r="AF171" i="1"/>
  <c r="AM171" i="1" s="1"/>
  <c r="AN171" i="1" s="1"/>
  <c r="AC171" i="1" s="1"/>
  <c r="AD171" i="1" s="1"/>
  <c r="Z171" i="1"/>
  <c r="Y171" i="1"/>
  <c r="R171" i="1"/>
  <c r="E171" i="1"/>
  <c r="AU170" i="1"/>
  <c r="AF170" i="1"/>
  <c r="AM170" i="1" s="1"/>
  <c r="AN170" i="1" s="1"/>
  <c r="AC170" i="1" s="1"/>
  <c r="AD170" i="1" s="1"/>
  <c r="Z170" i="1"/>
  <c r="Y170" i="1"/>
  <c r="R170" i="1"/>
  <c r="E170" i="1"/>
  <c r="AU169" i="1"/>
  <c r="AF169" i="1"/>
  <c r="AM169" i="1" s="1"/>
  <c r="AN169" i="1" s="1"/>
  <c r="AC169" i="1" s="1"/>
  <c r="AD169" i="1" s="1"/>
  <c r="Z169" i="1"/>
  <c r="Y169" i="1"/>
  <c r="R169" i="1"/>
  <c r="E169" i="1"/>
  <c r="AU168" i="1"/>
  <c r="AF168" i="1"/>
  <c r="AM168" i="1" s="1"/>
  <c r="AN168" i="1" s="1"/>
  <c r="AC168" i="1" s="1"/>
  <c r="AD168" i="1" s="1"/>
  <c r="Z168" i="1"/>
  <c r="Y168" i="1"/>
  <c r="R168" i="1"/>
  <c r="E168" i="1"/>
  <c r="AU167" i="1"/>
  <c r="AF167" i="1"/>
  <c r="AM167" i="1" s="1"/>
  <c r="AN167" i="1" s="1"/>
  <c r="AC167" i="1" s="1"/>
  <c r="AD167" i="1" s="1"/>
  <c r="Z167" i="1"/>
  <c r="Y167" i="1"/>
  <c r="R167" i="1"/>
  <c r="E167" i="1"/>
  <c r="AU166" i="1"/>
  <c r="AF166" i="1"/>
  <c r="AM166" i="1" s="1"/>
  <c r="AN166" i="1" s="1"/>
  <c r="AC166" i="1" s="1"/>
  <c r="AD166" i="1" s="1"/>
  <c r="Z166" i="1"/>
  <c r="Y166" i="1"/>
  <c r="R166" i="1"/>
  <c r="E166" i="1"/>
  <c r="AU165" i="1"/>
  <c r="AF165" i="1"/>
  <c r="AM165" i="1" s="1"/>
  <c r="AN165" i="1" s="1"/>
  <c r="AC165" i="1" s="1"/>
  <c r="AD165" i="1" s="1"/>
  <c r="Z165" i="1"/>
  <c r="Y165" i="1"/>
  <c r="R165" i="1"/>
  <c r="E165" i="1"/>
  <c r="AU164" i="1"/>
  <c r="AF164" i="1"/>
  <c r="AM164" i="1" s="1"/>
  <c r="AN164" i="1" s="1"/>
  <c r="AC164" i="1" s="1"/>
  <c r="AD164" i="1" s="1"/>
  <c r="Z164" i="1"/>
  <c r="Y164" i="1"/>
  <c r="R164" i="1"/>
  <c r="E164" i="1"/>
  <c r="AU163" i="1"/>
  <c r="AF163" i="1"/>
  <c r="AM163" i="1" s="1"/>
  <c r="AN163" i="1" s="1"/>
  <c r="AC163" i="1" s="1"/>
  <c r="AD163" i="1" s="1"/>
  <c r="Z163" i="1"/>
  <c r="Y163" i="1"/>
  <c r="R163" i="1"/>
  <c r="G163" i="1"/>
  <c r="E163" i="1"/>
  <c r="AU162" i="1"/>
  <c r="AF162" i="1"/>
  <c r="AM162" i="1" s="1"/>
  <c r="AN162" i="1" s="1"/>
  <c r="AC162" i="1" s="1"/>
  <c r="AD162" i="1" s="1"/>
  <c r="Z162" i="1"/>
  <c r="Y162" i="1"/>
  <c r="R162" i="1"/>
  <c r="G162" i="1"/>
  <c r="E162" i="1"/>
  <c r="AU161" i="1"/>
  <c r="AF161" i="1"/>
  <c r="AM161" i="1" s="1"/>
  <c r="AN161" i="1" s="1"/>
  <c r="AC161" i="1" s="1"/>
  <c r="AD161" i="1" s="1"/>
  <c r="Z161" i="1"/>
  <c r="Y161" i="1"/>
  <c r="R161" i="1"/>
  <c r="G161" i="1"/>
  <c r="E161" i="1"/>
  <c r="AU160" i="1"/>
  <c r="AF160" i="1"/>
  <c r="AM160" i="1" s="1"/>
  <c r="AN160" i="1" s="1"/>
  <c r="AC160" i="1" s="1"/>
  <c r="AD160" i="1" s="1"/>
  <c r="Z160" i="1"/>
  <c r="Y160" i="1"/>
  <c r="R160" i="1"/>
  <c r="G160" i="1"/>
  <c r="E160" i="1"/>
  <c r="AU159" i="1"/>
  <c r="AF159" i="1"/>
  <c r="AM159" i="1" s="1"/>
  <c r="AN159" i="1" s="1"/>
  <c r="AC159" i="1" s="1"/>
  <c r="AD159" i="1" s="1"/>
  <c r="Z159" i="1"/>
  <c r="Y159" i="1"/>
  <c r="R159" i="1"/>
  <c r="G159" i="1"/>
  <c r="E159" i="1"/>
  <c r="AU158" i="1"/>
  <c r="AF158" i="1"/>
  <c r="AM158" i="1" s="1"/>
  <c r="AN158" i="1" s="1"/>
  <c r="AC158" i="1" s="1"/>
  <c r="AD158" i="1" s="1"/>
  <c r="Z158" i="1"/>
  <c r="Y158" i="1"/>
  <c r="R158" i="1"/>
  <c r="G158" i="1"/>
  <c r="E158" i="1"/>
  <c r="AU157" i="1"/>
  <c r="AF157" i="1"/>
  <c r="AM157" i="1" s="1"/>
  <c r="AN157" i="1" s="1"/>
  <c r="AC157" i="1" s="1"/>
  <c r="AD157" i="1" s="1"/>
  <c r="Z157" i="1"/>
  <c r="Y157" i="1"/>
  <c r="R157" i="1"/>
  <c r="G157" i="1"/>
  <c r="E157" i="1"/>
  <c r="AU156" i="1"/>
  <c r="AF156" i="1"/>
  <c r="AM156" i="1" s="1"/>
  <c r="AN156" i="1" s="1"/>
  <c r="AC156" i="1" s="1"/>
  <c r="AD156" i="1" s="1"/>
  <c r="Z156" i="1"/>
  <c r="Y156" i="1"/>
  <c r="R156" i="1"/>
  <c r="G156" i="1"/>
  <c r="E156" i="1"/>
  <c r="AU155" i="1"/>
  <c r="AF155" i="1"/>
  <c r="AM155" i="1" s="1"/>
  <c r="AN155" i="1" s="1"/>
  <c r="AC155" i="1" s="1"/>
  <c r="AD155" i="1" s="1"/>
  <c r="Z155" i="1"/>
  <c r="Y155" i="1"/>
  <c r="R155" i="1"/>
  <c r="G155" i="1"/>
  <c r="E155" i="1"/>
  <c r="AU154" i="1"/>
  <c r="AF154" i="1"/>
  <c r="AM154" i="1" s="1"/>
  <c r="AN154" i="1" s="1"/>
  <c r="AC154" i="1" s="1"/>
  <c r="AD154" i="1" s="1"/>
  <c r="Z154" i="1"/>
  <c r="Y154" i="1"/>
  <c r="R154" i="1"/>
  <c r="G154" i="1"/>
  <c r="E154" i="1"/>
  <c r="AU153" i="1"/>
  <c r="AF153" i="1"/>
  <c r="AM153" i="1" s="1"/>
  <c r="AN153" i="1" s="1"/>
  <c r="AC153" i="1" s="1"/>
  <c r="AD153" i="1" s="1"/>
  <c r="Z153" i="1"/>
  <c r="Y153" i="1"/>
  <c r="R153" i="1"/>
  <c r="G153" i="1"/>
  <c r="E153" i="1"/>
  <c r="AU152" i="1"/>
  <c r="AF152" i="1"/>
  <c r="AM152" i="1" s="1"/>
  <c r="AN152" i="1" s="1"/>
  <c r="AC152" i="1" s="1"/>
  <c r="AD152" i="1" s="1"/>
  <c r="Z152" i="1"/>
  <c r="Y152" i="1"/>
  <c r="R152" i="1"/>
  <c r="G152" i="1"/>
  <c r="E152" i="1"/>
  <c r="AU151" i="1"/>
  <c r="AF151" i="1"/>
  <c r="AM151" i="1" s="1"/>
  <c r="AN151" i="1" s="1"/>
  <c r="AC151" i="1" s="1"/>
  <c r="AD151" i="1" s="1"/>
  <c r="Z151" i="1"/>
  <c r="Y151" i="1"/>
  <c r="R151" i="1"/>
  <c r="G151" i="1"/>
  <c r="E151" i="1"/>
  <c r="AU150" i="1"/>
  <c r="AF150" i="1"/>
  <c r="AM150" i="1" s="1"/>
  <c r="AN150" i="1" s="1"/>
  <c r="AC150" i="1" s="1"/>
  <c r="AD150" i="1" s="1"/>
  <c r="Z150" i="1"/>
  <c r="Y150" i="1"/>
  <c r="T150" i="1"/>
  <c r="R150" i="1"/>
  <c r="E150" i="1"/>
  <c r="AU149" i="1"/>
  <c r="AF149" i="1"/>
  <c r="AM149" i="1" s="1"/>
  <c r="AN149" i="1" s="1"/>
  <c r="AC149" i="1" s="1"/>
  <c r="AD149" i="1" s="1"/>
  <c r="Z149" i="1"/>
  <c r="Y149" i="1"/>
  <c r="T149" i="1"/>
  <c r="R149" i="1"/>
  <c r="E149" i="1"/>
  <c r="AU148" i="1"/>
  <c r="AF148" i="1"/>
  <c r="AM148" i="1" s="1"/>
  <c r="AN148" i="1" s="1"/>
  <c r="AC148" i="1" s="1"/>
  <c r="AD148" i="1" s="1"/>
  <c r="Z148" i="1"/>
  <c r="Y148" i="1"/>
  <c r="T148" i="1"/>
  <c r="R148" i="1"/>
  <c r="E148" i="1"/>
  <c r="AU147" i="1"/>
  <c r="AF147" i="1"/>
  <c r="AM147" i="1" s="1"/>
  <c r="AN147" i="1" s="1"/>
  <c r="AC147" i="1" s="1"/>
  <c r="AD147" i="1" s="1"/>
  <c r="Z147" i="1"/>
  <c r="Y147" i="1"/>
  <c r="R147" i="1"/>
  <c r="G147" i="1"/>
  <c r="E147" i="1"/>
  <c r="AU146" i="1"/>
  <c r="AF146" i="1"/>
  <c r="AM146" i="1" s="1"/>
  <c r="AN146" i="1" s="1"/>
  <c r="AC146" i="1" s="1"/>
  <c r="AD146" i="1" s="1"/>
  <c r="Z146" i="1"/>
  <c r="Y146" i="1"/>
  <c r="R146" i="1"/>
  <c r="G146" i="1"/>
  <c r="E146" i="1"/>
  <c r="AU145" i="1"/>
  <c r="AF145" i="1"/>
  <c r="AM145" i="1" s="1"/>
  <c r="AN145" i="1" s="1"/>
  <c r="AC145" i="1" s="1"/>
  <c r="AD145" i="1" s="1"/>
  <c r="Z145" i="1"/>
  <c r="Y145" i="1"/>
  <c r="R145" i="1"/>
  <c r="G145" i="1"/>
  <c r="E145" i="1"/>
  <c r="AU144" i="1"/>
  <c r="AF144" i="1"/>
  <c r="AM144" i="1" s="1"/>
  <c r="AN144" i="1" s="1"/>
  <c r="AC144" i="1" s="1"/>
  <c r="AD144" i="1" s="1"/>
  <c r="Z144" i="1"/>
  <c r="Y144" i="1"/>
  <c r="R144" i="1"/>
  <c r="K144" i="1"/>
  <c r="G144" i="1"/>
  <c r="E144" i="1"/>
  <c r="AU143" i="1"/>
  <c r="AF143" i="1"/>
  <c r="AM143" i="1" s="1"/>
  <c r="AN143" i="1" s="1"/>
  <c r="AC143" i="1" s="1"/>
  <c r="AD143" i="1" s="1"/>
  <c r="Z143" i="1"/>
  <c r="Y143" i="1"/>
  <c r="R143" i="1"/>
  <c r="K143" i="1"/>
  <c r="G143" i="1"/>
  <c r="E143" i="1"/>
  <c r="AU142" i="1"/>
  <c r="AF142" i="1"/>
  <c r="AM142" i="1" s="1"/>
  <c r="AN142" i="1" s="1"/>
  <c r="AC142" i="1" s="1"/>
  <c r="AD142" i="1" s="1"/>
  <c r="Z142" i="1"/>
  <c r="Y142" i="1"/>
  <c r="R142" i="1"/>
  <c r="K142" i="1"/>
  <c r="G142" i="1"/>
  <c r="E142" i="1"/>
  <c r="AU141" i="1"/>
  <c r="AF141" i="1"/>
  <c r="AM141" i="1" s="1"/>
  <c r="AN141" i="1" s="1"/>
  <c r="AC141" i="1" s="1"/>
  <c r="AD141" i="1" s="1"/>
  <c r="Z141" i="1"/>
  <c r="Y141" i="1"/>
  <c r="R141" i="1"/>
  <c r="K141" i="1"/>
  <c r="G141" i="1"/>
  <c r="E141" i="1"/>
  <c r="AU140" i="1"/>
  <c r="AF140" i="1"/>
  <c r="AM140" i="1" s="1"/>
  <c r="AN140" i="1" s="1"/>
  <c r="AC140" i="1" s="1"/>
  <c r="AD140" i="1" s="1"/>
  <c r="Z140" i="1"/>
  <c r="Y140" i="1"/>
  <c r="R140" i="1"/>
  <c r="K140" i="1"/>
  <c r="G140" i="1"/>
  <c r="E140" i="1"/>
  <c r="AU139" i="1"/>
  <c r="AF139" i="1"/>
  <c r="AM139" i="1" s="1"/>
  <c r="AN139" i="1" s="1"/>
  <c r="AC139" i="1" s="1"/>
  <c r="AD139" i="1" s="1"/>
  <c r="Z139" i="1"/>
  <c r="Y139" i="1"/>
  <c r="R139" i="1"/>
  <c r="G139" i="1"/>
  <c r="E139" i="1"/>
  <c r="AU138" i="1"/>
  <c r="AF138" i="1"/>
  <c r="AM138" i="1" s="1"/>
  <c r="AN138" i="1" s="1"/>
  <c r="AC138" i="1" s="1"/>
  <c r="AD138" i="1" s="1"/>
  <c r="Z138" i="1"/>
  <c r="Y138" i="1"/>
  <c r="R138" i="1"/>
  <c r="G138" i="1"/>
  <c r="E138" i="1"/>
  <c r="AU137" i="1"/>
  <c r="AF137" i="1"/>
  <c r="AM137" i="1" s="1"/>
  <c r="AN137" i="1" s="1"/>
  <c r="AC137" i="1" s="1"/>
  <c r="AD137" i="1" s="1"/>
  <c r="Z137" i="1"/>
  <c r="Y137" i="1"/>
  <c r="R137" i="1"/>
  <c r="G137" i="1"/>
  <c r="E137" i="1"/>
  <c r="AU136" i="1"/>
  <c r="AF136" i="1"/>
  <c r="AM136" i="1" s="1"/>
  <c r="AN136" i="1" s="1"/>
  <c r="AC136" i="1" s="1"/>
  <c r="AD136" i="1" s="1"/>
  <c r="Z136" i="1"/>
  <c r="Y136" i="1"/>
  <c r="T136" i="1"/>
  <c r="R136" i="1"/>
  <c r="G136" i="1"/>
  <c r="E136" i="1"/>
  <c r="AU135" i="1"/>
  <c r="AF135" i="1"/>
  <c r="AM135" i="1" s="1"/>
  <c r="AN135" i="1" s="1"/>
  <c r="AC135" i="1" s="1"/>
  <c r="AD135" i="1" s="1"/>
  <c r="Z135" i="1"/>
  <c r="Y135" i="1"/>
  <c r="T135" i="1"/>
  <c r="R135" i="1"/>
  <c r="G135" i="1"/>
  <c r="E135" i="1"/>
  <c r="AU134" i="1"/>
  <c r="AF134" i="1"/>
  <c r="AM134" i="1" s="1"/>
  <c r="AN134" i="1" s="1"/>
  <c r="AC134" i="1" s="1"/>
  <c r="AD134" i="1" s="1"/>
  <c r="Z134" i="1"/>
  <c r="Y134" i="1"/>
  <c r="R134" i="1"/>
  <c r="G134" i="1"/>
  <c r="E134" i="1"/>
  <c r="AU133" i="1"/>
  <c r="AF133" i="1"/>
  <c r="AM133" i="1" s="1"/>
  <c r="AN133" i="1" s="1"/>
  <c r="AC133" i="1" s="1"/>
  <c r="AD133" i="1" s="1"/>
  <c r="Z133" i="1"/>
  <c r="Y133" i="1"/>
  <c r="R133" i="1"/>
  <c r="G133" i="1"/>
  <c r="E133" i="1"/>
  <c r="AU132" i="1"/>
  <c r="AF132" i="1"/>
  <c r="AM132" i="1" s="1"/>
  <c r="AN132" i="1" s="1"/>
  <c r="AC132" i="1" s="1"/>
  <c r="AD132" i="1" s="1"/>
  <c r="Z132" i="1"/>
  <c r="Y132" i="1"/>
  <c r="R132" i="1"/>
  <c r="G132" i="1"/>
  <c r="E132" i="1"/>
  <c r="AU131" i="1"/>
  <c r="AF131" i="1"/>
  <c r="AM131" i="1" s="1"/>
  <c r="AN131" i="1" s="1"/>
  <c r="AC131" i="1" s="1"/>
  <c r="AD131" i="1" s="1"/>
  <c r="Z131" i="1"/>
  <c r="Y131" i="1"/>
  <c r="R131" i="1"/>
  <c r="G131" i="1"/>
  <c r="E131" i="1"/>
  <c r="AU130" i="1"/>
  <c r="AF130" i="1"/>
  <c r="AM130" i="1" s="1"/>
  <c r="AN130" i="1" s="1"/>
  <c r="AC130" i="1" s="1"/>
  <c r="AD130" i="1" s="1"/>
  <c r="Z130" i="1"/>
  <c r="Y130" i="1"/>
  <c r="R130" i="1"/>
  <c r="G130" i="1"/>
  <c r="E130" i="1"/>
  <c r="AU129" i="1"/>
  <c r="AF129" i="1"/>
  <c r="AM129" i="1" s="1"/>
  <c r="AN129" i="1" s="1"/>
  <c r="AC129" i="1" s="1"/>
  <c r="AD129" i="1" s="1"/>
  <c r="Z129" i="1"/>
  <c r="Y129" i="1"/>
  <c r="R129" i="1"/>
  <c r="G129" i="1"/>
  <c r="E129" i="1"/>
  <c r="AU128" i="1"/>
  <c r="AF128" i="1"/>
  <c r="AM128" i="1" s="1"/>
  <c r="AN128" i="1" s="1"/>
  <c r="AC128" i="1" s="1"/>
  <c r="Z128" i="1"/>
  <c r="Y128" i="1"/>
  <c r="R128" i="1"/>
  <c r="G128" i="1"/>
  <c r="E128" i="1"/>
  <c r="AU127" i="1"/>
  <c r="AF127" i="1"/>
  <c r="AM127" i="1" s="1"/>
  <c r="AN127" i="1" s="1"/>
  <c r="AC127" i="1" s="1"/>
  <c r="AD127" i="1" s="1"/>
  <c r="Z127" i="1"/>
  <c r="Y127" i="1"/>
  <c r="R127" i="1"/>
  <c r="G127" i="1"/>
  <c r="E127" i="1"/>
  <c r="AU126" i="1"/>
  <c r="AF126" i="1"/>
  <c r="AM126" i="1" s="1"/>
  <c r="AN126" i="1" s="1"/>
  <c r="AC126" i="1" s="1"/>
  <c r="AD126" i="1" s="1"/>
  <c r="Z126" i="1"/>
  <c r="Y126" i="1"/>
  <c r="R126" i="1"/>
  <c r="G126" i="1"/>
  <c r="E126" i="1"/>
  <c r="AU125" i="1"/>
  <c r="AF125" i="1"/>
  <c r="AM125" i="1" s="1"/>
  <c r="AN125" i="1" s="1"/>
  <c r="AC125" i="1" s="1"/>
  <c r="AD125" i="1" s="1"/>
  <c r="Z125" i="1"/>
  <c r="Y125" i="1"/>
  <c r="R125" i="1"/>
  <c r="G125" i="1"/>
  <c r="E125" i="1"/>
  <c r="AU124" i="1"/>
  <c r="AF124" i="1"/>
  <c r="AM124" i="1" s="1"/>
  <c r="AN124" i="1" s="1"/>
  <c r="AC124" i="1" s="1"/>
  <c r="Z124" i="1"/>
  <c r="Y124" i="1"/>
  <c r="R124" i="1"/>
  <c r="G124" i="1"/>
  <c r="E124" i="1"/>
  <c r="AU123" i="1"/>
  <c r="AF123" i="1"/>
  <c r="AM123" i="1" s="1"/>
  <c r="AN123" i="1" s="1"/>
  <c r="AC123" i="1" s="1"/>
  <c r="AD123" i="1" s="1"/>
  <c r="Z123" i="1"/>
  <c r="Y123" i="1"/>
  <c r="R123" i="1"/>
  <c r="G123" i="1"/>
  <c r="E123" i="1"/>
  <c r="AU122" i="1"/>
  <c r="AF122" i="1"/>
  <c r="AM122" i="1" s="1"/>
  <c r="AN122" i="1" s="1"/>
  <c r="AC122" i="1" s="1"/>
  <c r="AD122" i="1" s="1"/>
  <c r="Z122" i="1"/>
  <c r="Y122" i="1"/>
  <c r="R122" i="1"/>
  <c r="G122" i="1"/>
  <c r="E122" i="1"/>
  <c r="AU121" i="1"/>
  <c r="AF121" i="1"/>
  <c r="AM121" i="1" s="1"/>
  <c r="AN121" i="1" s="1"/>
  <c r="AC121" i="1" s="1"/>
  <c r="AD121" i="1" s="1"/>
  <c r="Z121" i="1"/>
  <c r="Y121" i="1"/>
  <c r="R121" i="1"/>
  <c r="G121" i="1"/>
  <c r="E121" i="1"/>
  <c r="AU120" i="1"/>
  <c r="AF120" i="1"/>
  <c r="AM120" i="1" s="1"/>
  <c r="AN120" i="1" s="1"/>
  <c r="AC120" i="1" s="1"/>
  <c r="AD120" i="1" s="1"/>
  <c r="Z120" i="1"/>
  <c r="Y120" i="1"/>
  <c r="R120" i="1"/>
  <c r="E120" i="1"/>
  <c r="AU119" i="1"/>
  <c r="AF119" i="1"/>
  <c r="AM119" i="1" s="1"/>
  <c r="AN119" i="1" s="1"/>
  <c r="AC119" i="1" s="1"/>
  <c r="AD119" i="1" s="1"/>
  <c r="Z119" i="1"/>
  <c r="Y119" i="1"/>
  <c r="R119" i="1"/>
  <c r="E119" i="1"/>
  <c r="AU118" i="1"/>
  <c r="AF118" i="1"/>
  <c r="AM118" i="1" s="1"/>
  <c r="AN118" i="1" s="1"/>
  <c r="AC118" i="1" s="1"/>
  <c r="AD118" i="1" s="1"/>
  <c r="Z118" i="1"/>
  <c r="Y118" i="1"/>
  <c r="T118" i="1"/>
  <c r="R118" i="1"/>
  <c r="E118" i="1"/>
  <c r="AU117" i="1"/>
  <c r="AF117" i="1"/>
  <c r="AM117" i="1" s="1"/>
  <c r="AN117" i="1" s="1"/>
  <c r="AC117" i="1" s="1"/>
  <c r="AD117" i="1" s="1"/>
  <c r="Z117" i="1"/>
  <c r="Y117" i="1"/>
  <c r="T117" i="1"/>
  <c r="R117" i="1"/>
  <c r="E117" i="1"/>
  <c r="AU116" i="1"/>
  <c r="AF116" i="1"/>
  <c r="AM116" i="1" s="1"/>
  <c r="AN116" i="1" s="1"/>
  <c r="AC116" i="1" s="1"/>
  <c r="AD116" i="1" s="1"/>
  <c r="Z116" i="1"/>
  <c r="Y116" i="1"/>
  <c r="T116" i="1"/>
  <c r="R116" i="1"/>
  <c r="E116" i="1"/>
  <c r="AU115" i="1"/>
  <c r="AF115" i="1"/>
  <c r="AM115" i="1" s="1"/>
  <c r="AN115" i="1" s="1"/>
  <c r="AC115" i="1" s="1"/>
  <c r="AD115" i="1" s="1"/>
  <c r="Z115" i="1"/>
  <c r="Y115" i="1"/>
  <c r="T115" i="1"/>
  <c r="R115" i="1"/>
  <c r="E115" i="1"/>
  <c r="AU114" i="1"/>
  <c r="AF114" i="1"/>
  <c r="AM114" i="1" s="1"/>
  <c r="AN114" i="1" s="1"/>
  <c r="AC114" i="1" s="1"/>
  <c r="AD114" i="1" s="1"/>
  <c r="Z114" i="1"/>
  <c r="Y114" i="1"/>
  <c r="R114" i="1"/>
  <c r="E114" i="1"/>
  <c r="AU113" i="1"/>
  <c r="AF113" i="1"/>
  <c r="AM113" i="1" s="1"/>
  <c r="AN113" i="1" s="1"/>
  <c r="AC113" i="1" s="1"/>
  <c r="AD113" i="1" s="1"/>
  <c r="Z113" i="1"/>
  <c r="Y113" i="1"/>
  <c r="R113" i="1"/>
  <c r="E113" i="1"/>
  <c r="AU112" i="1"/>
  <c r="AF112" i="1"/>
  <c r="AM112" i="1" s="1"/>
  <c r="AN112" i="1" s="1"/>
  <c r="AC112" i="1" s="1"/>
  <c r="AD112" i="1" s="1"/>
  <c r="Z112" i="1"/>
  <c r="Y112" i="1"/>
  <c r="R112" i="1"/>
  <c r="E112" i="1"/>
  <c r="AU111" i="1"/>
  <c r="AF111" i="1"/>
  <c r="AM111" i="1" s="1"/>
  <c r="AN111" i="1" s="1"/>
  <c r="AC111" i="1" s="1"/>
  <c r="AD111" i="1" s="1"/>
  <c r="Z111" i="1"/>
  <c r="Y111" i="1"/>
  <c r="R111" i="1"/>
  <c r="E111" i="1"/>
  <c r="AU110" i="1"/>
  <c r="AF110" i="1"/>
  <c r="AM110" i="1" s="1"/>
  <c r="AN110" i="1" s="1"/>
  <c r="AC110" i="1" s="1"/>
  <c r="AD110" i="1" s="1"/>
  <c r="Z110" i="1"/>
  <c r="Y110" i="1"/>
  <c r="R110" i="1"/>
  <c r="E110" i="1"/>
  <c r="AU109" i="1"/>
  <c r="AF109" i="1"/>
  <c r="AM109" i="1" s="1"/>
  <c r="AN109" i="1" s="1"/>
  <c r="AC109" i="1" s="1"/>
  <c r="AD109" i="1" s="1"/>
  <c r="Z109" i="1"/>
  <c r="Y109" i="1"/>
  <c r="R109" i="1"/>
  <c r="E109" i="1"/>
  <c r="AU108" i="1"/>
  <c r="AF108" i="1"/>
  <c r="AM108" i="1" s="1"/>
  <c r="AN108" i="1" s="1"/>
  <c r="AC108" i="1" s="1"/>
  <c r="AD108" i="1" s="1"/>
  <c r="Z108" i="1"/>
  <c r="Y108" i="1"/>
  <c r="R108" i="1"/>
  <c r="E108" i="1"/>
  <c r="AU107" i="1"/>
  <c r="AF107" i="1"/>
  <c r="AM107" i="1" s="1"/>
  <c r="AN107" i="1" s="1"/>
  <c r="AC107" i="1" s="1"/>
  <c r="AD107" i="1" s="1"/>
  <c r="Z107" i="1"/>
  <c r="Y107" i="1"/>
  <c r="R107" i="1"/>
  <c r="E107" i="1"/>
  <c r="AU106" i="1"/>
  <c r="AF106" i="1"/>
  <c r="AM106" i="1" s="1"/>
  <c r="AN106" i="1" s="1"/>
  <c r="AC106" i="1" s="1"/>
  <c r="AD106" i="1" s="1"/>
  <c r="Z106" i="1"/>
  <c r="Y106" i="1"/>
  <c r="R106" i="1"/>
  <c r="E106" i="1"/>
  <c r="AU105" i="1"/>
  <c r="AF105" i="1"/>
  <c r="AM105" i="1" s="1"/>
  <c r="AN105" i="1" s="1"/>
  <c r="AC105" i="1" s="1"/>
  <c r="AD105" i="1" s="1"/>
  <c r="Z105" i="1"/>
  <c r="Y105" i="1"/>
  <c r="R105" i="1"/>
  <c r="E105" i="1"/>
  <c r="AU104" i="1"/>
  <c r="AK104" i="1"/>
  <c r="AF104" i="1"/>
  <c r="Z104" i="1"/>
  <c r="Y104" i="1"/>
  <c r="R104" i="1"/>
  <c r="G104" i="1"/>
  <c r="E104" i="1"/>
  <c r="AU103" i="1"/>
  <c r="AF103" i="1"/>
  <c r="AM103" i="1" s="1"/>
  <c r="AN103" i="1" s="1"/>
  <c r="AC103" i="1" s="1"/>
  <c r="AD103" i="1" s="1"/>
  <c r="Z103" i="1"/>
  <c r="Y103" i="1"/>
  <c r="R103" i="1"/>
  <c r="G103" i="1"/>
  <c r="E103" i="1"/>
  <c r="AU102" i="1"/>
  <c r="AF102" i="1"/>
  <c r="AM102" i="1" s="1"/>
  <c r="AN102" i="1" s="1"/>
  <c r="AC102" i="1" s="1"/>
  <c r="AD102" i="1" s="1"/>
  <c r="Z102" i="1"/>
  <c r="Y102" i="1"/>
  <c r="R102" i="1"/>
  <c r="G102" i="1"/>
  <c r="E102" i="1"/>
  <c r="AU101" i="1"/>
  <c r="AF101" i="1"/>
  <c r="AM101" i="1" s="1"/>
  <c r="AN101" i="1" s="1"/>
  <c r="AC101" i="1" s="1"/>
  <c r="AD101" i="1" s="1"/>
  <c r="Z101" i="1"/>
  <c r="Y101" i="1"/>
  <c r="R101" i="1"/>
  <c r="G101" i="1"/>
  <c r="E101" i="1"/>
  <c r="AU100" i="1"/>
  <c r="AF100" i="1"/>
  <c r="AM100" i="1" s="1"/>
  <c r="AN100" i="1" s="1"/>
  <c r="AC100" i="1" s="1"/>
  <c r="AD100" i="1" s="1"/>
  <c r="Z100" i="1"/>
  <c r="Y100" i="1"/>
  <c r="T100" i="1"/>
  <c r="R100" i="1"/>
  <c r="G100" i="1"/>
  <c r="E100" i="1"/>
  <c r="AU99" i="1"/>
  <c r="AF99" i="1"/>
  <c r="AM99" i="1" s="1"/>
  <c r="AN99" i="1" s="1"/>
  <c r="AC99" i="1" s="1"/>
  <c r="AD99" i="1" s="1"/>
  <c r="Z99" i="1"/>
  <c r="Y99" i="1"/>
  <c r="R99" i="1"/>
  <c r="G99" i="1"/>
  <c r="E99" i="1"/>
  <c r="AU98" i="1"/>
  <c r="AF98" i="1"/>
  <c r="AM98" i="1" s="1"/>
  <c r="AN98" i="1" s="1"/>
  <c r="AC98" i="1" s="1"/>
  <c r="AD98" i="1" s="1"/>
  <c r="Z98" i="1"/>
  <c r="Y98" i="1"/>
  <c r="R98" i="1"/>
  <c r="G98" i="1"/>
  <c r="E98" i="1"/>
  <c r="AU97" i="1"/>
  <c r="AF97" i="1"/>
  <c r="AM97" i="1" s="1"/>
  <c r="AN97" i="1" s="1"/>
  <c r="AC97" i="1" s="1"/>
  <c r="AD97" i="1" s="1"/>
  <c r="Z97" i="1"/>
  <c r="Y97" i="1"/>
  <c r="R97" i="1"/>
  <c r="G97" i="1"/>
  <c r="E97" i="1"/>
  <c r="AU96" i="1"/>
  <c r="AF96" i="1"/>
  <c r="AM96" i="1" s="1"/>
  <c r="AN96" i="1" s="1"/>
  <c r="AC96" i="1" s="1"/>
  <c r="AD96" i="1" s="1"/>
  <c r="Z96" i="1"/>
  <c r="Y96" i="1"/>
  <c r="R96" i="1"/>
  <c r="G96" i="1"/>
  <c r="E96" i="1"/>
  <c r="AU95" i="1"/>
  <c r="AF95" i="1"/>
  <c r="AM95" i="1" s="1"/>
  <c r="AN95" i="1" s="1"/>
  <c r="AC95" i="1" s="1"/>
  <c r="AD95" i="1" s="1"/>
  <c r="Z95" i="1"/>
  <c r="Y95" i="1"/>
  <c r="R95" i="1"/>
  <c r="G95" i="1"/>
  <c r="E95" i="1"/>
  <c r="AU94" i="1"/>
  <c r="AF94" i="1"/>
  <c r="AM94" i="1" s="1"/>
  <c r="AN94" i="1" s="1"/>
  <c r="AC94" i="1" s="1"/>
  <c r="AD94" i="1" s="1"/>
  <c r="Z94" i="1"/>
  <c r="Y94" i="1"/>
  <c r="R94" i="1"/>
  <c r="E94" i="1"/>
  <c r="AU93" i="1"/>
  <c r="AF93" i="1"/>
  <c r="AM93" i="1" s="1"/>
  <c r="AN93" i="1" s="1"/>
  <c r="AC93" i="1" s="1"/>
  <c r="AD93" i="1" s="1"/>
  <c r="Z93" i="1"/>
  <c r="Y93" i="1"/>
  <c r="R93" i="1"/>
  <c r="E93" i="1"/>
  <c r="AU92" i="1"/>
  <c r="AF92" i="1"/>
  <c r="AM92" i="1" s="1"/>
  <c r="AN92" i="1" s="1"/>
  <c r="AC92" i="1" s="1"/>
  <c r="AD92" i="1" s="1"/>
  <c r="Z92" i="1"/>
  <c r="Y92" i="1"/>
  <c r="R92" i="1"/>
  <c r="E92" i="1"/>
  <c r="AU91" i="1"/>
  <c r="AF91" i="1"/>
  <c r="AM91" i="1" s="1"/>
  <c r="AN91" i="1" s="1"/>
  <c r="AC91" i="1" s="1"/>
  <c r="AD91" i="1" s="1"/>
  <c r="Z91" i="1"/>
  <c r="Y91" i="1"/>
  <c r="R91" i="1"/>
  <c r="E91" i="1"/>
  <c r="AU90" i="1"/>
  <c r="AF90" i="1"/>
  <c r="AM90" i="1" s="1"/>
  <c r="AN90" i="1" s="1"/>
  <c r="AC90" i="1" s="1"/>
  <c r="AD90" i="1" s="1"/>
  <c r="Z90" i="1"/>
  <c r="Y90" i="1"/>
  <c r="R90" i="1"/>
  <c r="E90" i="1"/>
  <c r="AU89" i="1"/>
  <c r="AF89" i="1"/>
  <c r="AM89" i="1" s="1"/>
  <c r="AN89" i="1" s="1"/>
  <c r="AC89" i="1" s="1"/>
  <c r="AD89" i="1" s="1"/>
  <c r="Z89" i="1"/>
  <c r="Y89" i="1"/>
  <c r="R89" i="1"/>
  <c r="E89" i="1"/>
  <c r="AU88" i="1"/>
  <c r="AF88" i="1"/>
  <c r="AM88" i="1" s="1"/>
  <c r="AN88" i="1" s="1"/>
  <c r="AC88" i="1" s="1"/>
  <c r="AD88" i="1" s="1"/>
  <c r="Z88" i="1"/>
  <c r="Y88" i="1"/>
  <c r="R88" i="1"/>
  <c r="E88" i="1"/>
  <c r="AU87" i="1"/>
  <c r="AF87" i="1"/>
  <c r="AM87" i="1" s="1"/>
  <c r="AN87" i="1" s="1"/>
  <c r="AC87" i="1" s="1"/>
  <c r="AD87" i="1" s="1"/>
  <c r="Z87" i="1"/>
  <c r="Y87" i="1"/>
  <c r="R87" i="1"/>
  <c r="E87" i="1"/>
  <c r="AU86" i="1"/>
  <c r="AF86" i="1"/>
  <c r="AM86" i="1" s="1"/>
  <c r="AN86" i="1" s="1"/>
  <c r="AC86" i="1" s="1"/>
  <c r="AD86" i="1" s="1"/>
  <c r="Z86" i="1"/>
  <c r="Y86" i="1"/>
  <c r="R86" i="1"/>
  <c r="E86" i="1"/>
  <c r="AU85" i="1"/>
  <c r="AF85" i="1"/>
  <c r="AM85" i="1" s="1"/>
  <c r="AN85" i="1" s="1"/>
  <c r="AC85" i="1" s="1"/>
  <c r="AD85" i="1" s="1"/>
  <c r="Z85" i="1"/>
  <c r="Y85" i="1"/>
  <c r="R85" i="1"/>
  <c r="E85" i="1"/>
  <c r="AU84" i="1"/>
  <c r="AF84" i="1"/>
  <c r="AM84" i="1" s="1"/>
  <c r="AN84" i="1" s="1"/>
  <c r="AC84" i="1" s="1"/>
  <c r="AD84" i="1" s="1"/>
  <c r="Z84" i="1"/>
  <c r="Y84" i="1"/>
  <c r="R84" i="1"/>
  <c r="E84" i="1"/>
  <c r="AU83" i="1"/>
  <c r="AF83" i="1"/>
  <c r="AM83" i="1" s="1"/>
  <c r="AN83" i="1" s="1"/>
  <c r="AC83" i="1" s="1"/>
  <c r="AD83" i="1" s="1"/>
  <c r="Z83" i="1"/>
  <c r="Y83" i="1"/>
  <c r="R83" i="1"/>
  <c r="G83" i="1"/>
  <c r="E83" i="1"/>
  <c r="AU82" i="1"/>
  <c r="AF82" i="1"/>
  <c r="AM82" i="1" s="1"/>
  <c r="AN82" i="1" s="1"/>
  <c r="AC82" i="1" s="1"/>
  <c r="AD82" i="1" s="1"/>
  <c r="Z82" i="1"/>
  <c r="Y82" i="1"/>
  <c r="R82" i="1"/>
  <c r="G82" i="1"/>
  <c r="E82" i="1"/>
  <c r="AU81" i="1"/>
  <c r="AF81" i="1"/>
  <c r="AM81" i="1" s="1"/>
  <c r="AN81" i="1" s="1"/>
  <c r="AC81" i="1" s="1"/>
  <c r="AD81" i="1" s="1"/>
  <c r="Z81" i="1"/>
  <c r="Y81" i="1"/>
  <c r="R81" i="1"/>
  <c r="G81" i="1"/>
  <c r="E81" i="1"/>
  <c r="AU80" i="1"/>
  <c r="AF80" i="1"/>
  <c r="AM80" i="1" s="1"/>
  <c r="AN80" i="1" s="1"/>
  <c r="AC80" i="1" s="1"/>
  <c r="AD80" i="1" s="1"/>
  <c r="Z80" i="1"/>
  <c r="Y80" i="1"/>
  <c r="R80" i="1"/>
  <c r="G80" i="1"/>
  <c r="E80" i="1"/>
  <c r="AU79" i="1"/>
  <c r="AF79" i="1"/>
  <c r="AM79" i="1" s="1"/>
  <c r="AN79" i="1" s="1"/>
  <c r="AC79" i="1" s="1"/>
  <c r="AD79" i="1" s="1"/>
  <c r="Z79" i="1"/>
  <c r="Y79" i="1"/>
  <c r="R79" i="1"/>
  <c r="G79" i="1"/>
  <c r="E79" i="1"/>
  <c r="AU78" i="1"/>
  <c r="AF78" i="1"/>
  <c r="AM78" i="1" s="1"/>
  <c r="AN78" i="1" s="1"/>
  <c r="AC78" i="1" s="1"/>
  <c r="AD78" i="1" s="1"/>
  <c r="Z78" i="1"/>
  <c r="Y78" i="1"/>
  <c r="R78" i="1"/>
  <c r="G78" i="1"/>
  <c r="E78" i="1"/>
  <c r="AU77" i="1"/>
  <c r="AF77" i="1"/>
  <c r="AM77" i="1" s="1"/>
  <c r="AN77" i="1" s="1"/>
  <c r="AC77" i="1" s="1"/>
  <c r="AD77" i="1" s="1"/>
  <c r="Z77" i="1"/>
  <c r="Y77" i="1"/>
  <c r="R77" i="1"/>
  <c r="G77" i="1"/>
  <c r="E77" i="1"/>
  <c r="AU76" i="1"/>
  <c r="AF76" i="1"/>
  <c r="AM76" i="1" s="1"/>
  <c r="AN76" i="1" s="1"/>
  <c r="AC76" i="1" s="1"/>
  <c r="AD76" i="1" s="1"/>
  <c r="Z76" i="1"/>
  <c r="Y76" i="1"/>
  <c r="R76" i="1"/>
  <c r="E76" i="1"/>
  <c r="AU75" i="1"/>
  <c r="AF75" i="1"/>
  <c r="AM75" i="1" s="1"/>
  <c r="AN75" i="1" s="1"/>
  <c r="AC75" i="1" s="1"/>
  <c r="AD75" i="1" s="1"/>
  <c r="Z75" i="1"/>
  <c r="Y75" i="1"/>
  <c r="R75" i="1"/>
  <c r="E75" i="1"/>
  <c r="AU74" i="1"/>
  <c r="AF74" i="1"/>
  <c r="AM74" i="1" s="1"/>
  <c r="AN74" i="1" s="1"/>
  <c r="AC74" i="1" s="1"/>
  <c r="AD74" i="1" s="1"/>
  <c r="Z74" i="1"/>
  <c r="Y74" i="1"/>
  <c r="R74" i="1"/>
  <c r="E74" i="1"/>
  <c r="AU73" i="1"/>
  <c r="AF73" i="1"/>
  <c r="AM73" i="1" s="1"/>
  <c r="AN73" i="1" s="1"/>
  <c r="AC73" i="1" s="1"/>
  <c r="AD73" i="1" s="1"/>
  <c r="Z73" i="1"/>
  <c r="Y73" i="1"/>
  <c r="R73" i="1"/>
  <c r="G73" i="1"/>
  <c r="E73" i="1"/>
  <c r="AU72" i="1"/>
  <c r="AF72" i="1"/>
  <c r="AM72" i="1" s="1"/>
  <c r="AN72" i="1" s="1"/>
  <c r="AC72" i="1" s="1"/>
  <c r="AD72" i="1" s="1"/>
  <c r="Z72" i="1"/>
  <c r="Y72" i="1"/>
  <c r="R72" i="1"/>
  <c r="G72" i="1"/>
  <c r="E72" i="1"/>
  <c r="AU71" i="1"/>
  <c r="AF71" i="1"/>
  <c r="AM71" i="1" s="1"/>
  <c r="AN71" i="1" s="1"/>
  <c r="AC71" i="1" s="1"/>
  <c r="AD71" i="1" s="1"/>
  <c r="Z71" i="1"/>
  <c r="Y71" i="1"/>
  <c r="R71" i="1"/>
  <c r="G71" i="1"/>
  <c r="E71" i="1"/>
  <c r="AU70" i="1"/>
  <c r="AF70" i="1"/>
  <c r="AM70" i="1" s="1"/>
  <c r="AN70" i="1" s="1"/>
  <c r="AC70" i="1" s="1"/>
  <c r="AD70" i="1" s="1"/>
  <c r="Z70" i="1"/>
  <c r="Y70" i="1"/>
  <c r="R70" i="1"/>
  <c r="G70" i="1"/>
  <c r="E70" i="1"/>
  <c r="AU69" i="1"/>
  <c r="AF69" i="1"/>
  <c r="AM69" i="1" s="1"/>
  <c r="AN69" i="1" s="1"/>
  <c r="AC69" i="1" s="1"/>
  <c r="AD69" i="1" s="1"/>
  <c r="Z69" i="1"/>
  <c r="Y69" i="1"/>
  <c r="R69" i="1"/>
  <c r="G69" i="1"/>
  <c r="E69" i="1"/>
  <c r="AU68" i="1"/>
  <c r="AF68" i="1"/>
  <c r="AM68" i="1" s="1"/>
  <c r="AN68" i="1" s="1"/>
  <c r="AC68" i="1" s="1"/>
  <c r="Z68" i="1"/>
  <c r="Y68" i="1"/>
  <c r="R68" i="1"/>
  <c r="G68" i="1"/>
  <c r="E68" i="1"/>
  <c r="AU67" i="1"/>
  <c r="AF67" i="1"/>
  <c r="AM67" i="1" s="1"/>
  <c r="AN67" i="1" s="1"/>
  <c r="AC67" i="1" s="1"/>
  <c r="AD67" i="1" s="1"/>
  <c r="Z67" i="1"/>
  <c r="Y67" i="1"/>
  <c r="R67" i="1"/>
  <c r="G67" i="1"/>
  <c r="E67" i="1"/>
  <c r="AU66" i="1"/>
  <c r="AF66" i="1"/>
  <c r="AM66" i="1" s="1"/>
  <c r="AN66" i="1" s="1"/>
  <c r="AC66" i="1" s="1"/>
  <c r="AD66" i="1" s="1"/>
  <c r="Z66" i="1"/>
  <c r="Y66" i="1"/>
  <c r="R66" i="1"/>
  <c r="G66" i="1"/>
  <c r="E66" i="1"/>
  <c r="AU65" i="1"/>
  <c r="AF65" i="1"/>
  <c r="AM65" i="1" s="1"/>
  <c r="AN65" i="1" s="1"/>
  <c r="AC65" i="1" s="1"/>
  <c r="AD65" i="1" s="1"/>
  <c r="Z65" i="1"/>
  <c r="Y65" i="1"/>
  <c r="R65" i="1"/>
  <c r="G65" i="1"/>
  <c r="E65" i="1"/>
  <c r="AU64" i="1"/>
  <c r="AF64" i="1"/>
  <c r="AM64" i="1" s="1"/>
  <c r="AN64" i="1" s="1"/>
  <c r="AC64" i="1" s="1"/>
  <c r="AD64" i="1" s="1"/>
  <c r="Z64" i="1"/>
  <c r="Y64" i="1"/>
  <c r="R64" i="1"/>
  <c r="G64" i="1"/>
  <c r="E64" i="1"/>
  <c r="AU63" i="1"/>
  <c r="AF63" i="1"/>
  <c r="AM63" i="1" s="1"/>
  <c r="AN63" i="1" s="1"/>
  <c r="AC63" i="1" s="1"/>
  <c r="AD63" i="1" s="1"/>
  <c r="Z63" i="1"/>
  <c r="Y63" i="1"/>
  <c r="R63" i="1"/>
  <c r="G63" i="1"/>
  <c r="E63" i="1"/>
  <c r="AU62" i="1"/>
  <c r="AF62" i="1"/>
  <c r="AM62" i="1" s="1"/>
  <c r="AN62" i="1" s="1"/>
  <c r="AC62" i="1" s="1"/>
  <c r="AD62" i="1" s="1"/>
  <c r="Z62" i="1"/>
  <c r="Y62" i="1"/>
  <c r="R62" i="1"/>
  <c r="G62" i="1"/>
  <c r="E62" i="1"/>
  <c r="AU61" i="1"/>
  <c r="AF61" i="1"/>
  <c r="AM61" i="1" s="1"/>
  <c r="AN61" i="1" s="1"/>
  <c r="AC61" i="1" s="1"/>
  <c r="AD61" i="1" s="1"/>
  <c r="Z61" i="1"/>
  <c r="Y61" i="1"/>
  <c r="W61" i="1"/>
  <c r="R61" i="1"/>
  <c r="G61" i="1"/>
  <c r="E61" i="1"/>
  <c r="AU60" i="1"/>
  <c r="AF60" i="1"/>
  <c r="AM60" i="1" s="1"/>
  <c r="AN60" i="1" s="1"/>
  <c r="AC60" i="1" s="1"/>
  <c r="AD60" i="1" s="1"/>
  <c r="Z60" i="1"/>
  <c r="Y60" i="1"/>
  <c r="R60" i="1"/>
  <c r="E60" i="1"/>
  <c r="AU59" i="1"/>
  <c r="AF59" i="1"/>
  <c r="AM59" i="1" s="1"/>
  <c r="AN59" i="1" s="1"/>
  <c r="AC59" i="1" s="1"/>
  <c r="AD59" i="1" s="1"/>
  <c r="Z59" i="1"/>
  <c r="Y59" i="1"/>
  <c r="R59" i="1"/>
  <c r="E59" i="1"/>
  <c r="AU58" i="1"/>
  <c r="AF58" i="1"/>
  <c r="AM58" i="1" s="1"/>
  <c r="AN58" i="1" s="1"/>
  <c r="AC58" i="1" s="1"/>
  <c r="AD58" i="1" s="1"/>
  <c r="Z58" i="1"/>
  <c r="Y58" i="1"/>
  <c r="R58" i="1"/>
  <c r="G58" i="1"/>
  <c r="E58" i="1"/>
  <c r="AU57" i="1"/>
  <c r="AF57" i="1"/>
  <c r="AM57" i="1" s="1"/>
  <c r="AN57" i="1" s="1"/>
  <c r="AC57" i="1" s="1"/>
  <c r="AD57" i="1" s="1"/>
  <c r="Z57" i="1"/>
  <c r="Y57" i="1"/>
  <c r="R57" i="1"/>
  <c r="G57" i="1"/>
  <c r="E57" i="1"/>
  <c r="AU56" i="1"/>
  <c r="AF56" i="1"/>
  <c r="AM56" i="1" s="1"/>
  <c r="AN56" i="1" s="1"/>
  <c r="AC56" i="1" s="1"/>
  <c r="AD56" i="1" s="1"/>
  <c r="Z56" i="1"/>
  <c r="Y56" i="1"/>
  <c r="R56" i="1"/>
  <c r="G56" i="1"/>
  <c r="E56" i="1"/>
  <c r="AU55" i="1"/>
  <c r="AF55" i="1"/>
  <c r="AM55" i="1" s="1"/>
  <c r="AN55" i="1" s="1"/>
  <c r="AC55" i="1" s="1"/>
  <c r="AD55" i="1" s="1"/>
  <c r="Z55" i="1"/>
  <c r="Y55" i="1"/>
  <c r="R55" i="1"/>
  <c r="G55" i="1"/>
  <c r="E55" i="1"/>
  <c r="AU54" i="1"/>
  <c r="AF54" i="1"/>
  <c r="AM54" i="1" s="1"/>
  <c r="AN54" i="1" s="1"/>
  <c r="AC54" i="1" s="1"/>
  <c r="AD54" i="1" s="1"/>
  <c r="Z54" i="1"/>
  <c r="Y54" i="1"/>
  <c r="R54" i="1"/>
  <c r="G54" i="1"/>
  <c r="E54" i="1"/>
  <c r="AU53" i="1"/>
  <c r="AF53" i="1"/>
  <c r="AM53" i="1" s="1"/>
  <c r="AN53" i="1" s="1"/>
  <c r="AC53" i="1" s="1"/>
  <c r="AD53" i="1" s="1"/>
  <c r="Z53" i="1"/>
  <c r="Y53" i="1"/>
  <c r="R53" i="1"/>
  <c r="G53" i="1"/>
  <c r="E53" i="1"/>
  <c r="AU52" i="1"/>
  <c r="AF52" i="1"/>
  <c r="AM52" i="1" s="1"/>
  <c r="AN52" i="1" s="1"/>
  <c r="AC52" i="1" s="1"/>
  <c r="AD52" i="1" s="1"/>
  <c r="Z52" i="1"/>
  <c r="Y52" i="1"/>
  <c r="R52" i="1"/>
  <c r="G52" i="1"/>
  <c r="E52" i="1"/>
  <c r="AU51" i="1"/>
  <c r="AF51" i="1"/>
  <c r="AM51" i="1" s="1"/>
  <c r="AN51" i="1" s="1"/>
  <c r="AC51" i="1" s="1"/>
  <c r="AD51" i="1" s="1"/>
  <c r="Z51" i="1"/>
  <c r="Y51" i="1"/>
  <c r="R51" i="1"/>
  <c r="G51" i="1"/>
  <c r="E51" i="1"/>
  <c r="AU50" i="1"/>
  <c r="AF50" i="1"/>
  <c r="AM50" i="1" s="1"/>
  <c r="AN50" i="1" s="1"/>
  <c r="AC50" i="1" s="1"/>
  <c r="AD50" i="1" s="1"/>
  <c r="Z50" i="1"/>
  <c r="Y50" i="1"/>
  <c r="R50" i="1"/>
  <c r="G50" i="1"/>
  <c r="E50" i="1"/>
  <c r="AU49" i="1"/>
  <c r="AF49" i="1"/>
  <c r="AM49" i="1" s="1"/>
  <c r="AN49" i="1" s="1"/>
  <c r="AC49" i="1" s="1"/>
  <c r="AD49" i="1" s="1"/>
  <c r="Z49" i="1"/>
  <c r="Y49" i="1"/>
  <c r="R49" i="1"/>
  <c r="G49" i="1"/>
  <c r="E49" i="1"/>
  <c r="AU48" i="1"/>
  <c r="AF48" i="1"/>
  <c r="AM48" i="1" s="1"/>
  <c r="AN48" i="1" s="1"/>
  <c r="AC48" i="1" s="1"/>
  <c r="AD48" i="1" s="1"/>
  <c r="Z48" i="1"/>
  <c r="Y48" i="1"/>
  <c r="R48" i="1"/>
  <c r="G48" i="1"/>
  <c r="E48" i="1"/>
  <c r="AU47" i="1"/>
  <c r="AF47" i="1"/>
  <c r="AM47" i="1" s="1"/>
  <c r="AN47" i="1" s="1"/>
  <c r="AC47" i="1" s="1"/>
  <c r="AD47" i="1" s="1"/>
  <c r="Z47" i="1"/>
  <c r="Y47" i="1"/>
  <c r="R47" i="1"/>
  <c r="G47" i="1"/>
  <c r="E47" i="1"/>
  <c r="AU46" i="1"/>
  <c r="AF46" i="1"/>
  <c r="AM46" i="1" s="1"/>
  <c r="AN46" i="1" s="1"/>
  <c r="AC46" i="1" s="1"/>
  <c r="AD46" i="1" s="1"/>
  <c r="Z46" i="1"/>
  <c r="Y46" i="1"/>
  <c r="R46" i="1"/>
  <c r="G46" i="1"/>
  <c r="E46" i="1"/>
  <c r="AU45" i="1"/>
  <c r="AF45" i="1"/>
  <c r="AM45" i="1" s="1"/>
  <c r="AN45" i="1" s="1"/>
  <c r="AC45" i="1" s="1"/>
  <c r="AD45" i="1" s="1"/>
  <c r="Z45" i="1"/>
  <c r="Y45" i="1"/>
  <c r="R45" i="1"/>
  <c r="G45" i="1"/>
  <c r="E45" i="1"/>
  <c r="AU44" i="1"/>
  <c r="AF44" i="1"/>
  <c r="AM44" i="1" s="1"/>
  <c r="AN44" i="1" s="1"/>
  <c r="AC44" i="1" s="1"/>
  <c r="AD44" i="1" s="1"/>
  <c r="Z44" i="1"/>
  <c r="Y44" i="1"/>
  <c r="R44" i="1"/>
  <c r="G44" i="1"/>
  <c r="E44" i="1"/>
  <c r="AU43" i="1"/>
  <c r="AF43" i="1"/>
  <c r="AM43" i="1" s="1"/>
  <c r="AN43" i="1" s="1"/>
  <c r="AC43" i="1" s="1"/>
  <c r="AD43" i="1" s="1"/>
  <c r="Z43" i="1"/>
  <c r="Y43" i="1"/>
  <c r="R43" i="1"/>
  <c r="G43" i="1"/>
  <c r="E43" i="1"/>
  <c r="AU42" i="1"/>
  <c r="AF42" i="1"/>
  <c r="AM42" i="1" s="1"/>
  <c r="AN42" i="1" s="1"/>
  <c r="AC42" i="1" s="1"/>
  <c r="AD42" i="1" s="1"/>
  <c r="Z42" i="1"/>
  <c r="Y42" i="1"/>
  <c r="R42" i="1"/>
  <c r="E42" i="1"/>
  <c r="AU41" i="1"/>
  <c r="AF41" i="1"/>
  <c r="AM41" i="1" s="1"/>
  <c r="AN41" i="1" s="1"/>
  <c r="AC41" i="1" s="1"/>
  <c r="AD41" i="1" s="1"/>
  <c r="Z41" i="1"/>
  <c r="Y41" i="1"/>
  <c r="R41" i="1"/>
  <c r="E41" i="1"/>
  <c r="AU40" i="1"/>
  <c r="AF40" i="1"/>
  <c r="AM40" i="1" s="1"/>
  <c r="AN40" i="1" s="1"/>
  <c r="AC40" i="1" s="1"/>
  <c r="AD40" i="1" s="1"/>
  <c r="Z40" i="1"/>
  <c r="Y40" i="1"/>
  <c r="R40" i="1"/>
  <c r="E40" i="1"/>
  <c r="AU39" i="1"/>
  <c r="AF39" i="1"/>
  <c r="AM39" i="1" s="1"/>
  <c r="AN39" i="1" s="1"/>
  <c r="AC39" i="1" s="1"/>
  <c r="AD39" i="1" s="1"/>
  <c r="Z39" i="1"/>
  <c r="Y39" i="1"/>
  <c r="R39" i="1"/>
  <c r="E39" i="1"/>
  <c r="AU38" i="1"/>
  <c r="AF38" i="1"/>
  <c r="AM38" i="1" s="1"/>
  <c r="AN38" i="1" s="1"/>
  <c r="AC38" i="1" s="1"/>
  <c r="AD38" i="1" s="1"/>
  <c r="Z38" i="1"/>
  <c r="Y38" i="1"/>
  <c r="R38" i="1"/>
  <c r="E38" i="1"/>
  <c r="AU37" i="1"/>
  <c r="AF37" i="1"/>
  <c r="AM37" i="1" s="1"/>
  <c r="AN37" i="1" s="1"/>
  <c r="AC37" i="1" s="1"/>
  <c r="AD37" i="1" s="1"/>
  <c r="Z37" i="1"/>
  <c r="Y37" i="1"/>
  <c r="R37" i="1"/>
  <c r="E37" i="1"/>
  <c r="AU36" i="1"/>
  <c r="AF36" i="1"/>
  <c r="AM36" i="1" s="1"/>
  <c r="AN36" i="1" s="1"/>
  <c r="AC36" i="1" s="1"/>
  <c r="AD36" i="1" s="1"/>
  <c r="Z36" i="1"/>
  <c r="Y36" i="1"/>
  <c r="R36" i="1"/>
  <c r="E36" i="1"/>
  <c r="AU35" i="1"/>
  <c r="AF35" i="1"/>
  <c r="AM35" i="1" s="1"/>
  <c r="AN35" i="1" s="1"/>
  <c r="AC35" i="1" s="1"/>
  <c r="AD35" i="1" s="1"/>
  <c r="Z35" i="1"/>
  <c r="Y35" i="1"/>
  <c r="R35" i="1"/>
  <c r="E35" i="1"/>
  <c r="AU34" i="1"/>
  <c r="AF34" i="1"/>
  <c r="AM34" i="1" s="1"/>
  <c r="AN34" i="1" s="1"/>
  <c r="AC34" i="1" s="1"/>
  <c r="AD34" i="1" s="1"/>
  <c r="Z34" i="1"/>
  <c r="Y34" i="1"/>
  <c r="R34" i="1"/>
  <c r="G34" i="1"/>
  <c r="E34" i="1"/>
  <c r="AU33" i="1"/>
  <c r="AF33" i="1"/>
  <c r="AM33" i="1" s="1"/>
  <c r="AN33" i="1" s="1"/>
  <c r="AC33" i="1" s="1"/>
  <c r="AD33" i="1" s="1"/>
  <c r="Z33" i="1"/>
  <c r="Y33" i="1"/>
  <c r="R33" i="1"/>
  <c r="G33" i="1"/>
  <c r="E33" i="1"/>
  <c r="AU32" i="1"/>
  <c r="AF32" i="1"/>
  <c r="AM32" i="1" s="1"/>
  <c r="AN32" i="1" s="1"/>
  <c r="AC32" i="1" s="1"/>
  <c r="AD32" i="1" s="1"/>
  <c r="Z32" i="1"/>
  <c r="Y32" i="1"/>
  <c r="R32" i="1"/>
  <c r="G32" i="1"/>
  <c r="E32" i="1"/>
  <c r="AU31" i="1"/>
  <c r="AF31" i="1"/>
  <c r="AM31" i="1" s="1"/>
  <c r="AN31" i="1" s="1"/>
  <c r="AC31" i="1" s="1"/>
  <c r="AD31" i="1" s="1"/>
  <c r="Z31" i="1"/>
  <c r="Y31" i="1"/>
  <c r="R31" i="1"/>
  <c r="G31" i="1"/>
  <c r="E31" i="1"/>
  <c r="AU30" i="1"/>
  <c r="AF30" i="1"/>
  <c r="AM30" i="1" s="1"/>
  <c r="AN30" i="1" s="1"/>
  <c r="AC30" i="1" s="1"/>
  <c r="AD30" i="1" s="1"/>
  <c r="Z30" i="1"/>
  <c r="Y30" i="1"/>
  <c r="R30" i="1"/>
  <c r="G30" i="1"/>
  <c r="E30" i="1"/>
  <c r="AU29" i="1"/>
  <c r="AF29" i="1"/>
  <c r="AM29" i="1" s="1"/>
  <c r="AN29" i="1" s="1"/>
  <c r="AC29" i="1" s="1"/>
  <c r="AD29" i="1" s="1"/>
  <c r="Z29" i="1"/>
  <c r="Y29" i="1"/>
  <c r="R29" i="1"/>
  <c r="G29" i="1"/>
  <c r="E29" i="1"/>
  <c r="AU28" i="1"/>
  <c r="AF28" i="1"/>
  <c r="AM28" i="1" s="1"/>
  <c r="AN28" i="1" s="1"/>
  <c r="AC28" i="1" s="1"/>
  <c r="AD28" i="1" s="1"/>
  <c r="Z28" i="1"/>
  <c r="Y28" i="1"/>
  <c r="R28" i="1"/>
  <c r="G28" i="1"/>
  <c r="E28" i="1"/>
  <c r="AU27" i="1"/>
  <c r="AF27" i="1"/>
  <c r="AM27" i="1" s="1"/>
  <c r="AN27" i="1" s="1"/>
  <c r="AC27" i="1" s="1"/>
  <c r="AD27" i="1" s="1"/>
  <c r="Z27" i="1"/>
  <c r="Y27" i="1"/>
  <c r="R27" i="1"/>
  <c r="G27" i="1"/>
  <c r="E27" i="1"/>
  <c r="AU26" i="1"/>
  <c r="AF26" i="1"/>
  <c r="AM26" i="1" s="1"/>
  <c r="AN26" i="1" s="1"/>
  <c r="AC26" i="1" s="1"/>
  <c r="AD26" i="1" s="1"/>
  <c r="Z26" i="1"/>
  <c r="Y26" i="1"/>
  <c r="R26" i="1"/>
  <c r="E26" i="1"/>
  <c r="AU25" i="1"/>
  <c r="AF25" i="1"/>
  <c r="AM25" i="1" s="1"/>
  <c r="AN25" i="1" s="1"/>
  <c r="AC25" i="1" s="1"/>
  <c r="AD25" i="1" s="1"/>
  <c r="Z25" i="1"/>
  <c r="Y25" i="1"/>
  <c r="R25" i="1"/>
  <c r="G25" i="1"/>
  <c r="E25" i="1"/>
  <c r="AU24" i="1"/>
  <c r="AF24" i="1"/>
  <c r="AM24" i="1" s="1"/>
  <c r="AN24" i="1" s="1"/>
  <c r="AC24" i="1" s="1"/>
  <c r="AD24" i="1" s="1"/>
  <c r="Z24" i="1"/>
  <c r="Y24" i="1"/>
  <c r="R24" i="1"/>
  <c r="G24" i="1"/>
  <c r="E24" i="1"/>
  <c r="AU23" i="1"/>
  <c r="AF23" i="1"/>
  <c r="AM23" i="1" s="1"/>
  <c r="AN23" i="1" s="1"/>
  <c r="AC23" i="1" s="1"/>
  <c r="AD23" i="1" s="1"/>
  <c r="Z23" i="1"/>
  <c r="Y23" i="1"/>
  <c r="R23" i="1"/>
  <c r="G23" i="1"/>
  <c r="E23" i="1"/>
  <c r="AU22" i="1"/>
  <c r="AF22" i="1"/>
  <c r="AM22" i="1" s="1"/>
  <c r="AN22" i="1" s="1"/>
  <c r="AC22" i="1" s="1"/>
  <c r="AD22" i="1" s="1"/>
  <c r="Z22" i="1"/>
  <c r="Y22" i="1"/>
  <c r="R22" i="1"/>
  <c r="G22" i="1"/>
  <c r="E22" i="1"/>
  <c r="AU21" i="1"/>
  <c r="AF21" i="1"/>
  <c r="AM21" i="1" s="1"/>
  <c r="AN21" i="1" s="1"/>
  <c r="AC21" i="1" s="1"/>
  <c r="AD21" i="1" s="1"/>
  <c r="Z21" i="1"/>
  <c r="Y21" i="1"/>
  <c r="R21" i="1"/>
  <c r="G21" i="1"/>
  <c r="E21" i="1"/>
  <c r="AU20" i="1"/>
  <c r="AF20" i="1"/>
  <c r="AM20" i="1" s="1"/>
  <c r="AN20" i="1" s="1"/>
  <c r="AC20" i="1" s="1"/>
  <c r="AD20" i="1" s="1"/>
  <c r="Z20" i="1"/>
  <c r="Y20" i="1"/>
  <c r="R20" i="1"/>
  <c r="G20" i="1"/>
  <c r="E20" i="1"/>
  <c r="AU19" i="1"/>
  <c r="AF19" i="1"/>
  <c r="AM19" i="1" s="1"/>
  <c r="AN19" i="1" s="1"/>
  <c r="AC19" i="1" s="1"/>
  <c r="AD19" i="1" s="1"/>
  <c r="Z19" i="1"/>
  <c r="Y19" i="1"/>
  <c r="R19" i="1"/>
  <c r="G19" i="1"/>
  <c r="E19" i="1"/>
  <c r="AU18" i="1"/>
  <c r="AF18" i="1"/>
  <c r="AM18" i="1" s="1"/>
  <c r="AN18" i="1" s="1"/>
  <c r="AC18" i="1" s="1"/>
  <c r="AD18" i="1" s="1"/>
  <c r="Z18" i="1"/>
  <c r="Y18" i="1"/>
  <c r="R18" i="1"/>
  <c r="G18" i="1"/>
  <c r="E18" i="1"/>
  <c r="AU17" i="1"/>
  <c r="AF17" i="1"/>
  <c r="AM17" i="1" s="1"/>
  <c r="AN17" i="1" s="1"/>
  <c r="AC17" i="1" s="1"/>
  <c r="AD17" i="1" s="1"/>
  <c r="Z17" i="1"/>
  <c r="Y17" i="1"/>
  <c r="R17" i="1"/>
  <c r="G17" i="1"/>
  <c r="E17" i="1"/>
  <c r="AU16" i="1"/>
  <c r="AF16" i="1"/>
  <c r="AM16" i="1" s="1"/>
  <c r="AN16" i="1" s="1"/>
  <c r="AC16" i="1" s="1"/>
  <c r="AD16" i="1" s="1"/>
  <c r="Z16" i="1"/>
  <c r="Y16" i="1"/>
  <c r="R16" i="1"/>
  <c r="G16" i="1"/>
  <c r="E16" i="1"/>
  <c r="AU15" i="1"/>
  <c r="AF15" i="1"/>
  <c r="AM15" i="1" s="1"/>
  <c r="AN15" i="1" s="1"/>
  <c r="AC15" i="1" s="1"/>
  <c r="AD15" i="1" s="1"/>
  <c r="Z15" i="1"/>
  <c r="Y15" i="1"/>
  <c r="R15" i="1"/>
  <c r="G15" i="1"/>
  <c r="E15" i="1"/>
  <c r="AU14" i="1"/>
  <c r="AF14" i="1"/>
  <c r="AM14" i="1" s="1"/>
  <c r="AN14" i="1" s="1"/>
  <c r="AC14" i="1" s="1"/>
  <c r="AD14" i="1" s="1"/>
  <c r="Z14" i="1"/>
  <c r="Y14" i="1"/>
  <c r="R14" i="1"/>
  <c r="E14" i="1"/>
  <c r="AU13" i="1"/>
  <c r="AF13" i="1"/>
  <c r="AM13" i="1" s="1"/>
  <c r="AN13" i="1" s="1"/>
  <c r="AC13" i="1" s="1"/>
  <c r="AD13" i="1" s="1"/>
  <c r="Z13" i="1"/>
  <c r="Y13" i="1"/>
  <c r="R13" i="1"/>
  <c r="E13" i="1"/>
  <c r="AU12" i="1"/>
  <c r="AF12" i="1"/>
  <c r="AM12" i="1" s="1"/>
  <c r="AN12" i="1" s="1"/>
  <c r="AC12" i="1" s="1"/>
  <c r="AD12" i="1" s="1"/>
  <c r="Z12" i="1"/>
  <c r="Y12" i="1"/>
  <c r="R12" i="1"/>
  <c r="E12" i="1"/>
  <c r="AU11" i="1"/>
  <c r="AF11" i="1"/>
  <c r="AM11" i="1" s="1"/>
  <c r="AN11" i="1" s="1"/>
  <c r="AC11" i="1" s="1"/>
  <c r="AD11" i="1" s="1"/>
  <c r="Z11" i="1"/>
  <c r="Y11" i="1"/>
  <c r="R11" i="1"/>
  <c r="E11" i="1"/>
  <c r="AU10" i="1"/>
  <c r="AF10" i="1"/>
  <c r="AM10" i="1" s="1"/>
  <c r="AN10" i="1" s="1"/>
  <c r="AC10" i="1" s="1"/>
  <c r="AD10" i="1" s="1"/>
  <c r="Z10" i="1"/>
  <c r="Y10" i="1"/>
  <c r="R10" i="1"/>
  <c r="E10" i="1"/>
  <c r="AU9" i="1"/>
  <c r="AF9" i="1"/>
  <c r="AM9" i="1" s="1"/>
  <c r="AN9" i="1" s="1"/>
  <c r="AC9" i="1" s="1"/>
  <c r="AD9" i="1" s="1"/>
  <c r="Z9" i="1"/>
  <c r="Y9" i="1"/>
  <c r="R9" i="1"/>
  <c r="E9" i="1"/>
  <c r="AU8" i="1"/>
  <c r="AF8" i="1"/>
  <c r="AM8" i="1" s="1"/>
  <c r="AN8" i="1" s="1"/>
  <c r="AC8" i="1" s="1"/>
  <c r="AD8" i="1" s="1"/>
  <c r="Z8" i="1"/>
  <c r="Y8" i="1"/>
  <c r="R8" i="1"/>
  <c r="G8" i="1"/>
  <c r="E8" i="1"/>
  <c r="AU7" i="1"/>
  <c r="AF7" i="1"/>
  <c r="AM7" i="1" s="1"/>
  <c r="AN7" i="1" s="1"/>
  <c r="AC7" i="1" s="1"/>
  <c r="AD7" i="1" s="1"/>
  <c r="Z7" i="1"/>
  <c r="Y7" i="1"/>
  <c r="R7" i="1"/>
  <c r="G7" i="1"/>
  <c r="E7" i="1"/>
  <c r="AU6" i="1"/>
  <c r="AF6" i="1"/>
  <c r="AM6" i="1" s="1"/>
  <c r="AN6" i="1" s="1"/>
  <c r="AC6" i="1" s="1"/>
  <c r="AD6" i="1" s="1"/>
  <c r="Z6" i="1"/>
  <c r="Y6" i="1"/>
  <c r="R6" i="1"/>
  <c r="G6" i="1"/>
  <c r="E6" i="1"/>
  <c r="AU5" i="1"/>
  <c r="AF5" i="1"/>
  <c r="AM5" i="1" s="1"/>
  <c r="AN5" i="1" s="1"/>
  <c r="AC5" i="1" s="1"/>
  <c r="AD5" i="1" s="1"/>
  <c r="Z5" i="1"/>
  <c r="Y5" i="1"/>
  <c r="R5" i="1"/>
  <c r="G5" i="1"/>
  <c r="E5" i="1"/>
  <c r="AU4" i="1"/>
  <c r="AF4" i="1"/>
  <c r="AM4" i="1" s="1"/>
  <c r="AN4" i="1" s="1"/>
  <c r="AC4" i="1" s="1"/>
  <c r="AD4" i="1" s="1"/>
  <c r="Z4" i="1"/>
  <c r="Y4" i="1"/>
  <c r="R4" i="1"/>
  <c r="G4" i="1"/>
  <c r="E4" i="1"/>
  <c r="AU3" i="1"/>
  <c r="AF3" i="1"/>
  <c r="AM3" i="1" s="1"/>
  <c r="AN3" i="1" s="1"/>
  <c r="AC3" i="1" s="1"/>
  <c r="AD3" i="1" s="1"/>
  <c r="Z3" i="1"/>
  <c r="Y3" i="1"/>
  <c r="R3" i="1"/>
  <c r="G3" i="1"/>
  <c r="E3" i="1"/>
  <c r="AU2" i="1"/>
  <c r="AF2" i="1"/>
  <c r="AM2" i="1" s="1"/>
  <c r="AN2" i="1" s="1"/>
  <c r="AC2" i="1" s="1"/>
  <c r="Z2" i="1"/>
  <c r="Y2" i="1"/>
  <c r="R2" i="1"/>
  <c r="G2" i="1"/>
  <c r="E2" i="1"/>
  <c r="AC763" i="1" l="1"/>
  <c r="AD763" i="1" s="1"/>
  <c r="AM104" i="1"/>
  <c r="AN104" i="1" s="1"/>
  <c r="AD2" i="1"/>
  <c r="AC104" i="1" l="1"/>
  <c r="AD104"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tc={203047A9-DD04-49D5-9AE2-FD0E3BAAA986}</author>
    <author>tc={42B712E2-86B4-4353-A372-5944A956DC55}</author>
    <author>tc={AC0C2880-9E78-4E33-A43F-F6643CD85262}</author>
    <author>tc={156B14DF-7991-4832-880E-5742CA97065C}</author>
  </authors>
  <commentList>
    <comment ref="A1" authorId="0" shapeId="0" xr:uid="{203047A9-DD04-49D5-9AE2-FD0E3BAAA986}">
      <text>
        <t>[Threaded comment]
Your version of Excel allows you to read this threaded comment; however, any edits to it will get removed if the file is opened in a newer version of Excel. Learn more: https://go.microsoft.com/fwlink/?linkid=870924
Comment:
    Orange ones are the ones we put in the predictive model.</t>
      </text>
    </comment>
    <comment ref="E1" authorId="1" shapeId="0" xr:uid="{42B712E2-86B4-4353-A372-5944A956DC55}">
      <text>
        <t>[Threaded comment]
Your version of Excel allows you to read this threaded comment; however, any edits to it will get removed if the file is opened in a newer version of Excel. Learn more: https://go.microsoft.com/fwlink/?linkid=870924
Comment:
    If theoretical loading is given, it is selected. If it is not given, actual metal loading is written.</t>
      </text>
    </comment>
    <comment ref="AD1" authorId="2" shapeId="0" xr:uid="{AC0C2880-9E78-4E33-A43F-F6643CD85262}">
      <text>
        <t>[Threaded comment]
Your version of Excel allows you to read this threaded comment; however, any edits to it will get removed if the file is opened in a newer version of Excel. Learn more: https://go.microsoft.com/fwlink/?linkid=870924
Comment:
    With estimation</t>
      </text>
    </comment>
    <comment ref="AK1104" authorId="3" shapeId="0" xr:uid="{156B14DF-7991-4832-880E-5742CA97065C}">
      <text>
        <t>[Threaded comment]
Your version of Excel allows you to read this threaded comment; however, any edits to it will get removed if the file is opened in a newer version of Excel. Learn more: https://go.microsoft.com/fwlink/?linkid=870924
Comment:
    Does not make sense corresponds to dispersion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tc={4758D0E2-F2E2-4BB4-A066-2515F980C092}</author>
    <author>tc={809306DE-18FE-4F79-8364-5FA9F8BCC0DD}</author>
    <author>tc={437A0B5E-9A3E-4E6E-A6CB-17E307EDAD63}</author>
  </authors>
  <commentList>
    <comment ref="L1" authorId="0" shapeId="0" xr:uid="{4758D0E2-F2E2-4BB4-A066-2515F980C092}">
      <text>
        <t>[Threaded comment]
Your version of Excel allows you to read this threaded comment; however, any edits to it will get removed if the file is opened in a newer version of Excel. Learn more: https://go.microsoft.com/fwlink/?linkid=870924
Comment:
    Blue ones: Mixture pH
Green ones: Solvent pH</t>
      </text>
    </comment>
    <comment ref="N1" authorId="1" shapeId="0" xr:uid="{809306DE-18FE-4F79-8364-5FA9F8BCC0DD}">
      <text>
        <t>[Threaded comment]
Your version of Excel allows you to read this threaded comment; however, any edits to it will get removed if the file is opened in a newer version of Excel. Learn more: https://go.microsoft.com/fwlink/?linkid=870924
Comment:
    Blue ones were estimated from reference paper</t>
      </text>
    </comment>
    <comment ref="AA1104" authorId="2" shapeId="0" xr:uid="{437A0B5E-9A3E-4E6E-A6CB-17E307EDAD63}">
      <text>
        <t>[Threaded comment]
Your version of Excel allows you to read this threaded comment; however, any edits to it will get removed if the file is opened in a newer version of Excel. Learn more: https://go.microsoft.com/fwlink/?linkid=870924
Comment:
    Does not make sense corresponds to dispersion</t>
      </text>
    </comment>
  </commentList>
</comments>
</file>

<file path=xl/sharedStrings.xml><?xml version="1.0" encoding="utf-8"?>
<sst xmlns="http://schemas.openxmlformats.org/spreadsheetml/2006/main" count="69318" uniqueCount="2859">
  <si>
    <t>Synthesis Method</t>
  </si>
  <si>
    <t>Support</t>
  </si>
  <si>
    <t>Precursor</t>
  </si>
  <si>
    <t>Calcination Temperature (K)</t>
  </si>
  <si>
    <t>Reduction Temperature (K)</t>
  </si>
  <si>
    <t>NOTES</t>
  </si>
  <si>
    <t>Impregnation</t>
  </si>
  <si>
    <t>SiO2</t>
  </si>
  <si>
    <t>NA</t>
  </si>
  <si>
    <t>ND</t>
  </si>
  <si>
    <t>PdCl2</t>
  </si>
  <si>
    <t>China</t>
  </si>
  <si>
    <t>Preparation and characterization of novel Pd/SiO2 and Ca–Pd/SiO2 egg-shell catalysts with porous hollow silica</t>
  </si>
  <si>
    <t>Applied Surface Science</t>
  </si>
  <si>
    <t>Incipient wetness impregnation</t>
  </si>
  <si>
    <t>ZrO2</t>
  </si>
  <si>
    <t>HCl</t>
  </si>
  <si>
    <t>CO Chemisorption</t>
  </si>
  <si>
    <t>Schmal, M.</t>
  </si>
  <si>
    <t>Brazil</t>
  </si>
  <si>
    <t>Methane oxidation – effect of support, precursor and pretreatment conditions – in situ reaction XPS and DRIFT</t>
  </si>
  <si>
    <t>Catalysis Today</t>
  </si>
  <si>
    <t>gamma-Al2O3</t>
  </si>
  <si>
    <t>from Pural SB of Condea</t>
  </si>
  <si>
    <t>Pd(NO3)2</t>
  </si>
  <si>
    <t>Ammoniacal complex of niobium (CBMM)</t>
  </si>
  <si>
    <t>N2O Dissociation</t>
  </si>
  <si>
    <t>Sweden</t>
  </si>
  <si>
    <t>Pd(acac)2</t>
  </si>
  <si>
    <t>TEM</t>
  </si>
  <si>
    <t xml:space="preserve">ND </t>
  </si>
  <si>
    <t>Singapore</t>
  </si>
  <si>
    <t>Catalysis Letters</t>
  </si>
  <si>
    <t>Pd(NH3)4(NO3)2</t>
  </si>
  <si>
    <t>XRD</t>
  </si>
  <si>
    <t>Syngas Production by Methane Reforming with Carbon Dioxide on Noble Metal Catalysts</t>
  </si>
  <si>
    <t>Journal of Natural Gas Chemistry</t>
  </si>
  <si>
    <t>TiO2</t>
  </si>
  <si>
    <t>0.5</t>
  </si>
  <si>
    <t>USA</t>
  </si>
  <si>
    <t>Journal of Molecular Catalysis A:Chemical</t>
  </si>
  <si>
    <t>pre-treatment: calcination</t>
  </si>
  <si>
    <t>Panpranot, J.</t>
  </si>
  <si>
    <t>Thailand</t>
  </si>
  <si>
    <t>Selective hydrogenation of acetylene in excess ethylene on micron-sized and nanocrystalline TiO2 supported Pd catalysts</t>
  </si>
  <si>
    <t>Applied Catalysis A: General</t>
  </si>
  <si>
    <t>synthesized by sol-gel method</t>
  </si>
  <si>
    <t>0.94</t>
  </si>
  <si>
    <t>K2PdCl4</t>
  </si>
  <si>
    <t>UK</t>
  </si>
  <si>
    <t>Enantioselective hydrogenation of N-acetyl dehydrophenylalanine methyl ester using cinchonine-modified Pd/TiO2 catalysts</t>
  </si>
  <si>
    <t>toluene</t>
  </si>
  <si>
    <t>Aries, F.J.C.S.</t>
  </si>
  <si>
    <t>France</t>
  </si>
  <si>
    <t>Pd catalysts supported on silicon nitride for the combustion of methane: Influence of the crystalline and amorphous phases of the support and of the preparation method on the catalytic performances</t>
  </si>
  <si>
    <t>amorphous powder from Johnson Matthey</t>
  </si>
  <si>
    <t>water</t>
  </si>
  <si>
    <t>Piqueras, C.</t>
  </si>
  <si>
    <t>Argentina</t>
  </si>
  <si>
    <t>Sunflower oil hydrogenation on Pd/Al2O3 catalysts in single-phase conditions using supercritical propane</t>
  </si>
  <si>
    <t>2</t>
  </si>
  <si>
    <t>alpha-Al2O3</t>
  </si>
  <si>
    <t>Applied Catalysis B: Environmental</t>
  </si>
  <si>
    <t>C</t>
  </si>
  <si>
    <t>SEM</t>
  </si>
  <si>
    <t>Netherlands</t>
  </si>
  <si>
    <t>Pd and Pt catalysts supported on carbon-coated monoliths for low-temperature combustion of xylenes</t>
  </si>
  <si>
    <t>Carbon</t>
  </si>
  <si>
    <t>New Pd/hierarchical macro-mesoporous ZrO2, TiO2 and ZrO2-TiO2 catalysts for VOCs total oxidation</t>
  </si>
  <si>
    <t>CO Pulse Adsorption</t>
  </si>
  <si>
    <t>Hydrodechlorination of aryl chlorides</t>
  </si>
  <si>
    <t>Japan</t>
  </si>
  <si>
    <t>Liquid phase catalytic hydrodechlorination of aryl chlorides over Pd–Al-MCM-41 catalyst</t>
  </si>
  <si>
    <t>0.98</t>
  </si>
  <si>
    <t>Pd(NH3)4Cl2</t>
  </si>
  <si>
    <t>Switzerland</t>
  </si>
  <si>
    <t>Journal of Molecular Catalysis A: Chemical</t>
  </si>
  <si>
    <t>0.25</t>
  </si>
  <si>
    <t>BN</t>
  </si>
  <si>
    <t>benzene</t>
  </si>
  <si>
    <t>Italy</t>
  </si>
  <si>
    <t>Influence of the Preparation Method on the Surface Characteristics and Activity of Boron-Nitride-Supported Noble Metal Catalysts</t>
  </si>
  <si>
    <t>monoglyme</t>
  </si>
  <si>
    <t>THF</t>
  </si>
  <si>
    <t>diglyme</t>
  </si>
  <si>
    <t>2-propanol</t>
  </si>
  <si>
    <t>CeO2</t>
  </si>
  <si>
    <t>Catalysis Communications</t>
  </si>
  <si>
    <t>Deposition-precipitation</t>
  </si>
  <si>
    <t>Yes</t>
  </si>
  <si>
    <t>acetone</t>
  </si>
  <si>
    <t>Effects of Pd precursors on the catalytic activity and deactivation of silica-supported Pd catalysts in liquid phase hydrogenation</t>
  </si>
  <si>
    <t>Ferrer, V.</t>
  </si>
  <si>
    <t>Effect of the reduction temperature on the catalytic activity of Pd-supported catalysts</t>
  </si>
  <si>
    <t>ZnO</t>
  </si>
  <si>
    <t>H2 Chemisorption</t>
  </si>
  <si>
    <t>Methanol steam reforming over Pd/ZnO and Pd/CeO2 catalysts</t>
  </si>
  <si>
    <t>by thermal composition of cerium oxalate</t>
  </si>
  <si>
    <t>Matsui, T.</t>
  </si>
  <si>
    <t>EXAFS study on the sulfidation behavior of Pd, Pt and Pd–Pt catalysts supported on amorphous silica and high-silica USY zeolite</t>
  </si>
  <si>
    <t>Synthesis, characterization, and catalytic properties of Pd and Pd–Ag catalysts supported on nanocrystalline TiO2 prepared by the solvothermal method</t>
  </si>
  <si>
    <t>sol–gel precipitation followed by SCFD</t>
  </si>
  <si>
    <t>Low-temperature oxidation of CO over Pd/CeO2–TiO2 catalysts with different pretreatments</t>
  </si>
  <si>
    <t>CeO2-TiO2</t>
  </si>
  <si>
    <t>Kinetics of ethylene combustion in the synthesis of vinyl acetate over a Pd/SiO2 catalyst</t>
  </si>
  <si>
    <t>Comparative study between Zn–Pd/C and Pd/ZnO catalysts for steam reforming of methanol</t>
  </si>
  <si>
    <t>ethanol</t>
  </si>
  <si>
    <t>Belgium</t>
  </si>
  <si>
    <t>Colombia</t>
  </si>
  <si>
    <t>Screening of Pd and Ni supported on sol–gel derived oxides for dichloromethane hydrodechlorination</t>
  </si>
  <si>
    <t>Poland</t>
  </si>
  <si>
    <t>Characterization and catalytic activity of differently pretreated Pd/Al2O3 catalysts: the role of acid sites and of palladium–alumina interactions</t>
  </si>
  <si>
    <t>India</t>
  </si>
  <si>
    <t>Commercial</t>
  </si>
  <si>
    <t>Ukisu, Y.</t>
  </si>
  <si>
    <t>Hydrogen-transfer hydrodechlorination of polychlorinated dibenzo-p-dioxins and dibenzofurans catalyzed by supported palladium catalysts</t>
  </si>
  <si>
    <t>Vapor phase hydrogenation of phenol over palladium supported on mesoporous CeO2 and ZrO2</t>
  </si>
  <si>
    <t>Zirconium isopropoxide</t>
  </si>
  <si>
    <t>Arcoya, A.</t>
  </si>
  <si>
    <t>Spain</t>
  </si>
  <si>
    <t>Activity of Pd/Al2O3 and Ru/Al2O3 catalysts in the hydrogenation of o-xylene Effect of thiophene</t>
  </si>
  <si>
    <t>Highly stable Pd/CeO2 catalyst for hydrodechlorination of chlorobenzene</t>
  </si>
  <si>
    <t>Al:Ce:Ba=0.886:0.04:0.074</t>
  </si>
  <si>
    <t>Liotta, L.F.</t>
  </si>
  <si>
    <t>Thermal stability, structural properties and catalytic activity of Pd catalysts supported on Al2O3–CeO2–BaO mixed oxides prepared by sol–gel method</t>
  </si>
  <si>
    <t>Al:Ce:Ba=0.85:0.08:0.07</t>
  </si>
  <si>
    <t>Al:Ce:Ba=0.81:0.12:0.0675</t>
  </si>
  <si>
    <t>Al:Ce:Ba=0.775:0.16:0.0645</t>
  </si>
  <si>
    <t>Persson, K.</t>
  </si>
  <si>
    <t>Preparation of alumina-supported palladium catalysts for complete oxidation of methane</t>
  </si>
  <si>
    <t>Fessi, S.</t>
  </si>
  <si>
    <t>Tunisie</t>
  </si>
  <si>
    <t>Improvement of the Pd/Al2O3 Catalyst by the Control of the Sol-Gel Preparative Parameters</t>
  </si>
  <si>
    <t>Journal of Sol-Gel Science and Technology</t>
  </si>
  <si>
    <t>from Magneti Marelli Sistemi di Scarico</t>
  </si>
  <si>
    <t>Inorganica Chimica Acta</t>
  </si>
  <si>
    <t>Marked particle size and support effect of Pd catalysts upon the direct decomposition of nitric oxide</t>
  </si>
  <si>
    <t>BeO</t>
  </si>
  <si>
    <t>xylene</t>
  </si>
  <si>
    <t>Characteristics and Catalytic Properties of Pd/SiO2 Synthesized by One-step Flame Spray Pyrolysis in Liquid-phase Hydrogenation of 1-Heptyne</t>
  </si>
  <si>
    <t>commercial, Strem Chemicals, Newburyport, MA, USA</t>
  </si>
  <si>
    <t>Individual and competitive liquid-phase hydrodechlorination of chlorinated pyridines over alkali-modified Pd/ZrO2</t>
  </si>
  <si>
    <t>Individual and competitive liquid-phase hydrodechlorination of chlorinated pyridines over alkali-modified Pd/ZrO3</t>
  </si>
  <si>
    <t>Individual and competitive liquid-phase hydrodechlorination of chlorinated pyridines over alkali-modified Pd/ZrO4</t>
  </si>
  <si>
    <t>Individual and competitive liquid-phase hydrodechlorination of chlorinated pyridines over alkali-modified Pd/ZrO5</t>
  </si>
  <si>
    <t>Industrial and Engineering Chemistry Research</t>
  </si>
  <si>
    <t>Greece</t>
  </si>
  <si>
    <t>NO reduction by propene or CO over alkali-promoted PD/YSZ catalyst</t>
  </si>
  <si>
    <t>Journal of Hazardous Materials</t>
  </si>
  <si>
    <t>Promoted: Na=0.017 wt%</t>
  </si>
  <si>
    <t>Promoted: Na=0.034 wt%</t>
  </si>
  <si>
    <t>Promoted: Na=0.068 wt%</t>
  </si>
  <si>
    <t>Promoted: Na=0.0102 wt%</t>
  </si>
  <si>
    <t>Promoted: Li=0.020 wt%</t>
  </si>
  <si>
    <t>Promoted: K=0.115 wt%</t>
  </si>
  <si>
    <t>Promoted: Cs=0.392 wt%</t>
  </si>
  <si>
    <t>Mg-Al hydrotalcite</t>
  </si>
  <si>
    <t>Studies on Mg-Al oxide hydrotalcite supported Pd catalysts for vapor phase hydrogenation of nitrobenzene</t>
  </si>
  <si>
    <t>Finland</t>
  </si>
  <si>
    <t>Topics in Catalysis</t>
  </si>
  <si>
    <t>Activated carbon powder</t>
  </si>
  <si>
    <t>Comparative study on electrochemical degradation of 4-chlorophenol by different Pd/C gas diffusion electrodes</t>
  </si>
  <si>
    <t>Science in China Series B: Chemistry</t>
  </si>
  <si>
    <t>NA loading: 0%</t>
  </si>
  <si>
    <t>CO Methanation</t>
  </si>
  <si>
    <t>NA loading: 1.8%</t>
  </si>
  <si>
    <t>NA loading: 3.5%</t>
  </si>
  <si>
    <t>NA loading: 7.0%</t>
  </si>
  <si>
    <t>NA loading: 12.0%</t>
  </si>
  <si>
    <t>Hungary</t>
  </si>
  <si>
    <t>Alcoa A-16</t>
  </si>
  <si>
    <t>Palladium/alumina catalysts: effect of the processing route on catalytic performance</t>
  </si>
  <si>
    <t>granular coconut active carbon</t>
  </si>
  <si>
    <t>Pinna, F.</t>
  </si>
  <si>
    <t>Consecutive hydrogenation of benzaldehyde over Pd catalysts Influence of supports and sulfur poisoning</t>
  </si>
  <si>
    <t>Dispersion stability and methylcyclopentane hydrogenolysis in Pd/Al2O3 catalysts</t>
  </si>
  <si>
    <t>SPH569, Rhône Poulenc</t>
  </si>
  <si>
    <t>Catalytic behaviour of Cl-free and Cl-containing
 Pd/Al2O3 catalysts in the total oxidation of
 methane at low temperature</t>
  </si>
  <si>
    <t>Effects of Pd Particle Size and Ceria Loading on NO Reduction with CO</t>
  </si>
  <si>
    <t>Journal of Catalysis</t>
  </si>
  <si>
    <t>Narayanan, S.</t>
  </si>
  <si>
    <t>Hydrotalcite-supported palladium catalysts
 Part II. Preparation, characterization of hydrotalcites and palladium hydrotalcites for CO chemisorption and phenol hydrogenation</t>
  </si>
  <si>
    <t>H2-O2 Titration</t>
  </si>
  <si>
    <t>South Korea</t>
  </si>
  <si>
    <t>1.25</t>
  </si>
  <si>
    <t>Degussa</t>
  </si>
  <si>
    <t>The promoting effect of Nb2O5 addition to Pd/Al2O3 catalysts on propane oxidation</t>
  </si>
  <si>
    <t>0.97</t>
  </si>
  <si>
    <t>Nb2O5</t>
  </si>
  <si>
    <t>Al2O3-Nb2O5</t>
  </si>
  <si>
    <t>0.91</t>
  </si>
  <si>
    <t>Selective oxidative decomposition of ammonia in neutral water to
 nitrogen over titania-supported platinum or palladium catalyst</t>
  </si>
  <si>
    <t>Harshaw 3996-R</t>
  </si>
  <si>
    <t>Prasad, P.S.S.</t>
  </si>
  <si>
    <t>Microwave irradiation: an effective method for the preparation of
 low dispersed Pd/Al2O3 catalysts used in the hydrodechlorination
 of CCl2F2 to CH2F2</t>
  </si>
  <si>
    <t>Simonov, P.A.</t>
  </si>
  <si>
    <t>Russia</t>
  </si>
  <si>
    <t>Preparation of the Pd/C Catalysts: A Molecular-Level Study of Active Site Formation</t>
  </si>
  <si>
    <t>Kinetics and Catalysis</t>
  </si>
  <si>
    <t>No</t>
  </si>
  <si>
    <t>Mexico</t>
  </si>
  <si>
    <t>Effect of Chlorine Released During Hydrodechlorination of Chlorobenzene over Pd,Pt and Rh Supported Catalysts</t>
  </si>
  <si>
    <t>Reaction Kinetics and Catalysis Letters</t>
  </si>
  <si>
    <t>Rhone Poulenc</t>
  </si>
  <si>
    <t>2.85</t>
  </si>
  <si>
    <t>Ketjen F2</t>
  </si>
  <si>
    <t>Thermogravimetric determination of coke deposits on alumina-supported noble metal catalysts used as hydrodechlorination catalysts</t>
  </si>
  <si>
    <t>Germany</t>
  </si>
  <si>
    <t>The Journal of Chemical Physics</t>
  </si>
  <si>
    <t>Aluminiumoxid C (Degussa)</t>
  </si>
  <si>
    <t>Condea, Puralox</t>
  </si>
  <si>
    <t>Hydrogenation of edible oil over Pd catalysts: A combined theoretical and experimental study</t>
  </si>
  <si>
    <t>were ground and sieved to retain particles with sizes of 0.10-0.04 mm</t>
  </si>
  <si>
    <t>MgO</t>
  </si>
  <si>
    <t>from Degussa</t>
  </si>
  <si>
    <t>from Alfa Aesar</t>
  </si>
  <si>
    <t>CeOx is promoter</t>
  </si>
  <si>
    <t>(NH4)2PdCl4</t>
  </si>
  <si>
    <t>Araya, P.</t>
  </si>
  <si>
    <t>Chile</t>
  </si>
  <si>
    <t>Methane combustion over Pd/SiO2 catalysts with different degrees of hydrophobicity</t>
  </si>
  <si>
    <t>by precipitation of zirconiumoxychloride with a solution of ammonium hydroxide</t>
  </si>
  <si>
    <t>a methoxylatedhydrophobic silica, R972, obtained from Degussa</t>
  </si>
  <si>
    <t>hydrophilic silica, Aerosil 130, obtained from Degussa</t>
  </si>
  <si>
    <t>Aqueous-phase hydrodeoxygenation of bio-derived phenols to cycloalkanes</t>
  </si>
  <si>
    <t>by Degussa</t>
  </si>
  <si>
    <t>Effect of size of catalytically active phases in the dehydrogenation of alcohols and the challenging selective oxidation of hydrocarbons</t>
  </si>
  <si>
    <t>Si/Al = 1/2</t>
  </si>
  <si>
    <t>Si/Al = 1/1</t>
  </si>
  <si>
    <t>Si/Al = 2/1</t>
  </si>
  <si>
    <t>The Journal of Physical Chemistry C</t>
  </si>
  <si>
    <t>Investigation of Spillover Mechanism in Palladium Decorated Hydrogen Exfoliated Functionalized Graphene</t>
  </si>
  <si>
    <t>One-pot synthesis of olefins from aromatic ketones via tandem consecutive hydrogenation–dehydration reactions</t>
  </si>
  <si>
    <t>Grace G62</t>
  </si>
  <si>
    <t>Fuel</t>
  </si>
  <si>
    <t>Effect of palladium dispersion on the capture of toxic components from fuel gas by palladium-alumina sorbents</t>
  </si>
  <si>
    <t>from Johnson Matthey</t>
  </si>
  <si>
    <t>modified with 3% boron</t>
  </si>
  <si>
    <t>SBA-15 as a support for palladium in the direct synthesis of H2O2 from H2 and O2</t>
  </si>
  <si>
    <t>from PQ Corporation (MS-3030)</t>
  </si>
  <si>
    <t>Taiwan</t>
  </si>
  <si>
    <t>treated with HNO3</t>
  </si>
  <si>
    <t>Journal of Materials Chemistry</t>
  </si>
  <si>
    <t>acetylacetone</t>
  </si>
  <si>
    <t>Nanocrystalline Titania-Supported Palladium(0) Nanoparticles for Suzuki–Miyaura Cross-Coupling of Aryl and Heteroaryl Halides</t>
  </si>
  <si>
    <t>Na2PdCl4</t>
  </si>
  <si>
    <t>functionalized with dopamine</t>
  </si>
  <si>
    <t>An effective strategy for small-sized and highly-dispersed palladium nanoparticles supported on graphene with excellent performance for formic acid oxidation</t>
  </si>
  <si>
    <t>Journal of Power Sources</t>
  </si>
  <si>
    <t>Hydrogen production by steam reforming of dimethyl ether over Pd-based catalytic monoliths</t>
  </si>
  <si>
    <t xml:space="preserve">were coated onto monolith </t>
  </si>
  <si>
    <t>WO3</t>
  </si>
  <si>
    <t>SnO2</t>
  </si>
  <si>
    <t>MnO2</t>
  </si>
  <si>
    <t>ChemCatChem</t>
  </si>
  <si>
    <t>Sinter-Resistant Pd/SiO2 Nanocatalyst Prepared by Impregnation Method</t>
  </si>
  <si>
    <t>O2 Chemisorption</t>
  </si>
  <si>
    <t>Study of the effect of the preparation route and the palladium precursor on the methane oxidation behavior over Al2O3 –ZrO2 supported palladium</t>
  </si>
  <si>
    <t>Comparative study of ageing condition effects on Pd/Ce0.5Zr0.5O2 and Pd/Al2O3 catalysts: Catalytic activity, palladium nanoparticle structure and Pd-support interaction</t>
  </si>
  <si>
    <t>Self-oscillations of methane oxidation rate over Pd/Al2O3 catalysts: Role of Pd particle size</t>
  </si>
  <si>
    <t>by Sasol (TKA-432)</t>
  </si>
  <si>
    <t>Preparation of carbon nanofibres supported palladium catalysts for hydrodechlorination reactions</t>
  </si>
  <si>
    <t>Resistance to Sulfur and Oxygenated Compounds of Supported Pd, Pt, Rh, Ru Catalysts</t>
  </si>
  <si>
    <t>Journal of Colloid and Interface Science</t>
  </si>
  <si>
    <t>High-performance palladium catalysts for the hydrogenation toward dibenzylbiotinmethylester: Effect of carbon support functionalization</t>
  </si>
  <si>
    <t>Diffusion-enhanced hierarchically macro-mesoporous catalyst for selective hydrogenation of pyrolysis gasoline</t>
  </si>
  <si>
    <t>Science China Chemistry</t>
  </si>
  <si>
    <t>Graphene nanosheets decorated with Pd, Pt, Au, and Ag nanoparticles: Synthesis, characterization, and catalysis applications</t>
  </si>
  <si>
    <t>Fuel Processing Technology</t>
  </si>
  <si>
    <t>Precious metal catalysts in the clean-up of biomass gasification gas Part 1: Monometallic catalysts and their impact on gasification gas composition</t>
  </si>
  <si>
    <t>Highly selective palladium supported catalyst for hydrogenation of phenol in aqueous phase</t>
  </si>
  <si>
    <t>Effects of impregnation solvent and reduction temperature on the catalytic performance of Pd/Al2O3 in the selective hydrogenation of 1,3-butadiene</t>
  </si>
  <si>
    <t>methanol</t>
  </si>
  <si>
    <t>Morphological and chemical influences on alumina-supported palladium catalysts active for the gas phase hydrogenation of crotonaldehyde</t>
  </si>
  <si>
    <t>Pd(azide)</t>
  </si>
  <si>
    <t>A new recyclable Pd catalyst supported on vertically aligned carbon nanotubes for microwaves-assisted Heck reactions</t>
  </si>
  <si>
    <t>HNO3 treatment</t>
  </si>
  <si>
    <t>from Aladdin Corporation</t>
  </si>
  <si>
    <t>Journal of Electroanalytical Chemistry</t>
  </si>
  <si>
    <t>Vulcan XC-72</t>
  </si>
  <si>
    <t>Effective catalytic reduction of Cr(VI) over TiO2 nanotube supported Pd catalysts</t>
  </si>
  <si>
    <t>P25, Degussa</t>
  </si>
  <si>
    <t>Journal of Nanoscience and Nanotechnology</t>
  </si>
  <si>
    <t>Performances of Pd Nanoparticles on Different Supports in the Direct Synthesis of H2O2 in CO2-Expanded Methanol</t>
  </si>
  <si>
    <t>from Sasol, type puralox SCCa-30/200</t>
  </si>
  <si>
    <t>Particle Size Control of Pd/C for Improved Electrocatalytic Activity in a Formic Acid Oxidation</t>
  </si>
  <si>
    <t>Structure and activity of Au–Pd/SiO2 bimetallic catalyst for thiophene hydrodesulfurization</t>
  </si>
  <si>
    <t>MEL Chemicals</t>
  </si>
  <si>
    <t>International Journal of Hydrogen Energy</t>
  </si>
  <si>
    <t>The effect of support porosity on the selectivity of Pd–In/support catalysts in nitrate reduction</t>
  </si>
  <si>
    <t>P-25 Degussa</t>
  </si>
  <si>
    <t>Fluka 507C</t>
  </si>
  <si>
    <t>Energy &amp; Fuels</t>
  </si>
  <si>
    <t>Role of Acidity in the Deactivation and Steady Hydroconversion of Light Cycle Oil on Noble Metal Supported Catalysts</t>
  </si>
  <si>
    <t>by Stem Chemicals</t>
  </si>
  <si>
    <t>O2 chemisorption</t>
  </si>
  <si>
    <t>by Sigma Aldrich</t>
  </si>
  <si>
    <t>Preparation and characterisation of carbon-supported palladium nanoparticles for oxygen reduction in low temperature PEM fuel cells</t>
  </si>
  <si>
    <t>ethylene glycol</t>
  </si>
  <si>
    <t>Catalytic decomposition of methanol to carbon monoxide and hydrogen over palladium supported on Ce0.65Zr0.30La0.05O2 and La–Al2O3</t>
  </si>
  <si>
    <t>Al(NO3)3.9H2O + La(NO3)3</t>
  </si>
  <si>
    <t>Bifunctional Pd/Al-SBA-15 catalyzed one-step hydrogenation–esterification of furfural and acetic acid: A model reaction for catalytic upgrading of bio-oil</t>
  </si>
  <si>
    <t>Effect of preparation of Pd and Pd–Pt catalysts from acid leached silica–alumina on their activity in HDS of thiophene and benzothiophene</t>
  </si>
  <si>
    <t>Pd(OAc)2</t>
  </si>
  <si>
    <t>The relationship between the structural properties of bimetallic Pd–Sn/SiO2 catalysts and their performance for selective citral hydrogenation</t>
  </si>
  <si>
    <t>H2 chemisorption</t>
  </si>
  <si>
    <t>Particle Size Effect of Hydride Formation and Surface Hydrogen Adsorption of Nanosized Palladium Catalysts: L3 Edge vs K Edge X-ray Absorption Spectroscopy</t>
  </si>
  <si>
    <t>Davisil 644 from Aldrich</t>
  </si>
  <si>
    <t>Effect of barium addition on CO oxidation activity of palladium catalysts</t>
  </si>
  <si>
    <t>by Rhodia Co., Ltd.</t>
  </si>
  <si>
    <t>by Sasol Ltd.</t>
  </si>
  <si>
    <t>Hydrogen-assisted dechlorination of 1,2-dichloroethane on active carbon supported palladium–copper catalysts</t>
  </si>
  <si>
    <t>washed with HCl and HF</t>
  </si>
  <si>
    <t>Enhanced liquid phase catalytic hydrodechlorination of 2,4-dichlorophenol over mesoporous carbon supported Pd catalysts</t>
  </si>
  <si>
    <t>Synthesis of carbon supported palladium nanoparticles catalyst using a facile homogeneous precipitation-reduction reaction method for formic acid electrooxidation</t>
  </si>
  <si>
    <t>Electrochimica Acta</t>
  </si>
  <si>
    <t>Preparation and characterization of PdxAgy/C electrocatalysts for ethanol electrooxidation reaction in alkaline media</t>
  </si>
  <si>
    <t>HCl treatment</t>
  </si>
  <si>
    <t>Superior Formic Acid Oxidation Using Carbon Nanotube-Supported Palladium Catalysts</t>
  </si>
  <si>
    <t>Deactivation of Pd/C catalysts in the hydrodechlorination of the chlorofluorocarbons CFC-115 and CFC-12</t>
  </si>
  <si>
    <t>Highly selective hydrogenation of 3,4-dichloronitrobenzene over Pd/C catalysts without inhibitors</t>
  </si>
  <si>
    <t>Influence of thermally induced structural changes of 2 wt% Pd/LaFeO3 on methane combustion activity</t>
  </si>
  <si>
    <t>LaFeO3</t>
  </si>
  <si>
    <t>Pt and Pd nanoparticles supported on structured materials as catalysts for the selective reductive amination of carbonyl compounds</t>
  </si>
  <si>
    <t>Comparison of activated carbon-supported Pd and Rh catalysts for aqueous-phase hydrodechlorination</t>
  </si>
  <si>
    <t>Catalytic hydrodechlorination of trichloroethylene with 2-propanol over Pd/Al2O4</t>
  </si>
  <si>
    <t>Catalytic hydrodechlorination of trichloroethylene with 2-propanol over Pd/Al2O3</t>
  </si>
  <si>
    <t>Support influences in the Pd-catalyzed racemization and dynamic kinetic resolution of chiral benzylic amines</t>
  </si>
  <si>
    <t>Aerosil 380 from Degussa</t>
  </si>
  <si>
    <t>3-(dimethylamino)propyl functionalized</t>
  </si>
  <si>
    <t>purchased from Aldrich</t>
  </si>
  <si>
    <t>3-amino-(1-piperazino)propyl functionalized</t>
  </si>
  <si>
    <t>3-aminopropyl functionalized</t>
  </si>
  <si>
    <t>CaCO3</t>
  </si>
  <si>
    <t>BaSO4</t>
  </si>
  <si>
    <t>Synthetic Metals</t>
  </si>
  <si>
    <t>Synthesis and characterization of graphene-supported metal nanoparticles by impregnation method with heat treatment in H2 atmosphere</t>
  </si>
  <si>
    <t>Atomic Layer Deposition Preparation of Pd Nanoparticles on a Porous Carbon Support for Alcohol Oxidation</t>
  </si>
  <si>
    <t>Conversion of biomass-derived butanal into gasoline-range branched hydrocarbon over Pd-supported catalysts</t>
  </si>
  <si>
    <t>by Sigma-Aldrich</t>
  </si>
  <si>
    <t>by Alfa Aesar</t>
  </si>
  <si>
    <t>MgZrO3</t>
  </si>
  <si>
    <t>Selectivity difference between hydrogenation of acetophenone over CNTs and ACs supported Pd catalysts</t>
  </si>
  <si>
    <t>The enhancement effect of phosphomolybdic acid (H3PMo12O40) on Pd/C catalyst for the electroreduction of hydrogen peroxide</t>
  </si>
  <si>
    <t xml:space="preserve">Vulcan XC-72 </t>
  </si>
  <si>
    <t>Selective hydrogenation of sunflower oil over noble metal catalysts</t>
  </si>
  <si>
    <t>Ireland</t>
  </si>
  <si>
    <t>Mesoporous Carbon Supported Pd Catalysts for the Hydrogenation of β-Sitosterol to β-Sitostanol</t>
  </si>
  <si>
    <t>mesoporous carbon (200 mesh)</t>
  </si>
  <si>
    <t>mesoporous carbon (20-40 mesh)</t>
  </si>
  <si>
    <t>573 K 2h N2 treatment</t>
  </si>
  <si>
    <t>Reduction of nitrate on active carbon supported Pd-Cu catalysts</t>
  </si>
  <si>
    <t>Reduction of nitrate</t>
  </si>
  <si>
    <t xml:space="preserve">activated carbon </t>
  </si>
  <si>
    <t>Decomposition of 4-phenoxyphenol to aromatics over palladium catalyst supported on activated carbon aerogel</t>
  </si>
  <si>
    <t>Decomposition of 4-phenoxyphenol to aromatics</t>
  </si>
  <si>
    <t>activated carbon aerogel</t>
  </si>
  <si>
    <t>Characterization of β-Palladium Hydride Formation in the Lindlar Catalyst and in Carbon-Supported Palladium</t>
  </si>
  <si>
    <t>Oxidation of CO, ethanol and toluene over TiO2 supported noble metal catalysts</t>
  </si>
  <si>
    <t>Portugal</t>
  </si>
  <si>
    <t>Degussa P 25</t>
  </si>
  <si>
    <t>Model Pd-based bimetallic supported catalysts for nitrate electroreduction</t>
  </si>
  <si>
    <t>Sibunit</t>
  </si>
  <si>
    <t>Chemical Engineering Journal</t>
  </si>
  <si>
    <t>Selective Liquid-phase Hydrodechlorination of Chlorotrifluoroethylene over Palladium-Supported Catalysts: Activity and Deactivation</t>
  </si>
  <si>
    <t>Mesoporous silica as supports for Pd-catalyzed H2O2 direct synthesis: Effect of the textural properties of the support on the activity and selectivity</t>
  </si>
  <si>
    <t>An easy microwave-assisted process for the synthesis of nanostructured palladium catalysts and their use in the selective hydrogenation of cinnamaldehyde</t>
  </si>
  <si>
    <t>Catalytic hydrogenation of ethylanthraquinone over highly dispersed eggshell Pd/SiO2–Al2O3 spherical catalysts</t>
  </si>
  <si>
    <t>Preparation of Pd/C catalysts via deposition of palladium hydroxide onto Sibunit carbon and their application to partial hydrogenation of rapeseed oil</t>
  </si>
  <si>
    <t>Selective Oxidation of Glucose Over Carbon-supported Pd and Pt Catalysts</t>
  </si>
  <si>
    <t>Mesoporous graphite like carbon (Sibunit)</t>
  </si>
  <si>
    <t>Thin layer of carbon-nano-fibers (CNFs) as catalyst support for fast mass transfer in hydrogenation of nitrite</t>
  </si>
  <si>
    <t>Graphite by Evonik industries</t>
  </si>
  <si>
    <t>Activated carbon by Norit ROX0.9</t>
  </si>
  <si>
    <t>Activated carbon by Norit ROX0.8</t>
  </si>
  <si>
    <t>by Akzo Nobel</t>
  </si>
  <si>
    <t>Role of Pd loading and dispersion on redox behaviour and CH4 combustion activity of Al2O3 supported catalysts</t>
  </si>
  <si>
    <t>Sasol Puralox SBA 140</t>
  </si>
  <si>
    <t>Comptes Rendus Chimie</t>
  </si>
  <si>
    <t>Silica supported nanopalladium prepared by hydrazine reduction</t>
  </si>
  <si>
    <t>by Sigma</t>
  </si>
  <si>
    <t>Pd supported on mesoporous activated carbons with high oxidation resistance as catalysts for toluene oxidation</t>
  </si>
  <si>
    <t>Palladium supported on hierarchically macro–mesoporous titania for styrene hydrogenation</t>
  </si>
  <si>
    <t>Sulfur resistance enhancement by grafted TiO2 in SiO2-supported Pd catalysts: Role of grafted TiO2 and genesis of Pd clusters</t>
  </si>
  <si>
    <t>MN Kieselgel 60</t>
  </si>
  <si>
    <t>Hydrogenation and Hydrodeoxygenation of 2-methyl-2-pentenal on supported metal catalysts</t>
  </si>
  <si>
    <t>HiSil 210 from Pittsburg Plate Glass Co.</t>
  </si>
  <si>
    <t>Enhancement effect of Ag for Pd/C towards the ethanol electro-oxidation in alkaline media</t>
  </si>
  <si>
    <t>Vulcan XC-72, Gashub</t>
  </si>
  <si>
    <t>The Nanomorphology-Controlled Palladium-Support Interaction and the Catalytic Performance of Pd/CeO2 Catalysts</t>
  </si>
  <si>
    <t>The Active Phase in the Direct Synthesis of H2O2 from H2 and O2 over Pd/SiO2 Catalyst in a H2SO4/Ethanol System</t>
  </si>
  <si>
    <t>Cab-O-Sil M5 silica</t>
  </si>
  <si>
    <t>Carbon-supported Pd catalysts: Influences of nanostructure on their catalytic performances for borohydride electrochemical oxidation</t>
  </si>
  <si>
    <t>Vulcan XC-72 from E-TEK, USA</t>
  </si>
  <si>
    <t>Preparation of highly dispersed and ultrafine Pd/C catalyst and its electrocatalytic performance for hydrazine electrooxidation</t>
  </si>
  <si>
    <t>Vulcan XC-72 from Cabot Company (Boston, USA)</t>
  </si>
  <si>
    <t>Effects of alkali promotion of TiO2 on the chemisorptive properties and water–gas shift activity of supported noble metal catalysts</t>
  </si>
  <si>
    <t>Water-gas shift reaction</t>
  </si>
  <si>
    <t>0.68 wt% Cs loaded</t>
  </si>
  <si>
    <t>Degussa P25</t>
  </si>
  <si>
    <t>0.34 wt% Cs loaded</t>
  </si>
  <si>
    <t>Arc Plasma Processing of Pt and Pd Catalysts Supported on c-Al2O3 Powders</t>
  </si>
  <si>
    <t>Hydrogenation of sunflower oil over different palladium supported catalysts: Activity and selectivity</t>
  </si>
  <si>
    <t>Hydrogenation of sunflower oil</t>
  </si>
  <si>
    <t>Coupling of Heck and hydrogenation reactions in a continuous compact reactor</t>
  </si>
  <si>
    <t>from MAST Carbons Ltd. Guildford, UK</t>
  </si>
  <si>
    <t>Total Hydrodechlorination of Industrial Transformer Oil on Metal-Supported Catalysts</t>
  </si>
  <si>
    <t>by Fluka A.G Buchs S.G.</t>
  </si>
  <si>
    <t>GAC 1240 by ELF-Atochem</t>
  </si>
  <si>
    <t>Kinetics, catalyst deactivation and modeling in the hydrogenation of  -sitosterol to -sitostanol over microporous and mesoporous carbon supported Pd catalysts</t>
  </si>
  <si>
    <t>Aldrich</t>
  </si>
  <si>
    <t>preoxideized with HNO3</t>
  </si>
  <si>
    <t>Physical Chemistry Chemical Physics</t>
  </si>
  <si>
    <t>Oxidation of glycerol using gold–palladium alloy-supported nanocrystals</t>
  </si>
  <si>
    <t>Oxidation of glycerol</t>
  </si>
  <si>
    <t>Darco G60, Aldrich</t>
  </si>
  <si>
    <t>Hydrogenation of 2-pentyne over Pd/Al2O3 catalysts: Effect of operating variables and solvent selection</t>
  </si>
  <si>
    <t>Hydrogenation of 2-pentyne</t>
  </si>
  <si>
    <t>crushed after impregnation</t>
  </si>
  <si>
    <t>manufactured by Johnson Matthey</t>
  </si>
  <si>
    <t>crushed before impregnation</t>
  </si>
  <si>
    <t>Pulse Transient Responses of NO Decomposition and Reduction with H2 on Ag-Pd/Al2O3</t>
  </si>
  <si>
    <t>by Aldrich</t>
  </si>
  <si>
    <t>Pd/SiO2 as Heterogeneous Catalyst for the Heck Reaction:Evidence for a Sensitivity to the Surface Structure of Supported Particles</t>
  </si>
  <si>
    <t>Heck Reaction</t>
  </si>
  <si>
    <t xml:space="preserve">Journal of Catalysis </t>
  </si>
  <si>
    <t>Influence of K-doping on a Pd/SiO2–Al2O3 catalyst</t>
  </si>
  <si>
    <t>Groppo, E.</t>
  </si>
  <si>
    <t>A comparative study of Pd/SiO2 and Pd/MCM-41 catalysts in liquid-phase hydrogenation</t>
  </si>
  <si>
    <t>from Grace Davison and Stream chemicals</t>
  </si>
  <si>
    <t>The synthesis of highly dispersed noble and base metals on silica via strong electrostatic adsorption: I. Amorphous silica</t>
  </si>
  <si>
    <t>washed with HNO3</t>
  </si>
  <si>
    <t>Complete oxidation of o-xylene over Pd/Al2O3 catalyst at low temperature</t>
  </si>
  <si>
    <t>He, H.</t>
  </si>
  <si>
    <t>Improvement of Pd/Al2O3 catalyst performance in selective acetylene hydrogenation using mixed phases Al2O3 support</t>
  </si>
  <si>
    <t>Improved Selectivity of Carbon-Supported Palladium Catalysts for the Hydrogenation of Acetylene in Excess Ethylene</t>
  </si>
  <si>
    <t>Journal of Materials Chemistry A</t>
  </si>
  <si>
    <t>Dry plasma reduction to prepare a high performance Pd/C catalyst at atmospheric pressure for CO oxidation</t>
  </si>
  <si>
    <t>treated by dielectric barrier discharge (DBD) cold plasma</t>
  </si>
  <si>
    <t>Carbon-supported palladium catalysts for the direct synthesis of hydrogen peroxide from hydrogen and oxygen</t>
  </si>
  <si>
    <t>Pd catalyst supported on activated carbon honeycomb monolith for CO oxidation and the application in air purification of vehicular tunnel</t>
  </si>
  <si>
    <t>Effect of Pre-Reduction on the Properties and the Catalytic Activity of Pd/Carbon Catalysts: A Comparison with Pd/Al2O5</t>
  </si>
  <si>
    <t>Agostini, G.</t>
  </si>
  <si>
    <t>Effect of Pre-Reduction on the Properties and the Catalytic Activity of Pd/Carbon Catalysts: A Comparison with Pd/Al2O4</t>
  </si>
  <si>
    <t>Effect of Pre-Reduction on the Properties and the Catalytic Activity of Pd/Carbon Catalysts: A Comparison with Pd/Al2O3</t>
  </si>
  <si>
    <t>Palladium on graphene as efficient catalyst for solvent-free aerobic oxidation of aromatic alcohols: Role of graphene support</t>
  </si>
  <si>
    <t>ACS Applied Materials and Interfaces</t>
  </si>
  <si>
    <t>tetrahydrofuran</t>
  </si>
  <si>
    <t>Environmental Science and Technology</t>
  </si>
  <si>
    <t>Enhanced Activity and Selectivity of Carbon Nanofiber Supported Pd Catalysts for Nitrite Reduction</t>
  </si>
  <si>
    <t>CO oxidation over graphene supported palladium catalyst</t>
  </si>
  <si>
    <t>Synthesis of Pd/C Catalyst by Modified Electrooxidation Polyol Process for Formic Acid Electrooxidation</t>
  </si>
  <si>
    <t>Effect of pH Value and Temperatures on Performances of Pd/C Catalysts Prepared by Modified Polyol Process for Formic Acid Electrooxidation</t>
  </si>
  <si>
    <t>Kumar, S.M.S</t>
  </si>
  <si>
    <t>Effect of reduction method on the performance of Pd catalysts supported on activated carbon for the selective oxidation of glucose</t>
  </si>
  <si>
    <t>Carbon nanofibre-supported palladium catalysts as model hydrodechlorination catalysts</t>
  </si>
  <si>
    <t>Ordóñez, S.</t>
  </si>
  <si>
    <t>isopropanol</t>
  </si>
  <si>
    <t>refluxed by 50% HNO3 at 373K for 48h</t>
  </si>
  <si>
    <t>Effects of nanoparticle and porous metal oxide supports on the activity of palladium catalysts in the oxidative coupling of 4-methylpyridine</t>
  </si>
  <si>
    <t>Investigation of hydrogen storage capacity of multi-walled carbon nanotubes deposited with Pd or V</t>
  </si>
  <si>
    <t>Electrochemistry Communications</t>
  </si>
  <si>
    <t>Poly(sodium-p-styrenesulfonate) assisted microwave synthesis of ordered mesoporous carbon supported Pd nanoparticles for formic acid electro-oxidation</t>
  </si>
  <si>
    <t>Size-controlled synthesis and impedance-based mechanistic understanding of Pd/C nanoparticles for formic acid oxidation</t>
  </si>
  <si>
    <t>Vulcan XC-72 Carbon</t>
  </si>
  <si>
    <t>A facile preparation of carbon-supported Pd nanoparticles for electrocatalytic oxidation of formic acid</t>
  </si>
  <si>
    <t>H2 chemisorption is done but size determination with chemisorption is avoided because  this presumes an exclusive H:Pd
stoichiometry</t>
  </si>
  <si>
    <t>The Journal of Physical Chemistry B</t>
  </si>
  <si>
    <t>Demoulin, O.</t>
  </si>
  <si>
    <t>Alfa-Aesar 39812</t>
  </si>
  <si>
    <t>Investigation of Sm2O3–CeO2-supported palladium catalysts for the
reforming of methanol: The role of the support</t>
  </si>
  <si>
    <t>Sm2O3</t>
  </si>
  <si>
    <t>purity 99.9% from Aldrich</t>
  </si>
  <si>
    <t>purity 99.9% from Acros Organics</t>
  </si>
  <si>
    <t>Effect of Cs promoter on the activity of Pd/ZnO catalyst for selective oxidation of CO in H2-rich gas</t>
  </si>
  <si>
    <t>Iwasa, N.</t>
  </si>
  <si>
    <t>Interaction between Pd and Ag on the surface of silica</t>
  </si>
  <si>
    <t>Karski, S.</t>
  </si>
  <si>
    <t>Preparation of 2-phenylethanol by catalytic selective hydrogenation of styrene oxide using palladium catalysts</t>
  </si>
  <si>
    <t>Catalytic investigation of Pd particles supported on MCM-41 for the selective hydrogenations of terminal and internal alkynes</t>
  </si>
  <si>
    <t>H2 titration</t>
  </si>
  <si>
    <t>Role of ceria-supported noble metal catalysts (Ru, Pd, Pt) in wet air oxidation of nitrogen and oxygen containing compounds</t>
  </si>
  <si>
    <t>Barbier Jr, J.</t>
  </si>
  <si>
    <t>Rhodia Rare Earth ceria HSA</t>
  </si>
  <si>
    <t>Particle size effects in vinyl acetate synthesis over Pd/SiO2</t>
  </si>
  <si>
    <t>Han, Y.-F.</t>
  </si>
  <si>
    <t>Aldrich no. 7631-86-9</t>
  </si>
  <si>
    <t>Methane Reforming with Carbon Dioxide. The Behavior of Pd/r-Al2O3 and Pd-CeOx/r-Al2O3 Catalysts</t>
  </si>
  <si>
    <t>Industrial Engineering Chemical Research</t>
  </si>
  <si>
    <t>heptane</t>
  </si>
  <si>
    <t>On the active site in heterogeneous palladium selox catalysts</t>
  </si>
  <si>
    <t>Green Chemistry</t>
  </si>
  <si>
    <t>Lee, A.F.</t>
  </si>
  <si>
    <t>carbon nanofibers over inconel sintered metal fiber filters</t>
  </si>
  <si>
    <t>treated in ultrasonic bath</t>
  </si>
  <si>
    <t xml:space="preserve">treated in ultrasonic bath AND activated in H2O2 </t>
  </si>
  <si>
    <t>activated carbon fibers, AE1101, KoTHmex</t>
  </si>
  <si>
    <t>Baltrus, J.P.</t>
  </si>
  <si>
    <t>Sreedhar, B.</t>
  </si>
  <si>
    <t>Amairia, C.</t>
  </si>
  <si>
    <t>Bychkov, V. Y.</t>
  </si>
  <si>
    <t>Badano, J.M.</t>
  </si>
  <si>
    <t>An, N.</t>
  </si>
  <si>
    <t>Zhou, Z.</t>
  </si>
  <si>
    <t>Rönkkönen, H.</t>
  </si>
  <si>
    <t>Suo, Z.</t>
  </si>
  <si>
    <t>Vít, Z.</t>
  </si>
  <si>
    <t>Tanikawa, K.</t>
  </si>
  <si>
    <t>Ma, L.</t>
  </si>
  <si>
    <t>Domine, M.E.</t>
  </si>
  <si>
    <t>Diaz, E.</t>
  </si>
  <si>
    <t>Wang, X.</t>
  </si>
  <si>
    <t>Rikkinen, E.</t>
  </si>
  <si>
    <t>Sun, L.</t>
  </si>
  <si>
    <t>Albers, P.W.</t>
  </si>
  <si>
    <t>Simakova, O.A.</t>
  </si>
  <si>
    <t>Delidovich, I.V.</t>
  </si>
  <si>
    <t>Boudjahem, A.-G.</t>
  </si>
  <si>
    <t xml:space="preserve"> Benitez A., J.L.</t>
  </si>
  <si>
    <t>Chinese Journal of Catalysis</t>
  </si>
  <si>
    <t>Fuel Cells</t>
  </si>
  <si>
    <t>Journal of Applied Electrochemistry</t>
  </si>
  <si>
    <t xml:space="preserve">Journal of Physical Chemistry C </t>
  </si>
  <si>
    <t>Chemical Engineering Communications</t>
  </si>
  <si>
    <t xml:space="preserve">Reaction Kinetics and Catalysis Letters </t>
  </si>
  <si>
    <t>Journal of Applied Electrochemistry </t>
  </si>
  <si>
    <t>Reaction Kinetics, Mechanisms and Catalysis</t>
  </si>
  <si>
    <t>Journal of Chemical Physics</t>
  </si>
  <si>
    <t>Advanced Synthesis &amp; Catalysis</t>
  </si>
  <si>
    <t>Chemical Communications</t>
  </si>
  <si>
    <t>ACS Catalysis</t>
  </si>
  <si>
    <t>Palladium on carbon nanofibers grown on metallic
filters as novel structured catalyst</t>
  </si>
  <si>
    <t>Sodium Promotion of Pd/gamma -Al2O3 Catalysts Operated under Simulated “Three-Way” Conditions</t>
  </si>
  <si>
    <t>Investigation of Parameters Influencing the Activation of a Pd/gamma-Alumina Catalyst during
Methane Combustion</t>
  </si>
  <si>
    <t>10% Nb2O5 modified, prepared by impregnation method</t>
  </si>
  <si>
    <t>synthesized by solvothermal method</t>
  </si>
  <si>
    <t>Zirconium Nitrate, from Aldrich</t>
  </si>
  <si>
    <t>Commercial, from Harshaw</t>
  </si>
  <si>
    <t>CBMM and Al2O3 from Pural SB of Condea</t>
  </si>
  <si>
    <t>rutile TiO2, from anatase TiO2 from Aldrich</t>
  </si>
  <si>
    <t>Titanium ethoxide (Ti 20%) from Aldrich</t>
  </si>
  <si>
    <t>titanium(IV)
n-butoxide (TNB) 97% from Aldrich</t>
  </si>
  <si>
    <t>anatase TiO2 from Aldrich</t>
  </si>
  <si>
    <t>anatase TiO2 from Degussa</t>
  </si>
  <si>
    <t>from Condeai Puralox</t>
  </si>
  <si>
    <t>Carbon-coated monoliths prepared from Polyfurfuryl Alcohol (PFA)</t>
  </si>
  <si>
    <t>non-porous Cab-OSil from M5, Acros Organics</t>
  </si>
  <si>
    <t>from JRC-SIO8, Fuji Silysia Chemical</t>
  </si>
  <si>
    <t>from JRC-SIO9, Nikki Chemical</t>
  </si>
  <si>
    <t>from JRC-ALO8, Sumitomo Chemical</t>
  </si>
  <si>
    <t>from Wako Pure Chemical</t>
  </si>
  <si>
    <t>boron nitride powder from Starck</t>
  </si>
  <si>
    <t>from Davison 59</t>
  </si>
  <si>
    <t>from Grace Davison Co. Ltd.</t>
  </si>
  <si>
    <t>by thermal composition of ZnC2O4.2H2O</t>
  </si>
  <si>
    <t>avg. Diameter: 3 nm, from Fuji Silysia Chemical Ltd.</t>
  </si>
  <si>
    <t>avg. Diameter: 10 nm, from Fuji Silysia Chemical Ltd.</t>
  </si>
  <si>
    <t>by solvothermal method using titanium(IV) n-butoxide (TNB) 97% from Aldrich -solvent: butanediol</t>
  </si>
  <si>
    <t>by solvothermal method using titanium(IV) n-butoxide (TNB) 97% from Aldrich -solvent: toluene</t>
  </si>
  <si>
    <t>sol–gel precipitation followed by SCFD, TiO2:CeO2=5</t>
  </si>
  <si>
    <t xml:space="preserve">from Aldrich </t>
  </si>
  <si>
    <t>from Wako Pure Chemical Industries</t>
  </si>
  <si>
    <t>aluminum isopropoxide from Aldrich</t>
  </si>
  <si>
    <t>TIP from Acros</t>
  </si>
  <si>
    <t>from Alumina Shell S618</t>
  </si>
  <si>
    <t>washed with diluted nitric acid and rinsed with water</t>
  </si>
  <si>
    <t>from N.E. Chemcat Co. Ltd</t>
  </si>
  <si>
    <t>Ce(SO4)2·8H2O</t>
  </si>
  <si>
    <t>from Condea</t>
  </si>
  <si>
    <t>from Condea,
 Puralox HP 14–150</t>
  </si>
  <si>
    <t>aluminium-secbutoxide from Across</t>
  </si>
  <si>
    <t>sol gel alumina</t>
  </si>
  <si>
    <t>commercial alumina from Degussa</t>
  </si>
  <si>
    <t>NO reduction by CO over Pd/Ce0.6Zr0.4O2-Al2O3 catalysts: in situ FT-IR studies of NO and CO adsorption</t>
  </si>
  <si>
    <t>from Jiangsu Jiangyan
 Chemical Additive</t>
  </si>
  <si>
    <t>Investigation of Palladium Catalysts in n-hexane Isomerization Reaction</t>
  </si>
  <si>
    <t>Procedia Engineering</t>
  </si>
  <si>
    <t>Highly Dispersed Palladium on Carbon Nanofibers for Hydrogenation of Nitrocompounds to Amines</t>
  </si>
  <si>
    <t>Eurasian Chemico-Technological Journal</t>
  </si>
  <si>
    <t>Carbon nanofibers</t>
  </si>
  <si>
    <t>Activated carbon</t>
  </si>
  <si>
    <t>Simultaneous removal of monochloroacetic acid and bromate by liquid phase catalytic hydrogenation over Pd/Ce(1-x)Zr(x)O2</t>
  </si>
  <si>
    <t>CeO2-ZrO2</t>
  </si>
  <si>
    <t>Deactivation behavior of Pd/C and Pt/C catalysts in the gas-phase hydrodechlorination of chloromethanes: Structure–reactivity relationship</t>
  </si>
  <si>
    <t>Dehydrogenation of biomass</t>
  </si>
  <si>
    <t>Simultaneously Converting Carbonate/Bicarbonate and Biomass to Value-added Carboxylic Acid Salts by Aqueous-phase Hydrogen Transfer</t>
  </si>
  <si>
    <t>Catalysis Science &amp; Technology</t>
  </si>
  <si>
    <t>Scotland</t>
  </si>
  <si>
    <t>Support effects in the gas phase hydrogenation of butyronitrile over palladium</t>
  </si>
  <si>
    <t>Catalysis, Structure &amp; Reactivity</t>
  </si>
  <si>
    <t>Synergistic effect of non-thermal plasma–catalysis hybrid systemon methane complete oxidation over Pd-based catalysts</t>
  </si>
  <si>
    <t>The origin of active sites for direct synthesis of H2O2on Pd/TiO2 catalysts: Interfaces of Pd and PdO domains</t>
  </si>
  <si>
    <t>Effect of the nature of carbon support on the formation of active sites in Pd/C and Ru/C catalysts for hydrogenation of furfural</t>
  </si>
  <si>
    <t>Catalytic oxidation of carbon monoxide over supported palladium nanoparticles</t>
  </si>
  <si>
    <t>Applied Nanoscience</t>
  </si>
  <si>
    <t>Catalysts</t>
  </si>
  <si>
    <t>Selective hydrogenation of paracetamol to acetamidocyclohexanone with silylated SiO2 supported Pd-based catalysts</t>
  </si>
  <si>
    <t>RSC Advances</t>
  </si>
  <si>
    <t>Particle size effects in the selective hydrogenation of cinnamaldehyde over supported palladium catalysts</t>
  </si>
  <si>
    <t>CeO2-SnO2</t>
  </si>
  <si>
    <t>Effect of Pd deposition procedure on activity of Pd/Ce0.5Sn0.5O2 catalysts for low-temperature CO oxidation</t>
  </si>
  <si>
    <t>Hydrodeoxygenation of 5‑Hydroxymethylfurfural over Alumina-Supported Catalysts in Aqueous Medium</t>
  </si>
  <si>
    <t>Industrial &amp; Engineering Chemical Research</t>
  </si>
  <si>
    <t>The Metal-Support Interaction Concerning the Particle Size Effect of Pd/Al2O3 on Methane Combustion</t>
  </si>
  <si>
    <t>Angewandte Chemie International Edition</t>
  </si>
  <si>
    <t>Co-oxidation of CO and propylene on Pd/CeO2-ZrO2 and Pd/Al2O3 monolith catalysts: A light-off, kinetics, and mechanistic study</t>
  </si>
  <si>
    <t>Saint Gobain Norpro</t>
  </si>
  <si>
    <t>High-selectivity palladium catalysts for the partial hydrogenation of alkynes by gas-phase cluster deposition onto oxide powders</t>
  </si>
  <si>
    <t>Evonik P25</t>
  </si>
  <si>
    <t>Hydrogenation of sodium 2,4,6-trinitrobenzoate</t>
  </si>
  <si>
    <t>Effect of the reduction conditions of the supported palladium precursor on the activity of Pd/C catalysts in hydrogenation of sodium 2,4,6-trinitrobenzoate</t>
  </si>
  <si>
    <t>Russian Chemical Bulletin</t>
  </si>
  <si>
    <t>Dehydrogenation of Dodecahydro-N-ethylcarbazole</t>
  </si>
  <si>
    <t>Pd catalysts supported on hydrogen titanate nanotubes for Suzuki-Miyaura cross-coupling reactions</t>
  </si>
  <si>
    <t>Sigma</t>
  </si>
  <si>
    <t>Effect of palladium precursor and preparation method on the catalytic performance of Pd/SiO2 catalysts for benzene hydrogenation</t>
  </si>
  <si>
    <t>Particulate Science and Technology</t>
  </si>
  <si>
    <t>ACROS ORGANICS, 99.0%</t>
  </si>
  <si>
    <t>Oxidation of Industrial VOC</t>
  </si>
  <si>
    <t>The CoAlCeO Mixed Oxide: An Alternative to Palladium-Based Catalysts for Total Oxidation of Industrial VOCs</t>
  </si>
  <si>
    <t>Hydrogenation of 1,3-butadiene</t>
  </si>
  <si>
    <t>When the nature of surface functionalities on modified carbon dominates the dispersion of palladium hydrogenation catalysts</t>
  </si>
  <si>
    <t>Chlorinated then reacted with hexadecylamine</t>
  </si>
  <si>
    <t>Propylamine treatment</t>
  </si>
  <si>
    <t>HNO3 treatment at reflux for 8h</t>
  </si>
  <si>
    <t>Functionalization treatment by refluxing in 65%wt HNO3 for 1.5h</t>
  </si>
  <si>
    <t>Hydrogenation of cinnamaldehyde</t>
  </si>
  <si>
    <t>Influence of Metal Deposition and Activation Method on the Structure and Performance of Carbon Nanotube Supported Palladium Catalysts</t>
  </si>
  <si>
    <t>Selective catalytic amination of halogenated aldehydes with calcined palladium catalysts</t>
  </si>
  <si>
    <t>Calcined under N2 flow</t>
  </si>
  <si>
    <t>Catalyst was not dried before calcination</t>
  </si>
  <si>
    <t>The selective hydrogenation of furfural over supported palladium nanoparticle catalysts prepared by sol-immobilisation: effect of catalyst support and reaction conditions</t>
  </si>
  <si>
    <t>Sigma Aldrich</t>
  </si>
  <si>
    <t>Catalytic performance of carbon nanotubes supported palladium catalyst for hydrogen production from hydrogen iodide decomposition in thermochemical sulfur iodine cycle</t>
  </si>
  <si>
    <t>Renewable Energy</t>
  </si>
  <si>
    <t>Hydrogenation of 2,4,6-trinitrobenzoic acid</t>
  </si>
  <si>
    <t>The effect of preparation conditions of Pd/C catalyst on its activity and selectivity in the aqueous-phase hydrogenation of 2,4,6-trinitrobenzoic acid</t>
  </si>
  <si>
    <t>Sequential catalytic growth of sulfur-doped carbon nanotubes and their use as catalyst support</t>
  </si>
  <si>
    <t>N doped</t>
  </si>
  <si>
    <t>S doped</t>
  </si>
  <si>
    <t>High stability and activity of solution combustion synthesized Pd-based catalysts for methane combustion in presence of water</t>
  </si>
  <si>
    <t>Hydrogenation of the carbon support</t>
  </si>
  <si>
    <t>Carbon support hydrogenation in Pd/C catalysts during reductive thermal treatment</t>
  </si>
  <si>
    <t>High temperature graphitization at 1900C under N2 flow</t>
  </si>
  <si>
    <t>Not graphitized, HNO3 treatment</t>
  </si>
  <si>
    <t>Graphitized, HNO3 treatment</t>
  </si>
  <si>
    <t>Photo-deposition</t>
  </si>
  <si>
    <t>CeZrO4-δ</t>
  </si>
  <si>
    <t>Role of palladium crystallite size on CO oxidation over CeZrO4-δ supported Pd catalysts</t>
  </si>
  <si>
    <t>Molecular Catalysis</t>
  </si>
  <si>
    <t>Belskaya, O. B.</t>
  </si>
  <si>
    <t>Aqueous-phase hydrogenation of furfural over supported palladium catalysts: effect of the support on the reaction routes</t>
  </si>
  <si>
    <t>Department of Experimental Technologies, Institute of Hydrocarbons Processing</t>
  </si>
  <si>
    <t>Condea Chemie GmbH</t>
  </si>
  <si>
    <t>Hydrogenation of 4-chloronitrobenzenes</t>
  </si>
  <si>
    <t>Slovakia</t>
  </si>
  <si>
    <t>Hydrogenation of 4-chloronitrobenzenes over palladium and platinum catalysts supported on beta zeolite and γ-alumina</t>
  </si>
  <si>
    <t>Chemical Papers</t>
  </si>
  <si>
    <t>Sigma-Aldrich, ALOX560C</t>
  </si>
  <si>
    <t>Origin and prevention of broad particle size distributions in carbon-supported palladium catalysts prepared by liquid-phase reduction</t>
  </si>
  <si>
    <t>Water Inhibition in Methane Oxidation over Alumina Supported Palladium Catalysts</t>
  </si>
  <si>
    <t>Beneficial role of the nitrogen-doped carbon nanotubes in the synthesis of the active palladium supported catalyst</t>
  </si>
  <si>
    <t>Diamond and Related Materials</t>
  </si>
  <si>
    <t>N-doped + HCl treatment</t>
  </si>
  <si>
    <t>Vietnam</t>
  </si>
  <si>
    <t>The catalytic oxidation of toluene at low temperature over palladium nanoparticles supported on Alumina sphere catalysts: effects of Palladium precursors and preparation method</t>
  </si>
  <si>
    <t>Polish Journal of Chemical Technology</t>
  </si>
  <si>
    <t>Thermally Induced Structural Evolution of Palladium-Ceria Catalysts. Implication for CO Oxidation</t>
  </si>
  <si>
    <t>Transformation of Alumina-Supported Palladium Precursors during Reductive Activation</t>
  </si>
  <si>
    <t>Petroleum Chemistry</t>
  </si>
  <si>
    <t>Pd/MCM-41 catalyst for acetylene hydrogenation to ethylene</t>
  </si>
  <si>
    <t>Royal Society Open Science</t>
  </si>
  <si>
    <t>Alfa Aesar</t>
  </si>
  <si>
    <t>Pd catalysts for total oxidation of methane: Support effects</t>
  </si>
  <si>
    <t>Direct synthesis of H2O2</t>
  </si>
  <si>
    <t>Süd-Chemie India Pvt. Ltd.</t>
  </si>
  <si>
    <t>Catalytic conversion of furfural to industrial chemicals over supported Pt and Pd catalysts</t>
  </si>
  <si>
    <t>Sasol</t>
  </si>
  <si>
    <t>Euro Support Manufacturing B.V., AMERSFOORT, The Netherlands</t>
  </si>
  <si>
    <t>Catalytic Oxidation of Propene over Pd Catalysts Supported on CeO2, TiO2, Al2O3 and M/Al2O3 Oxides (M = Ce, Ti, Fe, Mn)</t>
  </si>
  <si>
    <t>Aldrich, Milano, Italy</t>
  </si>
  <si>
    <t>Ce doped (5 mol%)</t>
  </si>
  <si>
    <t>Ti doped (5 mol%)</t>
  </si>
  <si>
    <t>Fe doped (5 mol%)</t>
  </si>
  <si>
    <t>Mn doped (5 mol%)</t>
  </si>
  <si>
    <t>Ce(0.67)Zr(0.33)O2</t>
  </si>
  <si>
    <t>Elimination of HC, CO, NOx</t>
  </si>
  <si>
    <t>The effect of Pd precursor on Pd/Ce0.67Zr0.33O2 catalysts for automotive emission control</t>
  </si>
  <si>
    <t>Pd/graphene nanocomposite as highly active catalyst for the Heck reactions</t>
  </si>
  <si>
    <t>Pd nanoparticles on hydrotalcite as an efficient catalyst for partial hydrogenation of acetylene: Effect of support acidic and basic properties</t>
  </si>
  <si>
    <t>Sasol, Puralox SBA-200</t>
  </si>
  <si>
    <t>Mechanism of CO2 Hydrogenation on Pd/Al2O3 Catalysts: Kinetics and Transient DRIFTS-MS Studies</t>
  </si>
  <si>
    <t>Fluka</t>
  </si>
  <si>
    <t>Large size Pd NPs loaded on TiO2 as efficient catalyst for the aerobic oxidation of alcohols to aldehydes</t>
  </si>
  <si>
    <t>Reduced graphene oxide</t>
  </si>
  <si>
    <t>Selective hydrogenation of C=C bond over N-doped reduced graphene oxides supported Pd catalyst</t>
  </si>
  <si>
    <t>Urea hydrothermal treatment, weight ratio of urea/GO = 150</t>
  </si>
  <si>
    <t>Urea hydrothermal treatment, weight ratio of urea/GO = 300</t>
  </si>
  <si>
    <t>Hydrodechlorination of the MCPA herbicide</t>
  </si>
  <si>
    <t>Analysis of the deactivation of Pd, Pt and Rh on activated carbon catalysts in the hydrodechlorination of the MCPA herbicide</t>
  </si>
  <si>
    <t>Pd/ZnO catalysts for direct CO2 hydrogenation to methanol</t>
  </si>
  <si>
    <t>Only air-dried at 120C without calcination</t>
  </si>
  <si>
    <t>Acidified at pH=1 by H2SO4</t>
  </si>
  <si>
    <t>Polyvinyl alcohol was added (PVA/Pd = 1.2 weight ratio) as stabilizer + NaBH4 used as reducing agent + Only air-dried at 120C without calcination</t>
  </si>
  <si>
    <t>Influence of the acidity of oxidized Pd/silica–alumina catalysts on their performances in the Suzuki coupling</t>
  </si>
  <si>
    <t>CO Oxidation over Pd/ZrO2 Catalysts: Role of Support′s Donor Sites</t>
  </si>
  <si>
    <t>Molecules</t>
  </si>
  <si>
    <t>Pd/ZnO catalysts with different origins for high chemoselectivity in acetylene semi-hydrogenation</t>
  </si>
  <si>
    <t>High Efficient Hydrogenation of Lignin-Derived Monophenols to Cyclohexanols over Pd/gamma-Al2O3 under Mild Conditions</t>
  </si>
  <si>
    <t xml:space="preserve">gamma-Al2O3 (Redkino Catalyst Plant, Russia; Specifications TU 6-68-5808009-306-85) </t>
  </si>
  <si>
    <t>support synthesized via combustion synthesis, urea and CO(NH2)2 are used as fuel</t>
  </si>
  <si>
    <t>Al(NO3)3·9H2O from Merck</t>
  </si>
  <si>
    <t>from Akzo</t>
  </si>
  <si>
    <t xml:space="preserve">Al(NO3)3.9H2O and Mg(NO3)2.6H2O, molar ratio of Al: 0.15 </t>
  </si>
  <si>
    <t>Al(NO3)3.9H2O and Mg(NO3)2.6H2O, molar ratio of Al: 0.20</t>
  </si>
  <si>
    <t>Al(NO3)3.9H2O and Mg(NO3)2.6H2O, molar ratio of Al: 0.25</t>
  </si>
  <si>
    <t>Al(NO3)3.9H2O and Mg(NO3)2.6H2O, molar ratio of Al: 0.30</t>
  </si>
  <si>
    <t>Al(NO3)3.9H2O and Mg(NO3)2.6H2O, molar ratio of Al: 0.35</t>
  </si>
  <si>
    <t>Al[OCH(CH3)2]3 from Aldrich</t>
  </si>
  <si>
    <t>HNO3 is used</t>
  </si>
  <si>
    <t>NH4OH is used</t>
  </si>
  <si>
    <t>0.98 wt% Nb2O5 was prepared by calcination of niobic acid CBMM</t>
  </si>
  <si>
    <t>5.66 wt% Nb2O5 was prepared by calcination of niobic acid CBMM</t>
  </si>
  <si>
    <t>9.10 wt% Nb2O5 was prepared by calcination of niobic acid CBMM</t>
  </si>
  <si>
    <t>Nb2O5 was prepared by calcination of niobic acid CBMM</t>
  </si>
  <si>
    <t>21.90 wt% Nb2O5 was prepared by calcination of niobic acid CBMM</t>
  </si>
  <si>
    <t>CO Desorption</t>
  </si>
  <si>
    <t>India, UK</t>
  </si>
  <si>
    <t xml:space="preserve">before impregnation, support was treated with nitric acid </t>
  </si>
  <si>
    <t>Thermochimica acta</t>
  </si>
  <si>
    <t>UK, Germany</t>
  </si>
  <si>
    <t>Belgium, Germany</t>
  </si>
  <si>
    <t>Spain, UK</t>
  </si>
  <si>
    <t>from Zn(NO3)2</t>
  </si>
  <si>
    <t>Cabosil from Fluka</t>
  </si>
  <si>
    <t>from Rhone Poulanc</t>
  </si>
  <si>
    <t>China, Germany</t>
  </si>
  <si>
    <t>mesoporous carbon, SBA-15 as a hard template and benzene vapor as a carbon source</t>
  </si>
  <si>
    <t xml:space="preserve">modified by means of oxidation treatment in 1.0 M HNO3 at room temperature for 0.5 h </t>
  </si>
  <si>
    <t>modified by means of oxidation treatment in 1.0 M HNO3 at room temperature for 0.5 h, support is mixed with PSS (PSS/Pd = 3)</t>
  </si>
  <si>
    <t>modified by means of oxidation treatment in 1.0 M HNO3 at room temperature for 0.5 h, support is mixed with PSS (PSS/Pd = 5)</t>
  </si>
  <si>
    <t>modified by means of oxidation treatment in 1.0 M HNO3 at room temperature for 0.5 h, support is mixed with PSS (PSS/Pd = 7)</t>
  </si>
  <si>
    <t>from NanoAmor</t>
  </si>
  <si>
    <t>carbon nanofibre, from Applied Sciences (OH, USA)</t>
  </si>
  <si>
    <t>activated carbon, from Norit Americas Inc.</t>
  </si>
  <si>
    <t>The effect of pretreatment of Vulcan XC-72R carbon on morphology and electrochemical oxygen reduction kinetics of the supported Pd nano-particle in acidic electrolyte</t>
  </si>
  <si>
    <t>UK, Spain</t>
  </si>
  <si>
    <t>Vulcan XC-72R, from Cabot Corporation (USA)</t>
  </si>
  <si>
    <t>treated with 0.07 M H3PO4, refluxed for a minimum of 16 h at 120 ℃</t>
  </si>
  <si>
    <t>treated with 0.2 M KOH, refluxed for a minimum of 16 h at 120 ℃</t>
  </si>
  <si>
    <t>treated with 10% H2O2, refluxed for a minimum of 16 h at 105 ℃</t>
  </si>
  <si>
    <t>treated with 5% HNO3, refluxed for a minimum of 16 h at 120 ℃</t>
  </si>
  <si>
    <t>Wang, Z.-B.</t>
  </si>
  <si>
    <t>carbon nanofibers, from Pyrograf Products</t>
  </si>
  <si>
    <t>activated carbon, from Sigma Aldrich</t>
  </si>
  <si>
    <t>from Sigma Aldrich</t>
  </si>
  <si>
    <t>treated with 68-70 wt% HNO3, refluxed for 14 h at 140 ℃</t>
  </si>
  <si>
    <t>graphene, synthesized from graphene oxide (Hummers method)</t>
  </si>
  <si>
    <t>activated carbon honeycomb monolith, from Jingdezhen Institute of Ceramic Materials, China</t>
  </si>
  <si>
    <t>treated with 2 N HCl for 48 h at 25 ℃</t>
  </si>
  <si>
    <t>China, Denmark</t>
  </si>
  <si>
    <t>Italy, France</t>
  </si>
  <si>
    <t>wood based activated carbon</t>
  </si>
  <si>
    <t>dichloromethane</t>
  </si>
  <si>
    <t>USA, UK</t>
  </si>
  <si>
    <t>Degussa, P25</t>
  </si>
  <si>
    <t>China, USA</t>
  </si>
  <si>
    <t>China, Belgium</t>
  </si>
  <si>
    <t>carbon nanotubes</t>
  </si>
  <si>
    <t>graphite, from Shanghai Colloidal Chemical Plant</t>
  </si>
  <si>
    <t>carbon black BP-2000, from Shanghai Cabot Chemical Co. Ltd.</t>
  </si>
  <si>
    <t>carbon black ML, from Shanghai Cabot Chemical Co. Ltd.</t>
  </si>
  <si>
    <t>carbon black U-CB, from Shanghai Chemical Reagent Company Limited</t>
  </si>
  <si>
    <t>carbon black XC-72, from Shanghai Cabot Chemical Co. Ltd.</t>
  </si>
  <si>
    <t>carbon black XC-72R, from Shanghai Cabot Chemical Co. Ltd.</t>
  </si>
  <si>
    <t>carbon black XC-605, from Shanghai Cabot Chemical Co. Ltd.</t>
  </si>
  <si>
    <t>activated carbon (wood charcoal), from Shanghai Chemical Reagent Company Limited</t>
  </si>
  <si>
    <t>activated carbon (coconut shell, from Shanghai Chemical Reagent Company Limited</t>
  </si>
  <si>
    <t>activated carbon (nut shell), from Shanghai Chemical Reagent Company Limited</t>
  </si>
  <si>
    <t>vapor growing carbon fiber, from Showa Denko</t>
  </si>
  <si>
    <t>treated by 37 wt% HCl for 2 days at 25 ℃</t>
  </si>
  <si>
    <t>treated by HNO3 for 2 h at 110 ℃</t>
  </si>
  <si>
    <t>Thailand, South Africa, USA</t>
  </si>
  <si>
    <t>refluxed by 10 M HCl at 120 for 1 h, and modified through oxidation by concentrated HNO3 under ultrasonication for 1 h</t>
  </si>
  <si>
    <t>Palladium supported catalysts for the selective hydrogenation of sunflower oil</t>
  </si>
  <si>
    <t>instead of calcination, treatment in CH3OH/H2 is done</t>
  </si>
  <si>
    <t>instead of calcination, treatment in H2O/H2 is done</t>
  </si>
  <si>
    <t>Hydrodechlorination of chlorofluorocarbons CF3–CFCl2 and CF3–CCl3 over Pd/carbon and Pd black catalysts</t>
  </si>
  <si>
    <t>from Cabot (Sterling Series)</t>
  </si>
  <si>
    <t>Naito, S.</t>
  </si>
  <si>
    <t>Catalytic hydrodechlorination over Pd supported on amorphous and structured carbon</t>
  </si>
  <si>
    <t>activated carbon, from NORIT</t>
  </si>
  <si>
    <t>graphite, from Sigma–Aldrich</t>
  </si>
  <si>
    <t>graphitic carbon nanofiber, synthesized by the catalytic decomposition of ethylene over unsupported Ni</t>
  </si>
  <si>
    <t>Spain, Chile</t>
  </si>
  <si>
    <t>A comparative study of Pd supported on MCM-41 and SiO2 in the liquid phase hydrogenation of phenyl alkyl acetylenes mixtures</t>
  </si>
  <si>
    <t>from BASF D11-11</t>
  </si>
  <si>
    <t>activated carbon, from Beijing Guanghua Timber Mill.</t>
  </si>
  <si>
    <t>Vulcan XC-72R, from Cabot Corporation</t>
  </si>
  <si>
    <t>from Inframat Advanced Materials</t>
  </si>
  <si>
    <t>from Sasol</t>
  </si>
  <si>
    <t>from JRC Co., Ltd. Japan</t>
  </si>
  <si>
    <t>100% alpha-Al2O3, obtained by calcination of gamma-Al2O3, gamma-Al2O3 from JRC Co., Ltd. Japan</t>
  </si>
  <si>
    <t>64% alpha-Al2O3, obtained by calcination of gamma-Al2O3, gamma-Al2O3 from JRC Co., Ltd. Japan</t>
  </si>
  <si>
    <t>47% alpha-Al2O3, obtained by calcination of gamma-Al2O3, gamma-Al2O3 from JRC Co., Ltd. Japan</t>
  </si>
  <si>
    <t>14% alpha-Al2O3, obtained by calcination of gamma-Al2O3, gamma-Al2O3 from JRC Co., Ltd. Japan</t>
  </si>
  <si>
    <t>Martra, G.</t>
  </si>
  <si>
    <t>3-Aminopropyltriethoxysilane and phenyl isothiocyanate
were reacted in methanol at room temperature (r.t.) for 2 h,
yielding N-(phenyl)-N’-(3-triethoxysilylpropyl) thiourea.</t>
  </si>
  <si>
    <t>Thailand, USA</t>
  </si>
  <si>
    <t>sodium-neutralized silica-alumina, SiO2/Al2O3:5.7</t>
  </si>
  <si>
    <t>K-doped from K2CO3 (K/Pd=4)</t>
  </si>
  <si>
    <t>K-doped from K2CO3 (K/Pd=20)</t>
  </si>
  <si>
    <t>treated with 2 N H3PO4 for 48 h at 25 ℃</t>
  </si>
  <si>
    <t>Support PZC Reference</t>
  </si>
  <si>
    <t>Porous Hollow Silica, prepared from CaCO3 and Na2SiO3</t>
  </si>
  <si>
    <t>SiO2 Aldrich</t>
  </si>
  <si>
    <t>Support SA is given as 500-1100 m2/g and average value is used as Support SA. TEM results are given as 8-10 nm and average value is used.</t>
  </si>
  <si>
    <t>ZrO2 Aldrich</t>
  </si>
  <si>
    <t>gamma-Al2O3 Alfa-Aesar</t>
  </si>
  <si>
    <t>Monoclinic Nb2O5 calcined at 823 K</t>
  </si>
  <si>
    <t>from aq. solution of Ba(NO3)2 and gamma-Al2O3</t>
  </si>
  <si>
    <t>MgAl2O4</t>
  </si>
  <si>
    <t>pellets of alumina-stabilized magnesia (Mg/Al=7/1)</t>
  </si>
  <si>
    <t>TiO2 Anatase Aldrich</t>
  </si>
  <si>
    <t>TiO2 Rutile from Tioxide</t>
  </si>
  <si>
    <t>TiO2 from butoxide</t>
  </si>
  <si>
    <t>TiO2 from ethoxide calcined at 620℃</t>
  </si>
  <si>
    <t>gamma-Al2O3 Alfa Aesar</t>
  </si>
  <si>
    <t>alpha-Al2O3 Aldrich</t>
  </si>
  <si>
    <t>France, Belgium</t>
  </si>
  <si>
    <t>from zirconium propoxide and titanium isopropoxide (50:50 metal molar ratio)</t>
  </si>
  <si>
    <t xml:space="preserve">from zirconium propoxide </t>
  </si>
  <si>
    <t>from titanium ethoxide</t>
  </si>
  <si>
    <t>TEM and XRD data is for after calcination, so reduction info is not used</t>
  </si>
  <si>
    <t>Characterization of palladium supported on gamma-Al2O3 catalysts in hydrodechlorination of CCl2F2</t>
  </si>
  <si>
    <t>India, USA</t>
  </si>
  <si>
    <t>from Harshaw</t>
  </si>
  <si>
    <t>Venezuela, Spain</t>
  </si>
  <si>
    <t>CeO2 Aldrich</t>
  </si>
  <si>
    <t>Unspecified Al2O3 Aldrich</t>
  </si>
  <si>
    <t>ZnO Aldrich</t>
  </si>
  <si>
    <t>Anatase TiO2 Aldrich</t>
  </si>
  <si>
    <t>Colombia, Spain</t>
  </si>
  <si>
    <t>Al2O3 from isopropoxide</t>
  </si>
  <si>
    <t>TiO2 from isopropoxide</t>
  </si>
  <si>
    <t>Poland, USA</t>
  </si>
  <si>
    <t>ZrO2 from isopropoxide</t>
  </si>
  <si>
    <t>Hydrogenation of o-xylene</t>
  </si>
  <si>
    <t>India, Japan</t>
  </si>
  <si>
    <t>from hydrolysis of ceric ammonium nitrate (S.D. Fine Chem., India)</t>
  </si>
  <si>
    <t>CeO2 0.5 HNO3 4 H2O At basic Ph</t>
  </si>
  <si>
    <t>Al2O3-CeO2-BaO</t>
  </si>
  <si>
    <t>Al2O3 is used due to high ratio</t>
  </si>
  <si>
    <t>Al2O3 Degussa</t>
  </si>
  <si>
    <t>Al2O3 Unspecified from Aldrich</t>
  </si>
  <si>
    <t>Al2O3 from sec-butoxide</t>
  </si>
  <si>
    <t>2 steps calcination, 2nd step is written. Average values of TEM results are noted.</t>
  </si>
  <si>
    <t>Effects of pretreated carbon supports in Pd/C catalysts on rosin disproportionation catalytic performance</t>
  </si>
  <si>
    <t>Chemical Engineering Science</t>
  </si>
  <si>
    <t>Rosin disproportionation</t>
  </si>
  <si>
    <t>cylindrical activated carbon from Shanxi Xinhua Activated Carbon Co. Ltd.</t>
  </si>
  <si>
    <t>washed with water and dried under vacuum at 373K for 4 h</t>
  </si>
  <si>
    <t>washed with water and dried under vacuum at 433K for 4 h</t>
  </si>
  <si>
    <t>washed with water and dried under vacuum at 443K for 4 h</t>
  </si>
  <si>
    <t>washed with water and dried under vacuum at 453K for 4 h</t>
  </si>
  <si>
    <t>washed with water and dried under vacuum at 463K for 4 h</t>
  </si>
  <si>
    <t>washed with water and dried under vacuum at 473K for 4 h</t>
  </si>
  <si>
    <t>washed with water and dried under vacuum at 533K for 4 h</t>
  </si>
  <si>
    <t>washed with water and dried under vacuum at 493K for 4 h</t>
  </si>
  <si>
    <t>Complete dehalogenation of bromochloroacetic acid by liquid phase catalytic hydrogenation over Pd/CeO2 catalysts</t>
  </si>
  <si>
    <t>Chemosphere</t>
  </si>
  <si>
    <t xml:space="preserve">from Wusi Chemical Reagent Co. Ltd. </t>
  </si>
  <si>
    <t>Size effect of γ-Al2O3 supports on the catalytic performance of Pd/γ-Al2O3 catalysts for HCHO oxidation</t>
  </si>
  <si>
    <t>Al2O3 from Aldrich</t>
  </si>
  <si>
    <t>BeO commercial</t>
  </si>
  <si>
    <t>Thailand, Switzerland</t>
  </si>
  <si>
    <t>Hydrodechlorination of 2-chloro and 3- chloropyridine</t>
  </si>
  <si>
    <t>Promoter: Na</t>
  </si>
  <si>
    <t>Promoter: Li</t>
  </si>
  <si>
    <t>Promoter: K</t>
  </si>
  <si>
    <t>Zirconium hydroxide is used</t>
  </si>
  <si>
    <t>Reduction is done in two steps. Final step is noted.</t>
  </si>
  <si>
    <t>ZrO2 Aldrich water washed</t>
  </si>
  <si>
    <t>alpha-Al2O3 Alfa Aesar %99.95 alpha-phase</t>
  </si>
  <si>
    <t>from Mg(NO3)2 and Al(NO3)3</t>
  </si>
  <si>
    <t>Electrochemical degradation of 4-chlorophenol</t>
  </si>
  <si>
    <t>Nitric acid treatment was carried out by heating an activated carbon in 10% nitcric acid solution. After that, the sample was washed with water until neutral and dried overnight at 100C</t>
  </si>
  <si>
    <t>Brazil, Portugal</t>
  </si>
  <si>
    <t>Al2O3 Alcoa A 16-SG</t>
  </si>
  <si>
    <t>Al2O3 from nitrate and ammonia</t>
  </si>
  <si>
    <t>XRD is given as &lt;20.</t>
  </si>
  <si>
    <t>from Engelhard-AL-3916P</t>
  </si>
  <si>
    <t>In the paper, reduction cycle was studied. Only results after 1st step of reduction were used.</t>
  </si>
  <si>
    <t>Linde A α + γ Al2O3</t>
  </si>
  <si>
    <t>Chemisorption size is given as &lt;10.</t>
  </si>
  <si>
    <t>Effect of pH in a sol–gel synthesis on the physicochemical properties of Pd alumina three-way catalyst</t>
  </si>
  <si>
    <t>Three-way catalytic reaction</t>
  </si>
  <si>
    <t xml:space="preserve">Degussa Al2O3 </t>
  </si>
  <si>
    <t>Anatase 87%, Aerosil P-25</t>
  </si>
  <si>
    <t>Selective oxidative decomposition of ammonia</t>
  </si>
  <si>
    <t>Hydrodechlorination of CCl2F2 to CH2F2</t>
  </si>
  <si>
    <t>carbon GAC 1240 ELF Attochem</t>
  </si>
  <si>
    <t>Degussa Al2O3 Aerodisp W630</t>
  </si>
  <si>
    <t>dried under N2 at 423 K for 2 h</t>
  </si>
  <si>
    <t>MgO Merck</t>
  </si>
  <si>
    <t>ZrO2 Obtained from a solution of ZrO(NO3)</t>
  </si>
  <si>
    <t>partial oxidation under O2/He flow at 673 K for 2 h</t>
  </si>
  <si>
    <t>CO Chemisorption is also done (d: 6.7 nm)</t>
  </si>
  <si>
    <t>Final step of calcination is noted</t>
  </si>
  <si>
    <t>Sm2O3 Shin-etsu</t>
  </si>
  <si>
    <t>Wet air oxidation of nitrogen and oxygen containing compounds</t>
  </si>
  <si>
    <t>Rhodia Rare Earth ceria LSA</t>
  </si>
  <si>
    <t>Vinyl acetate synthesis</t>
  </si>
  <si>
    <t>Before reduction, the catalysts oxidized in air at 773 K for 1 h. Calcination conditions were noted instead of this.</t>
  </si>
  <si>
    <t>Effect of Oxide Supports on the Activity of Pd Based Catalysts for Furfural Hydrogenation</t>
  </si>
  <si>
    <t>Degussa, Aerosil 200</t>
  </si>
  <si>
    <t>TiO2 Degussa P25</t>
  </si>
  <si>
    <t>Investigation of supported palladium catalysts for combustion of methane: The activation effect caused by SO2</t>
  </si>
  <si>
    <t>from homogeneous precipitation method, from Ce(NO3)3 and urea</t>
  </si>
  <si>
    <t>Superior catalytic activity of a Pd catalyst in methane combustion by fine-tuning the phase of ceria-zirconia support</t>
  </si>
  <si>
    <t>PEG-600 added, heated at 100C for 12 h. Then incubated at 100C for 12 h. After reduction was done at 1400C for 4 h</t>
  </si>
  <si>
    <t>CMK-3 added and stirred for 24 h. After ammonium hydroxide and water were added. Lastly, it was washed and dried at 110C.</t>
  </si>
  <si>
    <t>from Ce(NO3)3.6H2O and and NH3.H2O solution</t>
  </si>
  <si>
    <t>thermal treatment was applied at 500C for 5 h</t>
  </si>
  <si>
    <t>activated carbon</t>
  </si>
  <si>
    <t>was purified with HNO3 and dried at 105C for 4 h</t>
  </si>
  <si>
    <t>Effect of Support on CO Oxidation Performance over the Pd/CeO2 and Pd/CeO2−ZrO2 Catalyst</t>
  </si>
  <si>
    <t>from coprecipitation method, Ce(NO3)3 and ammonia</t>
  </si>
  <si>
    <t>PEG was added and spray-dried at 240C</t>
  </si>
  <si>
    <t>Spherical-like Pd/SiO2 catalysts for n-butylamine efficient combustion: Effect of support property and preparation method</t>
  </si>
  <si>
    <t>CTAB, ammonia, ethanol, water and TEOS were used</t>
  </si>
  <si>
    <t>washed by an ethanol-HCl mixed solution for several times before drying</t>
  </si>
  <si>
    <t>CTAB, ammonia, ethanol, water, TEOS and MPTMOS were used</t>
  </si>
  <si>
    <t>SiO2 1.5 L 0.74 M ethanolic TEOS was rapidly added to 7 L of ethanol and 0.6 L of 1.03 M ammonia</t>
  </si>
  <si>
    <t>Efect of the distribution and dispersion of palladium nanoparticles on the reducibility and performance of Pd/Al2O3 catalyst in liquid‑phase hydrogenation of olefins</t>
  </si>
  <si>
    <t>After calcination of support, support was wetted with water</t>
  </si>
  <si>
    <t xml:space="preserve">from Weifang Co. </t>
  </si>
  <si>
    <t>Effects of varying amounts of Na on Pd/TiO2 for the direct synthesis of H2O2: Identification of the Pd dispersion and catalytic activity enhancement by changing the surface electronic states</t>
  </si>
  <si>
    <t>0.3 wt% Na loading, Na promoted Pd/TiO2 catalyst</t>
  </si>
  <si>
    <t>0.6 wt% Na loading Na promoted Pd/TiO2 catalyst</t>
  </si>
  <si>
    <t>1.2 wt% Na loading Na promoted Pd/TiO2 catalyst</t>
  </si>
  <si>
    <t>CO catalytic oxidation over Pd/CeO2 with different chemical states of Pd</t>
  </si>
  <si>
    <t>Rare Metals</t>
  </si>
  <si>
    <t>Zhou, G.-F.</t>
  </si>
  <si>
    <t>CeCO2 nanorods, from NaOH hydrothermal method with Ce(NO3)2.6H2O</t>
  </si>
  <si>
    <t>heated to 100C for 24 h and washed several times</t>
  </si>
  <si>
    <t>Cubic, hydrolysis of Ce(IV)nitrate</t>
  </si>
  <si>
    <t>from SASOL</t>
  </si>
  <si>
    <t>Journal of Rare Earths</t>
  </si>
  <si>
    <t>Effects of water on CO catalytic oxidation over Pd/CeO2</t>
  </si>
  <si>
    <t>from NaOH and Ce(NO3)2.6H2O</t>
  </si>
  <si>
    <t>heated to 180C for 24 h and washed several times</t>
  </si>
  <si>
    <t>from water, NaOH and Ce(NO3)2.6H2O</t>
  </si>
  <si>
    <t>from water, Na3PO4 and Ce(NO3)2.6H2O</t>
  </si>
  <si>
    <t>heated to 170C for 10 h and washed several times</t>
  </si>
  <si>
    <t>Japan, China</t>
  </si>
  <si>
    <t>Features of Nb2O5 as a metal oxide support of Pt and Pd catalysts for selective catalytic oxidation of NH3 with high N2 selectivity</t>
  </si>
  <si>
    <t xml:space="preserve">from hydrothermal synthesis, NH4[NbO(C2O4)2(H2O)2].nH2O </t>
  </si>
  <si>
    <t xml:space="preserve">washed with water </t>
  </si>
  <si>
    <t>Nb2O5 value selected from the given range</t>
  </si>
  <si>
    <t>Palladium dispersion effects on wet methane oxidation kinetics</t>
  </si>
  <si>
    <t>UK, Sweden</t>
  </si>
  <si>
    <t>calcination was done after initial calcination at 550C for 2 h</t>
  </si>
  <si>
    <t>oxidation conditions are used as calcination conditions. Dispersion is given for after reaction, thus it is not used.</t>
  </si>
  <si>
    <t>Colombia, Brazil</t>
  </si>
  <si>
    <t>Hydrogen production from acetic acid decomposition as bio-oil model molecule over supported metal catalysts</t>
  </si>
  <si>
    <t>from boehmite, Puralox SBA 200</t>
  </si>
  <si>
    <t>Boehmite, Neftekhim</t>
  </si>
  <si>
    <t>hydrazine</t>
  </si>
  <si>
    <t>Oxidative coupling of 4-methylpyridine</t>
  </si>
  <si>
    <t>n-Al2O3 (+), from NanoScale</t>
  </si>
  <si>
    <t>n-MgO, from NanoScale</t>
  </si>
  <si>
    <t>n-TiO2, from NanoScale</t>
  </si>
  <si>
    <t>n-SiO2, from NanoAmor</t>
  </si>
  <si>
    <t>n-Al2O3 (-), from NanoScale</t>
  </si>
  <si>
    <t>p-SiO2, from Alfa Aesar</t>
  </si>
  <si>
    <t>p-TiO2, from Alfa Aesar</t>
  </si>
  <si>
    <t>n-CaO, from NanoScale</t>
  </si>
  <si>
    <t>n-ZnO, from NanoScale</t>
  </si>
  <si>
    <t>n-CeO2, from NanoScale</t>
  </si>
  <si>
    <t>CaO</t>
  </si>
  <si>
    <t>n-ZrO2 + CeO2, from NanoAmor</t>
  </si>
  <si>
    <t>Al(OH)3, from NanoAmor</t>
  </si>
  <si>
    <t>n-ZrO2, from NanoAmor</t>
  </si>
  <si>
    <t>n-SnO2, from NanoAmor</t>
  </si>
  <si>
    <t>n-CuO, from NanoScale</t>
  </si>
  <si>
    <t>CuO</t>
  </si>
  <si>
    <t>Merck MgO</t>
  </si>
  <si>
    <t>Aerosil A-175 SiO2</t>
  </si>
  <si>
    <t xml:space="preserve">Nanostructured and Amorphous Materials ZnO </t>
  </si>
  <si>
    <t>Aldrich CeO2</t>
  </si>
  <si>
    <t xml:space="preserve">Hydral 705 from Alcoa Al(OH)3 </t>
  </si>
  <si>
    <t>Alfa Aesar ZrO2</t>
  </si>
  <si>
    <t>Aldrich SnO2</t>
  </si>
  <si>
    <t>Aldrich CuO</t>
  </si>
  <si>
    <t>Ar Glow Discharge Plasma</t>
  </si>
  <si>
    <t>Ion-exchange</t>
  </si>
  <si>
    <t>theta-Al2O3</t>
  </si>
  <si>
    <t>Al2O3-ZrO2</t>
  </si>
  <si>
    <t>Al2O3-SiO2</t>
  </si>
  <si>
    <t>activated carbon, Baoji Rock New Materials</t>
  </si>
  <si>
    <t>activated carbon, HCl-washed High Purity carbon, BASF</t>
  </si>
  <si>
    <t>activated carbon, Merck</t>
  </si>
  <si>
    <t>graphene oxide, Graphite oxidation</t>
  </si>
  <si>
    <t>TiO2-SiO2</t>
  </si>
  <si>
    <t>carbon nanotubes, Baytubes C 150 HP, Bayer</t>
  </si>
  <si>
    <t>carbon nanofiber, Pyrograph III, PR24-HHT</t>
  </si>
  <si>
    <t>carbon nanofiber, Pyrograph III, PR24-PS</t>
  </si>
  <si>
    <t>carbon nanotubes, Sigma Aldrich</t>
  </si>
  <si>
    <t>carbon nanotubes, C2H4</t>
  </si>
  <si>
    <t>carbon nanotubes, C2H3N</t>
  </si>
  <si>
    <t>carbon nanotubes, C4H4S</t>
  </si>
  <si>
    <t>carbon nanotubes, Bayer MaterialScience AG</t>
  </si>
  <si>
    <t>WO3-ZrO2</t>
  </si>
  <si>
    <t>acetonitrile</t>
  </si>
  <si>
    <t>benzene chloride</t>
  </si>
  <si>
    <t>2-butanol</t>
  </si>
  <si>
    <t>ammonia</t>
  </si>
  <si>
    <t>carbon nanotube, from Alfa Aesar</t>
  </si>
  <si>
    <t>activated carbon, from Alfa Aesar</t>
  </si>
  <si>
    <t>graphene oxide, synthesized by the Hummers method, graphite powder from Alfa Aesar</t>
  </si>
  <si>
    <t>before reduction, treated under He flow at 573 K for 1 h</t>
  </si>
  <si>
    <t>Na2CO3 was used as basic agent, no pre-reduction</t>
  </si>
  <si>
    <t>Na2CO3 was used as basic agent, pre-reduced with formate</t>
  </si>
  <si>
    <t>Na2CO3 was used as basic agent, pre-reduced with hydrogen</t>
  </si>
  <si>
    <t>from Tetraethylorthosilicate (TEOS)</t>
  </si>
  <si>
    <t>from Aluminium isopropoxide</t>
  </si>
  <si>
    <t>from co-precipitation of Tetraethylorthosilicate and Aluminium isopropoxide, Silica content: 75%</t>
  </si>
  <si>
    <t>from co-precipitation of Tetraethylorthosilicate and Aluminium isopropoxide, Silica content: 50%</t>
  </si>
  <si>
    <t>from co-precipitation of Tetraethylorthosilicate and Aluminium isopropoxide, Silica content: 30%</t>
  </si>
  <si>
    <t>from co-precipitation of Tetraethylorthosilicate and Aluminium isopropoxide, Silica content: 10%</t>
  </si>
  <si>
    <t>SiO2 from ethanolic TEOS</t>
  </si>
  <si>
    <t>Al2O3 from iso-propoxide calcined at 600 C for 4 h</t>
  </si>
  <si>
    <t>(NH4)2[Ce(NO3)6] and SnC2O4 were used which synthesized from CeCl3·6H2O and SnCl2, Sigma Aldrich</t>
  </si>
  <si>
    <t>Vedyagin, A.A.</t>
  </si>
  <si>
    <t>precipitation of ZrOCl2 with ammonia at pH=10.6</t>
  </si>
  <si>
    <t>The catalyst was calcined initially for 1 h at 623K, the final one was written. ZrO2 was used in the synthesis without calcination, thus, the surface area without calcination was used.</t>
  </si>
  <si>
    <t>TEM sizes belongs to without reduction condition, thus reduction was not written</t>
  </si>
  <si>
    <t>Velin, P.</t>
  </si>
  <si>
    <t>Sweden, UK</t>
  </si>
  <si>
    <t>Russia, Spain</t>
  </si>
  <si>
    <t>from Cerium nitrate</t>
  </si>
  <si>
    <t>Laskin, A.I.</t>
  </si>
  <si>
    <t>methylene chloride</t>
  </si>
  <si>
    <t>delta-Al2O3</t>
  </si>
  <si>
    <t>Isothermal treatment at 900 ℃</t>
  </si>
  <si>
    <t>Miller, J.B.</t>
  </si>
  <si>
    <t>from Strem 13-2525</t>
  </si>
  <si>
    <t>from Alfa Aesar 39216</t>
  </si>
  <si>
    <t>from Alfa Aesar 12925</t>
  </si>
  <si>
    <t>from Degussa P25</t>
  </si>
  <si>
    <t>Activated at 150 ℃ for 2h</t>
  </si>
  <si>
    <t>Kim, D.H.</t>
  </si>
  <si>
    <t>France, Italy</t>
  </si>
  <si>
    <t>Al2O3 Unspecified Aldrich</t>
  </si>
  <si>
    <t>catalyst was reduced but temperature was not given</t>
  </si>
  <si>
    <t>Wang, P.</t>
  </si>
  <si>
    <t>graphene, from Hummers method, by using natural graphite</t>
  </si>
  <si>
    <t>hydrotalcite, from Mg(NO3)2 and Al(NO3)3</t>
  </si>
  <si>
    <t>USA, Korea</t>
  </si>
  <si>
    <t>Russia, Germany</t>
  </si>
  <si>
    <t>from gamma-Al2O3, Sasol, TKA-432</t>
  </si>
  <si>
    <t>XRD result was given as &lt;1.4 nm</t>
  </si>
  <si>
    <t>Belgium, France</t>
  </si>
  <si>
    <t>precipitation method via Ce(NO3)3⋅6H2O and NaOH</t>
  </si>
  <si>
    <t>ACROS ORGANICS</t>
  </si>
  <si>
    <t>Castillejos, E.</t>
  </si>
  <si>
    <t>Italy, Belgium</t>
  </si>
  <si>
    <t>Activated Carbon, from Evonik</t>
  </si>
  <si>
    <t>NaOH precipitant for pH adjustment</t>
  </si>
  <si>
    <t>LiOH precipitant for pH adjustment</t>
  </si>
  <si>
    <t>KOH precipitant for pH adjustment</t>
  </si>
  <si>
    <t>NaHCO3 precipitant for pH adjustment</t>
  </si>
  <si>
    <t>KHCO3 precipitant for pH adjustment</t>
  </si>
  <si>
    <t>Li2CO3 precipitant for pH adjustment</t>
  </si>
  <si>
    <t>Na2CO3 precipitant for pH adjustment</t>
  </si>
  <si>
    <t>K2CO3 precipitant for pH adjustment</t>
  </si>
  <si>
    <t>HNO3 treatment with 10wt% HNO3 at 60 ℃ for 5h</t>
  </si>
  <si>
    <t>HCl treatment with 15wt% HCl at 60 ℃ for 5 h</t>
  </si>
  <si>
    <t>H2O2 treatment with 5wt% H2O2 at 60 ℃ for 5h</t>
  </si>
  <si>
    <t>multi-walled carbon nanotubes, C2H4</t>
  </si>
  <si>
    <t>Oxidized CNT from nitric acid oxidation</t>
  </si>
  <si>
    <t>Netherlands, Belgium</t>
  </si>
  <si>
    <t>multi-walled carbon nanotubes, Baytubes C 150 HP, Bayer</t>
  </si>
  <si>
    <t xml:space="preserve">refluxing in 30 wt% nitric acid for 0.5 h </t>
  </si>
  <si>
    <t xml:space="preserve">refluxing in 65 wt% nitric acid for 1.5 h </t>
  </si>
  <si>
    <t>Reducing agent: None.</t>
  </si>
  <si>
    <t>from cerium nitrate and zirconyl nitrate (Sigma Aldrich)</t>
  </si>
  <si>
    <t>Irradiation time: 20 min</t>
  </si>
  <si>
    <t>Irradiation time: 40 min</t>
  </si>
  <si>
    <t>Irradiation time: 60 min</t>
  </si>
  <si>
    <t>Mironenko, R.M.</t>
  </si>
  <si>
    <t>from precipitation of Mg(NO3)2 and Al(NO3)3</t>
  </si>
  <si>
    <t>Králik, M.</t>
  </si>
  <si>
    <t>Singhania, A.</t>
  </si>
  <si>
    <t>Hydrogen production from hydrogen iodide</t>
  </si>
  <si>
    <t>UK, Saudi Arabia</t>
  </si>
  <si>
    <t>TiO2 P-25 Degussa</t>
  </si>
  <si>
    <t>P25 Degussa, 99.9%</t>
  </si>
  <si>
    <t>76 mol CeO2 and 25 mol% ZrO2, prepared from ZrO(NO3)2 + Ce(NO3)2.6H2O, Treibacher Industrie AG</t>
  </si>
  <si>
    <t>Hydrogenation of lignin-derived monophenols</t>
  </si>
  <si>
    <t>China, Spain</t>
  </si>
  <si>
    <t>Hydrogenation of paracetamol</t>
  </si>
  <si>
    <t>from silica jel (Sigma Aldrich) and APTES</t>
  </si>
  <si>
    <t>Silica gel surface area was given, due to difference between structure, it was not used</t>
  </si>
  <si>
    <t>Sigma Aldrich P25</t>
  </si>
  <si>
    <t>Hydrodeoxygenation of 5-hydroxymethylfurfural</t>
  </si>
  <si>
    <t>prepared from Boehmite Catapal B (Sasol)</t>
  </si>
  <si>
    <t>Support calcination time was given as overnight, it is assumed as 12 h.</t>
  </si>
  <si>
    <t>Satsuma, A.</t>
  </si>
  <si>
    <t>by thermal decomposition of boehmite (Sasol, Pural Alumina)</t>
  </si>
  <si>
    <t>from Sumitomo Chemical Co. Ltd.</t>
  </si>
  <si>
    <t>thermal decomposition at 500 ℃ for 1 h</t>
  </si>
  <si>
    <t>Catalyst initially calcined at 500 ℃ for 1 h, the final calcination step was noted</t>
  </si>
  <si>
    <t>Al2O3 Sumitomo alpha form</t>
  </si>
  <si>
    <t>from Rhodia/Ford</t>
  </si>
  <si>
    <t>Hydrogenation of alkynes</t>
  </si>
  <si>
    <t>alpha Al2O3 Aldrich</t>
  </si>
  <si>
    <t>nanotubular sodium titanate, synthesized by alkali hydrothermal treatment, Anatase TiO2 and NaOH</t>
  </si>
  <si>
    <t>Multiwall carbon nanotubes, Nanocyl, 3100 Series, 95% Purity</t>
  </si>
  <si>
    <t>Heat treatment at 3300 K + HNO3 treatment at reflux for 8h</t>
  </si>
  <si>
    <t>Heat treatment at 1373 K + HNO3 treatment at reflux for 3h</t>
  </si>
  <si>
    <t>ICP results was similar to nominal loading, it said. That's why same value was written</t>
  </si>
  <si>
    <t>Dzhikiya, O.V.</t>
  </si>
  <si>
    <t>Isomerization of n-hexane</t>
  </si>
  <si>
    <t>Pural SB-1 Sasol</t>
  </si>
  <si>
    <t>Eremenko, N.K.</t>
  </si>
  <si>
    <t>Hydrogenation of nitrocompounds</t>
  </si>
  <si>
    <t>Nitrogen-doped</t>
  </si>
  <si>
    <t>Hydrogenation for reduction of MCAA and bromate</t>
  </si>
  <si>
    <t>from Ce(NO3)3.6H2O and ammonia</t>
  </si>
  <si>
    <t>from ZrOCl2.8H2O and ammonia</t>
  </si>
  <si>
    <t>from ammonia, ZrOCl2 and Ce(NO3)3, ratio (ZrO2:CeO2)=0.8:0.2</t>
  </si>
  <si>
    <t>from ammonia, ZrOCl2 and Ce(NO3)3, ratio (ZrO2:CeO2)=0.5:0.5</t>
  </si>
  <si>
    <t>from ammonia, ZrOCl2 and Ce(NO3)3, ratio (ZrO2:CeO2)=0.2:0.8</t>
  </si>
  <si>
    <t>Spain, UK, USA</t>
  </si>
  <si>
    <t>Gómez-Sainero, L.M.</t>
  </si>
  <si>
    <t>Hydrodechlorination of chloromethanes</t>
  </si>
  <si>
    <t>Activated Carbon, from Erkimia S.A.</t>
  </si>
  <si>
    <t>ACS Sustainable Chemistry &amp; Engineering</t>
  </si>
  <si>
    <t>Hydrogenation of butyronitrile</t>
  </si>
  <si>
    <t>from Millennium Inorganic Chemicals</t>
  </si>
  <si>
    <t>TiO2 Degussa P-25</t>
  </si>
  <si>
    <t>carbon black, CP278-E</t>
  </si>
  <si>
    <t>from aluminum secondary butoxide and zirconium butoxide</t>
  </si>
  <si>
    <t>Spain, USA</t>
  </si>
  <si>
    <t>Steam reforming of dimethyl ether</t>
  </si>
  <si>
    <t>from ZrOCl2·8H2O and CeCl3.7H2O</t>
  </si>
  <si>
    <t>from CeCl3.7H2O</t>
  </si>
  <si>
    <t>from ZrOCl2.8H2O</t>
  </si>
  <si>
    <t>from Mn(NO3)2·H2O</t>
  </si>
  <si>
    <t>from SnCl4.5H2O</t>
  </si>
  <si>
    <t>from boehmite</t>
  </si>
  <si>
    <t>from WCl6</t>
  </si>
  <si>
    <t>from WC6 and ZrOCl2.8H2O</t>
  </si>
  <si>
    <t>SnO2 Aldrich</t>
  </si>
  <si>
    <t>WO3 Aldrich</t>
  </si>
  <si>
    <t>MnO2 Alfa Aesar</t>
  </si>
  <si>
    <t>carbon nanofibers</t>
  </si>
  <si>
    <t>graphene, from Hummers method, by using graphite</t>
  </si>
  <si>
    <t>Hydrodeoxygenation of bio-derived phenols</t>
  </si>
  <si>
    <t>from AlCl3.6H2O, sodium silicate, acetic acid and NH4OH</t>
  </si>
  <si>
    <t xml:space="preserve">Al2O3 Degussa </t>
  </si>
  <si>
    <t>SiO2Degussa</t>
  </si>
  <si>
    <t>Capture of toxic components from fuel gas</t>
  </si>
  <si>
    <t>Hydrogenation–dehydration of aromatic ketones</t>
  </si>
  <si>
    <t>Janowska, I.</t>
  </si>
  <si>
    <t>TiO2 Anatase from Aldrich</t>
  </si>
  <si>
    <r>
      <t>pre-oxidized with 30 wt% HNO3 at 85 ℃</t>
    </r>
    <r>
      <rPr>
        <b/>
        <sz val="8.25"/>
        <rFont val="Times New Roman"/>
        <family val="1"/>
      </rPr>
      <t xml:space="preserve"> </t>
    </r>
    <r>
      <rPr>
        <b/>
        <sz val="11"/>
        <rFont val="Times New Roman"/>
        <family val="1"/>
      </rPr>
      <t>for 5 h</t>
    </r>
  </si>
  <si>
    <t>Ga2O3 alpha-precipitated from nitrate with ammonia, calcined at 500℃ for 4 h</t>
  </si>
  <si>
    <t>alpha-Al2O3 Alfa Aesar 99.95% alpha phase</t>
  </si>
  <si>
    <t>Oxidation of o-xylene</t>
  </si>
  <si>
    <t>refluxed in toluene at 25 ℃ for 15 h</t>
  </si>
  <si>
    <t>Finland, Russia</t>
  </si>
  <si>
    <t>Hydrodechlorination of industrial transformer oil</t>
  </si>
  <si>
    <t>3 wt% La added</t>
  </si>
  <si>
    <t>Meng, M.</t>
  </si>
  <si>
    <t>CeO2 nanorod, synthesized from hydrothermal method of Ce(NO3)3.6H2O and NaOH</t>
  </si>
  <si>
    <t>Hydrogenation and hydrodeoxygenation of 2-methyl-2-pentenal</t>
  </si>
  <si>
    <t>Ti(OCH(CH3)2)4 (Acros), SiO2 and toluene</t>
  </si>
  <si>
    <t>Merck</t>
  </si>
  <si>
    <t>TiO2 Anatase Merck</t>
  </si>
  <si>
    <t>Kraft lignin by ENCE by acid precipitation from eucalyptus kraft black liquors</t>
  </si>
  <si>
    <t>treatment with H3PO4</t>
  </si>
  <si>
    <t>treatment with H3PO4 and thermal treatment at 900 ℃</t>
  </si>
  <si>
    <t>Thermal treatment after impregnation at 900 ℃</t>
  </si>
  <si>
    <t>macro-mesoporous titania, from ammonia and TTBOT</t>
  </si>
  <si>
    <t xml:space="preserve"> from water and TTBOT</t>
  </si>
  <si>
    <t>Algeria, France</t>
  </si>
  <si>
    <t>Hydrogenation of benzene</t>
  </si>
  <si>
    <t>TEM particle size was given as &lt;8 nm</t>
  </si>
  <si>
    <t>TEM particle size was given as &gt;8 nm</t>
  </si>
  <si>
    <t>Hydrogenation of rapeseed oil</t>
  </si>
  <si>
    <t>Sibunit, mesoporous carbon</t>
  </si>
  <si>
    <t>Hydrogenation of ethylanthraquinone</t>
  </si>
  <si>
    <t>from Na2SiO3.9H2O, alumina sol, 2 wt% SiO2 loaded</t>
  </si>
  <si>
    <t>from Na2SiO3.9H2O, alumina sol, 5 wt% SiO2 loaded</t>
  </si>
  <si>
    <t>from Na2SiO3.9H2O, alumina sol, 8 wt% SiO2 loaded</t>
  </si>
  <si>
    <t>Strem</t>
  </si>
  <si>
    <r>
      <t>treated under vacuum at 180 ℃</t>
    </r>
    <r>
      <rPr>
        <b/>
        <sz val="9.6999999999999993"/>
        <rFont val="Times New Roman"/>
        <family val="1"/>
      </rPr>
      <t xml:space="preserve"> for 6 h</t>
    </r>
  </si>
  <si>
    <t>Sigma-Aldrich</t>
  </si>
  <si>
    <t>Akzo</t>
  </si>
  <si>
    <t>CO Chemisorption result: 23 mlCO/g Pd</t>
  </si>
  <si>
    <t>Hydrodechlorination of chlorotrifluoroethylene</t>
  </si>
  <si>
    <t>activated carbon purchased from SHHXTC</t>
  </si>
  <si>
    <t>washed with water</t>
  </si>
  <si>
    <t>treated with HNO3 at 90 ℃ for 4 h and washed with water</t>
  </si>
  <si>
    <t>Pronkin, S.N.</t>
  </si>
  <si>
    <t>non-activated carbon Sibunit</t>
  </si>
  <si>
    <t>Germany, UK</t>
  </si>
  <si>
    <t>activated carbon (wood based), Evonik Industries</t>
  </si>
  <si>
    <t>activated by H3PO4 with weight ratio of 0.5</t>
  </si>
  <si>
    <t>activated by H3PO4 with weight ratio of 1.0</t>
  </si>
  <si>
    <t>activated by H3PO4 with weight ratio of 2.0</t>
  </si>
  <si>
    <t>activated by H3PO4 with weight ratio of 3.0</t>
  </si>
  <si>
    <t>Poland, Spain</t>
  </si>
  <si>
    <t>activated carbon NC80 (PICA)</t>
  </si>
  <si>
    <t>crushed and sieved before impregnation</t>
  </si>
  <si>
    <t>activated carbon (200 mesh)</t>
  </si>
  <si>
    <t>Rhone-Poulenc</t>
  </si>
  <si>
    <r>
      <t>treated with HNO3 at 60 ℃</t>
    </r>
    <r>
      <rPr>
        <b/>
        <sz val="9.6999999999999993"/>
        <rFont val="Times New Roman"/>
        <family val="1"/>
      </rPr>
      <t xml:space="preserve"> for 4 h</t>
    </r>
  </si>
  <si>
    <t>Hydrogenation of acetophenone</t>
  </si>
  <si>
    <t>carbon nanotubes, supplied by Prof. W.Fei from Tsinghua University</t>
  </si>
  <si>
    <t>activated carbon, supplied from Shaowu Xinsen Chemical Industry</t>
  </si>
  <si>
    <t>Reduced before catalytic tests but not before CO Chemisorption</t>
  </si>
  <si>
    <t>The actual metal loading was not given, but it was stated that it was close to nominal loading. Thus, same value was written</t>
  </si>
  <si>
    <t>graphene, prepared with Hummers method, source: natural graphite supplied from Carbonix Co., Korea</t>
  </si>
  <si>
    <r>
      <t>thermal exfoliation at 830 ℃</t>
    </r>
    <r>
      <rPr>
        <b/>
        <sz val="9.6999999999999993"/>
        <rFont val="Times New Roman"/>
        <family val="1"/>
      </rPr>
      <t xml:space="preserve"> </t>
    </r>
    <r>
      <rPr>
        <b/>
        <sz val="11"/>
        <rFont val="Times New Roman"/>
        <family val="1"/>
      </rPr>
      <t>for 60 s in Ar</t>
    </r>
  </si>
  <si>
    <t>supplied from Johnson Matthey</t>
  </si>
  <si>
    <t>Racemization of chiral benzylic amines</t>
  </si>
  <si>
    <t>Hydrodechlorination of trichloroethylene</t>
  </si>
  <si>
    <t>supplied from Alfa Aesar, USA</t>
  </si>
  <si>
    <t>activated carbon, supplied from Engelhard, Italy</t>
  </si>
  <si>
    <t>activated carbon, supplied from Merck</t>
  </si>
  <si>
    <t>treated with HNO3 for 20 min</t>
  </si>
  <si>
    <t>Dispersion from TEM was also given as 18%</t>
  </si>
  <si>
    <t>Reduced again before CO chemisorption at 30 ℃ for 2 h in H2 flow, Dispersion from TEM was also given as 32%</t>
  </si>
  <si>
    <t>Reduced again before CO chemisorption at 30 ℃ for 2 h in H2 flow, Dispersion from TEM was also given as 37%</t>
  </si>
  <si>
    <t>Hydrodechlorination of 2,4-dichlorophenol</t>
  </si>
  <si>
    <t>Reductive amination of carbonyl compounds</t>
  </si>
  <si>
    <t>treated by lyophilisation</t>
  </si>
  <si>
    <t>prepared with aluminum iso-propoxide, supplied from Aldrich</t>
  </si>
  <si>
    <t>prepared with citric acid, water, La(NO3)3 (Fluka) and Fe(NO3)3 (Sigma-Aldrich)</t>
  </si>
  <si>
    <t>Hydrogenation of 3,4-dichloronitrobenzene</t>
  </si>
  <si>
    <t>activated carbon made from coconut shells, supplied from Fujian Xinsen Carbon Co., Ltd.</t>
  </si>
  <si>
    <t>treated with 0.8 M HNO3 at 366 K for 10 h</t>
  </si>
  <si>
    <t>treated with 1.7 M HNO3 at 366 K for 10 h</t>
  </si>
  <si>
    <t>treated with 3.5 M HNO3 at 366 K for 10 h</t>
  </si>
  <si>
    <t>treated with 7.7 M HNO3 at 366 K for 10 h</t>
  </si>
  <si>
    <t>treated with 14.9 M HNO3 at 366 K for 10 h</t>
  </si>
  <si>
    <t>treated with 1 M EDTA-2Na at 323 K for 4 h</t>
  </si>
  <si>
    <t>Hydrodechlorination of chlorofluorocarbons</t>
  </si>
  <si>
    <t>activated carbon, supplied from Calgon Carbon Corporation, USA</t>
  </si>
  <si>
    <t>single-walled carbon nanotubes, supplied from Unidym, High Purity HIPCO</t>
  </si>
  <si>
    <r>
      <t>treated with HNO3/H2SO4 at 60 ℃</t>
    </r>
    <r>
      <rPr>
        <b/>
        <sz val="9.6999999999999993"/>
        <rFont val="Times New Roman"/>
        <family val="1"/>
      </rPr>
      <t xml:space="preserve"> </t>
    </r>
    <r>
      <rPr>
        <b/>
        <sz val="11"/>
        <rFont val="Times New Roman"/>
        <family val="1"/>
      </rPr>
      <t>for 12 h</t>
    </r>
  </si>
  <si>
    <t>Vulcan XC-72, supplied from Cabot Corp.</t>
  </si>
  <si>
    <t>activated carbon, supplied from Filtrasorb-300, Calgon Carbon Co.</t>
  </si>
  <si>
    <t>Czech Republic, Italy</t>
  </si>
  <si>
    <t>mesoporous silica alumina (52 wt% Al2O3) from aqueous solutions of sodium metasilicate and aluminum nitrate</t>
  </si>
  <si>
    <t>mesoporous silica alumina (9 wt% Al2O3) from aqueous solutions of sodium metasilicate and aluminum nitrate</t>
  </si>
  <si>
    <t>treated with nitric acid at 75 ℃ for 2 h</t>
  </si>
  <si>
    <t>Dechlorination of 1,2-dichloroethane</t>
  </si>
  <si>
    <t>activated carbon, (Sibunit carbon)</t>
  </si>
  <si>
    <t>15 wt% Ba loaded</t>
  </si>
  <si>
    <t>10 wt% Ba loaded</t>
  </si>
  <si>
    <t>Switzerland, USA</t>
  </si>
  <si>
    <t>SiO2 Degussa</t>
  </si>
  <si>
    <t>Reduced second time before CO chemisorption at 423 K (initial reduction step with higher temperature was noted)</t>
  </si>
  <si>
    <t>France, USA</t>
  </si>
  <si>
    <t>Hydrogenation of citral</t>
  </si>
  <si>
    <t>supplied from E-tek</t>
  </si>
  <si>
    <t>Hydrogenation–esterification of furfural and acetic acid</t>
  </si>
  <si>
    <t>activated carbon, supplied from China Tangshan Jianxin Activated Carbon Co., Ltd.</t>
  </si>
  <si>
    <t>treated with HNO3 for 3 h</t>
  </si>
  <si>
    <t>Oxidation of benxyl alcohol</t>
  </si>
  <si>
    <t>treated with HNO3 for 24 h</t>
  </si>
  <si>
    <t>alpha-Al2O3 Alfa Aesar, 99.95% alpha phase</t>
  </si>
  <si>
    <t>carbon nanofibers, supplied from Applied Sciences (Ohio, USA)</t>
  </si>
  <si>
    <t>catalyst was reduced before reaction, but not before TEM.</t>
  </si>
  <si>
    <t>Argentina, Spain</t>
  </si>
  <si>
    <t>CK-300</t>
  </si>
  <si>
    <t>Hydrogenation of pyrolysis gasoline</t>
  </si>
  <si>
    <t>macro-mesoporous alumina, from aluminum tri-sec-butoxide</t>
  </si>
  <si>
    <t>Reduction of potassium hexacyanoferrate(III)</t>
  </si>
  <si>
    <t>graphene nanosheet, from Graphite powder which was obtained from Qingdao Henglide Graphite Co., Ltd</t>
  </si>
  <si>
    <t>UK, Germany, Austria</t>
  </si>
  <si>
    <t>Hydrogenation of crotonaldehyde</t>
  </si>
  <si>
    <t>TiO2 nanotube, from TiO2 Degussa P25 and NaOH</t>
  </si>
  <si>
    <t>Thailand, France</t>
  </si>
  <si>
    <t>alpha and theta Al2O3 (mixed phases), from Al(OH)2 (Sasol North Ameirca Inc.)</t>
  </si>
  <si>
    <t>Al(OH)3 Hydral 705 from Alcoa</t>
  </si>
  <si>
    <r>
      <t>after calcination and reduction, oxidation is done at 300 ℃</t>
    </r>
    <r>
      <rPr>
        <b/>
        <sz val="8.8000000000000007"/>
        <color theme="1"/>
        <rFont val="Times New Roman"/>
        <family val="1"/>
      </rPr>
      <t xml:space="preserve"> </t>
    </r>
    <r>
      <rPr>
        <b/>
        <sz val="11"/>
        <color theme="1"/>
        <rFont val="Times New Roman"/>
        <family val="1"/>
      </rPr>
      <t xml:space="preserve">for 0.5 h. Then, catalyst is reduced again. Initial calcination condition and final reduction condition are used in the data. </t>
    </r>
  </si>
  <si>
    <t>Hydrocracking of light cycle oil</t>
  </si>
  <si>
    <t>from E-Tek</t>
  </si>
  <si>
    <t>carbon nanotubes (PR24PS) supplied by Pyrograf products, Inc.</t>
  </si>
  <si>
    <t>treated with HNO3 at 373 K for 2 h and doped with nitrogen</t>
  </si>
  <si>
    <t>Hydrogenation of olefins</t>
  </si>
  <si>
    <t>HNO3 treatment at 393 K for 2 h</t>
  </si>
  <si>
    <t>Hydrogenation of phenol</t>
  </si>
  <si>
    <t>high surface area Al2O3, prepared from propylene oxide, ethanol, water and AlCl3</t>
  </si>
  <si>
    <t>prepared from bohemite (Condea)</t>
  </si>
  <si>
    <t>PdCl2(PhCN)2</t>
  </si>
  <si>
    <t>Al2O3 from AlCl3 and ammonia</t>
  </si>
  <si>
    <t>boehmite, Neftekhim</t>
  </si>
  <si>
    <t>activated alumina, from Aldrich</t>
  </si>
  <si>
    <t>Journal of Physical Chemistry C</t>
  </si>
  <si>
    <t>hydrogen-exfoliated graphene, from natural graphite using Hummers method</t>
  </si>
  <si>
    <t>functionalized with hydrogen</t>
  </si>
  <si>
    <t>Highly Effective Pd/MgO/γ-Al2O3 Catalysts for CO Oxidative Coupling to Dimethyl Oxalate: The Effect of MgO Coating on γ‑Al2O3</t>
  </si>
  <si>
    <t>10% MgO/Al2O3, prepared by multiple impregnations, from gamma-Al2O3 and magnesium nitrate</t>
  </si>
  <si>
    <t>20% MgO/Al2O3, prepared by multiple impregnations, from gamma-Al2O3 and magnesium nitrate</t>
  </si>
  <si>
    <t>30% MgO/Al2O3, prepared by multiple impregnations, from gamma-Al2O3 and magnesium nitrate</t>
  </si>
  <si>
    <t>40% MgO/Al2O3, prepared by multiple impregnations, from gamma-Al2O3 and magnesium nitrate</t>
  </si>
  <si>
    <t>China, Vietnam</t>
  </si>
  <si>
    <t xml:space="preserve">
Superior catalytic activity of Pd-based catalysts upon tuning the structure of the ceria-zirconia support for methane combustion</t>
  </si>
  <si>
    <t>prepared using solvent-thermal method, from Ce(NO3)3 and ZrO(NO3)2</t>
  </si>
  <si>
    <t>prepared using co-precipitation method, from Ce(NO3)3 and ZrO(NO3)2</t>
  </si>
  <si>
    <t>prepared using physical mixing method, from CeO2 and ZrO2</t>
  </si>
  <si>
    <t>Dispersion from TEM was also given as 39.7%</t>
  </si>
  <si>
    <t>Dispersion from TEM was also given as 23.7%</t>
  </si>
  <si>
    <t>Dispersion from TEM was also given as 15.7%</t>
  </si>
  <si>
    <t>Dispersion from TEM was also given as 10.4%</t>
  </si>
  <si>
    <t>Spain, Brazil</t>
  </si>
  <si>
    <t>The Influence of the Support Nature and the Metal Precursor in the Activity of Pd-based Catalysts for the Bromate Reduction Reaction</t>
  </si>
  <si>
    <t>from Merck</t>
  </si>
  <si>
    <t>activated carbon, from Norit GAC 1240 W</t>
  </si>
  <si>
    <t>Al2O3 gamma- from Merck</t>
  </si>
  <si>
    <t>ACS ES &amp; T Engineering</t>
  </si>
  <si>
    <t>Supported Palladium Catalysts: A Facile Preparation Method and Implications to Reductive Catalysis Technology for Water Treatment</t>
  </si>
  <si>
    <t>carbon powder, Norit GSX</t>
  </si>
  <si>
    <t>acid-washed</t>
  </si>
  <si>
    <t>Zhou, G.</t>
  </si>
  <si>
    <t>Nano-Pd/CeO2 catalysts for hydrogen storage by reversible benzene hydrogenation/dehydrogenation reactions</t>
  </si>
  <si>
    <t>from Ce(NO3)3.6H2O and ethanol</t>
  </si>
  <si>
    <t>from CTAB, Ce(NO3)3.6H2O and NaOH</t>
  </si>
  <si>
    <t>from Ce(NO3)3.6H2O and NaOH</t>
  </si>
  <si>
    <t>from Ce(NO3)3.6H2O and NH3.H2O</t>
  </si>
  <si>
    <t>from Ce(NO3)3.6H2O and citric acid</t>
  </si>
  <si>
    <t>Hydrolysis of Ce(IV) nitrate</t>
  </si>
  <si>
    <t>Microwave-assisted synthesis</t>
  </si>
  <si>
    <t>yttria stabilized zirconia, A TYPE OF CERAMIC</t>
  </si>
  <si>
    <t>Hydrogenation of 1-hexene</t>
  </si>
  <si>
    <t>Hydrogenation of 1-heptyne</t>
  </si>
  <si>
    <t>Hydrogenation of acetylene</t>
  </si>
  <si>
    <t>Hydrogenation of benzaldehyde</t>
  </si>
  <si>
    <t>Hydrogenation of CO</t>
  </si>
  <si>
    <t>Hydrogenation of tetralin</t>
  </si>
  <si>
    <t>Hydrogenation of styrene oxide</t>
  </si>
  <si>
    <t>Hydrogenation of styrene</t>
  </si>
  <si>
    <t>Hydrogenation of CO2</t>
  </si>
  <si>
    <t>Hydrogenation of furfural</t>
  </si>
  <si>
    <t>Hydrogenation of methanol</t>
  </si>
  <si>
    <t>Hydrogenation of C=C bond</t>
  </si>
  <si>
    <t>Hydrogenation of terminal and internal alkynes</t>
  </si>
  <si>
    <t>Hydrogenation of cyclohexene</t>
  </si>
  <si>
    <t>Hydrogenation of nitrobenzene</t>
  </si>
  <si>
    <t>Hydrogenation of propene</t>
  </si>
  <si>
    <t>Hydrogenation of propylene</t>
  </si>
  <si>
    <t>Oxidation of toluene</t>
  </si>
  <si>
    <t>Reduction of oxygen</t>
  </si>
  <si>
    <t>Reduction of oxyanion</t>
  </si>
  <si>
    <t xml:space="preserve">Oxidation of allylic alcohol </t>
  </si>
  <si>
    <t>Oxidation of alcohol</t>
  </si>
  <si>
    <t>Oxidation of aromatic alcohols</t>
  </si>
  <si>
    <t>Oxidation of VOCs</t>
  </si>
  <si>
    <t>Oxidation of methane</t>
  </si>
  <si>
    <t>Oxidation of propane</t>
  </si>
  <si>
    <t>Oxidation of propene</t>
  </si>
  <si>
    <t>Hydrogenation of phenyl alkyl acetylenes mixtures</t>
  </si>
  <si>
    <t>Reduction of bromate</t>
  </si>
  <si>
    <t>Hydrodesulfurization of thiophene</t>
  </si>
  <si>
    <t>Debenzylation of 4-benzyloxyphenol</t>
  </si>
  <si>
    <t>Dehydrogenation of alcohols</t>
  </si>
  <si>
    <t>Oxidation of CO</t>
  </si>
  <si>
    <t>Hydrodechlorination of tetrachloroethylene</t>
  </si>
  <si>
    <t>Hydrogenation of nitrite</t>
  </si>
  <si>
    <t>Reduction of nitrite</t>
  </si>
  <si>
    <t>Hydrodechlorination of CF3–CFCl2</t>
  </si>
  <si>
    <t>Hydrodechlorination of CCl2F2</t>
  </si>
  <si>
    <t>Reduction of Cr(VI)</t>
  </si>
  <si>
    <t>Hydrodechlorination of chlorobenzene</t>
  </si>
  <si>
    <t>Decomposition of acetic acid</t>
  </si>
  <si>
    <t>Oxidation of alcohols</t>
  </si>
  <si>
    <t>Decomposition of aromatic hydrocarbon</t>
  </si>
  <si>
    <t>Amination of halogenated aldehydes</t>
  </si>
  <si>
    <t>Hydroconversion of n-hexane and 2,2-dimethylbutane</t>
  </si>
  <si>
    <t>Dehalogenation of bromochloroacetic acid</t>
  </si>
  <si>
    <t>Oxidative coupling of CO</t>
  </si>
  <si>
    <t>Oxidation of CO, ethanol, toluene</t>
  </si>
  <si>
    <t>Conversion of biomass-derived butanal</t>
  </si>
  <si>
    <t>Hydrodechlorination of dichloromethane</t>
  </si>
  <si>
    <t>Hydrogenation of NADPME</t>
  </si>
  <si>
    <t>Oxidation of ethanol</t>
  </si>
  <si>
    <t>Oxidation of glucose</t>
  </si>
  <si>
    <t>Electro-oxidation of formic acid</t>
  </si>
  <si>
    <t>Electro-oxidation of ethanol</t>
  </si>
  <si>
    <t>Decomposition of methanol</t>
  </si>
  <si>
    <t>Hydrogenolysis of methylcyclopentane</t>
  </si>
  <si>
    <t>Electro-oxidation of borohydride</t>
  </si>
  <si>
    <t>Electro-reduction of oxygen</t>
  </si>
  <si>
    <t>Electro-reduction of H2O2</t>
  </si>
  <si>
    <t>Oxidation of HCHO</t>
  </si>
  <si>
    <t>Electro-oxidation of hydrazine</t>
  </si>
  <si>
    <t>Hydrodechlorination of polychlorinated dibenzo-p-dioxins and dibenzofurans</t>
  </si>
  <si>
    <t>Adsorption of hydrogen</t>
  </si>
  <si>
    <t>Reduction of NO</t>
  </si>
  <si>
    <t>Reduction of NO with CO</t>
  </si>
  <si>
    <t>Decomposition of nitric oxide</t>
  </si>
  <si>
    <t>Reduction of NO by propene or CO</t>
  </si>
  <si>
    <t>Electro-reduction of nitrate</t>
  </si>
  <si>
    <t>Oxidation of NH3</t>
  </si>
  <si>
    <t>HDS of thiophene and benzothiophene</t>
  </si>
  <si>
    <t>Catalytic behaviour of Cl-free and Cl-containing Pd/Al2O3 catalysts in the total oxidation of methane at low temperature</t>
  </si>
  <si>
    <t>AIChe Journal</t>
  </si>
  <si>
    <t>mixed-Al2O3</t>
  </si>
  <si>
    <t>Method is given as hydrogen reduction due to reduction type, impregnation is written as the method</t>
  </si>
  <si>
    <t>alumina sol from aluminum powder and HCl (Al/Cl molar ratio:1.40)</t>
  </si>
  <si>
    <t>NaOH was used in the synthesis, it is assumed that it was used for pH adjustment</t>
  </si>
  <si>
    <t>Support SA was given as support external surface area and support internal surface area, summation of these two values were used.</t>
  </si>
  <si>
    <t>Support SA was given as support external surface area only, internal surface area was NA, therefore, external was noted.</t>
  </si>
  <si>
    <t>TEM result was not given, it was written from 1.2 to 6 wt% particle size increased progressively from 1 nm to 7 nm. Therefore, particle size was estimated according to this relation.</t>
  </si>
  <si>
    <t>Na2Ti6O13</t>
  </si>
  <si>
    <t>H2</t>
  </si>
  <si>
    <t>N2H4</t>
  </si>
  <si>
    <t>C2H6O2</t>
  </si>
  <si>
    <t>CH2O</t>
  </si>
  <si>
    <t>C6H14O</t>
  </si>
  <si>
    <t>NaBH4</t>
  </si>
  <si>
    <t>HCOONa</t>
  </si>
  <si>
    <t>Temperature while adding NaBH4 was not given, room temperature was assumed</t>
  </si>
  <si>
    <t>Temperature while adding NaBH4 was not given, room temperature was assumed. NaBH4 added before mixing with carbon support</t>
  </si>
  <si>
    <t>Temperature while adding NaBH4 was not given, room temperature was assumed.</t>
  </si>
  <si>
    <t>N2H4 as reducing agent was also used</t>
  </si>
  <si>
    <t>NaBH4 as reducing agent was also used (Added at 298 K), H2 was written due to higher operational temperature</t>
  </si>
  <si>
    <t>Formaldehyde as reducing agent was also used (Added at 298 K), H2 was written due to higher operational temperature</t>
  </si>
  <si>
    <t>NaBH4 as reducing agent was also used (Added at 275 K), H2 was written due to higher operational temperature</t>
  </si>
  <si>
    <t>Formaldehyde as reducing agent was also used (Added at 353 K), H2 was written due to higher operational temperature</t>
  </si>
  <si>
    <t>Before TEM, reduction was not performed, thus, it was not written.</t>
  </si>
  <si>
    <t>NaBH4 as reducing agent was also used.</t>
  </si>
  <si>
    <t>After adding hydrazine, mixture stirred overnight which was assumed 12 h.</t>
  </si>
  <si>
    <t>Temperature while adding ethylene glycol was assumed room temperature</t>
  </si>
  <si>
    <t>In the preparation, EDTA was used. Calcination was done under N2. Temperature while adding NaBH4 was assumed room temperature.</t>
  </si>
  <si>
    <t>pH adjustment is done by adding 0.03 M KOH. Temperature while adding ethylene glycol was assumed room temperature.</t>
  </si>
  <si>
    <t>pH adjustment is done by adding 0.05 M KOH. Temperature while adding ethylene glycol was assumed room temperature.</t>
  </si>
  <si>
    <t>pH adjustment is done by adding 0.5 M KOH. Temperature while adding ethylene glycol was assumed room temperature.</t>
  </si>
  <si>
    <t>pH adjustment is done by adding 0.1 M KOH. Temperature while adding ethylene glycol was assumed room temperature.</t>
  </si>
  <si>
    <t>CH3OH</t>
  </si>
  <si>
    <t>KBH4</t>
  </si>
  <si>
    <t>Temperature while adding KBH4 was assumed room temperature</t>
  </si>
  <si>
    <t>aqueous hydrochloric acid</t>
  </si>
  <si>
    <t>urea</t>
  </si>
  <si>
    <t>aqueous ethanol</t>
  </si>
  <si>
    <t>aqueous ethylene glycol</t>
  </si>
  <si>
    <t>aqueous acetic acid</t>
  </si>
  <si>
    <t>aqueous nitric acid</t>
  </si>
  <si>
    <t>aqueous methanol</t>
  </si>
  <si>
    <t>nitric acid</t>
  </si>
  <si>
    <t>The influence of the support on the activity and selectivity of
Pd in CO hydrogenation</t>
  </si>
  <si>
    <t>Shen, W.-J.</t>
  </si>
  <si>
    <t>from Kanto Chem</t>
  </si>
  <si>
    <t>G-10, from Fuji Silysia</t>
  </si>
  <si>
    <t>P25, from Aero-Sil</t>
  </si>
  <si>
    <t>from Daiichi Kigenso Kagaku Kogyo</t>
  </si>
  <si>
    <t>China, Taiwan</t>
  </si>
  <si>
    <t>Jiang, X.Z.</t>
  </si>
  <si>
    <t>from Shandong Aluminum Factory</t>
  </si>
  <si>
    <t>from Shanghai Reagent Company</t>
  </si>
  <si>
    <t>Dispersion is given as very poor and size is given as fairly large. To add the data, dispersion is written as 0% and size is written as 1000 angstrom.</t>
  </si>
  <si>
    <t>Imamura, S.</t>
  </si>
  <si>
    <t>Journal of Japan Petroleum Institute</t>
  </si>
  <si>
    <t>Promotion Effect of Ceria on Pd/Al2O3 Catalyst for the Hydrogenation of Carbon Monoxide to Dimethyl Ether</t>
  </si>
  <si>
    <t>from Taimei Co.</t>
  </si>
  <si>
    <t>no promoter</t>
  </si>
  <si>
    <t>promoted with Ceria, (Ce(NO3)3 is added (Ce/Pd molar ratio: 0.25)</t>
  </si>
  <si>
    <t>promoted with Ceria, (Ce(NO3)3 is added (Ce/Pd molar ratio: 0.5)</t>
  </si>
  <si>
    <t>promoted with Ceria, (Ce(NO3)3 is added (Ce/Pd molar ratio: 1)</t>
  </si>
  <si>
    <t>promoted with Ceria, (Ce(NO3)3 is added (Ce/Pd molar ratio: 2)</t>
  </si>
  <si>
    <t>promoted with Ceria, (Ce(NO3)3 is added (Ce/Pd molar ratio: 3)</t>
  </si>
  <si>
    <t>Kapoor, M.P.</t>
  </si>
  <si>
    <t>Methanol decomposition over palladium supported mesoporous CeO2-ZrO2 mixed oxides</t>
  </si>
  <si>
    <t>Microporous and Mesoporous Materials</t>
  </si>
  <si>
    <t>Synthesis of diethyl oxalate</t>
  </si>
  <si>
    <t>hexadecyltrimethyl ammonium bromide dissolved in H2O is used in the support synthesis, solid precipitate is aged at 373 K for 4 days in a closed Teflon autoclave and washed/dried</t>
  </si>
  <si>
    <t>H2 Adsorption</t>
  </si>
  <si>
    <t>from Ce(SO4)2</t>
  </si>
  <si>
    <t>from Zr(SO4)2</t>
  </si>
  <si>
    <t>prepared by co-precipitation method</t>
  </si>
  <si>
    <t>from Ce(SO4)2 and Zr(SO4)2, (Ce90Zr10)</t>
  </si>
  <si>
    <t>from Ce(SO4)2 and Zr(SO4)2, (Ce70Zr30)</t>
  </si>
  <si>
    <t xml:space="preserve">from Ce(SO4)2 and Zr(SO4)2, (Ce50Zr50) </t>
  </si>
  <si>
    <t>Influence of palladium precursors on methanol synthesis from CO hydrogenation over Pd/CeO2 catalysts prepared by
deposition–precipitation method</t>
  </si>
  <si>
    <t>Selective hydrogenation of phenol to cyclohexanone over
supported Pd and Pd-Ca catalysts: an investigation on the
influence of different supports and Pd precursors</t>
  </si>
  <si>
    <t>La2O3</t>
  </si>
  <si>
    <t>from Aldrich</t>
  </si>
  <si>
    <t>CO/Pd ratio is given, it is assumed 1 for dispersion</t>
  </si>
  <si>
    <t>Role of La2O3 in Pd-supported catalysts for methanol decomposition</t>
  </si>
  <si>
    <t>La2O3-CeO2-Al2O3</t>
  </si>
  <si>
    <t>gamma-Al2O3 from Taiyuan</t>
  </si>
  <si>
    <t>gamma-Al2O3 from Taiyuan and La2O3 from lanthanum nitrate solution (La2O3: 5 wt%)</t>
  </si>
  <si>
    <t>gamma-Al2O3 from Taiyuan and La2O3 from lanthanum nitrate solution (La2O3: 10 wt%)</t>
  </si>
  <si>
    <t>gamma-Al2O3 from Taiyuan and La2O3 from lanthanum nitrate solution (La2O3: 15 wt%)</t>
  </si>
  <si>
    <t>gamma-Al2O3 from Taiyuan and La2O3 from lanthanum nitrate solution (La2O3: 20 wt%)</t>
  </si>
  <si>
    <t>gamma-Al2O3 from Taiyuan, CeO2 from cerium nitrate solution and La2O3 from lanthanum nitrate solution (La2O3: 5 wt%)</t>
  </si>
  <si>
    <t>gamma-Al2O3 from Taiyuan, CeO2 from cerium nitrate solution and La2O3 from lanthanum nitrate solution (La2O3: 10 wt%)</t>
  </si>
  <si>
    <t>gamma-Al2O3 from Taiyuan, CeO2 from cerium nitrate solution and La2O3 from lanthanum nitrate solution (La2O3: 15 wt%)</t>
  </si>
  <si>
    <t>gamma-Al2O3 from Taiyuan, CeO2 from cerium nitrate solution and La2O3 from lanthanum nitrate solution (La2O3: 20 wt%)</t>
  </si>
  <si>
    <t>gamma-Al2O3 from Taiyuan and CeO2 from cerium nitrate solution</t>
  </si>
  <si>
    <t>support prepared by impregnation</t>
  </si>
  <si>
    <t>support prepared by impregnation, lanthanum first and cerium second</t>
  </si>
  <si>
    <t>Effects of the addition of titania on the thermal characterization
of alumina-supported palladium</t>
  </si>
  <si>
    <t>Wang, C.-B.</t>
  </si>
  <si>
    <t>from Merck gamma-Al2O3 and Ti(O-i-C3H4)4 solution (6%TiO2-Al2O3)</t>
  </si>
  <si>
    <t>from Merck gamma-Al2O3 and Ti(O-i-C3H4)4 solution (10%TiO2-Al2O3)</t>
  </si>
  <si>
    <t>from Merck gamma-Al2O3 and Ti(O-i-C3H4)4 solution (20%TiO2-Al2O3)</t>
  </si>
  <si>
    <t>Epron, F.</t>
  </si>
  <si>
    <t>Catalytic Reduction of Nitrate in Water on a Monometallic Pd/CeO2 Catalyst</t>
  </si>
  <si>
    <t>from Rhodia</t>
  </si>
  <si>
    <t>prepared by calcinating pseudoboehmite at 773 K</t>
  </si>
  <si>
    <t>Reduction of Nitrate</t>
  </si>
  <si>
    <t>Catalytic combustion of methane over Pd/SnO2 catalysts</t>
  </si>
  <si>
    <t>Zhao, Z.</t>
  </si>
  <si>
    <t>prepared by chemical precipitation from SnCl4.5H2O</t>
  </si>
  <si>
    <t xml:space="preserve"> after preparation filtered, washed and dried</t>
  </si>
  <si>
    <t>eta-Al2O3</t>
  </si>
  <si>
    <t>Hydrogenation of benzonitrile</t>
  </si>
  <si>
    <t>Dai, C.</t>
  </si>
  <si>
    <t>The influence of alumina phases on the performance of Pd/Al2O3 catalyst in
selective hydrogenation of benzonitrile to benzylamine</t>
  </si>
  <si>
    <t>from pseudoboehmite (AlO(OH)), CHALCO Shandong Co.Ltd.</t>
  </si>
  <si>
    <t>from bayerite which was prepared from NaAlO2, CHALCO Shandong Co.Ltd.</t>
  </si>
  <si>
    <t>High temperature reduction dramatically promotes Pd/TiO2
catalyst for ambient formaldehyde oxidation</t>
  </si>
  <si>
    <t>Li, Y.</t>
  </si>
  <si>
    <t>Oxidation of formaldehyde</t>
  </si>
  <si>
    <t>NND</t>
  </si>
  <si>
    <t>High temperature reduction dramatically promotes Pd/TiO2 catalyst for ambient formaldehyde oxidation</t>
  </si>
  <si>
    <t>Sípos, É</t>
  </si>
  <si>
    <t>Hungary, Portugal</t>
  </si>
  <si>
    <t>Enantioselective hydrogenations with highly mesoporous
carbon supported Pd catalysts</t>
  </si>
  <si>
    <t>Hydrogenation of isophorone and 2-benzylidene-1-benzosuberone</t>
  </si>
  <si>
    <t>Mesoporous carbon xerogel, prepared by condensation of resorcinol and formaldehyde</t>
  </si>
  <si>
    <t xml:space="preserve"> The gel was exchanged with
acetic acid, and it was further exposed to successive ex_x0002_tractions of acetone and cyclohexane, to remove the solvent
from the pores. The gel was first dried at ambient temper_x0002_ature and then it was further exposed to warm air at 50 ◦C
for 2–3 h. Carbonisation of the gel was carried out in nitro_x0002_gen atmosphere by heating it to 800 ◦C at a heating rate of
10 ◦C/min and further keeping it at this temperature for 6 h.</t>
  </si>
  <si>
    <t>Reduction temperature is assumed room temperature, support initially treated with 5% oxygen in nitrogen which is written as support calcination</t>
  </si>
  <si>
    <t>support initially treated with 5% oxygen in nitrogen which is written as support calcination</t>
  </si>
  <si>
    <t>Neyertz, C.</t>
  </si>
  <si>
    <t>Methane combustion over Pd/gamma-Al2O3 and Pd-VOx/gamma-Al2O3 catalysts</t>
  </si>
  <si>
    <t>from Rhone-Poulenc</t>
  </si>
  <si>
    <t>A highly active low Pd content catalyst synthesized by
deposition–precipitation method for
hydrodechlorination of chlorobenzene</t>
  </si>
  <si>
    <t>Gopinath, R.</t>
  </si>
  <si>
    <t>from Zircon, India</t>
  </si>
  <si>
    <t>Selective hydrogenation of o-chloronitrobenzene over
palladium supported nanotubular titanium dioxide derived catalysts</t>
  </si>
  <si>
    <t>South Africa, India</t>
  </si>
  <si>
    <t xml:space="preserve"> Sikhwivhilu, L.M.</t>
  </si>
  <si>
    <t>Hydrogenation of o-chloronitrobenzene</t>
  </si>
  <si>
    <t>nanotubes from titanium dioxide</t>
  </si>
  <si>
    <t>mixture heated at 120C for 20 h in autoclave, after cooled and aged for 2 days, washed</t>
  </si>
  <si>
    <t>Effects of the support crystallite size and the reduction temperature on the properties of Pd/alpha-Al2O3 catalysts in selective acetylene hydrogenation</t>
  </si>
  <si>
    <t>Komhom, S.</t>
  </si>
  <si>
    <t xml:space="preserve">from Sigma-Aldrich </t>
  </si>
  <si>
    <t>by solvothermal method from aluminum isopropoxide and toluene</t>
  </si>
  <si>
    <t>was purged completely by nitrogen before heating up to 300 C, held at this temperature for 2 h, cooled down and were washed with acetone repeatedly, and dried in air</t>
  </si>
  <si>
    <t>Catalytic activity of Pd/Al2O3 toward the combustion of methane</t>
  </si>
  <si>
    <t>Gao, D.</t>
  </si>
  <si>
    <t>Chlorobenzene total oxidation over palladium supported on ZrO2,
TiO2 nanostructured supports</t>
  </si>
  <si>
    <t>Giraudon, J.-M.</t>
  </si>
  <si>
    <t>Oxidation of chlorobenzene</t>
  </si>
  <si>
    <t>supplied by Tioxide</t>
  </si>
  <si>
    <t>from Zirconiumn-propoxide and propanol</t>
  </si>
  <si>
    <t>from titanium  isopropoxide</t>
  </si>
  <si>
    <t>Partial oxidation of ethanol over Pd/CeO2 and Pd/Y2O3 catalysts</t>
  </si>
  <si>
    <t>Costa, L.O.O.</t>
  </si>
  <si>
    <t>Y2O3</t>
  </si>
  <si>
    <t>from yytrium nitrate</t>
  </si>
  <si>
    <t>from cerium (IV) ammonium nitrate</t>
  </si>
  <si>
    <t>average size was given as 1-7 nm</t>
  </si>
  <si>
    <t>average size was given as 1-4 nm</t>
  </si>
  <si>
    <t>Palladium supported on structured and nonstructured carbon:
A consideration of Pd particle size and the nature of reactive hydrogen</t>
  </si>
  <si>
    <t>USA, Scotland</t>
  </si>
  <si>
    <t>Amorim, C.</t>
  </si>
  <si>
    <t>activated carbon from Norit (UK)</t>
  </si>
  <si>
    <t>graphite from Sigma-Aldrich</t>
  </si>
  <si>
    <t>washed with water and oven-dried at 383 K for 12 h</t>
  </si>
  <si>
    <t>Hydrogenation of a model mixture (toluene, 1,7-octadiene, 1-octene, DCPD)</t>
  </si>
  <si>
    <t>Gaspar, A.B.</t>
  </si>
  <si>
    <t>Hydrogenation of synthetic PYGAS—Effects of zirconia on Pd/Al2O3</t>
  </si>
  <si>
    <t>from Engelhard</t>
  </si>
  <si>
    <t>10 wt% ZrO2/Al2O3, from zirconium acetate hydroxide</t>
  </si>
  <si>
    <t>20 wt% ZrO2/Al2O3, from zirconium acetate hydroxide</t>
  </si>
  <si>
    <t>Effect of reduction in liquid phase on the properties and the catalytic activity
of Pd/Al2O3 catalysts</t>
  </si>
  <si>
    <t>from Chimet Laboratories</t>
  </si>
  <si>
    <t>Hydrodeoxygenation of Benzofuran over Silica−Alumina-Supported
Pt, Pd, and Pt−Pd Catalysts</t>
  </si>
  <si>
    <t>Liu, C.</t>
  </si>
  <si>
    <t>Hydrodeoxygenation of benzofuran</t>
  </si>
  <si>
    <t>Al/Si ratio of 4.8</t>
  </si>
  <si>
    <t>A novel procedure for accurate estimations of the lattice parameter of supported
nanoparticles from the analysis of plan view HREM images: Application to the
structural investigation of Pd/CeO2 catalysts</t>
  </si>
  <si>
    <t>Mira, C.</t>
  </si>
  <si>
    <t>HREM</t>
  </si>
  <si>
    <t>Yu, H.</t>
  </si>
  <si>
    <t>Highly selective Pd/Al2O3 catalyst for hydrogenation of methylacetylene and
propadiene in propylene stream prepared by _x0002_-radiation</t>
  </si>
  <si>
    <t>Hydrogenation of methylacetylene</t>
  </si>
  <si>
    <t>from  Beijing Research Institute of Chemical Industry</t>
  </si>
  <si>
    <t>catalyst wetted by IPA solution and vacuum sealed in a polyethylene bag</t>
  </si>
  <si>
    <t>catalyst was left under room temperature for 48 h after wetted by IPA solution and vacuum sealing</t>
  </si>
  <si>
    <t>Activity controlling factors for low-temperature oxidation of CO over supported
Pd catalysts</t>
  </si>
  <si>
    <t>from Fuji Silysia Chemical Ltd. (Q-10)</t>
  </si>
  <si>
    <t>JRC-ZRO-1 from Catalysis Society of Japan</t>
  </si>
  <si>
    <t>JRC-CEO-3 from Catalysis Society of Japan</t>
  </si>
  <si>
    <t>JRC-TIO-4 from Catalysis Society of Japan</t>
  </si>
  <si>
    <t>Reductive removal of chloroacetic acids by catalytic hydrodechlorination over
Pd/ZrO2 catalysts</t>
  </si>
  <si>
    <t>Zhou, J.</t>
  </si>
  <si>
    <t>Hydrodechlorination of chloroacetic acids</t>
  </si>
  <si>
    <t>from ZrOCl2 solution via precipitation method</t>
  </si>
  <si>
    <t>washed and dried</t>
  </si>
  <si>
    <t>Anatase from Jingrui New Material Corporation</t>
  </si>
  <si>
    <t>Rutile from Jingrui New Material Corporation</t>
  </si>
  <si>
    <t>P25 Degussa from Jingrui New Material Corporation</t>
  </si>
  <si>
    <t>mesoporous carbon</t>
  </si>
  <si>
    <t>Hydrodeoxygenation of guaiacol</t>
  </si>
  <si>
    <t>Lu, M.</t>
  </si>
  <si>
    <t>Catalytic Hydrodeoxygenation of Guaiacol over Palladium Catalyst
on Different Titania Supports</t>
  </si>
  <si>
    <t>TEM particle size is estimated according to particle size distribution</t>
  </si>
  <si>
    <t xml:space="preserve"> prepared from soluble and hydrolyzable carbohydrates with a metal chloride template</t>
  </si>
  <si>
    <t>Khudorozhkov, A.K.</t>
  </si>
  <si>
    <t>Propane Oxidation Over Pd/Al2O3: Kinetic and In Situ XPS Study</t>
  </si>
  <si>
    <t>pre-dried</t>
  </si>
  <si>
    <t>Hydrogenation of phenol and derivatives</t>
  </si>
  <si>
    <t>Cheng, L.</t>
  </si>
  <si>
    <t>Highly selective hydrogenation of phenol and derivatives over Pd
catalysts supported on SiO2 and γ-Al2O3 in aqueous media</t>
  </si>
  <si>
    <t>from Ling Feng Lt ed</t>
  </si>
  <si>
    <t>Synthesis gas production from partial oxidation of methane over highly
dispersed Pd/SiO2 catalyst</t>
  </si>
  <si>
    <t>Li, B.</t>
  </si>
  <si>
    <t>Oxidation of methanol</t>
  </si>
  <si>
    <t>from Sigma-Aldrich Davisil, Grade 636</t>
  </si>
  <si>
    <t>treated with HNO3, then washed and dried overnight</t>
  </si>
  <si>
    <t>NO-CO reaction</t>
  </si>
  <si>
    <t>Tou, A.</t>
  </si>
  <si>
    <t>Preparation of alumina-supported Pd and LaMnO3 catalysts with the
site-selective deposition and their catalytic activity for NO–CO reaction</t>
  </si>
  <si>
    <t>from Catalysis Society of Japan</t>
  </si>
  <si>
    <t>chemical activation with KOH</t>
  </si>
  <si>
    <t>Methanol partial oxidation on carbon-supported Pt and Pd catalysts</t>
  </si>
  <si>
    <t>Hydrodesulfurization of 4,6-dimethyldibenzothiophene over Pt, Pd,
and Pt–Pd catalysts supported on amorphous silica–alumina</t>
  </si>
  <si>
    <t>Hydrodesulfurization of 4,6-dimethyldibenzothiophene</t>
  </si>
  <si>
    <t>Niquille-Röthlisberger, A.</t>
  </si>
  <si>
    <t>amorphous silica-alumina from Shell</t>
  </si>
  <si>
    <t>Promoting effect of Zr on the catalytic combustion of
methane over Pd/γ-Al2O3 catalyst</t>
  </si>
  <si>
    <t>Frontiers of Environmental Science &amp; Engineering</t>
  </si>
  <si>
    <t>Na, H.</t>
  </si>
  <si>
    <t>from AR, Sinopharm Chemical Reagent Co., China</t>
  </si>
  <si>
    <t>gamma-Al2O3 and Zr(NO3)4.5H2O from AR, Sinopharm Chemical Reagent Co., China</t>
  </si>
  <si>
    <t>Gonda, M.</t>
  </si>
  <si>
    <t>Hydrogenation of toluene</t>
  </si>
  <si>
    <t>Toluene hydrogenation over Pd and Pt catalysts as
a model hydrogen storage process using low grade
hydrogen containing catalyst inhibitors</t>
  </si>
  <si>
    <t>prepared by sol-gel method from Ti(OCH(CH3)2)4, Kanto Chemical Co., Japan</t>
  </si>
  <si>
    <t>prepared by sol-gel method from Si(OC2H5)4, Kanto Chemical Co., Japan</t>
  </si>
  <si>
    <t>TiO2 wt% 80, prepared by sol-gel method from Si(OC2H5)4 and Ti(OCH(CH3)2)4, Kanto Chemical Co., Japan</t>
  </si>
  <si>
    <t>TiO2 wt% 50, prepared by sol-gel method from Si(OC2H5)4 and Ti(OCH(CH3)2)4, Kanto Chemical Co., Japan</t>
  </si>
  <si>
    <t>TiO2 wt% 33, prepared by sol-gel method from Si(OC2H5)4 and Ti(OCH(CH3)2)4, Kanto Chemical Co., Japan</t>
  </si>
  <si>
    <t>Catalytic conversion of C6-alkanes over Pd/Al2O3 catalysts
The effect of support acidity</t>
  </si>
  <si>
    <t>Skotak, M.</t>
  </si>
  <si>
    <t>second step of calcination and reduction are noted</t>
  </si>
  <si>
    <t>Conversion of C6- alkanes</t>
  </si>
  <si>
    <t>Synthesis of highly active and stable Pd/C catalysts
toward HCOOH dehydrogenation by a simple NH3
adsorption method</t>
  </si>
  <si>
    <t>Di, L.</t>
  </si>
  <si>
    <t>activated carbon from Beijing Guanghua Timber Factory</t>
  </si>
  <si>
    <t>China, UK</t>
  </si>
  <si>
    <t>Atmospheric-pressure dielectric barrier discharge cold plasma for
synthesizing high performance Pd/C formic acid dehydrogenation catalyst</t>
  </si>
  <si>
    <t xml:space="preserve">catalyst was treated by AP plate-to-
plate DBD cold plasma </t>
  </si>
  <si>
    <t>TiO2-Supported Pd as an Efficient and Stable Catalyst for
the Mild Hydrotreatment of Tar-Type Compounds</t>
  </si>
  <si>
    <t>Nanomaterials</t>
  </si>
  <si>
    <t>Spain, Lebanon, Netherlands</t>
  </si>
  <si>
    <t>Raad, Z.</t>
  </si>
  <si>
    <t>anatase from Sigma-Aldrich</t>
  </si>
  <si>
    <t>rutile from Sigma-Aldrich</t>
  </si>
  <si>
    <t>aeroxide P25 nanopowder from Sigma-Aldrich</t>
  </si>
  <si>
    <t>Hydrotreatment of model mixture of tar-type compounds</t>
  </si>
  <si>
    <t>Wang, C.</t>
  </si>
  <si>
    <t>A simple strategy to improve Pd dispersion and enhance Pd/TiO2 catalytic
activity for formaldehyde oxidation: The roles of surface defects</t>
  </si>
  <si>
    <t xml:space="preserve">Calcination temperature effects on Pd/alumina catalysts: Particle size, 
surface species and activity in methane combustion </t>
  </si>
  <si>
    <t>USA, Netherlands</t>
  </si>
  <si>
    <t>Fertal, D.R.</t>
  </si>
  <si>
    <t>Effect of oxide supports on palladium based catalysts for NO reduction by 
H2-SCR</t>
  </si>
  <si>
    <t>Patel, V.K.</t>
  </si>
  <si>
    <t>MgO-CeO2</t>
  </si>
  <si>
    <t>Al2O3-CeO2</t>
  </si>
  <si>
    <t>by co-precipitation method from nitrate precursor of nitrate and nitrate precursor of Mg</t>
  </si>
  <si>
    <t>by co-precipitation method from nitrate precursor of nitrate and nitrate precursor of Zr</t>
  </si>
  <si>
    <t>by co-precipitation method from nitrate precursor of nitrate and nitrate precursor of Al</t>
  </si>
  <si>
    <t>by co-precipitation method from nitrate precursor of nitrate and nitrate precursor of Ti</t>
  </si>
  <si>
    <t>NH4OH was added to solution, stirred and dried overnight</t>
  </si>
  <si>
    <t>Hydrogenation of guaiacol</t>
  </si>
  <si>
    <t>Fraga, G.</t>
  </si>
  <si>
    <t>Australia, France</t>
  </si>
  <si>
    <t>Role of Catalyst Support’s Physicochemical Properties on
Catalytic Transfer Hydrogenation over Palladium Catalysts</t>
  </si>
  <si>
    <t>activated carbon from Wenzhou Favored Trading Co. Ltd.</t>
  </si>
  <si>
    <t>Hydrogen production from the catalytic dehydrogenation
of dodecahydro-N-ethylcarbazole: effect of Pd precursor
on the catalytic performance of Pd/C catalysts</t>
  </si>
  <si>
    <t>Environmental Science and Pollution Research</t>
  </si>
  <si>
    <t>Feng, Z.</t>
  </si>
  <si>
    <t>P25 from Evonik Degussa Germany</t>
  </si>
  <si>
    <t>Hydrogenation of Microcystin-LR</t>
  </si>
  <si>
    <t>Sun, J.</t>
  </si>
  <si>
    <t>Rapid detoxification of Microcystin-LR by selective catalytic hydrogenation 
of the Adda moiety using TiO2-supported Pd catalysts</t>
  </si>
  <si>
    <t>activated carbon from GBSP Norit</t>
  </si>
  <si>
    <t>dispersed in 15 wt% H2O2 solution at 80 ℃ for 2 h, washed and dried</t>
  </si>
  <si>
    <t>nitrogen-doped, dissolved in urea, dried</t>
  </si>
  <si>
    <t>aqueous hydrogen peroxide</t>
  </si>
  <si>
    <t>Pd loading calculated from given amounts</t>
  </si>
  <si>
    <t>High‑Performance Pd/AC Catalyst for Meropenem Synthesis Based 
on Selective Surface Modifcation of Activated Carbon</t>
  </si>
  <si>
    <t>Hydrogenation synthesis of meropenem</t>
  </si>
  <si>
    <t>Al2O3 unspecified Aldrich</t>
  </si>
  <si>
    <t>TiO2 P25 (Aeroxide) Degussa</t>
  </si>
  <si>
    <t>La2O3 Commercial, 98%</t>
  </si>
  <si>
    <t>gamma-Al2O3 Merck</t>
  </si>
  <si>
    <t>Al2O3 Boehmite</t>
  </si>
  <si>
    <t>TiO2 P25 Degussa</t>
  </si>
  <si>
    <t>Al2O3 from iso-propoxide</t>
  </si>
  <si>
    <t>TiO2 Anatase from isopropoxide</t>
  </si>
  <si>
    <t>Y2O3 avg. value</t>
  </si>
  <si>
    <t>Rutile from Tioxide</t>
  </si>
  <si>
    <t>P25 (Aeroxide) Degussa</t>
  </si>
  <si>
    <t>from ZrOCl2, K2SO4 and HCl</t>
  </si>
  <si>
    <t>SiO2 Fuji</t>
  </si>
  <si>
    <t>Roth, D.</t>
  </si>
  <si>
    <t>Holles, J.H.</t>
  </si>
  <si>
    <t>Noronha, F.B.</t>
  </si>
  <si>
    <t>Taguchi, J.</t>
  </si>
  <si>
    <t>Benitez, J.L.</t>
  </si>
  <si>
    <t>Rioux, R.M.</t>
  </si>
  <si>
    <t>Macleod, N.</t>
  </si>
  <si>
    <t>Greca, M.C.</t>
  </si>
  <si>
    <t>Di Monte, R.</t>
  </si>
  <si>
    <t>Velu, S.</t>
  </si>
  <si>
    <t>Suwa, Y.</t>
  </si>
  <si>
    <t>Aristizábal, B.</t>
  </si>
  <si>
    <t>Collins, S.E.</t>
  </si>
  <si>
    <t>Shekar, S.C.</t>
  </si>
  <si>
    <t>Ranganathan, E.S.</t>
  </si>
  <si>
    <t>Zhu, H.</t>
  </si>
  <si>
    <t>The application of infrared spectroscopy to probe the surface morphology of alumina supported palladium catalysts</t>
  </si>
  <si>
    <t>Lear, T.</t>
  </si>
  <si>
    <t>Fernández, M.B.</t>
  </si>
  <si>
    <t>Nohair, B.</t>
  </si>
  <si>
    <t>Kirm, I.</t>
  </si>
  <si>
    <t>Papp, A.</t>
  </si>
  <si>
    <t>Schulz, P.G.</t>
  </si>
  <si>
    <t>Tribolet, P.</t>
  </si>
  <si>
    <t>Song, J.-R.</t>
  </si>
  <si>
    <t>Rezaei, M.</t>
  </si>
  <si>
    <t>Coulston, N.J.</t>
  </si>
  <si>
    <t>Tidahy, H.L.</t>
  </si>
  <si>
    <t>Kawabata, T.</t>
  </si>
  <si>
    <t>Postole, G.</t>
  </si>
  <si>
    <t xml:space="preserve"> Somboonthanakij, S.</t>
  </si>
  <si>
    <t>Moreno, J.M.</t>
  </si>
  <si>
    <t>Lin, Q.</t>
  </si>
  <si>
    <t>Konsolakis, M.</t>
  </si>
  <si>
    <t>Sangeetha, P.</t>
  </si>
  <si>
    <t>Zhu, Y.</t>
  </si>
  <si>
    <t>Huang, S.</t>
  </si>
  <si>
    <t>Jiao, L.</t>
  </si>
  <si>
    <t>Bueres, R.F.</t>
  </si>
  <si>
    <t>Suo, Y.</t>
  </si>
  <si>
    <t>Sun, Z.-P.</t>
  </si>
  <si>
    <t>Suttisawat, Y.</t>
  </si>
  <si>
    <t>Dimitratos, N.</t>
  </si>
  <si>
    <t>Neal, L.M.</t>
  </si>
  <si>
    <t>Pellegrini, R.</t>
  </si>
  <si>
    <t>Tew, M.W.</t>
  </si>
  <si>
    <t>Miller, D.D.</t>
  </si>
  <si>
    <t>Bennett, J.A.</t>
  </si>
  <si>
    <t>Fan, X.</t>
  </si>
  <si>
    <t>Hinokuma, S.</t>
  </si>
  <si>
    <t>Panagiotopoulou, P.</t>
  </si>
  <si>
    <t>Yang, J.Q.</t>
  </si>
  <si>
    <t>Liu, Q.</t>
  </si>
  <si>
    <t>Nguyen, S.T.</t>
  </si>
  <si>
    <t>Pham, T.T.</t>
  </si>
  <si>
    <t>Sheu, H.-S.</t>
  </si>
  <si>
    <t>Zeng, T.-Y.</t>
  </si>
  <si>
    <t>Parvulescu, A.N.</t>
  </si>
  <si>
    <t>Chen, K.</t>
  </si>
  <si>
    <t>Chen, M.</t>
  </si>
  <si>
    <t>Bedia, J.</t>
  </si>
  <si>
    <t>Castellazzi, P.</t>
  </si>
  <si>
    <t>Chinthaginjala, J.K.</t>
  </si>
  <si>
    <t>Feng, J.-T.</t>
  </si>
  <si>
    <t>Galletti, A.M.R.</t>
  </si>
  <si>
    <t>Ghedini, E.</t>
  </si>
  <si>
    <t>Meng, B.-C.</t>
  </si>
  <si>
    <t>Santos, V.P.</t>
  </si>
  <si>
    <t>Ma, J.</t>
  </si>
  <si>
    <t>Liang, Y.</t>
  </si>
  <si>
    <t>Park, H.W.</t>
  </si>
  <si>
    <t>Chen, H.</t>
  </si>
  <si>
    <t>McArdle, S.</t>
  </si>
  <si>
    <t>Xiang, Y.Z.</t>
  </si>
  <si>
    <t>Kim, S.M.</t>
  </si>
  <si>
    <t>Choi, S.M.</t>
  </si>
  <si>
    <t>Bertero, N.M.</t>
  </si>
  <si>
    <t>Cobo, M.</t>
  </si>
  <si>
    <t>Eyssler, A.</t>
  </si>
  <si>
    <t>Zheng, X.</t>
  </si>
  <si>
    <t>Morgan, R.D.</t>
  </si>
  <si>
    <t>Li, G.</t>
  </si>
  <si>
    <t>Shao, Y.</t>
  </si>
  <si>
    <t>Vicente, A.</t>
  </si>
  <si>
    <t>Yu, W.</t>
  </si>
  <si>
    <t>Zhao, M.</t>
  </si>
  <si>
    <t>Alvarez, G.F.</t>
  </si>
  <si>
    <t>Gutiérrez, A.</t>
  </si>
  <si>
    <t>Krawczyk, N.</t>
  </si>
  <si>
    <t>Pattamakomsan, K.</t>
  </si>
  <si>
    <t>Woo, S.</t>
  </si>
  <si>
    <t>Abate, S.</t>
  </si>
  <si>
    <t>McInroy, A.R.</t>
  </si>
  <si>
    <t>Pérez, Y.</t>
  </si>
  <si>
    <t>Ledesma, C.</t>
  </si>
  <si>
    <t>Yang, J.</t>
  </si>
  <si>
    <t>Parambhath, V.B.</t>
  </si>
  <si>
    <t>Zhang, Q.</t>
  </si>
  <si>
    <t>Zhao, C.</t>
  </si>
  <si>
    <t>Shuai, D.</t>
  </si>
  <si>
    <t>Wu, G.</t>
  </si>
  <si>
    <t>Cao, Y.</t>
  </si>
  <si>
    <t>Wang, L.</t>
  </si>
  <si>
    <t>Hu, B.</t>
  </si>
  <si>
    <t>Qi, B.</t>
  </si>
  <si>
    <t>Benavidez, A.D.</t>
  </si>
  <si>
    <t>Martin-Martinez, M.</t>
  </si>
  <si>
    <t>Su, J.</t>
  </si>
  <si>
    <t>Hao, Y.</t>
  </si>
  <si>
    <t>Lee, H.</t>
  </si>
  <si>
    <t>Ouyang, L.</t>
  </si>
  <si>
    <t>Bhogeswararao, S.</t>
  </si>
  <si>
    <t>Gil, S.</t>
  </si>
  <si>
    <t>Lin, S.</t>
  </si>
  <si>
    <t>He, Y.</t>
  </si>
  <si>
    <t>Liu, K.</t>
  </si>
  <si>
    <t>Soni, K.C.</t>
  </si>
  <si>
    <t>Yi, J.</t>
  </si>
  <si>
    <t>Song, W.</t>
  </si>
  <si>
    <t>Jiang, F.</t>
  </si>
  <si>
    <t>Vasilchenko, D.B.</t>
  </si>
  <si>
    <t>Duarte, D.P.</t>
  </si>
  <si>
    <t>Nie, R.</t>
  </si>
  <si>
    <t>Bahruji, H.</t>
  </si>
  <si>
    <t>Jacquemin, M.</t>
  </si>
  <si>
    <t>Zhou, H.</t>
  </si>
  <si>
    <t>Murata, K.</t>
  </si>
  <si>
    <t>Lang, W.</t>
  </si>
  <si>
    <t>Ellis, P.R.</t>
  </si>
  <si>
    <t>Redjel, A.</t>
  </si>
  <si>
    <t>Brunet, J.</t>
  </si>
  <si>
    <t>Lamme, W.S.</t>
  </si>
  <si>
    <t>Villa, A.</t>
  </si>
  <si>
    <t>Albilali, R.</t>
  </si>
  <si>
    <t>Louisia, S.</t>
  </si>
  <si>
    <t>Toso, A.</t>
  </si>
  <si>
    <t>lost, KN</t>
  </si>
  <si>
    <t>Burange, A.S.</t>
  </si>
  <si>
    <t>Matus, E.V.</t>
  </si>
  <si>
    <t>Pham, T.H.</t>
  </si>
  <si>
    <t>Stonkus, O.A.</t>
  </si>
  <si>
    <t>Kang, L.</t>
  </si>
  <si>
    <t>Gu, Y.</t>
  </si>
  <si>
    <t>Xiang, N.</t>
  </si>
  <si>
    <t>Byun, M.Y.</t>
  </si>
  <si>
    <t>Korea</t>
  </si>
  <si>
    <t>Ding, Y.</t>
  </si>
  <si>
    <t>Zheng, C.</t>
  </si>
  <si>
    <t>Li, H.</t>
  </si>
  <si>
    <t>Ma, M.</t>
  </si>
  <si>
    <t>Howeizi, J.</t>
  </si>
  <si>
    <t>Cho, Y.-H.</t>
  </si>
  <si>
    <t>Song, S.</t>
  </si>
  <si>
    <t>Lin, M.</t>
  </si>
  <si>
    <t>Brijaldo, M.H.</t>
  </si>
  <si>
    <t>Yang, L.</t>
  </si>
  <si>
    <t>Cerrillo, J.L.</t>
  </si>
  <si>
    <t>Gao, J.</t>
  </si>
  <si>
    <t>Yang, C.</t>
  </si>
  <si>
    <t>Gelation T: 25˚C; Aging D: 4 h; Aluminium-secbutoxide: 1 M; Acetic Acid:Aluminium-secbutoxide=3</t>
  </si>
  <si>
    <t>Gelation T: 40˚C; Aging D: 4 h; Aluminium-secbutoxide: 1 M; Acetic Acid:Aluminium-secbutoxide=3</t>
  </si>
  <si>
    <t>Gelation T: 25˚C; Aging D: 24 h; Aluminium-secbutoxide: 1 M; Acetic Acid:Aluminium-secbutoxide=3</t>
  </si>
  <si>
    <t>Gelation T: 40˚C; Aging D: 24 h; Aluminium-secbutoxide: 1 M; Acetic Acid:Aluminium-secbutoxide=3</t>
  </si>
  <si>
    <t>Gelation T: 25˚C; Aging D: 24 h; Aluminium-secbutoxide: 0.25 M; Acetic Acid:Aluminium-secbutoxide=3</t>
  </si>
  <si>
    <t>Gelation T: 25˚C; Aging D: 24 h; Aluminium-secbutoxide: 0.50 M; Acetic Acid:Aluminium-secbutoxide=3</t>
  </si>
  <si>
    <t>Gelation T: 25˚C; Aging D: 24 h; Aluminium-secbutoxide: 2 M; Acetic Acid:Aluminium-secbutoxide=3</t>
  </si>
  <si>
    <t>Gelation T: 25˚C; Aging D: 24 h; Aluminium-secbutoxide: 1 M; Acetic Acid:Aluminium-secbutoxide=1</t>
  </si>
  <si>
    <t>Gelation T: 25˚C; Aging D: 24 h; Aluminium-secbutoxide: 1 M; Acetic Acid:Aluminium-secbutoxide=6</t>
  </si>
  <si>
    <t>Gelation T: 25˚C; Aging D: 24 h; Aluminium-secbutoxide: 1 M; Acetic Acid:Aluminium-secbutoxide=10</t>
  </si>
  <si>
    <r>
      <t>Mechanism of the decomposition of adsorbed methanol over a Pd/</t>
    </r>
    <r>
      <rPr>
        <b/>
        <sz val="10"/>
        <rFont val="Times New Roman"/>
        <family val="1"/>
      </rPr>
      <t>ꭤ,β</t>
    </r>
    <r>
      <rPr>
        <b/>
        <sz val="11"/>
        <rFont val="Times New Roman"/>
        <family val="1"/>
      </rPr>
      <t>-Ga2O3 catalyst</t>
    </r>
  </si>
  <si>
    <t>Marín-Astorga, N.</t>
  </si>
  <si>
    <t>from Rhône-Poulenc</t>
  </si>
  <si>
    <t>Carbonized at 350˚C</t>
  </si>
  <si>
    <t>Pérez-Cadenas, A.F.</t>
  </si>
  <si>
    <t>Carbonized at 800˚C</t>
  </si>
  <si>
    <t>Effects of Precursors on Preparation of Pd/α-alumina Catalyst for Synthesis of Dimethyl Oxalate</t>
  </si>
  <si>
    <t>Hydrogenation of β-sitosterol</t>
  </si>
  <si>
    <t>Mäki-Arvela, P.</t>
  </si>
  <si>
    <t>Kinetics, catalyst deactivation and modeling in the hydrogenation of  β-sitosterol to β-sitostanol over microporous and mesoporous carbon supported Pd catalysts</t>
  </si>
  <si>
    <t>Trawczyński, J.</t>
  </si>
  <si>
    <t>Śrębowata, A.</t>
  </si>
  <si>
    <t>Martínez-Klimov, M.E.</t>
  </si>
  <si>
    <t>reduced under H2 at 950 ℃ for 4 h</t>
  </si>
  <si>
    <t>A study on the synthesis of diethyl oxalate over Pd/α-Al2O3 catalysts</t>
  </si>
  <si>
    <t>Scirè, S.</t>
  </si>
  <si>
    <t>Ubago-Pérez, R.</t>
  </si>
  <si>
    <t>pre-oxidized with 30 wt% HNO3 at 85 ℃ for 5 h, and then washed with deionized water and dried at 120 ℃ for 2 h</t>
  </si>
  <si>
    <t>treated with 10 vol% H2/N2 at 200 ℃</t>
  </si>
  <si>
    <t>treated with 10 vol% H2/N2 at 400 ℃</t>
  </si>
  <si>
    <t>treated with 10 vol% H2/N2 at 600 ℃</t>
  </si>
  <si>
    <t>dispersed in HNO3 solution at 80 ℃ for 2 h, washed and dried</t>
  </si>
  <si>
    <t>Row Labels</t>
  </si>
  <si>
    <t>Grand Total</t>
  </si>
  <si>
    <t>prepared by ball milling, CeO2 purity 99.9% from Aldrich, Sm2O3 purity 99.9% from Acros Organics, (CeO2)0.8(Sm2O3)0.2</t>
  </si>
  <si>
    <t>CeO2-Sm2O3</t>
  </si>
  <si>
    <t>Al2O3-BaCO3</t>
  </si>
  <si>
    <t>Al2O3-La2O3</t>
  </si>
  <si>
    <t>Al2O3-MgO</t>
  </si>
  <si>
    <t>Al2O3-TiO2</t>
  </si>
  <si>
    <t>TiO2-ZrO2</t>
  </si>
  <si>
    <t>Si3N4</t>
  </si>
  <si>
    <t>from crystallization of the SiN amorphous powder at high temperature under N2 flux, SiN-am from Johnson Matthey</t>
  </si>
  <si>
    <t>alpha silicon nitride powder from Goodfellow</t>
  </si>
  <si>
    <t>beta silicon nitride powder from Johnson Matthey</t>
  </si>
  <si>
    <t>beta silicon nitride powder from Goodfellow</t>
  </si>
  <si>
    <t>alpha-Ga2O3, from Ga(NO3)3.xH2O from Strem</t>
  </si>
  <si>
    <t>beta-Ga2O3, from Ga(NO3)3.xH2O from Strem</t>
  </si>
  <si>
    <t>Ga2O3</t>
  </si>
  <si>
    <t>Ce0.5Zr0.5O2 from homogeneous precipitation method, from Ce(NO3)3, urea and Zr(NO3)4</t>
  </si>
  <si>
    <t>tetragonal-Ce2Zr2O8 from Ce(NO3)3.6H2O and ZrO(NO3)2.x.H2O solution with water</t>
  </si>
  <si>
    <t xml:space="preserve">Ce0.7Zr0.3O2 from coprecipitation method, Ce(NO3)3, ammonia and ZrO(NO3)2 </t>
  </si>
  <si>
    <t xml:space="preserve">Ce0.3Zr0.7O2 from coprecipitation method, Ce(NO3)3, ammonia and ZrO(NO3)2 </t>
  </si>
  <si>
    <t>kappa-Ce2Zr2O8 from Ce(NO3)3.6H2O and ZrO(NO3)2.x.H2O solution with ethyl alcohol</t>
  </si>
  <si>
    <t>Solvent</t>
  </si>
  <si>
    <t>NaOH was used as the agent</t>
  </si>
  <si>
    <t>Na2CO3 was used as basic agent</t>
  </si>
  <si>
    <t>NaOH and formaldehyde were used as basic agent</t>
  </si>
  <si>
    <t>urea was used as agent</t>
  </si>
  <si>
    <t>NaOH was used as precipitating agent</t>
  </si>
  <si>
    <t>Particle size was given as &lt;30 angstrom, Na2CO3 were used as reducing agent</t>
  </si>
  <si>
    <t>Na2CO3 was used as reducing agent</t>
  </si>
  <si>
    <t>NaBH4 as reducing agent was used</t>
  </si>
  <si>
    <t>Formaldehyde as reducing agent was used</t>
  </si>
  <si>
    <t>reducing agent formaldehyde was used at 338 K</t>
  </si>
  <si>
    <t>reducing agent NaBH4 was used at 338 K</t>
  </si>
  <si>
    <t>reduced agent hydrogen was used at 338 K</t>
  </si>
  <si>
    <t>CO/Pd was given: 0.43, Na2CO3 was used as reducing agent</t>
  </si>
  <si>
    <t>CO/Pd was given: 0.57, Na2CO3 was used as reducing agent</t>
  </si>
  <si>
    <t>CO/Pd was given: 0.60, Na2CO3 was used as reducing agent</t>
  </si>
  <si>
    <t>CO/Pd was given: 0.45, Na2CO3 was used as reducing agent</t>
  </si>
  <si>
    <t>CO/Pd was given: 0.54, Na2CO3 was used as reducing agent</t>
  </si>
  <si>
    <t>CO/Pd was given: 0.68, Na2CO3 was used as reducing agent</t>
  </si>
  <si>
    <t>CO/Pd was given: 0.34, Na2CO3 was used as reducing agent</t>
  </si>
  <si>
    <t>CO/Pd was given: 0.29, Na2CO3 was used as reducing agent</t>
  </si>
  <si>
    <t>CO/Pd was given: 0.31, Na2CO3 was used as reducing agent</t>
  </si>
  <si>
    <t>Liquid-phase reduction</t>
  </si>
  <si>
    <t>formaldehyde was used as agent</t>
  </si>
  <si>
    <t>Modified polyol process</t>
  </si>
  <si>
    <t>Polyol</t>
  </si>
  <si>
    <t>sodium tartrate dibasic dehydrate was used as stabilizer</t>
  </si>
  <si>
    <t>Na2CO3 was used as agent</t>
  </si>
  <si>
    <t>Ethylene glycol was used as reducing agent, Modified polyol process</t>
  </si>
  <si>
    <t>Khan, H.A.</t>
  </si>
  <si>
    <t>Saudi Arabia</t>
  </si>
  <si>
    <t>Yttrium stabilization and Pt addition to Pd/ZrO2
catalyst for the oxidation of methane in the
presence of ethylene and water</t>
  </si>
  <si>
    <t>YrO3-ZrO2</t>
  </si>
  <si>
    <t>Y2O3 stabilized ZrO2 from Tosoh Corporation Japan</t>
  </si>
  <si>
    <t>from Sigma-Aldrich</t>
  </si>
  <si>
    <t>Udomsap, P.</t>
  </si>
  <si>
    <t>Thailand, Japan</t>
  </si>
  <si>
    <t>Effect of Pd Precursor Salts on the Chemical State, Particle Size,
and Performance of Activated Carbon-Supported Pd Catalysts
for the Selective Hydrogenation of Palm Biodiesel</t>
  </si>
  <si>
    <t>International Journal of Molecular Sciences</t>
  </si>
  <si>
    <t>Hydrogenation of palm biodiesel</t>
  </si>
  <si>
    <t>dried</t>
  </si>
  <si>
    <t>Effect of Support and Pd Cluster Size on Catalytic Methane Partial
Oxidation to Dimethyl Ether Using a NO/O2 Shuttle</t>
  </si>
  <si>
    <t>Japan, USA, Republic of Korea</t>
  </si>
  <si>
    <t>Ghampson, I.T</t>
  </si>
  <si>
    <t>SiO2-ZrO2</t>
  </si>
  <si>
    <t>Aerosil 380 PE, Evonik</t>
  </si>
  <si>
    <t>10% SiO2-ZrO2, from Daiichi Kigenso Kagaku Kogyo Co.</t>
  </si>
  <si>
    <t>JRC-ZRO-9, from Daiichi Kigenso Kagaku Kogyo Co.</t>
  </si>
  <si>
    <t>SiO2 Aerosil 380</t>
  </si>
  <si>
    <t>chloroform</t>
  </si>
  <si>
    <t>PdSO4</t>
  </si>
  <si>
    <t>Yang, T.</t>
  </si>
  <si>
    <t>Infuence of Active Metal Precursors on the Structure and Catalytic 
Behavior of Pd/Al2O3 Catalysts for Selective Acetylene Hydrogenation</t>
  </si>
  <si>
    <t>Hu, C.</t>
  </si>
  <si>
    <t>Oxygen Vacancy in CeO2 Facilitate the Catalytic Activity of Pd/CeO2
for CO Direct Esterifcation to Dimethyl Oxalate</t>
  </si>
  <si>
    <t>from Na3PO4 and Ce(NO3)2.6H2O</t>
  </si>
  <si>
    <t>heated to 100 ℃ for 24 h and washed several times</t>
  </si>
  <si>
    <t>heated to 180 ℃ for 24 h and washed several times</t>
  </si>
  <si>
    <t>heated to 170 ℃ for 10 h and washed several times</t>
  </si>
  <si>
    <t>Identification of active sites in CO oxidation over
a Pd/Al2O3 catalyst</t>
  </si>
  <si>
    <t>by thermal decomposition of boehmite
(Sasol, PURAL alumina) at 500 ℃ for 1 h</t>
  </si>
  <si>
    <t>(AKP-G07) was supplied from Sumitomo Chemical Co. Ltd</t>
  </si>
  <si>
    <t>Second step of calcination were noted</t>
  </si>
  <si>
    <t>gamma-Al2O3 from Alfa Aesar</t>
  </si>
  <si>
    <t>Sol-gel</t>
  </si>
  <si>
    <t>butanol</t>
  </si>
  <si>
    <t>5% ZrO2, from aluminium secondary butoxide (Across) and zirconium butoxide (Aldrich)</t>
  </si>
  <si>
    <t>15% ZrO2, from aluminium secondary butoxide (Across) and zirconium butoxide (Aldrich)</t>
  </si>
  <si>
    <t>2% ZrO2, from aluminium secondary butoxide (Across) and zirconium butoxide (Aldrich)</t>
  </si>
  <si>
    <t>from aluminium secondary butoxide (Across)</t>
  </si>
  <si>
    <t>from zirconium butoxide (Aldrich)</t>
  </si>
  <si>
    <t>Sol gel derived Pd/Al2O3–ZrO2 as catalysts for methane
combustion: effect of zirconium loading</t>
  </si>
  <si>
    <t>Neri, G.</t>
  </si>
  <si>
    <t>Hydrogenation of 2,4-dinitrotoluene</t>
  </si>
  <si>
    <t>Particle size effect in the catalytic hydrogenation of
2,4-dinitrotoluene over Pd/C catalysts</t>
  </si>
  <si>
    <t>activate carbon (Chemviron SC XII)</t>
  </si>
  <si>
    <t>Park, C.</t>
  </si>
  <si>
    <t xml:space="preserve"> Catalyst support effects: gas-phase hydrogenation
of phenol over palladium</t>
  </si>
  <si>
    <t>Colloid and Interface Science</t>
  </si>
  <si>
    <t>Ta2O5</t>
  </si>
  <si>
    <t>Actual metal loading is given as ± 0.2. It is assumed 10.2</t>
  </si>
  <si>
    <t>Microstructure and activity of Pd catalysts prepared
on commercial carbon support for the liquid phase
decomposition of formic acid</t>
  </si>
  <si>
    <t>Arzac, G.M.</t>
  </si>
  <si>
    <t>Decomposition of formic acid</t>
  </si>
  <si>
    <t>activated carbon from Norit activated charcoal from wood Sigma-Aldrich</t>
  </si>
  <si>
    <t xml:space="preserve"> was washed with 0.1 M HCl and with water</t>
  </si>
  <si>
    <t>NaBH4 was added into ice bath. It was assumed 273 K</t>
  </si>
  <si>
    <t>Haneda, M.</t>
  </si>
  <si>
    <t>Effect of Pd dispersion on the catalytic activity of Pd/Al2O3 for C3H6
and CO oxidation</t>
  </si>
  <si>
    <t>from Mizusawa Chemicals</t>
  </si>
  <si>
    <t>(NH3)2Pd(NO2)2</t>
  </si>
  <si>
    <t>formalin was used as reducing agent</t>
  </si>
  <si>
    <t>Canada, Korea</t>
  </si>
  <si>
    <t>Influence of calcination temperature on the structure and properties
of Al2O3 as support for Pd catalyst</t>
  </si>
  <si>
    <t>Korean Journal of Chemical Engineering</t>
  </si>
  <si>
    <t>Effect of pretreatment on Pd/Al2O3 catalyst for catalytic oxidation of o-xylene
at low temperature</t>
  </si>
  <si>
    <t>Journal of Environmental Sciences</t>
  </si>
  <si>
    <t>Oxidation of xylene</t>
  </si>
  <si>
    <t>Phenol hydrogenation over palladium supported on magnesia :
Relationship between catalyst structure and performance</t>
  </si>
  <si>
    <t>India, UK, USA</t>
  </si>
  <si>
    <t>Mahata, N.</t>
  </si>
  <si>
    <t>from Harshaw MG-0601</t>
  </si>
  <si>
    <t>1 wt% CaCO3 added to support via impregnation</t>
  </si>
  <si>
    <t>2 wt% ammonium fluoride added to support via impregnation</t>
  </si>
  <si>
    <t>Study of the properties of supported Pd catalysts for steam and
autothermal reforming of methane</t>
  </si>
  <si>
    <t>Brazil, Bulgaria</t>
  </si>
  <si>
    <t>Cassinelli, W.H.</t>
  </si>
  <si>
    <t>from Stream Chem. Inc.</t>
  </si>
  <si>
    <t>by sol-gel method (Al(OC4H9)3</t>
  </si>
  <si>
    <t>gamma-Al2O3 from Stream Chem. Inc. impregnated into aq. Solution of La(NO3)2, 12 wt% La</t>
  </si>
  <si>
    <t>by sol–gel method, in a
round bottom flask containing alcooxide aluminum 2-butanol was added (Al(OC4H9)3, 12 wt% La</t>
  </si>
  <si>
    <t>method</t>
  </si>
  <si>
    <t>theoretical_loading</t>
  </si>
  <si>
    <t>actual_loading</t>
  </si>
  <si>
    <t>support</t>
  </si>
  <si>
    <t>support_source</t>
  </si>
  <si>
    <t>operation_on_support</t>
  </si>
  <si>
    <t>precursor</t>
  </si>
  <si>
    <t>solvent</t>
  </si>
  <si>
    <t>solventpH</t>
  </si>
  <si>
    <t>pHadjustment</t>
  </si>
  <si>
    <t>PZC</t>
  </si>
  <si>
    <t>CalcTime</t>
  </si>
  <si>
    <t>CalcTemp</t>
  </si>
  <si>
    <t>ReducSolvent</t>
  </si>
  <si>
    <t>ReducTime</t>
  </si>
  <si>
    <t>ReducTemp</t>
  </si>
  <si>
    <t>Determination</t>
  </si>
  <si>
    <t>dispersion</t>
  </si>
  <si>
    <t>stddev</t>
  </si>
  <si>
    <t>size_chem</t>
  </si>
  <si>
    <t>stddev2</t>
  </si>
  <si>
    <t>size_xrd</t>
  </si>
  <si>
    <t>stddev3</t>
  </si>
  <si>
    <t>size_tem</t>
  </si>
  <si>
    <t>stddev4</t>
  </si>
  <si>
    <t>reaction</t>
  </si>
  <si>
    <t>year</t>
  </si>
  <si>
    <t>author</t>
  </si>
  <si>
    <t>country</t>
  </si>
  <si>
    <t>title</t>
  </si>
  <si>
    <t>journal</t>
  </si>
  <si>
    <t>link</t>
  </si>
  <si>
    <t>Count of method</t>
  </si>
  <si>
    <t>Count of solvent</t>
  </si>
  <si>
    <t>Simonov, P.A., 2000</t>
  </si>
  <si>
    <t>Benitez, J.L., 2000</t>
  </si>
  <si>
    <t>Rioux, R.M., 2000</t>
  </si>
  <si>
    <t>Pinna, F., 2001</t>
  </si>
  <si>
    <t>Ukisu, Y., 2003</t>
  </si>
  <si>
    <t>Amorim, C., 2005</t>
  </si>
  <si>
    <t>Kirm, I., 2005</t>
  </si>
  <si>
    <t>Tribolet, P., 2005</t>
  </si>
  <si>
    <t>Pérez-Cadenas, A.F., 2006</t>
  </si>
  <si>
    <t>Kawabata, T., 2006</t>
  </si>
  <si>
    <t>Pronkin, S.N., 2007</t>
  </si>
  <si>
    <t>Zhu, Y., 2008</t>
  </si>
  <si>
    <t>Simakova, O.A., 2008</t>
  </si>
  <si>
    <t>Bueres, R.F., 2008</t>
  </si>
  <si>
    <t>Suo, Y., 2009</t>
  </si>
  <si>
    <t>Sun, Z.-P., 2009</t>
  </si>
  <si>
    <t>Suttisawat, Y., 2009</t>
  </si>
  <si>
    <t>Dimitratos, N., 2009</t>
  </si>
  <si>
    <t>Neal, L.M., 2009</t>
  </si>
  <si>
    <t>Mäki-Arvela, P., 2009</t>
  </si>
  <si>
    <t xml:space="preserve"> Benitez A., J.L., 2009</t>
  </si>
  <si>
    <t>Fan, X., 2009</t>
  </si>
  <si>
    <t>Yang, J.Q., 2009</t>
  </si>
  <si>
    <t>Nguyen, S.T., 2009</t>
  </si>
  <si>
    <t>Parvulescu, A.N., 2009</t>
  </si>
  <si>
    <t>Ordóñez, S., 2010</t>
  </si>
  <si>
    <t>Chen, K., 2010</t>
  </si>
  <si>
    <t>Kumar, S.M.S, 2010</t>
  </si>
  <si>
    <t>Wang, Z.-B., 2010</t>
  </si>
  <si>
    <t>Chen, M., 2010</t>
  </si>
  <si>
    <t>Bedia, J., 2010</t>
  </si>
  <si>
    <t>Chinthaginjala, J.K., 2010</t>
  </si>
  <si>
    <t>Delidovich, I.V., 2010</t>
  </si>
  <si>
    <t>Meng, B.-C., 2010</t>
  </si>
  <si>
    <t>Rikkinen, E., 2011</t>
  </si>
  <si>
    <t>Ma, J., 2011</t>
  </si>
  <si>
    <t>Liang, Y., 2011</t>
  </si>
  <si>
    <t>Albers, P.W., 2011</t>
  </si>
  <si>
    <t>Park, H.W., 2011</t>
  </si>
  <si>
    <t>Trawczyński, J., 2011</t>
  </si>
  <si>
    <t>Chen, H., 2011</t>
  </si>
  <si>
    <t>Sun, L., 2011</t>
  </si>
  <si>
    <t>Xiang, Y.Z., 2011</t>
  </si>
  <si>
    <t>Choi, S.M., 2011</t>
  </si>
  <si>
    <t>Diaz, E., 2011</t>
  </si>
  <si>
    <t>Ma, L., 2011</t>
  </si>
  <si>
    <t>Zheng, X., 2011</t>
  </si>
  <si>
    <t>Morgan, R.D., 2011</t>
  </si>
  <si>
    <t>Li, G., 2011</t>
  </si>
  <si>
    <t>Shao, Y., 2011</t>
  </si>
  <si>
    <t>Śrębowata, A., 2011</t>
  </si>
  <si>
    <t>Yu, W., 2011</t>
  </si>
  <si>
    <t>Alvarez, G.F., 2011</t>
  </si>
  <si>
    <t>Woo, S., 2011</t>
  </si>
  <si>
    <t>Abate, S., 2011</t>
  </si>
  <si>
    <t>Janowska, I., 2011</t>
  </si>
  <si>
    <t>He, H., 2011</t>
  </si>
  <si>
    <t>Yang, J., 2011</t>
  </si>
  <si>
    <t>Parambhath, V.B., 2011</t>
  </si>
  <si>
    <t>Zhao, C., 2011</t>
  </si>
  <si>
    <t>Li, Y., 2012</t>
  </si>
  <si>
    <t>Shuai, D., 2012</t>
  </si>
  <si>
    <t>Wu, G., 2013</t>
  </si>
  <si>
    <t>Agostini, G., 2014</t>
  </si>
  <si>
    <t>Wang, L., 2014</t>
  </si>
  <si>
    <t>Hu, B., 2014</t>
  </si>
  <si>
    <t>Qi, B., 2014</t>
  </si>
  <si>
    <t>Benavidez, A.D., 2014</t>
  </si>
  <si>
    <t>Eremenko, N.K., 2015</t>
  </si>
  <si>
    <t>Martin-Martinez, M., 2015</t>
  </si>
  <si>
    <t>Su, J., 2015</t>
  </si>
  <si>
    <t>Hao, Y., 2015</t>
  </si>
  <si>
    <t>Mironenko, R.M., 2015</t>
  </si>
  <si>
    <t>Wang, P., 2015</t>
  </si>
  <si>
    <t>Nie, R., 2016</t>
  </si>
  <si>
    <t>Diaz, E., 2016</t>
  </si>
  <si>
    <t>Belskaya, O. B., 2018</t>
  </si>
  <si>
    <t>Castillejos, E., 2018</t>
  </si>
  <si>
    <t>Lamme, W.S., 2018</t>
  </si>
  <si>
    <t>Villa, A., 2018</t>
  </si>
  <si>
    <t>An, N., 2018</t>
  </si>
  <si>
    <t>Singhania, A., 2018</t>
  </si>
  <si>
    <t>Louisia, S., 2018</t>
  </si>
  <si>
    <t>lost, KN, 2018</t>
  </si>
  <si>
    <t>Mironenko, R.M., 2019</t>
  </si>
  <si>
    <t>Lamme, W.S., 2019</t>
  </si>
  <si>
    <t>Gu, Y., 2020</t>
  </si>
  <si>
    <t>Zheng, C., 2020</t>
  </si>
  <si>
    <t>Cerrillo, J.L., 2021</t>
  </si>
  <si>
    <t>Gao, J., 2021</t>
  </si>
  <si>
    <t>Sípos, É, 2004</t>
  </si>
  <si>
    <t>Amorim, C., 2008</t>
  </si>
  <si>
    <t>Lu, M., 2017</t>
  </si>
  <si>
    <t>Ubago-Pérez, R., 2007</t>
  </si>
  <si>
    <t>Di, L., 2021</t>
  </si>
  <si>
    <t>Di, L., 2019</t>
  </si>
  <si>
    <t>Feng, Z., 2021</t>
  </si>
  <si>
    <t>Li, Y., 2022</t>
  </si>
  <si>
    <t>Udomsap, P., 2021</t>
  </si>
  <si>
    <t>Neri, G., 2001</t>
  </si>
  <si>
    <t>Park, C., 2003</t>
  </si>
  <si>
    <t>Arzac, G.M., 2023</t>
  </si>
  <si>
    <t>treated with HNO3 at 60 ℃ for 4 h</t>
  </si>
  <si>
    <t>thermal exfoliation at 830 ℃ for 60 s in Ar</t>
  </si>
  <si>
    <t>treated with HNO3/H2SO4 at 60 ℃ for 12 h</t>
  </si>
  <si>
    <t>pre-oxidized with 30 wt% HNO3 at 85 ℃ for 5 h</t>
  </si>
  <si>
    <t>differenceML</t>
  </si>
  <si>
    <t>Average of differenceML</t>
  </si>
  <si>
    <t>Metal Loading Achievement</t>
  </si>
  <si>
    <t>differencepH</t>
  </si>
  <si>
    <t>Gaspar, A.B., 2000</t>
  </si>
  <si>
    <t>Roth, D., 2000</t>
  </si>
  <si>
    <t>Holles, J.H., 2000</t>
  </si>
  <si>
    <t>Narayanan, S., 2000</t>
  </si>
  <si>
    <t>Kim, D.H., 2000</t>
  </si>
  <si>
    <t>Noronha, F.B., 2000</t>
  </si>
  <si>
    <t>Taguchi, J., 2000</t>
  </si>
  <si>
    <t>Prasad, P.S.S., 2000</t>
  </si>
  <si>
    <t>Macleod, N., 2001</t>
  </si>
  <si>
    <t>Greca, M.C., 2001</t>
  </si>
  <si>
    <t>Ordóñez, S., 2001</t>
  </si>
  <si>
    <t>Di Monte, R., 2002</t>
  </si>
  <si>
    <t>Naito, S., 2002</t>
  </si>
  <si>
    <t>Velu, S., 2003</t>
  </si>
  <si>
    <t>Arcoya, A., 2003</t>
  </si>
  <si>
    <t>Gopinath, R., 2003</t>
  </si>
  <si>
    <t>Liotta, L.F., 2003</t>
  </si>
  <si>
    <t>Persson, K., 2003</t>
  </si>
  <si>
    <t>Fessi, S., 2003</t>
  </si>
  <si>
    <t>Han, Y.-F., 2004</t>
  </si>
  <si>
    <t>Suwa, Y., 2004</t>
  </si>
  <si>
    <t>Aristizábal, B., 2004</t>
  </si>
  <si>
    <t>Skotak, M., 2004</t>
  </si>
  <si>
    <t>Panpranot, J., 2004</t>
  </si>
  <si>
    <t>Collins, S.E., 2005</t>
  </si>
  <si>
    <t>Shekar, S.C., 2005</t>
  </si>
  <si>
    <t>Panpranot, J., 2005</t>
  </si>
  <si>
    <t>Ferrer, V., 2005</t>
  </si>
  <si>
    <t>Ranganathan, E.S., 2005</t>
  </si>
  <si>
    <t>Matsui, T., 2005</t>
  </si>
  <si>
    <t>Zhu, H., 2005</t>
  </si>
  <si>
    <t>Lear, T., 2005</t>
  </si>
  <si>
    <t>Fernández, M.B., 2005</t>
  </si>
  <si>
    <t>Nohair, B., 2005</t>
  </si>
  <si>
    <t>Araya, P., 2005</t>
  </si>
  <si>
    <t>Marín-Astorga, N., 2005</t>
  </si>
  <si>
    <t>Demoulin, O., 2005</t>
  </si>
  <si>
    <t>Gómez-Sainero, L.M., 2005</t>
  </si>
  <si>
    <t>Karski, S., 2005</t>
  </si>
  <si>
    <t>Papp, A., 2005</t>
  </si>
  <si>
    <t>Barbier Jr, J., 2005</t>
  </si>
  <si>
    <t>Han, Y.-F., 2005</t>
  </si>
  <si>
    <t>Schulz, P.G., 2005</t>
  </si>
  <si>
    <t>Song, J.-R., 2006</t>
  </si>
  <si>
    <t>Schmal, M., 2006</t>
  </si>
  <si>
    <t>Rezaei, M., 2006</t>
  </si>
  <si>
    <t>Panpranot, J., 2006</t>
  </si>
  <si>
    <t>Coulston, N.J., 2006</t>
  </si>
  <si>
    <t>Aries, F.J.C.S., 2006</t>
  </si>
  <si>
    <t>Piqueras, C., 2006</t>
  </si>
  <si>
    <t>Tidahy, H.L., 2006</t>
  </si>
  <si>
    <t>Postole, G., 2006</t>
  </si>
  <si>
    <t>Iwasa, N., 2006</t>
  </si>
  <si>
    <t>Lee, A.F., 2006</t>
  </si>
  <si>
    <t xml:space="preserve"> Somboonthanakij, S., 2007</t>
  </si>
  <si>
    <t>Moreno, J.M., 2007</t>
  </si>
  <si>
    <t>Lin, Q., 2007</t>
  </si>
  <si>
    <t>Konsolakis, M., 2007</t>
  </si>
  <si>
    <t>Sangeetha, P., 2007</t>
  </si>
  <si>
    <t>Komhom, S., 2008</t>
  </si>
  <si>
    <t>Huang, S., 2008</t>
  </si>
  <si>
    <t>Jiao, L., 2008</t>
  </si>
  <si>
    <t>Pellegrini, R., 2009</t>
  </si>
  <si>
    <t>Martra, G., 2009</t>
  </si>
  <si>
    <t>Tew, M.W., 2009</t>
  </si>
  <si>
    <t>Miller, D.D., 2009</t>
  </si>
  <si>
    <t>Bennett, J.A., 2009</t>
  </si>
  <si>
    <t>Fernández, M.B., 2009</t>
  </si>
  <si>
    <t>Hinokuma, S., 2009</t>
  </si>
  <si>
    <t>Panagiotopoulou, P., 2009</t>
  </si>
  <si>
    <t>Liu, Q., 2009</t>
  </si>
  <si>
    <t>Meng, M., 2009</t>
  </si>
  <si>
    <t>Pham, T.T., 2009</t>
  </si>
  <si>
    <t>Sheu, H.-S., 2009</t>
  </si>
  <si>
    <t>Zeng, T.-Y., 2009</t>
  </si>
  <si>
    <t>Boudjahem, A.-G., 2010</t>
  </si>
  <si>
    <t>Castellazzi, P., 2010</t>
  </si>
  <si>
    <t>Feng, J.-T., 2010</t>
  </si>
  <si>
    <t>Galletti, A.M.R., 2010</t>
  </si>
  <si>
    <t>Ghedini, E., 2010</t>
  </si>
  <si>
    <t>Santos, V.P., 2010</t>
  </si>
  <si>
    <t>McArdle, S., 2011</t>
  </si>
  <si>
    <t>Kim, S.M., 2011</t>
  </si>
  <si>
    <t>Cobo, M., 2011</t>
  </si>
  <si>
    <t>Domine, M.E., 2011</t>
  </si>
  <si>
    <t>Eyssler, A., 2011</t>
  </si>
  <si>
    <t>Tanikawa, K., 2011</t>
  </si>
  <si>
    <t>Vicente, A., 2011</t>
  </si>
  <si>
    <t>Vít, Z., 2011</t>
  </si>
  <si>
    <t>Zhao, M., 2011</t>
  </si>
  <si>
    <t>Li, B., 2011</t>
  </si>
  <si>
    <t>Gutiérrez, A., 2011</t>
  </si>
  <si>
    <t>Krawczyk, N., 2011</t>
  </si>
  <si>
    <t>Rönkkönen, H., 2011</t>
  </si>
  <si>
    <t>Pattamakomsan, K., 2011</t>
  </si>
  <si>
    <t>Suo, Z., 2011</t>
  </si>
  <si>
    <t>McInroy, A.R., 2011</t>
  </si>
  <si>
    <t>Pérez, Y., 2011</t>
  </si>
  <si>
    <t>Zhou, Z., 2011</t>
  </si>
  <si>
    <t>Badano, J.M., 2011</t>
  </si>
  <si>
    <t>Amairia, C., 2011</t>
  </si>
  <si>
    <t>Ledesma, C., 2011</t>
  </si>
  <si>
    <t>Sreedhar, B., 2011</t>
  </si>
  <si>
    <t>Baltrus, J.P., 2011</t>
  </si>
  <si>
    <t>Bertero, N.M., 2011</t>
  </si>
  <si>
    <t>Zhang, Q., 2011</t>
  </si>
  <si>
    <t>Cao, Y., 2013</t>
  </si>
  <si>
    <t>Dzhikiya, O.V., 2015</t>
  </si>
  <si>
    <t>Zhou, J., 2015</t>
  </si>
  <si>
    <t>Lee, H., 2015</t>
  </si>
  <si>
    <t>Ouyang, L., 2015</t>
  </si>
  <si>
    <t>Miller, J.B., 2015</t>
  </si>
  <si>
    <t>Bhogeswararao, S., 2015</t>
  </si>
  <si>
    <t>Gil, S., 2015</t>
  </si>
  <si>
    <t>Lin, S., 2015</t>
  </si>
  <si>
    <t>He, Y., 2015</t>
  </si>
  <si>
    <t>Wang, X., 2015</t>
  </si>
  <si>
    <t>Bychkov, V. Y., 2016</t>
  </si>
  <si>
    <t>Soni, K.C., 2016</t>
  </si>
  <si>
    <t>Yi, J., 2016</t>
  </si>
  <si>
    <t>Song, W., 2016</t>
  </si>
  <si>
    <t>Jiang, F., 2016</t>
  </si>
  <si>
    <t>Duarte, D.P., 2016</t>
  </si>
  <si>
    <t>Bahruji, H., 2016</t>
  </si>
  <si>
    <t>Jacquemin, M., 2016</t>
  </si>
  <si>
    <t>Vasilchenko, D.B., 2016</t>
  </si>
  <si>
    <t>Vedyagin, A.A., 2016</t>
  </si>
  <si>
    <t>Zhou, H., 2016</t>
  </si>
  <si>
    <t>Murata, K., 2017</t>
  </si>
  <si>
    <t>Lang, W., 2017</t>
  </si>
  <si>
    <t>Ellis, P.R., 2018</t>
  </si>
  <si>
    <t>Martínez-Klimov, M.E., 2018</t>
  </si>
  <si>
    <t>Redjel, A., 2018</t>
  </si>
  <si>
    <t>Brunet, J., 2018</t>
  </si>
  <si>
    <t>Albilali, R., 2018</t>
  </si>
  <si>
    <t>Toso, A., 2018</t>
  </si>
  <si>
    <t>Burange, A.S., 2018</t>
  </si>
  <si>
    <t>Králik, M., 2019</t>
  </si>
  <si>
    <t>Velin, P., 2019</t>
  </si>
  <si>
    <t>Pham, T.H., 2019</t>
  </si>
  <si>
    <t>Stonkus, O.A., 2019</t>
  </si>
  <si>
    <t>Laskin, A.I., 2019</t>
  </si>
  <si>
    <t>Kang, L., 2019</t>
  </si>
  <si>
    <t>Xiang, N., 2020</t>
  </si>
  <si>
    <t>Byun, M.Y., 2020</t>
  </si>
  <si>
    <t>Ding, Y., 2020</t>
  </si>
  <si>
    <t>Li, H., 2020</t>
  </si>
  <si>
    <t>Ma, M., 2020</t>
  </si>
  <si>
    <t>Howeizi, J., 2020</t>
  </si>
  <si>
    <t>Zhou, G.-F., 2020</t>
  </si>
  <si>
    <t>Song, S., 2020</t>
  </si>
  <si>
    <t>Lin, M., 2020</t>
  </si>
  <si>
    <t>Velin, P., 2020</t>
  </si>
  <si>
    <t>Brijaldo, M.H., 2020</t>
  </si>
  <si>
    <t>Yang, L., 2021</t>
  </si>
  <si>
    <t>Ding, Y., 2021</t>
  </si>
  <si>
    <t>Zhou, G., 2021</t>
  </si>
  <si>
    <t>Shen, W.-J., 2001</t>
  </si>
  <si>
    <t>Jiang, X.Z., 2001</t>
  </si>
  <si>
    <t>Imamura, S., 2002</t>
  </si>
  <si>
    <t>Kapoor, M.P., 2001</t>
  </si>
  <si>
    <t>Scirè, S., 2002</t>
  </si>
  <si>
    <t>Yang, C., 2002</t>
  </si>
  <si>
    <t>Wang, C.-B., 2002</t>
  </si>
  <si>
    <t>Epron, F., 2002</t>
  </si>
  <si>
    <t>Zhao, Z., 2017</t>
  </si>
  <si>
    <t>Dai, C., 2017</t>
  </si>
  <si>
    <t>Li, Y., 2017</t>
  </si>
  <si>
    <t>Neyertz, C., 2004</t>
  </si>
  <si>
    <t>Gopinath, R., 2004</t>
  </si>
  <si>
    <t xml:space="preserve"> Sikhwivhilu, L.M., 2007</t>
  </si>
  <si>
    <t>Gao, D., 2008</t>
  </si>
  <si>
    <t>Giraudon, J.-M., 2008</t>
  </si>
  <si>
    <t>Costa, L.O.O., 2008</t>
  </si>
  <si>
    <t>Gaspar, A.B., 2008</t>
  </si>
  <si>
    <t>Groppo, E., 2012</t>
  </si>
  <si>
    <t>Liu, C., 2012</t>
  </si>
  <si>
    <t>Mira, C., 2012</t>
  </si>
  <si>
    <t>Yu, H., 2012</t>
  </si>
  <si>
    <t>Satsuma, A., 2013</t>
  </si>
  <si>
    <t>Zhou, J., 2013</t>
  </si>
  <si>
    <t>Khudorozhkov, A.K., 2017</t>
  </si>
  <si>
    <t>Cheng, L., 2014</t>
  </si>
  <si>
    <t>Li, B., 2013</t>
  </si>
  <si>
    <t>Tou, A., 2013</t>
  </si>
  <si>
    <t>Niquille-Röthlisberger, A., 2007</t>
  </si>
  <si>
    <t>Na, H., 2013</t>
  </si>
  <si>
    <t>Gonda, M., 2014</t>
  </si>
  <si>
    <t>Skotak, M., 2002</t>
  </si>
  <si>
    <t>Raad, Z., 2021</t>
  </si>
  <si>
    <t>Fertal, D.R., 2021</t>
  </si>
  <si>
    <t>Patel, V.K., 2021</t>
  </si>
  <si>
    <t>Fraga, G., 2021</t>
  </si>
  <si>
    <t>Sun, J., 2022</t>
  </si>
  <si>
    <t>Khan, H.A., 2021</t>
  </si>
  <si>
    <t>Yang, T., 2022</t>
  </si>
  <si>
    <t>Hu, C., 2022</t>
  </si>
  <si>
    <t>Murata, K., 2019</t>
  </si>
  <si>
    <t>Amairia, C., 2010</t>
  </si>
  <si>
    <t>Haneda, M., 2017</t>
  </si>
  <si>
    <t>Byun, M.Y., 2018</t>
  </si>
  <si>
    <t>Huang, S., 2013</t>
  </si>
  <si>
    <t>Cassinelli, W.H., 2014</t>
  </si>
  <si>
    <t>COchemisorptionconstant</t>
  </si>
  <si>
    <t>H2chemisorptionconstant</t>
  </si>
  <si>
    <t>EstimatedDispersion</t>
  </si>
  <si>
    <t>EstimatedSize</t>
  </si>
  <si>
    <t>All_SizeChem_with_estimation</t>
  </si>
  <si>
    <t>NormalizedSupArea</t>
  </si>
  <si>
    <t>MetalLoading</t>
  </si>
  <si>
    <t>EstimatedSizePlusTEM</t>
  </si>
  <si>
    <t>given_dispersion</t>
  </si>
  <si>
    <t>SupportSA</t>
  </si>
  <si>
    <t>SupportCalcTemp</t>
  </si>
  <si>
    <t>SupportCalcTime</t>
  </si>
  <si>
    <t>size</t>
  </si>
  <si>
    <t>Metal Loading Distribution</t>
  </si>
  <si>
    <t>(blank)</t>
  </si>
  <si>
    <t>Count of MetalLoading</t>
  </si>
  <si>
    <t>Metal Loading</t>
  </si>
  <si>
    <t>Count</t>
  </si>
  <si>
    <t>&lt;0.5</t>
  </si>
  <si>
    <t>&gt;10</t>
  </si>
  <si>
    <t>0.5-1</t>
  </si>
  <si>
    <t>1-5</t>
  </si>
  <si>
    <t>5-10</t>
  </si>
  <si>
    <t>China, Iran</t>
  </si>
  <si>
    <t>Netherlands, Spain</t>
  </si>
  <si>
    <t>Repuplic of China</t>
  </si>
  <si>
    <t>Republic of Korea</t>
  </si>
  <si>
    <t>Count of link</t>
  </si>
  <si>
    <t>Links</t>
  </si>
  <si>
    <t>Wang, H.</t>
  </si>
  <si>
    <t>Hydrogenation of long chain alkadienes</t>
  </si>
  <si>
    <t>The effect of titania polymorph on the strong metal-support interaction
of Pd/TiO2 catalysts and their application in the liquid phase selective
hydrogenation of long chain alkadienes</t>
  </si>
  <si>
    <t>CO: Pd assumed 1</t>
  </si>
  <si>
    <t>TiO2 anatase, synthesized fron TiCl4</t>
  </si>
  <si>
    <t>TiO2 rutile, synthesized from TiCl4</t>
  </si>
  <si>
    <t>aqueous solution of 
cerium(III) nitrate hexahydrate (Sigma-Aldrich) was used to impregnate 
the γ-Al2O3 (Puralox/Catalox SBa Sasol)</t>
  </si>
  <si>
    <t>Dry reforming of methane</t>
  </si>
  <si>
    <t>Romano, P.N.</t>
  </si>
  <si>
    <t>Screening of mono and bimetallic catalysts for the dry reforming 
of methane</t>
  </si>
  <si>
    <t>TiO2 {1 0 0} anatase, synthesized from TiCl4</t>
  </si>
  <si>
    <t>TiO2 {1 0 1} NCs anatase, synthesized from TiCl4</t>
  </si>
  <si>
    <t>Zhang, J.</t>
  </si>
  <si>
    <t>Morphology-engineered highly active and stable Pd/TiO2 catalysts for
CO2 hydrogenation into formate</t>
  </si>
  <si>
    <t>Romano, P.N., 2022</t>
  </si>
  <si>
    <t>Zhang, J., 2022</t>
  </si>
  <si>
    <t>Count of precursor</t>
  </si>
  <si>
    <t>Count of support</t>
  </si>
  <si>
    <t>Li, Y., 2004</t>
  </si>
  <si>
    <t>Wang, H., 2007</t>
  </si>
  <si>
    <t>Wet Impregnation</t>
  </si>
  <si>
    <t>Theoretical Metal Loading wt%</t>
  </si>
  <si>
    <t>Actual Metal Loading wt%</t>
  </si>
  <si>
    <t>Support SA (m²/g)</t>
  </si>
  <si>
    <t>Support Source</t>
  </si>
  <si>
    <t>Operation on support (promoter/modification)</t>
  </si>
  <si>
    <t>Support Calcination Temperature (K)</t>
  </si>
  <si>
    <t>Support Calcination Time (hr)</t>
  </si>
  <si>
    <t>Solvent for precursor</t>
  </si>
  <si>
    <t>solvent precursor pH</t>
  </si>
  <si>
    <t>pH adjustment (Yes or No)</t>
  </si>
  <si>
    <t>PZC support</t>
  </si>
  <si>
    <t>Calcination Time (hr)</t>
  </si>
  <si>
    <t>Reduction Solvent/ Gas</t>
  </si>
  <si>
    <t>Reduction Time (hr)</t>
  </si>
  <si>
    <t>method for dispersion/size determination</t>
  </si>
  <si>
    <t>Dispersion
 (%)</t>
  </si>
  <si>
    <t>std dev</t>
  </si>
  <si>
    <t>Size (Å) (Chemisorption)</t>
  </si>
  <si>
    <t>Size (Å) XRD</t>
  </si>
  <si>
    <t>Size (Å) (S)TEM</t>
  </si>
  <si>
    <t>Reaction</t>
  </si>
  <si>
    <t>Year</t>
  </si>
  <si>
    <t>First author</t>
  </si>
  <si>
    <t>Country</t>
  </si>
  <si>
    <t>Reference title</t>
  </si>
  <si>
    <t>Journal</t>
  </si>
  <si>
    <t>Link of reference</t>
  </si>
  <si>
    <t>1.91</t>
  </si>
  <si>
    <t>0.72</t>
  </si>
  <si>
    <t>0.88</t>
  </si>
  <si>
    <t xml:space="preserve">after calcination and reduction, oxidation is done at 300 ℃ for 0.5 h. Then, catalyst is reduced again. Initial calcination condition and final reduction condition are used in the data. </t>
  </si>
  <si>
    <t>Mechanism of the decomposition of adsorbed methanol over a Pd/ꭤ,β-Ga2O3 catalyst</t>
  </si>
  <si>
    <t>Synthesis of vinyl acetate</t>
  </si>
  <si>
    <t>treated under vacuum at 180 ℃ for 6 h</t>
  </si>
  <si>
    <t>activated carbon, supplied from Baoji Rock New Materials Co., Ltd., China</t>
  </si>
  <si>
    <t>Hydrogenation of 3,4-(10,30-dibenzyl-20-oxoimidazolido)-2-(4-carboxybutylidene) thiophane</t>
  </si>
  <si>
    <t>treated with H2O2 at 60 ℃ for 5 h</t>
  </si>
  <si>
    <t>treated with HCl at 60 ℃ for 5 h</t>
  </si>
  <si>
    <t>treated with HNO3 at 60 ℃ for 5 h</t>
  </si>
  <si>
    <t>Republic of China</t>
  </si>
  <si>
    <t>Template-ion exchange</t>
  </si>
  <si>
    <t>MCM-41</t>
  </si>
  <si>
    <t>sodium silicate and hexadecyltrimethylammonium bromide</t>
  </si>
  <si>
    <t>Direct hydrothermal</t>
  </si>
  <si>
    <t>raw materials of MCM-41</t>
  </si>
  <si>
    <t xml:space="preserve">Ion-exchange </t>
  </si>
  <si>
    <t>HMS</t>
  </si>
  <si>
    <t>Hexagonal molecular sieves, template: DDA</t>
  </si>
  <si>
    <t>Yuranov, I.</t>
  </si>
  <si>
    <t>Pd/SiO2 catalysts: synthesis of Pd nanoparticles with the controlled size in mesoporous silicas</t>
  </si>
  <si>
    <t>pH adjustment is done by adding aqueous NH3</t>
  </si>
  <si>
    <t>pH adjustment is done by adding aqueous NH3, Instead of calcination extraction is done</t>
  </si>
  <si>
    <t>SBA-15</t>
  </si>
  <si>
    <t>Hexagonally ordered SBA-15</t>
  </si>
  <si>
    <t>Hexagonal molecular sieves, template: ODA</t>
  </si>
  <si>
    <t>CTAB:0.3NH3:4SiO2:-Na2O:200H2O</t>
  </si>
  <si>
    <t>PdO particle size is given</t>
  </si>
  <si>
    <t>USY (390)</t>
  </si>
  <si>
    <t>SiO2/Al2O3=390 from Tosoh Co.</t>
  </si>
  <si>
    <t>Sulfidation behavior of Pd catalyst</t>
  </si>
  <si>
    <t>HZSM-5</t>
  </si>
  <si>
    <t>made in Zeolite Plant of Nankai University, Tianjin, China</t>
  </si>
  <si>
    <t xml:space="preserve"> ND</t>
  </si>
  <si>
    <t>Liu, C.-J.</t>
  </si>
  <si>
    <t>China, Switzerland</t>
  </si>
  <si>
    <t>Characterization of plasma treated Pd/HZSM-5 catalyst for methane combustion</t>
  </si>
  <si>
    <t>Incipient wetness impregnation with plasma treatment</t>
  </si>
  <si>
    <t>Hbeta</t>
  </si>
  <si>
    <t>Si/Al=12.5</t>
  </si>
  <si>
    <t>Beta zeolites were supplied in the sodium form.  ion-exchange was made three times with 1 M NH4NO3 aqueous solution.Calcination is done by two steps</t>
  </si>
  <si>
    <t>Hydroisomerization of n-butane</t>
  </si>
  <si>
    <t>Dorado, F.</t>
  </si>
  <si>
    <t>Hydroisomerization of n-butane over Pd/HZSM-5 and Pd/Hbeta with and without binder</t>
  </si>
  <si>
    <t>Si/Al= 37.5</t>
  </si>
  <si>
    <t>Si/Al= 75</t>
  </si>
  <si>
    <t>Si/Al=15 from Zeolyst International</t>
  </si>
  <si>
    <t>Si/Al=25 from Zeolyst International</t>
  </si>
  <si>
    <t>Si/Al=40 from Zeolyst International</t>
  </si>
  <si>
    <t>YSZ</t>
  </si>
  <si>
    <t>yttria stabilized zirconia</t>
  </si>
  <si>
    <t>MCM-22</t>
  </si>
  <si>
    <t>Si/Al=25, HMI as organic template</t>
  </si>
  <si>
    <t>Synthesis of methyl isobutyl ketone</t>
  </si>
  <si>
    <t>Yang, P.</t>
  </si>
  <si>
    <t>One-step synthesis of methyl isobutyl ketone from acetone over Pd/MCM-22 zeolites</t>
  </si>
  <si>
    <t>MOR</t>
  </si>
  <si>
    <t>zeolite mordenite, Si/Al=7.0</t>
  </si>
  <si>
    <t>CO Adsorption</t>
  </si>
  <si>
    <t>Decompostion of NO</t>
  </si>
  <si>
    <t>de Oliveira, A.M.</t>
  </si>
  <si>
    <t>NO decomposition on mordenite-supported Pd and Cu catalysts</t>
  </si>
  <si>
    <t>ZSM-5</t>
  </si>
  <si>
    <t>Si/Al=20, synthesized in its sodium form</t>
  </si>
  <si>
    <r>
      <t>Ca</t>
    </r>
    <r>
      <rPr>
        <b/>
        <sz val="11"/>
        <color rgb="FFFF0000"/>
        <rFont val="Calibri"/>
        <family val="2"/>
        <charset val="162"/>
      </rPr>
      <t>ñ</t>
    </r>
    <r>
      <rPr>
        <b/>
        <sz val="11"/>
        <color rgb="FFFF0000"/>
        <rFont val="Times New Roman"/>
        <family val="1"/>
        <charset val="162"/>
      </rPr>
      <t>izares, P.</t>
    </r>
  </si>
  <si>
    <t>n-Butane hydroisomerization over Pd/HZSM-5 catalysts. Palladium loaded by ion exchange</t>
  </si>
  <si>
    <t>TEM result was given as &lt;10</t>
  </si>
  <si>
    <t>SAPO-5</t>
  </si>
  <si>
    <t>Al:45.6% P:45.9% Si:8.5% (MOL) template:pseudoboehmit (Condea Pural) + triethylamine (Aldrich)</t>
  </si>
  <si>
    <t>Hydroisomerization of heptane</t>
  </si>
  <si>
    <t>Höchtl, M.</t>
  </si>
  <si>
    <t>Austria, Germany</t>
  </si>
  <si>
    <t>Hydroisomerization of Heptane Isomers over Pd/SAPO Molecular Sieves: Influence of the Acid and Metal Site Concentration and the Transport Properties on the Activity and Selectivity</t>
  </si>
  <si>
    <t>average value for size is written</t>
  </si>
  <si>
    <t>SAPO-11</t>
  </si>
  <si>
    <t>Al:49.7% P:49.4% Si:0.9% (MOL) aluminumisopropoxide (Aldrich) + di-n-propylamine</t>
  </si>
  <si>
    <t>Al:48.8% P:49.1% Si:2.1% (MOL) aluminumisopropoxide + di-n-propylamine</t>
  </si>
  <si>
    <t>Al:61.0% P:36.6% Si:2.4% (MOL) pseudoboehmit + di-n-propylamine</t>
  </si>
  <si>
    <t>Al:52.2% P:44.9% Si:2.9%pseudoboehmit + di-n-propylamine</t>
  </si>
  <si>
    <t>Al:51.2% P:45.6% Si:3.2%pseudoboehmit + di-n-propylamine</t>
  </si>
  <si>
    <t>Al:48.6% P:48.7% Si:2.7%pseudoboehmit + di-n-propylamine</t>
  </si>
  <si>
    <t xml:space="preserve">Impregnation </t>
  </si>
  <si>
    <t>USY</t>
  </si>
  <si>
    <t>Si/Al=13.0, from Zeolyst International</t>
  </si>
  <si>
    <t>Hydroisomerization of n-octane</t>
  </si>
  <si>
    <t>De Lucas, A.</t>
  </si>
  <si>
    <t>Influence of clay binder on the liquid phase hydroisomerization of n-octane over palladium-containing zeolite catalysts</t>
  </si>
  <si>
    <t>beta</t>
  </si>
  <si>
    <t>aggloramated with bentonite (65 wt%) and ion-exchanged with 1 M NH4Cl</t>
  </si>
  <si>
    <t>prepared by gel of composition SiO2:CTABr:TMAOH:H2O = 1:0.15:0.26:24.3</t>
  </si>
  <si>
    <r>
      <t>Mar</t>
    </r>
    <r>
      <rPr>
        <b/>
        <sz val="11"/>
        <color rgb="FFFF0000"/>
        <rFont val="Arial"/>
        <family val="2"/>
        <charset val="162"/>
      </rPr>
      <t>í</t>
    </r>
    <r>
      <rPr>
        <b/>
        <sz val="11"/>
        <color rgb="FFFF0000"/>
        <rFont val="Times New Roman"/>
        <family val="1"/>
        <charset val="162"/>
      </rPr>
      <t>n-Astorga, N.</t>
    </r>
  </si>
  <si>
    <t>CO Chemisorption is also done (d: 7.2 nm)</t>
  </si>
  <si>
    <t>Simultaneous self-assembling</t>
  </si>
  <si>
    <t>prepared MCM-41 framework</t>
  </si>
  <si>
    <t>water and ammonia</t>
  </si>
  <si>
    <t>water and NaOH</t>
  </si>
  <si>
    <t>Different preparation method is used, specific name is not given</t>
  </si>
  <si>
    <t>Strong electrostatic adsorption</t>
  </si>
  <si>
    <t>from Dr. Jianfeng Yao at Monash University</t>
  </si>
  <si>
    <t>The synthesis of highly dispersed noble and base metals on silica via strong electrostatic adsorption: II. Mesoporous silica SBA-15</t>
  </si>
  <si>
    <t>The synthesis of highly dispersed noble and base metals on silica via strong electrostatic adsorption: II. Mesoporous silica SBA-16</t>
  </si>
  <si>
    <t>The synthesis of highly dispersed noble and base metals on silica via strong electrostatic adsorption: II. Mesoporous silica SBA-17</t>
  </si>
  <si>
    <t>The synthesis of highly dispersed noble and base metals on silica via strong electrostatic adsorption: II. Mesoporous silica SBA-18</t>
  </si>
  <si>
    <t>SiO2/Al2O3=25 (molar ratio), from Zeolyst</t>
  </si>
  <si>
    <t>Hydrogenation of phenylacetylene</t>
  </si>
  <si>
    <t>Domínguez-Domínguez, S.</t>
  </si>
  <si>
    <t>Inorganic materials as supports for palladium semi-hydrogenation of phenylacetylenenanoparticles: Application in the semi-hydrogenation of phenylacetylene</t>
  </si>
  <si>
    <t>prepared by CTAB as the template and TEOS as the Si source</t>
  </si>
  <si>
    <t>using the gel composition of CTABr:0.3 NH3:4 SiO2:Na2O:200 H20</t>
  </si>
  <si>
    <t xml:space="preserve">Catalysis Communications </t>
  </si>
  <si>
    <t>treated in an emulsion containing N,N-dimethyl-decylamine</t>
  </si>
  <si>
    <t>CHCl3</t>
  </si>
  <si>
    <t>In situ Formation of Palladium Nanoparticles Inside the Pore Channels of Ordered Mesoporous Silica</t>
  </si>
  <si>
    <t>Chemie Uetikon AG</t>
  </si>
  <si>
    <t>by Prof. Sibele Pergher</t>
  </si>
  <si>
    <t>Oxidation of benzene, toluene, and ethyl acetate</t>
  </si>
  <si>
    <t>He, C.</t>
  </si>
  <si>
    <t>China, Australia</t>
  </si>
  <si>
    <t>Comparative Studies on Porous Material-Supported Pd Catalysts for Catalytic Oxidation of Benzene, Toluene, and Ethyl Acetate</t>
  </si>
  <si>
    <t>MCM-48</t>
  </si>
  <si>
    <t>bought from Tianjin Chemical Plant</t>
  </si>
  <si>
    <t>functionalized with PPh2 (%PPh2= 5)</t>
  </si>
  <si>
    <t xml:space="preserve"> C–C Bond Forming Reactions</t>
  </si>
  <si>
    <t>Huang, J.</t>
  </si>
  <si>
    <t>Influence of the Pd(II) Coordination Model on the Catalytic Performance of Pd–PPh2–SBA-15 in C–C Bond Forming Reactions</t>
  </si>
  <si>
    <t>functionalized with PPh2 (%PPh2= 10)</t>
  </si>
  <si>
    <t>functionalized with PPh2 (%PPh2= 15)</t>
  </si>
  <si>
    <t>functionalized with PPh2 (%PPh2=15)</t>
  </si>
  <si>
    <t>Bassil, J.</t>
  </si>
  <si>
    <t>Lebanon, France</t>
  </si>
  <si>
    <t>Catalytic combustion of methane over mesoporous silica supported palladium</t>
  </si>
  <si>
    <t>mesoporous silica with wormhole framework structure</t>
  </si>
  <si>
    <t>Hydroisomerization of n-pentane</t>
  </si>
  <si>
    <t>Belandria, L.</t>
  </si>
  <si>
    <t>Venezuela</t>
  </si>
  <si>
    <t>Catalytic activity of Pt and Pd catalysts supported on HWP/HMS in the selective hydroisomerization of n-pentane. Effect of reaction temperature</t>
  </si>
  <si>
    <t>Si-Beta</t>
  </si>
  <si>
    <t>Al-Beta (Si/Al=50)</t>
  </si>
  <si>
    <t>Al-MCM-41 (Si/Al=50)</t>
  </si>
  <si>
    <t>Si-MCM-41</t>
  </si>
  <si>
    <t>Liquid-phase Reduction</t>
  </si>
  <si>
    <t>Wang, F.</t>
  </si>
  <si>
    <t>Short channeled Zr-Ce-SBA-15 supported palladium catalysts for toluene catalytic oxidation</t>
  </si>
  <si>
    <t>Al-SBA-15</t>
  </si>
  <si>
    <t>Si/Al = 22</t>
  </si>
  <si>
    <t>Si/Al = 100</t>
  </si>
  <si>
    <t>Si/Al = 300</t>
  </si>
  <si>
    <t>Si/Al = 500</t>
  </si>
  <si>
    <t>HY</t>
  </si>
  <si>
    <t>HY ultrastable zeolite, CBV712, Zeolyst International, SiO2/Al2O3=12</t>
  </si>
  <si>
    <t>Hydroconversion of Light Cycle Oil</t>
  </si>
  <si>
    <t>HY ultrastable zeolite, CBV500, Zeolyst International, SiO2/Al2O3=5</t>
  </si>
  <si>
    <t>Hβ zeolite, CP814E, Zeolyst International, SiO2/Al2O3=25</t>
  </si>
  <si>
    <t>zeolite</t>
  </si>
  <si>
    <t>FCC catalyst by Repsol YPF (Spain)</t>
  </si>
  <si>
    <t>SBA-15 as a support for palladium in the direct synthesis of H2O2 from H2 and O2</t>
  </si>
  <si>
    <t>Plasma Reduction</t>
  </si>
  <si>
    <t>Preparation and characterization of SBA-15 supported Pd catalyst for CO oxidation</t>
  </si>
  <si>
    <t>Microwave-Assisted Synthesis</t>
  </si>
  <si>
    <t>HEPES</t>
  </si>
  <si>
    <t>Zhang, W.</t>
  </si>
  <si>
    <t>Microwave-assisted facile synthesis of palladium nanoparticles in HEPES solution and their size-dependent catalytic activities to Suzuki reaction</t>
  </si>
  <si>
    <t>NaX</t>
  </si>
  <si>
    <t>NaX zeolite</t>
  </si>
  <si>
    <t>[Pd(NH4)]2+</t>
  </si>
  <si>
    <t>Double Solvent Approach</t>
  </si>
  <si>
    <t>MIL-101</t>
  </si>
  <si>
    <t>Dehydrogenation of ammonia borane and nitro compound hydrogenation</t>
  </si>
  <si>
    <t>Yang, Q.</t>
  </si>
  <si>
    <t>China, USA, Japan</t>
  </si>
  <si>
    <t>One-pot tandem catalysis over Pd@MIL-101: boosting the efficiency of nitro compound hydrogenation by coupling with ammonia borane dehydrogenation</t>
  </si>
  <si>
    <t>ZIF-8</t>
  </si>
  <si>
    <t>glucose</t>
  </si>
  <si>
    <t>Zhou, W.</t>
  </si>
  <si>
    <t>Synthesis of stable heterogeneous catalysts by supporting carbon-stabilized palladium nanoparticles on MOFs</t>
  </si>
  <si>
    <t>Nanoscale</t>
  </si>
  <si>
    <t>XRD graphs are available, values are not mentioned</t>
  </si>
  <si>
    <t>N-N dimethylformamide and ethanol treatments</t>
  </si>
  <si>
    <t>Hydrodeoxygenation</t>
  </si>
  <si>
    <t>Ren, H.</t>
  </si>
  <si>
    <t>Pd@MIL-101 as an efficient bifunctional catalyst for hydrodeoxygenation of anisole</t>
  </si>
  <si>
    <t>Si/Al: 2.7; Sigma-Aldrich</t>
  </si>
  <si>
    <t>Ultrasonic assisted method</t>
  </si>
  <si>
    <t>zeolite Y</t>
  </si>
  <si>
    <t>Aluminosilicate gel with molar ratio 1Al2O3: 4Na2O: 9SiO2:170H2O</t>
  </si>
  <si>
    <t>Tadjarodi, A.</t>
  </si>
  <si>
    <t>Iran</t>
  </si>
  <si>
    <t>Green synthesis and characterization of palladium nanoparticles supported on zeolite Y by sonochemical method, powerful and efficient catalyst for Suzuki-Miyaura coupling of aryl halides with phenylboronic acid</t>
  </si>
  <si>
    <t>Applied Organometallic Chemistry</t>
  </si>
  <si>
    <t>zeolite B</t>
  </si>
  <si>
    <t>CP 811E-75 from Zeolyst Int., Si/Al = 31.7, in acid form</t>
  </si>
  <si>
    <t>Washed with 1 M hydrochloric acid, distilled water and methanol, and dried</t>
  </si>
  <si>
    <r>
      <t>Kr</t>
    </r>
    <r>
      <rPr>
        <b/>
        <sz val="11"/>
        <color rgb="FFFF0000"/>
        <rFont val="Calibri"/>
        <family val="2"/>
      </rPr>
      <t>á</t>
    </r>
    <r>
      <rPr>
        <b/>
        <sz val="11"/>
        <color rgb="FFFF0000"/>
        <rFont val="Times New Roman"/>
        <family val="1"/>
      </rPr>
      <t>lik, M.</t>
    </r>
  </si>
  <si>
    <t>Atomic Layer Deposition</t>
  </si>
  <si>
    <t>Nanjing, XFNANO Materials Tech Co.</t>
  </si>
  <si>
    <t>TiO2 was deposited onto MCM-41</t>
  </si>
  <si>
    <t>Pd(hfac)2</t>
  </si>
  <si>
    <t>The model developed by Fristsche et al. and Montejano-Carrizales et al.</t>
  </si>
  <si>
    <t>Selective hydrogenation of acetylene</t>
  </si>
  <si>
    <t>Gong, T.</t>
  </si>
  <si>
    <t>Atomic layer deposited Palladium nanoparticle catalysts supported on Titanium dioxide modified MCM-41 for selective hydrogenation of acetylene</t>
  </si>
  <si>
    <t>ALD cycle = 1</t>
  </si>
  <si>
    <t>ALD cycle = 1, 300C treatment under H2 flow</t>
  </si>
  <si>
    <t>ALD cycle = 1, 500C treatment under H2 flow</t>
  </si>
  <si>
    <t>ALD cycle = 3</t>
  </si>
  <si>
    <t>ALD cycle = 3, 300C treatment under H2 flow</t>
  </si>
  <si>
    <t>ALD cycle = 3, 500C treatment under H2 flow</t>
  </si>
  <si>
    <t>Pd(OAC)2</t>
  </si>
  <si>
    <t>CBV3024E, SiO2/Al2O3 = 30 was distributed by Zeolyst International, USA</t>
  </si>
  <si>
    <t>Hydroisomerization of n-hexane</t>
  </si>
  <si>
    <t>Dao, T.K.T.</t>
  </si>
  <si>
    <t>n-Hexane hydro-isomerization over promoted Pd/HZSM-5 catalysts</t>
  </si>
  <si>
    <t>Advances in Natural Sciences: Nanoscience and Nanotechnology</t>
  </si>
  <si>
    <t>Controlled Particle Growth</t>
  </si>
  <si>
    <t>Aerosil 200 support Degussa</t>
  </si>
  <si>
    <t>toluene and ethanol</t>
  </si>
  <si>
    <r>
      <t>Horv</t>
    </r>
    <r>
      <rPr>
        <b/>
        <sz val="11"/>
        <color rgb="FFFF0000"/>
        <rFont val="Calibri"/>
        <family val="2"/>
      </rPr>
      <t>á</t>
    </r>
    <r>
      <rPr>
        <b/>
        <sz val="11"/>
        <color rgb="FFFF0000"/>
        <rFont val="Times New Roman"/>
        <family val="1"/>
      </rPr>
      <t>th, A.</t>
    </r>
  </si>
  <si>
    <t>Effect of different treatments on Aerosil silica-supported Pd nanoparticles produced by ‘controlled colloidal synthesis’</t>
  </si>
  <si>
    <t>Solid State Ionics</t>
  </si>
  <si>
    <t>Microemulsion with destabilizer tetrahydrofuran</t>
  </si>
  <si>
    <t>cyclohexane</t>
  </si>
  <si>
    <t>2 steps calcination, 2nd step is written. Average values of TEM results are noted. PdO size is given.</t>
  </si>
  <si>
    <t>Microemulsion without destabilizer tetrahydrofuran</t>
  </si>
  <si>
    <t>Flame spray pyrolysis</t>
  </si>
  <si>
    <t>precursor of support: TEOS</t>
  </si>
  <si>
    <t>Somboonthanakij, S.</t>
  </si>
  <si>
    <t>Deposition by electroless plating</t>
  </si>
  <si>
    <t>activated carbon, supplied from American Technical Trading, Inc.</t>
  </si>
  <si>
    <t>treated with HCl at 50 ℃ for 2 h</t>
  </si>
  <si>
    <t>water and SnCl2</t>
  </si>
  <si>
    <t>Bosko, M.L.</t>
  </si>
  <si>
    <t>Controlled Pd deposition on carbon fibers by electroless plating for the reduction of nitrite in water</t>
  </si>
  <si>
    <t>Polyol microwave assisted</t>
  </si>
  <si>
    <t>multi-walled carbon nanotubes, suuplied from CNT Co., Ltd, Korea</t>
  </si>
  <si>
    <t>treated with HNO3 at 120 ℃ for 50 h</t>
  </si>
  <si>
    <t>Mazurkiewicz, M.</t>
  </si>
  <si>
    <t>Poland, Czech Republic</t>
  </si>
  <si>
    <t>Pd/MWCNTs catalytic activity in the formic acid electrooxidation dependent on catalyst surface treatment</t>
  </si>
  <si>
    <t>Physica Status Solidi B</t>
  </si>
  <si>
    <t>Laser Synthesis</t>
  </si>
  <si>
    <t>graphene from graphite (Alfa Aesar)</t>
  </si>
  <si>
    <t>Moussa, S.</t>
  </si>
  <si>
    <t>Laser synthesis of Pt, Pd, CoO and Pd–CoO nanoparticle catalysts supported on graphene</t>
  </si>
  <si>
    <t>Chemical Physics Letters</t>
  </si>
  <si>
    <t>Dry plasma reduction</t>
  </si>
  <si>
    <t>Facile one-pot solution</t>
  </si>
  <si>
    <t>Carboxylic group functionalized multi-walled nanotubes</t>
  </si>
  <si>
    <t>Wang, Y.</t>
  </si>
  <si>
    <t>USA, China</t>
  </si>
  <si>
    <t>Multiwalled Carbon Nanotubes Composited with Palladium Nanocatalysts for Highly Efficient Ethanol Oxidation</t>
  </si>
  <si>
    <t>Journal of The Electrochemical Society</t>
  </si>
  <si>
    <t>Stagnation swirl flame</t>
  </si>
  <si>
    <t>from titanium tetraisopropoxide, Aldrich</t>
  </si>
  <si>
    <t>Zong, Y.</t>
  </si>
  <si>
    <t>Direct synthesis of supported palladium catalysts for methane combustion by stagnation swirl flame</t>
  </si>
  <si>
    <t>Proceedings of the Combustion Institute</t>
  </si>
  <si>
    <t>One-pot gas–liquid interfacial plasma</t>
  </si>
  <si>
    <t>carbon nanotubes, Beijing Cnano Technology Limited</t>
  </si>
  <si>
    <t>Yang, F.</t>
  </si>
  <si>
    <t>Pd/PdO nanoparticles supported on carbon nanotubes: A highly effective catalyst for promoting Suzuki reaction in water</t>
  </si>
  <si>
    <t>Oxidation of purified CNTs with 4:1, vol/vol 96% H2SO4/30% H2O2</t>
  </si>
  <si>
    <t>Oxidative acid treatment with 3:1, vol/vol 96% H2SO4/78% HNO3</t>
  </si>
  <si>
    <t>Mesoporous Carbon</t>
  </si>
  <si>
    <t>Nagpure, A.S.</t>
  </si>
  <si>
    <t>Hydrogenation of cinnamaldehyde to hydrocinnamaldehyde over Pd nanoparticles deposited on nitrogen-doped mesoporous carbon</t>
  </si>
  <si>
    <t>N-doped</t>
  </si>
  <si>
    <t>Activated Carbon</t>
  </si>
  <si>
    <t>Solution combustion</t>
  </si>
  <si>
    <t>(NH4)2[Ce(NO3)6] and SnC2O4</t>
  </si>
  <si>
    <t>water and glycine</t>
  </si>
  <si>
    <t>Pyrolysis</t>
  </si>
  <si>
    <t>from birch (Betula pendula)</t>
  </si>
  <si>
    <t>Hydrodechlorination of chlorobenzene and hexachlorobenzene</t>
  </si>
  <si>
    <t>Klokov, S.V.</t>
  </si>
  <si>
    <t>Effective Pd/C catalyst for chlorobenzene and hexachlorobenzene hydrodechlorination by direct pyrolysis of sawdust impregnated with palladium nitrate</t>
  </si>
  <si>
    <t>Sample is pyrolyzed for 5.5h under N2 flow (Ramping time: 2.5h, Isothermal stage: 3h)</t>
  </si>
  <si>
    <t>Sample is pyrolyzed for 5.5h under N2 flow (Ramping time: 1.5h, Isothermal stage: 4h)</t>
  </si>
  <si>
    <t>Gas-phase cluster beam deposition</t>
  </si>
  <si>
    <t>Reverse micelle method</t>
  </si>
  <si>
    <t>Al2O3</t>
  </si>
  <si>
    <t>Alfa Aesar, 99.9%</t>
  </si>
  <si>
    <t>Decarolis, D.</t>
  </si>
  <si>
    <t>Effect of Particle Size and Support Type on Pd Catalysts for 1,3-Butadiene Hydrogenation</t>
  </si>
  <si>
    <t>before TEM, reduction was not performed, thus it was not written in the data. Before performance tests, the catalysts were reduced under H2 flow at 323 K for 0.5 h.</t>
  </si>
  <si>
    <t>Alfa Aesar, 98.5%</t>
  </si>
  <si>
    <t>75 mol CeO2 and 25 mol% ZrO2, prepared  from ZrO(NO3)2 + (NH4)2Ce(NO3)6, Treibacher Industrie AG</t>
  </si>
  <si>
    <t>Ce0.8Tb0.2Ox/La2O3-Al2O3</t>
  </si>
  <si>
    <t>(CeO2)0.8(Sm2O3)0.2</t>
  </si>
  <si>
    <t>prepared by ball milling, CeO2 purity 99.9% from Aldrich, Sm2O3 purity 99.9% from Acros Organics</t>
  </si>
  <si>
    <r>
      <t>G</t>
    </r>
    <r>
      <rPr>
        <b/>
        <sz val="11"/>
        <color rgb="FFFF0000"/>
        <rFont val="Arial"/>
        <family val="2"/>
        <charset val="162"/>
      </rPr>
      <t>ó</t>
    </r>
    <r>
      <rPr>
        <b/>
        <sz val="11"/>
        <color rgb="FFFF0000"/>
        <rFont val="Times New Roman"/>
        <family val="1"/>
        <charset val="162"/>
      </rPr>
      <t>mez-Sainero, L.M.</t>
    </r>
  </si>
  <si>
    <t xml:space="preserve">CeO2/ZrO2/La2O3/Pr6O11 </t>
  </si>
  <si>
    <t>vulcan XC-72R</t>
  </si>
  <si>
    <t>trans-1,2-diaminocyclohexane-N,N,N',N'-tetraacetic acid used as stabilizer</t>
  </si>
  <si>
    <t xml:space="preserve">Yes </t>
  </si>
  <si>
    <t>Wang, X.-M.</t>
  </si>
  <si>
    <t>Synthesis, characterization and catalytic activity of an ultrafine Pd/C catalyst for formic acid electrooxidation</t>
  </si>
  <si>
    <t>pH adjustment is done by adding 0.1 M NaOH</t>
  </si>
  <si>
    <t>carbon nanotubes (f-MWCNTs)</t>
  </si>
  <si>
    <t>aminobenzenesulfonic monolayer was grafted onto MWCNTs surface</t>
  </si>
  <si>
    <t>Zhang, S.</t>
  </si>
  <si>
    <t>Electrocatalytic oxidation of formic acid on functional MWCNTs supported nanostructured Pd–Au catalyst</t>
  </si>
  <si>
    <t>by Aldrich Chemical Co.</t>
  </si>
  <si>
    <t>Jin, J.-H.</t>
  </si>
  <si>
    <t>Synthesis and characterization of metallic Pd embedded TiO2 nanoparticles by reverse micelle and sol-gel processing</t>
  </si>
  <si>
    <t xml:space="preserve"> Transactions of Nonferrous Metals Society of China</t>
  </si>
  <si>
    <t>MOCVD</t>
  </si>
  <si>
    <t>Cp(allyl)Pd</t>
  </si>
  <si>
    <t>Hydrogenation of ethene</t>
  </si>
  <si>
    <t>Binder, A.</t>
  </si>
  <si>
    <t>Kinetics and particle size effects in ethene hydrogenation over supported palladium catalysts at atmospheric pressure</t>
  </si>
  <si>
    <t>MWNCT</t>
  </si>
  <si>
    <t>immersed in HNO3/H2SO4 solution</t>
  </si>
  <si>
    <t>(NH4)2PdCl6</t>
  </si>
  <si>
    <t>Oxidation of formic acid</t>
  </si>
  <si>
    <t>Morales-Acosta, D.</t>
  </si>
  <si>
    <t>Development of Pd and Pd–Co catalysts supported on multi-walled carbon nanotubes for formic acid oxidation</t>
  </si>
  <si>
    <t xml:space="preserve">Liquid-phase Reduction </t>
  </si>
  <si>
    <t>MWCNT</t>
  </si>
  <si>
    <t>isopropanol treatment</t>
  </si>
  <si>
    <t>(CTA)2PdCl6</t>
  </si>
  <si>
    <t>STEM</t>
  </si>
  <si>
    <r>
      <t>Alonso-N</t>
    </r>
    <r>
      <rPr>
        <b/>
        <sz val="11"/>
        <color rgb="FFFF0000"/>
        <rFont val="Calibri"/>
        <family val="2"/>
      </rPr>
      <t>úñ</t>
    </r>
    <r>
      <rPr>
        <b/>
        <sz val="11"/>
        <color rgb="FFFF0000"/>
        <rFont val="Times New Roman"/>
        <family val="1"/>
        <charset val="162"/>
      </rPr>
      <t>ez, G.</t>
    </r>
  </si>
  <si>
    <t>New organometallic salts as precursors for the functionalization of carbon nanotubes with metallic nanoparticles</t>
  </si>
  <si>
    <t>Journal of Nanoparticle Research</t>
  </si>
  <si>
    <t>Vulcan XC-72R (Cabot)</t>
  </si>
  <si>
    <t>as-received</t>
  </si>
  <si>
    <t>functionalized with 1,10-phenanthroline</t>
  </si>
  <si>
    <t>Bai, Z.</t>
  </si>
  <si>
    <t>Highly dispersed Pd nanoparticles supported on 1,10-phenanthroline-functionalized multi-walled carbon nanotubes for electrooxidation of formic acid</t>
  </si>
  <si>
    <t>functionalized with H2SO4 - HNO3</t>
  </si>
  <si>
    <t xml:space="preserve">from MTI </t>
  </si>
  <si>
    <t>treated with ozone</t>
  </si>
  <si>
    <t>formaldehyde</t>
  </si>
  <si>
    <t>no</t>
  </si>
  <si>
    <t>Buchbinder, A.M.</t>
  </si>
  <si>
    <t>U.S.</t>
  </si>
  <si>
    <t>Displacement of Hexanol by the Hexanoic Acid Overoxidation Product in Alcohol Oxidation on a Model Supported Palladium Nanoparticle Catalyst</t>
  </si>
  <si>
    <t>Journal of the American Chemical Society</t>
  </si>
  <si>
    <t>Sonication</t>
  </si>
  <si>
    <t>polyamidoamine grafted MWCNT</t>
  </si>
  <si>
    <t>treated with HCl</t>
  </si>
  <si>
    <t>Mizoraki–Heck cross-coupling reactions</t>
  </si>
  <si>
    <t>Nabid, M.R.</t>
  </si>
  <si>
    <t>Pd nanoparticles immobilized on PAMAM-grafted MWCNTs hybrid materials as new recyclable catalyst for Mizoraki–Heck cross-coupling reactions</t>
  </si>
  <si>
    <t>Encapsulating</t>
  </si>
  <si>
    <t>Electro-oxidation of methanol</t>
  </si>
  <si>
    <t>Datta, A.</t>
  </si>
  <si>
    <t>Enhanced catalytic activity of palladiumnanoparticles confined inside porouscarbon in methanol electro-oxidation</t>
  </si>
  <si>
    <t>Royal Society of Chemistry</t>
  </si>
  <si>
    <t>SiO2@C</t>
  </si>
  <si>
    <t>C Coating of SiO2</t>
  </si>
  <si>
    <t xml:space="preserve">After adding NH4OH to the solution, sample was freezed and calcined in air at 600℃ for 1 h. Then, ammonium carbamate was added. Then, again sample was freezed and dried. </t>
  </si>
  <si>
    <t>NOx storage and reduction</t>
  </si>
  <si>
    <t>Abdulhamid, H.</t>
  </si>
  <si>
    <t>A combined transient in situ FTIR and flow reactor study of NOX storage and reduction over M/BaCO3/Al2O3 (M = Pt, Pd or Rh) catalysts</t>
  </si>
  <si>
    <t>PZC support value belongs to before addition of ammonium carbamate and calcination.</t>
  </si>
  <si>
    <t>prepared from P123 and sodium chloride</t>
  </si>
  <si>
    <t>Hydrogenation of biodiesel fuels</t>
  </si>
  <si>
    <t>Supabunnapong, T.</t>
  </si>
  <si>
    <t>Efects of synthetic conditions on the Pd particle sizes of Pd/SBA‑15
catalysts and their performance for the partial hydrogenation
of biodiesel fuels</t>
  </si>
  <si>
    <t>Biomass Conversion and Biorefinery</t>
  </si>
  <si>
    <t>Note: NA (Not Available) and ND (Not Determined) were used for the unknown missing points in Supported Pd Catalysts Data document.  The difference between these two abbreviations is that while NA indicates the data points where researchers did not perform the required measurements or did not provide that information for any reason, ND points to the unknown and unmentioned information.</t>
  </si>
  <si>
    <t>pH adjustment</t>
  </si>
  <si>
    <t>Count of pHadjustment</t>
  </si>
  <si>
    <t>Count of reaction</t>
  </si>
  <si>
    <t>Esterification of CO</t>
  </si>
  <si>
    <t>Dehydrogenation of formic acid</t>
  </si>
  <si>
    <t>Oxidation of n-butylamine</t>
  </si>
  <si>
    <t>Oxidation of ethylene</t>
  </si>
  <si>
    <t>Oxidation of xylenes</t>
  </si>
  <si>
    <t>Cross-coupling reaction</t>
  </si>
  <si>
    <t>Steam reforming</t>
  </si>
  <si>
    <t>Hydrodechlorination</t>
  </si>
  <si>
    <t>Electrochemical oxidation/reduction</t>
  </si>
  <si>
    <t>Dehydrogenation</t>
  </si>
  <si>
    <t>Oxidation</t>
  </si>
  <si>
    <t>Debenzylation</t>
  </si>
  <si>
    <t>Dechlorination</t>
  </si>
  <si>
    <t>Decomposition of Small Organic/Inorganic Compounds</t>
  </si>
  <si>
    <t>Esterification</t>
  </si>
  <si>
    <t>Adsorption and Capture</t>
  </si>
  <si>
    <t>Amination and Reductive Amination</t>
  </si>
  <si>
    <t>Conversion Reactions</t>
  </si>
  <si>
    <t>Dehalogenation</t>
  </si>
  <si>
    <t>Reforming or Cracking Reactions</t>
  </si>
  <si>
    <t>Hydrogenation or Hydrogenation-Related Reaction</t>
  </si>
  <si>
    <t>Isomerization</t>
  </si>
  <si>
    <t>Hydroprocessing or Hydrotreatment Reaction</t>
  </si>
  <si>
    <t>Reduction</t>
  </si>
  <si>
    <t>reaction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</si>
</sst>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d\.m"/>
    <numFmt numFmtId="166" formatCode="#,##0.000"/>
    <numFmt numFmtId="167" formatCode="m\-d"/>
  </numFmts>
  <fonts count="77" x14ac:knownFonts="1">
    <font>
      <sz val="11"/>
      <color theme="1"/>
      <name val="Calibri"/>
      <family val="2"/>
      <scheme val="minor"/>
    </font>
    <font>
      <sz val="11"/>
      <color theme="1"/>
      <name val="Times New Roman"/>
      <family val="1"/>
      <charset val="162"/>
    </font>
    <font>
      <sz val="10"/>
      <color theme="1"/>
      <name val="Arial"/>
      <family val="2"/>
      <charset val="162"/>
    </font>
    <font>
      <u/>
      <sz val="11"/>
      <color theme="10"/>
      <name val="Calibri"/>
      <family val="2"/>
      <scheme val="minor"/>
    </font>
    <font>
      <sz val="8"/>
      <name val="Calibri"/>
      <family val="2"/>
      <scheme val="minor"/>
    </font>
    <font>
      <sz val="11"/>
      <color theme="1"/>
      <name val="Calibri"/>
      <family val="2"/>
      <charset val="162"/>
      <scheme val="minor"/>
    </font>
    <font>
      <u/>
      <sz val="11"/>
      <color theme="10"/>
      <name val="Calibri"/>
      <family val="2"/>
      <charset val="162"/>
      <scheme val="minor"/>
    </font>
    <font>
      <b/>
      <sz val="11"/>
      <color theme="1"/>
      <name val="Calibri"/>
      <family val="2"/>
      <scheme val="minor"/>
    </font>
    <font>
      <b/>
      <sz val="11"/>
      <color theme="1"/>
      <name val="Times New Roman"/>
      <family val="1"/>
      <charset val="162"/>
    </font>
    <font>
      <b/>
      <sz val="11"/>
      <name val="Times New Roman"/>
      <family val="1"/>
      <charset val="162"/>
    </font>
    <font>
      <b/>
      <sz val="10"/>
      <color theme="1"/>
      <name val="Arial"/>
      <family val="2"/>
      <charset val="162"/>
    </font>
    <font>
      <i/>
      <sz val="10"/>
      <color theme="1"/>
      <name val="Arial"/>
      <family val="2"/>
      <charset val="162"/>
    </font>
    <font>
      <i/>
      <sz val="11"/>
      <color theme="1"/>
      <name val="Calibri"/>
      <family val="2"/>
      <scheme val="minor"/>
    </font>
    <font>
      <sz val="11"/>
      <color rgb="FF00B0F0"/>
      <name val="Times New Roman"/>
      <family val="1"/>
      <charset val="162"/>
    </font>
    <font>
      <sz val="10"/>
      <color rgb="FF00B0F0"/>
      <name val="Arial"/>
      <family val="2"/>
      <charset val="162"/>
    </font>
    <font>
      <sz val="11"/>
      <color rgb="FF00B0F0"/>
      <name val="Calibri"/>
      <family val="2"/>
      <scheme val="minor"/>
    </font>
    <font>
      <sz val="11"/>
      <color rgb="FFFF0000"/>
      <name val="Calibri"/>
      <family val="2"/>
      <charset val="162"/>
      <scheme val="minor"/>
    </font>
    <font>
      <sz val="11"/>
      <color rgb="FF00B050"/>
      <name val="Calibri"/>
      <family val="2"/>
      <scheme val="minor"/>
    </font>
    <font>
      <sz val="11"/>
      <color rgb="FF00B050"/>
      <name val="Calibri"/>
      <family val="2"/>
      <charset val="162"/>
      <scheme val="minor"/>
    </font>
    <font>
      <sz val="11"/>
      <color rgb="FFFFC000"/>
      <name val="Calibri"/>
      <family val="2"/>
      <charset val="162"/>
      <scheme val="minor"/>
    </font>
    <font>
      <sz val="11"/>
      <color theme="8" tint="-0.249977111117893"/>
      <name val="Calibri"/>
      <family val="2"/>
      <charset val="162"/>
      <scheme val="minor"/>
    </font>
    <font>
      <sz val="11"/>
      <color theme="5" tint="-0.249977111117893"/>
      <name val="Calibri"/>
      <family val="2"/>
      <charset val="162"/>
      <scheme val="minor"/>
    </font>
    <font>
      <sz val="10"/>
      <color rgb="FF000000"/>
      <name val="Calibri"/>
      <family val="2"/>
      <scheme val="minor"/>
    </font>
    <font>
      <sz val="11"/>
      <color theme="1"/>
      <name val="Times New Roman"/>
      <family val="1"/>
    </font>
    <font>
      <sz val="11"/>
      <color theme="4" tint="0.39997558519241921"/>
      <name val="Times New Roman"/>
      <family val="1"/>
    </font>
    <font>
      <sz val="11"/>
      <color theme="7" tint="-0.249977111117893"/>
      <name val="Times New Roman"/>
      <family val="1"/>
    </font>
    <font>
      <sz val="11"/>
      <color theme="5" tint="-0.249977111117893"/>
      <name val="Times New Roman"/>
      <family val="1"/>
    </font>
    <font>
      <i/>
      <sz val="11"/>
      <color theme="1"/>
      <name val="Calibri"/>
      <family val="2"/>
      <charset val="162"/>
      <scheme val="minor"/>
    </font>
    <font>
      <sz val="11"/>
      <color rgb="FFFF0000"/>
      <name val="Calibri"/>
      <family val="2"/>
      <scheme val="minor"/>
    </font>
    <font>
      <b/>
      <sz val="11"/>
      <name val="Times New Roman"/>
      <family val="1"/>
    </font>
    <font>
      <b/>
      <u/>
      <sz val="11"/>
      <name val="Times New Roman"/>
      <family val="1"/>
    </font>
    <font>
      <b/>
      <sz val="11"/>
      <color theme="1"/>
      <name val="Times New Roman"/>
      <family val="1"/>
    </font>
    <font>
      <b/>
      <sz val="10"/>
      <name val="Times New Roman"/>
      <family val="1"/>
    </font>
    <font>
      <b/>
      <i/>
      <sz val="10"/>
      <color theme="1"/>
      <name val="Arial"/>
      <family val="2"/>
      <charset val="162"/>
    </font>
    <font>
      <b/>
      <i/>
      <sz val="11"/>
      <color theme="1"/>
      <name val="Calibri"/>
      <family val="2"/>
      <scheme val="minor"/>
    </font>
    <font>
      <b/>
      <sz val="11"/>
      <color rgb="FFFF0000"/>
      <name val="Calibri"/>
      <family val="2"/>
      <charset val="162"/>
      <scheme val="minor"/>
    </font>
    <font>
      <b/>
      <sz val="11"/>
      <color theme="5" tint="-0.249977111117893"/>
      <name val="Times New Roman"/>
      <family val="1"/>
    </font>
    <font>
      <b/>
      <sz val="12"/>
      <name val="Times New Roman"/>
      <family val="1"/>
    </font>
    <font>
      <b/>
      <sz val="8.25"/>
      <name val="Times New Roman"/>
      <family val="1"/>
    </font>
    <font>
      <b/>
      <sz val="10"/>
      <color theme="1"/>
      <name val="Times New Roman"/>
      <family val="1"/>
    </font>
    <font>
      <b/>
      <sz val="9.6999999999999993"/>
      <name val="Times New Roman"/>
      <family val="1"/>
    </font>
    <font>
      <b/>
      <sz val="8.8000000000000007"/>
      <color theme="1"/>
      <name val="Times New Roman"/>
      <family val="1"/>
    </font>
    <font>
      <b/>
      <sz val="11"/>
      <color rgb="FFFF0000"/>
      <name val="Times New Roman"/>
      <family val="1"/>
    </font>
    <font>
      <b/>
      <sz val="14"/>
      <color theme="0"/>
      <name val="Arial"/>
      <family val="2"/>
      <charset val="162"/>
    </font>
    <font>
      <b/>
      <sz val="14"/>
      <color theme="0"/>
      <name val="Calibri"/>
      <family val="2"/>
      <scheme val="minor"/>
    </font>
    <font>
      <sz val="10"/>
      <color theme="1"/>
      <name val="Calibri"/>
      <family val="2"/>
      <scheme val="minor"/>
    </font>
    <font>
      <b/>
      <sz val="11"/>
      <color theme="0"/>
      <name val="Times New Roman"/>
      <family val="1"/>
      <charset val="162"/>
    </font>
    <font>
      <b/>
      <sz val="11"/>
      <color theme="0"/>
      <name val="Times New Roman"/>
      <family val="1"/>
    </font>
    <font>
      <b/>
      <u/>
      <sz val="11"/>
      <color theme="0"/>
      <name val="Times New Roman"/>
      <family val="1"/>
    </font>
    <font>
      <sz val="11"/>
      <color theme="1"/>
      <name val="Calibri"/>
      <family val="2"/>
    </font>
    <font>
      <b/>
      <u/>
      <sz val="11"/>
      <color theme="4"/>
      <name val="Times New Roman"/>
      <family val="1"/>
    </font>
    <font>
      <u/>
      <sz val="11"/>
      <color theme="4"/>
      <name val="Calibri"/>
      <family val="2"/>
      <scheme val="minor"/>
    </font>
    <font>
      <sz val="11"/>
      <color theme="4"/>
      <name val="Calibri"/>
      <family val="2"/>
      <scheme val="minor"/>
    </font>
    <font>
      <u/>
      <sz val="11"/>
      <color rgb="FF0070C0"/>
      <name val="Calibri"/>
      <family val="2"/>
      <scheme val="minor"/>
    </font>
    <font>
      <u/>
      <sz val="11"/>
      <color theme="8" tint="-0.249977111117893"/>
      <name val="Calibri"/>
      <family val="2"/>
      <scheme val="minor"/>
    </font>
    <font>
      <b/>
      <sz val="11"/>
      <color rgb="FFFF0000"/>
      <name val="Times New Roman"/>
      <family val="1"/>
      <charset val="162"/>
    </font>
    <font>
      <b/>
      <sz val="11"/>
      <color theme="5"/>
      <name val="Times New Roman"/>
      <family val="1"/>
      <charset val="162"/>
    </font>
    <font>
      <b/>
      <sz val="10"/>
      <color theme="5"/>
      <name val="Arial"/>
      <family val="2"/>
      <charset val="162"/>
    </font>
    <font>
      <b/>
      <sz val="11"/>
      <color theme="5"/>
      <name val="Calibri"/>
      <family val="2"/>
      <scheme val="minor"/>
    </font>
    <font>
      <b/>
      <sz val="10"/>
      <color rgb="FFFF0000"/>
      <name val="Arial"/>
      <family val="2"/>
      <charset val="162"/>
    </font>
    <font>
      <b/>
      <sz val="11"/>
      <color rgb="FFFF0000"/>
      <name val="Calibri"/>
      <family val="2"/>
      <scheme val="minor"/>
    </font>
    <font>
      <b/>
      <sz val="11"/>
      <color rgb="FFFF0000"/>
      <name val="Calibri"/>
      <family val="2"/>
      <charset val="162"/>
    </font>
    <font>
      <b/>
      <sz val="11"/>
      <color rgb="FFFF0000"/>
      <name val="Arial"/>
      <family val="2"/>
      <charset val="162"/>
    </font>
    <font>
      <b/>
      <sz val="11"/>
      <color theme="5"/>
      <name val="Calibri"/>
      <family val="2"/>
      <charset val="162"/>
      <scheme val="minor"/>
    </font>
    <font>
      <b/>
      <sz val="11"/>
      <color theme="5"/>
      <name val="Times New Roman"/>
      <family val="1"/>
    </font>
    <font>
      <b/>
      <sz val="11"/>
      <color rgb="FFFF0000"/>
      <name val="Calibri"/>
      <family val="2"/>
    </font>
    <font>
      <sz val="11"/>
      <color rgb="FFFF0000"/>
      <name val="Times New Roman"/>
      <family val="1"/>
    </font>
    <font>
      <i/>
      <sz val="10"/>
      <color theme="5"/>
      <name val="Arial"/>
      <family val="2"/>
      <charset val="162"/>
    </font>
    <font>
      <i/>
      <sz val="11"/>
      <color theme="5"/>
      <name val="Calibri"/>
      <family val="2"/>
      <scheme val="minor"/>
    </font>
    <font>
      <sz val="11"/>
      <color theme="5"/>
      <name val="Calibri"/>
      <family val="2"/>
      <scheme val="minor"/>
    </font>
    <font>
      <sz val="11"/>
      <color theme="5"/>
      <name val="Calibri"/>
      <family val="2"/>
      <charset val="162"/>
      <scheme val="minor"/>
    </font>
    <font>
      <sz val="11"/>
      <color theme="5"/>
      <name val="Times New Roman"/>
      <family val="1"/>
    </font>
    <font>
      <sz val="10"/>
      <color theme="5"/>
      <name val="Arial"/>
      <family val="2"/>
      <charset val="162"/>
    </font>
    <font>
      <sz val="10"/>
      <color rgb="FFFF0000"/>
      <name val="Arial"/>
      <family val="2"/>
      <charset val="162"/>
    </font>
    <font>
      <b/>
      <i/>
      <sz val="12"/>
      <name val="Times New Roman"/>
      <family val="1"/>
    </font>
    <font>
      <u/>
      <sz val="11"/>
      <color rgb="FFFF0000"/>
      <name val="Calibri"/>
      <family val="2"/>
      <scheme val="minor"/>
    </font>
    <font>
      <sz val="11"/>
      <color rgb="FFFF0000"/>
      <name val="Times New Roman"/>
      <family val="1"/>
      <charset val="162"/>
    </font>
  </fonts>
  <fills count="11">
    <fill>
      <patternFill patternType="none"/>
    </fill>
    <fill>
      <patternFill patternType="gray125"/>
    </fill>
    <fill>
      <patternFill patternType="solid">
        <fgColor theme="4" tint="0.59999389629810485"/>
        <bgColor indexed="64"/>
      </patternFill>
    </fill>
    <fill>
      <patternFill patternType="solid">
        <fgColor theme="8" tint="0.59999389629810485"/>
        <bgColor indexed="64"/>
      </patternFill>
    </fill>
    <fill>
      <patternFill patternType="solid">
        <fgColor rgb="FF92D050"/>
        <bgColor indexed="64"/>
      </patternFill>
    </fill>
    <fill>
      <patternFill patternType="solid">
        <fgColor rgb="FF00B0F0"/>
        <bgColor indexed="64"/>
      </patternFill>
    </fill>
    <fill>
      <patternFill patternType="solid">
        <fgColor rgb="FF002060"/>
        <bgColor indexed="64"/>
      </patternFill>
    </fill>
    <fill>
      <patternFill patternType="solid">
        <fgColor theme="7"/>
        <bgColor indexed="64"/>
      </patternFill>
    </fill>
    <fill>
      <patternFill patternType="solid">
        <fgColor rgb="FFFFC000"/>
        <bgColor indexed="64"/>
      </patternFill>
    </fill>
    <fill>
      <patternFill patternType="solid">
        <fgColor rgb="FF8DCD47"/>
        <bgColor indexed="64"/>
      </patternFill>
    </fill>
    <fill>
      <patternFill patternType="solid">
        <fgColor theme="9" tint="0.79998168889431442"/>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s>
  <cellStyleXfs count="5">
    <xf numFmtId="0" fontId="0" fillId="0" borderId="0"/>
    <xf numFmtId="0" fontId="3" fillId="0" borderId="0" applyNumberFormat="0" applyFill="0" applyBorder="0" applyAlignment="0" applyProtection="0"/>
    <xf numFmtId="0" fontId="5" fillId="0" borderId="0"/>
    <xf numFmtId="0" fontId="6" fillId="0" borderId="0" applyNumberFormat="0" applyFill="0" applyBorder="0" applyAlignment="0" applyProtection="0"/>
    <xf numFmtId="0" fontId="22" fillId="0" borderId="0"/>
  </cellStyleXfs>
  <cellXfs count="240">
    <xf numFmtId="0" fontId="0" fillId="0" borderId="0" xfId="0"/>
    <xf numFmtId="0" fontId="1" fillId="0" borderId="0" xfId="0" applyFont="1" applyAlignment="1">
      <alignment horizontal="center" vertical="center"/>
    </xf>
    <xf numFmtId="0" fontId="2" fillId="0" borderId="0" xfId="0" applyFont="1" applyAlignment="1">
      <alignment horizontal="center"/>
    </xf>
    <xf numFmtId="0" fontId="1" fillId="0" borderId="0" xfId="2" applyFont="1" applyAlignment="1">
      <alignment horizontal="center" vertical="center"/>
    </xf>
    <xf numFmtId="0" fontId="11" fillId="0" borderId="0" xfId="0" applyFont="1" applyAlignment="1">
      <alignment horizontal="center"/>
    </xf>
    <xf numFmtId="0" fontId="12" fillId="0" borderId="0" xfId="0" applyFont="1"/>
    <xf numFmtId="0" fontId="8" fillId="0" borderId="0" xfId="0" applyFont="1" applyAlignment="1">
      <alignment horizontal="center" vertical="center"/>
    </xf>
    <xf numFmtId="0" fontId="10" fillId="0" borderId="0" xfId="0" applyFont="1" applyAlignment="1">
      <alignment horizontal="center"/>
    </xf>
    <xf numFmtId="0" fontId="7" fillId="0" borderId="0" xfId="0" applyFont="1"/>
    <xf numFmtId="0" fontId="13" fillId="0" borderId="0" xfId="0" applyFont="1" applyAlignment="1">
      <alignment horizontal="center" vertical="center"/>
    </xf>
    <xf numFmtId="0" fontId="14" fillId="0" borderId="0" xfId="0" applyFont="1" applyAlignment="1">
      <alignment horizontal="center"/>
    </xf>
    <xf numFmtId="0" fontId="15" fillId="0" borderId="0" xfId="0" applyFont="1"/>
    <xf numFmtId="0" fontId="15" fillId="0" borderId="0" xfId="0" applyFont="1" applyAlignment="1">
      <alignment horizontal="center" vertical="center"/>
    </xf>
    <xf numFmtId="0" fontId="16" fillId="0" borderId="0" xfId="2" applyFont="1"/>
    <xf numFmtId="0" fontId="17" fillId="0" borderId="0" xfId="0" applyFont="1" applyAlignment="1">
      <alignment horizontal="center" vertical="center"/>
    </xf>
    <xf numFmtId="0" fontId="17" fillId="0" borderId="0" xfId="0" applyFont="1" applyAlignment="1">
      <alignment horizontal="center"/>
    </xf>
    <xf numFmtId="0" fontId="17" fillId="0" borderId="0" xfId="0" applyFont="1"/>
    <xf numFmtId="0" fontId="18" fillId="0" borderId="0" xfId="2" applyFont="1"/>
    <xf numFmtId="0" fontId="19" fillId="0" borderId="0" xfId="2" applyFont="1"/>
    <xf numFmtId="0" fontId="20" fillId="0" borderId="0" xfId="2" applyFont="1"/>
    <xf numFmtId="0" fontId="21" fillId="0" borderId="0" xfId="2" applyFont="1"/>
    <xf numFmtId="0" fontId="24" fillId="0" borderId="0" xfId="0" applyFont="1" applyAlignment="1">
      <alignment horizontal="center" vertical="center"/>
    </xf>
    <xf numFmtId="0" fontId="25" fillId="0" borderId="0" xfId="0" applyFont="1" applyAlignment="1">
      <alignment horizontal="center" vertical="center"/>
    </xf>
    <xf numFmtId="0" fontId="26" fillId="0" borderId="0" xfId="0" applyFont="1" applyAlignment="1">
      <alignment horizontal="center" vertical="center"/>
    </xf>
    <xf numFmtId="0" fontId="23" fillId="0" borderId="0" xfId="4" applyFont="1" applyAlignment="1">
      <alignment horizontal="center" vertical="center"/>
    </xf>
    <xf numFmtId="0" fontId="23" fillId="0" borderId="0" xfId="0" applyFont="1" applyAlignment="1">
      <alignment horizontal="center" vertical="center"/>
    </xf>
    <xf numFmtId="0" fontId="12" fillId="0" borderId="0" xfId="0" applyFont="1" applyAlignment="1">
      <alignment horizontal="center" vertical="center"/>
    </xf>
    <xf numFmtId="0" fontId="28" fillId="0" borderId="0" xfId="0" applyFont="1"/>
    <xf numFmtId="0" fontId="23" fillId="0" borderId="0" xfId="2" applyFont="1" applyAlignment="1">
      <alignment horizontal="center" vertical="center"/>
    </xf>
    <xf numFmtId="0" fontId="9" fillId="0" borderId="0" xfId="0" applyFont="1" applyAlignment="1">
      <alignment horizontal="center" vertical="center"/>
    </xf>
    <xf numFmtId="0" fontId="29" fillId="0" borderId="0" xfId="4" applyFont="1" applyAlignment="1">
      <alignment horizontal="center" vertical="center"/>
    </xf>
    <xf numFmtId="0" fontId="29" fillId="0" borderId="0" xfId="0" applyFont="1" applyAlignment="1">
      <alignment horizontal="center" vertical="center"/>
    </xf>
    <xf numFmtId="2" fontId="29" fillId="0" borderId="0" xfId="0" applyNumberFormat="1" applyFont="1" applyAlignment="1">
      <alignment horizontal="center" vertical="center"/>
    </xf>
    <xf numFmtId="0" fontId="29" fillId="3" borderId="0" xfId="0" applyFont="1" applyFill="1" applyAlignment="1">
      <alignment horizontal="center" vertical="center"/>
    </xf>
    <xf numFmtId="0" fontId="31" fillId="0" borderId="0" xfId="0" applyFont="1" applyAlignment="1">
      <alignment horizontal="center" vertical="center"/>
    </xf>
    <xf numFmtId="0" fontId="30" fillId="0" borderId="0" xfId="0" applyFont="1" applyAlignment="1">
      <alignment horizontal="center" vertical="center"/>
    </xf>
    <xf numFmtId="165" fontId="29" fillId="0" borderId="0" xfId="0" applyNumberFormat="1" applyFont="1" applyAlignment="1">
      <alignment horizontal="center" vertical="center"/>
    </xf>
    <xf numFmtId="0" fontId="33" fillId="0" borderId="0" xfId="0" applyFont="1" applyAlignment="1">
      <alignment horizontal="center"/>
    </xf>
    <xf numFmtId="0" fontId="34" fillId="0" borderId="0" xfId="0" applyFont="1"/>
    <xf numFmtId="0" fontId="29" fillId="2" borderId="0" xfId="0" applyFont="1" applyFill="1" applyAlignment="1">
      <alignment horizontal="center" vertical="center"/>
    </xf>
    <xf numFmtId="1" fontId="29" fillId="0" borderId="0" xfId="0" applyNumberFormat="1" applyFont="1" applyAlignment="1">
      <alignment horizontal="center" vertical="center"/>
    </xf>
    <xf numFmtId="164" fontId="29" fillId="0" borderId="0" xfId="0" applyNumberFormat="1" applyFont="1" applyAlignment="1">
      <alignment horizontal="center" vertical="center"/>
    </xf>
    <xf numFmtId="49" fontId="29" fillId="0" borderId="0" xfId="0" applyNumberFormat="1" applyFont="1" applyAlignment="1">
      <alignment horizontal="center" vertical="center"/>
    </xf>
    <xf numFmtId="0" fontId="31" fillId="0" borderId="0" xfId="0" applyFont="1" applyAlignment="1">
      <alignment horizontal="center"/>
    </xf>
    <xf numFmtId="0" fontId="29" fillId="0" borderId="0" xfId="0" applyFont="1" applyAlignment="1">
      <alignment horizontal="center"/>
    </xf>
    <xf numFmtId="0" fontId="31" fillId="0" borderId="0" xfId="0" applyFont="1"/>
    <xf numFmtId="0" fontId="29" fillId="0" borderId="0" xfId="0" applyFont="1" applyAlignment="1">
      <alignment horizontal="center" vertical="center" wrapText="1"/>
    </xf>
    <xf numFmtId="0" fontId="29" fillId="0" borderId="0" xfId="1" applyFont="1" applyFill="1" applyAlignment="1">
      <alignment horizontal="center" vertical="center"/>
    </xf>
    <xf numFmtId="0" fontId="29" fillId="0" borderId="0" xfId="0" applyFont="1"/>
    <xf numFmtId="0" fontId="29" fillId="0" borderId="0" xfId="2" applyFont="1" applyAlignment="1">
      <alignment horizontal="center" vertical="center"/>
    </xf>
    <xf numFmtId="0" fontId="31" fillId="0" borderId="0" xfId="2" applyFont="1" applyAlignment="1">
      <alignment horizontal="center"/>
    </xf>
    <xf numFmtId="0" fontId="31" fillId="0" borderId="0" xfId="4" applyFont="1" applyAlignment="1">
      <alignment horizontal="center" vertical="center"/>
    </xf>
    <xf numFmtId="2" fontId="29" fillId="0" borderId="0" xfId="2" applyNumberFormat="1" applyFont="1" applyAlignment="1">
      <alignment horizontal="center" vertical="center"/>
    </xf>
    <xf numFmtId="0" fontId="31" fillId="0" borderId="0" xfId="2" applyFont="1" applyAlignment="1">
      <alignment horizontal="center" vertical="center"/>
    </xf>
    <xf numFmtId="0" fontId="27" fillId="0" borderId="0" xfId="2" applyFont="1"/>
    <xf numFmtId="0" fontId="29" fillId="0" borderId="0" xfId="3" applyFont="1" applyFill="1" applyAlignment="1">
      <alignment horizontal="center" vertical="center"/>
    </xf>
    <xf numFmtId="0" fontId="29" fillId="2" borderId="0" xfId="2" applyFont="1" applyFill="1" applyAlignment="1">
      <alignment horizontal="center" vertical="center"/>
    </xf>
    <xf numFmtId="0" fontId="8" fillId="0" borderId="0" xfId="2" applyFont="1" applyAlignment="1">
      <alignment horizontal="center" vertical="center"/>
    </xf>
    <xf numFmtId="0" fontId="35" fillId="0" borderId="0" xfId="2" applyFont="1"/>
    <xf numFmtId="0" fontId="36" fillId="0" borderId="0" xfId="0" applyFont="1" applyAlignment="1">
      <alignment horizontal="center" vertical="center"/>
    </xf>
    <xf numFmtId="0" fontId="29" fillId="2" borderId="0" xfId="4" applyFont="1" applyFill="1" applyAlignment="1">
      <alignment horizontal="center" vertical="center"/>
    </xf>
    <xf numFmtId="0" fontId="37" fillId="0" borderId="0" xfId="4" applyFont="1" applyAlignment="1">
      <alignment horizontal="center" vertical="center"/>
    </xf>
    <xf numFmtId="0" fontId="29" fillId="0" borderId="0" xfId="4" applyFont="1" applyAlignment="1">
      <alignment horizontal="center" vertical="center" wrapText="1"/>
    </xf>
    <xf numFmtId="0" fontId="39" fillId="0" borderId="0" xfId="2" applyFont="1" applyAlignment="1">
      <alignment horizontal="center" vertical="center"/>
    </xf>
    <xf numFmtId="0" fontId="31" fillId="2" borderId="0" xfId="2" applyFont="1" applyFill="1" applyAlignment="1">
      <alignment horizontal="center" vertical="center"/>
    </xf>
    <xf numFmtId="0" fontId="31" fillId="0" borderId="0" xfId="1" applyFont="1" applyFill="1" applyAlignment="1">
      <alignment horizontal="center"/>
    </xf>
    <xf numFmtId="0" fontId="42" fillId="0" borderId="0" xfId="4" applyFont="1" applyAlignment="1">
      <alignment horizontal="center" vertical="center"/>
    </xf>
    <xf numFmtId="2" fontId="29" fillId="4" borderId="0" xfId="0" applyNumberFormat="1" applyFont="1" applyFill="1" applyAlignment="1">
      <alignment horizontal="center" vertical="center"/>
    </xf>
    <xf numFmtId="0" fontId="29" fillId="4" borderId="0" xfId="0" applyFont="1" applyFill="1" applyAlignment="1">
      <alignment horizontal="center" vertical="center"/>
    </xf>
    <xf numFmtId="0" fontId="43" fillId="6" borderId="2" xfId="0" applyFont="1" applyFill="1" applyBorder="1" applyAlignment="1">
      <alignment horizontal="center" wrapText="1"/>
    </xf>
    <xf numFmtId="0" fontId="44" fillId="6" borderId="0" xfId="0" applyFont="1" applyFill="1" applyAlignment="1">
      <alignment wrapText="1"/>
    </xf>
    <xf numFmtId="0" fontId="29" fillId="5" borderId="0" xfId="0" applyFont="1" applyFill="1" applyAlignment="1">
      <alignment horizontal="center" vertical="center"/>
    </xf>
    <xf numFmtId="0" fontId="29" fillId="4" borderId="0" xfId="2" applyFont="1" applyFill="1" applyAlignment="1">
      <alignment horizontal="center" vertical="center"/>
    </xf>
    <xf numFmtId="2" fontId="29" fillId="5" borderId="0" xfId="2" applyNumberFormat="1" applyFont="1" applyFill="1" applyAlignment="1">
      <alignment horizontal="center" vertical="center"/>
    </xf>
    <xf numFmtId="0" fontId="29" fillId="5" borderId="0" xfId="2" applyFont="1" applyFill="1" applyAlignment="1">
      <alignment horizontal="center" vertical="center"/>
    </xf>
    <xf numFmtId="2" fontId="29" fillId="4" borderId="0" xfId="2" applyNumberFormat="1" applyFont="1" applyFill="1" applyAlignment="1">
      <alignment horizontal="center" vertical="center"/>
    </xf>
    <xf numFmtId="0" fontId="29" fillId="5" borderId="0" xfId="4" applyFont="1" applyFill="1" applyAlignment="1">
      <alignment horizontal="center" vertical="center"/>
    </xf>
    <xf numFmtId="0" fontId="29" fillId="4" borderId="0" xfId="4" applyFont="1" applyFill="1" applyAlignment="1">
      <alignment horizontal="center" vertical="center"/>
    </xf>
    <xf numFmtId="2" fontId="29" fillId="4" borderId="0" xfId="4" applyNumberFormat="1" applyFont="1" applyFill="1" applyAlignment="1">
      <alignment horizontal="center" vertical="center"/>
    </xf>
    <xf numFmtId="0" fontId="45" fillId="0" borderId="0" xfId="0" applyFont="1" applyAlignment="1">
      <alignment horizontal="center" vertical="center" wrapText="1"/>
    </xf>
    <xf numFmtId="0" fontId="45" fillId="0" borderId="0" xfId="0" applyFont="1" applyAlignment="1">
      <alignment horizontal="left"/>
    </xf>
    <xf numFmtId="0" fontId="31" fillId="5" borderId="0" xfId="0" applyFont="1" applyFill="1" applyAlignment="1">
      <alignment horizontal="center" vertical="center"/>
    </xf>
    <xf numFmtId="0" fontId="31" fillId="2" borderId="0" xfId="0" applyFont="1" applyFill="1" applyAlignment="1">
      <alignment horizontal="center" vertical="center"/>
    </xf>
    <xf numFmtId="2" fontId="31" fillId="0" borderId="0" xfId="0" applyNumberFormat="1" applyFont="1" applyAlignment="1">
      <alignment horizontal="center" vertical="center"/>
    </xf>
    <xf numFmtId="0" fontId="31" fillId="4" borderId="0" xfId="0" applyFont="1" applyFill="1" applyAlignment="1">
      <alignment horizontal="center" vertical="center"/>
    </xf>
    <xf numFmtId="0" fontId="46" fillId="6" borderId="1" xfId="0" applyFont="1" applyFill="1" applyBorder="1" applyAlignment="1">
      <alignment horizontal="center" vertical="center"/>
    </xf>
    <xf numFmtId="0" fontId="47" fillId="6" borderId="1" xfId="0" applyFont="1" applyFill="1" applyBorder="1" applyAlignment="1">
      <alignment horizontal="center" vertical="center" wrapText="1"/>
    </xf>
    <xf numFmtId="2" fontId="46" fillId="6" borderId="1" xfId="0" applyNumberFormat="1" applyFont="1" applyFill="1" applyBorder="1" applyAlignment="1">
      <alignment horizontal="center" vertical="center"/>
    </xf>
    <xf numFmtId="0" fontId="46" fillId="6" borderId="2" xfId="0" applyFont="1" applyFill="1" applyBorder="1" applyAlignment="1">
      <alignment horizontal="center" vertical="center"/>
    </xf>
    <xf numFmtId="0" fontId="47" fillId="6" borderId="2" xfId="0" applyFont="1" applyFill="1" applyBorder="1" applyAlignment="1">
      <alignment horizontal="center" vertical="center"/>
    </xf>
    <xf numFmtId="0" fontId="45" fillId="0" borderId="0" xfId="0" pivotButton="1" applyFont="1"/>
    <xf numFmtId="2" fontId="46" fillId="6" borderId="1" xfId="0" applyNumberFormat="1" applyFont="1" applyFill="1" applyBorder="1" applyAlignment="1">
      <alignment horizontal="center" vertical="center" wrapText="1"/>
    </xf>
    <xf numFmtId="0" fontId="46" fillId="7" borderId="1" xfId="0" applyFont="1" applyFill="1" applyBorder="1" applyAlignment="1">
      <alignment horizontal="center" vertical="center"/>
    </xf>
    <xf numFmtId="2" fontId="46" fillId="7" borderId="1" xfId="0" applyNumberFormat="1" applyFont="1" applyFill="1" applyBorder="1" applyAlignment="1">
      <alignment horizontal="center" vertical="center" wrapText="1"/>
    </xf>
    <xf numFmtId="2" fontId="29" fillId="0" borderId="0" xfId="4" applyNumberFormat="1" applyFont="1" applyAlignment="1">
      <alignment horizontal="center" vertical="center"/>
    </xf>
    <xf numFmtId="2" fontId="46" fillId="7" borderId="1" xfId="0" applyNumberFormat="1" applyFont="1" applyFill="1" applyBorder="1" applyAlignment="1">
      <alignment horizontal="center" vertical="center"/>
    </xf>
    <xf numFmtId="1" fontId="46" fillId="8" borderId="1" xfId="0" applyNumberFormat="1" applyFont="1" applyFill="1" applyBorder="1" applyAlignment="1">
      <alignment horizontal="center" vertical="center"/>
    </xf>
    <xf numFmtId="1" fontId="29" fillId="0" borderId="0" xfId="2" applyNumberFormat="1" applyFont="1" applyAlignment="1">
      <alignment horizontal="center" vertical="center"/>
    </xf>
    <xf numFmtId="1" fontId="29" fillId="0" borderId="0" xfId="4" applyNumberFormat="1" applyFont="1" applyAlignment="1">
      <alignment horizontal="center" vertical="center"/>
    </xf>
    <xf numFmtId="1" fontId="31" fillId="0" borderId="0" xfId="0" applyNumberFormat="1" applyFont="1" applyAlignment="1">
      <alignment horizontal="center" vertical="center"/>
    </xf>
    <xf numFmtId="1" fontId="46" fillId="6" borderId="1" xfId="0" applyNumberFormat="1" applyFont="1" applyFill="1" applyBorder="1" applyAlignment="1">
      <alignment horizontal="center" vertical="center"/>
    </xf>
    <xf numFmtId="1" fontId="29" fillId="0" borderId="0" xfId="1" applyNumberFormat="1" applyFont="1" applyFill="1" applyAlignment="1">
      <alignment horizontal="center" vertical="center"/>
    </xf>
    <xf numFmtId="1" fontId="31" fillId="0" borderId="0" xfId="2" applyNumberFormat="1" applyFont="1" applyAlignment="1">
      <alignment horizontal="center" vertical="center"/>
    </xf>
    <xf numFmtId="1" fontId="31" fillId="0" borderId="0" xfId="4" applyNumberFormat="1" applyFont="1" applyAlignment="1">
      <alignment horizontal="center" vertical="center"/>
    </xf>
    <xf numFmtId="2" fontId="31" fillId="0" borderId="0" xfId="2" applyNumberFormat="1" applyFont="1" applyAlignment="1">
      <alignment horizontal="center"/>
    </xf>
    <xf numFmtId="0" fontId="0" fillId="0" borderId="0" xfId="0" applyAlignment="1">
      <alignment horizontal="center" vertical="center"/>
    </xf>
    <xf numFmtId="0" fontId="49" fillId="0" borderId="0" xfId="0" applyFont="1" applyAlignment="1">
      <alignment horizontal="center" vertical="center"/>
    </xf>
    <xf numFmtId="49" fontId="49" fillId="0" borderId="0" xfId="0" applyNumberFormat="1" applyFont="1" applyAlignment="1">
      <alignment horizontal="center" vertical="center"/>
    </xf>
    <xf numFmtId="0" fontId="46" fillId="8" borderId="1" xfId="0" applyFont="1" applyFill="1" applyBorder="1" applyAlignment="1">
      <alignment horizontal="center" vertical="center"/>
    </xf>
    <xf numFmtId="0" fontId="37" fillId="0" borderId="0" xfId="2" applyFont="1" applyAlignment="1">
      <alignment horizontal="center" vertical="center"/>
    </xf>
    <xf numFmtId="2" fontId="31" fillId="0" borderId="0" xfId="2" applyNumberFormat="1" applyFont="1" applyAlignment="1">
      <alignment horizontal="center" vertical="center"/>
    </xf>
    <xf numFmtId="0" fontId="5" fillId="0" borderId="0" xfId="2"/>
    <xf numFmtId="0" fontId="3" fillId="0" borderId="0" xfId="1" applyFill="1" applyAlignment="1">
      <alignment horizontal="center"/>
    </xf>
    <xf numFmtId="0" fontId="51" fillId="0" borderId="0" xfId="1" applyFont="1" applyFill="1" applyAlignment="1">
      <alignment horizontal="center" vertical="center"/>
    </xf>
    <xf numFmtId="0" fontId="51" fillId="0" borderId="0" xfId="1" applyFont="1" applyFill="1" applyAlignment="1">
      <alignment horizontal="center"/>
    </xf>
    <xf numFmtId="0" fontId="52" fillId="0" borderId="0" xfId="0" applyFont="1"/>
    <xf numFmtId="0" fontId="50" fillId="0" borderId="0" xfId="0" applyFont="1" applyAlignment="1">
      <alignment horizontal="center" vertical="center"/>
    </xf>
    <xf numFmtId="0" fontId="47" fillId="6" borderId="1" xfId="0" applyFont="1" applyFill="1" applyBorder="1" applyAlignment="1">
      <alignment horizontal="center" vertical="center"/>
    </xf>
    <xf numFmtId="0" fontId="29" fillId="0" borderId="0" xfId="2" applyFont="1" applyAlignment="1">
      <alignment horizontal="center" vertical="center" wrapText="1"/>
    </xf>
    <xf numFmtId="0" fontId="31" fillId="0" borderId="0" xfId="4" applyFont="1" applyAlignment="1">
      <alignment horizontal="center" vertical="center" wrapText="1"/>
    </xf>
    <xf numFmtId="0" fontId="31" fillId="0" borderId="0" xfId="0" applyFont="1" applyAlignment="1">
      <alignment horizontal="center" vertical="center" wrapText="1"/>
    </xf>
    <xf numFmtId="0" fontId="29" fillId="2" borderId="0" xfId="4" applyFont="1" applyFill="1" applyAlignment="1">
      <alignment horizontal="center" vertical="center" wrapText="1"/>
    </xf>
    <xf numFmtId="0" fontId="45" fillId="0" borderId="0" xfId="0" applyFont="1"/>
    <xf numFmtId="2" fontId="29" fillId="0" borderId="0" xfId="2" applyNumberFormat="1" applyFont="1" applyAlignment="1">
      <alignment horizontal="center" vertical="center" wrapText="1"/>
    </xf>
    <xf numFmtId="0" fontId="3" fillId="0" borderId="0" xfId="1" applyFill="1" applyAlignment="1">
      <alignment horizontal="center" vertical="center" wrapText="1"/>
    </xf>
    <xf numFmtId="0" fontId="1" fillId="0" borderId="0" xfId="2" applyFont="1" applyAlignment="1">
      <alignment horizontal="center" vertical="center" wrapText="1"/>
    </xf>
    <xf numFmtId="0" fontId="29" fillId="4" borderId="0" xfId="2" applyFont="1" applyFill="1" applyAlignment="1">
      <alignment horizontal="center" vertical="center" wrapText="1"/>
    </xf>
    <xf numFmtId="0" fontId="29" fillId="2" borderId="0" xfId="2" applyFont="1" applyFill="1" applyAlignment="1">
      <alignment horizontal="center" vertical="center" wrapText="1"/>
    </xf>
    <xf numFmtId="2" fontId="47" fillId="6" borderId="1" xfId="0" applyNumberFormat="1" applyFont="1" applyFill="1" applyBorder="1" applyAlignment="1">
      <alignment horizontal="center" vertical="center" wrapText="1"/>
    </xf>
    <xf numFmtId="0" fontId="48" fillId="6" borderId="1" xfId="0" applyFont="1" applyFill="1" applyBorder="1" applyAlignment="1">
      <alignment horizontal="center" vertical="center" wrapText="1"/>
    </xf>
    <xf numFmtId="0" fontId="46" fillId="6" borderId="2" xfId="0" applyFont="1" applyFill="1" applyBorder="1" applyAlignment="1">
      <alignment horizontal="center" vertical="center" wrapText="1"/>
    </xf>
    <xf numFmtId="0" fontId="47" fillId="6" borderId="2" xfId="0" applyFont="1" applyFill="1" applyBorder="1" applyAlignment="1">
      <alignment horizontal="center" vertical="center" wrapText="1"/>
    </xf>
    <xf numFmtId="0" fontId="29" fillId="2" borderId="0" xfId="0" applyFont="1" applyFill="1" applyAlignment="1">
      <alignment horizontal="center" vertical="center" wrapText="1"/>
    </xf>
    <xf numFmtId="1" fontId="29" fillId="0" borderId="0" xfId="0" applyNumberFormat="1" applyFont="1" applyAlignment="1">
      <alignment horizontal="center" vertical="center" wrapText="1"/>
    </xf>
    <xf numFmtId="165" fontId="29" fillId="0" borderId="0" xfId="0" applyNumberFormat="1" applyFont="1" applyAlignment="1">
      <alignment horizontal="center" vertical="center" wrapText="1"/>
    </xf>
    <xf numFmtId="0" fontId="23" fillId="0" borderId="0" xfId="0" applyFont="1" applyAlignment="1">
      <alignment horizontal="center" vertical="center" wrapText="1"/>
    </xf>
    <xf numFmtId="2" fontId="29" fillId="0" borderId="0" xfId="0" applyNumberFormat="1" applyFont="1" applyAlignment="1">
      <alignment horizontal="center" vertical="center" wrapText="1"/>
    </xf>
    <xf numFmtId="0" fontId="1" fillId="0" borderId="0" xfId="0" applyFont="1" applyAlignment="1">
      <alignment horizontal="center" vertical="center" wrapText="1"/>
    </xf>
    <xf numFmtId="0" fontId="29" fillId="4" borderId="0" xfId="0" applyFont="1" applyFill="1" applyAlignment="1">
      <alignment horizontal="center" vertical="center" wrapText="1"/>
    </xf>
    <xf numFmtId="3" fontId="29" fillId="0" borderId="0" xfId="0" applyNumberFormat="1" applyFont="1" applyAlignment="1">
      <alignment horizontal="center" vertical="center" wrapText="1"/>
    </xf>
    <xf numFmtId="164" fontId="29" fillId="0" borderId="0" xfId="0" applyNumberFormat="1" applyFont="1" applyAlignment="1">
      <alignment horizontal="center" vertical="center" wrapText="1"/>
    </xf>
    <xf numFmtId="0" fontId="0" fillId="0" borderId="0" xfId="0" applyAlignment="1">
      <alignment vertical="center" wrapText="1"/>
    </xf>
    <xf numFmtId="0" fontId="8" fillId="0" borderId="0" xfId="0" applyFont="1" applyAlignment="1">
      <alignment horizontal="center" vertical="center" wrapText="1"/>
    </xf>
    <xf numFmtId="0" fontId="29" fillId="5" borderId="0" xfId="0" applyFont="1" applyFill="1" applyAlignment="1">
      <alignment horizontal="center" vertical="center" wrapText="1"/>
    </xf>
    <xf numFmtId="2" fontId="29" fillId="4" borderId="0" xfId="0" applyNumberFormat="1" applyFont="1" applyFill="1" applyAlignment="1">
      <alignment horizontal="center" vertical="center" wrapText="1"/>
    </xf>
    <xf numFmtId="0" fontId="31" fillId="0" borderId="0" xfId="2" applyFont="1" applyAlignment="1">
      <alignment horizontal="center" vertical="center" wrapText="1"/>
    </xf>
    <xf numFmtId="0" fontId="23" fillId="0" borderId="0" xfId="2" applyFont="1" applyAlignment="1">
      <alignment horizontal="center" vertical="center" wrapText="1"/>
    </xf>
    <xf numFmtId="0" fontId="29" fillId="0" borderId="0" xfId="1" applyFont="1" applyFill="1" applyAlignment="1">
      <alignment horizontal="center" vertical="center" wrapText="1"/>
    </xf>
    <xf numFmtId="0" fontId="29" fillId="3" borderId="0" xfId="0" applyFont="1" applyFill="1" applyAlignment="1">
      <alignment horizontal="center" vertical="center" wrapText="1"/>
    </xf>
    <xf numFmtId="49" fontId="29" fillId="0" borderId="0" xfId="0" applyNumberFormat="1" applyFont="1" applyAlignment="1">
      <alignment horizontal="center" vertical="center" wrapText="1"/>
    </xf>
    <xf numFmtId="0" fontId="31" fillId="0" borderId="0" xfId="1" applyFont="1" applyFill="1" applyAlignment="1">
      <alignment horizontal="center" vertical="center" wrapText="1"/>
    </xf>
    <xf numFmtId="0" fontId="29" fillId="5" borderId="0" xfId="2" applyFont="1" applyFill="1" applyAlignment="1">
      <alignment horizontal="center" vertical="center" wrapText="1"/>
    </xf>
    <xf numFmtId="2" fontId="29" fillId="4" borderId="0" xfId="2" applyNumberFormat="1" applyFont="1" applyFill="1" applyAlignment="1">
      <alignment horizontal="center" vertical="center" wrapText="1"/>
    </xf>
    <xf numFmtId="2" fontId="29" fillId="5" borderId="0" xfId="2" applyNumberFormat="1" applyFont="1" applyFill="1" applyAlignment="1">
      <alignment horizontal="center" vertical="center" wrapText="1"/>
    </xf>
    <xf numFmtId="167" fontId="29" fillId="0" borderId="0" xfId="2" applyNumberFormat="1" applyFont="1" applyAlignment="1">
      <alignment horizontal="center" vertical="center" wrapText="1"/>
    </xf>
    <xf numFmtId="0" fontId="31" fillId="2" borderId="0" xfId="2" applyFont="1" applyFill="1" applyAlignment="1">
      <alignment horizontal="center" vertical="center" wrapText="1"/>
    </xf>
    <xf numFmtId="0" fontId="29" fillId="0" borderId="0" xfId="3" applyFont="1" applyFill="1" applyAlignment="1">
      <alignment horizontal="center" vertical="center" wrapText="1"/>
    </xf>
    <xf numFmtId="2" fontId="31" fillId="0" borderId="0" xfId="2" applyNumberFormat="1" applyFont="1" applyAlignment="1">
      <alignment horizontal="center" vertical="center" wrapText="1"/>
    </xf>
    <xf numFmtId="0" fontId="53" fillId="0" borderId="0" xfId="1" applyFont="1" applyFill="1" applyAlignment="1">
      <alignment horizontal="center" vertical="center" wrapText="1"/>
    </xf>
    <xf numFmtId="0" fontId="8" fillId="0" borderId="0" xfId="2" applyFont="1" applyAlignment="1">
      <alignment horizontal="center" vertical="center" wrapText="1"/>
    </xf>
    <xf numFmtId="0" fontId="23" fillId="0" borderId="0" xfId="4" applyFont="1" applyAlignment="1">
      <alignment horizontal="center" vertical="center" wrapText="1"/>
    </xf>
    <xf numFmtId="0" fontId="29" fillId="5" borderId="0" xfId="4" applyFont="1" applyFill="1" applyAlignment="1">
      <alignment horizontal="center" vertical="center" wrapText="1"/>
    </xf>
    <xf numFmtId="0" fontId="29" fillId="4" borderId="0" xfId="4" applyFont="1" applyFill="1" applyAlignment="1">
      <alignment horizontal="center" vertical="center" wrapText="1"/>
    </xf>
    <xf numFmtId="2" fontId="29" fillId="9" borderId="0" xfId="4" applyNumberFormat="1" applyFont="1" applyFill="1" applyAlignment="1">
      <alignment horizontal="center" vertical="center" wrapText="1"/>
    </xf>
    <xf numFmtId="0" fontId="42" fillId="0" borderId="0" xfId="4" applyFont="1" applyAlignment="1">
      <alignment horizontal="center" vertical="center" wrapText="1"/>
    </xf>
    <xf numFmtId="0" fontId="54" fillId="0" borderId="0" xfId="1" applyFont="1" applyFill="1" applyAlignment="1">
      <alignment horizontal="center" vertical="center" wrapText="1"/>
    </xf>
    <xf numFmtId="0" fontId="9" fillId="0" borderId="0" xfId="0" applyFont="1" applyAlignment="1">
      <alignment horizontal="center" vertical="center" wrapText="1"/>
    </xf>
    <xf numFmtId="0" fontId="31" fillId="5" borderId="0" xfId="0" applyFont="1" applyFill="1" applyAlignment="1">
      <alignment horizontal="center" vertical="center" wrapText="1"/>
    </xf>
    <xf numFmtId="0" fontId="31" fillId="2" borderId="0" xfId="0" applyFont="1" applyFill="1" applyAlignment="1">
      <alignment horizontal="center" vertical="center" wrapText="1"/>
    </xf>
    <xf numFmtId="2" fontId="31" fillId="0" borderId="0" xfId="0" applyNumberFormat="1" applyFont="1" applyAlignment="1">
      <alignment horizontal="center" vertical="center" wrapText="1"/>
    </xf>
    <xf numFmtId="0" fontId="31" fillId="4" borderId="0" xfId="0" applyFont="1" applyFill="1" applyAlignment="1">
      <alignment horizontal="center" vertical="center" wrapText="1"/>
    </xf>
    <xf numFmtId="0" fontId="42" fillId="0" borderId="0" xfId="0" applyFont="1" applyAlignment="1">
      <alignment horizontal="center" vertical="center" wrapText="1"/>
    </xf>
    <xf numFmtId="0" fontId="55" fillId="0" borderId="0" xfId="0" applyFont="1" applyAlignment="1">
      <alignment horizontal="center" vertical="center" wrapText="1"/>
    </xf>
    <xf numFmtId="165" fontId="55" fillId="0" borderId="0" xfId="0" applyNumberFormat="1" applyFont="1" applyAlignment="1">
      <alignment horizontal="center" vertical="center" wrapText="1"/>
    </xf>
    <xf numFmtId="0" fontId="56" fillId="0" borderId="0" xfId="0" applyFont="1" applyAlignment="1">
      <alignment horizontal="center" vertical="center" wrapText="1"/>
    </xf>
    <xf numFmtId="0" fontId="57" fillId="0" borderId="0" xfId="0" applyFont="1" applyAlignment="1">
      <alignment horizontal="center"/>
    </xf>
    <xf numFmtId="0" fontId="58" fillId="0" borderId="0" xfId="0" applyFont="1"/>
    <xf numFmtId="164" fontId="55" fillId="0" borderId="0" xfId="0" applyNumberFormat="1" applyFont="1" applyAlignment="1">
      <alignment horizontal="center" vertical="center" wrapText="1"/>
    </xf>
    <xf numFmtId="0" fontId="42" fillId="4" borderId="0" xfId="0" applyFont="1" applyFill="1" applyAlignment="1">
      <alignment horizontal="center" vertical="center" wrapText="1"/>
    </xf>
    <xf numFmtId="1" fontId="55" fillId="0" borderId="0" xfId="0" applyNumberFormat="1" applyFont="1" applyAlignment="1">
      <alignment horizontal="center" vertical="center" wrapText="1"/>
    </xf>
    <xf numFmtId="3" fontId="42" fillId="0" borderId="0" xfId="0" applyNumberFormat="1" applyFont="1" applyAlignment="1">
      <alignment horizontal="center" vertical="center" wrapText="1"/>
    </xf>
    <xf numFmtId="2" fontId="55" fillId="0" borderId="0" xfId="0" applyNumberFormat="1" applyFont="1" applyAlignment="1">
      <alignment horizontal="center" vertical="center" wrapText="1"/>
    </xf>
    <xf numFmtId="0" fontId="59" fillId="0" borderId="0" xfId="0" applyFont="1" applyAlignment="1">
      <alignment horizontal="center"/>
    </xf>
    <xf numFmtId="0" fontId="60" fillId="0" borderId="0" xfId="0" applyFont="1"/>
    <xf numFmtId="164" fontId="42" fillId="0" borderId="0" xfId="0" applyNumberFormat="1" applyFont="1" applyAlignment="1">
      <alignment horizontal="center" vertical="center" wrapText="1"/>
    </xf>
    <xf numFmtId="165" fontId="42" fillId="0" borderId="0" xfId="0" applyNumberFormat="1" applyFont="1" applyAlignment="1">
      <alignment horizontal="center" vertical="center" wrapText="1"/>
    </xf>
    <xf numFmtId="2" fontId="42" fillId="0" borderId="0" xfId="0" applyNumberFormat="1" applyFont="1" applyAlignment="1">
      <alignment horizontal="center" vertical="center" wrapText="1"/>
    </xf>
    <xf numFmtId="0" fontId="56" fillId="0" borderId="0" xfId="0" applyFont="1" applyAlignment="1">
      <alignment vertical="center" wrapText="1"/>
    </xf>
    <xf numFmtId="0" fontId="58" fillId="0" borderId="0" xfId="0" applyFont="1" applyAlignment="1">
      <alignment horizontal="center" vertical="center"/>
    </xf>
    <xf numFmtId="0" fontId="42" fillId="0" borderId="0" xfId="2" applyFont="1" applyAlignment="1">
      <alignment horizontal="center" vertical="center" wrapText="1"/>
    </xf>
    <xf numFmtId="2" fontId="42" fillId="0" borderId="0" xfId="2" applyNumberFormat="1" applyFont="1" applyAlignment="1">
      <alignment horizontal="center" vertical="center" wrapText="1"/>
    </xf>
    <xf numFmtId="0" fontId="63" fillId="0" borderId="0" xfId="2" applyFont="1" applyAlignment="1">
      <alignment vertical="center" wrapText="1"/>
    </xf>
    <xf numFmtId="0" fontId="63" fillId="0" borderId="0" xfId="2" applyFont="1"/>
    <xf numFmtId="0" fontId="55" fillId="0" borderId="0" xfId="2" applyFont="1" applyAlignment="1">
      <alignment horizontal="center" vertical="center" wrapText="1"/>
    </xf>
    <xf numFmtId="2" fontId="55" fillId="0" borderId="0" xfId="2" applyNumberFormat="1" applyFont="1" applyAlignment="1">
      <alignment horizontal="center" vertical="center" wrapText="1"/>
    </xf>
    <xf numFmtId="0" fontId="42" fillId="4" borderId="0" xfId="2" applyFont="1" applyFill="1" applyAlignment="1">
      <alignment horizontal="center" vertical="center" wrapText="1"/>
    </xf>
    <xf numFmtId="0" fontId="42" fillId="5" borderId="0" xfId="2" applyFont="1" applyFill="1" applyAlignment="1">
      <alignment horizontal="center" vertical="center" wrapText="1"/>
    </xf>
    <xf numFmtId="0" fontId="64" fillId="0" borderId="0" xfId="0" applyFont="1" applyAlignment="1">
      <alignment horizontal="center" vertical="center" wrapText="1"/>
    </xf>
    <xf numFmtId="0" fontId="64" fillId="0" borderId="0" xfId="0" applyFont="1" applyAlignment="1">
      <alignment horizontal="center" vertical="center"/>
    </xf>
    <xf numFmtId="2" fontId="42" fillId="0" borderId="0" xfId="4" applyNumberFormat="1" applyFont="1" applyAlignment="1">
      <alignment horizontal="center" vertical="center" wrapText="1"/>
    </xf>
    <xf numFmtId="0" fontId="66" fillId="0" borderId="0" xfId="0" applyFont="1" applyAlignment="1">
      <alignment horizontal="center" vertical="center" wrapText="1"/>
    </xf>
    <xf numFmtId="0" fontId="67" fillId="0" borderId="0" xfId="0" applyFont="1" applyAlignment="1">
      <alignment horizontal="center"/>
    </xf>
    <xf numFmtId="0" fontId="68" fillId="0" borderId="0" xfId="0" applyFont="1"/>
    <xf numFmtId="0" fontId="69" fillId="0" borderId="0" xfId="0" applyFont="1"/>
    <xf numFmtId="0" fontId="69" fillId="0" borderId="0" xfId="0" applyFont="1" applyAlignment="1">
      <alignment horizontal="center"/>
    </xf>
    <xf numFmtId="0" fontId="66" fillId="0" borderId="0" xfId="2" applyFont="1" applyAlignment="1">
      <alignment horizontal="center" vertical="center" wrapText="1"/>
    </xf>
    <xf numFmtId="0" fontId="70" fillId="0" borderId="0" xfId="2" applyFont="1"/>
    <xf numFmtId="0" fontId="64" fillId="0" borderId="0" xfId="2" applyFont="1" applyAlignment="1">
      <alignment horizontal="center" vertical="center" wrapText="1"/>
    </xf>
    <xf numFmtId="0" fontId="66" fillId="0" borderId="0" xfId="4" applyFont="1" applyAlignment="1">
      <alignment horizontal="center" vertical="center" wrapText="1"/>
    </xf>
    <xf numFmtId="0" fontId="71" fillId="0" borderId="0" xfId="0" applyFont="1" applyAlignment="1">
      <alignment horizontal="center" vertical="center"/>
    </xf>
    <xf numFmtId="0" fontId="42" fillId="4" borderId="0" xfId="4" applyFont="1" applyFill="1" applyAlignment="1">
      <alignment horizontal="center" vertical="center" wrapText="1"/>
    </xf>
    <xf numFmtId="0" fontId="72" fillId="0" borderId="0" xfId="0" applyFont="1" applyAlignment="1">
      <alignment horizontal="center"/>
    </xf>
    <xf numFmtId="1" fontId="42" fillId="4" borderId="0" xfId="2" applyNumberFormat="1" applyFont="1" applyFill="1" applyAlignment="1">
      <alignment horizontal="center" vertical="center" wrapText="1"/>
    </xf>
    <xf numFmtId="166" fontId="42" fillId="0" borderId="0" xfId="0" applyNumberFormat="1" applyFont="1" applyAlignment="1">
      <alignment horizontal="center" vertical="center" wrapText="1"/>
    </xf>
    <xf numFmtId="0" fontId="73" fillId="0" borderId="0" xfId="0" applyFont="1" applyAlignment="1">
      <alignment horizontal="center"/>
    </xf>
    <xf numFmtId="0" fontId="42" fillId="0" borderId="0" xfId="0" applyFont="1" applyAlignment="1">
      <alignment horizontal="center" vertical="center"/>
    </xf>
    <xf numFmtId="2" fontId="42" fillId="0" borderId="0" xfId="0" applyNumberFormat="1" applyFont="1" applyAlignment="1">
      <alignment horizontal="center" vertical="center"/>
    </xf>
    <xf numFmtId="0" fontId="74" fillId="10" borderId="0" xfId="0" applyFont="1" applyFill="1" applyAlignment="1">
      <alignment vertical="center"/>
    </xf>
    <xf numFmtId="0" fontId="29" fillId="10" borderId="0" xfId="0" applyFont="1" applyFill="1" applyAlignment="1">
      <alignment horizontal="center" vertical="center"/>
    </xf>
    <xf numFmtId="0" fontId="29" fillId="10" borderId="0" xfId="0" applyFont="1" applyFill="1" applyAlignment="1">
      <alignment horizontal="center" vertical="center" wrapText="1"/>
    </xf>
    <xf numFmtId="2" fontId="29" fillId="10" borderId="0" xfId="0" applyNumberFormat="1" applyFont="1" applyFill="1" applyAlignment="1">
      <alignment horizontal="center" vertical="center"/>
    </xf>
    <xf numFmtId="0" fontId="30" fillId="10" borderId="0" xfId="0" applyFont="1" applyFill="1" applyAlignment="1">
      <alignment horizontal="center" vertical="center"/>
    </xf>
    <xf numFmtId="0" fontId="1" fillId="10" borderId="0" xfId="0" applyFont="1" applyFill="1" applyAlignment="1">
      <alignment horizontal="center" vertical="center"/>
    </xf>
    <xf numFmtId="0" fontId="31" fillId="10" borderId="0" xfId="0" applyFont="1" applyFill="1" applyAlignment="1">
      <alignment horizontal="center" vertical="center"/>
    </xf>
    <xf numFmtId="0" fontId="0" fillId="10" borderId="0" xfId="0" applyFill="1" applyAlignment="1">
      <alignment vertical="center"/>
    </xf>
    <xf numFmtId="0" fontId="66" fillId="0" borderId="0" xfId="0" applyFont="1" applyAlignment="1">
      <alignment horizontal="center" vertical="center"/>
    </xf>
    <xf numFmtId="0" fontId="75" fillId="0" borderId="0" xfId="1" applyFont="1" applyFill="1" applyAlignment="1">
      <alignment horizontal="center" vertical="center" wrapText="1"/>
    </xf>
    <xf numFmtId="0" fontId="42" fillId="2" borderId="0" xfId="4" applyFont="1" applyFill="1" applyAlignment="1">
      <alignment horizontal="center" vertical="center" wrapText="1"/>
    </xf>
    <xf numFmtId="0" fontId="42" fillId="2" borderId="0" xfId="0" applyFont="1" applyFill="1" applyAlignment="1">
      <alignment horizontal="center" vertical="center" wrapText="1"/>
    </xf>
    <xf numFmtId="0" fontId="76" fillId="0" borderId="0" xfId="0" applyFont="1" applyAlignment="1">
      <alignment horizontal="center" vertical="center" wrapText="1"/>
    </xf>
    <xf numFmtId="0" fontId="0" fillId="0" borderId="0" xfId="0" pivotButton="1"/>
    <xf numFmtId="0" fontId="0" fillId="0" borderId="0" xfId="0" applyAlignment="1">
      <alignment horizontal="left"/>
    </xf>
    <xf numFmtId="0" fontId="42" fillId="0" borderId="0" xfId="2" applyFont="1" applyAlignment="1">
      <alignment horizontal="center" vertical="center"/>
    </xf>
    <xf numFmtId="0" fontId="44" fillId="6" borderId="0" xfId="0" applyFont="1" applyFill="1" applyAlignment="1">
      <alignment horizontal="center" vertical="center"/>
    </xf>
    <xf numFmtId="0" fontId="0" fillId="0" borderId="0" xfId="0" applyNumberFormat="1"/>
    <xf numFmtId="0" fontId="45" fillId="0" borderId="0" xfId="0" applyNumberFormat="1" applyFont="1"/>
    <xf numFmtId="0" fontId="45" fillId="0" borderId="0" xfId="0" pivotButton="1" applyFont="1" applyAlignment="1"/>
    <xf numFmtId="0" fontId="45" fillId="0" borderId="0" xfId="0" applyNumberFormat="1" applyFont="1" applyAlignment="1"/>
    <xf numFmtId="0" fontId="45" fillId="0" borderId="0" xfId="0" applyNumberFormat="1" applyFont="1" applyFill="1" applyAlignment="1"/>
    <xf numFmtId="0" fontId="45" fillId="0" borderId="0" xfId="0" applyFont="1" applyFill="1" applyAlignment="1">
      <alignment horizontal="left"/>
    </xf>
  </cellXfs>
  <cellStyles count="5">
    <cellStyle name="Hyperlink" xfId="1" builtinId="8"/>
    <cellStyle name="Köprü 2" xfId="3" xr:uid="{7FDC908B-540A-4C6C-AC4C-C9A8E09BB9DE}"/>
    <cellStyle name="Normal" xfId="0" builtinId="0"/>
    <cellStyle name="Normal 2" xfId="2" xr:uid="{0FFBA31A-3D06-442C-917F-24B93913B021}"/>
    <cellStyle name="Normal 3" xfId="4" xr:uid="{3FDA92B3-10CB-4C30-9D1B-B548D5801C0A}"/>
  </cellStyles>
  <dxfs count="314">
    <dxf>
      <alignment wrapText="1"/>
    </dxf>
    <dxf>
      <alignment vertical="center"/>
    </dxf>
    <dxf>
      <alignment horizontal="center"/>
    </dxf>
    <dxf>
      <font>
        <sz val="10"/>
      </font>
    </dxf>
    <dxf>
      <font>
        <sz val="10"/>
      </font>
    </dxf>
    <dxf>
      <font>
        <sz val="10"/>
      </font>
    </dxf>
    <dxf>
      <font>
        <sz val="10"/>
      </font>
    </dxf>
    <dxf>
      <alignment wrapText="0"/>
    </dxf>
    <dxf>
      <alignment wrapText="0"/>
    </dxf>
    <dxf>
      <alignment wrapText="0"/>
    </dxf>
    <dxf>
      <alignment wrapText="1"/>
    </dxf>
    <dxf>
      <alignment horizontal="center"/>
    </dxf>
    <dxf>
      <alignment vertical="center"/>
    </dxf>
    <dxf>
      <alignment wrapText="1"/>
    </dxf>
    <dxf>
      <alignment vertical="center"/>
    </dxf>
    <dxf>
      <alignment horizontal="center"/>
    </dxf>
    <dxf>
      <font>
        <sz val="10"/>
      </font>
    </dxf>
    <dxf>
      <font>
        <sz val="10"/>
      </font>
    </dxf>
    <dxf>
      <font>
        <sz val="10"/>
      </font>
    </dxf>
    <dxf>
      <font>
        <sz val="10"/>
      </font>
    </dxf>
    <dxf>
      <alignment wrapText="1"/>
    </dxf>
    <dxf>
      <alignment vertical="center"/>
    </dxf>
    <dxf>
      <alignment horizontal="center"/>
    </dxf>
    <dxf>
      <font>
        <sz val="10"/>
      </font>
    </dxf>
    <dxf>
      <font>
        <sz val="10"/>
      </font>
    </dxf>
    <dxf>
      <font>
        <sz val="10"/>
      </font>
    </dxf>
    <dxf>
      <font>
        <sz val="10"/>
      </font>
    </dxf>
    <dxf>
      <alignment wrapText="0"/>
    </dxf>
    <dxf>
      <alignment wrapText="0"/>
    </dxf>
    <dxf>
      <alignment wrapText="0"/>
    </dxf>
    <dxf>
      <alignment wrapText="1"/>
    </dxf>
    <dxf>
      <alignment horizontal="center"/>
    </dxf>
    <dxf>
      <alignment vertical="center"/>
    </dxf>
    <dxf>
      <alignment wrapText="1"/>
    </dxf>
    <dxf>
      <alignment vertical="center"/>
    </dxf>
    <dxf>
      <alignment horizontal="center"/>
    </dxf>
    <dxf>
      <font>
        <sz val="10"/>
      </font>
    </dxf>
    <dxf>
      <font>
        <sz val="10"/>
      </font>
    </dxf>
    <dxf>
      <font>
        <sz val="10"/>
      </font>
    </dxf>
    <dxf>
      <font>
        <sz val="10"/>
      </font>
    </dxf>
    <dxf>
      <alignment wrapText="0"/>
    </dxf>
    <dxf>
      <alignment wrapText="0"/>
    </dxf>
    <dxf>
      <alignment wrapText="0"/>
    </dxf>
    <dxf>
      <alignment wrapText="1"/>
    </dxf>
    <dxf>
      <alignment horizontal="center"/>
    </dxf>
    <dxf>
      <alignment vertical="center"/>
    </dxf>
    <dxf>
      <alignment wrapText="1"/>
    </dxf>
    <dxf>
      <alignment vertical="center"/>
    </dxf>
    <dxf>
      <alignment horizontal="center"/>
    </dxf>
    <dxf>
      <font>
        <sz val="10"/>
      </font>
    </dxf>
    <dxf>
      <font>
        <sz val="10"/>
      </font>
    </dxf>
    <dxf>
      <font>
        <sz val="10"/>
      </font>
    </dxf>
    <dxf>
      <font>
        <sz val="10"/>
      </font>
    </dxf>
    <dxf>
      <alignment wrapText="0"/>
    </dxf>
    <dxf>
      <alignment wrapText="0"/>
    </dxf>
    <dxf>
      <alignment wrapText="0"/>
    </dxf>
    <dxf>
      <alignment wrapText="1"/>
    </dxf>
    <dxf>
      <alignment horizontal="center"/>
    </dxf>
    <dxf>
      <alignment vertical="center"/>
    </dxf>
    <dxf>
      <alignment wrapText="1"/>
    </dxf>
    <dxf>
      <alignment vertical="center"/>
    </dxf>
    <dxf>
      <alignment horizontal="center"/>
    </dxf>
    <dxf>
      <font>
        <sz val="10"/>
      </font>
    </dxf>
    <dxf>
      <font>
        <sz val="10"/>
      </font>
    </dxf>
    <dxf>
      <font>
        <sz val="10"/>
      </font>
    </dxf>
    <dxf>
      <font>
        <sz val="10"/>
      </font>
    </dxf>
    <dxf>
      <alignment wrapText="0"/>
    </dxf>
    <dxf>
      <alignment wrapText="0"/>
    </dxf>
    <dxf>
      <alignment wrapText="0"/>
    </dxf>
    <dxf>
      <alignment wrapText="1"/>
    </dxf>
    <dxf>
      <alignment horizontal="center"/>
    </dxf>
    <dxf>
      <alignment vertical="center"/>
    </dxf>
    <dxf>
      <fill>
        <patternFill patternType="none">
          <bgColor auto="1"/>
        </patternFill>
      </fill>
    </dxf>
    <dxf>
      <fill>
        <patternFill patternType="none">
          <bgColor auto="1"/>
        </patternFill>
      </fill>
    </dxf>
    <dxf>
      <alignment wrapText="1"/>
    </dxf>
    <dxf>
      <alignment vertical="center"/>
    </dxf>
    <dxf>
      <alignment horizontal="center"/>
    </dxf>
    <dxf>
      <font>
        <sz val="10"/>
      </font>
    </dxf>
    <dxf>
      <font>
        <sz val="10"/>
      </font>
    </dxf>
    <dxf>
      <font>
        <sz val="10"/>
      </font>
    </dxf>
    <dxf>
      <font>
        <sz val="10"/>
      </font>
    </dxf>
    <dxf>
      <alignment wrapText="0"/>
    </dxf>
    <dxf>
      <alignment wrapText="0"/>
    </dxf>
    <dxf>
      <alignment wrapText="0"/>
    </dxf>
    <dxf>
      <alignment vertical="center"/>
    </dxf>
    <dxf>
      <alignment wrapText="1"/>
    </dxf>
    <dxf>
      <alignment horizontal="center"/>
    </dxf>
    <dxf>
      <alignment wrapText="1"/>
    </dxf>
    <dxf>
      <alignment vertical="center"/>
    </dxf>
    <dxf>
      <alignment horizontal="center"/>
    </dxf>
    <dxf>
      <font>
        <sz val="10"/>
      </font>
    </dxf>
    <dxf>
      <font>
        <sz val="10"/>
      </font>
    </dxf>
    <dxf>
      <font>
        <sz val="10"/>
      </font>
    </dxf>
    <dxf>
      <font>
        <sz val="10"/>
      </font>
    </dxf>
    <dxf>
      <alignment wrapText="0"/>
    </dxf>
    <dxf>
      <alignment wrapText="0"/>
    </dxf>
    <dxf>
      <alignment wrapText="0"/>
    </dxf>
    <dxf>
      <alignment vertical="center"/>
    </dxf>
    <dxf>
      <alignment wrapText="1"/>
    </dxf>
    <dxf>
      <alignment horizontal="center"/>
    </dxf>
    <dxf>
      <alignment wrapText="1"/>
    </dxf>
    <dxf>
      <alignment vertical="center"/>
    </dxf>
    <dxf>
      <alignment horizontal="center"/>
    </dxf>
    <dxf>
      <font>
        <sz val="10"/>
      </font>
    </dxf>
    <dxf>
      <font>
        <sz val="10"/>
      </font>
    </dxf>
    <dxf>
      <font>
        <sz val="10"/>
      </font>
    </dxf>
    <dxf>
      <font>
        <sz val="10"/>
      </font>
    </dxf>
    <dxf>
      <alignment wrapText="0"/>
    </dxf>
    <dxf>
      <alignment wrapText="0"/>
    </dxf>
    <dxf>
      <alignment wrapText="0"/>
    </dxf>
    <dxf>
      <alignment wrapText="1"/>
    </dxf>
    <dxf>
      <alignment horizontal="center"/>
    </dxf>
    <dxf>
      <alignment vertical="center"/>
    </dxf>
    <dxf>
      <alignment wrapText="1"/>
    </dxf>
    <dxf>
      <alignment vertical="center"/>
    </dxf>
    <dxf>
      <alignment horizontal="center"/>
    </dxf>
    <dxf>
      <font>
        <sz val="10"/>
      </font>
    </dxf>
    <dxf>
      <font>
        <sz val="10"/>
      </font>
    </dxf>
    <dxf>
      <font>
        <sz val="10"/>
      </font>
    </dxf>
    <dxf>
      <font>
        <sz val="10"/>
      </font>
    </dxf>
    <dxf>
      <alignment wrapText="1"/>
    </dxf>
    <dxf>
      <alignment vertical="center"/>
    </dxf>
    <dxf>
      <alignment horizontal="center"/>
    </dxf>
    <dxf>
      <font>
        <sz val="10"/>
      </font>
    </dxf>
    <dxf>
      <font>
        <sz val="10"/>
      </font>
    </dxf>
    <dxf>
      <font>
        <sz val="10"/>
      </font>
    </dxf>
    <dxf>
      <font>
        <sz val="10"/>
      </font>
    </dxf>
    <dxf>
      <alignment wrapText="0"/>
    </dxf>
    <dxf>
      <alignment wrapText="0"/>
    </dxf>
    <dxf>
      <alignment wrapText="0"/>
    </dxf>
    <dxf>
      <alignment wrapText="1"/>
    </dxf>
    <dxf>
      <alignment horizontal="center"/>
    </dxf>
    <dxf>
      <alignment vertical="center"/>
    </dxf>
    <dxf>
      <alignment wrapText="1"/>
    </dxf>
    <dxf>
      <alignment vertical="center"/>
    </dxf>
    <dxf>
      <alignment horizontal="center"/>
    </dxf>
    <dxf>
      <font>
        <sz val="10"/>
      </font>
    </dxf>
    <dxf>
      <font>
        <sz val="10"/>
      </font>
    </dxf>
    <dxf>
      <font>
        <sz val="10"/>
      </font>
    </dxf>
    <dxf>
      <font>
        <sz val="10"/>
      </font>
    </dxf>
    <dxf>
      <alignment wrapText="0"/>
    </dxf>
    <dxf>
      <alignment wrapText="0"/>
    </dxf>
    <dxf>
      <alignment wrapText="0"/>
    </dxf>
    <dxf>
      <alignment wrapText="1"/>
    </dxf>
    <dxf>
      <alignment horizontal="center"/>
    </dxf>
    <dxf>
      <alignment vertical="center"/>
    </dxf>
    <dxf>
      <alignment wrapText="1"/>
    </dxf>
    <dxf>
      <alignment vertical="center"/>
    </dxf>
    <dxf>
      <alignment horizontal="center"/>
    </dxf>
    <dxf>
      <font>
        <sz val="10"/>
      </font>
    </dxf>
    <dxf>
      <font>
        <sz val="10"/>
      </font>
    </dxf>
    <dxf>
      <font>
        <sz val="10"/>
      </font>
    </dxf>
    <dxf>
      <font>
        <sz val="10"/>
      </font>
    </dxf>
    <dxf>
      <alignment wrapText="0"/>
    </dxf>
    <dxf>
      <alignment wrapText="0"/>
    </dxf>
    <dxf>
      <alignment wrapText="0"/>
    </dxf>
    <dxf>
      <alignment wrapText="1"/>
    </dxf>
    <dxf>
      <alignment horizontal="center"/>
    </dxf>
    <dxf>
      <alignment vertical="center"/>
    </dxf>
    <dxf>
      <alignment wrapText="1"/>
    </dxf>
    <dxf>
      <alignment vertical="center"/>
    </dxf>
    <dxf>
      <alignment horizontal="center"/>
    </dxf>
    <dxf>
      <font>
        <sz val="10"/>
      </font>
    </dxf>
    <dxf>
      <font>
        <sz val="10"/>
      </font>
    </dxf>
    <dxf>
      <font>
        <sz val="10"/>
      </font>
    </dxf>
    <dxf>
      <font>
        <sz val="10"/>
      </font>
    </dxf>
    <dxf>
      <alignment wrapText="0"/>
    </dxf>
    <dxf>
      <alignment wrapText="0"/>
    </dxf>
    <dxf>
      <alignment wrapText="0"/>
    </dxf>
    <dxf>
      <alignment wrapText="1"/>
    </dxf>
    <dxf>
      <alignment horizontal="center"/>
    </dxf>
    <dxf>
      <alignment vertical="center"/>
    </dxf>
    <dxf>
      <fill>
        <patternFill patternType="none">
          <bgColor auto="1"/>
        </patternFill>
      </fill>
    </dxf>
    <dxf>
      <fill>
        <patternFill patternType="none">
          <bgColor auto="1"/>
        </patternFill>
      </fill>
    </dxf>
    <dxf>
      <alignment wrapText="1"/>
    </dxf>
    <dxf>
      <alignment vertical="center"/>
    </dxf>
    <dxf>
      <alignment horizontal="center"/>
    </dxf>
    <dxf>
      <font>
        <sz val="10"/>
      </font>
    </dxf>
    <dxf>
      <font>
        <sz val="10"/>
      </font>
    </dxf>
    <dxf>
      <font>
        <sz val="10"/>
      </font>
    </dxf>
    <dxf>
      <font>
        <sz val="10"/>
      </font>
    </dxf>
    <dxf>
      <alignment wrapText="0"/>
    </dxf>
    <dxf>
      <alignment wrapText="0"/>
    </dxf>
    <dxf>
      <alignment wrapText="0"/>
    </dxf>
    <dxf>
      <alignment vertical="center"/>
    </dxf>
    <dxf>
      <alignment wrapText="1"/>
    </dxf>
    <dxf>
      <alignment horizontal="center"/>
    </dxf>
    <dxf>
      <alignment wrapText="1"/>
    </dxf>
    <dxf>
      <alignment vertical="center"/>
    </dxf>
    <dxf>
      <alignment horizontal="center"/>
    </dxf>
    <dxf>
      <font>
        <sz val="10"/>
      </font>
    </dxf>
    <dxf>
      <font>
        <sz val="10"/>
      </font>
    </dxf>
    <dxf>
      <font>
        <sz val="10"/>
      </font>
    </dxf>
    <dxf>
      <font>
        <sz val="10"/>
      </font>
    </dxf>
    <dxf>
      <alignment wrapText="0"/>
    </dxf>
    <dxf>
      <alignment wrapText="0"/>
    </dxf>
    <dxf>
      <alignment wrapText="0"/>
    </dxf>
    <dxf>
      <alignment vertical="center"/>
    </dxf>
    <dxf>
      <alignment wrapText="1"/>
    </dxf>
    <dxf>
      <alignment horizontal="center"/>
    </dxf>
    <dxf>
      <alignment horizontal="center"/>
    </dxf>
    <dxf>
      <alignment wrapText="1"/>
    </dxf>
    <dxf>
      <alignment vertical="center"/>
    </dxf>
    <dxf>
      <alignment wrapText="0"/>
    </dxf>
    <dxf>
      <alignment wrapText="0"/>
    </dxf>
    <dxf>
      <alignment wrapText="0"/>
    </dxf>
    <dxf>
      <font>
        <sz val="10"/>
      </font>
    </dxf>
    <dxf>
      <font>
        <sz val="10"/>
      </font>
    </dxf>
    <dxf>
      <font>
        <sz val="10"/>
      </font>
    </dxf>
    <dxf>
      <font>
        <sz val="10"/>
      </font>
    </dxf>
    <dxf>
      <alignment horizontal="center"/>
    </dxf>
    <dxf>
      <alignment vertical="center"/>
    </dxf>
    <dxf>
      <alignment wrapText="1"/>
    </dxf>
    <dxf>
      <alignment horizontal="center"/>
    </dxf>
    <dxf>
      <alignment wrapText="1"/>
    </dxf>
    <dxf>
      <alignment vertical="center"/>
    </dxf>
    <dxf>
      <alignment wrapText="0"/>
    </dxf>
    <dxf>
      <alignment wrapText="0"/>
    </dxf>
    <dxf>
      <alignment wrapText="0"/>
    </dxf>
    <dxf>
      <font>
        <sz val="10"/>
      </font>
    </dxf>
    <dxf>
      <font>
        <sz val="10"/>
      </font>
    </dxf>
    <dxf>
      <font>
        <sz val="10"/>
      </font>
    </dxf>
    <dxf>
      <font>
        <sz val="10"/>
      </font>
    </dxf>
    <dxf>
      <alignment horizontal="center"/>
    </dxf>
    <dxf>
      <alignment vertical="center"/>
    </dxf>
    <dxf>
      <alignment wrapText="1"/>
    </dxf>
    <dxf>
      <fill>
        <patternFill patternType="none">
          <bgColor auto="1"/>
        </patternFill>
      </fill>
    </dxf>
    <dxf>
      <fill>
        <patternFill patternType="none">
          <bgColor auto="1"/>
        </patternFill>
      </fill>
    </dxf>
    <dxf>
      <alignment vertical="center"/>
    </dxf>
    <dxf>
      <alignment horizontal="center"/>
    </dxf>
    <dxf>
      <alignment wrapText="1"/>
    </dxf>
    <dxf>
      <alignment wrapText="0"/>
    </dxf>
    <dxf>
      <alignment wrapText="0"/>
    </dxf>
    <dxf>
      <alignment wrapText="0"/>
    </dxf>
    <dxf>
      <font>
        <sz val="10"/>
      </font>
    </dxf>
    <dxf>
      <font>
        <sz val="10"/>
      </font>
    </dxf>
    <dxf>
      <font>
        <sz val="10"/>
      </font>
    </dxf>
    <dxf>
      <font>
        <sz val="10"/>
      </font>
    </dxf>
    <dxf>
      <alignment horizontal="center"/>
    </dxf>
    <dxf>
      <alignment vertical="center"/>
    </dxf>
    <dxf>
      <alignment wrapText="1"/>
    </dxf>
    <dxf>
      <alignment vertical="center"/>
    </dxf>
    <dxf>
      <alignment horizontal="center"/>
    </dxf>
    <dxf>
      <alignment wrapText="1"/>
    </dxf>
    <dxf>
      <alignment wrapText="0"/>
    </dxf>
    <dxf>
      <alignment wrapText="0"/>
    </dxf>
    <dxf>
      <alignment wrapText="0"/>
    </dxf>
    <dxf>
      <font>
        <sz val="10"/>
      </font>
    </dxf>
    <dxf>
      <font>
        <sz val="10"/>
      </font>
    </dxf>
    <dxf>
      <font>
        <sz val="10"/>
      </font>
    </dxf>
    <dxf>
      <font>
        <sz val="10"/>
      </font>
    </dxf>
    <dxf>
      <alignment horizontal="center"/>
    </dxf>
    <dxf>
      <alignment vertical="center"/>
    </dxf>
    <dxf>
      <alignment wrapText="1"/>
    </dxf>
    <dxf>
      <alignment vertical="center"/>
    </dxf>
    <dxf>
      <alignment horizontal="center"/>
    </dxf>
    <dxf>
      <alignment wrapText="1"/>
    </dxf>
    <dxf>
      <alignment wrapText="0"/>
    </dxf>
    <dxf>
      <alignment wrapText="0"/>
    </dxf>
    <dxf>
      <alignment wrapText="0"/>
    </dxf>
    <dxf>
      <font>
        <sz val="10"/>
      </font>
    </dxf>
    <dxf>
      <font>
        <sz val="10"/>
      </font>
    </dxf>
    <dxf>
      <font>
        <sz val="10"/>
      </font>
    </dxf>
    <dxf>
      <font>
        <sz val="10"/>
      </font>
    </dxf>
    <dxf>
      <alignment horizontal="center"/>
    </dxf>
    <dxf>
      <alignment vertical="center"/>
    </dxf>
    <dxf>
      <alignment wrapText="1"/>
    </dxf>
    <dxf>
      <alignment vertical="center"/>
    </dxf>
    <dxf>
      <alignment horizontal="center"/>
    </dxf>
    <dxf>
      <alignment wrapText="1"/>
    </dxf>
    <dxf>
      <alignment wrapText="0"/>
    </dxf>
    <dxf>
      <alignment wrapText="0"/>
    </dxf>
    <dxf>
      <alignment wrapText="0"/>
    </dxf>
    <dxf>
      <font>
        <sz val="10"/>
      </font>
    </dxf>
    <dxf>
      <font>
        <sz val="10"/>
      </font>
    </dxf>
    <dxf>
      <font>
        <sz val="10"/>
      </font>
    </dxf>
    <dxf>
      <font>
        <sz val="10"/>
      </font>
    </dxf>
    <dxf>
      <alignment horizontal="center"/>
    </dxf>
    <dxf>
      <alignment vertical="center"/>
    </dxf>
    <dxf>
      <alignment wrapText="1"/>
    </dxf>
    <dxf>
      <alignment vertical="center"/>
    </dxf>
    <dxf>
      <alignment horizontal="center"/>
    </dxf>
    <dxf>
      <alignment wrapText="1"/>
    </dxf>
    <dxf>
      <alignment wrapText="0"/>
    </dxf>
    <dxf>
      <alignment wrapText="0"/>
    </dxf>
    <dxf>
      <alignment wrapText="0"/>
    </dxf>
    <dxf>
      <font>
        <sz val="10"/>
      </font>
    </dxf>
    <dxf>
      <font>
        <sz val="10"/>
      </font>
    </dxf>
    <dxf>
      <font>
        <sz val="10"/>
      </font>
    </dxf>
    <dxf>
      <font>
        <sz val="10"/>
      </font>
    </dxf>
    <dxf>
      <alignment horizontal="center"/>
    </dxf>
    <dxf>
      <alignment vertical="center"/>
    </dxf>
    <dxf>
      <alignment wrapText="1"/>
    </dxf>
    <dxf>
      <font>
        <sz val="10"/>
      </font>
    </dxf>
    <dxf>
      <font>
        <sz val="10"/>
      </font>
    </dxf>
    <dxf>
      <font>
        <sz val="10"/>
      </font>
    </dxf>
    <dxf>
      <font>
        <sz val="10"/>
      </font>
    </dxf>
    <dxf>
      <alignment horizontal="center"/>
    </dxf>
    <dxf>
      <alignment vertical="center"/>
    </dxf>
    <dxf>
      <alignment wrapText="1"/>
    </dxf>
    <dxf>
      <alignment vertical="center"/>
    </dxf>
    <dxf>
      <alignment horizontal="center"/>
    </dxf>
    <dxf>
      <alignment wrapText="1"/>
    </dxf>
    <dxf>
      <alignment wrapText="0"/>
    </dxf>
    <dxf>
      <alignment wrapText="0"/>
    </dxf>
    <dxf>
      <alignment wrapText="0"/>
    </dxf>
    <dxf>
      <font>
        <sz val="10"/>
      </font>
    </dxf>
    <dxf>
      <font>
        <sz val="10"/>
      </font>
    </dxf>
    <dxf>
      <font>
        <sz val="10"/>
      </font>
    </dxf>
    <dxf>
      <font>
        <sz val="10"/>
      </font>
    </dxf>
    <dxf>
      <alignment horizontal="center"/>
    </dxf>
    <dxf>
      <alignment vertical="center"/>
    </dxf>
    <dxf>
      <alignment wrapText="1"/>
    </dxf>
    <dxf>
      <font>
        <color auto="1"/>
      </font>
    </dxf>
  </dxfs>
  <tableStyles count="0" defaultTableStyle="TableStyleMedium2" defaultPivotStyle="PivotStyleLight16"/>
  <colors>
    <mruColors>
      <color rgb="FF0B142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KUBRA TIRAS" id="{63A6D513-E89A-4AA6-BEAA-69FC4BBB0633}" userId="KUBRA TIRAS" providerId="None"/>
  <person displayName="KUBRA TIRAS" id="{73BD92C9-7E8B-47B4-A8CE-59532AF18A4E}" userId="S::KTIRAS20@ku.edu.tr::c165092b-df35-47b7-8a1a-13cc413588bd"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bra tiras" refreshedDate="45129.72993645833" createdVersion="8" refreshedVersion="8" minRefreshableVersion="3" recordCount="1324" xr:uid="{9F7E0DCE-8ABB-4CC4-A15C-28B5775E90AD}">
  <cacheSource type="worksheet">
    <worksheetSource ref="N1:N1048576" sheet="model dataset"/>
  </cacheSource>
  <cacheFields count="1">
    <cacheField name="solvent" numFmtId="0">
      <sharedItems containsBlank="1" count="37">
        <m/>
        <s v="aqueous hydrochloric acid"/>
        <s v="water"/>
        <s v="toluene"/>
        <s v="acetone"/>
        <s v="HCl"/>
        <s v="ammonia"/>
        <s v="benzene"/>
        <s v="2-butanol"/>
        <s v="aqueous nitric acid"/>
        <s v="heptane"/>
        <s v="monoglyme"/>
        <s v="THF"/>
        <s v="diglyme"/>
        <s v="2-propanol"/>
        <s v="ethylene glycol"/>
        <s v="aqueous ethylene glycol"/>
        <s v="dichloromethane"/>
        <s v="isopropanol"/>
        <s v="ethanol"/>
        <s v="nitric acid"/>
        <s v="acetylacetone"/>
        <s v="aqueous methanol"/>
        <s v="aqueous ethanol"/>
        <s v="xylene"/>
        <s v="methanol"/>
        <s v="hydrazine"/>
        <s v="urea"/>
        <s v="aqueous acetic acid"/>
        <s v="methylene chloride"/>
        <s v="benzene chloride"/>
        <s v="acetonitrile"/>
        <s v="tetrahydrofuran"/>
        <s v="aqueous hydrogen peroxide"/>
        <s v="chloroform"/>
        <s v="butanol"/>
        <s v="NA" u="1"/>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bra tiras" refreshedDate="45678.083826273149" createdVersion="8" refreshedVersion="8" minRefreshableVersion="3" recordCount="1297" xr:uid="{7C10BF95-71ED-462A-861F-180D2BF17DFE}">
  <cacheSource type="worksheet">
    <worksheetSource ref="A1:AW1048576" sheet="model dataset"/>
  </cacheSource>
  <cacheFields count="49">
    <cacheField name="method" numFmtId="0">
      <sharedItems containsBlank="1" count="12">
        <s v="Incipient wetness impregnation"/>
        <s v="Wet Impregnation"/>
        <s v="Ion-exchange"/>
        <s v="Sol-gel"/>
        <s v="Commercial"/>
        <s v="Deposition-precipitation"/>
        <s v="Liquid-phase reduction"/>
        <s v="Microwave-assisted synthesis"/>
        <s v="Polyol"/>
        <s v="Photo-deposition"/>
        <m/>
        <s v="Impregnation" u="1"/>
      </sharedItems>
    </cacheField>
    <cacheField name="theoretical_loading" numFmtId="0">
      <sharedItems containsBlank="1" containsMixedTypes="1" containsNumber="1" minValue="0.05" maxValue="60"/>
    </cacheField>
    <cacheField name="actual_loading" numFmtId="0">
      <sharedItems containsBlank="1" containsMixedTypes="1" containsNumber="1" minValue="0.04" maxValue="60"/>
    </cacheField>
    <cacheField name="differenceML" numFmtId="0">
      <sharedItems containsBlank="1" containsMixedTypes="1" containsNumber="1" minValue="0" maxValue="4.0999999999999996"/>
    </cacheField>
    <cacheField name="MetalLoading" numFmtId="2">
      <sharedItems containsString="0" containsBlank="1" containsNumber="1" minValue="0.04" maxValue="60" count="171">
        <n v="1"/>
        <n v="5"/>
        <n v="10"/>
        <n v="15"/>
        <n v="2.21"/>
        <n v="1.94"/>
        <n v="0.5"/>
        <n v="1.25"/>
        <n v="0.97"/>
        <n v="1.03"/>
        <n v="0.91"/>
        <n v="1.1000000000000001"/>
        <n v="0.94"/>
        <n v="0.25"/>
        <n v="3"/>
        <n v="1.05"/>
        <n v="1.91"/>
        <n v="3.08"/>
        <n v="4.07"/>
        <n v="6"/>
        <n v="0.72"/>
        <n v="0.88"/>
        <n v="0.98"/>
        <n v="2.85"/>
        <n v="0.7"/>
        <n v="2.8"/>
        <n v="20"/>
        <n v="0.2"/>
        <n v="2.9"/>
        <n v="2"/>
        <n v="0.6"/>
        <n v="0.3"/>
        <n v="1.46"/>
        <n v="2.77"/>
        <n v="4"/>
        <n v="8"/>
        <n v="0.57999999999999996"/>
        <n v="7"/>
        <n v="2.1"/>
        <n v="1.2"/>
        <n v="0.78"/>
        <n v="0.86"/>
        <n v="0.77"/>
        <n v="1.5"/>
        <n v="3.2"/>
        <n v="4.8"/>
        <n v="3.7"/>
        <n v="4.9000000000000004"/>
        <n v="3.31"/>
        <n v="0.12"/>
        <n v="0.16"/>
        <n v="0.95"/>
        <n v="0.89"/>
        <n v="0.99"/>
        <n v="0.74"/>
        <n v="0.06"/>
        <n v="0.44"/>
        <n v="0.84"/>
        <n v="1.48"/>
        <n v="2.02"/>
        <n v="4.72"/>
        <n v="8.5399999999999991"/>
        <n v="0.8"/>
        <n v="2.2000000000000002"/>
        <n v="1.7"/>
        <n v="2.0499999999999998"/>
        <n v="0.4"/>
        <n v="1.68"/>
        <n v="1.62"/>
        <n v="1.96"/>
        <n v="1.93"/>
        <n v="1.87"/>
        <n v="3.5"/>
        <n v="1.64"/>
        <n v="2.23"/>
        <n v="2.33"/>
        <n v="2.37"/>
        <n v="1.21"/>
        <n v="1.9"/>
        <n v="19.399999999999999"/>
        <n v="21"/>
        <n v="1.45"/>
        <n v="1.28"/>
        <n v="0.1"/>
        <n v="60"/>
        <n v="1.4"/>
        <n v="40"/>
        <n v="3.6"/>
        <n v="2.7"/>
        <n v="0.9"/>
        <n v="0.51"/>
        <n v="0.96"/>
        <n v="2.04"/>
        <n v="2.97"/>
        <n v="0.47"/>
        <n v="2.93"/>
        <n v="38.6"/>
        <n v="7.4999999999999997E-2"/>
        <n v="0.15"/>
        <n v="0.35"/>
        <n v="32"/>
        <n v="18"/>
        <n v="25"/>
        <n v="50"/>
        <n v="8.5"/>
        <n v="0.55000000000000004"/>
        <n v="0.53"/>
        <n v="0.52"/>
        <n v="0.39"/>
        <n v="0.56000000000000005"/>
        <n v="0.69"/>
        <n v="0.68"/>
        <n v="0.71"/>
        <n v="0.85"/>
        <n v="2.5"/>
        <n v="0.83"/>
        <n v="1.74"/>
        <n v="2.4900000000000002"/>
        <n v="1.35"/>
        <n v="1.44"/>
        <n v="1.1299999999999999"/>
        <n v="0.54"/>
        <n v="7.8"/>
        <n v="4.5"/>
        <n v="4.5999999999999996"/>
        <n v="0.04"/>
        <n v="2.4"/>
        <n v="5.4"/>
        <n v="5.0999999999999996"/>
        <n v="5.7"/>
        <n v="5.5"/>
        <n v="5.9"/>
        <n v="1.19"/>
        <n v="0.56999999999999995"/>
        <n v="1.3"/>
        <n v="11.2"/>
        <n v="15.4"/>
        <n v="11"/>
        <n v="11.8"/>
        <n v="19.100000000000001"/>
        <n v="0.93"/>
        <n v="0.79"/>
        <n v="0.87"/>
        <n v="0.92"/>
        <n v="10.09"/>
        <n v="1.07"/>
        <n v="1.08"/>
        <n v="2.4700000000000002"/>
        <n v="1.95"/>
        <n v="1.02"/>
        <n v="1.6"/>
        <n v="0.18"/>
        <n v="0.1356"/>
        <n v="0.13159999999999999"/>
        <n v="0.13619999999999999"/>
        <n v="1.75"/>
        <n v="0.41"/>
        <n v="4.3"/>
        <n v="0.59"/>
        <n v="0.49"/>
        <n v="2.0699999999999998"/>
        <n v="1.98"/>
        <n v="0.31"/>
        <n v="7.0000000000000007E-2"/>
        <n v="0.23"/>
        <n v="0.09"/>
        <n v="0.05"/>
        <m/>
        <n v="0.22" u="1"/>
        <n v="0.81" u="1"/>
        <n v="0.82" u="1"/>
      </sharedItems>
    </cacheField>
    <cacheField name="SupportSA" numFmtId="0">
      <sharedItems containsString="0" containsBlank="1" containsNumber="1" minValue="1" maxValue="1846"/>
    </cacheField>
    <cacheField name="NormalizedSupArea" numFmtId="2">
      <sharedItems containsBlank="1" containsMixedTypes="1" containsNumber="1" minValue="2.8" maxValue="1880000"/>
    </cacheField>
    <cacheField name="support" numFmtId="0">
      <sharedItems containsBlank="1" count="53">
        <s v="gamma-Al2O3"/>
        <s v="mixed-Al2O3"/>
        <s v="Mg-Al hydrotalcite"/>
        <s v="Nb2O5"/>
        <s v="Al2O3-Nb2O5"/>
        <s v="TiO2"/>
        <s v="C"/>
        <s v="SiO2"/>
        <s v="alpha-Al2O3"/>
        <s v="BeO"/>
        <s v="CeO2"/>
        <s v="ZrO2"/>
        <s v="Al2O3-CeO2-BaO"/>
        <s v="ZnO"/>
        <s v="Ga2O3"/>
        <s v="CeO2-TiO2"/>
        <s v="MgO"/>
        <s v="CeO2-ZrO2"/>
        <s v="Sm2O3"/>
        <s v="CeO2-Sm2O3"/>
        <s v="MgAl2O4"/>
        <s v="Si3N4"/>
        <s v="TiO2-ZrO2"/>
        <s v="BN"/>
        <s v="YrO3-ZrO2"/>
        <s v="SnO2"/>
        <s v="CuO"/>
        <s v="Al2O3-SiO2"/>
        <s v="Al2O3-CeO2"/>
        <s v="TiO2-SiO2"/>
        <s v="BaSO4"/>
        <s v="CaCO3"/>
        <s v="theta-Al2O3"/>
        <s v="MgZrO3"/>
        <s v="LaFeO3"/>
        <s v="Al2O3-La2O3"/>
        <s v="Al2O3-ZrO2"/>
        <s v="MnO2"/>
        <s v="WO3"/>
        <s v="WO3-ZrO2"/>
        <s v="CeO2-SnO2"/>
        <s v="Na2Ti6O13"/>
        <s v="CeZrO4-δ"/>
        <s v="delta-Al2O3"/>
        <s v="Al2O3-MgO"/>
        <s v="La2O3"/>
        <s v="La2O3-CeO2-Al2O3"/>
        <s v="Al2O3-TiO2"/>
        <s v="Y2O3"/>
        <s v="MgO-CeO2"/>
        <s v="Ta2O5"/>
        <m/>
        <s v="SiO2-ZrO2" u="1"/>
      </sharedItems>
    </cacheField>
    <cacheField name="support_source" numFmtId="0">
      <sharedItems containsBlank="1"/>
    </cacheField>
    <cacheField name="operation_on_support" numFmtId="0">
      <sharedItems containsBlank="1" longText="1"/>
    </cacheField>
    <cacheField name="SupportCalcTemp" numFmtId="0">
      <sharedItems containsString="0" containsBlank="1" containsNumber="1" containsInteger="1" minValue="573" maxValue="1573"/>
    </cacheField>
    <cacheField name="SupportCalcTime" numFmtId="0">
      <sharedItems containsString="0" containsBlank="1" containsNumber="1" minValue="1" maxValue="18"/>
    </cacheField>
    <cacheField name="precursor" numFmtId="0">
      <sharedItems containsBlank="1" count="14">
        <s v="PdCl2"/>
        <s v="Pd(NO3)2"/>
        <s v="Pd(acac)2"/>
        <s v="Pd(NH3)4Cl2"/>
        <s v="Pd(NH3)4(NO3)2"/>
        <m/>
        <s v="Pd(OAc)2"/>
        <s v="Na2PdCl4"/>
        <s v="K2PdCl4"/>
        <s v="(NH4)2PdCl4"/>
        <s v="(NH3)2Pd(NO2)2"/>
        <s v="Pd(azide)"/>
        <s v="PdCl2(PhCN)2"/>
        <s v="PdSO4"/>
      </sharedItems>
    </cacheField>
    <cacheField name="solvent" numFmtId="0">
      <sharedItems containsBlank="1"/>
    </cacheField>
    <cacheField name="solventpH" numFmtId="0">
      <sharedItems containsString="0" containsBlank="1" containsNumber="1" minValue="0.1" maxValue="13.2"/>
    </cacheField>
    <cacheField name="pHadjustment" numFmtId="0">
      <sharedItems containsBlank="1" count="3">
        <s v="No"/>
        <s v="Yes"/>
        <m/>
      </sharedItems>
    </cacheField>
    <cacheField name="PZC" numFmtId="0">
      <sharedItems containsString="0" containsBlank="1" containsNumber="1" minValue="1.5" maxValue="12"/>
    </cacheField>
    <cacheField name="differencepH" numFmtId="0">
      <sharedItems containsBlank="1" containsMixedTypes="1" containsNumber="1" minValue="-8.44" maxValue="7.5"/>
    </cacheField>
    <cacheField name="CalcTime" numFmtId="0">
      <sharedItems containsBlank="1" containsMixedTypes="1" containsNumber="1" minValue="0.5" maxValue="25"/>
    </cacheField>
    <cacheField name="CalcTemp" numFmtId="0">
      <sharedItems containsString="0" containsBlank="1" containsNumber="1" containsInteger="1" minValue="298" maxValue="1473"/>
    </cacheField>
    <cacheField name="ReducSolvent" numFmtId="0">
      <sharedItems containsBlank="1"/>
    </cacheField>
    <cacheField name="ReducTime" numFmtId="0">
      <sharedItems containsString="0" containsBlank="1" containsNumber="1" minValue="0.08" maxValue="28.5"/>
    </cacheField>
    <cacheField name="ReducTemp" numFmtId="0">
      <sharedItems containsString="0" containsBlank="1" containsNumber="1" containsInteger="1" minValue="273" maxValue="1173"/>
    </cacheField>
    <cacheField name="Determination" numFmtId="0">
      <sharedItems containsBlank="1"/>
    </cacheField>
    <cacheField name="COchemisorptionconstant" numFmtId="2">
      <sharedItems containsBlank="1" containsMixedTypes="1" containsNumber="1" minValue="0.47200000000000003" maxValue="1.8302400000000003"/>
    </cacheField>
    <cacheField name="H2chemisorptionconstant" numFmtId="2">
      <sharedItems containsBlank="1" containsMixedTypes="1" containsNumber="1" minValue="0" maxValue="10.927700000000002"/>
    </cacheField>
    <cacheField name="given_dispersion" numFmtId="0">
      <sharedItems containsBlank="1" containsMixedTypes="1" containsNumber="1" minValue="0" maxValue="100"/>
    </cacheField>
    <cacheField name="stddev" numFmtId="0">
      <sharedItems containsBlank="1" containsMixedTypes="1" containsNumber="1" minValue="0.1" maxValue="11"/>
    </cacheField>
    <cacheField name="EstimatedDispersion" numFmtId="2">
      <sharedItems containsBlank="1" containsMixedTypes="1" containsNumber="1" minValue="1" maxValue="100"/>
    </cacheField>
    <cacheField name="dispersion" numFmtId="2">
      <sharedItems containsString="0" containsBlank="1" containsNumber="1" minValue="1" maxValue="100"/>
    </cacheField>
    <cacheField name="EstimatedSize" numFmtId="2">
      <sharedItems containsBlank="1" containsMixedTypes="1" containsNumber="1" minValue="10.9" maxValue="6812.5"/>
    </cacheField>
    <cacheField name="All_SizeChem_with_estimation" numFmtId="2">
      <sharedItems containsBlank="1" containsMixedTypes="1" containsNumber="1" minValue="3" maxValue="6812.5"/>
    </cacheField>
    <cacheField name="size_chem" numFmtId="0">
      <sharedItems containsBlank="1" containsMixedTypes="1" containsNumber="1" minValue="3" maxValue="5600"/>
    </cacheField>
    <cacheField name="stddev2" numFmtId="2">
      <sharedItems containsBlank="1" containsMixedTypes="1" containsNumber="1" containsInteger="1" minValue="1" maxValue="11"/>
    </cacheField>
    <cacheField name="size_xrd" numFmtId="1">
      <sharedItems containsBlank="1" containsMixedTypes="1" containsNumber="1" minValue="11" maxValue="472.91120000000001"/>
    </cacheField>
    <cacheField name="stddev3" numFmtId="2">
      <sharedItems containsBlank="1" containsMixedTypes="1" containsNumber="1" containsInteger="1" minValue="1" maxValue="20"/>
    </cacheField>
    <cacheField name="size_tem" numFmtId="1">
      <sharedItems containsBlank="1" containsMixedTypes="1" containsNumber="1" minValue="6" maxValue="5000"/>
    </cacheField>
    <cacheField name="stddev4" numFmtId="2">
      <sharedItems containsBlank="1" containsMixedTypes="1" containsNumber="1" minValue="1" maxValue="180"/>
    </cacheField>
    <cacheField name="EstimatedSizePlusTEM" numFmtId="2">
      <sharedItems containsBlank="1" containsMixedTypes="1" containsNumber="1" minValue="3" maxValue="6812.5"/>
    </cacheField>
    <cacheField name="size" numFmtId="1">
      <sharedItems containsString="0" containsBlank="1" containsNumber="1" minValue="3" maxValue="6812.5"/>
    </cacheField>
    <cacheField name="reaction" numFmtId="0">
      <sharedItems containsBlank="1" count="213">
        <s v="Hydrogenation or Hydrogenation-Related Reaction"/>
        <s v="Oxidation"/>
        <s v="Reduction"/>
        <s v="Three-way catalytic reaction"/>
        <s v="Hydrodechlorination"/>
        <s v="Decomposition of Small Organic/Inorganic Compounds"/>
        <s v="Reforming or Cracking Reactions"/>
        <s v="Wet air oxidation of nitrogen and oxygen containing compounds"/>
        <s v="Vinyl acetate synthesis"/>
        <s v="Electrochemical oxidation/reduction"/>
        <s v="NA"/>
        <s v="Adsorption and Capture"/>
        <s v="Heck Reaction"/>
        <s v="Water-gas shift reaction"/>
        <s v="Direct synthesis of H2O2"/>
        <s v="Racemization of chiral benzylic amines"/>
        <s v="Conversion Reactions"/>
        <s v="Amination and Reductive Amination"/>
        <s v="Dechlorination"/>
        <s v="Hydroprocessing or Hydrotreatment Reaction"/>
        <s v="Cross-coupling reaction"/>
        <s v="Dehydrogenation"/>
        <s v="Debenzylation"/>
        <s v="Isomerization"/>
        <s v="Elimination of HC, CO, NOx"/>
        <s v="Hydrogen production from hydrogen iodide"/>
        <s v="Rosin disproportionation"/>
        <s v="Dehalogenation"/>
        <s v="Synthesis of diethyl oxalate"/>
        <s v="ND"/>
        <s v="NO-CO reaction"/>
        <s v="Esterification"/>
        <m/>
        <s v="Steam reforming" u="1"/>
        <s v="Oxidation of methane" u="1"/>
        <s v="Reduction of NO with CO" u="1"/>
        <s v="Oxidation of propane" u="1"/>
        <s v="Selective oxidative decomposition of ammonia" u="1"/>
        <s v="Hydroconversion of n-hexane and 2,2-dimethylbutane" u="1"/>
        <s v="Reduction of NO by propene or CO" u="1"/>
        <s v="Oxidative coupling of 4-methylpyridine" u="1"/>
        <s v="Reduction of NO" u="1"/>
        <s v="Reduction of nitrate" u="1"/>
        <s v="HDS of thiophene and benzothiophene" u="1"/>
        <s v="Reduction of oxygen" u="1"/>
        <s v="Hydroprocessing and Hydrotreatment" u="1"/>
        <s v="Reduction of Cr(VI)" u="1"/>
        <s v="Reduction of potassium hexacyanoferrate(III)" u="1"/>
        <s v="Reduction of nitrite" u="1"/>
        <s v="Reduction of bromate" u="1"/>
        <s v="Reduction of oxyanion" u="1"/>
        <s v="Hydrogenolysis of methylcyclopentane" u="1"/>
        <s v="Hydrogenation" u="1"/>
        <s v="Dry reforming of methane" u="1"/>
        <s v="Hydrogenation–esterification of furfural and acetic acid" u="1"/>
        <s v="Hydrocracking of light cycle oil" u="1"/>
        <s v="Hydrodesulfurization" u="1"/>
        <s v="Hydrogenation–dehydration of aromatic ketones" u="1"/>
        <s v="Hydrodeoxygenation" u="1"/>
        <s v="Isomerization of n-hexane" u="1"/>
        <s v="Oxidative coupling of CO" u="1"/>
        <s v="Hydrotreatment of model mixture of tar-type compounds" u="1"/>
        <s v="Dehalogenation of bromochloroacetic acid" u="1"/>
        <s v="Adsorption of hydrogen" u="1"/>
        <s v="Conversion of biomass-derived butanal" u="1"/>
        <s v="Reductive amination of carbonyl compounds" u="1"/>
        <s v="Capture of toxic components from fuel gas" u="1"/>
        <s v="Amination of halogenated aldehydes" u="1"/>
        <s v="Conversion of C6- alkanes" u="1"/>
        <s v="Hydrodeoxygenation of bio-derived phenols" u="1"/>
        <s v="Hydrodeoxygenation of 5-hydroxymethylfurfural" u="1"/>
        <s v="Hydrodeoxygenation of benzofuran" u="1"/>
        <s v="Hydrodeoxygenation of guaiacol" u="1"/>
        <s v="Esterification of CO" u="1"/>
        <s v="Decomposition of nitric oxide" u="1"/>
        <s v="Decomposition of methanol" u="1"/>
        <s v="Decomposition of 4-phenoxyphenol to aromatics" u="1"/>
        <s v="Decomposition of aromatic hydrocarbon" u="1"/>
        <s v="Decomposition of acetic acid" u="1"/>
        <s v="Decomposition of formic acid" u="1"/>
        <s v="Hydrogenation of phenol" u="1"/>
        <s v="Hydrodechlorination of CCl2F2 to CH2F2" u="1"/>
        <s v="Hydrogenation of cyclohexene" u="1"/>
        <s v="Hydrodechlorination of chlorobenzene" u="1"/>
        <s v="Hydrodechlorination of CF3–CFCl2" u="1"/>
        <s v="Oxidation of propene" u="1"/>
        <s v="Oxidation of ethanol" u="1"/>
        <s v="Hydrogenation of benzaldehyde" u="1"/>
        <s v="Hydrodechlorination of tetrachloroethylene" u="1"/>
        <s v="Hydrodechlorination of polychlorinated dibenzo-p-dioxins and dibenzofurans" u="1"/>
        <s v="Hydrogenation of o-xylene" u="1"/>
        <s v="Oxidation of ethylene" u="1"/>
        <s v="Hydrodechlorination of dichloromethane" u="1"/>
        <s v="Hydrogenation of 1-hexene" u="1"/>
        <s v="Hydrodechlorination of CCl2F2" u="1"/>
        <s v="Hydrogenation of tetralin" u="1"/>
        <s v="Hydrogenation of acetylene" u="1"/>
        <s v="Oxidation of CO" u="1"/>
        <s v="Hydrogenation of propene" u="1"/>
        <s v="Hydrogenation of sunflower oil" u="1"/>
        <s v="Hydrogenation of phenyl alkyl acetylenes mixtures" u="1"/>
        <s v="Oxidation of glucose" u="1"/>
        <s v="Hydrogenation of styrene oxide" u="1"/>
        <s v="Hydrogenation of terminal and internal alkynes" u="1"/>
        <s v="Hydrogenation of CO" u="1"/>
        <s v="Hydrogenation of NADPME" u="1"/>
        <s v="Oxidation of xylenes" u="1"/>
        <s v="Oxidation of VOCs" u="1"/>
        <s v="Hydrodechlorination of aryl chlorides" u="1"/>
        <s v="Oxidation of allylic alcohol " u="1"/>
        <s v="Hydrogenation of 1-heptyne" u="1"/>
        <s v="Hydrodechlorination of 2-chloro and 3- chloropyridine" u="1"/>
        <s v="Hydrogenation of nitrobenzene" u="1"/>
        <s v="Electrochemical degradation of 4-chlorophenol" u="1"/>
        <s v="Electro-reduction of nitrate" u="1"/>
        <s v="Electro-oxidation of formic acid" u="1"/>
        <s v="Oxidation of o-xylene" u="1"/>
        <s v="Hydrogenation of rapeseed oil" u="1"/>
        <s v="Oxidation of glycerol" u="1"/>
        <s v="Hydrogenation of CO2" u="1"/>
        <s v="Hydrogenation of 2-pentyne" u="1"/>
        <s v="Hydrogenation of β-sitosterol" u="1"/>
        <s v="Hydrodechlorination of industrial transformer oil" u="1"/>
        <s v="Electro-oxidation of borohydride" u="1"/>
        <s v="Electro-oxidation of ethanol" u="1"/>
        <s v="Hydrogenation and hydrodeoxygenation of 2-methyl-2-pentenal" u="1"/>
        <s v="Hydrogenation of styrene" u="1"/>
        <s v="Electro-reduction of oxygen" u="1"/>
        <s v="Oxidation of toluene" u="1"/>
        <s v="Hydrogenation of benzene" u="1"/>
        <s v="Hydrogenation of nitrite" u="1"/>
        <s v="Hydrogenation of ethylanthraquinone" u="1"/>
        <s v="Hydrogenation of cinnamaldehyde" u="1"/>
        <s v="Hydrodechlorination of chlorotrifluoroethylene" u="1"/>
        <s v="Oxidation of CO, ethanol, toluene" u="1"/>
        <s v="Oxidation of alcohol" u="1"/>
        <s v="Electro-oxidation of hydrazine" u="1"/>
        <s v="Electro-reduction of H2O2" u="1"/>
        <s v="Hydrogenation of acetophenone" u="1"/>
        <s v="Hydrodechlorination of trichloroethylene" u="1"/>
        <s v="Hydrodechlorination of 2,4-dichlorophenol" u="1"/>
        <s v="Hydrogenation of 3,4-dichloronitrobenzene" u="1"/>
        <s v="Hydrodechlorination of chlorofluorocarbons" u="1"/>
        <s v="Dechlorination of 1,2-dichloroethane" u="1"/>
        <s v="Hydrogenation of citral" u="1"/>
        <s v="Oxidation of benxyl alcohol" u="1"/>
        <s v="Hydrogenation of 1,3-butadiene" u="1"/>
        <s v="Hydrodesulfurization of thiophene" u="1"/>
        <s v="Hydrogenation of crotonaldehyde" u="1"/>
        <s v="Hydrogenation of pyrolysis gasoline" u="1"/>
        <s v="Hydrogenation of long chain alkadienes" u="1"/>
        <s v="Dehydrogenation of alcohols" u="1"/>
        <s v="Oxidation of aromatic alcohols" u="1"/>
        <s v="Debenzylation of 4-benzyloxyphenol" u="1"/>
        <s v="Hydrogenation of nitrocompounds" u="1"/>
        <s v="Hydrogenation for reduction of MCAA and bromate" u="1"/>
        <s v="Hydrodechlorination of chloromethanes" u="1"/>
        <s v="Dehydrogenation of biomass" u="1"/>
        <s v="Hydrogenation of butyronitrile" u="1"/>
        <s v="Hydrogenation of furfural" u="1"/>
        <s v="Hydrogenation of lignin-derived monophenols" u="1"/>
        <s v="Hydrogenation of paracetamol" u="1"/>
        <s v="Hydrogenation of C=C bond" u="1"/>
        <s v="Hydrodechlorination of the MCPA herbicide" u="1"/>
        <s v="Hydrogenation of methanol" u="1"/>
        <s v="Hydrogenation of alkynes" u="1"/>
        <s v="Hydrogenation of sodium 2,4,6-trinitrobenzoate" u="1"/>
        <s v="Oxidation of Industrial VOC" u="1"/>
        <s v="Hydrogenation toward dibenzylbiotinmethylester" u="1"/>
        <s v="Hydrogenation of 2,4,6-trinitrobenzoic acid" u="1"/>
        <s v="Hydrogenation of the carbon support" u="1"/>
        <s v="Hydrogenation of 4-chloronitrobenzenes" u="1"/>
        <s v="Hydrogenation of propylene" u="1"/>
        <s v="Oxidation of HCHO" u="1"/>
        <s v="Oxidation of n-butylamine" u="1"/>
        <s v="Hydrogenation of olefins" u="1"/>
        <s v="Oxidation of NH3" u="1"/>
        <s v="Hydrogenation of benzonitrile" u="1"/>
        <s v="Oxidation of formaldehyde" u="1"/>
        <s v="Hydrogenation of isophorone and 2-benzylidene-1-benzosuberone" u="1"/>
        <s v="Hydrogenation of o-chloronitrobenzene" u="1"/>
        <s v="Oxidation of chlorobenzene" u="1"/>
        <s v="Hydrogenation of a model mixture (toluene, 1,7-octadiene, 1-octene, DCPD)" u="1"/>
        <s v="Hydrogenation of methylacetylene" u="1"/>
        <s v="Hydrodechlorination of chloroacetic acids" u="1"/>
        <s v="Hydrogenation of phenol and derivatives" u="1"/>
        <s v="Oxidation of methanol" u="1"/>
        <s v="Hydrodesulfurization of 4,6-dimethyldibenzothiophene" u="1"/>
        <s v="Hydrogenation of toluene" u="1"/>
        <s v="Dehydrogenation of formic acid" u="1"/>
        <s v="Hydrogenation of guaiacol" u="1"/>
        <s v="Dehydrogenation of Dodecahydro-N-ethylcarbazole" u="1"/>
        <s v="Hydrogenation of Microcystin-LR" u="1"/>
        <s v="Hydrogenation synthesis of meropenem" u="1"/>
        <s v="Hydrogenation of palm biodiesel" u="1"/>
        <s v="Hydrogenation of 2,4-dinitrotoluene" u="1"/>
        <s v="Oxidation of xylene" u="1"/>
        <s v="Decomposition and Reduction of NO with H2" u="1"/>
        <s v="Combustion of methane" u="1"/>
        <s v="Combustion of ethylene" u="1"/>
        <s v="Methanol steam reforming" u="1"/>
        <s v="Methanol reforming" u="1"/>
        <s v="Methane reforming" u="1"/>
        <s v="Combustion of xylenes" u="1"/>
        <s v="Steam reforming of dimethyl ether" u="1"/>
        <s v="Suzuki-Miyaura cross coupling" u="1"/>
        <s v="Suzuki cross-coupling reaction" u="1"/>
        <s v="Combustion of n-butylamine" u="1"/>
        <s v="Methane steam reforming" u="1"/>
        <s v="Dehydrogenation of HCOOH" u="1"/>
        <s v="Hydorgenation of CO2" u="1"/>
        <s v="CO direct esterification" u="1"/>
        <s v="CO oxidation" u="1"/>
      </sharedItems>
    </cacheField>
    <cacheField name="year" numFmtId="0">
      <sharedItems containsString="0" containsBlank="1" containsNumber="1" containsInteger="1" minValue="2000" maxValue="2023"/>
    </cacheField>
    <cacheField name="author" numFmtId="0">
      <sharedItems containsBlank="1"/>
    </cacheField>
    <cacheField name="country" numFmtId="0">
      <sharedItems containsBlank="1"/>
    </cacheField>
    <cacheField name="title" numFmtId="0">
      <sharedItems containsBlank="1"/>
    </cacheField>
    <cacheField name="journal" numFmtId="0">
      <sharedItems containsBlank="1"/>
    </cacheField>
    <cacheField name="link" numFmtId="0">
      <sharedItems containsBlank="1" count="316">
        <s v="Gaspar, A.B., 2000"/>
        <s v="Roth, D., 2000"/>
        <s v="Holles, J.H., 2000"/>
        <s v="Narayanan, S., 2000"/>
        <s v="Kim, D.H., 2000"/>
        <s v="Noronha, F.B., 2000"/>
        <s v="Taguchi, J., 2000"/>
        <s v="Prasad, P.S.S., 2000"/>
        <s v="Simonov, P.A., 2000"/>
        <s v="Benitez, J.L., 2000"/>
        <s v="Rioux, R.M., 2000"/>
        <s v="Macleod, N., 2001"/>
        <s v="Greca, M.C., 2001"/>
        <s v="Pinna, F., 2001"/>
        <s v="Ordóñez, S., 2001"/>
        <s v="Di Monte, R., 2002"/>
        <s v="Naito, S., 2002"/>
        <s v="Ukisu, Y., 2003"/>
        <s v="Velu, S., 2003"/>
        <s v="Arcoya, A., 2003"/>
        <s v="Gopinath, R., 2003"/>
        <s v="Liotta, L.F., 2003"/>
        <s v="Persson, K., 2003"/>
        <s v="Fessi, S., 2003"/>
        <s v="Han, Y.-F., 2004"/>
        <s v="Suwa, Y., 2004"/>
        <s v="Aristizábal, B., 2004"/>
        <s v="Skotak, M., 2004"/>
        <s v="Panpranot, J., 2004"/>
        <s v="Collins, S.E., 2005"/>
        <s v="Shekar, S.C., 2005"/>
        <s v="Panpranot, J., 2005"/>
        <s v="Ferrer, V., 2005"/>
        <s v="Ranganathan, E.S., 2005"/>
        <s v="Matsui, T., 2005"/>
        <s v="Zhu, H., 2005"/>
        <s v="Lear, T., 2005"/>
        <s v="Fernández, M.B., 2005"/>
        <s v="Nohair, B., 2005"/>
        <s v="Araya, P., 2005"/>
        <s v="Amorim, C., 2005"/>
        <s v="Marín-Astorga, N., 2005"/>
        <s v="Demoulin, O., 2005"/>
        <s v="Gómez-Sainero, L.M., 2005"/>
        <s v="Karski, S., 2005"/>
        <s v="Kirm, I., 2005"/>
        <s v="Papp, A., 2005"/>
        <s v="Barbier Jr, J., 2005"/>
        <s v="Han, Y.-F., 2005"/>
        <s v="Schulz, P.G., 2005"/>
        <s v="Tribolet, P., 2005"/>
        <s v="Song, J.-R., 2006"/>
        <s v="Schmal, M., 2006"/>
        <s v="Rezaei, M., 2006"/>
        <s v="Panpranot, J., 2006"/>
        <s v="Coulston, N.J., 2006"/>
        <s v="Aries, F.J.C.S., 2006"/>
        <s v="Piqueras, C., 2006"/>
        <s v="Pérez-Cadenas, A.F., 2006"/>
        <s v="Tidahy, H.L., 2006"/>
        <s v="Kawabata, T., 2006"/>
        <s v="Postole, G., 2006"/>
        <s v="Iwasa, N., 2006"/>
        <s v="Lee, A.F., 2006"/>
        <s v=" Somboonthanakij, S., 2007"/>
        <s v="Moreno, J.M., 2007"/>
        <s v="Lin, Q., 2007"/>
        <s v="Konsolakis, M., 2007"/>
        <s v="Sangeetha, P., 2007"/>
        <s v="Wang, H., 2007"/>
        <s v="Pronkin, S.N., 2007"/>
        <s v="Zhu, Y., 2008"/>
        <s v="Komhom, S., 2008"/>
        <s v="Huang, S., 2008"/>
        <s v="Jiao, L., 2008"/>
        <s v="Simakova, O.A., 2008"/>
        <s v="Bueres, R.F., 2008"/>
        <s v="Suo, Y., 2009"/>
        <s v="Sun, Z.-P., 2009"/>
        <s v="Suttisawat, Y., 2009"/>
        <s v="Dimitratos, N., 2009"/>
        <s v="Neal, L.M., 2009"/>
        <s v="Pellegrini, R., 2009"/>
        <s v="Martra, G., 2009"/>
        <s v="Romano, P.N., 2022"/>
        <s v="Zhang, J., 2022"/>
        <s v="Miller, D.D., 2009"/>
        <s v="Bennett, J.A., 2009"/>
        <s v="Mäki-Arvela, P., 2009"/>
        <s v=" Benitez A., J.L., 2009"/>
        <s v="Fan, X., 2009"/>
        <s v="Fernández, M.B., 2009"/>
        <s v="Hinokuma, S., 2009"/>
        <s v="Panagiotopoulou, P., 2009"/>
        <s v="Yang, J.Q., 2009"/>
        <s v="Liu, Q., 2009"/>
        <s v="Meng, M., 2009"/>
        <s v="Nguyen, S.T., 2009"/>
        <s v="Pham, T.T., 2009"/>
        <s v="Sheu, H.-S., 2009"/>
        <s v="Zeng, T.-Y., 2009"/>
        <s v="Parvulescu, A.N., 2009"/>
        <s v="Tew, M.W., 2009"/>
        <s v="Ordóñez, S., 2010"/>
        <s v="Chen, K., 2010"/>
        <s v="Kumar, S.M.S, 2010"/>
        <s v="Wang, Z.-B., 2010"/>
        <s v="Chen, M., 2010"/>
        <s v="Bedia, J., 2010"/>
        <s v="Boudjahem, A.-G., 2010"/>
        <s v="Castellazzi, P., 2010"/>
        <s v="Chinthaginjala, J.K., 2010"/>
        <s v="Delidovich, I.V., 2010"/>
        <s v="Feng, J.-T., 2010"/>
        <s v="Galletti, A.M.R., 2010"/>
        <s v="Ghedini, E., 2010"/>
        <s v="Meng, B.-C., 2010"/>
        <s v="Santos, V.P., 2010"/>
        <s v="Rikkinen, E., 2011"/>
        <s v="Ma, J., 2011"/>
        <s v="Liang, Y., 2011"/>
        <s v="Albers, P.W., 2011"/>
        <s v="Park, H.W., 2011"/>
        <s v="Trawczyński, J., 2011"/>
        <s v="Chen, H., 2011"/>
        <s v="McArdle, S., 2011"/>
        <s v="Sun, L., 2011"/>
        <s v="Xiang, Y.Z., 2011"/>
        <s v="Kim, S.M., 2011"/>
        <s v="Choi, S.M., 2011"/>
        <s v="Cobo, M., 2011"/>
        <s v="Diaz, E., 2011"/>
        <s v="Domine, M.E., 2011"/>
        <s v="Eyssler, A., 2011"/>
        <s v="Ma, L., 2011"/>
        <s v="Zheng, X., 2011"/>
        <s v="Morgan, R.D., 2011"/>
        <s v="Li, G., 2011"/>
        <s v="Shao, Y., 2011"/>
        <s v="Śrębowata, A., 2011"/>
        <s v="Tanikawa, K., 2011"/>
        <s v="Vicente, A., 2011"/>
        <s v="Vít, Z., 2011"/>
        <s v="Yu, W., 2011"/>
        <s v="Zhao, M., 2011"/>
        <s v="Alvarez, G.F., 2011"/>
        <s v="Li, B., 2011"/>
        <s v="Gutiérrez, A., 2011"/>
        <s v="Krawczyk, N., 2011"/>
        <s v="Rönkkönen, H., 2011"/>
        <s v="Pattamakomsan, K., 2011"/>
        <s v="Suo, Z., 2011"/>
        <s v="Woo, S., 2011"/>
        <s v="Abate, S., 2011"/>
        <s v="Janowska, I., 2011"/>
        <s v="McInroy, A.R., 2011"/>
        <s v="Pérez, Y., 2011"/>
        <s v="He, H., 2011"/>
        <s v="Zhou, Z., 2011"/>
        <s v="Li, Y., 2004"/>
        <s v="Badano, J.M., 2011"/>
        <s v="Amairia, C., 2011"/>
        <s v="Ledesma, C., 2011"/>
        <s v="Yang, J., 2011"/>
        <s v="Sreedhar, B., 2011"/>
        <s v="Baltrus, J.P., 2011"/>
        <s v="Bertero, N.M., 2011"/>
        <s v="Parambhath, V.B., 2011"/>
        <s v="Zhang, Q., 2011"/>
        <s v="Zhao, C., 2011"/>
        <s v="Li, Y., 2012"/>
        <s v="Shuai, D., 2012"/>
        <s v="Wu, G., 2013"/>
        <s v="Cao, Y., 2013"/>
        <s v="Agostini, G., 2014"/>
        <s v="Wang, L., 2014"/>
        <s v="Hu, B., 2014"/>
        <s v="Qi, B., 2014"/>
        <s v="Benavidez, A.D., 2014"/>
        <s v="Dzhikiya, O.V., 2015"/>
        <s v="Eremenko, N.K., 2015"/>
        <s v="Zhou, J., 2015"/>
        <s v="Martin-Martinez, M., 2015"/>
        <s v="Su, J., 2015"/>
        <s v="Hao, Y., 2015"/>
        <s v="Lee, H., 2015"/>
        <s v="Ouyang, L., 2015"/>
        <s v="Mironenko, R.M., 2015"/>
        <s v="Miller, J.B., 2015"/>
        <s v="Bhogeswararao, S., 2015"/>
        <s v="Gil, S., 2015"/>
        <s v="Lin, S., 2015"/>
        <s v="Wang, P., 2015"/>
        <s v="He, Y., 2015"/>
        <s v="Wang, X., 2015"/>
        <s v="Bychkov, V. Y., 2016"/>
        <s v="Soni, K.C., 2016"/>
        <s v="Yi, J., 2016"/>
        <s v="Song, W., 2016"/>
        <s v="Jiang, F., 2016"/>
        <s v="Duarte, D.P., 2016"/>
        <s v="Nie, R., 2016"/>
        <s v="Diaz, E., 2016"/>
        <s v="Bahruji, H., 2016"/>
        <s v="Jacquemin, M., 2016"/>
        <s v="Vasilchenko, D.B., 2016"/>
        <s v="Vedyagin, A.A., 2016"/>
        <s v="Zhou, H., 2016"/>
        <s v="Murata, K., 2017"/>
        <s v="Lang, W., 2017"/>
        <s v="Ellis, P.R., 2018"/>
        <s v="Belskaya, O. B., 2018"/>
        <s v="Martínez-Klimov, M.E., 2018"/>
        <s v="Redjel, A., 2018"/>
        <s v="Brunet, J., 2018"/>
        <s v="Castillejos, E., 2018"/>
        <s v="Lamme, W.S., 2018"/>
        <s v="Villa, A., 2018"/>
        <s v="An, N., 2018"/>
        <s v="Albilali, R., 2018"/>
        <s v="Singhania, A., 2018"/>
        <s v="Louisia, S., 2018"/>
        <s v="Toso, A., 2018"/>
        <s v="lost, KN, 2018"/>
        <s v="Burange, A.S., 2018"/>
        <s v="Mironenko, R.M., 2019"/>
        <s v="Králik, M., 2019"/>
        <s v="Lamme, W.S., 2019"/>
        <s v="Velin, P., 2019"/>
        <s v="Pham, T.H., 2019"/>
        <s v="Stonkus, O.A., 2019"/>
        <s v="Laskin, A.I., 2019"/>
        <s v="Kang, L., 2019"/>
        <s v="Gu, Y., 2020"/>
        <s v="Xiang, N., 2020"/>
        <s v="Byun, M.Y., 2020"/>
        <s v="Ding, Y., 2020"/>
        <s v="Zheng, C., 2020"/>
        <s v="Li, H., 2020"/>
        <s v="Ma, M., 2020"/>
        <s v="Howeizi, J., 2020"/>
        <s v="Zhou, G.-F., 2020"/>
        <s v="Song, S., 2020"/>
        <s v="Lin, M., 2020"/>
        <s v="Velin, P., 2020"/>
        <s v="Brijaldo, M.H., 2020"/>
        <s v="Yang, L., 2021"/>
        <s v="Ding, Y., 2021"/>
        <s v="Cerrillo, J.L., 2021"/>
        <s v="Gao, J., 2021"/>
        <s v="Zhou, G., 2021"/>
        <s v="Shen, W.-J., 2001"/>
        <s v="Jiang, X.Z., 2001"/>
        <s v="Imamura, S., 2002"/>
        <s v="Kapoor, M.P., 2001"/>
        <s v="Scirè, S., 2002"/>
        <s v="Yang, C., 2002"/>
        <s v="Wang, C.-B., 2002"/>
        <s v="Epron, F., 2002"/>
        <s v="Zhao, Z., 2017"/>
        <s v="Dai, C., 2017"/>
        <s v="Li, Y., 2017"/>
        <s v="Sípos, É, 2004"/>
        <s v="Neyertz, C., 2004"/>
        <s v="Gopinath, R., 2004"/>
        <s v=" Sikhwivhilu, L.M., 2007"/>
        <s v="Gao, D., 2008"/>
        <s v="Giraudon, J.-M., 2008"/>
        <s v="Costa, L.O.O., 2008"/>
        <s v="Amorim, C., 2008"/>
        <s v="Gaspar, A.B., 2008"/>
        <s v="Groppo, E., 2012"/>
        <s v="Liu, C., 2012"/>
        <s v="Mira, C., 2012"/>
        <s v="Yu, H., 2012"/>
        <s v="Satsuma, A., 2013"/>
        <s v="Zhou, J., 2013"/>
        <s v="Lu, M., 2017"/>
        <s v="Khudorozhkov, A.K., 2017"/>
        <s v="Cheng, L., 2014"/>
        <s v="Li, B., 2013"/>
        <s v="Tou, A., 2013"/>
        <s v="Ubago-Pérez, R., 2007"/>
        <s v="Niquille-Röthlisberger, A., 2007"/>
        <s v="Na, H., 2013"/>
        <s v="Gonda, M., 2014"/>
        <s v="Skotak, M., 2002"/>
        <s v="Di, L., 2021"/>
        <s v="Di, L., 2019"/>
        <s v="Raad, Z., 2021"/>
        <s v="Fertal, D.R., 2021"/>
        <s v="Patel, V.K., 2021"/>
        <s v="Fraga, G., 2021"/>
        <s v="Feng, Z., 2021"/>
        <s v="Sun, J., 2022"/>
        <s v="Li, Y., 2022"/>
        <s v="Khan, H.A., 2021"/>
        <s v="Udomsap, P., 2021"/>
        <s v="Yang, T., 2022"/>
        <s v="Hu, C., 2022"/>
        <s v="Murata, K., 2019"/>
        <s v="Amairia, C., 2010"/>
        <s v="Neri, G., 2001"/>
        <s v="Park, C., 2003"/>
        <s v="Arzac, G.M., 2023"/>
        <s v="Haneda, M., 2017"/>
        <s v="Byun, M.Y., 2018"/>
        <s v="Huang, S., 2013"/>
        <s v="Cassinelli, W.H., 2014"/>
        <m/>
        <s v="Liu, K., 2015" u="1"/>
        <s v="Matus, E.V., 2019" u="1"/>
        <s v="Cho, Y.-H., 2020" u="1"/>
        <s v="Wang, C., 2021" u="1"/>
        <s v="Ghampson, I.T, 2022" u="1"/>
        <s v="Mahata, N., 2001" u="1"/>
      </sharedItems>
    </cacheField>
    <cacheField name="NOTES" numFmtId="0">
      <sharedItems containsBlank="1"/>
    </cacheField>
    <cacheField name="Support PZC Reference"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24">
  <r>
    <x v="0"/>
  </r>
  <r>
    <x v="0"/>
  </r>
  <r>
    <x v="0"/>
  </r>
  <r>
    <x v="0"/>
  </r>
  <r>
    <x v="0"/>
  </r>
  <r>
    <x v="1"/>
  </r>
  <r>
    <x v="2"/>
  </r>
  <r>
    <x v="3"/>
  </r>
  <r>
    <x v="3"/>
  </r>
  <r>
    <x v="3"/>
  </r>
  <r>
    <x v="3"/>
  </r>
  <r>
    <x v="3"/>
  </r>
  <r>
    <x v="3"/>
  </r>
  <r>
    <x v="0"/>
  </r>
  <r>
    <x v="0"/>
  </r>
  <r>
    <x v="0"/>
  </r>
  <r>
    <x v="0"/>
  </r>
  <r>
    <x v="0"/>
  </r>
  <r>
    <x v="0"/>
  </r>
  <r>
    <x v="0"/>
  </r>
  <r>
    <x v="0"/>
  </r>
  <r>
    <x v="0"/>
  </r>
  <r>
    <x v="0"/>
  </r>
  <r>
    <x v="2"/>
  </r>
  <r>
    <x v="2"/>
  </r>
  <r>
    <x v="2"/>
  </r>
  <r>
    <x v="2"/>
  </r>
  <r>
    <x v="2"/>
  </r>
  <r>
    <x v="2"/>
  </r>
  <r>
    <x v="2"/>
  </r>
  <r>
    <x v="2"/>
  </r>
  <r>
    <x v="2"/>
  </r>
  <r>
    <x v="2"/>
  </r>
  <r>
    <x v="4"/>
  </r>
  <r>
    <x v="4"/>
  </r>
  <r>
    <x v="5"/>
  </r>
  <r>
    <x v="5"/>
  </r>
  <r>
    <x v="5"/>
  </r>
  <r>
    <x v="5"/>
  </r>
  <r>
    <x v="5"/>
  </r>
  <r>
    <x v="5"/>
  </r>
  <r>
    <x v="0"/>
  </r>
  <r>
    <x v="0"/>
  </r>
  <r>
    <x v="0"/>
  </r>
  <r>
    <x v="0"/>
  </r>
  <r>
    <x v="0"/>
  </r>
  <r>
    <x v="2"/>
  </r>
  <r>
    <x v="1"/>
  </r>
  <r>
    <x v="1"/>
  </r>
  <r>
    <x v="1"/>
  </r>
  <r>
    <x v="1"/>
  </r>
  <r>
    <x v="1"/>
  </r>
  <r>
    <x v="1"/>
  </r>
  <r>
    <x v="6"/>
  </r>
  <r>
    <x v="6"/>
  </r>
  <r>
    <x v="2"/>
  </r>
  <r>
    <x v="2"/>
  </r>
  <r>
    <x v="1"/>
  </r>
  <r>
    <x v="0"/>
  </r>
  <r>
    <x v="2"/>
  </r>
  <r>
    <x v="2"/>
  </r>
  <r>
    <x v="2"/>
  </r>
  <r>
    <x v="2"/>
  </r>
  <r>
    <x v="2"/>
  </r>
  <r>
    <x v="2"/>
  </r>
  <r>
    <x v="2"/>
  </r>
  <r>
    <x v="2"/>
  </r>
  <r>
    <x v="2"/>
  </r>
  <r>
    <x v="5"/>
  </r>
  <r>
    <x v="5"/>
  </r>
  <r>
    <x v="5"/>
  </r>
  <r>
    <x v="5"/>
  </r>
  <r>
    <x v="0"/>
  </r>
  <r>
    <x v="0"/>
  </r>
  <r>
    <x v="0"/>
  </r>
  <r>
    <x v="0"/>
  </r>
  <r>
    <x v="0"/>
  </r>
  <r>
    <x v="0"/>
  </r>
  <r>
    <x v="0"/>
  </r>
  <r>
    <x v="0"/>
  </r>
  <r>
    <x v="0"/>
  </r>
  <r>
    <x v="0"/>
  </r>
  <r>
    <x v="0"/>
  </r>
  <r>
    <x v="0"/>
  </r>
  <r>
    <x v="0"/>
  </r>
  <r>
    <x v="1"/>
  </r>
  <r>
    <x v="1"/>
  </r>
  <r>
    <x v="1"/>
  </r>
  <r>
    <x v="1"/>
  </r>
  <r>
    <x v="1"/>
  </r>
  <r>
    <x v="1"/>
  </r>
  <r>
    <x v="0"/>
  </r>
  <r>
    <x v="0"/>
  </r>
  <r>
    <x v="1"/>
  </r>
  <r>
    <x v="2"/>
  </r>
  <r>
    <x v="2"/>
  </r>
  <r>
    <x v="2"/>
  </r>
  <r>
    <x v="2"/>
  </r>
  <r>
    <x v="7"/>
  </r>
  <r>
    <x v="7"/>
  </r>
  <r>
    <x v="7"/>
  </r>
  <r>
    <x v="7"/>
  </r>
  <r>
    <x v="2"/>
  </r>
  <r>
    <x v="8"/>
  </r>
  <r>
    <x v="8"/>
  </r>
  <r>
    <x v="8"/>
  </r>
  <r>
    <x v="8"/>
  </r>
  <r>
    <x v="8"/>
  </r>
  <r>
    <x v="8"/>
  </r>
  <r>
    <x v="8"/>
  </r>
  <r>
    <x v="8"/>
  </r>
  <r>
    <x v="8"/>
  </r>
  <r>
    <x v="8"/>
  </r>
  <r>
    <x v="8"/>
  </r>
  <r>
    <x v="8"/>
  </r>
  <r>
    <x v="8"/>
  </r>
  <r>
    <x v="8"/>
  </r>
  <r>
    <x v="4"/>
  </r>
  <r>
    <x v="5"/>
  </r>
  <r>
    <x v="2"/>
  </r>
  <r>
    <x v="2"/>
  </r>
  <r>
    <x v="4"/>
  </r>
  <r>
    <x v="4"/>
  </r>
  <r>
    <x v="4"/>
  </r>
  <r>
    <x v="4"/>
  </r>
  <r>
    <x v="7"/>
  </r>
  <r>
    <x v="7"/>
  </r>
  <r>
    <x v="7"/>
  </r>
  <r>
    <x v="7"/>
  </r>
  <r>
    <x v="7"/>
  </r>
  <r>
    <x v="7"/>
  </r>
  <r>
    <x v="7"/>
  </r>
  <r>
    <x v="7"/>
  </r>
  <r>
    <x v="2"/>
  </r>
  <r>
    <x v="2"/>
  </r>
  <r>
    <x v="6"/>
  </r>
  <r>
    <x v="4"/>
  </r>
  <r>
    <x v="4"/>
  </r>
  <r>
    <x v="2"/>
  </r>
  <r>
    <x v="2"/>
  </r>
  <r>
    <x v="2"/>
  </r>
  <r>
    <x v="2"/>
  </r>
  <r>
    <x v="2"/>
  </r>
  <r>
    <x v="0"/>
  </r>
  <r>
    <x v="0"/>
  </r>
  <r>
    <x v="0"/>
  </r>
  <r>
    <x v="2"/>
  </r>
  <r>
    <x v="2"/>
  </r>
  <r>
    <x v="2"/>
  </r>
  <r>
    <x v="2"/>
  </r>
  <r>
    <x v="2"/>
  </r>
  <r>
    <x v="2"/>
  </r>
  <r>
    <x v="2"/>
  </r>
  <r>
    <x v="2"/>
  </r>
  <r>
    <x v="2"/>
  </r>
  <r>
    <x v="2"/>
  </r>
  <r>
    <x v="2"/>
  </r>
  <r>
    <x v="2"/>
  </r>
  <r>
    <x v="2"/>
  </r>
  <r>
    <x v="2"/>
  </r>
  <r>
    <x v="2"/>
  </r>
  <r>
    <x v="2"/>
  </r>
  <r>
    <x v="2"/>
  </r>
  <r>
    <x v="2"/>
  </r>
  <r>
    <x v="2"/>
  </r>
  <r>
    <x v="2"/>
  </r>
  <r>
    <x v="2"/>
  </r>
  <r>
    <x v="2"/>
  </r>
  <r>
    <x v="2"/>
  </r>
  <r>
    <x v="2"/>
  </r>
  <r>
    <x v="2"/>
  </r>
  <r>
    <x v="5"/>
  </r>
  <r>
    <x v="2"/>
  </r>
  <r>
    <x v="3"/>
  </r>
  <r>
    <x v="3"/>
  </r>
  <r>
    <x v="3"/>
  </r>
  <r>
    <x v="0"/>
  </r>
  <r>
    <x v="0"/>
  </r>
  <r>
    <x v="0"/>
  </r>
  <r>
    <x v="0"/>
  </r>
  <r>
    <x v="0"/>
  </r>
  <r>
    <x v="0"/>
  </r>
  <r>
    <x v="0"/>
  </r>
  <r>
    <x v="0"/>
  </r>
  <r>
    <x v="0"/>
  </r>
  <r>
    <x v="0"/>
  </r>
  <r>
    <x v="0"/>
  </r>
  <r>
    <x v="0"/>
  </r>
  <r>
    <x v="0"/>
  </r>
  <r>
    <x v="0"/>
  </r>
  <r>
    <x v="2"/>
  </r>
  <r>
    <x v="2"/>
  </r>
  <r>
    <x v="4"/>
  </r>
  <r>
    <x v="8"/>
  </r>
  <r>
    <x v="8"/>
  </r>
  <r>
    <x v="8"/>
  </r>
  <r>
    <x v="3"/>
  </r>
  <r>
    <x v="2"/>
  </r>
  <r>
    <x v="2"/>
  </r>
  <r>
    <x v="2"/>
  </r>
  <r>
    <x v="2"/>
  </r>
  <r>
    <x v="2"/>
  </r>
  <r>
    <x v="2"/>
  </r>
  <r>
    <x v="1"/>
  </r>
  <r>
    <x v="1"/>
  </r>
  <r>
    <x v="1"/>
  </r>
  <r>
    <x v="1"/>
  </r>
  <r>
    <x v="9"/>
  </r>
  <r>
    <x v="3"/>
  </r>
  <r>
    <x v="3"/>
  </r>
  <r>
    <x v="3"/>
  </r>
  <r>
    <x v="3"/>
  </r>
  <r>
    <x v="0"/>
  </r>
  <r>
    <x v="2"/>
  </r>
  <r>
    <x v="2"/>
  </r>
  <r>
    <x v="2"/>
  </r>
  <r>
    <x v="2"/>
  </r>
  <r>
    <x v="10"/>
  </r>
  <r>
    <x v="10"/>
  </r>
  <r>
    <x v="2"/>
  </r>
  <r>
    <x v="2"/>
  </r>
  <r>
    <x v="2"/>
  </r>
  <r>
    <x v="2"/>
  </r>
  <r>
    <x v="2"/>
  </r>
  <r>
    <x v="1"/>
  </r>
  <r>
    <x v="1"/>
  </r>
  <r>
    <x v="1"/>
  </r>
  <r>
    <x v="2"/>
  </r>
  <r>
    <x v="2"/>
  </r>
  <r>
    <x v="2"/>
  </r>
  <r>
    <x v="2"/>
  </r>
  <r>
    <x v="2"/>
  </r>
  <r>
    <x v="2"/>
  </r>
  <r>
    <x v="0"/>
  </r>
  <r>
    <x v="2"/>
  </r>
  <r>
    <x v="2"/>
  </r>
  <r>
    <x v="2"/>
  </r>
  <r>
    <x v="2"/>
  </r>
  <r>
    <x v="2"/>
  </r>
  <r>
    <x v="2"/>
  </r>
  <r>
    <x v="2"/>
  </r>
  <r>
    <x v="2"/>
  </r>
  <r>
    <x v="2"/>
  </r>
  <r>
    <x v="3"/>
  </r>
  <r>
    <x v="3"/>
  </r>
  <r>
    <x v="3"/>
  </r>
  <r>
    <x v="3"/>
  </r>
  <r>
    <x v="3"/>
  </r>
  <r>
    <x v="2"/>
  </r>
  <r>
    <x v="3"/>
  </r>
  <r>
    <x v="0"/>
  </r>
  <r>
    <x v="3"/>
  </r>
  <r>
    <x v="0"/>
  </r>
  <r>
    <x v="0"/>
  </r>
  <r>
    <x v="2"/>
  </r>
  <r>
    <x v="2"/>
  </r>
  <r>
    <x v="2"/>
  </r>
  <r>
    <x v="2"/>
  </r>
  <r>
    <x v="2"/>
  </r>
  <r>
    <x v="0"/>
  </r>
  <r>
    <x v="0"/>
  </r>
  <r>
    <x v="0"/>
  </r>
  <r>
    <x v="0"/>
  </r>
  <r>
    <x v="0"/>
  </r>
  <r>
    <x v="7"/>
  </r>
  <r>
    <x v="2"/>
  </r>
  <r>
    <x v="11"/>
  </r>
  <r>
    <x v="12"/>
  </r>
  <r>
    <x v="13"/>
  </r>
  <r>
    <x v="14"/>
  </r>
  <r>
    <x v="15"/>
  </r>
  <r>
    <x v="2"/>
  </r>
  <r>
    <x v="0"/>
  </r>
  <r>
    <x v="0"/>
  </r>
  <r>
    <x v="0"/>
  </r>
  <r>
    <x v="0"/>
  </r>
  <r>
    <x v="0"/>
  </r>
  <r>
    <x v="0"/>
  </r>
  <r>
    <x v="0"/>
  </r>
  <r>
    <x v="0"/>
  </r>
  <r>
    <x v="0"/>
  </r>
  <r>
    <x v="0"/>
  </r>
  <r>
    <x v="0"/>
  </r>
  <r>
    <x v="0"/>
  </r>
  <r>
    <x v="1"/>
  </r>
  <r>
    <x v="1"/>
  </r>
  <r>
    <x v="1"/>
  </r>
  <r>
    <x v="1"/>
  </r>
  <r>
    <x v="1"/>
  </r>
  <r>
    <x v="9"/>
  </r>
  <r>
    <x v="0"/>
  </r>
  <r>
    <x v="0"/>
  </r>
  <r>
    <x v="0"/>
  </r>
  <r>
    <x v="0"/>
  </r>
  <r>
    <x v="0"/>
  </r>
  <r>
    <x v="0"/>
  </r>
  <r>
    <x v="0"/>
  </r>
  <r>
    <x v="0"/>
  </r>
  <r>
    <x v="0"/>
  </r>
  <r>
    <x v="0"/>
  </r>
  <r>
    <x v="1"/>
  </r>
  <r>
    <x v="1"/>
  </r>
  <r>
    <x v="1"/>
  </r>
  <r>
    <x v="1"/>
  </r>
  <r>
    <x v="1"/>
  </r>
  <r>
    <x v="1"/>
  </r>
  <r>
    <x v="1"/>
  </r>
  <r>
    <x v="1"/>
  </r>
  <r>
    <x v="2"/>
  </r>
  <r>
    <x v="2"/>
  </r>
  <r>
    <x v="2"/>
  </r>
  <r>
    <x v="2"/>
  </r>
  <r>
    <x v="2"/>
  </r>
  <r>
    <x v="2"/>
  </r>
  <r>
    <x v="2"/>
  </r>
  <r>
    <x v="2"/>
  </r>
  <r>
    <x v="2"/>
  </r>
  <r>
    <x v="2"/>
  </r>
  <r>
    <x v="2"/>
  </r>
  <r>
    <x v="2"/>
  </r>
  <r>
    <x v="2"/>
  </r>
  <r>
    <x v="2"/>
  </r>
  <r>
    <x v="2"/>
  </r>
  <r>
    <x v="2"/>
  </r>
  <r>
    <x v="2"/>
  </r>
  <r>
    <x v="2"/>
  </r>
  <r>
    <x v="2"/>
  </r>
  <r>
    <x v="1"/>
  </r>
  <r>
    <x v="1"/>
  </r>
  <r>
    <x v="1"/>
  </r>
  <r>
    <x v="1"/>
  </r>
  <r>
    <x v="1"/>
  </r>
  <r>
    <x v="1"/>
  </r>
  <r>
    <x v="1"/>
  </r>
  <r>
    <x v="1"/>
  </r>
  <r>
    <x v="1"/>
  </r>
  <r>
    <x v="5"/>
  </r>
  <r>
    <x v="5"/>
  </r>
  <r>
    <x v="16"/>
  </r>
  <r>
    <x v="16"/>
  </r>
  <r>
    <x v="16"/>
  </r>
  <r>
    <x v="16"/>
  </r>
  <r>
    <x v="15"/>
  </r>
  <r>
    <x v="15"/>
  </r>
  <r>
    <x v="15"/>
  </r>
  <r>
    <x v="15"/>
  </r>
  <r>
    <x v="15"/>
  </r>
  <r>
    <x v="3"/>
  </r>
  <r>
    <x v="2"/>
  </r>
  <r>
    <x v="2"/>
  </r>
  <r>
    <x v="0"/>
  </r>
  <r>
    <x v="0"/>
  </r>
  <r>
    <x v="0"/>
  </r>
  <r>
    <x v="0"/>
  </r>
  <r>
    <x v="0"/>
  </r>
  <r>
    <x v="0"/>
  </r>
  <r>
    <x v="0"/>
  </r>
  <r>
    <x v="0"/>
  </r>
  <r>
    <x v="0"/>
  </r>
  <r>
    <x v="0"/>
  </r>
  <r>
    <x v="0"/>
  </r>
  <r>
    <x v="0"/>
  </r>
  <r>
    <x v="0"/>
  </r>
  <r>
    <x v="0"/>
  </r>
  <r>
    <x v="0"/>
  </r>
  <r>
    <x v="0"/>
  </r>
  <r>
    <x v="2"/>
  </r>
  <r>
    <x v="2"/>
  </r>
  <r>
    <x v="2"/>
  </r>
  <r>
    <x v="2"/>
  </r>
  <r>
    <x v="2"/>
  </r>
  <r>
    <x v="2"/>
  </r>
  <r>
    <x v="2"/>
  </r>
  <r>
    <x v="2"/>
  </r>
  <r>
    <x v="2"/>
  </r>
  <r>
    <x v="17"/>
  </r>
  <r>
    <x v="17"/>
  </r>
  <r>
    <x v="17"/>
  </r>
  <r>
    <x v="17"/>
  </r>
  <r>
    <x v="17"/>
  </r>
  <r>
    <x v="17"/>
  </r>
  <r>
    <x v="17"/>
  </r>
  <r>
    <x v="17"/>
  </r>
  <r>
    <x v="17"/>
  </r>
  <r>
    <x v="0"/>
  </r>
  <r>
    <x v="0"/>
  </r>
  <r>
    <x v="2"/>
  </r>
  <r>
    <x v="2"/>
  </r>
  <r>
    <x v="2"/>
  </r>
  <r>
    <x v="0"/>
  </r>
  <r>
    <x v="0"/>
  </r>
  <r>
    <x v="5"/>
  </r>
  <r>
    <x v="0"/>
  </r>
  <r>
    <x v="6"/>
  </r>
  <r>
    <x v="0"/>
  </r>
  <r>
    <x v="0"/>
  </r>
  <r>
    <x v="1"/>
  </r>
  <r>
    <x v="2"/>
  </r>
  <r>
    <x v="2"/>
  </r>
  <r>
    <x v="7"/>
  </r>
  <r>
    <x v="7"/>
  </r>
  <r>
    <x v="2"/>
  </r>
  <r>
    <x v="2"/>
  </r>
  <r>
    <x v="0"/>
  </r>
  <r>
    <x v="0"/>
  </r>
  <r>
    <x v="0"/>
  </r>
  <r>
    <x v="0"/>
  </r>
  <r>
    <x v="1"/>
  </r>
  <r>
    <x v="0"/>
  </r>
  <r>
    <x v="2"/>
  </r>
  <r>
    <x v="2"/>
  </r>
  <r>
    <x v="3"/>
  </r>
  <r>
    <x v="3"/>
  </r>
  <r>
    <x v="3"/>
  </r>
  <r>
    <x v="2"/>
  </r>
  <r>
    <x v="2"/>
  </r>
  <r>
    <x v="2"/>
  </r>
  <r>
    <x v="0"/>
  </r>
  <r>
    <x v="2"/>
  </r>
  <r>
    <x v="2"/>
  </r>
  <r>
    <x v="2"/>
  </r>
  <r>
    <x v="2"/>
  </r>
  <r>
    <x v="2"/>
  </r>
  <r>
    <x v="0"/>
  </r>
  <r>
    <x v="2"/>
  </r>
  <r>
    <x v="2"/>
  </r>
  <r>
    <x v="2"/>
  </r>
  <r>
    <x v="2"/>
  </r>
  <r>
    <x v="1"/>
  </r>
  <r>
    <x v="1"/>
  </r>
  <r>
    <x v="1"/>
  </r>
  <r>
    <x v="1"/>
  </r>
  <r>
    <x v="18"/>
  </r>
  <r>
    <x v="18"/>
  </r>
  <r>
    <x v="18"/>
  </r>
  <r>
    <x v="18"/>
  </r>
  <r>
    <x v="18"/>
  </r>
  <r>
    <x v="18"/>
  </r>
  <r>
    <x v="2"/>
  </r>
  <r>
    <x v="2"/>
  </r>
  <r>
    <x v="2"/>
  </r>
  <r>
    <x v="16"/>
  </r>
  <r>
    <x v="16"/>
  </r>
  <r>
    <x v="16"/>
  </r>
  <r>
    <x v="16"/>
  </r>
  <r>
    <x v="16"/>
  </r>
  <r>
    <x v="18"/>
  </r>
  <r>
    <x v="18"/>
  </r>
  <r>
    <x v="18"/>
  </r>
  <r>
    <x v="18"/>
  </r>
  <r>
    <x v="18"/>
  </r>
  <r>
    <x v="2"/>
  </r>
  <r>
    <x v="1"/>
  </r>
  <r>
    <x v="1"/>
  </r>
  <r>
    <x v="1"/>
  </r>
  <r>
    <x v="2"/>
  </r>
  <r>
    <x v="2"/>
  </r>
  <r>
    <x v="2"/>
  </r>
  <r>
    <x v="2"/>
  </r>
  <r>
    <x v="2"/>
  </r>
  <r>
    <x v="2"/>
  </r>
  <r>
    <x v="2"/>
  </r>
  <r>
    <x v="2"/>
  </r>
  <r>
    <x v="3"/>
  </r>
  <r>
    <x v="3"/>
  </r>
  <r>
    <x v="3"/>
  </r>
  <r>
    <x v="3"/>
  </r>
  <r>
    <x v="3"/>
  </r>
  <r>
    <x v="3"/>
  </r>
  <r>
    <x v="3"/>
  </r>
  <r>
    <x v="3"/>
  </r>
  <r>
    <x v="1"/>
  </r>
  <r>
    <x v="1"/>
  </r>
  <r>
    <x v="1"/>
  </r>
  <r>
    <x v="1"/>
  </r>
  <r>
    <x v="2"/>
  </r>
  <r>
    <x v="2"/>
  </r>
  <r>
    <x v="2"/>
  </r>
  <r>
    <x v="2"/>
  </r>
  <r>
    <x v="0"/>
  </r>
  <r>
    <x v="0"/>
  </r>
  <r>
    <x v="19"/>
  </r>
  <r>
    <x v="19"/>
  </r>
  <r>
    <x v="19"/>
  </r>
  <r>
    <x v="19"/>
  </r>
  <r>
    <x v="19"/>
  </r>
  <r>
    <x v="19"/>
  </r>
  <r>
    <x v="19"/>
  </r>
  <r>
    <x v="1"/>
  </r>
  <r>
    <x v="2"/>
  </r>
  <r>
    <x v="2"/>
  </r>
  <r>
    <x v="2"/>
  </r>
  <r>
    <x v="2"/>
  </r>
  <r>
    <x v="0"/>
  </r>
  <r>
    <x v="2"/>
  </r>
  <r>
    <x v="2"/>
  </r>
  <r>
    <x v="2"/>
  </r>
  <r>
    <x v="0"/>
  </r>
  <r>
    <x v="0"/>
  </r>
  <r>
    <x v="0"/>
  </r>
  <r>
    <x v="0"/>
  </r>
  <r>
    <x v="2"/>
  </r>
  <r>
    <x v="2"/>
  </r>
  <r>
    <x v="2"/>
  </r>
  <r>
    <x v="2"/>
  </r>
  <r>
    <x v="2"/>
  </r>
  <r>
    <x v="2"/>
  </r>
  <r>
    <x v="1"/>
  </r>
  <r>
    <x v="1"/>
  </r>
  <r>
    <x v="1"/>
  </r>
  <r>
    <x v="1"/>
  </r>
  <r>
    <x v="2"/>
  </r>
  <r>
    <x v="2"/>
  </r>
  <r>
    <x v="2"/>
  </r>
  <r>
    <x v="2"/>
  </r>
  <r>
    <x v="1"/>
  </r>
  <r>
    <x v="1"/>
  </r>
  <r>
    <x v="2"/>
  </r>
  <r>
    <x v="2"/>
  </r>
  <r>
    <x v="2"/>
  </r>
  <r>
    <x v="2"/>
  </r>
  <r>
    <x v="2"/>
  </r>
  <r>
    <x v="2"/>
  </r>
  <r>
    <x v="4"/>
  </r>
  <r>
    <x v="4"/>
  </r>
  <r>
    <x v="4"/>
  </r>
  <r>
    <x v="0"/>
  </r>
  <r>
    <x v="1"/>
  </r>
  <r>
    <x v="1"/>
  </r>
  <r>
    <x v="2"/>
  </r>
  <r>
    <x v="2"/>
  </r>
  <r>
    <x v="2"/>
  </r>
  <r>
    <x v="2"/>
  </r>
  <r>
    <x v="2"/>
  </r>
  <r>
    <x v="2"/>
  </r>
  <r>
    <x v="2"/>
  </r>
  <r>
    <x v="2"/>
  </r>
  <r>
    <x v="1"/>
  </r>
  <r>
    <x v="1"/>
  </r>
  <r>
    <x v="1"/>
  </r>
  <r>
    <x v="1"/>
  </r>
  <r>
    <x v="1"/>
  </r>
  <r>
    <x v="1"/>
  </r>
  <r>
    <x v="0"/>
  </r>
  <r>
    <x v="1"/>
  </r>
  <r>
    <x v="2"/>
  </r>
  <r>
    <x v="2"/>
  </r>
  <r>
    <x v="2"/>
  </r>
  <r>
    <x v="2"/>
  </r>
  <r>
    <x v="5"/>
  </r>
  <r>
    <x v="5"/>
  </r>
  <r>
    <x v="5"/>
  </r>
  <r>
    <x v="2"/>
  </r>
  <r>
    <x v="2"/>
  </r>
  <r>
    <x v="2"/>
  </r>
  <r>
    <x v="2"/>
  </r>
  <r>
    <x v="2"/>
  </r>
  <r>
    <x v="4"/>
  </r>
  <r>
    <x v="4"/>
  </r>
  <r>
    <x v="4"/>
  </r>
  <r>
    <x v="2"/>
  </r>
  <r>
    <x v="2"/>
  </r>
  <r>
    <x v="4"/>
  </r>
  <r>
    <x v="2"/>
  </r>
  <r>
    <x v="2"/>
  </r>
  <r>
    <x v="5"/>
  </r>
  <r>
    <x v="0"/>
  </r>
  <r>
    <x v="0"/>
  </r>
  <r>
    <x v="0"/>
  </r>
  <r>
    <x v="5"/>
  </r>
  <r>
    <x v="20"/>
  </r>
  <r>
    <x v="21"/>
  </r>
  <r>
    <x v="21"/>
  </r>
  <r>
    <x v="21"/>
  </r>
  <r>
    <x v="21"/>
  </r>
  <r>
    <x v="21"/>
  </r>
  <r>
    <x v="2"/>
  </r>
  <r>
    <x v="2"/>
  </r>
  <r>
    <x v="2"/>
  </r>
  <r>
    <x v="2"/>
  </r>
  <r>
    <x v="2"/>
  </r>
  <r>
    <x v="2"/>
  </r>
  <r>
    <x v="2"/>
  </r>
  <r>
    <x v="2"/>
  </r>
  <r>
    <x v="3"/>
  </r>
  <r>
    <x v="3"/>
  </r>
  <r>
    <x v="2"/>
  </r>
  <r>
    <x v="0"/>
  </r>
  <r>
    <x v="5"/>
  </r>
  <r>
    <x v="5"/>
  </r>
  <r>
    <x v="5"/>
  </r>
  <r>
    <x v="22"/>
  </r>
  <r>
    <x v="22"/>
  </r>
  <r>
    <x v="22"/>
  </r>
  <r>
    <x v="22"/>
  </r>
  <r>
    <x v="22"/>
  </r>
  <r>
    <x v="22"/>
  </r>
  <r>
    <x v="22"/>
  </r>
  <r>
    <x v="22"/>
  </r>
  <r>
    <x v="23"/>
  </r>
  <r>
    <x v="0"/>
  </r>
  <r>
    <x v="1"/>
  </r>
  <r>
    <x v="2"/>
  </r>
  <r>
    <x v="2"/>
  </r>
  <r>
    <x v="3"/>
  </r>
  <r>
    <x v="4"/>
  </r>
  <r>
    <x v="4"/>
  </r>
  <r>
    <x v="0"/>
  </r>
  <r>
    <x v="16"/>
  </r>
  <r>
    <x v="2"/>
  </r>
  <r>
    <x v="0"/>
  </r>
  <r>
    <x v="0"/>
  </r>
  <r>
    <x v="0"/>
  </r>
  <r>
    <x v="0"/>
  </r>
  <r>
    <x v="5"/>
  </r>
  <r>
    <x v="5"/>
  </r>
  <r>
    <x v="9"/>
  </r>
  <r>
    <x v="8"/>
  </r>
  <r>
    <x v="2"/>
  </r>
  <r>
    <x v="4"/>
  </r>
  <r>
    <x v="23"/>
  </r>
  <r>
    <x v="23"/>
  </r>
  <r>
    <x v="23"/>
  </r>
  <r>
    <x v="23"/>
  </r>
  <r>
    <x v="23"/>
  </r>
  <r>
    <x v="23"/>
  </r>
  <r>
    <x v="23"/>
  </r>
  <r>
    <x v="23"/>
  </r>
  <r>
    <x v="5"/>
  </r>
  <r>
    <x v="5"/>
  </r>
  <r>
    <x v="5"/>
  </r>
  <r>
    <x v="5"/>
  </r>
  <r>
    <x v="5"/>
  </r>
  <r>
    <x v="2"/>
  </r>
  <r>
    <x v="5"/>
  </r>
  <r>
    <x v="20"/>
  </r>
  <r>
    <x v="2"/>
  </r>
  <r>
    <x v="0"/>
  </r>
  <r>
    <x v="16"/>
  </r>
  <r>
    <x v="0"/>
  </r>
  <r>
    <x v="0"/>
  </r>
  <r>
    <x v="0"/>
  </r>
  <r>
    <x v="0"/>
  </r>
  <r>
    <x v="0"/>
  </r>
  <r>
    <x v="0"/>
  </r>
  <r>
    <x v="0"/>
  </r>
  <r>
    <x v="0"/>
  </r>
  <r>
    <x v="0"/>
  </r>
  <r>
    <x v="0"/>
  </r>
  <r>
    <x v="0"/>
  </r>
  <r>
    <x v="0"/>
  </r>
  <r>
    <x v="0"/>
  </r>
  <r>
    <x v="0"/>
  </r>
  <r>
    <x v="0"/>
  </r>
  <r>
    <x v="2"/>
  </r>
  <r>
    <x v="2"/>
  </r>
  <r>
    <x v="2"/>
  </r>
  <r>
    <x v="1"/>
  </r>
  <r>
    <x v="1"/>
  </r>
  <r>
    <x v="1"/>
  </r>
  <r>
    <x v="4"/>
  </r>
  <r>
    <x v="4"/>
  </r>
  <r>
    <x v="4"/>
  </r>
  <r>
    <x v="4"/>
  </r>
  <r>
    <x v="24"/>
  </r>
  <r>
    <x v="0"/>
  </r>
  <r>
    <x v="0"/>
  </r>
  <r>
    <x v="2"/>
  </r>
  <r>
    <x v="4"/>
  </r>
  <r>
    <x v="4"/>
  </r>
  <r>
    <x v="4"/>
  </r>
  <r>
    <x v="0"/>
  </r>
  <r>
    <x v="0"/>
  </r>
  <r>
    <x v="0"/>
  </r>
  <r>
    <x v="0"/>
  </r>
  <r>
    <x v="0"/>
  </r>
  <r>
    <x v="1"/>
  </r>
  <r>
    <x v="1"/>
  </r>
  <r>
    <x v="1"/>
  </r>
  <r>
    <x v="1"/>
  </r>
  <r>
    <x v="23"/>
  </r>
  <r>
    <x v="23"/>
  </r>
  <r>
    <x v="23"/>
  </r>
  <r>
    <x v="23"/>
  </r>
  <r>
    <x v="23"/>
  </r>
  <r>
    <x v="23"/>
  </r>
  <r>
    <x v="23"/>
  </r>
  <r>
    <x v="23"/>
  </r>
  <r>
    <x v="23"/>
  </r>
  <r>
    <x v="23"/>
  </r>
  <r>
    <x v="23"/>
  </r>
  <r>
    <x v="23"/>
  </r>
  <r>
    <x v="2"/>
  </r>
  <r>
    <x v="2"/>
  </r>
  <r>
    <x v="2"/>
  </r>
  <r>
    <x v="2"/>
  </r>
  <r>
    <x v="2"/>
  </r>
  <r>
    <x v="23"/>
  </r>
  <r>
    <x v="23"/>
  </r>
  <r>
    <x v="23"/>
  </r>
  <r>
    <x v="23"/>
  </r>
  <r>
    <x v="23"/>
  </r>
  <r>
    <x v="23"/>
  </r>
  <r>
    <x v="23"/>
  </r>
  <r>
    <x v="23"/>
  </r>
  <r>
    <x v="1"/>
  </r>
  <r>
    <x v="25"/>
  </r>
  <r>
    <x v="25"/>
  </r>
  <r>
    <x v="25"/>
  </r>
  <r>
    <x v="1"/>
  </r>
  <r>
    <x v="1"/>
  </r>
  <r>
    <x v="4"/>
  </r>
  <r>
    <x v="0"/>
  </r>
  <r>
    <x v="0"/>
  </r>
  <r>
    <x v="0"/>
  </r>
  <r>
    <x v="0"/>
  </r>
  <r>
    <x v="0"/>
  </r>
  <r>
    <x v="2"/>
  </r>
  <r>
    <x v="2"/>
  </r>
  <r>
    <x v="2"/>
  </r>
  <r>
    <x v="2"/>
  </r>
  <r>
    <x v="2"/>
  </r>
  <r>
    <x v="2"/>
  </r>
  <r>
    <x v="2"/>
  </r>
  <r>
    <x v="2"/>
  </r>
  <r>
    <x v="2"/>
  </r>
  <r>
    <x v="0"/>
  </r>
  <r>
    <x v="0"/>
  </r>
  <r>
    <x v="0"/>
  </r>
  <r>
    <x v="2"/>
  </r>
  <r>
    <x v="2"/>
  </r>
  <r>
    <x v="2"/>
  </r>
  <r>
    <x v="2"/>
  </r>
  <r>
    <x v="2"/>
  </r>
  <r>
    <x v="2"/>
  </r>
  <r>
    <x v="2"/>
  </r>
  <r>
    <x v="1"/>
  </r>
  <r>
    <x v="1"/>
  </r>
  <r>
    <x v="0"/>
  </r>
  <r>
    <x v="20"/>
  </r>
  <r>
    <x v="0"/>
  </r>
  <r>
    <x v="20"/>
  </r>
  <r>
    <x v="0"/>
  </r>
  <r>
    <x v="20"/>
  </r>
  <r>
    <x v="2"/>
  </r>
  <r>
    <x v="2"/>
  </r>
  <r>
    <x v="2"/>
  </r>
  <r>
    <x v="2"/>
  </r>
  <r>
    <x v="2"/>
  </r>
  <r>
    <x v="2"/>
  </r>
  <r>
    <x v="2"/>
  </r>
  <r>
    <x v="2"/>
  </r>
  <r>
    <x v="2"/>
  </r>
  <r>
    <x v="2"/>
  </r>
  <r>
    <x v="5"/>
  </r>
  <r>
    <x v="0"/>
  </r>
  <r>
    <x v="0"/>
  </r>
  <r>
    <x v="26"/>
  </r>
  <r>
    <x v="2"/>
  </r>
  <r>
    <x v="2"/>
  </r>
  <r>
    <x v="2"/>
  </r>
  <r>
    <x v="0"/>
  </r>
  <r>
    <x v="0"/>
  </r>
  <r>
    <x v="2"/>
  </r>
  <r>
    <x v="2"/>
  </r>
  <r>
    <x v="27"/>
  </r>
  <r>
    <x v="2"/>
  </r>
  <r>
    <x v="28"/>
  </r>
  <r>
    <x v="2"/>
  </r>
  <r>
    <x v="23"/>
  </r>
  <r>
    <x v="23"/>
  </r>
  <r>
    <x v="2"/>
  </r>
  <r>
    <x v="2"/>
  </r>
  <r>
    <x v="5"/>
  </r>
  <r>
    <x v="5"/>
  </r>
  <r>
    <x v="5"/>
  </r>
  <r>
    <x v="5"/>
  </r>
  <r>
    <x v="5"/>
  </r>
  <r>
    <x v="25"/>
  </r>
  <r>
    <x v="25"/>
  </r>
  <r>
    <x v="2"/>
  </r>
  <r>
    <x v="2"/>
  </r>
  <r>
    <x v="25"/>
  </r>
  <r>
    <x v="25"/>
  </r>
  <r>
    <x v="25"/>
  </r>
  <r>
    <x v="0"/>
  </r>
  <r>
    <x v="2"/>
  </r>
  <r>
    <x v="2"/>
  </r>
  <r>
    <x v="2"/>
  </r>
  <r>
    <x v="2"/>
  </r>
  <r>
    <x v="1"/>
  </r>
  <r>
    <x v="1"/>
  </r>
  <r>
    <x v="5"/>
  </r>
  <r>
    <x v="5"/>
  </r>
  <r>
    <x v="5"/>
  </r>
  <r>
    <x v="5"/>
  </r>
  <r>
    <x v="5"/>
  </r>
  <r>
    <x v="5"/>
  </r>
  <r>
    <x v="5"/>
  </r>
  <r>
    <x v="5"/>
  </r>
  <r>
    <x v="2"/>
  </r>
  <r>
    <x v="2"/>
  </r>
  <r>
    <x v="2"/>
  </r>
  <r>
    <x v="2"/>
  </r>
  <r>
    <x v="2"/>
  </r>
  <r>
    <x v="2"/>
  </r>
  <r>
    <x v="2"/>
  </r>
  <r>
    <x v="2"/>
  </r>
  <r>
    <x v="2"/>
  </r>
  <r>
    <x v="2"/>
  </r>
  <r>
    <x v="2"/>
  </r>
  <r>
    <x v="2"/>
  </r>
  <r>
    <x v="4"/>
  </r>
  <r>
    <x v="4"/>
  </r>
  <r>
    <x v="2"/>
  </r>
  <r>
    <x v="0"/>
  </r>
  <r>
    <x v="0"/>
  </r>
  <r>
    <x v="2"/>
  </r>
  <r>
    <x v="2"/>
  </r>
  <r>
    <x v="2"/>
  </r>
  <r>
    <x v="2"/>
  </r>
  <r>
    <x v="2"/>
  </r>
  <r>
    <x v="2"/>
  </r>
  <r>
    <x v="2"/>
  </r>
  <r>
    <x v="2"/>
  </r>
  <r>
    <x v="2"/>
  </r>
  <r>
    <x v="2"/>
  </r>
  <r>
    <x v="2"/>
  </r>
  <r>
    <x v="2"/>
  </r>
  <r>
    <x v="2"/>
  </r>
  <r>
    <x v="2"/>
  </r>
  <r>
    <x v="2"/>
  </r>
  <r>
    <x v="2"/>
  </r>
  <r>
    <x v="2"/>
  </r>
  <r>
    <x v="2"/>
  </r>
  <r>
    <x v="0"/>
  </r>
  <r>
    <x v="0"/>
  </r>
  <r>
    <x v="1"/>
  </r>
  <r>
    <x v="1"/>
  </r>
  <r>
    <x v="17"/>
  </r>
  <r>
    <x v="17"/>
  </r>
  <r>
    <x v="17"/>
  </r>
  <r>
    <x v="17"/>
  </r>
  <r>
    <x v="17"/>
  </r>
  <r>
    <x v="2"/>
  </r>
  <r>
    <x v="2"/>
  </r>
  <r>
    <x v="15"/>
  </r>
  <r>
    <x v="2"/>
  </r>
  <r>
    <x v="2"/>
  </r>
  <r>
    <x v="0"/>
  </r>
  <r>
    <x v="4"/>
  </r>
  <r>
    <x v="4"/>
  </r>
  <r>
    <x v="4"/>
  </r>
  <r>
    <x v="4"/>
  </r>
  <r>
    <x v="4"/>
  </r>
  <r>
    <x v="4"/>
  </r>
  <r>
    <x v="4"/>
  </r>
  <r>
    <x v="4"/>
  </r>
  <r>
    <x v="4"/>
  </r>
  <r>
    <x v="2"/>
  </r>
  <r>
    <x v="2"/>
  </r>
  <r>
    <x v="2"/>
  </r>
  <r>
    <x v="2"/>
  </r>
  <r>
    <x v="2"/>
  </r>
  <r>
    <x v="2"/>
  </r>
  <r>
    <x v="2"/>
  </r>
  <r>
    <x v="0"/>
  </r>
  <r>
    <x v="0"/>
  </r>
  <r>
    <x v="0"/>
  </r>
  <r>
    <x v="0"/>
  </r>
  <r>
    <x v="5"/>
  </r>
  <r>
    <x v="5"/>
  </r>
  <r>
    <x v="5"/>
  </r>
  <r>
    <x v="5"/>
  </r>
  <r>
    <x v="2"/>
  </r>
  <r>
    <x v="2"/>
  </r>
  <r>
    <x v="2"/>
  </r>
  <r>
    <x v="2"/>
  </r>
  <r>
    <x v="2"/>
  </r>
  <r>
    <x v="1"/>
  </r>
  <r>
    <x v="1"/>
  </r>
  <r>
    <x v="1"/>
  </r>
  <r>
    <x v="1"/>
  </r>
  <r>
    <x v="1"/>
  </r>
  <r>
    <x v="1"/>
  </r>
  <r>
    <x v="1"/>
  </r>
  <r>
    <x v="1"/>
  </r>
  <r>
    <x v="1"/>
  </r>
  <r>
    <x v="1"/>
  </r>
  <r>
    <x v="1"/>
  </r>
  <r>
    <x v="1"/>
  </r>
  <r>
    <x v="1"/>
  </r>
  <r>
    <x v="1"/>
  </r>
  <r>
    <x v="1"/>
  </r>
  <r>
    <x v="1"/>
  </r>
  <r>
    <x v="4"/>
  </r>
  <r>
    <x v="4"/>
  </r>
  <r>
    <x v="4"/>
  </r>
  <r>
    <x v="4"/>
  </r>
  <r>
    <x v="20"/>
  </r>
  <r>
    <x v="1"/>
  </r>
  <r>
    <x v="1"/>
  </r>
  <r>
    <x v="1"/>
  </r>
  <r>
    <x v="1"/>
  </r>
  <r>
    <x v="22"/>
  </r>
  <r>
    <x v="22"/>
  </r>
  <r>
    <x v="22"/>
  </r>
  <r>
    <x v="1"/>
  </r>
  <r>
    <x v="1"/>
  </r>
  <r>
    <x v="1"/>
  </r>
  <r>
    <x v="1"/>
  </r>
  <r>
    <x v="2"/>
  </r>
  <r>
    <x v="2"/>
  </r>
  <r>
    <x v="2"/>
  </r>
  <r>
    <x v="2"/>
  </r>
  <r>
    <x v="2"/>
  </r>
  <r>
    <x v="2"/>
  </r>
  <r>
    <x v="2"/>
  </r>
  <r>
    <x v="2"/>
  </r>
  <r>
    <x v="2"/>
  </r>
  <r>
    <x v="2"/>
  </r>
  <r>
    <x v="2"/>
  </r>
  <r>
    <x v="2"/>
  </r>
  <r>
    <x v="2"/>
  </r>
  <r>
    <x v="2"/>
  </r>
  <r>
    <x v="2"/>
  </r>
  <r>
    <x v="2"/>
  </r>
  <r>
    <x v="2"/>
  </r>
  <r>
    <x v="2"/>
  </r>
  <r>
    <x v="2"/>
  </r>
  <r>
    <x v="2"/>
  </r>
  <r>
    <x v="2"/>
  </r>
  <r>
    <x v="4"/>
  </r>
  <r>
    <x v="4"/>
  </r>
  <r>
    <x v="4"/>
  </r>
  <r>
    <x v="4"/>
  </r>
  <r>
    <x v="4"/>
  </r>
  <r>
    <x v="4"/>
  </r>
  <r>
    <x v="2"/>
  </r>
  <r>
    <x v="2"/>
  </r>
  <r>
    <x v="2"/>
  </r>
  <r>
    <x v="2"/>
  </r>
  <r>
    <x v="2"/>
  </r>
  <r>
    <x v="2"/>
  </r>
  <r>
    <x v="2"/>
  </r>
  <r>
    <x v="2"/>
  </r>
  <r>
    <x v="2"/>
  </r>
  <r>
    <x v="2"/>
  </r>
  <r>
    <x v="2"/>
  </r>
  <r>
    <x v="2"/>
  </r>
  <r>
    <x v="2"/>
  </r>
  <r>
    <x v="29"/>
  </r>
  <r>
    <x v="29"/>
  </r>
  <r>
    <x v="29"/>
  </r>
  <r>
    <x v="29"/>
  </r>
  <r>
    <x v="29"/>
  </r>
  <r>
    <x v="30"/>
  </r>
  <r>
    <x v="30"/>
  </r>
  <r>
    <x v="30"/>
  </r>
  <r>
    <x v="30"/>
  </r>
  <r>
    <x v="30"/>
  </r>
  <r>
    <x v="5"/>
  </r>
  <r>
    <x v="5"/>
  </r>
  <r>
    <x v="5"/>
  </r>
  <r>
    <x v="5"/>
  </r>
  <r>
    <x v="5"/>
  </r>
  <r>
    <x v="5"/>
  </r>
  <r>
    <x v="5"/>
  </r>
  <r>
    <x v="5"/>
  </r>
  <r>
    <x v="5"/>
  </r>
  <r>
    <x v="5"/>
  </r>
  <r>
    <x v="5"/>
  </r>
  <r>
    <x v="2"/>
  </r>
  <r>
    <x v="2"/>
  </r>
  <r>
    <x v="5"/>
  </r>
  <r>
    <x v="5"/>
  </r>
  <r>
    <x v="5"/>
  </r>
  <r>
    <x v="5"/>
  </r>
  <r>
    <x v="5"/>
  </r>
  <r>
    <x v="2"/>
  </r>
  <r>
    <x v="2"/>
  </r>
  <r>
    <x v="2"/>
  </r>
  <r>
    <x v="2"/>
  </r>
  <r>
    <x v="2"/>
  </r>
  <r>
    <x v="2"/>
  </r>
  <r>
    <x v="2"/>
  </r>
  <r>
    <x v="2"/>
  </r>
  <r>
    <x v="2"/>
  </r>
  <r>
    <x v="2"/>
  </r>
  <r>
    <x v="2"/>
  </r>
  <r>
    <x v="0"/>
  </r>
  <r>
    <x v="0"/>
  </r>
  <r>
    <x v="0"/>
  </r>
  <r>
    <x v="2"/>
  </r>
  <r>
    <x v="2"/>
  </r>
  <r>
    <x v="5"/>
  </r>
  <r>
    <x v="5"/>
  </r>
  <r>
    <x v="5"/>
  </r>
  <r>
    <x v="5"/>
  </r>
  <r>
    <x v="5"/>
  </r>
  <r>
    <x v="5"/>
  </r>
  <r>
    <x v="5"/>
  </r>
  <r>
    <x v="5"/>
  </r>
  <r>
    <x v="5"/>
  </r>
  <r>
    <x v="5"/>
  </r>
  <r>
    <x v="2"/>
  </r>
  <r>
    <x v="2"/>
  </r>
  <r>
    <x v="2"/>
  </r>
  <r>
    <x v="2"/>
  </r>
  <r>
    <x v="2"/>
  </r>
  <r>
    <x v="2"/>
  </r>
  <r>
    <x v="2"/>
  </r>
  <r>
    <x v="2"/>
  </r>
  <r>
    <x v="2"/>
  </r>
  <r>
    <x v="2"/>
  </r>
  <r>
    <x v="0"/>
  </r>
  <r>
    <x v="2"/>
  </r>
  <r>
    <x v="2"/>
  </r>
  <r>
    <x v="2"/>
  </r>
  <r>
    <x v="2"/>
  </r>
  <r>
    <x v="2"/>
  </r>
  <r>
    <x v="2"/>
  </r>
  <r>
    <x v="2"/>
  </r>
  <r>
    <x v="2"/>
  </r>
  <r>
    <x v="2"/>
  </r>
  <r>
    <x v="0"/>
  </r>
  <r>
    <x v="4"/>
  </r>
  <r>
    <x v="4"/>
  </r>
  <r>
    <x v="4"/>
  </r>
  <r>
    <x v="4"/>
  </r>
  <r>
    <x v="4"/>
  </r>
  <r>
    <x v="2"/>
  </r>
  <r>
    <x v="2"/>
  </r>
  <r>
    <x v="2"/>
  </r>
  <r>
    <x v="1"/>
  </r>
  <r>
    <x v="1"/>
  </r>
  <r>
    <x v="1"/>
  </r>
  <r>
    <x v="1"/>
  </r>
  <r>
    <x v="28"/>
  </r>
  <r>
    <x v="2"/>
  </r>
  <r>
    <x v="28"/>
  </r>
  <r>
    <x v="2"/>
  </r>
  <r>
    <x v="1"/>
  </r>
  <r>
    <x v="2"/>
  </r>
  <r>
    <x v="2"/>
  </r>
  <r>
    <x v="2"/>
  </r>
  <r>
    <x v="2"/>
  </r>
  <r>
    <x v="2"/>
  </r>
  <r>
    <x v="5"/>
  </r>
  <r>
    <x v="5"/>
  </r>
  <r>
    <x v="5"/>
  </r>
  <r>
    <x v="5"/>
  </r>
  <r>
    <x v="5"/>
  </r>
  <r>
    <x v="2"/>
  </r>
  <r>
    <x v="2"/>
  </r>
  <r>
    <x v="2"/>
  </r>
  <r>
    <x v="2"/>
  </r>
  <r>
    <x v="1"/>
  </r>
  <r>
    <x v="1"/>
  </r>
  <r>
    <x v="2"/>
  </r>
  <r>
    <x v="2"/>
  </r>
  <r>
    <x v="2"/>
  </r>
  <r>
    <x v="2"/>
  </r>
  <r>
    <x v="2"/>
  </r>
  <r>
    <x v="2"/>
  </r>
  <r>
    <x v="2"/>
  </r>
  <r>
    <x v="2"/>
  </r>
  <r>
    <x v="2"/>
  </r>
  <r>
    <x v="1"/>
  </r>
  <r>
    <x v="1"/>
  </r>
  <r>
    <x v="1"/>
  </r>
  <r>
    <x v="1"/>
  </r>
  <r>
    <x v="1"/>
  </r>
  <r>
    <x v="1"/>
  </r>
  <r>
    <x v="1"/>
  </r>
  <r>
    <x v="1"/>
  </r>
  <r>
    <x v="2"/>
  </r>
  <r>
    <x v="2"/>
  </r>
  <r>
    <x v="2"/>
  </r>
  <r>
    <x v="1"/>
  </r>
  <r>
    <x v="3"/>
  </r>
  <r>
    <x v="1"/>
  </r>
  <r>
    <x v="3"/>
  </r>
  <r>
    <x v="1"/>
  </r>
  <r>
    <x v="3"/>
  </r>
  <r>
    <x v="0"/>
  </r>
  <r>
    <x v="0"/>
  </r>
  <r>
    <x v="0"/>
  </r>
  <r>
    <x v="0"/>
  </r>
  <r>
    <x v="0"/>
  </r>
  <r>
    <x v="0"/>
  </r>
  <r>
    <x v="0"/>
  </r>
  <r>
    <x v="0"/>
  </r>
  <r>
    <x v="0"/>
  </r>
  <r>
    <x v="0"/>
  </r>
  <r>
    <x v="5"/>
  </r>
  <r>
    <x v="5"/>
  </r>
  <r>
    <x v="5"/>
  </r>
  <r>
    <x v="5"/>
  </r>
  <r>
    <x v="5"/>
  </r>
  <r>
    <x v="5"/>
  </r>
  <r>
    <x v="5"/>
  </r>
  <r>
    <x v="5"/>
  </r>
  <r>
    <x v="5"/>
  </r>
  <r>
    <x v="5"/>
  </r>
  <r>
    <x v="5"/>
  </r>
  <r>
    <x v="0"/>
  </r>
  <r>
    <x v="0"/>
  </r>
  <r>
    <x v="17"/>
  </r>
  <r>
    <x v="17"/>
  </r>
  <r>
    <x v="17"/>
  </r>
  <r>
    <x v="17"/>
  </r>
  <r>
    <x v="2"/>
  </r>
  <r>
    <x v="2"/>
  </r>
  <r>
    <x v="2"/>
  </r>
  <r>
    <x v="2"/>
  </r>
  <r>
    <x v="2"/>
  </r>
  <r>
    <x v="2"/>
  </r>
  <r>
    <x v="2"/>
  </r>
  <r>
    <x v="3"/>
  </r>
  <r>
    <x v="2"/>
  </r>
  <r>
    <x v="2"/>
  </r>
  <r>
    <x v="2"/>
  </r>
  <r>
    <x v="2"/>
  </r>
  <r>
    <x v="31"/>
  </r>
  <r>
    <x v="31"/>
  </r>
  <r>
    <x v="0"/>
  </r>
  <r>
    <x v="0"/>
  </r>
  <r>
    <x v="2"/>
  </r>
  <r>
    <x v="2"/>
  </r>
  <r>
    <x v="2"/>
  </r>
  <r>
    <x v="2"/>
  </r>
  <r>
    <x v="2"/>
  </r>
  <r>
    <x v="2"/>
  </r>
  <r>
    <x v="2"/>
  </r>
  <r>
    <x v="2"/>
  </r>
  <r>
    <x v="2"/>
  </r>
  <r>
    <x v="2"/>
  </r>
  <r>
    <x v="2"/>
  </r>
  <r>
    <x v="2"/>
  </r>
  <r>
    <x v="2"/>
  </r>
  <r>
    <x v="2"/>
  </r>
  <r>
    <x v="8"/>
  </r>
  <r>
    <x v="8"/>
  </r>
  <r>
    <x v="2"/>
  </r>
  <r>
    <x v="2"/>
  </r>
  <r>
    <x v="2"/>
  </r>
  <r>
    <x v="2"/>
  </r>
  <r>
    <x v="2"/>
  </r>
  <r>
    <x v="2"/>
  </r>
  <r>
    <x v="1"/>
  </r>
  <r>
    <x v="2"/>
  </r>
  <r>
    <x v="2"/>
  </r>
  <r>
    <x v="2"/>
  </r>
  <r>
    <x v="0"/>
  </r>
  <r>
    <x v="0"/>
  </r>
  <r>
    <x v="0"/>
  </r>
  <r>
    <x v="2"/>
  </r>
  <r>
    <x v="2"/>
  </r>
  <r>
    <x v="2"/>
  </r>
  <r>
    <x v="2"/>
  </r>
  <r>
    <x v="2"/>
  </r>
  <r>
    <x v="0"/>
  </r>
  <r>
    <x v="2"/>
  </r>
  <r>
    <x v="2"/>
  </r>
  <r>
    <x v="2"/>
  </r>
  <r>
    <x v="2"/>
  </r>
  <r>
    <x v="2"/>
  </r>
  <r>
    <x v="2"/>
  </r>
  <r>
    <x v="2"/>
  </r>
  <r>
    <x v="2"/>
  </r>
  <r>
    <x v="2"/>
  </r>
  <r>
    <x v="2"/>
  </r>
  <r>
    <x v="2"/>
  </r>
  <r>
    <x v="2"/>
  </r>
  <r>
    <x v="2"/>
  </r>
  <r>
    <x v="2"/>
  </r>
  <r>
    <x v="2"/>
  </r>
  <r>
    <x v="2"/>
  </r>
  <r>
    <x v="1"/>
  </r>
  <r>
    <x v="9"/>
  </r>
  <r>
    <x v="21"/>
  </r>
  <r>
    <x v="2"/>
  </r>
  <r>
    <x v="2"/>
  </r>
  <r>
    <x v="2"/>
  </r>
  <r>
    <x v="2"/>
  </r>
  <r>
    <x v="32"/>
  </r>
  <r>
    <x v="2"/>
  </r>
  <r>
    <x v="1"/>
  </r>
  <r>
    <x v="2"/>
  </r>
  <r>
    <x v="4"/>
  </r>
  <r>
    <x v="4"/>
  </r>
  <r>
    <x v="2"/>
  </r>
  <r>
    <x v="2"/>
  </r>
  <r>
    <x v="2"/>
  </r>
  <r>
    <x v="2"/>
  </r>
  <r>
    <x v="2"/>
  </r>
  <r>
    <x v="7"/>
  </r>
  <r>
    <x v="7"/>
  </r>
  <r>
    <x v="7"/>
  </r>
  <r>
    <x v="7"/>
  </r>
  <r>
    <x v="2"/>
  </r>
  <r>
    <x v="7"/>
  </r>
  <r>
    <x v="7"/>
  </r>
  <r>
    <x v="7"/>
  </r>
  <r>
    <x v="7"/>
  </r>
  <r>
    <x v="2"/>
  </r>
  <r>
    <x v="0"/>
  </r>
  <r>
    <x v="0"/>
  </r>
  <r>
    <x v="2"/>
  </r>
  <r>
    <x v="2"/>
  </r>
  <r>
    <x v="2"/>
  </r>
  <r>
    <x v="2"/>
  </r>
  <r>
    <x v="2"/>
  </r>
  <r>
    <x v="2"/>
  </r>
  <r>
    <x v="2"/>
  </r>
  <r>
    <x v="2"/>
  </r>
  <r>
    <x v="2"/>
  </r>
  <r>
    <x v="2"/>
  </r>
  <r>
    <x v="0"/>
  </r>
  <r>
    <x v="0"/>
  </r>
  <r>
    <x v="0"/>
  </r>
  <r>
    <x v="0"/>
  </r>
  <r>
    <x v="9"/>
  </r>
  <r>
    <x v="9"/>
  </r>
  <r>
    <x v="9"/>
  </r>
  <r>
    <x v="3"/>
  </r>
  <r>
    <x v="2"/>
  </r>
  <r>
    <x v="2"/>
  </r>
  <r>
    <x v="1"/>
  </r>
  <r>
    <x v="2"/>
  </r>
  <r>
    <x v="2"/>
  </r>
  <r>
    <x v="2"/>
  </r>
  <r>
    <x v="2"/>
  </r>
  <r>
    <x v="2"/>
  </r>
  <r>
    <x v="33"/>
  </r>
  <r>
    <x v="33"/>
  </r>
  <r>
    <x v="33"/>
  </r>
  <r>
    <x v="33"/>
  </r>
  <r>
    <x v="2"/>
  </r>
  <r>
    <x v="2"/>
  </r>
  <r>
    <x v="2"/>
  </r>
  <r>
    <x v="2"/>
  </r>
  <r>
    <x v="2"/>
  </r>
  <r>
    <x v="2"/>
  </r>
  <r>
    <x v="2"/>
  </r>
  <r>
    <x v="34"/>
  </r>
  <r>
    <x v="2"/>
  </r>
  <r>
    <x v="2"/>
  </r>
  <r>
    <x v="19"/>
  </r>
  <r>
    <x v="19"/>
  </r>
  <r>
    <x v="19"/>
  </r>
  <r>
    <x v="2"/>
  </r>
  <r>
    <x v="2"/>
  </r>
  <r>
    <x v="2"/>
  </r>
  <r>
    <x v="2"/>
  </r>
  <r>
    <x v="2"/>
  </r>
  <r>
    <x v="2"/>
  </r>
  <r>
    <x v="2"/>
  </r>
  <r>
    <x v="2"/>
  </r>
  <r>
    <x v="2"/>
  </r>
  <r>
    <x v="2"/>
  </r>
  <r>
    <x v="2"/>
  </r>
  <r>
    <x v="2"/>
  </r>
  <r>
    <x v="2"/>
  </r>
  <r>
    <x v="2"/>
  </r>
  <r>
    <x v="2"/>
  </r>
  <r>
    <x v="2"/>
  </r>
  <r>
    <x v="35"/>
  </r>
  <r>
    <x v="35"/>
  </r>
  <r>
    <x v="35"/>
  </r>
  <r>
    <x v="35"/>
  </r>
  <r>
    <x v="35"/>
  </r>
  <r>
    <x v="35"/>
  </r>
  <r>
    <x v="35"/>
  </r>
  <r>
    <x v="35"/>
  </r>
  <r>
    <x v="35"/>
  </r>
  <r>
    <x v="35"/>
  </r>
  <r>
    <x v="1"/>
  </r>
  <r>
    <x v="1"/>
  </r>
  <r>
    <x v="1"/>
  </r>
  <r>
    <x v="1"/>
  </r>
  <r>
    <x v="1"/>
  </r>
  <r>
    <x v="1"/>
  </r>
  <r>
    <x v="1"/>
  </r>
  <r>
    <x v="35"/>
  </r>
  <r>
    <x v="35"/>
  </r>
  <r>
    <x v="35"/>
  </r>
  <r>
    <x v="35"/>
  </r>
  <r>
    <x v="35"/>
  </r>
  <r>
    <x v="2"/>
  </r>
  <r>
    <x v="2"/>
  </r>
  <r>
    <x v="2"/>
  </r>
  <r>
    <x v="2"/>
  </r>
  <r>
    <x v="2"/>
  </r>
  <r>
    <x v="2"/>
  </r>
  <r>
    <x v="2"/>
  </r>
  <r>
    <x v="0"/>
  </r>
  <r>
    <x v="0"/>
  </r>
  <r>
    <x v="0"/>
  </r>
  <r>
    <x v="0"/>
  </r>
  <r>
    <x v="0"/>
  </r>
  <r>
    <x v="0"/>
  </r>
  <r>
    <x v="1"/>
  </r>
  <r>
    <x v="1"/>
  </r>
  <r>
    <x v="1"/>
  </r>
  <r>
    <x v="1"/>
  </r>
  <r>
    <x v="1"/>
  </r>
  <r>
    <x v="2"/>
  </r>
  <r>
    <x v="2"/>
  </r>
  <r>
    <x v="2"/>
  </r>
  <r>
    <x v="2"/>
  </r>
  <r>
    <x v="2"/>
  </r>
  <r>
    <x v="1"/>
  </r>
  <r>
    <x v="31"/>
  </r>
  <r>
    <x v="2"/>
  </r>
  <r>
    <x v="31"/>
  </r>
  <r>
    <x v="31"/>
  </r>
  <r>
    <x v="2"/>
  </r>
  <r>
    <x v="2"/>
  </r>
  <r>
    <x v="2"/>
  </r>
  <r>
    <x v="2"/>
  </r>
  <r>
    <x v="0"/>
  </r>
  <r>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97">
  <r>
    <x v="0"/>
    <n v="1"/>
    <n v="0.91"/>
    <n v="8.9999999999999969E-2"/>
    <x v="0"/>
    <n v="156"/>
    <n v="15600"/>
    <x v="0"/>
    <s v="from Engelhard-AL-3916P"/>
    <s v="ND"/>
    <m/>
    <m/>
    <x v="0"/>
    <m/>
    <m/>
    <x v="0"/>
    <n v="8.5"/>
    <s v="NA"/>
    <n v="4"/>
    <n v="773"/>
    <s v="H2"/>
    <m/>
    <n v="773"/>
    <s v="H2 Chemisorption"/>
    <s v="NA"/>
    <s v="NA"/>
    <n v="71"/>
    <s v="ND"/>
    <s v="NA"/>
    <n v="71"/>
    <n v="15.352112676056338"/>
    <n v="15.352112676056338"/>
    <s v="NA"/>
    <s v="ND"/>
    <s v="NA"/>
    <s v="ND"/>
    <s v="NA"/>
    <s v="ND"/>
    <n v="15.352112676056338"/>
    <n v="15.352112676056338"/>
    <x v="0"/>
    <n v="2000"/>
    <s v="Gaspar, A.B."/>
    <s v="Brazil"/>
    <s v="Dispersion stability and methylcyclopentane hydrogenolysis in Pd/Al2O3 catalysts"/>
    <s v="Applied Catalysis A: General"/>
    <x v="0"/>
    <s v="In the paper, reduction cycle was studied. Only results after 1st step of reduction were used."/>
    <s v="gamma-Al2O3 Alfa Aesar"/>
  </r>
  <r>
    <x v="0"/>
    <n v="5"/>
    <n v="5.09"/>
    <n v="1.7999999999999971E-2"/>
    <x v="1"/>
    <n v="156"/>
    <n v="3120"/>
    <x v="0"/>
    <s v="from Engelhard-AL-3916P"/>
    <s v="ND"/>
    <m/>
    <m/>
    <x v="0"/>
    <m/>
    <m/>
    <x v="0"/>
    <n v="8.5"/>
    <s v="NA"/>
    <n v="4"/>
    <n v="773"/>
    <s v="H2"/>
    <m/>
    <n v="773"/>
    <s v="H2 Chemisorption"/>
    <s v="NA"/>
    <s v="NA"/>
    <n v="62"/>
    <s v="ND"/>
    <s v="NA"/>
    <n v="62"/>
    <n v="17.580645161290324"/>
    <n v="17.580645161290324"/>
    <s v="NA"/>
    <s v="ND"/>
    <s v="NA"/>
    <s v="ND"/>
    <s v="NA"/>
    <s v="ND"/>
    <n v="17.580645161290324"/>
    <n v="17.580645161290324"/>
    <x v="0"/>
    <n v="2000"/>
    <s v="Gaspar, A.B."/>
    <s v="Brazil"/>
    <s v="Dispersion stability and methylcyclopentane hydrogenolysis in Pd/Al2O3 catalysts"/>
    <s v="Applied Catalysis A: General"/>
    <x v="0"/>
    <s v="In the paper, reduction cycle was studied. Only results after 1st step of reduction were used."/>
    <s v="gamma-Al2O3 Alfa Aesar"/>
  </r>
  <r>
    <x v="0"/>
    <n v="10"/>
    <n v="9.32"/>
    <n v="6.7999999999999977E-2"/>
    <x v="2"/>
    <n v="156"/>
    <n v="1560"/>
    <x v="0"/>
    <s v="from Engelhard-AL-3916P"/>
    <s v="ND"/>
    <m/>
    <m/>
    <x v="0"/>
    <m/>
    <m/>
    <x v="0"/>
    <n v="8.5"/>
    <s v="NA"/>
    <n v="4"/>
    <n v="773"/>
    <s v="H2"/>
    <m/>
    <n v="773"/>
    <s v="H2 Chemisorption"/>
    <s v="NA"/>
    <s v="NA"/>
    <n v="43"/>
    <s v="ND"/>
    <s v="NA"/>
    <n v="43"/>
    <n v="25.348837209302324"/>
    <n v="25.348837209302324"/>
    <s v="NA"/>
    <s v="ND"/>
    <s v="NA"/>
    <s v="ND"/>
    <s v="NA"/>
    <s v="ND"/>
    <n v="25.348837209302324"/>
    <n v="25.348837209302324"/>
    <x v="0"/>
    <n v="2000"/>
    <s v="Gaspar, A.B."/>
    <s v="Brazil"/>
    <s v="Dispersion stability and methylcyclopentane hydrogenolysis in Pd/Al2O3 catalysts"/>
    <s v="Applied Catalysis A: General"/>
    <x v="0"/>
    <s v="In the paper, reduction cycle was studied. Only results after 1st step of reduction were used."/>
    <s v="gamma-Al2O3 Alfa Aesar"/>
  </r>
  <r>
    <x v="0"/>
    <n v="15"/>
    <n v="14.52"/>
    <n v="3.2000000000000028E-2"/>
    <x v="3"/>
    <n v="156"/>
    <n v="1040"/>
    <x v="0"/>
    <s v="from Engelhard-AL-3916P"/>
    <s v="ND"/>
    <m/>
    <m/>
    <x v="0"/>
    <m/>
    <m/>
    <x v="0"/>
    <n v="8.5"/>
    <s v="NA"/>
    <n v="4"/>
    <n v="773"/>
    <s v="H2"/>
    <m/>
    <n v="773"/>
    <s v="H2 Chemisorption"/>
    <s v="NA"/>
    <s v="NA"/>
    <n v="17"/>
    <s v="ND"/>
    <s v="NA"/>
    <n v="17"/>
    <n v="64.117647058823536"/>
    <n v="64.117647058823536"/>
    <s v="NA"/>
    <s v="ND"/>
    <s v="NA"/>
    <s v="ND"/>
    <s v="NA"/>
    <s v="ND"/>
    <n v="64.117647058823536"/>
    <n v="64.117647058823536"/>
    <x v="0"/>
    <n v="2000"/>
    <s v="Gaspar, A.B."/>
    <s v="Brazil"/>
    <s v="Dispersion stability and methylcyclopentane hydrogenolysis in Pd/Al2O3 catalysts"/>
    <s v="Applied Catalysis A: General"/>
    <x v="0"/>
    <s v="In the paper, reduction cycle was studied. Only results after 1st step of reduction were used."/>
    <s v="gamma-Al2O3 Alfa Aesar"/>
  </r>
  <r>
    <x v="0"/>
    <n v="1"/>
    <n v="0.85"/>
    <n v="0.15000000000000002"/>
    <x v="0"/>
    <n v="156"/>
    <n v="15600"/>
    <x v="0"/>
    <s v="from Engelhard-AL-3916P"/>
    <s v="ND"/>
    <m/>
    <m/>
    <x v="1"/>
    <m/>
    <m/>
    <x v="0"/>
    <n v="8.5"/>
    <s v="NA"/>
    <n v="4"/>
    <n v="773"/>
    <s v="H2"/>
    <m/>
    <n v="773"/>
    <s v="H2 Chemisorption"/>
    <s v="NA"/>
    <s v="NA"/>
    <n v="19"/>
    <s v="ND"/>
    <s v="NA"/>
    <n v="19"/>
    <n v="57.368421052631582"/>
    <n v="57.368421052631582"/>
    <s v="NA"/>
    <s v="ND"/>
    <s v="NA"/>
    <s v="ND"/>
    <s v="NA"/>
    <s v="ND"/>
    <n v="57.368421052631582"/>
    <n v="57.368421052631582"/>
    <x v="0"/>
    <n v="2000"/>
    <s v="Gaspar, A.B."/>
    <s v="Brazil"/>
    <s v="Dispersion stability and methylcyclopentane hydrogenolysis in Pd/Al2O3 catalysts"/>
    <s v="Applied Catalysis A: General"/>
    <x v="0"/>
    <s v="In the paper, reduction cycle was studied. Only results after 1st step of reduction were used."/>
    <s v="gamma-Al2O3 Alfa Aesar"/>
  </r>
  <r>
    <x v="1"/>
    <s v="NA"/>
    <n v="2.21"/>
    <s v="NA"/>
    <x v="4"/>
    <n v="136"/>
    <n v="6153.8461538461543"/>
    <x v="1"/>
    <s v="SPH569, Rhône Poulenc"/>
    <s v="ND"/>
    <m/>
    <m/>
    <x v="0"/>
    <s v="aqueous hydrochloric acid"/>
    <m/>
    <x v="0"/>
    <n v="9.1"/>
    <s v="NA"/>
    <n v="4"/>
    <n v="773"/>
    <s v="H2"/>
    <n v="2"/>
    <n v="573"/>
    <s v="H2 Chemisorption"/>
    <s v="NA"/>
    <s v="NA"/>
    <n v="22"/>
    <s v="ND"/>
    <s v="NA"/>
    <n v="22"/>
    <n v="49.545454545454547"/>
    <n v="49.545454545454547"/>
    <s v="NA"/>
    <s v="ND"/>
    <s v="NA"/>
    <s v="ND"/>
    <s v="NA"/>
    <s v="ND"/>
    <n v="49.545454545454547"/>
    <n v="49.545454545454547"/>
    <x v="1"/>
    <n v="2000"/>
    <s v="Roth, D."/>
    <s v="France"/>
    <s v="Catalytic behaviour of Cl-free and Cl-containing Pd/Al2O3 catalysts in the total oxidation of methane at low temperature"/>
    <s v="Applied Catalysis A: General"/>
    <x v="1"/>
    <m/>
    <s v="Linde A α + γ Al2O3"/>
  </r>
  <r>
    <x v="1"/>
    <s v="NA"/>
    <n v="1.94"/>
    <s v="NA"/>
    <x v="5"/>
    <n v="136"/>
    <n v="7010.3092783505153"/>
    <x v="1"/>
    <s v="SPH569, Rhône Poulenc"/>
    <s v="ND"/>
    <m/>
    <m/>
    <x v="1"/>
    <s v="water"/>
    <m/>
    <x v="0"/>
    <n v="9.1"/>
    <s v="NA"/>
    <n v="4"/>
    <n v="773"/>
    <s v="H2"/>
    <n v="2"/>
    <n v="573"/>
    <s v="H2 Chemisorption"/>
    <s v="NA"/>
    <s v="NA"/>
    <n v="9"/>
    <s v="ND"/>
    <s v="NA"/>
    <n v="9"/>
    <n v="121.11111111111111"/>
    <n v="121.11111111111111"/>
    <s v="NA"/>
    <s v="ND"/>
    <s v="NA"/>
    <s v="ND"/>
    <s v="NA"/>
    <s v="ND"/>
    <n v="121.11111111111111"/>
    <n v="121.11111111111111"/>
    <x v="1"/>
    <n v="2000"/>
    <s v="Roth, D."/>
    <s v="France"/>
    <s v="Catalytic behaviour of Cl-free and Cl-containing_x000a_ Pd/Al2O3 catalysts in the total oxidation of_x000a_ methane at low temperature"/>
    <s v="Applied Catalysis A: General"/>
    <x v="1"/>
    <m/>
    <s v="Linde A α + γ Al2O3"/>
  </r>
  <r>
    <x v="1"/>
    <n v="0.5"/>
    <n v="0.51"/>
    <n v="2.0000000000000018E-2"/>
    <x v="6"/>
    <m/>
    <s v="NA"/>
    <x v="0"/>
    <s v="from Alfa Aesar"/>
    <s v="NA"/>
    <m/>
    <m/>
    <x v="2"/>
    <s v="toluene"/>
    <m/>
    <x v="0"/>
    <n v="8.5"/>
    <s v="NA"/>
    <n v="4"/>
    <n v="673"/>
    <s v="H2"/>
    <n v="2"/>
    <n v="673"/>
    <s v="H2 Chemisorption"/>
    <s v="NA"/>
    <n v="0.86899999999999999"/>
    <n v="79"/>
    <s v="ND"/>
    <s v="NA"/>
    <n v="79"/>
    <s v="NA"/>
    <n v="11"/>
    <n v="11"/>
    <s v="ND"/>
    <s v="NA"/>
    <s v="ND"/>
    <s v="NA"/>
    <s v="ND"/>
    <n v="11"/>
    <n v="11"/>
    <x v="2"/>
    <n v="2000"/>
    <s v="Holles, J.H."/>
    <s v="USA"/>
    <s v="Effects of Pd Particle Size and Ceria Loading on NO Reduction with CO"/>
    <s v="Journal of Catalysis"/>
    <x v="2"/>
    <m/>
    <s v="gamma-Al2O3 Alfa Aesar"/>
  </r>
  <r>
    <x v="1"/>
    <n v="1"/>
    <n v="0.96"/>
    <n v="4.0000000000000036E-2"/>
    <x v="0"/>
    <m/>
    <s v="NA"/>
    <x v="0"/>
    <s v="from Alfa Aesar"/>
    <s v="NA"/>
    <m/>
    <m/>
    <x v="2"/>
    <s v="toluene"/>
    <m/>
    <x v="0"/>
    <n v="8.5"/>
    <s v="NA"/>
    <n v="4"/>
    <n v="673"/>
    <s v="H2"/>
    <n v="2"/>
    <n v="673"/>
    <s v="H2 Chemisorption"/>
    <s v="NA"/>
    <n v="0.88500000000000001"/>
    <n v="59"/>
    <s v="ND"/>
    <s v="NA"/>
    <n v="59"/>
    <s v="NA"/>
    <n v="15"/>
    <n v="15"/>
    <s v="ND"/>
    <s v="NA"/>
    <s v="ND"/>
    <s v="NA"/>
    <s v="ND"/>
    <n v="15"/>
    <n v="15"/>
    <x v="2"/>
    <n v="2000"/>
    <s v="Holles, J.H."/>
    <s v="USA"/>
    <s v="Effects of Pd Particle Size and Ceria Loading on NO Reduction with CO"/>
    <s v="Journal of Catalysis"/>
    <x v="2"/>
    <m/>
    <s v="gamma-Al2O3 Alfa Aesar"/>
  </r>
  <r>
    <x v="1"/>
    <n v="5"/>
    <n v="4.92"/>
    <n v="1.6000000000000014E-2"/>
    <x v="1"/>
    <m/>
    <s v="NA"/>
    <x v="0"/>
    <s v="from Alfa Aesar"/>
    <s v="NA"/>
    <m/>
    <m/>
    <x v="2"/>
    <s v="toluene"/>
    <m/>
    <x v="0"/>
    <n v="8.5"/>
    <s v="NA"/>
    <n v="4"/>
    <n v="673"/>
    <s v="H2"/>
    <n v="2"/>
    <n v="673"/>
    <s v="H2 Chemisorption"/>
    <s v="NA"/>
    <n v="0.81"/>
    <n v="18"/>
    <s v="ND"/>
    <s v="NA"/>
    <n v="18"/>
    <s v="NA"/>
    <n v="45"/>
    <n v="45"/>
    <s v="ND"/>
    <s v="NA"/>
    <s v="ND"/>
    <s v="NA"/>
    <s v="ND"/>
    <n v="45"/>
    <n v="45"/>
    <x v="2"/>
    <n v="2000"/>
    <s v="Holles, J.H."/>
    <s v="USA"/>
    <s v="Effects of Pd Particle Size and Ceria Loading on NO Reduction with CO"/>
    <s v="Journal of Catalysis"/>
    <x v="2"/>
    <m/>
    <s v="gamma-Al2O3 Alfa Aesar"/>
  </r>
  <r>
    <x v="1"/>
    <n v="1"/>
    <n v="0.87"/>
    <n v="0.13"/>
    <x v="0"/>
    <m/>
    <s v="NA"/>
    <x v="0"/>
    <s v="from Alfa Aesar"/>
    <s v="CeOx is promoter"/>
    <n v="673"/>
    <n v="4"/>
    <x v="2"/>
    <s v="toluene"/>
    <m/>
    <x v="0"/>
    <m/>
    <s v="NA"/>
    <n v="4"/>
    <n v="673"/>
    <s v="H2"/>
    <n v="2"/>
    <n v="673"/>
    <s v="H2 Chemisorption"/>
    <s v="NA"/>
    <n v="1"/>
    <n v="100"/>
    <s v="ND"/>
    <s v="NA"/>
    <n v="100"/>
    <s v="NA"/>
    <n v="10"/>
    <n v="10"/>
    <s v="ND"/>
    <s v="NA"/>
    <s v="ND"/>
    <s v="NA"/>
    <s v="ND"/>
    <n v="10"/>
    <n v="10"/>
    <x v="2"/>
    <n v="2000"/>
    <s v="Holles, J.H."/>
    <s v="USA"/>
    <s v="Effects of Pd Particle Size and Ceria Loading on NO Reduction with CO"/>
    <s v="Journal of Catalysis"/>
    <x v="2"/>
    <s v="Chemisorption size is given as &lt;10."/>
    <m/>
  </r>
  <r>
    <x v="1"/>
    <n v="5"/>
    <n v="4.12"/>
    <n v="0.17599999999999999"/>
    <x v="1"/>
    <m/>
    <s v="NA"/>
    <x v="0"/>
    <s v="from Alfa Aesar"/>
    <s v="CeOx is promoter"/>
    <n v="673"/>
    <n v="4"/>
    <x v="2"/>
    <s v="toluene"/>
    <m/>
    <x v="0"/>
    <m/>
    <s v="NA"/>
    <n v="4"/>
    <n v="673"/>
    <s v="H2"/>
    <n v="2"/>
    <n v="673"/>
    <s v="H2 Chemisorption"/>
    <s v="NA"/>
    <n v="0.92"/>
    <n v="46"/>
    <s v="ND"/>
    <s v="NA"/>
    <n v="46"/>
    <s v="NA"/>
    <n v="20"/>
    <n v="20"/>
    <s v="ND"/>
    <s v="NA"/>
    <s v="ND"/>
    <s v="NA"/>
    <s v="ND"/>
    <n v="20"/>
    <n v="20"/>
    <x v="2"/>
    <n v="2000"/>
    <s v="Holles, J.H."/>
    <s v="USA"/>
    <s v="Effects of Pd Particle Size and Ceria Loading on NO Reduction with CO"/>
    <s v="Journal of Catalysis"/>
    <x v="2"/>
    <m/>
    <m/>
  </r>
  <r>
    <x v="1"/>
    <n v="10"/>
    <n v="10.199999999999999"/>
    <n v="1.9999999999999928E-2"/>
    <x v="2"/>
    <m/>
    <s v="NA"/>
    <x v="0"/>
    <s v="from Alfa Aesar"/>
    <s v="CeOx is promoter"/>
    <n v="673"/>
    <n v="4"/>
    <x v="2"/>
    <s v="toluene"/>
    <m/>
    <x v="0"/>
    <m/>
    <s v="NA"/>
    <n v="4"/>
    <n v="673"/>
    <s v="H2"/>
    <n v="2"/>
    <n v="673"/>
    <s v="H2 Chemisorption"/>
    <s v="NA"/>
    <n v="0.9"/>
    <n v="10"/>
    <s v="ND"/>
    <s v="NA"/>
    <n v="10"/>
    <s v="NA"/>
    <n v="90"/>
    <n v="90"/>
    <s v="ND"/>
    <s v="NA"/>
    <s v="ND"/>
    <s v="NA"/>
    <s v="ND"/>
    <n v="90"/>
    <n v="90"/>
    <x v="2"/>
    <n v="2000"/>
    <s v="Holles, J.H."/>
    <s v="USA"/>
    <s v="Effects of Pd Particle Size and Ceria Loading on NO Reduction with CO"/>
    <s v="Journal of Catalysis"/>
    <x v="2"/>
    <m/>
    <m/>
  </r>
  <r>
    <x v="1"/>
    <n v="1"/>
    <s v="NA"/>
    <s v="NA"/>
    <x v="0"/>
    <n v="107"/>
    <n v="10700"/>
    <x v="2"/>
    <s v="Al(NO3)3.9H2O and Mg(NO3)2.6H2O, molar ratio of Al: 0.15 "/>
    <s v="ND"/>
    <m/>
    <m/>
    <x v="0"/>
    <m/>
    <m/>
    <x v="0"/>
    <n v="7"/>
    <s v="NA"/>
    <m/>
    <m/>
    <s v="H2"/>
    <n v="3"/>
    <n v="573"/>
    <s v="CO Chemisorption"/>
    <s v="NA"/>
    <s v="NA"/>
    <n v="43"/>
    <s v="ND"/>
    <s v="NA"/>
    <n v="43"/>
    <n v="25.348837209302324"/>
    <n v="25.348837209302324"/>
    <s v="NA"/>
    <s v="ND"/>
    <s v="NA"/>
    <s v="ND"/>
    <s v="NA"/>
    <s v="ND"/>
    <n v="25.348837209302324"/>
    <n v="25.348837209302324"/>
    <x v="0"/>
    <n v="2000"/>
    <s v="Narayanan, S."/>
    <s v="India"/>
    <s v="Hydrotalcite-supported palladium catalysts_x000a_ Part II. Preparation, characterization of hydrotalcites and palladium hydrotalcites for CO chemisorption and phenol hydrogenation"/>
    <s v="Applied Catalysis A: General"/>
    <x v="3"/>
    <m/>
    <m/>
  </r>
  <r>
    <x v="1"/>
    <n v="1"/>
    <s v="NA"/>
    <s v="NA"/>
    <x v="0"/>
    <n v="61"/>
    <n v="6100"/>
    <x v="2"/>
    <s v="Al(NO3)3.9H2O and Mg(NO3)2.6H2O, molar ratio of Al: 0.20"/>
    <s v="ND"/>
    <m/>
    <m/>
    <x v="0"/>
    <m/>
    <m/>
    <x v="0"/>
    <n v="7"/>
    <s v="NA"/>
    <m/>
    <m/>
    <s v="H2"/>
    <n v="3"/>
    <n v="573"/>
    <s v="CO Chemisorption"/>
    <s v="NA"/>
    <s v="NA"/>
    <n v="44"/>
    <s v="ND"/>
    <s v="NA"/>
    <n v="44"/>
    <n v="24.772727272727273"/>
    <n v="24.772727272727273"/>
    <s v="NA"/>
    <s v="ND"/>
    <s v="NA"/>
    <s v="ND"/>
    <s v="NA"/>
    <s v="ND"/>
    <n v="24.772727272727273"/>
    <n v="24.772727272727273"/>
    <x v="0"/>
    <n v="2000"/>
    <s v="Narayanan, S."/>
    <s v="India"/>
    <s v="Hydrotalcite-supported palladium catalysts_x000a_ Part II. Preparation, characterization of hydrotalcites and palladium hydrotalcites for CO chemisorption and phenol hydrogenation"/>
    <s v="Applied Catalysis A: General"/>
    <x v="3"/>
    <m/>
    <m/>
  </r>
  <r>
    <x v="1"/>
    <n v="1"/>
    <s v="NA"/>
    <s v="NA"/>
    <x v="0"/>
    <n v="47"/>
    <n v="4700"/>
    <x v="2"/>
    <s v="Al(NO3)3.9H2O and Mg(NO3)2.6H2O, molar ratio of Al: 0.25"/>
    <s v="ND"/>
    <m/>
    <m/>
    <x v="0"/>
    <m/>
    <m/>
    <x v="0"/>
    <n v="7"/>
    <s v="NA"/>
    <m/>
    <m/>
    <s v="H2"/>
    <n v="3"/>
    <n v="573"/>
    <s v="CO Chemisorption"/>
    <s v="NA"/>
    <s v="NA"/>
    <n v="53"/>
    <s v="ND"/>
    <s v="NA"/>
    <n v="53"/>
    <n v="20.566037735849058"/>
    <n v="20.566037735849058"/>
    <s v="NA"/>
    <s v="ND"/>
    <s v="NA"/>
    <s v="ND"/>
    <s v="NA"/>
    <s v="ND"/>
    <n v="20.566037735849058"/>
    <n v="20.566037735849058"/>
    <x v="0"/>
    <n v="2000"/>
    <s v="Narayanan, S."/>
    <s v="India"/>
    <s v="Hydrotalcite-supported palladium catalysts_x000a_ Part II. Preparation, characterization of hydrotalcites and palladium hydrotalcites for CO chemisorption and phenol hydrogenation"/>
    <s v="Applied Catalysis A: General"/>
    <x v="3"/>
    <m/>
    <m/>
  </r>
  <r>
    <x v="1"/>
    <n v="1"/>
    <s v="NA"/>
    <s v="NA"/>
    <x v="0"/>
    <n v="53"/>
    <n v="5300"/>
    <x v="2"/>
    <s v="Al(NO3)3.9H2O and Mg(NO3)2.6H2O, molar ratio of Al: 0.30"/>
    <s v="ND"/>
    <m/>
    <m/>
    <x v="0"/>
    <m/>
    <m/>
    <x v="0"/>
    <n v="7"/>
    <s v="NA"/>
    <m/>
    <m/>
    <s v="H2"/>
    <n v="3"/>
    <n v="573"/>
    <s v="CO Chemisorption"/>
    <s v="NA"/>
    <s v="NA"/>
    <n v="58"/>
    <s v="ND"/>
    <s v="NA"/>
    <n v="58"/>
    <n v="18.793103448275861"/>
    <n v="18.793103448275861"/>
    <s v="NA"/>
    <s v="ND"/>
    <s v="NA"/>
    <s v="ND"/>
    <s v="NA"/>
    <s v="ND"/>
    <n v="18.793103448275861"/>
    <n v="18.793103448275861"/>
    <x v="0"/>
    <n v="2000"/>
    <s v="Narayanan, S."/>
    <s v="India"/>
    <s v="Hydrotalcite-supported palladium catalysts_x000a_ Part II. Preparation, characterization of hydrotalcites and palladium hydrotalcites for CO chemisorption and phenol hydrogenation"/>
    <s v="Applied Catalysis A: General"/>
    <x v="3"/>
    <m/>
    <m/>
  </r>
  <r>
    <x v="1"/>
    <n v="1"/>
    <s v="NA"/>
    <s v="NA"/>
    <x v="0"/>
    <n v="72"/>
    <n v="7200"/>
    <x v="2"/>
    <s v="Al(NO3)3.9H2O and Mg(NO3)2.6H2O, molar ratio of Al: 0.35"/>
    <s v="ND"/>
    <m/>
    <m/>
    <x v="0"/>
    <m/>
    <m/>
    <x v="0"/>
    <n v="7"/>
    <s v="NA"/>
    <m/>
    <m/>
    <s v="H2"/>
    <n v="3"/>
    <n v="573"/>
    <s v="CO Chemisorption"/>
    <s v="NA"/>
    <s v="NA"/>
    <n v="61"/>
    <s v="ND"/>
    <s v="NA"/>
    <n v="61"/>
    <n v="17.868852459016395"/>
    <n v="17.868852459016395"/>
    <s v="NA"/>
    <s v="ND"/>
    <s v="NA"/>
    <s v="ND"/>
    <s v="NA"/>
    <s v="ND"/>
    <n v="17.868852459016395"/>
    <n v="17.868852459016395"/>
    <x v="0"/>
    <n v="2000"/>
    <s v="Narayanan, S."/>
    <s v="India"/>
    <s v="Hydrotalcite-supported palladium catalysts_x000a_ Part II. Preparation, characterization of hydrotalcites and palladium hydrotalcites for CO chemisorption and phenol hydrogenation"/>
    <s v="Applied Catalysis A: General"/>
    <x v="3"/>
    <m/>
    <m/>
  </r>
  <r>
    <x v="2"/>
    <n v="1"/>
    <s v="NA"/>
    <s v="NA"/>
    <x v="0"/>
    <n v="107"/>
    <n v="10700"/>
    <x v="2"/>
    <s v="Al(NO3)3.9H2O and Mg(NO3)2.6H2O, molar ratio of Al: 0.15 "/>
    <s v="ND"/>
    <m/>
    <m/>
    <x v="0"/>
    <m/>
    <m/>
    <x v="0"/>
    <n v="7"/>
    <s v="NA"/>
    <m/>
    <m/>
    <s v="H2"/>
    <n v="3"/>
    <n v="573"/>
    <s v="CO Chemisorption"/>
    <s v="NA"/>
    <s v="NA"/>
    <n v="40"/>
    <s v="ND"/>
    <s v="NA"/>
    <n v="40"/>
    <n v="27.25"/>
    <n v="27.25"/>
    <s v="NA"/>
    <s v="ND"/>
    <s v="NA"/>
    <s v="ND"/>
    <s v="NA"/>
    <s v="ND"/>
    <n v="27.25"/>
    <n v="27.25"/>
    <x v="0"/>
    <n v="2000"/>
    <s v="Narayanan, S."/>
    <s v="India"/>
    <s v="Hydrotalcite-supported palladium catalysts_x000a_ Part II. Preparation, characterization of hydrotalcites and palladium hydrotalcites for CO chemisorption and phenol hydrogenation"/>
    <s v="Applied Catalysis A: General"/>
    <x v="3"/>
    <m/>
    <m/>
  </r>
  <r>
    <x v="2"/>
    <n v="1"/>
    <s v="NA"/>
    <s v="NA"/>
    <x v="0"/>
    <n v="61"/>
    <n v="6100"/>
    <x v="2"/>
    <s v="Al(NO3)3.9H2O and Mg(NO3)2.6H2O, molar ratio of Al: 0.20"/>
    <s v="ND"/>
    <m/>
    <m/>
    <x v="0"/>
    <m/>
    <m/>
    <x v="0"/>
    <n v="7"/>
    <s v="NA"/>
    <m/>
    <m/>
    <s v="H2"/>
    <n v="3"/>
    <n v="573"/>
    <s v="CO Chemisorption"/>
    <s v="NA"/>
    <s v="NA"/>
    <n v="38"/>
    <s v="ND"/>
    <s v="NA"/>
    <n v="38"/>
    <n v="28.684210526315791"/>
    <n v="28.684210526315791"/>
    <s v="NA"/>
    <s v="ND"/>
    <s v="NA"/>
    <s v="ND"/>
    <s v="NA"/>
    <s v="ND"/>
    <n v="28.684210526315791"/>
    <n v="28.684210526315791"/>
    <x v="0"/>
    <n v="2000"/>
    <s v="Narayanan, S."/>
    <s v="India"/>
    <s v="Hydrotalcite-supported palladium catalysts_x000a_ Part II. Preparation, characterization of hydrotalcites and palladium hydrotalcites for CO chemisorption and phenol hydrogenation"/>
    <s v="Applied Catalysis A: General"/>
    <x v="3"/>
    <m/>
    <m/>
  </r>
  <r>
    <x v="2"/>
    <n v="1"/>
    <s v="NA"/>
    <s v="NA"/>
    <x v="0"/>
    <n v="47"/>
    <n v="4700"/>
    <x v="2"/>
    <s v="Al(NO3)3.9H2O and Mg(NO3)2.6H2O, molar ratio of Al: 0.25"/>
    <s v="ND"/>
    <m/>
    <m/>
    <x v="0"/>
    <m/>
    <m/>
    <x v="0"/>
    <n v="7"/>
    <s v="NA"/>
    <m/>
    <m/>
    <s v="H2"/>
    <n v="3"/>
    <n v="573"/>
    <s v="CO Chemisorption"/>
    <s v="NA"/>
    <s v="NA"/>
    <n v="47"/>
    <s v="ND"/>
    <s v="NA"/>
    <n v="47"/>
    <n v="23.191489361702128"/>
    <n v="23.191489361702128"/>
    <s v="NA"/>
    <s v="ND"/>
    <s v="NA"/>
    <s v="ND"/>
    <s v="NA"/>
    <s v="ND"/>
    <n v="23.191489361702128"/>
    <n v="23.191489361702128"/>
    <x v="0"/>
    <n v="2000"/>
    <s v="Narayanan, S."/>
    <s v="India"/>
    <s v="Hydrotalcite-supported palladium catalysts_x000a_ Part II. Preparation, characterization of hydrotalcites and palladium hydrotalcites for CO chemisorption and phenol hydrogenation"/>
    <s v="Applied Catalysis A: General"/>
    <x v="3"/>
    <m/>
    <m/>
  </r>
  <r>
    <x v="2"/>
    <n v="1"/>
    <s v="NA"/>
    <s v="NA"/>
    <x v="0"/>
    <n v="53"/>
    <n v="5300"/>
    <x v="2"/>
    <s v="Al(NO3)3.9H2O and Mg(NO3)2.6H2O, molar ratio of Al: 0.30"/>
    <s v="ND"/>
    <m/>
    <m/>
    <x v="0"/>
    <m/>
    <m/>
    <x v="0"/>
    <n v="7"/>
    <s v="NA"/>
    <m/>
    <m/>
    <s v="H2"/>
    <n v="3"/>
    <n v="573"/>
    <s v="CO Chemisorption"/>
    <s v="NA"/>
    <s v="NA"/>
    <n v="52"/>
    <s v="ND"/>
    <s v="NA"/>
    <n v="52"/>
    <n v="20.96153846153846"/>
    <n v="20.96153846153846"/>
    <s v="NA"/>
    <s v="ND"/>
    <s v="NA"/>
    <s v="ND"/>
    <s v="NA"/>
    <s v="ND"/>
    <n v="20.96153846153846"/>
    <n v="20.96153846153846"/>
    <x v="0"/>
    <n v="2000"/>
    <s v="Narayanan, S."/>
    <s v="India"/>
    <s v="Hydrotalcite-supported palladium catalysts_x000a_ Part II. Preparation, characterization of hydrotalcites and palladium hydrotalcites for CO chemisorption and phenol hydrogenation"/>
    <s v="Applied Catalysis A: General"/>
    <x v="3"/>
    <m/>
    <m/>
  </r>
  <r>
    <x v="2"/>
    <n v="1"/>
    <s v="NA"/>
    <s v="NA"/>
    <x v="0"/>
    <n v="72"/>
    <n v="7200"/>
    <x v="2"/>
    <s v="Al(NO3)3.9H2O and Mg(NO3)2.6H2O, molar ratio of Al: 0.35"/>
    <s v="ND"/>
    <m/>
    <m/>
    <x v="0"/>
    <m/>
    <m/>
    <x v="0"/>
    <n v="7"/>
    <s v="NA"/>
    <m/>
    <m/>
    <s v="H2"/>
    <n v="3"/>
    <n v="573"/>
    <s v="CO Chemisorption"/>
    <s v="NA"/>
    <s v="NA"/>
    <n v="59"/>
    <s v="ND"/>
    <s v="NA"/>
    <n v="59"/>
    <n v="18.474576271186439"/>
    <n v="18.474576271186439"/>
    <s v="NA"/>
    <s v="ND"/>
    <s v="NA"/>
    <s v="ND"/>
    <s v="NA"/>
    <s v="ND"/>
    <n v="18.474576271186439"/>
    <n v="18.474576271186439"/>
    <x v="0"/>
    <n v="2000"/>
    <s v="Narayanan, S."/>
    <s v="India"/>
    <s v="Hydrotalcite-supported palladium catalysts_x000a_ Part II. Preparation, characterization of hydrotalcites and palladium hydrotalcites for CO chemisorption and phenol hydrogenation"/>
    <s v="Applied Catalysis A: General"/>
    <x v="3"/>
    <m/>
    <m/>
  </r>
  <r>
    <x v="1"/>
    <n v="1"/>
    <s v="NA"/>
    <s v="NA"/>
    <x v="0"/>
    <n v="190"/>
    <n v="19000"/>
    <x v="2"/>
    <s v="Al(NO3)3.9H2O and Mg(NO3)2.6H2O, molar ratio of Al: 0.15 "/>
    <s v="ND"/>
    <n v="723"/>
    <n v="18"/>
    <x v="3"/>
    <s v="water"/>
    <m/>
    <x v="0"/>
    <n v="7"/>
    <s v="NA"/>
    <m/>
    <m/>
    <s v="H2"/>
    <n v="3"/>
    <n v="573"/>
    <s v="CO Chemisorption"/>
    <s v="NA"/>
    <s v="NA"/>
    <n v="29"/>
    <s v="ND"/>
    <s v="NA"/>
    <n v="29"/>
    <n v="37.586206896551722"/>
    <n v="37.586206896551722"/>
    <s v="NA"/>
    <s v="ND"/>
    <s v="NA"/>
    <s v="ND"/>
    <s v="NA"/>
    <s v="ND"/>
    <n v="37.586206896551722"/>
    <n v="37.586206896551722"/>
    <x v="0"/>
    <n v="2000"/>
    <s v="Narayanan, S."/>
    <s v="India"/>
    <s v="Hydrotalcite-supported palladium catalysts_x000a_ Part II. Preparation, characterization of hydrotalcites and palladium hydrotalcites for CO chemisorption and phenol hydrogenation"/>
    <s v="Applied Catalysis A: General"/>
    <x v="3"/>
    <m/>
    <m/>
  </r>
  <r>
    <x v="1"/>
    <n v="1"/>
    <s v="NA"/>
    <s v="NA"/>
    <x v="0"/>
    <m/>
    <s v="NA"/>
    <x v="2"/>
    <s v="Al(NO3)3.9H2O and Mg(NO3)2.6H2O, molar ratio of Al: 0.20"/>
    <s v="ND"/>
    <n v="723"/>
    <n v="18"/>
    <x v="3"/>
    <s v="water"/>
    <m/>
    <x v="0"/>
    <n v="7"/>
    <s v="NA"/>
    <m/>
    <m/>
    <s v="H2"/>
    <n v="3"/>
    <n v="573"/>
    <s v="CO Chemisorption"/>
    <s v="NA"/>
    <s v="NA"/>
    <n v="10"/>
    <s v="ND"/>
    <s v="NA"/>
    <n v="10"/>
    <n v="109"/>
    <n v="109"/>
    <s v="NA"/>
    <s v="ND"/>
    <s v="NA"/>
    <s v="ND"/>
    <s v="NA"/>
    <s v="ND"/>
    <n v="109"/>
    <n v="109"/>
    <x v="0"/>
    <n v="2000"/>
    <s v="Narayanan, S."/>
    <s v="India"/>
    <s v="Hydrotalcite-supported palladium catalysts_x000a_ Part II. Preparation, characterization of hydrotalcites and palladium hydrotalcites for CO chemisorption and phenol hydrogenation"/>
    <s v="Applied Catalysis A: General"/>
    <x v="3"/>
    <m/>
    <m/>
  </r>
  <r>
    <x v="1"/>
    <n v="1"/>
    <s v="NA"/>
    <s v="NA"/>
    <x v="0"/>
    <n v="210"/>
    <n v="21000"/>
    <x v="2"/>
    <s v="Al(NO3)3.9H2O and Mg(NO3)2.6H2O, molar ratio of Al: 0.25"/>
    <s v="ND"/>
    <n v="723"/>
    <n v="18"/>
    <x v="3"/>
    <s v="water"/>
    <m/>
    <x v="0"/>
    <n v="7"/>
    <s v="NA"/>
    <m/>
    <m/>
    <s v="H2"/>
    <n v="3"/>
    <n v="573"/>
    <s v="CO Chemisorption"/>
    <s v="NA"/>
    <s v="NA"/>
    <n v="12"/>
    <s v="ND"/>
    <s v="NA"/>
    <n v="12"/>
    <n v="90.833333333333329"/>
    <n v="90.833333333333329"/>
    <s v="NA"/>
    <s v="ND"/>
    <s v="NA"/>
    <s v="ND"/>
    <s v="NA"/>
    <s v="ND"/>
    <n v="90.833333333333329"/>
    <n v="90.833333333333329"/>
    <x v="0"/>
    <n v="2000"/>
    <s v="Narayanan, S."/>
    <s v="India"/>
    <s v="Hydrotalcite-supported palladium catalysts_x000a_ Part II. Preparation, characterization of hydrotalcites and palladium hydrotalcites for CO chemisorption and phenol hydrogenation"/>
    <s v="Applied Catalysis A: General"/>
    <x v="3"/>
    <m/>
    <m/>
  </r>
  <r>
    <x v="1"/>
    <n v="1"/>
    <s v="NA"/>
    <s v="NA"/>
    <x v="0"/>
    <n v="220"/>
    <n v="22000"/>
    <x v="2"/>
    <s v="Al(NO3)3.9H2O and Mg(NO3)2.6H2O, molar ratio of Al: 0.30"/>
    <s v="ND"/>
    <n v="723"/>
    <n v="18"/>
    <x v="3"/>
    <s v="water"/>
    <m/>
    <x v="0"/>
    <n v="7"/>
    <s v="NA"/>
    <m/>
    <m/>
    <s v="H2"/>
    <n v="3"/>
    <n v="573"/>
    <s v="CO Chemisorption"/>
    <s v="NA"/>
    <s v="NA"/>
    <n v="14"/>
    <s v="ND"/>
    <s v="NA"/>
    <n v="14"/>
    <n v="77.857142857142861"/>
    <n v="77.857142857142861"/>
    <s v="NA"/>
    <s v="ND"/>
    <s v="NA"/>
    <s v="ND"/>
    <s v="NA"/>
    <s v="ND"/>
    <n v="77.857142857142861"/>
    <n v="77.857142857142861"/>
    <x v="0"/>
    <n v="2000"/>
    <s v="Narayanan, S."/>
    <s v="India"/>
    <s v="Hydrotalcite-supported palladium catalysts_x000a_ Part II. Preparation, characterization of hydrotalcites and palladium hydrotalcites for CO chemisorption and phenol hydrogenation"/>
    <s v="Applied Catalysis A: General"/>
    <x v="3"/>
    <m/>
    <m/>
  </r>
  <r>
    <x v="1"/>
    <n v="1"/>
    <s v="NA"/>
    <s v="NA"/>
    <x v="0"/>
    <n v="240"/>
    <n v="24000"/>
    <x v="2"/>
    <s v="Al(NO3)3.9H2O and Mg(NO3)2.6H2O, molar ratio of Al: 0.35"/>
    <s v="ND"/>
    <n v="723"/>
    <n v="18"/>
    <x v="3"/>
    <s v="water"/>
    <m/>
    <x v="0"/>
    <n v="7"/>
    <s v="NA"/>
    <m/>
    <m/>
    <s v="H2"/>
    <n v="3"/>
    <n v="573"/>
    <s v="CO Chemisorption"/>
    <s v="NA"/>
    <s v="NA"/>
    <n v="20"/>
    <s v="ND"/>
    <s v="NA"/>
    <n v="20"/>
    <n v="54.5"/>
    <n v="54.5"/>
    <s v="NA"/>
    <s v="ND"/>
    <s v="NA"/>
    <s v="ND"/>
    <s v="NA"/>
    <s v="ND"/>
    <n v="54.5"/>
    <n v="54.5"/>
    <x v="0"/>
    <n v="2000"/>
    <s v="Narayanan, S."/>
    <s v="India"/>
    <s v="Hydrotalcite-supported palladium catalysts_x000a_ Part II. Preparation, characterization of hydrotalcites and palladium hydrotalcites for CO chemisorption and phenol hydrogenation"/>
    <s v="Applied Catalysis A: General"/>
    <x v="3"/>
    <m/>
    <m/>
  </r>
  <r>
    <x v="1"/>
    <n v="1"/>
    <s v="NA"/>
    <s v="NA"/>
    <x v="0"/>
    <n v="160"/>
    <n v="16000"/>
    <x v="2"/>
    <s v="Al(NO3)3.9H2O and Mg(NO3)2.6H2O, molar ratio of Al: 0.15 "/>
    <s v="ND"/>
    <n v="973"/>
    <n v="4"/>
    <x v="3"/>
    <s v="water"/>
    <m/>
    <x v="0"/>
    <n v="7"/>
    <s v="NA"/>
    <m/>
    <m/>
    <s v="H2"/>
    <n v="3"/>
    <n v="573"/>
    <s v="CO Chemisorption"/>
    <s v="NA"/>
    <s v="NA"/>
    <n v="43"/>
    <s v="ND"/>
    <s v="NA"/>
    <n v="43"/>
    <n v="25.348837209302324"/>
    <n v="25.348837209302324"/>
    <s v="NA"/>
    <s v="ND"/>
    <s v="NA"/>
    <s v="ND"/>
    <s v="NA"/>
    <s v="ND"/>
    <n v="25.348837209302324"/>
    <n v="25.348837209302324"/>
    <x v="0"/>
    <n v="2000"/>
    <s v="Narayanan, S."/>
    <s v="India"/>
    <s v="Hydrotalcite-supported palladium catalysts_x000a_ Part II. Preparation, characterization of hydrotalcites and palladium hydrotalcites for CO chemisorption and phenol hydrogenation"/>
    <s v="Applied Catalysis A: General"/>
    <x v="3"/>
    <m/>
    <m/>
  </r>
  <r>
    <x v="1"/>
    <n v="1"/>
    <s v="NA"/>
    <s v="NA"/>
    <x v="0"/>
    <n v="173"/>
    <n v="17300"/>
    <x v="2"/>
    <s v="Al(NO3)3.9H2O and Mg(NO3)2.6H2O, molar ratio of Al: 0.20"/>
    <s v="ND"/>
    <n v="973"/>
    <n v="4"/>
    <x v="3"/>
    <s v="water"/>
    <m/>
    <x v="0"/>
    <n v="7"/>
    <s v="NA"/>
    <m/>
    <m/>
    <s v="H2"/>
    <n v="3"/>
    <n v="573"/>
    <s v="CO Chemisorption"/>
    <s v="NA"/>
    <s v="NA"/>
    <n v="33"/>
    <s v="ND"/>
    <s v="NA"/>
    <n v="33"/>
    <n v="33.030303030303031"/>
    <n v="33.030303030303031"/>
    <s v="NA"/>
    <s v="ND"/>
    <s v="NA"/>
    <s v="ND"/>
    <s v="NA"/>
    <s v="ND"/>
    <n v="33.030303030303031"/>
    <n v="33.030303030303031"/>
    <x v="0"/>
    <n v="2000"/>
    <s v="Narayanan, S."/>
    <s v="India"/>
    <s v="Hydrotalcite-supported palladium catalysts_x000a_ Part II. Preparation, characterization of hydrotalcites and palladium hydrotalcites for CO chemisorption and phenol hydrogenation"/>
    <s v="Applied Catalysis A: General"/>
    <x v="3"/>
    <m/>
    <m/>
  </r>
  <r>
    <x v="1"/>
    <n v="1"/>
    <s v="NA"/>
    <s v="NA"/>
    <x v="0"/>
    <n v="165"/>
    <n v="16500"/>
    <x v="2"/>
    <s v="Al(NO3)3.9H2O and Mg(NO3)2.6H2O, molar ratio of Al: 0.25"/>
    <s v="ND"/>
    <n v="973"/>
    <n v="4"/>
    <x v="3"/>
    <s v="water"/>
    <m/>
    <x v="0"/>
    <n v="7"/>
    <s v="NA"/>
    <m/>
    <m/>
    <s v="H2"/>
    <n v="3"/>
    <n v="573"/>
    <s v="CO Chemisorption"/>
    <s v="NA"/>
    <s v="NA"/>
    <n v="40"/>
    <s v="ND"/>
    <s v="NA"/>
    <n v="40"/>
    <n v="27.25"/>
    <n v="27.25"/>
    <s v="NA"/>
    <s v="ND"/>
    <s v="NA"/>
    <s v="ND"/>
    <s v="NA"/>
    <s v="ND"/>
    <n v="27.25"/>
    <n v="27.25"/>
    <x v="0"/>
    <n v="2000"/>
    <s v="Narayanan, S."/>
    <s v="India"/>
    <s v="Hydrotalcite-supported palladium catalysts_x000a_ Part II. Preparation, characterization of hydrotalcites and palladium hydrotalcites for CO chemisorption and phenol hydrogenation"/>
    <s v="Applied Catalysis A: General"/>
    <x v="3"/>
    <m/>
    <m/>
  </r>
  <r>
    <x v="1"/>
    <n v="1"/>
    <s v="NA"/>
    <s v="NA"/>
    <x v="0"/>
    <n v="182"/>
    <n v="18200"/>
    <x v="2"/>
    <s v="Al(NO3)3.9H2O and Mg(NO3)2.6H2O, molar ratio of Al: 0.30"/>
    <s v="ND"/>
    <n v="973"/>
    <n v="4"/>
    <x v="3"/>
    <s v="water"/>
    <m/>
    <x v="0"/>
    <n v="7"/>
    <s v="NA"/>
    <m/>
    <m/>
    <s v="H2"/>
    <n v="3"/>
    <n v="573"/>
    <s v="CO Chemisorption"/>
    <s v="NA"/>
    <s v="NA"/>
    <n v="39"/>
    <s v="ND"/>
    <s v="NA"/>
    <n v="39"/>
    <n v="27.948717948717949"/>
    <n v="27.948717948717949"/>
    <s v="NA"/>
    <s v="ND"/>
    <s v="NA"/>
    <s v="ND"/>
    <s v="NA"/>
    <s v="ND"/>
    <n v="27.948717948717949"/>
    <n v="27.948717948717949"/>
    <x v="0"/>
    <n v="2000"/>
    <s v="Narayanan, S."/>
    <s v="India"/>
    <s v="Hydrotalcite-supported palladium catalysts_x000a_ Part II. Preparation, characterization of hydrotalcites and palladium hydrotalcites for CO chemisorption and phenol hydrogenation"/>
    <s v="Applied Catalysis A: General"/>
    <x v="3"/>
    <m/>
    <m/>
  </r>
  <r>
    <x v="1"/>
    <n v="1"/>
    <s v="NA"/>
    <s v="NA"/>
    <x v="0"/>
    <n v="190"/>
    <n v="19000"/>
    <x v="2"/>
    <s v="Al(NO3)3.9H2O and Mg(NO3)2.6H2O, molar ratio of Al: 0.35"/>
    <s v="ND"/>
    <n v="973"/>
    <n v="4"/>
    <x v="3"/>
    <s v="water"/>
    <m/>
    <x v="0"/>
    <n v="7"/>
    <s v="NA"/>
    <m/>
    <m/>
    <s v="H2"/>
    <n v="3"/>
    <n v="573"/>
    <s v="CO Chemisorption"/>
    <s v="NA"/>
    <s v="NA"/>
    <n v="44"/>
    <s v="ND"/>
    <s v="NA"/>
    <n v="44"/>
    <n v="24.772727272727273"/>
    <n v="24.772727272727273"/>
    <s v="NA"/>
    <s v="ND"/>
    <s v="NA"/>
    <s v="ND"/>
    <s v="NA"/>
    <s v="ND"/>
    <n v="24.772727272727273"/>
    <n v="24.772727272727273"/>
    <x v="0"/>
    <n v="2000"/>
    <s v="Narayanan, S."/>
    <s v="India"/>
    <s v="Hydrotalcite-supported palladium catalysts_x000a_ Part II. Preparation, characterization of hydrotalcites and palladium hydrotalcites for CO chemisorption and phenol hydrogenation"/>
    <s v="Applied Catalysis A: General"/>
    <x v="3"/>
    <m/>
    <m/>
  </r>
  <r>
    <x v="3"/>
    <n v="1"/>
    <s v="NA"/>
    <s v="NA"/>
    <x v="0"/>
    <m/>
    <s v="NA"/>
    <x v="1"/>
    <s v="Al[OCH(CH3)2]3 from Aldrich"/>
    <s v="NH4OH is used"/>
    <m/>
    <m/>
    <x v="2"/>
    <s v="acetone"/>
    <n v="10"/>
    <x v="1"/>
    <n v="8"/>
    <n v="-2"/>
    <n v="1"/>
    <n v="773"/>
    <s v="NA"/>
    <m/>
    <m/>
    <s v="H2-O2 Titration"/>
    <s v="NA"/>
    <s v="NA"/>
    <n v="42.44"/>
    <s v="ND"/>
    <s v="NA"/>
    <n v="42.44"/>
    <n v="25.683317624882189"/>
    <n v="25.683317624882189"/>
    <s v="NA"/>
    <s v="ND"/>
    <s v="NA"/>
    <s v="ND"/>
    <s v="NA"/>
    <s v="ND"/>
    <n v="25.683317624882189"/>
    <n v="25.683317624882189"/>
    <x v="3"/>
    <n v="2000"/>
    <s v="Kim, D.H."/>
    <s v="South Korea"/>
    <s v="Effect of pH in a sol–gel synthesis on the physicochemical properties of Pd alumina three-way catalyst"/>
    <s v="Applied Catalysis B: Environmental"/>
    <x v="4"/>
    <m/>
    <m/>
  </r>
  <r>
    <x v="3"/>
    <n v="1"/>
    <s v="NA"/>
    <s v="NA"/>
    <x v="0"/>
    <m/>
    <s v="NA"/>
    <x v="1"/>
    <s v="Al[OCH(CH3)2]3 from Aldrich"/>
    <s v="HNO3 is used"/>
    <m/>
    <m/>
    <x v="2"/>
    <s v="acetone"/>
    <n v="4"/>
    <x v="1"/>
    <n v="8"/>
    <n v="4"/>
    <n v="1"/>
    <n v="773"/>
    <s v="NA"/>
    <m/>
    <m/>
    <s v="H2-O2 Titration"/>
    <s v="NA"/>
    <s v="NA"/>
    <n v="12.23"/>
    <s v="ND"/>
    <s v="NA"/>
    <n v="12.23"/>
    <n v="89.125102207686012"/>
    <n v="89.125102207686012"/>
    <s v="NA"/>
    <s v="ND"/>
    <s v="NA"/>
    <s v="ND"/>
    <s v="NA"/>
    <s v="ND"/>
    <n v="89.125102207686012"/>
    <n v="89.125102207686012"/>
    <x v="3"/>
    <n v="2000"/>
    <s v="Kim, D.H."/>
    <s v="South Korea"/>
    <s v="Effect of pH in a sol–gel synthesis on the physicochemical properties of Pd alumina three-way catalyst"/>
    <s v="Applied Catalysis B: Environmental"/>
    <x v="4"/>
    <m/>
    <m/>
  </r>
  <r>
    <x v="0"/>
    <s v="NA"/>
    <n v="1.25"/>
    <s v="NA"/>
    <x v="7"/>
    <m/>
    <s v="NA"/>
    <x v="1"/>
    <s v="Degussa"/>
    <s v="ND"/>
    <n v="823"/>
    <n v="16"/>
    <x v="0"/>
    <s v="HCl"/>
    <m/>
    <x v="0"/>
    <n v="8.8000000000000007"/>
    <s v="NA"/>
    <n v="2"/>
    <n v="773"/>
    <s v="H2"/>
    <n v="1"/>
    <n v="773"/>
    <s v="H2 Chemisorption"/>
    <s v="NA"/>
    <s v="NA"/>
    <n v="36"/>
    <s v="ND"/>
    <s v="NA"/>
    <n v="36"/>
    <n v="30.277777777777779"/>
    <n v="30.277777777777779"/>
    <s v="NA"/>
    <s v="ND"/>
    <s v="NA"/>
    <s v="ND"/>
    <s v="NA"/>
    <s v="ND"/>
    <n v="30.277777777777779"/>
    <n v="30.277777777777779"/>
    <x v="1"/>
    <n v="2000"/>
    <s v="Noronha, F.B."/>
    <s v="Brazil"/>
    <s v="The promoting effect of Nb2O5 addition to Pd/Al2O3 catalysts on propane oxidation"/>
    <s v="Catalysis Today"/>
    <x v="5"/>
    <m/>
    <s v="Degussa Al2O3 "/>
  </r>
  <r>
    <x v="0"/>
    <s v="NA"/>
    <n v="0.97"/>
    <s v="NA"/>
    <x v="8"/>
    <m/>
    <s v="NA"/>
    <x v="3"/>
    <s v="Nb2O5 was prepared by calcination of niobic acid CBMM"/>
    <s v="ND"/>
    <n v="823"/>
    <n v="16"/>
    <x v="0"/>
    <s v="HCl"/>
    <m/>
    <x v="0"/>
    <m/>
    <s v="NA"/>
    <n v="2"/>
    <n v="773"/>
    <s v="H2"/>
    <n v="1"/>
    <n v="773"/>
    <s v="H2 Chemisorption"/>
    <s v="NA"/>
    <s v="NA"/>
    <n v="5"/>
    <s v="ND"/>
    <s v="NA"/>
    <n v="5"/>
    <n v="218"/>
    <n v="218"/>
    <s v="NA"/>
    <s v="ND"/>
    <s v="NA"/>
    <s v="ND"/>
    <s v="NA"/>
    <s v="ND"/>
    <n v="218"/>
    <n v="218"/>
    <x v="1"/>
    <n v="2000"/>
    <s v="Noronha, F.B."/>
    <s v="Brazil"/>
    <s v="The promoting effect of Nb2O5 addition to Pd/Al2O3 catalysts on propane oxidation"/>
    <s v="Catalysis Today"/>
    <x v="5"/>
    <m/>
    <m/>
  </r>
  <r>
    <x v="0"/>
    <s v="NA"/>
    <n v="1.03"/>
    <s v="NA"/>
    <x v="9"/>
    <m/>
    <s v="NA"/>
    <x v="4"/>
    <s v="0.98 wt% Nb2O5 was prepared by calcination of niobic acid CBMM"/>
    <s v="ND"/>
    <n v="823"/>
    <n v="16"/>
    <x v="0"/>
    <s v="HCl"/>
    <m/>
    <x v="0"/>
    <m/>
    <s v="NA"/>
    <n v="2"/>
    <n v="773"/>
    <s v="H2"/>
    <n v="1"/>
    <n v="773"/>
    <s v="H2 Chemisorption"/>
    <s v="NA"/>
    <s v="NA"/>
    <n v="37"/>
    <s v="ND"/>
    <s v="NA"/>
    <n v="37"/>
    <n v="29.45945945945946"/>
    <n v="29.45945945945946"/>
    <s v="NA"/>
    <s v="ND"/>
    <s v="NA"/>
    <s v="ND"/>
    <s v="NA"/>
    <s v="ND"/>
    <n v="29.45945945945946"/>
    <n v="29.45945945945946"/>
    <x v="1"/>
    <n v="2000"/>
    <s v="Noronha, F.B."/>
    <s v="Brazil"/>
    <s v="The promoting effect of Nb2O5 addition to Pd/Al2O3 catalysts on propane oxidation"/>
    <s v="Catalysis Today"/>
    <x v="5"/>
    <m/>
    <m/>
  </r>
  <r>
    <x v="0"/>
    <s v="NA"/>
    <n v="0.91"/>
    <s v="NA"/>
    <x v="10"/>
    <m/>
    <s v="NA"/>
    <x v="4"/>
    <s v="5.66 wt% Nb2O5 was prepared by calcination of niobic acid CBMM"/>
    <s v="ND"/>
    <n v="823"/>
    <n v="16"/>
    <x v="0"/>
    <s v="HCl"/>
    <m/>
    <x v="0"/>
    <m/>
    <s v="NA"/>
    <n v="2"/>
    <n v="773"/>
    <s v="H2"/>
    <n v="1"/>
    <n v="773"/>
    <s v="H2 Chemisorption"/>
    <s v="NA"/>
    <s v="NA"/>
    <n v="28"/>
    <s v="ND"/>
    <s v="NA"/>
    <n v="28"/>
    <n v="38.928571428571431"/>
    <n v="38.928571428571431"/>
    <s v="NA"/>
    <s v="ND"/>
    <s v="NA"/>
    <s v="ND"/>
    <s v="NA"/>
    <s v="ND"/>
    <n v="38.928571428571431"/>
    <n v="38.928571428571431"/>
    <x v="1"/>
    <n v="2000"/>
    <s v="Noronha, F.B."/>
    <s v="Brazil"/>
    <s v="The promoting effect of Nb2O5 addition to Pd/Al2O3 catalysts on propane oxidation"/>
    <s v="Catalysis Today"/>
    <x v="5"/>
    <m/>
    <m/>
  </r>
  <r>
    <x v="0"/>
    <s v="NA"/>
    <n v="1.1000000000000001"/>
    <s v="NA"/>
    <x v="11"/>
    <m/>
    <s v="NA"/>
    <x v="4"/>
    <s v="9.10 wt% Nb2O5 was prepared by calcination of niobic acid CBMM"/>
    <s v="ND"/>
    <n v="823"/>
    <n v="16"/>
    <x v="0"/>
    <s v="HCl"/>
    <m/>
    <x v="0"/>
    <m/>
    <s v="NA"/>
    <n v="2"/>
    <n v="773"/>
    <s v="H2"/>
    <n v="1"/>
    <n v="773"/>
    <s v="H2 Chemisorption"/>
    <s v="NA"/>
    <s v="NA"/>
    <n v="15"/>
    <s v="ND"/>
    <s v="NA"/>
    <n v="15"/>
    <n v="72.666666666666671"/>
    <n v="72.666666666666671"/>
    <s v="NA"/>
    <s v="ND"/>
    <s v="NA"/>
    <s v="ND"/>
    <s v="NA"/>
    <s v="ND"/>
    <n v="72.666666666666671"/>
    <n v="72.666666666666671"/>
    <x v="1"/>
    <n v="2000"/>
    <s v="Noronha, F.B."/>
    <s v="Brazil"/>
    <s v="The promoting effect of Nb2O5 addition to Pd/Al2O3 catalysts on propane oxidation"/>
    <s v="Catalysis Today"/>
    <x v="5"/>
    <m/>
    <m/>
  </r>
  <r>
    <x v="0"/>
    <s v="NA"/>
    <n v="0.94"/>
    <s v="NA"/>
    <x v="12"/>
    <m/>
    <s v="NA"/>
    <x v="4"/>
    <s v="21.90 wt% Nb2O5 was prepared by calcination of niobic acid CBMM"/>
    <s v="ND"/>
    <n v="823"/>
    <n v="16"/>
    <x v="0"/>
    <s v="HCl"/>
    <m/>
    <x v="0"/>
    <m/>
    <s v="NA"/>
    <n v="2"/>
    <n v="773"/>
    <s v="H2"/>
    <n v="1"/>
    <n v="773"/>
    <s v="H2 Chemisorption"/>
    <s v="NA"/>
    <s v="NA"/>
    <n v="7"/>
    <s v="ND"/>
    <s v="NA"/>
    <n v="7"/>
    <n v="155.71428571428572"/>
    <n v="155.71428571428572"/>
    <s v="NA"/>
    <s v="ND"/>
    <s v="NA"/>
    <s v="ND"/>
    <s v="NA"/>
    <s v="ND"/>
    <n v="155.71428571428572"/>
    <n v="155.71428571428572"/>
    <x v="1"/>
    <n v="2000"/>
    <s v="Noronha, F.B."/>
    <s v="Brazil"/>
    <s v="The promoting effect of Nb2O5 addition to Pd/Al2O3 catalysts on propane oxidation"/>
    <s v="Catalysis Today"/>
    <x v="5"/>
    <m/>
    <m/>
  </r>
  <r>
    <x v="1"/>
    <n v="0.25"/>
    <s v="NA"/>
    <s v="NA"/>
    <x v="13"/>
    <n v="46"/>
    <n v="18400"/>
    <x v="5"/>
    <s v="Anatase 87%, Aerosil P-25"/>
    <s v="ND"/>
    <m/>
    <m/>
    <x v="0"/>
    <m/>
    <m/>
    <x v="0"/>
    <n v="6"/>
    <s v="NA"/>
    <n v="2"/>
    <n v="723"/>
    <s v="H2"/>
    <n v="2"/>
    <n v="723"/>
    <s v="CO Desorption"/>
    <s v="NA"/>
    <s v="NA"/>
    <n v="31"/>
    <s v="ND"/>
    <s v="NA"/>
    <n v="31"/>
    <n v="35.161290322580648"/>
    <n v="35.161290322580648"/>
    <s v="NA"/>
    <s v="ND"/>
    <s v="NA"/>
    <s v="ND"/>
    <s v="NA"/>
    <s v="ND"/>
    <n v="35.161290322580648"/>
    <n v="35.161290322580648"/>
    <x v="1"/>
    <n v="2000"/>
    <s v="Taguchi, J."/>
    <s v="Japan"/>
    <s v="Selective oxidative decomposition of ammonia in neutral water to_x000a_ nitrogen over titania-supported platinum or palladium catalyst"/>
    <s v="Applied Catalysis A: General"/>
    <x v="6"/>
    <m/>
    <s v="Anatase TiO2 Aldrich"/>
  </r>
  <r>
    <x v="1"/>
    <n v="0.5"/>
    <s v="NA"/>
    <s v="NA"/>
    <x v="6"/>
    <n v="46"/>
    <n v="9200"/>
    <x v="5"/>
    <s v="Anatase 87%, Aerosil P-25"/>
    <s v="ND"/>
    <m/>
    <m/>
    <x v="0"/>
    <m/>
    <m/>
    <x v="0"/>
    <n v="6"/>
    <s v="NA"/>
    <n v="2"/>
    <n v="723"/>
    <s v="H2"/>
    <n v="2"/>
    <n v="723"/>
    <s v="CO Desorption"/>
    <s v="NA"/>
    <s v="NA"/>
    <n v="19"/>
    <s v="ND"/>
    <s v="NA"/>
    <n v="19"/>
    <n v="57.368421052631582"/>
    <n v="57.368421052631582"/>
    <s v="NA"/>
    <s v="ND"/>
    <s v="NA"/>
    <s v="ND"/>
    <s v="NA"/>
    <s v="ND"/>
    <n v="57.368421052631582"/>
    <n v="57.368421052631582"/>
    <x v="1"/>
    <n v="2000"/>
    <s v="Taguchi, J."/>
    <s v="Japan"/>
    <s v="Selective oxidative decomposition of ammonia in neutral water to_x000a_ nitrogen over titania-supported platinum or palladium catalyst"/>
    <s v="Applied Catalysis A: General"/>
    <x v="6"/>
    <m/>
    <s v="Anatase TiO2 Aldrich"/>
  </r>
  <r>
    <x v="1"/>
    <n v="1"/>
    <s v="NA"/>
    <s v="NA"/>
    <x v="0"/>
    <n v="46"/>
    <n v="4600"/>
    <x v="5"/>
    <s v="Anatase 87%, Aerosil P-25"/>
    <s v="ND"/>
    <m/>
    <m/>
    <x v="0"/>
    <m/>
    <m/>
    <x v="0"/>
    <n v="6"/>
    <s v="NA"/>
    <n v="2"/>
    <n v="723"/>
    <s v="H2"/>
    <n v="2"/>
    <n v="723"/>
    <s v="CO Desorption"/>
    <s v="NA"/>
    <s v="NA"/>
    <n v="16"/>
    <s v="ND"/>
    <s v="NA"/>
    <n v="16"/>
    <n v="68.125"/>
    <n v="68.125"/>
    <s v="NA"/>
    <s v="ND"/>
    <s v="NA"/>
    <s v="ND"/>
    <s v="NA"/>
    <s v="ND"/>
    <n v="68.125"/>
    <n v="68.125"/>
    <x v="1"/>
    <n v="2000"/>
    <s v="Taguchi, J."/>
    <s v="Japan"/>
    <s v="Selective oxidative decomposition of ammonia in neutral water to_x000a_ nitrogen over titania-supported platinum or palladium catalyst"/>
    <s v="Applied Catalysis A: General"/>
    <x v="6"/>
    <m/>
    <s v="Anatase TiO2 Aldrich"/>
  </r>
  <r>
    <x v="1"/>
    <n v="3"/>
    <s v="NA"/>
    <s v="NA"/>
    <x v="14"/>
    <n v="46"/>
    <n v="1533.3333333333333"/>
    <x v="5"/>
    <s v="Anatase 87%, Aerosil P-25"/>
    <s v="ND"/>
    <m/>
    <m/>
    <x v="0"/>
    <m/>
    <m/>
    <x v="0"/>
    <n v="6"/>
    <s v="NA"/>
    <n v="2"/>
    <n v="723"/>
    <s v="H2"/>
    <n v="2"/>
    <n v="723"/>
    <s v="CO Desorption"/>
    <s v="NA"/>
    <s v="NA"/>
    <n v="20"/>
    <s v="ND"/>
    <s v="NA"/>
    <n v="20"/>
    <n v="54.5"/>
    <n v="54.5"/>
    <s v="NA"/>
    <s v="ND"/>
    <s v="NA"/>
    <s v="ND"/>
    <s v="NA"/>
    <s v="ND"/>
    <n v="54.5"/>
    <n v="54.5"/>
    <x v="1"/>
    <n v="2000"/>
    <s v="Taguchi, J."/>
    <s v="Japan"/>
    <s v="Selective oxidative decomposition of ammonia in neutral water to_x000a_ nitrogen over titania-supported platinum or palladium catalyst"/>
    <s v="Applied Catalysis A: General"/>
    <x v="6"/>
    <m/>
    <s v="Anatase TiO2 Aldrich"/>
  </r>
  <r>
    <x v="1"/>
    <n v="5"/>
    <s v="NA"/>
    <s v="NA"/>
    <x v="1"/>
    <n v="46"/>
    <n v="920"/>
    <x v="5"/>
    <s v="Anatase 87%, Aerosil P-25"/>
    <s v="ND"/>
    <m/>
    <m/>
    <x v="0"/>
    <m/>
    <m/>
    <x v="0"/>
    <n v="6"/>
    <s v="NA"/>
    <n v="2"/>
    <n v="723"/>
    <s v="H2"/>
    <n v="2"/>
    <n v="723"/>
    <s v="CO Desorption"/>
    <s v="NA"/>
    <s v="NA"/>
    <n v="16"/>
    <s v="ND"/>
    <s v="NA"/>
    <n v="16"/>
    <n v="68.125"/>
    <n v="68.125"/>
    <s v="NA"/>
    <s v="ND"/>
    <s v="NA"/>
    <s v="ND"/>
    <s v="NA"/>
    <s v="ND"/>
    <n v="68.125"/>
    <n v="68.125"/>
    <x v="1"/>
    <n v="2000"/>
    <s v="Taguchi, J."/>
    <s v="Japan"/>
    <s v="Selective oxidative decomposition of ammonia in neutral water to_x000a_ nitrogen over titania-supported platinum or palladium catalyst"/>
    <s v="Applied Catalysis A: General"/>
    <x v="6"/>
    <m/>
    <s v="Anatase TiO2 Aldrich"/>
  </r>
  <r>
    <x v="1"/>
    <n v="10"/>
    <s v="NA"/>
    <s v="NA"/>
    <x v="2"/>
    <n v="178"/>
    <n v="1780"/>
    <x v="0"/>
    <s v="Harshaw 3996-R"/>
    <s v="ND"/>
    <m/>
    <m/>
    <x v="1"/>
    <s v="water"/>
    <m/>
    <x v="0"/>
    <n v="8.5"/>
    <s v="NA"/>
    <n v="5"/>
    <n v="723"/>
    <s v="H2"/>
    <n v="4"/>
    <n v="523"/>
    <s v="H2 Chemisorption"/>
    <s v="NA"/>
    <n v="1.1186000000000003"/>
    <n v="23.8"/>
    <s v="ND"/>
    <s v="NA"/>
    <n v="23.8"/>
    <s v="NA"/>
    <n v="47"/>
    <n v="47"/>
    <s v="ND"/>
    <s v="NA"/>
    <s v="ND"/>
    <s v="NA"/>
    <s v="ND"/>
    <n v="47"/>
    <n v="47"/>
    <x v="4"/>
    <n v="2000"/>
    <s v="Prasad, P.S.S."/>
    <s v="India, UK"/>
    <s v="Microwave irradiation: an effective method for the preparation of_x000a_ low dispersed Pd/Al2O3 catalysts used in the hydrodechlorination_x000a_ of CCl2F2 to CH2F2"/>
    <s v="Catalysis Letters"/>
    <x v="7"/>
    <m/>
    <s v="gamma-Al2O3 Alfa Aesar"/>
  </r>
  <r>
    <x v="0"/>
    <s v="NA"/>
    <n v="1.05"/>
    <s v="NA"/>
    <x v="15"/>
    <n v="410"/>
    <n v="39047.619047619046"/>
    <x v="6"/>
    <s v="ND"/>
    <s v="ND"/>
    <m/>
    <m/>
    <x v="0"/>
    <s v="aqueous hydrochloric acid"/>
    <m/>
    <x v="0"/>
    <m/>
    <s v="NA"/>
    <m/>
    <m/>
    <s v="H2"/>
    <n v="3"/>
    <n v="523"/>
    <s v="CO Chemisorption"/>
    <s v="NA"/>
    <s v="NA"/>
    <n v="26"/>
    <s v="ND"/>
    <s v="NA"/>
    <n v="26"/>
    <n v="41.92307692307692"/>
    <n v="41.92307692307692"/>
    <s v="NA"/>
    <s v="ND"/>
    <s v="NA"/>
    <s v="ND"/>
    <s v="NA"/>
    <s v="ND"/>
    <n v="41.92307692307692"/>
    <n v="41.92307692307692"/>
    <x v="0"/>
    <n v="2000"/>
    <s v="Simonov, P.A."/>
    <s v="Russia"/>
    <s v="Preparation of the Pd/C Catalysts: A Molecular-Level Study of Active Site Formation"/>
    <s v="Kinetics and Catalysis"/>
    <x v="8"/>
    <m/>
    <m/>
  </r>
  <r>
    <x v="0"/>
    <s v="NA"/>
    <n v="1.91"/>
    <s v="NA"/>
    <x v="16"/>
    <n v="410"/>
    <n v="21465.968586387437"/>
    <x v="6"/>
    <s v="ND"/>
    <s v="ND"/>
    <m/>
    <m/>
    <x v="0"/>
    <s v="aqueous hydrochloric acid"/>
    <m/>
    <x v="0"/>
    <m/>
    <s v="NA"/>
    <m/>
    <m/>
    <s v="H2"/>
    <n v="3"/>
    <n v="523"/>
    <s v="CO Chemisorption"/>
    <s v="NA"/>
    <s v="NA"/>
    <n v="25"/>
    <s v="ND"/>
    <s v="NA"/>
    <n v="25"/>
    <n v="43.6"/>
    <n v="43.6"/>
    <s v="NA"/>
    <s v="ND"/>
    <s v="NA"/>
    <s v="ND"/>
    <s v="NA"/>
    <s v="ND"/>
    <n v="43.6"/>
    <n v="43.6"/>
    <x v="0"/>
    <n v="2000"/>
    <s v="Simonov, P.A."/>
    <s v="Russia"/>
    <s v="Preparation of the Pd/C Catalysts: A Molecular-Level Study of Active Site Formation"/>
    <s v="Kinetics and Catalysis"/>
    <x v="8"/>
    <m/>
    <m/>
  </r>
  <r>
    <x v="0"/>
    <s v="NA"/>
    <n v="3.08"/>
    <s v="NA"/>
    <x v="17"/>
    <n v="410"/>
    <n v="13311.688311688311"/>
    <x v="6"/>
    <s v="ND"/>
    <s v="ND"/>
    <m/>
    <m/>
    <x v="0"/>
    <s v="aqueous hydrochloric acid"/>
    <m/>
    <x v="0"/>
    <m/>
    <s v="NA"/>
    <m/>
    <m/>
    <s v="H2"/>
    <n v="3"/>
    <n v="523"/>
    <s v="CO Chemisorption"/>
    <s v="NA"/>
    <s v="NA"/>
    <n v="25"/>
    <s v="ND"/>
    <s v="NA"/>
    <n v="25"/>
    <n v="43.6"/>
    <n v="43.6"/>
    <s v="NA"/>
    <s v="ND"/>
    <s v="NA"/>
    <s v="ND"/>
    <s v="NA"/>
    <s v="ND"/>
    <n v="43.6"/>
    <n v="43.6"/>
    <x v="0"/>
    <n v="2000"/>
    <s v="Simonov, P.A."/>
    <s v="Russia"/>
    <s v="Preparation of the Pd/C Catalysts: A Molecular-Level Study of Active Site Formation"/>
    <s v="Kinetics and Catalysis"/>
    <x v="8"/>
    <m/>
    <m/>
  </r>
  <r>
    <x v="0"/>
    <s v="NA"/>
    <n v="4.07"/>
    <s v="NA"/>
    <x v="18"/>
    <n v="410"/>
    <n v="10073.710073710074"/>
    <x v="6"/>
    <s v="ND"/>
    <s v="ND"/>
    <m/>
    <m/>
    <x v="0"/>
    <s v="aqueous hydrochloric acid"/>
    <m/>
    <x v="0"/>
    <m/>
    <s v="NA"/>
    <m/>
    <m/>
    <s v="H2"/>
    <n v="3"/>
    <n v="523"/>
    <s v="CO Chemisorption"/>
    <s v="NA"/>
    <s v="NA"/>
    <n v="26"/>
    <s v="ND"/>
    <s v="NA"/>
    <n v="26"/>
    <n v="41.92307692307692"/>
    <n v="41.92307692307692"/>
    <s v="NA"/>
    <s v="ND"/>
    <s v="NA"/>
    <s v="ND"/>
    <s v="NA"/>
    <s v="ND"/>
    <n v="41.92307692307692"/>
    <n v="41.92307692307692"/>
    <x v="0"/>
    <n v="2000"/>
    <s v="Simonov, P.A."/>
    <s v="Russia"/>
    <s v="Preparation of the Pd/C Catalysts: A Molecular-Level Study of Active Site Formation"/>
    <s v="Kinetics and Catalysis"/>
    <x v="8"/>
    <m/>
    <m/>
  </r>
  <r>
    <x v="0"/>
    <s v="NA"/>
    <n v="6"/>
    <s v="NA"/>
    <x v="19"/>
    <n v="410"/>
    <n v="6833.333333333333"/>
    <x v="6"/>
    <s v="ND"/>
    <s v="ND"/>
    <m/>
    <m/>
    <x v="0"/>
    <s v="aqueous hydrochloric acid"/>
    <m/>
    <x v="0"/>
    <m/>
    <s v="NA"/>
    <m/>
    <m/>
    <s v="H2"/>
    <n v="3"/>
    <n v="523"/>
    <s v="CO Chemisorption"/>
    <s v="NA"/>
    <s v="NA"/>
    <n v="30"/>
    <s v="ND"/>
    <s v="NA"/>
    <n v="30"/>
    <n v="36.333333333333336"/>
    <n v="36.333333333333336"/>
    <s v="NA"/>
    <s v="ND"/>
    <s v="NA"/>
    <s v="ND"/>
    <s v="NA"/>
    <s v="ND"/>
    <n v="36.333333333333336"/>
    <n v="36.333333333333336"/>
    <x v="0"/>
    <n v="2000"/>
    <s v="Simonov, P.A."/>
    <s v="Russia"/>
    <s v="Preparation of the Pd/C Catalysts: A Molecular-Level Study of Active Site Formation"/>
    <s v="Kinetics and Catalysis"/>
    <x v="8"/>
    <m/>
    <m/>
  </r>
  <r>
    <x v="0"/>
    <s v="NA"/>
    <n v="1"/>
    <s v="NA"/>
    <x v="0"/>
    <n v="410"/>
    <n v="41000"/>
    <x v="6"/>
    <s v="ND"/>
    <s v="ND"/>
    <m/>
    <m/>
    <x v="0"/>
    <s v="aqueous hydrochloric acid"/>
    <m/>
    <x v="0"/>
    <m/>
    <s v="NA"/>
    <m/>
    <m/>
    <s v="H2"/>
    <n v="3"/>
    <n v="523"/>
    <s v="CO Chemisorption"/>
    <s v="NA"/>
    <s v="NA"/>
    <n v="36"/>
    <s v="ND"/>
    <s v="NA"/>
    <n v="36"/>
    <n v="30.277777777777779"/>
    <n v="30.277777777777779"/>
    <s v="NA"/>
    <s v="ND"/>
    <s v="NA"/>
    <s v="ND"/>
    <s v="NA"/>
    <s v="ND"/>
    <n v="30.277777777777779"/>
    <n v="30.277777777777779"/>
    <x v="0"/>
    <n v="2000"/>
    <s v="Simonov, P.A."/>
    <s v="Russia"/>
    <s v="Preparation of the Pd/C Catalysts: A Molecular-Level Study of Active Site Formation"/>
    <s v="Kinetics and Catalysis"/>
    <x v="8"/>
    <m/>
    <m/>
  </r>
  <r>
    <x v="1"/>
    <s v="NA"/>
    <n v="0.72"/>
    <s v="NA"/>
    <x v="20"/>
    <n v="1200"/>
    <n v="166666.66666666669"/>
    <x v="6"/>
    <s v="carbon GAC 1240 ELF Attochem"/>
    <s v="before impregnation, support was treated with nitric acid "/>
    <n v="573"/>
    <n v="6"/>
    <x v="4"/>
    <s v="ammonia"/>
    <n v="11"/>
    <x v="0"/>
    <m/>
    <s v="NA"/>
    <m/>
    <m/>
    <s v="H2"/>
    <m/>
    <n v="723"/>
    <s v="CO Chemisorption"/>
    <n v="1.05"/>
    <s v="NA"/>
    <n v="30"/>
    <s v="ND"/>
    <s v="NA"/>
    <n v="30"/>
    <s v="NA"/>
    <n v="35"/>
    <n v="35"/>
    <s v="ND"/>
    <s v="NA"/>
    <s v="ND"/>
    <n v="48"/>
    <s v="ND"/>
    <n v="35"/>
    <n v="35"/>
    <x v="4"/>
    <n v="2000"/>
    <s v="Benitez, J.L."/>
    <s v="Mexico"/>
    <s v="Effect of Chlorine Released During Hydrodechlorination of Chlorobenzene over Pd,Pt and Rh Supported Catalysts"/>
    <s v="Reaction Kinetics and Catalysis Letters"/>
    <x v="9"/>
    <m/>
    <m/>
  </r>
  <r>
    <x v="1"/>
    <s v="NA"/>
    <n v="0.88"/>
    <s v="NA"/>
    <x v="21"/>
    <n v="1200"/>
    <n v="136363.63636363635"/>
    <x v="6"/>
    <s v="carbon GAC 1240 ELF Attochem"/>
    <s v="before impregnation, support was treated with nitric acid "/>
    <n v="573"/>
    <n v="6"/>
    <x v="4"/>
    <s v="ammonia"/>
    <n v="11"/>
    <x v="0"/>
    <m/>
    <s v="NA"/>
    <m/>
    <m/>
    <s v="H2"/>
    <m/>
    <n v="723"/>
    <s v="CO Chemisorption"/>
    <n v="1.05"/>
    <s v="NA"/>
    <n v="10"/>
    <s v="ND"/>
    <s v="NA"/>
    <n v="10"/>
    <s v="NA"/>
    <n v="105"/>
    <n v="105"/>
    <s v="ND"/>
    <s v="NA"/>
    <s v="ND"/>
    <n v="86"/>
    <s v="ND"/>
    <n v="105"/>
    <n v="105"/>
    <x v="4"/>
    <n v="2000"/>
    <s v="Benitez, J.L."/>
    <s v="Mexico"/>
    <s v="Effect of Chlorine Released During Hydrodechlorination of Chlorobenzene over Pd,Pt and Rh Supported Catalysts"/>
    <s v="Reaction Kinetics and Catalysis Letters"/>
    <x v="9"/>
    <m/>
    <m/>
  </r>
  <r>
    <x v="1"/>
    <s v="NA"/>
    <n v="0.98"/>
    <s v="NA"/>
    <x v="22"/>
    <n v="250"/>
    <n v="25510.204081632655"/>
    <x v="1"/>
    <s v="Rhone Poulenc"/>
    <s v="ND"/>
    <m/>
    <m/>
    <x v="0"/>
    <s v="water"/>
    <m/>
    <x v="0"/>
    <n v="8.5"/>
    <s v="NA"/>
    <m/>
    <m/>
    <s v="H2"/>
    <m/>
    <n v="723"/>
    <s v="CO Chemisorption"/>
    <n v="1.141"/>
    <s v="NA"/>
    <n v="7"/>
    <s v="ND"/>
    <s v="NA"/>
    <n v="7"/>
    <s v="NA"/>
    <n v="163"/>
    <n v="163"/>
    <s v="ND"/>
    <s v="NA"/>
    <s v="ND"/>
    <n v="102"/>
    <s v="ND"/>
    <n v="163"/>
    <n v="163"/>
    <x v="4"/>
    <n v="2000"/>
    <s v="Benitez, J.L."/>
    <s v="Mexico"/>
    <s v="Effect of Chlorine Released During Hydrodechlorination of Chlorobenzene over Pd,Pt and Rh Supported Catalysts"/>
    <s v="Reaction Kinetics and Catalysis Letters"/>
    <x v="9"/>
    <m/>
    <s v="gamma-Al2O3 Alfa Aesar"/>
  </r>
  <r>
    <x v="1"/>
    <s v="NA"/>
    <n v="2.85"/>
    <s v="NA"/>
    <x v="23"/>
    <n v="431"/>
    <n v="15122.807017543859"/>
    <x v="7"/>
    <s v="Ketjen F2"/>
    <s v="ND"/>
    <m/>
    <m/>
    <x v="0"/>
    <s v="water"/>
    <m/>
    <x v="0"/>
    <n v="3"/>
    <s v="NA"/>
    <m/>
    <m/>
    <s v="H2"/>
    <m/>
    <n v="723"/>
    <s v="CO Chemisorption"/>
    <n v="1.1440000000000001"/>
    <s v="NA"/>
    <n v="8"/>
    <s v="ND"/>
    <s v="NA"/>
    <n v="8"/>
    <s v="NA"/>
    <n v="143"/>
    <n v="143"/>
    <s v="ND"/>
    <s v="NA"/>
    <s v="ND"/>
    <n v="115"/>
    <s v="ND"/>
    <n v="143"/>
    <n v="143"/>
    <x v="4"/>
    <n v="2000"/>
    <s v="Benitez, J.L."/>
    <s v="Mexico"/>
    <s v="Effect of Chlorine Released During Hydrodechlorination of Chlorobenzene over Pd,Pt and Rh Supported Catalysts"/>
    <s v="Reaction Kinetics and Catalysis Letters"/>
    <x v="9"/>
    <m/>
    <s v="SiO2 Aldrich"/>
  </r>
  <r>
    <x v="0"/>
    <n v="0.5"/>
    <s v="NA"/>
    <s v="NA"/>
    <x v="6"/>
    <m/>
    <s v="NA"/>
    <x v="6"/>
    <s v="from Cabot (Sterling Series)"/>
    <s v="ND"/>
    <m/>
    <m/>
    <x v="0"/>
    <s v="aqueous hydrochloric acid"/>
    <m/>
    <x v="0"/>
    <m/>
    <s v="NA"/>
    <m/>
    <m/>
    <s v="H2"/>
    <n v="3"/>
    <n v="573"/>
    <s v="XRD"/>
    <s v="NA"/>
    <s v="NA"/>
    <s v="NA"/>
    <s v="ND"/>
    <n v="7.7857142857142856"/>
    <n v="7.7857142857142856"/>
    <s v="NA"/>
    <n v="140"/>
    <n v="140"/>
    <s v="ND"/>
    <n v="140"/>
    <s v="ND"/>
    <s v="NA"/>
    <s v="ND"/>
    <n v="140"/>
    <n v="140"/>
    <x v="4"/>
    <n v="2000"/>
    <s v="Rioux, R.M."/>
    <s v="USA"/>
    <s v="Hydrodechlorination of chlorofluorocarbons CF3–CFCl2 and CF3–CCl3 over Pd/carbon and Pd black catalysts"/>
    <s v="Catalysis Today"/>
    <x v="10"/>
    <m/>
    <m/>
  </r>
  <r>
    <x v="4"/>
    <n v="5"/>
    <n v="5"/>
    <n v="0"/>
    <x v="1"/>
    <m/>
    <s v="NA"/>
    <x v="6"/>
    <s v="NA"/>
    <s v="NA"/>
    <m/>
    <m/>
    <x v="5"/>
    <m/>
    <m/>
    <x v="0"/>
    <m/>
    <s v="NA"/>
    <m/>
    <m/>
    <s v="H2"/>
    <n v="3"/>
    <n v="573"/>
    <s v="XRD"/>
    <s v="NA"/>
    <s v="NA"/>
    <s v="NA"/>
    <s v="ND"/>
    <n v="8.384615384615385"/>
    <n v="8.384615384615385"/>
    <s v="NA"/>
    <n v="130"/>
    <n v="130"/>
    <s v="ND"/>
    <n v="50"/>
    <s v="ND"/>
    <s v="NA"/>
    <s v="ND"/>
    <n v="130"/>
    <n v="130"/>
    <x v="4"/>
    <n v="2000"/>
    <s v="Rioux, R.M."/>
    <s v="USA"/>
    <s v="Hydrodechlorination of chlorofluorocarbons CF3–CFCl2 and CF3–CCl3 over Pd/carbon and Pd black catalysts"/>
    <s v="Catalysis Today"/>
    <x v="10"/>
    <m/>
    <m/>
  </r>
  <r>
    <x v="1"/>
    <n v="0.5"/>
    <s v="NA"/>
    <s v="NA"/>
    <x v="6"/>
    <n v="100"/>
    <n v="20000"/>
    <x v="0"/>
    <s v="from Aldrich "/>
    <s v="NA loading: 0%"/>
    <m/>
    <m/>
    <x v="1"/>
    <s v="water"/>
    <m/>
    <x v="0"/>
    <n v="8.5"/>
    <s v="NA"/>
    <n v="6"/>
    <n v="773"/>
    <s v="H2"/>
    <n v="1"/>
    <n v="523"/>
    <s v="CO Methanation"/>
    <s v="NA"/>
    <s v="NA"/>
    <n v="46.8"/>
    <s v="ND"/>
    <s v="NA"/>
    <n v="46.8"/>
    <n v="23.290598290598293"/>
    <n v="23.290598290598293"/>
    <s v="NA"/>
    <s v="ND"/>
    <s v="NA"/>
    <s v="ND"/>
    <s v="NA"/>
    <s v="ND"/>
    <n v="23.290598290598293"/>
    <n v="23.290598290598293"/>
    <x v="1"/>
    <n v="2001"/>
    <s v="Macleod, N."/>
    <s v="UK"/>
    <s v="Sodium Promotion of Pd/gamma -Al2O3 Catalysts Operated under Simulated “Three-Way” Conditions"/>
    <s v="Journal of Catalysis"/>
    <x v="11"/>
    <m/>
    <s v="gamma-Al2O3 Alfa Aesar"/>
  </r>
  <r>
    <x v="1"/>
    <n v="0.5"/>
    <s v="NA"/>
    <s v="NA"/>
    <x v="6"/>
    <n v="100"/>
    <n v="20000"/>
    <x v="0"/>
    <s v="from Aldrich "/>
    <s v="NA loading: 1.8%"/>
    <m/>
    <m/>
    <x v="1"/>
    <s v="water"/>
    <m/>
    <x v="0"/>
    <n v="8.5"/>
    <s v="NA"/>
    <n v="6"/>
    <n v="773"/>
    <s v="H2"/>
    <n v="1"/>
    <n v="523"/>
    <s v="CO Methanation"/>
    <s v="NA"/>
    <s v="NA"/>
    <n v="49.9"/>
    <s v="ND"/>
    <s v="NA"/>
    <n v="49.9"/>
    <n v="21.8436873747495"/>
    <n v="21.8436873747495"/>
    <s v="NA"/>
    <s v="ND"/>
    <s v="NA"/>
    <s v="ND"/>
    <s v="NA"/>
    <s v="ND"/>
    <n v="21.8436873747495"/>
    <n v="21.8436873747495"/>
    <x v="1"/>
    <n v="2001"/>
    <s v="Macleod, N."/>
    <s v="UK"/>
    <s v="Sodium Promotion of Pd/gamma -Al2O3 Catalysts Operated under Simulated “Three-Way” Conditions"/>
    <s v="Journal of Catalysis"/>
    <x v="11"/>
    <m/>
    <s v="gamma-Al2O3 Alfa Aesar"/>
  </r>
  <r>
    <x v="1"/>
    <n v="0.5"/>
    <s v="NA"/>
    <s v="NA"/>
    <x v="6"/>
    <n v="100"/>
    <n v="20000"/>
    <x v="0"/>
    <s v="from Aldrich "/>
    <s v="NA loading: 3.5%"/>
    <m/>
    <m/>
    <x v="1"/>
    <s v="water"/>
    <m/>
    <x v="0"/>
    <n v="8.5"/>
    <s v="NA"/>
    <n v="6"/>
    <n v="773"/>
    <s v="H2"/>
    <n v="1"/>
    <n v="523"/>
    <s v="CO Methanation"/>
    <s v="NA"/>
    <s v="NA"/>
    <n v="54"/>
    <s v="ND"/>
    <s v="NA"/>
    <n v="54"/>
    <n v="20.185185185185187"/>
    <n v="20.185185185185187"/>
    <s v="NA"/>
    <s v="ND"/>
    <s v="NA"/>
    <s v="ND"/>
    <s v="NA"/>
    <s v="ND"/>
    <n v="20.185185185185187"/>
    <n v="20.185185185185187"/>
    <x v="1"/>
    <n v="2001"/>
    <s v="Macleod, N."/>
    <s v="UK"/>
    <s v="Sodium Promotion of Pd/gamma -Al2O3 Catalysts Operated under Simulated “Three-Way” Conditions"/>
    <s v="Journal of Catalysis"/>
    <x v="11"/>
    <m/>
    <s v="gamma-Al2O3 Alfa Aesar"/>
  </r>
  <r>
    <x v="1"/>
    <n v="0.5"/>
    <s v="NA"/>
    <s v="NA"/>
    <x v="6"/>
    <n v="100"/>
    <n v="20000"/>
    <x v="0"/>
    <s v="from Aldrich "/>
    <s v="NA loading: 7.0%"/>
    <m/>
    <m/>
    <x v="1"/>
    <s v="water"/>
    <m/>
    <x v="0"/>
    <n v="8.5"/>
    <s v="NA"/>
    <n v="6"/>
    <n v="773"/>
    <s v="H2"/>
    <n v="1"/>
    <n v="523"/>
    <s v="CO Methanation"/>
    <s v="NA"/>
    <s v="NA"/>
    <n v="37.5"/>
    <s v="ND"/>
    <s v="NA"/>
    <n v="37.5"/>
    <n v="29.066666666666666"/>
    <n v="29.066666666666666"/>
    <s v="NA"/>
    <s v="ND"/>
    <s v="NA"/>
    <s v="ND"/>
    <s v="NA"/>
    <s v="ND"/>
    <n v="29.066666666666666"/>
    <n v="29.066666666666666"/>
    <x v="1"/>
    <n v="2001"/>
    <s v="Macleod, N."/>
    <s v="UK"/>
    <s v="Sodium Promotion of Pd/gamma -Al2O3 Catalysts Operated under Simulated “Three-Way” Conditions"/>
    <s v="Journal of Catalysis"/>
    <x v="11"/>
    <m/>
    <s v="gamma-Al2O3 Alfa Aesar"/>
  </r>
  <r>
    <x v="1"/>
    <n v="0.5"/>
    <s v="NA"/>
    <s v="NA"/>
    <x v="6"/>
    <n v="100"/>
    <n v="20000"/>
    <x v="0"/>
    <s v="from Aldrich "/>
    <s v="NA loading: 12.0%"/>
    <m/>
    <m/>
    <x v="1"/>
    <s v="water"/>
    <m/>
    <x v="0"/>
    <n v="8.5"/>
    <s v="NA"/>
    <n v="6"/>
    <n v="773"/>
    <s v="H2"/>
    <n v="1"/>
    <n v="523"/>
    <s v="CO Methanation"/>
    <s v="NA"/>
    <s v="NA"/>
    <n v="11.3"/>
    <s v="ND"/>
    <s v="NA"/>
    <n v="11.3"/>
    <n v="96.460176991150433"/>
    <n v="96.460176991150433"/>
    <s v="NA"/>
    <s v="ND"/>
    <s v="NA"/>
    <s v="ND"/>
    <s v="NA"/>
    <s v="ND"/>
    <n v="96.460176991150433"/>
    <n v="96.460176991150433"/>
    <x v="1"/>
    <n v="2001"/>
    <s v="Macleod, N."/>
    <s v="UK"/>
    <s v="Sodium Promotion of Pd/gamma -Al2O3 Catalysts Operated under Simulated “Three-Way” Conditions"/>
    <s v="Journal of Catalysis"/>
    <x v="11"/>
    <m/>
    <s v="gamma-Al2O3 Alfa Aesar"/>
  </r>
  <r>
    <x v="0"/>
    <n v="0.5"/>
    <s v="NA"/>
    <s v="NA"/>
    <x v="6"/>
    <n v="10"/>
    <n v="2000"/>
    <x v="8"/>
    <s v="Alcoa A-16"/>
    <s v="ND"/>
    <m/>
    <m/>
    <x v="1"/>
    <s v="water"/>
    <m/>
    <x v="0"/>
    <n v="8.5"/>
    <s v="NA"/>
    <n v="3"/>
    <n v="773"/>
    <s v="H2"/>
    <n v="4"/>
    <n v="673"/>
    <s v="H2 Chemisorption"/>
    <s v="NA"/>
    <n v="1.0991500000000001"/>
    <n v="4.45"/>
    <s v="ND"/>
    <s v="NA"/>
    <n v="4.45"/>
    <s v="NA"/>
    <n v="247"/>
    <n v="247"/>
    <s v="ND"/>
    <s v="NA"/>
    <s v="ND"/>
    <s v="NA"/>
    <s v="ND"/>
    <n v="247"/>
    <n v="247"/>
    <x v="1"/>
    <n v="2001"/>
    <s v="Greca, M.C."/>
    <s v="Brazil, Portugal"/>
    <s v="Palladium/alumina catalysts: effect of the processing route on catalytic performance"/>
    <s v="Applied Catalysis A: General"/>
    <x v="12"/>
    <m/>
    <s v="Al2O3 Alcoa A 16-SG"/>
  </r>
  <r>
    <x v="0"/>
    <n v="1"/>
    <n v="0.83"/>
    <n v="0.17000000000000004"/>
    <x v="0"/>
    <n v="10"/>
    <n v="1000"/>
    <x v="8"/>
    <s v="Alcoa A-16"/>
    <s v="ND"/>
    <m/>
    <m/>
    <x v="1"/>
    <s v="water"/>
    <m/>
    <x v="0"/>
    <n v="8.5"/>
    <s v="NA"/>
    <n v="3"/>
    <n v="773"/>
    <s v="H2"/>
    <n v="4"/>
    <n v="673"/>
    <s v="H2 Chemisorption"/>
    <s v="NA"/>
    <n v="1.0994159999999999"/>
    <n v="4.5599999999999996"/>
    <s v="ND"/>
    <s v="NA"/>
    <n v="4.5599999999999996"/>
    <s v="NA"/>
    <n v="241.1"/>
    <n v="241.1"/>
    <s v="ND"/>
    <s v="NA"/>
    <s v="ND"/>
    <s v="NA"/>
    <s v="ND"/>
    <n v="241.1"/>
    <n v="241.1"/>
    <x v="1"/>
    <n v="2001"/>
    <s v="Greca, M.C."/>
    <s v="Brazil, Portugal"/>
    <s v="Palladium/alumina catalysts: effect of the processing route on catalytic performance"/>
    <s v="Applied Catalysis A: General"/>
    <x v="12"/>
    <m/>
    <s v="Al2O3 Alcoa A 16-SG"/>
  </r>
  <r>
    <x v="0"/>
    <n v="0.5"/>
    <s v="NA"/>
    <s v="NA"/>
    <x v="6"/>
    <n v="1"/>
    <n v="200"/>
    <x v="1"/>
    <s v="Al(NO3)3·9H2O from Merck"/>
    <s v="support synthesized via combustion synthesis, urea and CO(NH2)2 are used as fuel"/>
    <m/>
    <m/>
    <x v="1"/>
    <s v="water"/>
    <m/>
    <x v="0"/>
    <n v="9.6"/>
    <s v="NA"/>
    <n v="3"/>
    <n v="773"/>
    <s v="H2"/>
    <n v="4"/>
    <n v="673"/>
    <s v="H2 Chemisorption"/>
    <s v="NA"/>
    <n v="1.096824"/>
    <n v="0.92"/>
    <s v="ND"/>
    <s v="NA"/>
    <n v="1"/>
    <s v="NA"/>
    <n v="1192.2"/>
    <n v="1192.2"/>
    <s v="ND"/>
    <s v="NA"/>
    <s v="ND"/>
    <s v="NA"/>
    <s v="ND"/>
    <n v="1192.2"/>
    <n v="1192.2"/>
    <x v="1"/>
    <n v="2001"/>
    <s v="Greca, M.C."/>
    <s v="Brazil, Portugal"/>
    <s v="Palladium/alumina catalysts: effect of the processing route on catalytic performance"/>
    <s v="Applied Catalysis A: General"/>
    <x v="12"/>
    <m/>
    <s v="Al2O3 from nitrate and ammonia"/>
  </r>
  <r>
    <x v="0"/>
    <n v="1"/>
    <n v="0.81"/>
    <n v="0.18999999999999995"/>
    <x v="0"/>
    <n v="1"/>
    <n v="100"/>
    <x v="1"/>
    <s v="Al(NO3)3·9H2O from Merck"/>
    <s v="support synthesized via combustion synthesis, urea and CO(NH2)2 are used as fuel"/>
    <m/>
    <m/>
    <x v="1"/>
    <s v="water"/>
    <m/>
    <x v="0"/>
    <n v="9.6"/>
    <s v="NA"/>
    <n v="3"/>
    <n v="773"/>
    <s v="H2"/>
    <n v="4"/>
    <n v="673"/>
    <s v="H2 Chemisorption"/>
    <s v="NA"/>
    <n v="1.0988899999999999"/>
    <n v="1.3"/>
    <s v="ND"/>
    <s v="NA"/>
    <n v="1.3"/>
    <s v="NA"/>
    <n v="845.3"/>
    <n v="845.3"/>
    <s v="ND"/>
    <s v="NA"/>
    <s v="ND"/>
    <s v="NA"/>
    <s v="ND"/>
    <n v="845.3"/>
    <n v="845.3"/>
    <x v="1"/>
    <n v="2001"/>
    <s v="Greca, M.C."/>
    <s v="Brazil, Portugal"/>
    <s v="Palladium/alumina catalysts: effect of the processing route on catalytic performance"/>
    <s v="Applied Catalysis A: General"/>
    <x v="12"/>
    <m/>
    <s v="Al2O3 from nitrate and ammonia"/>
  </r>
  <r>
    <x v="1"/>
    <n v="0.5"/>
    <s v="NA"/>
    <s v="NA"/>
    <x v="6"/>
    <n v="1200"/>
    <n v="240000"/>
    <x v="6"/>
    <s v="granular coconut active carbon"/>
    <s v="ND"/>
    <m/>
    <m/>
    <x v="0"/>
    <s v="HCl"/>
    <m/>
    <x v="0"/>
    <m/>
    <s v="NA"/>
    <m/>
    <m/>
    <s v="H2"/>
    <n v="1"/>
    <n v="298"/>
    <s v="CO Chemisorption"/>
    <n v="1.248"/>
    <s v="NA"/>
    <n v="32"/>
    <s v="ND"/>
    <s v="NA"/>
    <n v="32"/>
    <s v="NA"/>
    <n v="39"/>
    <n v="39"/>
    <s v="ND"/>
    <n v="30"/>
    <s v="ND"/>
    <s v="NA"/>
    <s v="ND"/>
    <n v="39"/>
    <n v="39"/>
    <x v="0"/>
    <n v="2001"/>
    <s v="Pinna, F."/>
    <s v="Italy"/>
    <s v="Consecutive hydrogenation of benzaldehyde over Pd catalysts Influence of supports and sulfur poisoning"/>
    <s v="Applied Catalysis A: General"/>
    <x v="13"/>
    <m/>
    <m/>
  </r>
  <r>
    <x v="0"/>
    <n v="5"/>
    <s v="NA"/>
    <s v="NA"/>
    <x v="1"/>
    <n v="257"/>
    <n v="5140"/>
    <x v="0"/>
    <s v="from Condea"/>
    <s v="ND"/>
    <m/>
    <m/>
    <x v="0"/>
    <s v="HCl"/>
    <m/>
    <x v="0"/>
    <n v="8.5"/>
    <s v="NA"/>
    <m/>
    <n v="773"/>
    <s v="H2"/>
    <n v="1"/>
    <n v="423"/>
    <s v="CO Chemisorption"/>
    <n v="1.1180000000000001"/>
    <s v="NA"/>
    <n v="86"/>
    <s v="ND"/>
    <s v="NA"/>
    <n v="86"/>
    <s v="NA"/>
    <n v="13"/>
    <n v="13"/>
    <s v="ND"/>
    <n v="20"/>
    <s v="ND"/>
    <s v="NA"/>
    <s v="ND"/>
    <n v="13"/>
    <n v="13"/>
    <x v="0"/>
    <n v="2001"/>
    <s v="Pinna, F."/>
    <s v="Italy"/>
    <s v="Consecutive hydrogenation of benzaldehyde over Pd catalysts Influence of supports and sulfur poisoning"/>
    <s v="Applied Catalysis A: General"/>
    <x v="13"/>
    <s v="XRD is given as &lt;20."/>
    <s v="gamma-Al2O3 Alfa Aesar"/>
  </r>
  <r>
    <x v="0"/>
    <n v="5"/>
    <s v="NA"/>
    <s v="NA"/>
    <x v="1"/>
    <n v="257"/>
    <n v="5140"/>
    <x v="0"/>
    <s v="from Condea"/>
    <s v="ND"/>
    <m/>
    <m/>
    <x v="0"/>
    <s v="HCl"/>
    <m/>
    <x v="0"/>
    <n v="8.5"/>
    <s v="NA"/>
    <m/>
    <n v="1073"/>
    <s v="H2"/>
    <n v="1"/>
    <n v="423"/>
    <s v="CO Chemisorption"/>
    <n v="1.0449999999999999"/>
    <s v="NA"/>
    <n v="19"/>
    <s v="ND"/>
    <s v="NA"/>
    <n v="19"/>
    <s v="NA"/>
    <n v="55"/>
    <n v="55"/>
    <s v="ND"/>
    <n v="60"/>
    <s v="ND"/>
    <s v="NA"/>
    <s v="ND"/>
    <n v="55"/>
    <n v="55"/>
    <x v="0"/>
    <n v="2001"/>
    <s v="Pinna, F."/>
    <s v="Italy"/>
    <s v="Consecutive hydrogenation of benzaldehyde over Pd catalysts Influence of supports and sulfur poisoning"/>
    <s v="Applied Catalysis A: General"/>
    <x v="13"/>
    <m/>
    <s v="gamma-Al2O3 Alfa Aesar"/>
  </r>
  <r>
    <x v="0"/>
    <n v="5"/>
    <s v="NA"/>
    <s v="NA"/>
    <x v="1"/>
    <n v="329"/>
    <n v="6580"/>
    <x v="7"/>
    <s v="from Akzo"/>
    <s v="ND"/>
    <m/>
    <m/>
    <x v="0"/>
    <s v="HCl"/>
    <m/>
    <x v="0"/>
    <n v="3"/>
    <s v="NA"/>
    <m/>
    <m/>
    <s v="H2"/>
    <n v="1"/>
    <n v="423"/>
    <s v="CO Chemisorption"/>
    <n v="1.2250000000000001"/>
    <s v="NA"/>
    <n v="25"/>
    <s v="ND"/>
    <s v="NA"/>
    <n v="25"/>
    <s v="NA"/>
    <n v="49"/>
    <n v="49"/>
    <s v="ND"/>
    <n v="41"/>
    <s v="ND"/>
    <s v="NA"/>
    <s v="ND"/>
    <n v="49"/>
    <n v="49"/>
    <x v="0"/>
    <n v="2001"/>
    <s v="Pinna, F."/>
    <s v="Italy"/>
    <s v="Consecutive hydrogenation of benzaldehyde over Pd catalysts Influence of supports and sulfur poisoning"/>
    <s v="Applied Catalysis A: General"/>
    <x v="13"/>
    <m/>
    <s v="SiO2 Aldrich"/>
  </r>
  <r>
    <x v="4"/>
    <n v="0.5"/>
    <n v="0.5"/>
    <n v="0"/>
    <x v="6"/>
    <m/>
    <s v="NA"/>
    <x v="0"/>
    <s v="NA"/>
    <s v="NA"/>
    <m/>
    <m/>
    <x v="5"/>
    <m/>
    <m/>
    <x v="0"/>
    <n v="8.5"/>
    <s v="NA"/>
    <m/>
    <m/>
    <s v="H2"/>
    <n v="6"/>
    <n v="623"/>
    <s v="H2 Chemisorption"/>
    <s v="NA"/>
    <s v="NA"/>
    <n v="30.8"/>
    <s v="ND"/>
    <s v="NA"/>
    <n v="30.8"/>
    <n v="35.38961038961039"/>
    <n v="35.38961038961039"/>
    <s v="NA"/>
    <s v="ND"/>
    <s v="NA"/>
    <s v="ND"/>
    <s v="NA"/>
    <s v="ND"/>
    <n v="35.38961038961039"/>
    <n v="35.38961038961039"/>
    <x v="4"/>
    <n v="2001"/>
    <s v="Ordóñez, S."/>
    <s v="Spain"/>
    <s v="Thermogravimetric determination of coke deposits on alumina-supported noble metal catalysts used as hydrodechlorination catalysts"/>
    <s v="Thermochimica acta"/>
    <x v="14"/>
    <m/>
    <s v="gamma-Al2O3 Alfa Aesar"/>
  </r>
  <r>
    <x v="0"/>
    <s v="NA"/>
    <n v="0.7"/>
    <s v="NA"/>
    <x v="24"/>
    <m/>
    <s v="NA"/>
    <x v="1"/>
    <s v="from Magneti Marelli Sistemi di Scarico"/>
    <s v="ND"/>
    <m/>
    <m/>
    <x v="1"/>
    <m/>
    <m/>
    <x v="0"/>
    <n v="8.5"/>
    <s v="NA"/>
    <m/>
    <m/>
    <s v="H2"/>
    <n v="4"/>
    <n v="473"/>
    <s v="H2 Chemisorption"/>
    <s v="NA"/>
    <n v="1.1220000000000001"/>
    <n v="34"/>
    <s v="ND"/>
    <s v="NA"/>
    <n v="34"/>
    <s v="NA"/>
    <n v="33"/>
    <n v="33"/>
    <s v="ND"/>
    <s v="NA"/>
    <s v="ND"/>
    <s v="NA"/>
    <s v="ND"/>
    <n v="33"/>
    <n v="33"/>
    <x v="2"/>
    <n v="2002"/>
    <s v="Di Monte, R."/>
    <s v="Italy"/>
    <s v="NO reduction by CO over Pd/Ce0.6Zr0.4O2-Al2O3 catalysts: in situ FT-IR studies of NO and CO adsorption"/>
    <s v="Inorganica Chimica Acta"/>
    <x v="15"/>
    <m/>
    <s v="gamma-Al2O3 Alfa Aesar"/>
  </r>
  <r>
    <x v="0"/>
    <s v="NA"/>
    <n v="2.8"/>
    <s v="NA"/>
    <x v="25"/>
    <m/>
    <s v="NA"/>
    <x v="1"/>
    <s v="from Magneti Marelli Sistemi di Scarico"/>
    <s v="ND"/>
    <m/>
    <m/>
    <x v="1"/>
    <m/>
    <m/>
    <x v="0"/>
    <n v="8.5"/>
    <s v="NA"/>
    <m/>
    <m/>
    <s v="H2"/>
    <n v="4"/>
    <n v="473"/>
    <s v="H2 Chemisorption"/>
    <s v="NA"/>
    <n v="1.1160000000000001"/>
    <n v="31"/>
    <s v="ND"/>
    <s v="NA"/>
    <n v="31"/>
    <s v="NA"/>
    <n v="36"/>
    <n v="36"/>
    <s v="ND"/>
    <s v="NA"/>
    <s v="ND"/>
    <s v="NA"/>
    <s v="ND"/>
    <n v="36"/>
    <n v="36"/>
    <x v="2"/>
    <n v="2002"/>
    <s v="Di Monte, R."/>
    <s v="Italy"/>
    <s v="NO reduction by CO over Pd/Ce0.6Zr0.4O2-Al2O3 catalysts: in situ FT-IR studies of NO and CO adsorption"/>
    <s v="Inorganica Chimica Acta"/>
    <x v="15"/>
    <m/>
    <s v="gamma-Al2O3 Alfa Aesar"/>
  </r>
  <r>
    <x v="1"/>
    <n v="1"/>
    <s v="NA"/>
    <s v="NA"/>
    <x v="0"/>
    <n v="300"/>
    <n v="30000"/>
    <x v="7"/>
    <s v="ND"/>
    <s v="ND"/>
    <m/>
    <m/>
    <x v="6"/>
    <m/>
    <m/>
    <x v="0"/>
    <n v="3"/>
    <s v="NA"/>
    <n v="3"/>
    <n v="673"/>
    <s v="H2"/>
    <n v="3"/>
    <n v="973"/>
    <s v="TEM"/>
    <s v="NA"/>
    <s v="NA"/>
    <s v="NA"/>
    <s v="ND"/>
    <n v="54.5"/>
    <n v="54.5"/>
    <s v="NA"/>
    <s v="NA"/>
    <s v="NA"/>
    <s v="ND"/>
    <s v="NA"/>
    <s v="ND"/>
    <n v="20"/>
    <s v="ND"/>
    <n v="20"/>
    <n v="20"/>
    <x v="5"/>
    <n v="2002"/>
    <s v="Naito, S."/>
    <s v="Japan"/>
    <s v="Marked particle size and support effect of Pd catalysts upon the direct decomposition of nitric oxide"/>
    <s v="Catalysis Today"/>
    <x v="16"/>
    <s v="oxidation conditions are used as calcination conditions. Dispersion is given for after reaction, thus it is not used."/>
    <s v="SiO2 Aldrich"/>
  </r>
  <r>
    <x v="1"/>
    <n v="5"/>
    <s v="NA"/>
    <s v="NA"/>
    <x v="1"/>
    <n v="300"/>
    <n v="6000"/>
    <x v="7"/>
    <s v="ND"/>
    <s v="ND"/>
    <m/>
    <m/>
    <x v="6"/>
    <m/>
    <m/>
    <x v="0"/>
    <n v="3"/>
    <s v="NA"/>
    <n v="3"/>
    <n v="673"/>
    <s v="H2"/>
    <n v="3"/>
    <n v="973"/>
    <s v="TEM"/>
    <s v="NA"/>
    <s v="NA"/>
    <s v="NA"/>
    <s v="ND"/>
    <n v="43.6"/>
    <n v="43.6"/>
    <s v="NA"/>
    <s v="NA"/>
    <s v="NA"/>
    <s v="ND"/>
    <n v="20"/>
    <s v="ND"/>
    <n v="25"/>
    <s v="ND"/>
    <n v="25"/>
    <n v="25"/>
    <x v="5"/>
    <n v="2002"/>
    <s v="Naito, S."/>
    <s v="Japan"/>
    <s v="Marked particle size and support effect of Pd catalysts upon the direct decomposition of nitric oxide"/>
    <s v="Catalysis Today"/>
    <x v="16"/>
    <s v="oxidation conditions are used as calcination conditions. Dispersion is given for after reaction, thus it is not used."/>
    <s v="SiO2 Aldrich"/>
  </r>
  <r>
    <x v="1"/>
    <n v="20"/>
    <s v="NA"/>
    <s v="NA"/>
    <x v="26"/>
    <n v="300"/>
    <n v="1500"/>
    <x v="7"/>
    <s v="ND"/>
    <s v="ND"/>
    <m/>
    <m/>
    <x v="6"/>
    <m/>
    <m/>
    <x v="0"/>
    <n v="3"/>
    <s v="NA"/>
    <n v="3"/>
    <n v="673"/>
    <s v="H2"/>
    <n v="3"/>
    <n v="973"/>
    <s v="TEM"/>
    <s v="NA"/>
    <s v="NA"/>
    <s v="NA"/>
    <s v="ND"/>
    <n v="12.111111111111111"/>
    <n v="12.111111111111111"/>
    <s v="NA"/>
    <s v="NA"/>
    <s v="NA"/>
    <s v="ND"/>
    <n v="20"/>
    <s v="ND"/>
    <n v="90"/>
    <s v="ND"/>
    <n v="90"/>
    <n v="90"/>
    <x v="5"/>
    <n v="2002"/>
    <s v="Naito, S."/>
    <s v="Japan"/>
    <s v="Marked particle size and support effect of Pd catalysts upon the direct decomposition of nitric oxide"/>
    <s v="Catalysis Today"/>
    <x v="16"/>
    <s v="oxidation conditions are used as calcination conditions. Dispersion is given for after reaction, thus it is not used."/>
    <s v="SiO2 Aldrich"/>
  </r>
  <r>
    <x v="1"/>
    <n v="0.2"/>
    <s v="NA"/>
    <s v="NA"/>
    <x v="27"/>
    <n v="20"/>
    <n v="10000"/>
    <x v="9"/>
    <s v="ND"/>
    <s v="ND"/>
    <m/>
    <m/>
    <x v="6"/>
    <m/>
    <m/>
    <x v="0"/>
    <n v="7.1"/>
    <s v="NA"/>
    <n v="3"/>
    <n v="673"/>
    <s v="H2"/>
    <n v="3"/>
    <n v="973"/>
    <s v="TEM"/>
    <s v="NA"/>
    <s v="NA"/>
    <s v="NA"/>
    <s v="ND"/>
    <n v="36.333333333333336"/>
    <n v="36.333333333333336"/>
    <s v="NA"/>
    <s v="NA"/>
    <s v="NA"/>
    <s v="ND"/>
    <s v="NA"/>
    <s v="ND"/>
    <n v="30"/>
    <s v="ND"/>
    <n v="30"/>
    <n v="30"/>
    <x v="5"/>
    <n v="2002"/>
    <s v="Naito, S."/>
    <s v="Japan"/>
    <s v="Marked particle size and support effect of Pd catalysts upon the direct decomposition of nitric oxide"/>
    <s v="Catalysis Today"/>
    <x v="16"/>
    <s v="oxidation conditions are used as calcination conditions. Dispersion is given for after reaction, thus it is not used."/>
    <s v="BeO commercial"/>
  </r>
  <r>
    <x v="1"/>
    <n v="1"/>
    <s v="NA"/>
    <s v="NA"/>
    <x v="0"/>
    <n v="20"/>
    <n v="2000"/>
    <x v="9"/>
    <s v="ND"/>
    <s v="ND"/>
    <m/>
    <m/>
    <x v="6"/>
    <m/>
    <m/>
    <x v="0"/>
    <n v="7.1"/>
    <s v="NA"/>
    <n v="3"/>
    <n v="673"/>
    <s v="H2"/>
    <n v="3"/>
    <n v="973"/>
    <s v="TEM"/>
    <s v="NA"/>
    <s v="NA"/>
    <s v="NA"/>
    <s v="ND"/>
    <n v="36.333333333333336"/>
    <n v="36.333333333333336"/>
    <s v="NA"/>
    <s v="NA"/>
    <s v="NA"/>
    <s v="ND"/>
    <s v="NA"/>
    <s v="ND"/>
    <n v="30"/>
    <s v="ND"/>
    <n v="30"/>
    <n v="30"/>
    <x v="5"/>
    <n v="2002"/>
    <s v="Naito, S."/>
    <s v="Japan"/>
    <s v="Marked particle size and support effect of Pd catalysts upon the direct decomposition of nitric oxide"/>
    <s v="Catalysis Today"/>
    <x v="16"/>
    <s v="oxidation conditions are used as calcination conditions. Dispersion is given for after reaction, thus it is not used."/>
    <s v="BeO commercial"/>
  </r>
  <r>
    <x v="1"/>
    <n v="5"/>
    <s v="NA"/>
    <s v="NA"/>
    <x v="1"/>
    <n v="20"/>
    <n v="400"/>
    <x v="9"/>
    <s v="ND"/>
    <s v="ND"/>
    <m/>
    <m/>
    <x v="6"/>
    <m/>
    <m/>
    <x v="0"/>
    <n v="7.1"/>
    <s v="NA"/>
    <n v="3"/>
    <n v="673"/>
    <s v="H2"/>
    <n v="3"/>
    <n v="973"/>
    <s v="TEM"/>
    <s v="NA"/>
    <s v="NA"/>
    <s v="NA"/>
    <s v="ND"/>
    <n v="21.8"/>
    <n v="21.8"/>
    <s v="NA"/>
    <s v="NA"/>
    <s v="NA"/>
    <s v="ND"/>
    <n v="80"/>
    <s v="ND"/>
    <n v="50"/>
    <s v="ND"/>
    <n v="50"/>
    <n v="50"/>
    <x v="5"/>
    <n v="2002"/>
    <s v="Naito, S."/>
    <s v="Japan"/>
    <s v="Marked particle size and support effect of Pd catalysts upon the direct decomposition of nitric oxide"/>
    <s v="Catalysis Today"/>
    <x v="16"/>
    <s v="oxidation conditions are used as calcination conditions. Dispersion is given for after reaction, thus it is not used."/>
    <s v="BeO commercial"/>
  </r>
  <r>
    <x v="1"/>
    <n v="20"/>
    <s v="NA"/>
    <s v="NA"/>
    <x v="26"/>
    <n v="20"/>
    <n v="100"/>
    <x v="9"/>
    <s v="ND"/>
    <s v="ND"/>
    <m/>
    <m/>
    <x v="6"/>
    <m/>
    <m/>
    <x v="0"/>
    <n v="7.1"/>
    <s v="NA"/>
    <n v="3"/>
    <n v="673"/>
    <s v="H2"/>
    <n v="3"/>
    <n v="973"/>
    <s v="TEM"/>
    <s v="NA"/>
    <s v="NA"/>
    <s v="NA"/>
    <s v="ND"/>
    <n v="12.111111111111111"/>
    <n v="12.111111111111111"/>
    <s v="NA"/>
    <s v="NA"/>
    <s v="NA"/>
    <s v="ND"/>
    <n v="300"/>
    <s v="ND"/>
    <n v="90"/>
    <s v="ND"/>
    <n v="90"/>
    <n v="90"/>
    <x v="5"/>
    <n v="2002"/>
    <s v="Naito, S."/>
    <s v="Japan"/>
    <s v="Marked particle size and support effect of Pd catalysts upon the direct decomposition of nitric oxide"/>
    <s v="Catalysis Today"/>
    <x v="16"/>
    <s v="oxidation conditions are used as calcination conditions. Dispersion is given for after reaction, thus it is not used."/>
    <s v="BeO commercial"/>
  </r>
  <r>
    <x v="4"/>
    <n v="5"/>
    <s v="NA"/>
    <s v="NA"/>
    <x v="1"/>
    <m/>
    <s v="NA"/>
    <x v="6"/>
    <s v="from N.E. Chemcat Co. Ltd"/>
    <s v="NA"/>
    <m/>
    <m/>
    <x v="5"/>
    <m/>
    <m/>
    <x v="0"/>
    <m/>
    <s v="NA"/>
    <m/>
    <m/>
    <s v="H2"/>
    <n v="0.5"/>
    <n v="473"/>
    <s v="CO Pulse Adsorption"/>
    <s v="NA"/>
    <s v="NA"/>
    <n v="27"/>
    <s v="ND"/>
    <s v="NA"/>
    <n v="27"/>
    <n v="40.370370370370374"/>
    <n v="40.370370370370374"/>
    <s v="NA"/>
    <s v="ND"/>
    <s v="NA"/>
    <s v="ND"/>
    <s v="NA"/>
    <s v="ND"/>
    <n v="40.370370370370374"/>
    <n v="40.370370370370374"/>
    <x v="4"/>
    <n v="2003"/>
    <s v="Ukisu, Y."/>
    <s v="Japan"/>
    <s v="Hydrogen-transfer hydrodechlorination of polychlorinated dibenzo-p-dioxins and dibenzofurans catalyzed by supported palladium catalysts"/>
    <s v="Applied Catalysis B: Environmental"/>
    <x v="17"/>
    <m/>
    <m/>
  </r>
  <r>
    <x v="4"/>
    <n v="5"/>
    <s v="NA"/>
    <s v="NA"/>
    <x v="1"/>
    <m/>
    <s v="NA"/>
    <x v="1"/>
    <s v="from N.E. Chemcat Co. Ltd"/>
    <s v="NA"/>
    <m/>
    <m/>
    <x v="5"/>
    <m/>
    <m/>
    <x v="0"/>
    <m/>
    <s v="NA"/>
    <m/>
    <m/>
    <s v="H2"/>
    <n v="0.5"/>
    <n v="473"/>
    <s v="CO Pulse Adsorption"/>
    <s v="NA"/>
    <s v="NA"/>
    <n v="15"/>
    <s v="ND"/>
    <s v="NA"/>
    <n v="15"/>
    <n v="72.666666666666671"/>
    <n v="72.666666666666671"/>
    <s v="NA"/>
    <s v="ND"/>
    <s v="NA"/>
    <s v="ND"/>
    <s v="NA"/>
    <s v="ND"/>
    <n v="72.666666666666671"/>
    <n v="72.666666666666671"/>
    <x v="4"/>
    <n v="2003"/>
    <s v="Ukisu, Y."/>
    <s v="Japan"/>
    <s v="Hydrogen-transfer hydrodechlorination of polychlorinated dibenzo-p-dioxins and dibenzofurans catalyzed by supported palladium catalysts"/>
    <s v="Applied Catalysis B: Environmental"/>
    <x v="17"/>
    <m/>
    <m/>
  </r>
  <r>
    <x v="4"/>
    <n v="5"/>
    <s v="NA"/>
    <s v="NA"/>
    <x v="1"/>
    <m/>
    <s v="NA"/>
    <x v="5"/>
    <s v="from N.E. Chemcat Co. Ltd"/>
    <s v="NA"/>
    <m/>
    <m/>
    <x v="5"/>
    <m/>
    <m/>
    <x v="0"/>
    <m/>
    <s v="NA"/>
    <m/>
    <m/>
    <s v="H2"/>
    <n v="0.5"/>
    <n v="473"/>
    <s v="CO Pulse Adsorption"/>
    <s v="NA"/>
    <s v="NA"/>
    <n v="12"/>
    <s v="ND"/>
    <s v="NA"/>
    <n v="12"/>
    <n v="90.833333333333329"/>
    <n v="90.833333333333329"/>
    <s v="NA"/>
    <s v="ND"/>
    <s v="NA"/>
    <s v="ND"/>
    <s v="NA"/>
    <s v="ND"/>
    <n v="90.833333333333329"/>
    <n v="90.833333333333329"/>
    <x v="4"/>
    <n v="2003"/>
    <s v="Ukisu, Y."/>
    <s v="Japan"/>
    <s v="Hydrogen-transfer hydrodechlorination of polychlorinated dibenzo-p-dioxins and dibenzofurans catalyzed by supported palladium catalysts"/>
    <s v="Applied Catalysis B: Environmental"/>
    <x v="17"/>
    <m/>
    <m/>
  </r>
  <r>
    <x v="5"/>
    <n v="1"/>
    <n v="0.7"/>
    <n v="0.30000000000000004"/>
    <x v="0"/>
    <m/>
    <s v="NA"/>
    <x v="10"/>
    <s v="Ce(SO4)2·8H2O"/>
    <s v="ND"/>
    <n v="573"/>
    <n v="6"/>
    <x v="0"/>
    <s v="aqueous hydrochloric acid"/>
    <n v="10"/>
    <x v="1"/>
    <n v="6"/>
    <n v="-4"/>
    <n v="3"/>
    <n v="673"/>
    <s v="H2"/>
    <n v="1"/>
    <n v="573"/>
    <s v="H2 Chemisorption"/>
    <s v="NA"/>
    <n v="1.0780000000000001"/>
    <n v="77"/>
    <s v="ND"/>
    <s v="NA"/>
    <n v="77"/>
    <s v="NA"/>
    <n v="14"/>
    <n v="14"/>
    <s v="ND"/>
    <s v="NA"/>
    <s v="ND"/>
    <s v="NA"/>
    <s v="ND"/>
    <n v="14"/>
    <n v="14"/>
    <x v="0"/>
    <n v="2003"/>
    <s v="Velu, S."/>
    <s v="Japan"/>
    <s v="Vapor phase hydrogenation of phenol over palladium supported on mesoporous CeO2 and ZrO2"/>
    <s v="Applied Catalysis A: General"/>
    <x v="18"/>
    <s v="NaOH was used as the agent"/>
    <s v="CeO2 Aldrich"/>
  </r>
  <r>
    <x v="5"/>
    <n v="3"/>
    <n v="2.7"/>
    <n v="9.9999999999999936E-2"/>
    <x v="14"/>
    <m/>
    <s v="NA"/>
    <x v="10"/>
    <s v="Ce(SO4)2·8H2O"/>
    <s v="ND"/>
    <n v="573"/>
    <n v="6"/>
    <x v="0"/>
    <s v="aqueous hydrochloric acid"/>
    <n v="10"/>
    <x v="1"/>
    <n v="6"/>
    <n v="-4"/>
    <n v="3"/>
    <n v="673"/>
    <s v="H2"/>
    <n v="1"/>
    <n v="573"/>
    <s v="H2 Chemisorption"/>
    <s v="NA"/>
    <n v="1.302"/>
    <n v="62"/>
    <s v="ND"/>
    <s v="NA"/>
    <n v="62"/>
    <s v="NA"/>
    <n v="21"/>
    <n v="21"/>
    <s v="ND"/>
    <s v="NA"/>
    <s v="ND"/>
    <s v="NA"/>
    <s v="ND"/>
    <n v="21"/>
    <n v="21"/>
    <x v="0"/>
    <n v="2003"/>
    <s v="Velu, S."/>
    <s v="Japan"/>
    <s v="Vapor phase hydrogenation of phenol over palladium supported on mesoporous CeO2 and ZrO2"/>
    <s v="Applied Catalysis A: General"/>
    <x v="18"/>
    <s v="NaOH was used as the agent"/>
    <s v="CeO2 Aldrich"/>
  </r>
  <r>
    <x v="5"/>
    <n v="5"/>
    <n v="4.4000000000000004"/>
    <n v="0.11999999999999993"/>
    <x v="1"/>
    <m/>
    <s v="NA"/>
    <x v="10"/>
    <s v="Ce(SO4)2·8H2O"/>
    <s v="ND"/>
    <n v="573"/>
    <n v="6"/>
    <x v="0"/>
    <s v="aqueous hydrochloric acid"/>
    <n v="10"/>
    <x v="1"/>
    <n v="6"/>
    <n v="-4"/>
    <n v="3"/>
    <n v="673"/>
    <s v="H2"/>
    <n v="1"/>
    <n v="573"/>
    <s v="H2 Chemisorption"/>
    <s v="NA"/>
    <n v="1.23"/>
    <n v="41"/>
    <s v="ND"/>
    <s v="NA"/>
    <n v="41"/>
    <s v="NA"/>
    <n v="30"/>
    <n v="30"/>
    <s v="ND"/>
    <s v="NA"/>
    <s v="ND"/>
    <s v="NA"/>
    <s v="ND"/>
    <n v="30"/>
    <n v="30"/>
    <x v="0"/>
    <n v="2003"/>
    <s v="Velu, S."/>
    <s v="Japan"/>
    <s v="Vapor phase hydrogenation of phenol over palladium supported on mesoporous CeO2 and ZrO2"/>
    <s v="Applied Catalysis A: General"/>
    <x v="18"/>
    <s v="NaOH was used as the agent"/>
    <s v="CeO2 Aldrich"/>
  </r>
  <r>
    <x v="5"/>
    <n v="10"/>
    <n v="9"/>
    <n v="0.1"/>
    <x v="2"/>
    <m/>
    <s v="NA"/>
    <x v="10"/>
    <s v="Ce(SO4)2·8H2O"/>
    <s v="ND"/>
    <n v="573"/>
    <n v="6"/>
    <x v="0"/>
    <s v="aqueous hydrochloric acid"/>
    <n v="10"/>
    <x v="1"/>
    <n v="6"/>
    <n v="-4"/>
    <n v="3"/>
    <n v="673"/>
    <s v="H2"/>
    <n v="1"/>
    <n v="573"/>
    <s v="H2 Chemisorption"/>
    <s v="NA"/>
    <n v="1.2650000000000001"/>
    <n v="23"/>
    <s v="ND"/>
    <s v="NA"/>
    <n v="23"/>
    <s v="NA"/>
    <n v="55"/>
    <n v="55"/>
    <s v="ND"/>
    <s v="NA"/>
    <s v="ND"/>
    <s v="NA"/>
    <s v="ND"/>
    <n v="55"/>
    <n v="55"/>
    <x v="0"/>
    <n v="2003"/>
    <s v="Velu, S."/>
    <s v="Japan"/>
    <s v="Vapor phase hydrogenation of phenol over palladium supported on mesoporous CeO2 and ZrO2"/>
    <s v="Applied Catalysis A: General"/>
    <x v="18"/>
    <s v="NaOH was used as the agent"/>
    <s v="CeO2 Aldrich"/>
  </r>
  <r>
    <x v="5"/>
    <n v="1"/>
    <n v="0.9"/>
    <n v="9.9999999999999978E-2"/>
    <x v="0"/>
    <m/>
    <s v="NA"/>
    <x v="11"/>
    <s v="Zirconium isopropoxide"/>
    <s v="ND"/>
    <n v="673"/>
    <n v="4"/>
    <x v="0"/>
    <s v="aqueous hydrochloric acid"/>
    <n v="10"/>
    <x v="1"/>
    <n v="6.7"/>
    <n v="-3.3"/>
    <n v="3"/>
    <n v="673"/>
    <s v="H2"/>
    <n v="1"/>
    <n v="573"/>
    <s v="H2 Chemisorption"/>
    <s v="NA"/>
    <n v="1.095"/>
    <n v="73"/>
    <s v="ND"/>
    <s v="NA"/>
    <n v="73"/>
    <s v="NA"/>
    <n v="15"/>
    <n v="15"/>
    <s v="ND"/>
    <s v="NA"/>
    <s v="ND"/>
    <s v="NA"/>
    <s v="ND"/>
    <n v="15"/>
    <n v="15"/>
    <x v="0"/>
    <n v="2003"/>
    <s v="Velu, S."/>
    <s v="Japan"/>
    <s v="Vapor phase hydrogenation of phenol over palladium supported on mesoporous CeO2 and ZrO2"/>
    <s v="Applied Catalysis A: General"/>
    <x v="18"/>
    <s v="NaOH was used as the agent"/>
    <s v="ZrO2 from isopropoxide"/>
  </r>
  <r>
    <x v="5"/>
    <n v="2.9"/>
    <n v="2.9"/>
    <n v="0"/>
    <x v="28"/>
    <m/>
    <s v="NA"/>
    <x v="11"/>
    <s v="Zirconium isopropoxide"/>
    <s v="ND"/>
    <n v="673"/>
    <n v="4"/>
    <x v="0"/>
    <s v="aqueous hydrochloric acid"/>
    <n v="10"/>
    <x v="1"/>
    <n v="6.7"/>
    <n v="-3.3"/>
    <n v="3"/>
    <n v="673"/>
    <s v="H2"/>
    <n v="1"/>
    <n v="573"/>
    <s v="H2 Chemisorption"/>
    <s v="NA"/>
    <n v="1.4350000000000001"/>
    <n v="41"/>
    <s v="ND"/>
    <s v="NA"/>
    <n v="41"/>
    <s v="NA"/>
    <n v="35"/>
    <n v="35"/>
    <s v="ND"/>
    <s v="NA"/>
    <s v="ND"/>
    <s v="NA"/>
    <s v="ND"/>
    <n v="35"/>
    <n v="35"/>
    <x v="0"/>
    <n v="2003"/>
    <s v="Velu, S."/>
    <s v="Japan"/>
    <s v="Vapor phase hydrogenation of phenol over palladium supported on mesoporous CeO2 and ZrO2"/>
    <s v="Applied Catalysis A: General"/>
    <x v="18"/>
    <s v="NaOH was used as the agent"/>
    <s v="ZrO2 from isopropoxide"/>
  </r>
  <r>
    <x v="4"/>
    <n v="3"/>
    <n v="3"/>
    <n v="0"/>
    <x v="14"/>
    <m/>
    <s v="NA"/>
    <x v="10"/>
    <s v="NA"/>
    <s v="NA"/>
    <m/>
    <m/>
    <x v="5"/>
    <m/>
    <m/>
    <x v="0"/>
    <m/>
    <s v="NA"/>
    <m/>
    <m/>
    <s v="H2"/>
    <n v="1"/>
    <n v="573"/>
    <s v="H2 Chemisorption"/>
    <s v="NA"/>
    <n v="1.4259999999999999"/>
    <n v="23"/>
    <s v="ND"/>
    <s v="NA"/>
    <n v="23"/>
    <s v="NA"/>
    <n v="62"/>
    <n v="62"/>
    <s v="ND"/>
    <s v="NA"/>
    <s v="ND"/>
    <s v="NA"/>
    <s v="ND"/>
    <n v="62"/>
    <n v="62"/>
    <x v="0"/>
    <n v="2003"/>
    <s v="Velu, S."/>
    <s v="Japan"/>
    <s v="Vapor phase hydrogenation of phenol over palladium supported on mesoporous CeO2 and ZrO2"/>
    <s v="Applied Catalysis A: General"/>
    <x v="18"/>
    <m/>
    <m/>
  </r>
  <r>
    <x v="4"/>
    <n v="3"/>
    <n v="3"/>
    <n v="0"/>
    <x v="14"/>
    <m/>
    <s v="NA"/>
    <x v="11"/>
    <s v="NA"/>
    <s v="NA"/>
    <m/>
    <m/>
    <x v="5"/>
    <m/>
    <m/>
    <x v="0"/>
    <m/>
    <s v="NA"/>
    <m/>
    <m/>
    <s v="H2"/>
    <n v="1"/>
    <n v="573"/>
    <s v="H2 Chemisorption"/>
    <s v="NA"/>
    <n v="1.4279999999999999"/>
    <n v="21"/>
    <s v="ND"/>
    <s v="NA"/>
    <n v="21"/>
    <s v="NA"/>
    <n v="68"/>
    <n v="68"/>
    <s v="ND"/>
    <s v="NA"/>
    <s v="ND"/>
    <s v="NA"/>
    <s v="ND"/>
    <n v="68"/>
    <n v="68"/>
    <x v="0"/>
    <n v="2003"/>
    <s v="Velu, S."/>
    <s v="Japan"/>
    <s v="Vapor phase hydrogenation of phenol over palladium supported on mesoporous CeO2 and ZrO2"/>
    <s v="Applied Catalysis A: General"/>
    <x v="18"/>
    <m/>
    <m/>
  </r>
  <r>
    <x v="0"/>
    <n v="2"/>
    <n v="1.92"/>
    <n v="4.0000000000000036E-2"/>
    <x v="29"/>
    <n v="210"/>
    <n v="10500"/>
    <x v="0"/>
    <s v="from Condea"/>
    <s v="ND"/>
    <n v="823"/>
    <n v="3"/>
    <x v="0"/>
    <s v="aqueous hydrochloric acid"/>
    <m/>
    <x v="0"/>
    <n v="8.5"/>
    <s v="NA"/>
    <n v="4"/>
    <n v="573"/>
    <s v="H2"/>
    <n v="3"/>
    <n v="573"/>
    <s v="H2-O2 Titration"/>
    <s v="NA"/>
    <s v="NA"/>
    <n v="37"/>
    <s v="ND"/>
    <s v="NA"/>
    <n v="37"/>
    <n v="29.45945945945946"/>
    <n v="29.45945945945946"/>
    <s v="NA"/>
    <s v="ND"/>
    <s v="NA"/>
    <s v="ND"/>
    <s v="NA"/>
    <s v="ND"/>
    <n v="29.45945945945946"/>
    <n v="29.45945945945946"/>
    <x v="0"/>
    <n v="2003"/>
    <s v="Arcoya, A."/>
    <s v="Spain"/>
    <s v="Activity of Pd/Al2O3 and Ru/Al2O3 catalysts in the hydrogenation of o-xylene Effect of thiophene"/>
    <s v="Applied Surface Science"/>
    <x v="19"/>
    <m/>
    <s v="gamma-Al2O3 Alfa Aesar"/>
  </r>
  <r>
    <x v="1"/>
    <n v="1"/>
    <s v="NA"/>
    <s v="NA"/>
    <x v="0"/>
    <n v="91"/>
    <n v="9100"/>
    <x v="10"/>
    <s v="from hydrolysis of ceric ammonium nitrate (S.D. Fine Chem., India)"/>
    <s v="ND"/>
    <n v="773"/>
    <n v="6"/>
    <x v="0"/>
    <s v="water"/>
    <m/>
    <x v="0"/>
    <n v="8.4"/>
    <s v="NA"/>
    <n v="5"/>
    <n v="773"/>
    <s v="H2"/>
    <n v="0.5"/>
    <n v="573"/>
    <s v="CO Chemisorption"/>
    <n v="0.97151999999999994"/>
    <s v="NA"/>
    <n v="26.4"/>
    <s v="ND"/>
    <s v="NA"/>
    <n v="26.4"/>
    <s v="NA"/>
    <n v="36.799999999999997"/>
    <n v="36.799999999999997"/>
    <s v="ND"/>
    <s v="NA"/>
    <s v="ND"/>
    <s v="NA"/>
    <s v="ND"/>
    <n v="36.799999999999997"/>
    <n v="36.799999999999997"/>
    <x v="4"/>
    <n v="2003"/>
    <s v="Gopinath, R."/>
    <s v="India, Japan"/>
    <s v="Highly stable Pd/CeO2 catalyst for hydrodechlorination of chlorobenzene"/>
    <s v="Applied Catalysis B: Environmental"/>
    <x v="20"/>
    <m/>
    <s v="CeO2 0.5 HNO3 4 H2O At basic Ph"/>
  </r>
  <r>
    <x v="1"/>
    <n v="1"/>
    <s v="NA"/>
    <s v="NA"/>
    <x v="0"/>
    <n v="91"/>
    <n v="9100"/>
    <x v="10"/>
    <s v="from hydrolysis of ceric ammonium nitrate (S.D. Fine Chem., India)"/>
    <s v="ND"/>
    <n v="773"/>
    <n v="6"/>
    <x v="1"/>
    <s v="water"/>
    <m/>
    <x v="0"/>
    <n v="8.4"/>
    <s v="NA"/>
    <n v="5"/>
    <n v="773"/>
    <s v="H2"/>
    <n v="0.5"/>
    <n v="573"/>
    <s v="CO Chemisorption"/>
    <n v="0.97104000000000001"/>
    <s v="NA"/>
    <n v="57.8"/>
    <s v="ND"/>
    <s v="NA"/>
    <n v="57.8"/>
    <s v="NA"/>
    <n v="16.8"/>
    <n v="16.8"/>
    <s v="ND"/>
    <s v="NA"/>
    <s v="ND"/>
    <s v="NA"/>
    <s v="ND"/>
    <n v="16.8"/>
    <n v="16.8"/>
    <x v="4"/>
    <n v="2003"/>
    <s v="Gopinath, R."/>
    <s v="India, Japan"/>
    <s v="Highly stable Pd/CeO2 catalyst for hydrodechlorination of chlorobenzene"/>
    <s v="Applied Catalysis B: Environmental"/>
    <x v="20"/>
    <m/>
    <s v="CeO2 0.5 HNO3 4 H2O At basic Ph"/>
  </r>
  <r>
    <x v="5"/>
    <n v="1"/>
    <s v="NA"/>
    <s v="NA"/>
    <x v="0"/>
    <n v="91"/>
    <n v="9100"/>
    <x v="10"/>
    <s v="from hydrolysis of ceric ammonium nitrate (S.D. Fine Chem., India)"/>
    <s v="ND"/>
    <n v="773"/>
    <n v="6"/>
    <x v="0"/>
    <s v="water"/>
    <n v="10.5"/>
    <x v="1"/>
    <n v="8.4"/>
    <n v="-2.0999999999999996"/>
    <n v="5"/>
    <n v="773"/>
    <s v="H2"/>
    <n v="0.5"/>
    <n v="573"/>
    <s v="CO Chemisorption"/>
    <n v="0.96640000000000015"/>
    <s v="NA"/>
    <n v="75.5"/>
    <s v="ND"/>
    <s v="NA"/>
    <n v="75.5"/>
    <s v="NA"/>
    <n v="12.8"/>
    <n v="12.8"/>
    <s v="ND"/>
    <s v="NA"/>
    <s v="ND"/>
    <s v="NA"/>
    <s v="ND"/>
    <n v="12.8"/>
    <n v="12.8"/>
    <x v="4"/>
    <n v="2003"/>
    <s v="Gopinath, R."/>
    <s v="India, Japan"/>
    <s v="Highly stable Pd/CeO2 catalyst for hydrodechlorination of chlorobenzene"/>
    <s v="Applied Catalysis B: Environmental"/>
    <x v="20"/>
    <s v="Na2CO3 was used as basic agent"/>
    <s v="CeO2 0.5 HNO3 4 H2O At basic Ph"/>
  </r>
  <r>
    <x v="5"/>
    <n v="1"/>
    <s v="NA"/>
    <s v="NA"/>
    <x v="0"/>
    <n v="91"/>
    <n v="9100"/>
    <x v="10"/>
    <s v="from hydrolysis of ceric ammonium nitrate (S.D. Fine Chem., India)"/>
    <s v="ND"/>
    <n v="773"/>
    <n v="6"/>
    <x v="1"/>
    <s v="water"/>
    <n v="10.5"/>
    <x v="1"/>
    <n v="8.4"/>
    <n v="-2.0999999999999996"/>
    <n v="5"/>
    <n v="773"/>
    <s v="H2"/>
    <n v="0.5"/>
    <n v="573"/>
    <s v="CO Chemisorption"/>
    <n v="0.97774000000000005"/>
    <s v="NA"/>
    <n v="58.9"/>
    <s v="ND"/>
    <s v="NA"/>
    <n v="58.9"/>
    <s v="NA"/>
    <n v="16.600000000000001"/>
    <n v="16.600000000000001"/>
    <s v="ND"/>
    <s v="NA"/>
    <s v="ND"/>
    <s v="NA"/>
    <s v="ND"/>
    <n v="16.600000000000001"/>
    <n v="16.600000000000001"/>
    <x v="4"/>
    <n v="2003"/>
    <s v="Gopinath, R."/>
    <s v="India, Japan"/>
    <s v="Highly stable Pd/CeO2 catalyst for hydrodechlorination of chlorobenzene"/>
    <s v="Applied Catalysis B: Environmental"/>
    <x v="20"/>
    <s v="Na2CO3 was used as basic agent"/>
    <s v="CeO2 0.5 HNO3 4 H2O At basic Ph"/>
  </r>
  <r>
    <x v="1"/>
    <n v="1"/>
    <s v="NA"/>
    <s v="NA"/>
    <x v="0"/>
    <n v="180"/>
    <n v="18000"/>
    <x v="12"/>
    <s v="Al:Ce:Ba=0.886:0.04:0.074"/>
    <s v="ND"/>
    <n v="1273"/>
    <n v="5"/>
    <x v="2"/>
    <s v="benzene"/>
    <m/>
    <x v="0"/>
    <n v="8.5"/>
    <s v="NA"/>
    <n v="8"/>
    <n v="623"/>
    <s v="H2"/>
    <n v="6"/>
    <n v="623"/>
    <s v="H2 Chemisorption"/>
    <s v="NA"/>
    <n v="1.35"/>
    <n v="45"/>
    <s v="ND"/>
    <s v="NA"/>
    <n v="45"/>
    <s v="NA"/>
    <n v="30"/>
    <n v="30"/>
    <s v="ND"/>
    <n v="25"/>
    <s v="ND"/>
    <s v="NA"/>
    <s v="ND"/>
    <n v="30"/>
    <n v="30"/>
    <x v="1"/>
    <n v="2003"/>
    <s v="Liotta, L.F."/>
    <s v="Italy"/>
    <s v="Thermal stability, structural properties and catalytic activity of Pd catalysts supported on Al2O3–CeO2–BaO mixed oxides prepared by sol–gel method"/>
    <s v="Journal of Molecular Catalysis A:Chemical"/>
    <x v="21"/>
    <m/>
    <s v="Al2O3 is used due to high ratio"/>
  </r>
  <r>
    <x v="1"/>
    <n v="1"/>
    <s v="NA"/>
    <s v="NA"/>
    <x v="0"/>
    <n v="170"/>
    <n v="17000"/>
    <x v="12"/>
    <s v="Al:Ce:Ba=0.85:0.08:0.07"/>
    <s v="ND"/>
    <n v="1273"/>
    <n v="5"/>
    <x v="2"/>
    <s v="benzene"/>
    <m/>
    <x v="0"/>
    <n v="8.5"/>
    <s v="NA"/>
    <n v="8"/>
    <n v="623"/>
    <s v="H2"/>
    <n v="6"/>
    <n v="623"/>
    <s v="H2 Chemisorption"/>
    <s v="NA"/>
    <n v="1.48"/>
    <n v="37"/>
    <s v="ND"/>
    <s v="NA"/>
    <n v="37"/>
    <s v="NA"/>
    <n v="40"/>
    <n v="40"/>
    <s v="ND"/>
    <n v="30"/>
    <s v="ND"/>
    <s v="NA"/>
    <s v="ND"/>
    <n v="40"/>
    <n v="40"/>
    <x v="1"/>
    <n v="2003"/>
    <s v="Liotta, L.F."/>
    <s v="Italy"/>
    <s v="Thermal stability, structural properties and catalytic activity of Pd catalysts supported on Al2O3–CeO2–BaO mixed oxides prepared by sol–gel method"/>
    <s v="Journal of Molecular Catalysis A:Chemical"/>
    <x v="21"/>
    <m/>
    <s v="Al2O3 is used due to high ratio"/>
  </r>
  <r>
    <x v="1"/>
    <n v="1"/>
    <s v="NA"/>
    <s v="NA"/>
    <x v="0"/>
    <n v="148"/>
    <n v="14800"/>
    <x v="12"/>
    <s v="Al:Ce:Ba=0.81:0.12:0.0675"/>
    <s v="ND"/>
    <n v="1273"/>
    <n v="5"/>
    <x v="2"/>
    <s v="benzene"/>
    <m/>
    <x v="0"/>
    <n v="8.5"/>
    <s v="NA"/>
    <n v="8"/>
    <n v="623"/>
    <s v="H2"/>
    <n v="6"/>
    <n v="623"/>
    <s v="H2 Chemisorption"/>
    <s v="NA"/>
    <n v="1.5"/>
    <n v="10"/>
    <s v="ND"/>
    <s v="NA"/>
    <n v="10"/>
    <s v="NA"/>
    <n v="150"/>
    <n v="150"/>
    <s v="ND"/>
    <n v="112"/>
    <s v="ND"/>
    <s v="NA"/>
    <s v="ND"/>
    <n v="150"/>
    <n v="150"/>
    <x v="1"/>
    <n v="2003"/>
    <s v="Liotta, L.F."/>
    <s v="Italy"/>
    <s v="Thermal stability, structural properties and catalytic activity of Pd catalysts supported on Al2O3–CeO2–BaO mixed oxides prepared by sol–gel method"/>
    <s v="Journal of Molecular Catalysis A:Chemical"/>
    <x v="21"/>
    <m/>
    <s v="Al2O3 is used due to high ratio"/>
  </r>
  <r>
    <x v="1"/>
    <n v="1"/>
    <s v="NA"/>
    <s v="NA"/>
    <x v="0"/>
    <n v="136"/>
    <n v="13600"/>
    <x v="12"/>
    <s v="Al:Ce:Ba=0.775:0.16:0.0645"/>
    <s v="ND"/>
    <n v="1273"/>
    <n v="5"/>
    <x v="2"/>
    <s v="benzene"/>
    <m/>
    <x v="0"/>
    <n v="8.5"/>
    <s v="NA"/>
    <n v="8"/>
    <n v="623"/>
    <s v="H2"/>
    <n v="6"/>
    <n v="623"/>
    <s v="H2 Chemisorption"/>
    <s v="NA"/>
    <n v="1.2"/>
    <n v="12"/>
    <s v="ND"/>
    <s v="NA"/>
    <n v="12"/>
    <s v="NA"/>
    <n v="100"/>
    <n v="100"/>
    <s v="ND"/>
    <n v="93"/>
    <s v="ND"/>
    <s v="NA"/>
    <s v="ND"/>
    <n v="100"/>
    <n v="100"/>
    <x v="1"/>
    <n v="2003"/>
    <s v="Liotta, L.F."/>
    <s v="Italy"/>
    <s v="Thermal stability, structural properties and catalytic activity of Pd catalysts supported on Al2O3–CeO2–BaO mixed oxides prepared by sol–gel method"/>
    <s v="Journal of Molecular Catalysis A:Chemical"/>
    <x v="21"/>
    <m/>
    <s v="Al2O3 is used due to high ratio"/>
  </r>
  <r>
    <x v="0"/>
    <n v="5"/>
    <s v="NA"/>
    <s v="NA"/>
    <x v="1"/>
    <n v="144"/>
    <n v="2880"/>
    <x v="1"/>
    <s v="from Condea,_x000a_ Puralox HP 14–150"/>
    <s v="ND"/>
    <m/>
    <m/>
    <x v="1"/>
    <s v="water"/>
    <m/>
    <x v="0"/>
    <n v="8.5"/>
    <s v="NA"/>
    <n v="4"/>
    <n v="1273"/>
    <s v="NA"/>
    <m/>
    <m/>
    <s v="TEM"/>
    <s v="NA"/>
    <s v="NA"/>
    <s v="NA"/>
    <s v="ND"/>
    <n v="1.9818181818181819"/>
    <n v="1.9818181818181819"/>
    <s v="NA"/>
    <s v="NA"/>
    <s v="NA"/>
    <s v="ND"/>
    <n v="180"/>
    <s v="ND"/>
    <n v="550"/>
    <s v="ND"/>
    <n v="550"/>
    <n v="550"/>
    <x v="1"/>
    <n v="2003"/>
    <s v="Persson, K."/>
    <s v="Sweden"/>
    <s v="Preparation of alumina-supported palladium catalysts for complete oxidation of methane"/>
    <s v="Applied Catalysis A: General"/>
    <x v="22"/>
    <s v="2 steps calcination, 2nd step is written. Average values of TEM results are noted."/>
    <s v="gamma-Al2O3 Alfa Aesar"/>
  </r>
  <r>
    <x v="3"/>
    <n v="1"/>
    <s v="NA"/>
    <s v="NA"/>
    <x v="0"/>
    <m/>
    <s v="NA"/>
    <x v="1"/>
    <s v="aluminium-secbutoxide from Across"/>
    <s v="Gelation T: 25˚C; Aging D: 4 h; Aluminium-secbutoxide: 1 M; Acetic Acid:Aluminium-secbutoxide=3"/>
    <m/>
    <m/>
    <x v="2"/>
    <s v="2-butanol"/>
    <m/>
    <x v="0"/>
    <n v="8.3000000000000007"/>
    <s v="NA"/>
    <n v="2"/>
    <n v="773"/>
    <s v="NA"/>
    <m/>
    <m/>
    <s v="H2 Chemisorption"/>
    <s v="NA"/>
    <s v="NA"/>
    <n v="4"/>
    <s v="ND"/>
    <s v="NA"/>
    <n v="4"/>
    <n v="272.5"/>
    <n v="272.5"/>
    <s v="NA"/>
    <s v="ND"/>
    <s v="NA"/>
    <s v="ND"/>
    <s v="NA"/>
    <s v="ND"/>
    <n v="272.5"/>
    <n v="272.5"/>
    <x v="1"/>
    <n v="2003"/>
    <s v="Fessi, S."/>
    <s v="Tunisie"/>
    <s v="Improvement of the Pd/Al2O3 Catalyst by the Control of the Sol-Gel Preparative Parameters"/>
    <s v="Journal of Sol-Gel Science and Technology"/>
    <x v="23"/>
    <m/>
    <s v="Al2O3 from sec-butoxide"/>
  </r>
  <r>
    <x v="3"/>
    <n v="1"/>
    <s v="NA"/>
    <s v="NA"/>
    <x v="0"/>
    <m/>
    <s v="NA"/>
    <x v="1"/>
    <s v="aluminium-secbutoxide from Across"/>
    <s v="Gelation T: 40˚C; Aging D: 4 h; Aluminium-secbutoxide: 1 M; Acetic Acid:Aluminium-secbutoxide=3"/>
    <m/>
    <m/>
    <x v="2"/>
    <s v="2-butanol"/>
    <m/>
    <x v="0"/>
    <n v="8.3000000000000007"/>
    <s v="NA"/>
    <n v="2"/>
    <n v="773"/>
    <s v="NA"/>
    <m/>
    <m/>
    <s v="H2 Chemisorption"/>
    <s v="NA"/>
    <s v="NA"/>
    <n v="3"/>
    <s v="ND"/>
    <s v="NA"/>
    <n v="3"/>
    <n v="363.33333333333331"/>
    <n v="363.33333333333331"/>
    <s v="NA"/>
    <s v="ND"/>
    <s v="NA"/>
    <s v="ND"/>
    <s v="NA"/>
    <s v="ND"/>
    <n v="363.33333333333331"/>
    <n v="363.33333333333331"/>
    <x v="1"/>
    <n v="2003"/>
    <s v="Fessi, S."/>
    <s v="Tunisie"/>
    <s v="Improvement of the Pd/Al2O3 Catalyst by the Control of the Sol-Gel Preparative Parameters"/>
    <s v="Journal of Sol-Gel Science and Technology"/>
    <x v="23"/>
    <m/>
    <s v="Al2O3 from sec-butoxide"/>
  </r>
  <r>
    <x v="3"/>
    <n v="1"/>
    <s v="NA"/>
    <s v="NA"/>
    <x v="0"/>
    <m/>
    <s v="NA"/>
    <x v="1"/>
    <s v="aluminium-secbutoxide from Across"/>
    <s v="Gelation T: 25˚C; Aging D: 24 h; Aluminium-secbutoxide: 1 M; Acetic Acid:Aluminium-secbutoxide=3"/>
    <m/>
    <m/>
    <x v="2"/>
    <s v="2-butanol"/>
    <m/>
    <x v="0"/>
    <n v="8.3000000000000007"/>
    <s v="NA"/>
    <n v="2"/>
    <n v="773"/>
    <s v="NA"/>
    <m/>
    <m/>
    <s v="H2 Chemisorption"/>
    <s v="NA"/>
    <s v="NA"/>
    <n v="21"/>
    <s v="ND"/>
    <s v="NA"/>
    <n v="21"/>
    <n v="51.904761904761905"/>
    <n v="51.904761904761905"/>
    <s v="NA"/>
    <s v="ND"/>
    <s v="NA"/>
    <s v="ND"/>
    <s v="NA"/>
    <s v="ND"/>
    <n v="51.904761904761905"/>
    <n v="51.904761904761905"/>
    <x v="1"/>
    <n v="2003"/>
    <s v="Fessi, S."/>
    <s v="Tunisie"/>
    <s v="Improvement of the Pd/Al2O3 Catalyst by the Control of the Sol-Gel Preparative Parameters"/>
    <s v="Journal of Sol-Gel Science and Technology"/>
    <x v="23"/>
    <m/>
    <s v="Al2O3 from sec-butoxide"/>
  </r>
  <r>
    <x v="3"/>
    <n v="1"/>
    <s v="NA"/>
    <s v="NA"/>
    <x v="0"/>
    <m/>
    <s v="NA"/>
    <x v="1"/>
    <s v="aluminium-secbutoxide from Across"/>
    <s v="Gelation T: 40˚C; Aging D: 24 h; Aluminium-secbutoxide: 1 M; Acetic Acid:Aluminium-secbutoxide=3"/>
    <m/>
    <m/>
    <x v="2"/>
    <s v="2-butanol"/>
    <m/>
    <x v="0"/>
    <n v="8.3000000000000007"/>
    <s v="NA"/>
    <n v="2"/>
    <n v="773"/>
    <s v="NA"/>
    <m/>
    <m/>
    <s v="H2 Chemisorption"/>
    <s v="NA"/>
    <s v="NA"/>
    <n v="5"/>
    <s v="ND"/>
    <s v="NA"/>
    <n v="5"/>
    <n v="218"/>
    <n v="218"/>
    <s v="NA"/>
    <s v="ND"/>
    <s v="NA"/>
    <s v="ND"/>
    <s v="NA"/>
    <s v="ND"/>
    <n v="218"/>
    <n v="218"/>
    <x v="1"/>
    <n v="2003"/>
    <s v="Fessi, S."/>
    <s v="Tunisie"/>
    <s v="Improvement of the Pd/Al2O3 Catalyst by the Control of the Sol-Gel Preparative Parameters"/>
    <s v="Journal of Sol-Gel Science and Technology"/>
    <x v="23"/>
    <m/>
    <s v="Al2O3 from sec-butoxide"/>
  </r>
  <r>
    <x v="3"/>
    <n v="1"/>
    <s v="NA"/>
    <s v="NA"/>
    <x v="0"/>
    <m/>
    <s v="NA"/>
    <x v="1"/>
    <s v="aluminium-secbutoxide from Across"/>
    <s v="Gelation T: 25˚C; Aging D: 24 h; Aluminium-secbutoxide: 0.25 M; Acetic Acid:Aluminium-secbutoxide=3"/>
    <m/>
    <m/>
    <x v="2"/>
    <s v="2-butanol"/>
    <m/>
    <x v="0"/>
    <n v="8.3000000000000007"/>
    <s v="NA"/>
    <n v="2"/>
    <n v="773"/>
    <s v="NA"/>
    <m/>
    <m/>
    <s v="H2 Chemisorption"/>
    <s v="NA"/>
    <s v="NA"/>
    <n v="6"/>
    <s v="ND"/>
    <s v="NA"/>
    <n v="6"/>
    <n v="181.66666666666666"/>
    <n v="181.66666666666666"/>
    <s v="NA"/>
    <s v="ND"/>
    <s v="NA"/>
    <s v="ND"/>
    <s v="NA"/>
    <s v="ND"/>
    <n v="181.66666666666666"/>
    <n v="181.66666666666666"/>
    <x v="1"/>
    <n v="2003"/>
    <s v="Fessi, S."/>
    <s v="Tunisie"/>
    <s v="Improvement of the Pd/Al2O3 Catalyst by the Control of the Sol-Gel Preparative Parameters"/>
    <s v="Journal of Sol-Gel Science and Technology"/>
    <x v="23"/>
    <m/>
    <s v="Al2O3 from sec-butoxide"/>
  </r>
  <r>
    <x v="3"/>
    <n v="1"/>
    <s v="NA"/>
    <s v="NA"/>
    <x v="0"/>
    <m/>
    <s v="NA"/>
    <x v="1"/>
    <s v="aluminium-secbutoxide from Across"/>
    <s v="Gelation T: 25˚C; Aging D: 24 h; Aluminium-secbutoxide: 0.50 M; Acetic Acid:Aluminium-secbutoxide=3"/>
    <m/>
    <m/>
    <x v="2"/>
    <s v="2-butanol"/>
    <m/>
    <x v="0"/>
    <n v="8.3000000000000007"/>
    <s v="NA"/>
    <n v="2"/>
    <n v="773"/>
    <s v="NA"/>
    <m/>
    <m/>
    <s v="H2 Chemisorption"/>
    <s v="NA"/>
    <s v="NA"/>
    <n v="22"/>
    <s v="ND"/>
    <s v="NA"/>
    <n v="22"/>
    <n v="49.545454545454547"/>
    <n v="49.545454545454547"/>
    <s v="NA"/>
    <s v="ND"/>
    <s v="NA"/>
    <s v="ND"/>
    <s v="NA"/>
    <s v="ND"/>
    <n v="49.545454545454547"/>
    <n v="49.545454545454547"/>
    <x v="1"/>
    <n v="2003"/>
    <s v="Fessi, S."/>
    <s v="Tunisie"/>
    <s v="Improvement of the Pd/Al2O3 Catalyst by the Control of the Sol-Gel Preparative Parameters"/>
    <s v="Journal of Sol-Gel Science and Technology"/>
    <x v="23"/>
    <m/>
    <s v="Al2O3 from sec-butoxide"/>
  </r>
  <r>
    <x v="3"/>
    <n v="1"/>
    <s v="NA"/>
    <s v="NA"/>
    <x v="0"/>
    <m/>
    <s v="NA"/>
    <x v="1"/>
    <s v="aluminium-secbutoxide from Across"/>
    <s v="Gelation T: 25˚C; Aging D: 24 h; Aluminium-secbutoxide: 2 M; Acetic Acid:Aluminium-secbutoxide=3"/>
    <m/>
    <m/>
    <x v="2"/>
    <s v="2-butanol"/>
    <m/>
    <x v="0"/>
    <n v="8.3000000000000007"/>
    <s v="NA"/>
    <n v="2"/>
    <n v="773"/>
    <s v="NA"/>
    <m/>
    <m/>
    <s v="H2 Chemisorption"/>
    <s v="NA"/>
    <s v="NA"/>
    <n v="9"/>
    <s v="ND"/>
    <s v="NA"/>
    <n v="9"/>
    <n v="121.11111111111111"/>
    <n v="121.11111111111111"/>
    <s v="NA"/>
    <s v="ND"/>
    <s v="NA"/>
    <s v="ND"/>
    <s v="NA"/>
    <s v="ND"/>
    <n v="121.11111111111111"/>
    <n v="121.11111111111111"/>
    <x v="1"/>
    <n v="2003"/>
    <s v="Fessi, S."/>
    <s v="Tunisie"/>
    <s v="Improvement of the Pd/Al2O3 Catalyst by the Control of the Sol-Gel Preparative Parameters"/>
    <s v="Journal of Sol-Gel Science and Technology"/>
    <x v="23"/>
    <m/>
    <s v="Al2O3 from sec-butoxide"/>
  </r>
  <r>
    <x v="3"/>
    <n v="1"/>
    <s v="NA"/>
    <s v="NA"/>
    <x v="0"/>
    <m/>
    <s v="NA"/>
    <x v="1"/>
    <s v="aluminium-secbutoxide from Across"/>
    <s v="Gelation T: 25˚C; Aging D: 24 h; Aluminium-secbutoxide: 1 M; Acetic Acid:Aluminium-secbutoxide=1"/>
    <m/>
    <m/>
    <x v="2"/>
    <s v="2-butanol"/>
    <m/>
    <x v="0"/>
    <n v="8.3000000000000007"/>
    <s v="NA"/>
    <n v="2"/>
    <n v="773"/>
    <s v="NA"/>
    <m/>
    <m/>
    <s v="H2 Chemisorption"/>
    <s v="NA"/>
    <s v="NA"/>
    <n v="18"/>
    <s v="ND"/>
    <s v="NA"/>
    <n v="18"/>
    <n v="60.555555555555557"/>
    <n v="60.555555555555557"/>
    <s v="NA"/>
    <s v="ND"/>
    <s v="NA"/>
    <s v="ND"/>
    <s v="NA"/>
    <s v="ND"/>
    <n v="60.555555555555557"/>
    <n v="60.555555555555557"/>
    <x v="1"/>
    <n v="2003"/>
    <s v="Fessi, S."/>
    <s v="Tunisie"/>
    <s v="Improvement of the Pd/Al2O3 Catalyst by the Control of the Sol-Gel Preparative Parameters"/>
    <s v="Journal of Sol-Gel Science and Technology"/>
    <x v="23"/>
    <m/>
    <s v="Al2O3 from sec-butoxide"/>
  </r>
  <r>
    <x v="3"/>
    <n v="1"/>
    <s v="NA"/>
    <s v="NA"/>
    <x v="0"/>
    <m/>
    <s v="NA"/>
    <x v="1"/>
    <s v="aluminium-secbutoxide from Across"/>
    <s v="Gelation T: 25˚C; Aging D: 24 h; Aluminium-secbutoxide: 1 M; Acetic Acid:Aluminium-secbutoxide=6"/>
    <m/>
    <m/>
    <x v="2"/>
    <s v="2-butanol"/>
    <m/>
    <x v="0"/>
    <n v="8.3000000000000007"/>
    <s v="NA"/>
    <n v="2"/>
    <n v="773"/>
    <s v="NA"/>
    <m/>
    <m/>
    <s v="H2 Chemisorption"/>
    <s v="NA"/>
    <s v="NA"/>
    <n v="11"/>
    <s v="ND"/>
    <s v="NA"/>
    <n v="11"/>
    <n v="99.090909090909093"/>
    <n v="99.090909090909093"/>
    <s v="NA"/>
    <s v="ND"/>
    <s v="NA"/>
    <s v="ND"/>
    <s v="NA"/>
    <s v="ND"/>
    <n v="99.090909090909093"/>
    <n v="99.090909090909093"/>
    <x v="1"/>
    <n v="2003"/>
    <s v="Fessi, S."/>
    <s v="Tunisie"/>
    <s v="Improvement of the Pd/Al2O3 Catalyst by the Control of the Sol-Gel Preparative Parameters"/>
    <s v="Journal of Sol-Gel Science and Technology"/>
    <x v="23"/>
    <m/>
    <s v="Al2O3 from sec-butoxide"/>
  </r>
  <r>
    <x v="3"/>
    <n v="1"/>
    <s v="NA"/>
    <s v="NA"/>
    <x v="0"/>
    <m/>
    <s v="NA"/>
    <x v="1"/>
    <s v="aluminium-secbutoxide from Across"/>
    <s v="Gelation T: 25˚C; Aging D: 24 h; Aluminium-secbutoxide: 1 M; Acetic Acid:Aluminium-secbutoxide=10"/>
    <m/>
    <m/>
    <x v="2"/>
    <s v="2-butanol"/>
    <m/>
    <x v="0"/>
    <n v="8.3000000000000007"/>
    <s v="NA"/>
    <n v="2"/>
    <n v="773"/>
    <s v="NA"/>
    <m/>
    <m/>
    <s v="H2 Chemisorption"/>
    <s v="NA"/>
    <s v="NA"/>
    <n v="10"/>
    <s v="ND"/>
    <s v="NA"/>
    <n v="10"/>
    <n v="109"/>
    <n v="109"/>
    <s v="NA"/>
    <s v="ND"/>
    <s v="NA"/>
    <s v="ND"/>
    <s v="NA"/>
    <s v="ND"/>
    <n v="109"/>
    <n v="109"/>
    <x v="1"/>
    <n v="2003"/>
    <s v="Fessi, S."/>
    <s v="Tunisie"/>
    <s v="Improvement of the Pd/Al2O3 Catalyst by the Control of the Sol-Gel Preparative Parameters"/>
    <s v="Journal of Sol-Gel Science and Technology"/>
    <x v="23"/>
    <m/>
    <s v="Al2O3 from sec-butoxide"/>
  </r>
  <r>
    <x v="3"/>
    <n v="1"/>
    <s v="NA"/>
    <s v="NA"/>
    <x v="0"/>
    <m/>
    <s v="NA"/>
    <x v="1"/>
    <s v="aluminium-secbutoxide from Across"/>
    <s v="Gelation T: 25˚C; Aging D: 24 h; Aluminium-secbutoxide: 1 M; Acetic Acid:Aluminium-secbutoxide=3"/>
    <m/>
    <m/>
    <x v="2"/>
    <s v="2-butanol"/>
    <m/>
    <x v="0"/>
    <n v="8.3000000000000007"/>
    <s v="NA"/>
    <n v="2"/>
    <n v="1073"/>
    <s v="NA"/>
    <m/>
    <m/>
    <s v="H2 Chemisorption"/>
    <s v="NA"/>
    <n v="1.1200000000000001"/>
    <n v="40"/>
    <s v="ND"/>
    <s v="NA"/>
    <n v="40"/>
    <s v="NA"/>
    <n v="28"/>
    <n v="28"/>
    <s v="ND"/>
    <s v="NA"/>
    <s v="ND"/>
    <s v="NA"/>
    <s v="ND"/>
    <n v="28"/>
    <n v="28"/>
    <x v="1"/>
    <n v="2003"/>
    <s v="Fessi, S."/>
    <s v="Tunisie"/>
    <s v="Improvement of the Pd/Al2O3 Catalyst by the Control of the Sol-Gel Preparative Parameters"/>
    <s v="Journal of Sol-Gel Science and Technology"/>
    <x v="23"/>
    <m/>
    <s v="Al2O3 from sec-butoxide"/>
  </r>
  <r>
    <x v="3"/>
    <n v="1"/>
    <s v="NA"/>
    <s v="NA"/>
    <x v="0"/>
    <m/>
    <s v="NA"/>
    <x v="1"/>
    <s v="aluminium-secbutoxide from Across"/>
    <s v="Gelation T: 25˚C; Aging D: 24 h; Aluminium-secbutoxide: 1 M; Acetic Acid:Aluminium-secbutoxide=1"/>
    <m/>
    <m/>
    <x v="2"/>
    <s v="2-butanol"/>
    <m/>
    <x v="0"/>
    <n v="8.3000000000000007"/>
    <s v="NA"/>
    <n v="2"/>
    <n v="1073"/>
    <s v="NA"/>
    <m/>
    <m/>
    <s v="H2 Chemisorption"/>
    <s v="NA"/>
    <n v="1.1220000000000001"/>
    <n v="34"/>
    <s v="ND"/>
    <s v="NA"/>
    <n v="34"/>
    <s v="NA"/>
    <n v="33"/>
    <n v="33"/>
    <s v="ND"/>
    <s v="NA"/>
    <s v="ND"/>
    <s v="NA"/>
    <s v="ND"/>
    <n v="33"/>
    <n v="33"/>
    <x v="1"/>
    <n v="2003"/>
    <s v="Fessi, S."/>
    <s v="Tunisie"/>
    <s v="Improvement of the Pd/Al2O3 Catalyst by the Control of the Sol-Gel Preparative Parameters"/>
    <s v="Journal of Sol-Gel Science and Technology"/>
    <x v="23"/>
    <m/>
    <s v="Al2O3 from sec-butoxide"/>
  </r>
  <r>
    <x v="3"/>
    <n v="1"/>
    <s v="NA"/>
    <s v="NA"/>
    <x v="0"/>
    <m/>
    <s v="NA"/>
    <x v="1"/>
    <s v="aluminium-secbutoxide from Across"/>
    <s v="Gelation T: 25˚C; Aging D: 24 h; Aluminium-secbutoxide: 1 M; Acetic Acid:Aluminium-secbutoxide=6"/>
    <m/>
    <m/>
    <x v="2"/>
    <s v="2-butanol"/>
    <m/>
    <x v="0"/>
    <n v="8.3000000000000007"/>
    <s v="NA"/>
    <n v="2"/>
    <n v="1073"/>
    <s v="NA"/>
    <m/>
    <m/>
    <s v="H2 Chemisorption"/>
    <s v="NA"/>
    <n v="1.127"/>
    <n v="23"/>
    <s v="ND"/>
    <s v="NA"/>
    <n v="23"/>
    <s v="NA"/>
    <n v="49"/>
    <n v="49"/>
    <s v="ND"/>
    <s v="NA"/>
    <s v="ND"/>
    <s v="NA"/>
    <s v="ND"/>
    <n v="49"/>
    <n v="49"/>
    <x v="1"/>
    <n v="2003"/>
    <s v="Fessi, S."/>
    <s v="Tunisie"/>
    <s v="Improvement of the Pd/Al2O3 Catalyst by the Control of the Sol-Gel Preparative Parameters"/>
    <s v="Journal of Sol-Gel Science and Technology"/>
    <x v="23"/>
    <m/>
    <s v="Al2O3 from sec-butoxide"/>
  </r>
  <r>
    <x v="3"/>
    <n v="1"/>
    <s v="NA"/>
    <s v="NA"/>
    <x v="0"/>
    <m/>
    <s v="NA"/>
    <x v="1"/>
    <s v="aluminium-secbutoxide from Across"/>
    <s v="Gelation T: 25˚C; Aging D: 24 h; Aluminium-secbutoxide: 1 M; Acetic Acid:Aluminium-secbutoxide=10"/>
    <m/>
    <m/>
    <x v="2"/>
    <s v="2-butanol"/>
    <m/>
    <x v="0"/>
    <n v="8.3000000000000007"/>
    <s v="NA"/>
    <n v="2"/>
    <n v="1073"/>
    <s v="NA"/>
    <m/>
    <m/>
    <s v="H2 Chemisorption"/>
    <s v="NA"/>
    <n v="1.121"/>
    <n v="19"/>
    <s v="ND"/>
    <s v="NA"/>
    <n v="19"/>
    <s v="NA"/>
    <n v="59"/>
    <n v="59"/>
    <s v="ND"/>
    <s v="NA"/>
    <s v="ND"/>
    <s v="NA"/>
    <s v="ND"/>
    <n v="59"/>
    <n v="59"/>
    <x v="1"/>
    <n v="2003"/>
    <s v="Fessi, S."/>
    <s v="Tunisie"/>
    <s v="Improvement of the Pd/Al2O3 Catalyst by the Control of the Sol-Gel Preparative Parameters"/>
    <s v="Journal of Sol-Gel Science and Technology"/>
    <x v="23"/>
    <m/>
    <s v="Al2O3 from sec-butoxide"/>
  </r>
  <r>
    <x v="1"/>
    <n v="1"/>
    <s v="NA"/>
    <s v="NA"/>
    <x v="0"/>
    <m/>
    <s v="NA"/>
    <x v="1"/>
    <s v="sol gel alumina"/>
    <s v="ND"/>
    <n v="1273"/>
    <m/>
    <x v="2"/>
    <s v="acetone"/>
    <m/>
    <x v="0"/>
    <n v="7.5"/>
    <s v="NA"/>
    <n v="2"/>
    <n v="773"/>
    <s v="NA"/>
    <m/>
    <m/>
    <s v="H2 Chemisorption"/>
    <s v="NA"/>
    <n v="1.1280000000000001"/>
    <n v="12"/>
    <s v="ND"/>
    <s v="NA"/>
    <n v="12"/>
    <s v="NA"/>
    <n v="94"/>
    <n v="94"/>
    <s v="ND"/>
    <s v="NA"/>
    <s v="ND"/>
    <s v="NA"/>
    <s v="ND"/>
    <n v="94"/>
    <n v="94"/>
    <x v="1"/>
    <n v="2003"/>
    <s v="Fessi, S."/>
    <s v="Tunisie"/>
    <s v="Improvement of the Pd/Al2O3 Catalyst by the Control of the Sol-Gel Preparative Parameters"/>
    <s v="Journal of Sol-Gel Science and Technology"/>
    <x v="23"/>
    <m/>
    <s v="Al2O3 Unspecified from Aldrich"/>
  </r>
  <r>
    <x v="1"/>
    <n v="1"/>
    <s v="NA"/>
    <s v="NA"/>
    <x v="0"/>
    <m/>
    <s v="NA"/>
    <x v="1"/>
    <s v="commercial alumina from Degussa"/>
    <s v="ND"/>
    <m/>
    <m/>
    <x v="0"/>
    <s v="HCl"/>
    <m/>
    <x v="0"/>
    <n v="8.8000000000000007"/>
    <s v="NA"/>
    <n v="2"/>
    <n v="773"/>
    <s v="NA"/>
    <m/>
    <m/>
    <s v="H2 Chemisorption"/>
    <s v="NA"/>
    <n v="1.1300000000000001"/>
    <n v="10"/>
    <s v="ND"/>
    <s v="NA"/>
    <n v="10"/>
    <s v="NA"/>
    <n v="113"/>
    <n v="113"/>
    <s v="ND"/>
    <s v="NA"/>
    <s v="ND"/>
    <s v="NA"/>
    <s v="ND"/>
    <n v="113"/>
    <n v="113"/>
    <x v="1"/>
    <n v="2003"/>
    <s v="Fessi, S."/>
    <s v="Tunisie"/>
    <s v="Improvement of the Pd/Al2O3 Catalyst by the Control of the Sol-Gel Preparative Parameters"/>
    <s v="Journal of Sol-Gel Science and Technology"/>
    <x v="23"/>
    <m/>
    <s v="Al2O3 Degussa"/>
  </r>
  <r>
    <x v="0"/>
    <n v="5"/>
    <s v="NA"/>
    <s v="NA"/>
    <x v="1"/>
    <n v="600"/>
    <n v="12000"/>
    <x v="7"/>
    <s v="from Aldrich "/>
    <s v="ND"/>
    <m/>
    <m/>
    <x v="1"/>
    <s v="water"/>
    <m/>
    <x v="0"/>
    <n v="3"/>
    <s v="NA"/>
    <n v="0.5"/>
    <n v="673"/>
    <s v="H2"/>
    <n v="0.5"/>
    <n v="573"/>
    <s v="TEM"/>
    <s v="NA"/>
    <s v="NA"/>
    <n v="30"/>
    <s v="ND"/>
    <s v="NA"/>
    <n v="30"/>
    <n v="36.333333333333336"/>
    <n v="36.333333333333336"/>
    <s v="NA"/>
    <s v="ND"/>
    <n v="38"/>
    <s v="ND"/>
    <n v="42"/>
    <s v="ND"/>
    <n v="36.333333333333336"/>
    <n v="36.333333333333336"/>
    <x v="1"/>
    <n v="2004"/>
    <s v="Han, Y.-F."/>
    <s v="USA"/>
    <s v="Kinetics of ethylene combustion in the synthesis of vinyl acetate over a Pd/SiO2 catalyst"/>
    <s v="Journal of Catalysis"/>
    <x v="24"/>
    <m/>
    <s v="SiO2 Aldrich"/>
  </r>
  <r>
    <x v="1"/>
    <n v="2"/>
    <s v="NA"/>
    <s v="NA"/>
    <x v="29"/>
    <n v="4"/>
    <n v="200"/>
    <x v="13"/>
    <s v="from Wako Pure Chemical Industries"/>
    <s v="ND"/>
    <m/>
    <m/>
    <x v="1"/>
    <s v="water"/>
    <m/>
    <x v="0"/>
    <n v="8.9"/>
    <s v="NA"/>
    <n v="3"/>
    <n v="773"/>
    <s v="H2"/>
    <n v="1"/>
    <n v="673"/>
    <s v="TEM"/>
    <s v="NA"/>
    <s v="NA"/>
    <s v="NA"/>
    <s v="ND"/>
    <n v="6.9426751592356686"/>
    <n v="6.9426751592356686"/>
    <s v="NA"/>
    <s v="NA"/>
    <s v="NA"/>
    <s v="ND"/>
    <n v="155"/>
    <s v="ND"/>
    <n v="157"/>
    <s v="ND"/>
    <n v="157"/>
    <n v="157"/>
    <x v="6"/>
    <n v="2004"/>
    <s v="Suwa, Y."/>
    <s v="Japan"/>
    <s v="Comparative study between Zn–Pd/C and Pd/ZnO catalysts for steam reforming of methanol"/>
    <s v="Applied Catalysis A: General"/>
    <x v="25"/>
    <m/>
    <s v="ZnO Aldrich"/>
  </r>
  <r>
    <x v="3"/>
    <s v="NA"/>
    <n v="0.6"/>
    <s v="NA"/>
    <x v="30"/>
    <n v="320"/>
    <n v="53333.333333333336"/>
    <x v="1"/>
    <s v="aluminum isopropoxide from Aldrich"/>
    <s v="ND"/>
    <m/>
    <m/>
    <x v="2"/>
    <s v="acetone"/>
    <m/>
    <x v="0"/>
    <n v="8.6"/>
    <s v="NA"/>
    <n v="1"/>
    <n v="973"/>
    <s v="H2"/>
    <n v="2"/>
    <n v="573"/>
    <s v="H2 Chemisorption"/>
    <s v="NA"/>
    <n v="1.127"/>
    <n v="24.5"/>
    <s v="ND"/>
    <s v="NA"/>
    <n v="24.5"/>
    <s v="NA"/>
    <n v="46"/>
    <n v="46"/>
    <s v="ND"/>
    <s v="NA"/>
    <s v="ND"/>
    <s v="NA"/>
    <s v="ND"/>
    <n v="46"/>
    <n v="46"/>
    <x v="4"/>
    <n v="2004"/>
    <s v="Aristizábal, B."/>
    <s v="Colombia, Spain"/>
    <s v="Screening of Pd and Ni supported on sol–gel derived oxides for dichloromethane hydrodechlorination"/>
    <s v="Journal of Molecular Catalysis A: Chemical"/>
    <x v="26"/>
    <m/>
    <s v="Al2O3 from isopropoxide"/>
  </r>
  <r>
    <x v="3"/>
    <s v="NA"/>
    <n v="0.6"/>
    <s v="NA"/>
    <x v="30"/>
    <n v="30"/>
    <n v="5000"/>
    <x v="5"/>
    <s v="TIP from Acros"/>
    <s v="ND"/>
    <m/>
    <m/>
    <x v="2"/>
    <s v="acetone"/>
    <n v="9"/>
    <x v="1"/>
    <n v="6.1"/>
    <n v="-2.9000000000000004"/>
    <n v="4"/>
    <n v="873"/>
    <s v="H2"/>
    <n v="2"/>
    <n v="573"/>
    <s v="H2 Chemisorption"/>
    <s v="NA"/>
    <s v="NA"/>
    <n v="0.16"/>
    <s v="ND"/>
    <s v="NA"/>
    <n v="1"/>
    <n v="6812.5"/>
    <n v="6812.5"/>
    <s v="NA"/>
    <s v="ND"/>
    <s v="NA"/>
    <s v="ND"/>
    <s v="NA"/>
    <s v="ND"/>
    <n v="6812.5"/>
    <n v="6812.5"/>
    <x v="4"/>
    <n v="2004"/>
    <s v="Aristizábal, B."/>
    <s v="Colombia, Spain"/>
    <s v="Screening of Pd and Ni supported on sol–gel derived oxides for dichloromethane hydrodechlorination"/>
    <s v="Journal of Molecular Catalysis A: Chemical"/>
    <x v="26"/>
    <m/>
    <s v="TiO2 from isopropoxide"/>
  </r>
  <r>
    <x v="0"/>
    <n v="0.5"/>
    <s v="NA"/>
    <s v="NA"/>
    <x v="6"/>
    <n v="320"/>
    <n v="64000"/>
    <x v="1"/>
    <s v="aluminum isopropoxide from Aldrich"/>
    <s v="ND"/>
    <m/>
    <m/>
    <x v="2"/>
    <s v="acetone"/>
    <m/>
    <x v="0"/>
    <n v="8.6"/>
    <s v="NA"/>
    <n v="1"/>
    <n v="573"/>
    <s v="H2"/>
    <n v="2"/>
    <n v="573"/>
    <s v="H2 Chemisorption"/>
    <s v="NA"/>
    <n v="1.1222000000000001"/>
    <n v="18.100000000000001"/>
    <s v="ND"/>
    <s v="NA"/>
    <n v="18.100000000000001"/>
    <s v="NA"/>
    <n v="62"/>
    <n v="62"/>
    <s v="ND"/>
    <s v="NA"/>
    <s v="ND"/>
    <s v="NA"/>
    <s v="ND"/>
    <n v="62"/>
    <n v="62"/>
    <x v="4"/>
    <n v="2004"/>
    <s v="Aristizábal, B."/>
    <s v="Colombia, Spain"/>
    <s v="Screening of Pd and Ni supported on sol–gel derived oxides for dichloromethane hydrodechlorination"/>
    <s v="Journal of Molecular Catalysis A: Chemical"/>
    <x v="26"/>
    <m/>
    <s v="Al2O3 from isopropoxide"/>
  </r>
  <r>
    <x v="0"/>
    <n v="0.5"/>
    <s v="NA"/>
    <s v="NA"/>
    <x v="6"/>
    <n v="30"/>
    <n v="6000"/>
    <x v="5"/>
    <s v="TIP from Acros"/>
    <s v="ND"/>
    <m/>
    <m/>
    <x v="2"/>
    <s v="acetone"/>
    <m/>
    <x v="0"/>
    <n v="6.1"/>
    <s v="NA"/>
    <n v="1"/>
    <n v="573"/>
    <s v="H2"/>
    <n v="2"/>
    <n v="573"/>
    <s v="H2 Chemisorption"/>
    <s v="NA"/>
    <n v="1.1234999999999999"/>
    <n v="10.7"/>
    <s v="ND"/>
    <s v="NA"/>
    <n v="10.7"/>
    <s v="NA"/>
    <n v="105"/>
    <n v="105"/>
    <s v="ND"/>
    <s v="NA"/>
    <s v="ND"/>
    <s v="NA"/>
    <s v="ND"/>
    <n v="105"/>
    <n v="105"/>
    <x v="4"/>
    <n v="2004"/>
    <s v="Aristizábal, B."/>
    <s v="Colombia, Spain"/>
    <s v="Screening of Pd and Ni supported on sol–gel derived oxides for dichloromethane hydrodechlorination"/>
    <s v="Journal of Molecular Catalysis A: Chemical"/>
    <x v="26"/>
    <m/>
    <s v="TiO2 from isopropoxide"/>
  </r>
  <r>
    <x v="1"/>
    <s v="NA"/>
    <n v="0.3"/>
    <s v="NA"/>
    <x v="31"/>
    <n v="240"/>
    <n v="80000"/>
    <x v="0"/>
    <s v="from Alumina Shell S618"/>
    <s v="washed with diluted nitric acid and rinsed with water"/>
    <m/>
    <m/>
    <x v="2"/>
    <s v="benzene"/>
    <m/>
    <x v="0"/>
    <n v="8.5"/>
    <s v="NA"/>
    <n v="1"/>
    <n v="673"/>
    <s v="H2"/>
    <n v="1"/>
    <n v="573"/>
    <s v="H2 Chemisorption"/>
    <s v="NA"/>
    <n v="1.127"/>
    <n v="23"/>
    <s v="ND"/>
    <s v="NA"/>
    <n v="23"/>
    <s v="NA"/>
    <n v="49"/>
    <n v="49"/>
    <s v="ND"/>
    <s v="NA"/>
    <s v="ND"/>
    <s v="NA"/>
    <s v="ND"/>
    <n v="49"/>
    <n v="49"/>
    <x v="6"/>
    <n v="2004"/>
    <s v="Skotak, M."/>
    <s v="Poland, USA"/>
    <s v="Characterization and catalytic activity of differently pretreated Pd/Al2O3 catalysts: the role of acid sites and of palladium–alumina interactions"/>
    <s v="Journal of Catalysis"/>
    <x v="27"/>
    <m/>
    <s v="gamma-Al2O3 Alfa Aesar"/>
  </r>
  <r>
    <x v="1"/>
    <s v="NA"/>
    <n v="0.3"/>
    <s v="NA"/>
    <x v="31"/>
    <n v="240"/>
    <n v="80000"/>
    <x v="0"/>
    <s v="from Alumina Shell S618"/>
    <s v="washed with diluted nitric acid and rinsed with water"/>
    <m/>
    <m/>
    <x v="2"/>
    <s v="benzene"/>
    <m/>
    <x v="0"/>
    <n v="8.5"/>
    <s v="NA"/>
    <n v="1"/>
    <n v="673"/>
    <s v="H2"/>
    <n v="17"/>
    <n v="873"/>
    <s v="H2 Chemisorption"/>
    <s v="NA"/>
    <n v="1.1200000000000001"/>
    <n v="0.2"/>
    <s v="ND"/>
    <s v="NA"/>
    <n v="1"/>
    <s v="NA"/>
    <n v="5600"/>
    <n v="5600"/>
    <s v="ND"/>
    <s v="NA"/>
    <s v="ND"/>
    <s v="NA"/>
    <s v="ND"/>
    <n v="5600"/>
    <n v="5600"/>
    <x v="6"/>
    <n v="2004"/>
    <s v="Skotak, M."/>
    <s v="Poland, USA"/>
    <s v="Characterization and catalytic activity of differently pretreated Pd/Al2O3 catalysts: the role of acid sites and of palladium–alumina interactions"/>
    <s v="Journal of Catalysis"/>
    <x v="27"/>
    <s v="after calcination and reduction, oxidation is done at 300 ℃ for 0.5 h. Then, catalyst is reduced again. Initial calcination condition and final reduction condition are used in the data. "/>
    <s v="gamma-Al2O3 Alfa Aesar"/>
  </r>
  <r>
    <x v="1"/>
    <s v="NA"/>
    <n v="0.6"/>
    <s v="NA"/>
    <x v="30"/>
    <n v="240"/>
    <n v="40000"/>
    <x v="0"/>
    <s v="from Alumina Shell S618"/>
    <s v="washed with diluted nitric acid and rinsed with water"/>
    <m/>
    <m/>
    <x v="2"/>
    <s v="benzene"/>
    <m/>
    <x v="0"/>
    <n v="8.5"/>
    <s v="NA"/>
    <n v="1"/>
    <n v="673"/>
    <s v="H2"/>
    <n v="1"/>
    <n v="573"/>
    <s v="H2 Chemisorption"/>
    <s v="NA"/>
    <n v="1.131"/>
    <n v="39"/>
    <s v="ND"/>
    <s v="NA"/>
    <n v="39"/>
    <s v="NA"/>
    <n v="29"/>
    <n v="29"/>
    <s v="ND"/>
    <s v="NA"/>
    <s v="ND"/>
    <s v="NA"/>
    <s v="ND"/>
    <n v="29"/>
    <n v="29"/>
    <x v="6"/>
    <n v="2004"/>
    <s v="Skotak, M."/>
    <s v="Poland, USA"/>
    <s v="Characterization and catalytic activity of differently pretreated Pd/Al2O3 catalysts: the role of acid sites and of palladium–alumina interactions"/>
    <s v="Journal of Catalysis"/>
    <x v="27"/>
    <m/>
    <s v="gamma-Al2O3 Alfa Aesar"/>
  </r>
  <r>
    <x v="1"/>
    <s v="NA"/>
    <n v="0.6"/>
    <s v="NA"/>
    <x v="30"/>
    <n v="240"/>
    <n v="40000"/>
    <x v="0"/>
    <s v="from Alumina Shell S618"/>
    <s v="washed with diluted nitric acid and rinsed with water"/>
    <m/>
    <m/>
    <x v="2"/>
    <s v="benzene"/>
    <m/>
    <x v="0"/>
    <n v="8.5"/>
    <s v="NA"/>
    <n v="1"/>
    <n v="673"/>
    <s v="H2"/>
    <n v="17"/>
    <n v="873"/>
    <s v="H2 Chemisorption"/>
    <s v="NA"/>
    <n v="1.1220000000000001"/>
    <n v="1.7"/>
    <s v="ND"/>
    <s v="NA"/>
    <n v="1.7"/>
    <s v="NA"/>
    <n v="660"/>
    <n v="660"/>
    <s v="ND"/>
    <n v="35"/>
    <s v="ND"/>
    <n v="46"/>
    <s v="ND"/>
    <n v="660"/>
    <n v="660"/>
    <x v="6"/>
    <n v="2004"/>
    <s v="Skotak, M."/>
    <s v="Poland, USA"/>
    <s v="Characterization and catalytic activity of differently pretreated Pd/Al2O3 catalysts: the role of acid sites and of palladium–alumina interactions"/>
    <s v="Journal of Catalysis"/>
    <x v="27"/>
    <s v="after calcination and reduction, oxidation is done at 300 ℃ for 0.5 h. Then, catalyst is reduced again. Initial calcination condition and final reduction condition are used in the data. "/>
    <s v="gamma-Al2O3 Alfa Aesar"/>
  </r>
  <r>
    <x v="1"/>
    <s v="NA"/>
    <n v="1.46"/>
    <s v="NA"/>
    <x v="32"/>
    <n v="240"/>
    <n v="16438.356164383564"/>
    <x v="0"/>
    <s v="from Alumina Shell S618"/>
    <s v="washed with diluted nitric acid and rinsed with water"/>
    <m/>
    <m/>
    <x v="2"/>
    <s v="benzene"/>
    <m/>
    <x v="0"/>
    <n v="8.5"/>
    <s v="NA"/>
    <n v="1"/>
    <n v="673"/>
    <s v="H2"/>
    <n v="1"/>
    <n v="573"/>
    <s v="H2 Chemisorption"/>
    <s v="NA"/>
    <n v="1.131"/>
    <n v="29"/>
    <s v="ND"/>
    <s v="NA"/>
    <n v="29"/>
    <s v="NA"/>
    <n v="39"/>
    <n v="39"/>
    <s v="ND"/>
    <n v="33"/>
    <s v="ND"/>
    <s v="NA"/>
    <s v="ND"/>
    <n v="39"/>
    <n v="39"/>
    <x v="6"/>
    <n v="2004"/>
    <s v="Skotak, M."/>
    <s v="Poland, USA"/>
    <s v="Characterization and catalytic activity of differently pretreated Pd/Al2O3 catalysts: the role of acid sites and of palladium–alumina interactions"/>
    <s v="Journal of Catalysis"/>
    <x v="27"/>
    <m/>
    <s v="gamma-Al2O3 Alfa Aesar"/>
  </r>
  <r>
    <x v="1"/>
    <s v="NA"/>
    <n v="1.46"/>
    <s v="NA"/>
    <x v="32"/>
    <n v="240"/>
    <n v="16438.356164383564"/>
    <x v="0"/>
    <s v="from Alumina Shell S618"/>
    <s v="washed with diluted nitric acid and rinsed with water"/>
    <m/>
    <m/>
    <x v="2"/>
    <s v="benzene"/>
    <m/>
    <x v="0"/>
    <n v="8.5"/>
    <s v="NA"/>
    <n v="1"/>
    <n v="673"/>
    <s v="H2"/>
    <n v="17"/>
    <n v="873"/>
    <s v="H2 Chemisorption"/>
    <s v="NA"/>
    <n v="1.121"/>
    <n v="9.5"/>
    <s v="ND"/>
    <s v="NA"/>
    <n v="9.5"/>
    <s v="NA"/>
    <n v="118"/>
    <n v="118"/>
    <s v="ND"/>
    <n v="39"/>
    <s v="ND"/>
    <s v="NA"/>
    <s v="ND"/>
    <n v="118"/>
    <n v="118"/>
    <x v="6"/>
    <n v="2004"/>
    <s v="Skotak, M."/>
    <s v="Poland, USA"/>
    <s v="Characterization and catalytic activity of differently pretreated Pd/Al2O3 catalysts: the role of acid sites and of palladium–alumina interactions"/>
    <s v="Journal of Catalysis"/>
    <x v="27"/>
    <s v="after calcination and reduction, oxidation is done at 300 ℃ for 0.5 h. Then, catalyst is reduced again. Initial calcination condition and final reduction condition are used in the data. "/>
    <s v="gamma-Al2O3 Alfa Aesar"/>
  </r>
  <r>
    <x v="1"/>
    <s v="NA"/>
    <n v="2.77"/>
    <s v="NA"/>
    <x v="33"/>
    <n v="240"/>
    <n v="8664.2599277978334"/>
    <x v="0"/>
    <s v="from Alumina Shell S618"/>
    <s v="washed with diluted nitric acid and rinsed with water"/>
    <m/>
    <m/>
    <x v="2"/>
    <s v="benzene"/>
    <m/>
    <x v="0"/>
    <n v="8.5"/>
    <s v="NA"/>
    <n v="1"/>
    <n v="673"/>
    <s v="H2"/>
    <n v="1"/>
    <n v="573"/>
    <s v="H2 Chemisorption"/>
    <s v="NA"/>
    <n v="1.1100000000000001"/>
    <n v="30"/>
    <s v="ND"/>
    <s v="NA"/>
    <n v="30"/>
    <s v="NA"/>
    <n v="37"/>
    <n v="37"/>
    <s v="ND"/>
    <n v="28"/>
    <s v="ND"/>
    <n v="48"/>
    <s v="ND"/>
    <n v="37"/>
    <n v="37"/>
    <x v="6"/>
    <n v="2004"/>
    <s v="Skotak, M."/>
    <s v="Poland, USA"/>
    <s v="Characterization and catalytic activity of differently pretreated Pd/Al2O3 catalysts: the role of acid sites and of palladium–alumina interactions"/>
    <s v="Journal of Catalysis"/>
    <x v="27"/>
    <m/>
    <s v="gamma-Al2O3 Alfa Aesar"/>
  </r>
  <r>
    <x v="1"/>
    <s v="NA"/>
    <n v="2.77"/>
    <s v="NA"/>
    <x v="33"/>
    <n v="240"/>
    <n v="8664.2599277978334"/>
    <x v="0"/>
    <s v="from Alumina Shell S618"/>
    <s v="washed with diluted nitric acid and rinsed with water"/>
    <m/>
    <m/>
    <x v="2"/>
    <s v="benzene"/>
    <m/>
    <x v="0"/>
    <n v="8.5"/>
    <s v="NA"/>
    <n v="1"/>
    <n v="673"/>
    <s v="H2"/>
    <n v="17"/>
    <n v="873"/>
    <s v="H2 Chemisorption"/>
    <s v="NA"/>
    <n v="1.121"/>
    <n v="19"/>
    <s v="ND"/>
    <s v="NA"/>
    <n v="19"/>
    <s v="NA"/>
    <n v="59"/>
    <n v="59"/>
    <s v="ND"/>
    <n v="40"/>
    <s v="ND"/>
    <n v="48"/>
    <s v="ND"/>
    <n v="59"/>
    <n v="59"/>
    <x v="6"/>
    <n v="2004"/>
    <s v="Skotak, M."/>
    <s v="Poland, USA"/>
    <s v="Characterization and catalytic activity of differently pretreated Pd/Al2O3 catalysts: the role of acid sites and of palladium–alumina interactions"/>
    <s v="Journal of Catalysis"/>
    <x v="27"/>
    <s v="after calcination and reduction, oxidation is done at 300 ℃ for 0.5 h. Then, catalyst is reduced again. Initial calcination condition and final reduction condition are used in the data. "/>
    <s v="gamma-Al2O3 Alfa Aesar"/>
  </r>
  <r>
    <x v="0"/>
    <n v="0.5"/>
    <n v="0.35"/>
    <n v="0.30000000000000004"/>
    <x v="6"/>
    <n v="716"/>
    <n v="143200"/>
    <x v="7"/>
    <s v="from Grace Davison and Stream chemicals"/>
    <s v="ND"/>
    <m/>
    <m/>
    <x v="1"/>
    <s v="water"/>
    <m/>
    <x v="0"/>
    <n v="3"/>
    <s v="NA"/>
    <n v="2"/>
    <n v="773"/>
    <s v="H2"/>
    <n v="2"/>
    <n v="298"/>
    <s v="CO Chemisorption"/>
    <n v="1.1180000000000001"/>
    <s v="NA"/>
    <n v="6.5"/>
    <s v="ND"/>
    <s v="NA"/>
    <n v="6.5"/>
    <s v="NA"/>
    <n v="172"/>
    <n v="172"/>
    <s v="ND"/>
    <s v="NA"/>
    <s v="ND"/>
    <s v="NA"/>
    <s v="ND"/>
    <n v="172"/>
    <n v="172"/>
    <x v="0"/>
    <n v="2004"/>
    <s v="Panpranot, J."/>
    <s v="Thailand, USA"/>
    <s v="A comparative study of Pd/SiO2 and Pd/MCM-41 catalysts in liquid-phase hydrogenation"/>
    <s v="Catalysis Communications"/>
    <x v="28"/>
    <m/>
    <s v="SiO2 Aldrich"/>
  </r>
  <r>
    <x v="0"/>
    <n v="0.5"/>
    <n v="0.28999999999999998"/>
    <n v="0.42000000000000004"/>
    <x v="6"/>
    <n v="277"/>
    <n v="55400"/>
    <x v="7"/>
    <s v="from Grace Davison and Stream chemicals"/>
    <s v="ND"/>
    <m/>
    <m/>
    <x v="1"/>
    <s v="water"/>
    <m/>
    <x v="0"/>
    <n v="3"/>
    <s v="NA"/>
    <n v="2"/>
    <n v="773"/>
    <s v="H2"/>
    <n v="2"/>
    <n v="298"/>
    <s v="CO Chemisorption"/>
    <n v="1.1168999999999998"/>
    <s v="NA"/>
    <n v="7.3"/>
    <s v="ND"/>
    <s v="NA"/>
    <n v="7.3"/>
    <s v="NA"/>
    <n v="153"/>
    <n v="153"/>
    <s v="ND"/>
    <s v="NA"/>
    <s v="ND"/>
    <s v="NA"/>
    <s v="ND"/>
    <n v="153"/>
    <n v="153"/>
    <x v="0"/>
    <n v="2004"/>
    <s v="Panpranot, J."/>
    <s v="Thailand, USA"/>
    <s v="A comparative study of Pd/SiO2 and Pd/MCM-41 catalysts in liquid-phase hydrogenation"/>
    <s v="Catalysis Communications"/>
    <x v="28"/>
    <m/>
    <s v="SiO2 Aldrich"/>
  </r>
  <r>
    <x v="2"/>
    <n v="2"/>
    <s v="NA"/>
    <s v="NA"/>
    <x v="29"/>
    <n v="301"/>
    <n v="15050"/>
    <x v="7"/>
    <s v="from Davison 59"/>
    <s v="ND"/>
    <m/>
    <m/>
    <x v="6"/>
    <s v="ammonia"/>
    <n v="11"/>
    <x v="1"/>
    <n v="3"/>
    <n v="-8"/>
    <n v="2"/>
    <n v="673"/>
    <s v="H2"/>
    <n v="2"/>
    <n v="723"/>
    <s v="CO Chemisorption"/>
    <s v="NA"/>
    <s v="NA"/>
    <n v="58"/>
    <s v="ND"/>
    <s v="NA"/>
    <n v="58"/>
    <n v="18.793103448275861"/>
    <n v="18.793103448275861"/>
    <s v="NA"/>
    <s v="ND"/>
    <s v="NA"/>
    <s v="ND"/>
    <s v="NA"/>
    <s v="ND"/>
    <n v="18.793103448275861"/>
    <n v="18.793103448275861"/>
    <x v="5"/>
    <n v="2005"/>
    <s v="Collins, S.E."/>
    <s v="Argentina"/>
    <s v="Mechanism of the decomposition of adsorbed methanol over a Pd/ꭤ,β-Ga2O3 catalyst"/>
    <s v="Applied Catalysis A: General"/>
    <x v="29"/>
    <m/>
    <s v="SiO2 Aldrich"/>
  </r>
  <r>
    <x v="0"/>
    <n v="2"/>
    <s v="NA"/>
    <s v="NA"/>
    <x v="29"/>
    <n v="20"/>
    <n v="1000"/>
    <x v="14"/>
    <s v="alpha-Ga2O3, from Ga(NO3)3.xH2O from Strem"/>
    <s v="ND"/>
    <m/>
    <m/>
    <x v="6"/>
    <s v="acetone"/>
    <m/>
    <x v="0"/>
    <n v="8.4"/>
    <s v="NA"/>
    <n v="2"/>
    <n v="673"/>
    <s v="H2"/>
    <n v="2"/>
    <n v="723"/>
    <s v="CO Chemisorption"/>
    <s v="NA"/>
    <s v="NA"/>
    <n v="8"/>
    <s v="ND"/>
    <s v="NA"/>
    <n v="8"/>
    <n v="136.25"/>
    <n v="136.25"/>
    <s v="NA"/>
    <s v="ND"/>
    <s v="NA"/>
    <s v="ND"/>
    <s v="NA"/>
    <s v="ND"/>
    <n v="136.25"/>
    <n v="136.25"/>
    <x v="5"/>
    <n v="2005"/>
    <s v="Collins, S.E."/>
    <s v="Argentina"/>
    <s v="Mechanism of the decomposition of adsorbed methanol over a Pd/ꭤ,β-Ga2O3 catalyst"/>
    <s v="Applied Catalysis A: General"/>
    <x v="29"/>
    <m/>
    <s v="Ga2O3 alpha-precipitated from nitrate with ammonia, calcined at 500℃ for 4 h"/>
  </r>
  <r>
    <x v="0"/>
    <n v="2"/>
    <s v="NA"/>
    <s v="NA"/>
    <x v="29"/>
    <n v="64"/>
    <n v="3200"/>
    <x v="14"/>
    <s v="beta-Ga2O3, from Ga(NO3)3.xH2O from Strem"/>
    <s v="ND"/>
    <m/>
    <m/>
    <x v="6"/>
    <s v="acetone"/>
    <m/>
    <x v="0"/>
    <n v="8.4"/>
    <s v="NA"/>
    <n v="2"/>
    <n v="673"/>
    <s v="H2"/>
    <n v="2"/>
    <n v="723"/>
    <s v="CO Chemisorption"/>
    <s v="NA"/>
    <s v="NA"/>
    <n v="8"/>
    <s v="ND"/>
    <s v="NA"/>
    <n v="8"/>
    <n v="136.25"/>
    <n v="136.25"/>
    <s v="NA"/>
    <s v="ND"/>
    <s v="NA"/>
    <s v="ND"/>
    <s v="NA"/>
    <s v="ND"/>
    <n v="136.25"/>
    <n v="136.25"/>
    <x v="5"/>
    <n v="2005"/>
    <s v="Collins, S.E."/>
    <s v="Argentina"/>
    <s v="Mechanism of the decomposition of adsorbed methanol over a Pd/ꭤ,β-Ga2O3 catalyst"/>
    <s v="Applied Catalysis A: General"/>
    <x v="29"/>
    <m/>
    <s v="Ga2O3 alpha-precipitated from nitrate with ammonia, calcined at 500℃ for 4 h"/>
  </r>
  <r>
    <x v="1"/>
    <n v="2"/>
    <s v="NA"/>
    <s v="NA"/>
    <x v="29"/>
    <n v="260"/>
    <n v="13000"/>
    <x v="8"/>
    <s v="from Harshaw"/>
    <s v="ND"/>
    <n v="623"/>
    <n v="3"/>
    <x v="0"/>
    <s v="water"/>
    <m/>
    <x v="0"/>
    <n v="6.7"/>
    <s v="NA"/>
    <m/>
    <m/>
    <s v="H2"/>
    <n v="4"/>
    <n v="673"/>
    <s v="CO Chemisorption"/>
    <n v="1.1676000000000002"/>
    <s v="NA"/>
    <n v="4.2"/>
    <s v="ND"/>
    <s v="NA"/>
    <n v="4.2"/>
    <s v="NA"/>
    <n v="278"/>
    <n v="278"/>
    <s v="ND"/>
    <s v="NA"/>
    <s v="ND"/>
    <n v="182"/>
    <s v="ND"/>
    <n v="278"/>
    <n v="278"/>
    <x v="4"/>
    <n v="2005"/>
    <s v="Shekar, S.C."/>
    <s v="India, USA"/>
    <s v="Characterization of palladium supported on gamma-Al2O3 catalysts in hydrodechlorination of CCl2F2"/>
    <s v="Applied Catalysis A: General"/>
    <x v="30"/>
    <m/>
    <s v="alpha-Al2O3 Aldrich"/>
  </r>
  <r>
    <x v="1"/>
    <n v="4"/>
    <s v="NA"/>
    <s v="NA"/>
    <x v="34"/>
    <n v="260"/>
    <n v="6500"/>
    <x v="8"/>
    <s v="from Harshaw"/>
    <s v="ND"/>
    <n v="623"/>
    <n v="3"/>
    <x v="0"/>
    <s v="water"/>
    <m/>
    <x v="0"/>
    <n v="6.7"/>
    <s v="NA"/>
    <m/>
    <m/>
    <s v="H2"/>
    <n v="4"/>
    <n v="673"/>
    <s v="CO Chemisorption"/>
    <n v="1.1602999999999999"/>
    <s v="NA"/>
    <n v="4.0999999999999996"/>
    <s v="ND"/>
    <s v="NA"/>
    <n v="4.0999999999999996"/>
    <s v="NA"/>
    <n v="283"/>
    <n v="283"/>
    <s v="ND"/>
    <s v="NA"/>
    <s v="ND"/>
    <n v="216"/>
    <s v="ND"/>
    <n v="283"/>
    <n v="283"/>
    <x v="4"/>
    <n v="2005"/>
    <s v="Shekar, S.C."/>
    <s v="India, USA"/>
    <s v="Characterization of palladium supported on gamma-Al2O3 catalysts in hydrodechlorination of CCl2F2"/>
    <s v="Applied Catalysis A: General"/>
    <x v="30"/>
    <m/>
    <s v="alpha-Al2O3 Aldrich"/>
  </r>
  <r>
    <x v="1"/>
    <n v="6"/>
    <s v="NA"/>
    <s v="NA"/>
    <x v="19"/>
    <n v="260"/>
    <n v="4333.333333333333"/>
    <x v="8"/>
    <s v="from Harshaw"/>
    <s v="ND"/>
    <n v="623"/>
    <n v="3"/>
    <x v="0"/>
    <s v="water"/>
    <m/>
    <x v="0"/>
    <n v="6.7"/>
    <s v="NA"/>
    <m/>
    <m/>
    <s v="H2"/>
    <n v="4"/>
    <n v="673"/>
    <s v="CO Chemisorption"/>
    <n v="1.1628000000000001"/>
    <s v="NA"/>
    <n v="3.8"/>
    <s v="ND"/>
    <s v="NA"/>
    <n v="3.8"/>
    <s v="NA"/>
    <n v="306"/>
    <n v="306"/>
    <s v="ND"/>
    <s v="NA"/>
    <s v="ND"/>
    <n v="269"/>
    <s v="ND"/>
    <n v="306"/>
    <n v="306"/>
    <x v="4"/>
    <n v="2005"/>
    <s v="Shekar, S.C."/>
    <s v="India, USA"/>
    <s v="Characterization of palladium supported on gamma-Al2O3 catalysts in hydrodechlorination of CCl2F2"/>
    <s v="Applied Catalysis A: General"/>
    <x v="30"/>
    <m/>
    <s v="alpha-Al2O3 Aldrich"/>
  </r>
  <r>
    <x v="1"/>
    <n v="8"/>
    <s v="NA"/>
    <s v="NA"/>
    <x v="35"/>
    <n v="260"/>
    <n v="3250"/>
    <x v="8"/>
    <s v="from Harshaw"/>
    <s v="ND"/>
    <n v="623"/>
    <n v="3"/>
    <x v="0"/>
    <s v="water"/>
    <m/>
    <x v="0"/>
    <n v="6.7"/>
    <s v="NA"/>
    <m/>
    <m/>
    <s v="H2"/>
    <n v="4"/>
    <n v="673"/>
    <s v="CO Chemisorption"/>
    <n v="1.1655"/>
    <s v="NA"/>
    <n v="3.5"/>
    <s v="ND"/>
    <s v="NA"/>
    <n v="3.5"/>
    <s v="NA"/>
    <n v="333"/>
    <n v="333"/>
    <s v="ND"/>
    <s v="NA"/>
    <s v="ND"/>
    <n v="287"/>
    <s v="ND"/>
    <n v="333"/>
    <n v="333"/>
    <x v="4"/>
    <n v="2005"/>
    <s v="Shekar, S.C."/>
    <s v="India, USA"/>
    <s v="Characterization of palladium supported on gamma-Al2O3 catalysts in hydrodechlorination of CCl2F2"/>
    <s v="Applied Catalysis A: General"/>
    <x v="30"/>
    <m/>
    <s v="alpha-Al2O3 Aldrich"/>
  </r>
  <r>
    <x v="1"/>
    <n v="10"/>
    <s v="NA"/>
    <s v="NA"/>
    <x v="2"/>
    <n v="260"/>
    <n v="2600"/>
    <x v="8"/>
    <s v="from Harshaw"/>
    <s v="ND"/>
    <n v="623"/>
    <n v="3"/>
    <x v="0"/>
    <s v="water"/>
    <m/>
    <x v="0"/>
    <n v="6.7"/>
    <s v="NA"/>
    <m/>
    <m/>
    <s v="H2"/>
    <n v="4"/>
    <n v="673"/>
    <s v="CO Chemisorption"/>
    <n v="1.1879999999999999"/>
    <s v="NA"/>
    <n v="3"/>
    <s v="ND"/>
    <s v="NA"/>
    <n v="3"/>
    <s v="NA"/>
    <n v="396"/>
    <n v="396"/>
    <s v="ND"/>
    <s v="NA"/>
    <s v="ND"/>
    <n v="381"/>
    <s v="ND"/>
    <n v="396"/>
    <n v="396"/>
    <x v="4"/>
    <n v="2005"/>
    <s v="Shekar, S.C."/>
    <s v="India, USA"/>
    <s v="Characterization of palladium supported on gamma-Al2O3 catalysts in hydrodechlorination of CCl2F2"/>
    <s v="Applied Catalysis A: General"/>
    <x v="30"/>
    <m/>
    <s v="alpha-Al2O3 Aldrich"/>
  </r>
  <r>
    <x v="1"/>
    <n v="0.5"/>
    <s v="NA"/>
    <s v="NA"/>
    <x v="6"/>
    <n v="716"/>
    <n v="143200"/>
    <x v="7"/>
    <s v="from Grace Davison Co. Ltd."/>
    <s v="ND"/>
    <m/>
    <m/>
    <x v="0"/>
    <m/>
    <m/>
    <x v="0"/>
    <n v="3"/>
    <s v="NA"/>
    <n v="2"/>
    <n v="773"/>
    <s v="H2"/>
    <n v="2"/>
    <n v="298"/>
    <s v="CO Chemisorption"/>
    <n v="1.1223000000000001"/>
    <s v="NA"/>
    <n v="26.1"/>
    <s v="ND"/>
    <s v="NA"/>
    <n v="26.1"/>
    <s v="NA"/>
    <n v="43"/>
    <n v="43"/>
    <s v="ND"/>
    <s v="NA"/>
    <s v="ND"/>
    <n v="48"/>
    <s v="ND"/>
    <n v="43"/>
    <n v="43"/>
    <x v="0"/>
    <n v="2005"/>
    <s v="Panpranot, J."/>
    <s v="Thailand, USA"/>
    <s v="Effects of Pd precursors on the catalytic activity and deactivation of silica-supported Pd catalysts in liquid phase hydrogenation"/>
    <s v="Applied Catalysis A: General"/>
    <x v="31"/>
    <m/>
    <s v="SiO2 Aldrich"/>
  </r>
  <r>
    <x v="1"/>
    <n v="0.5"/>
    <s v="NA"/>
    <s v="NA"/>
    <x v="6"/>
    <n v="716"/>
    <n v="143200"/>
    <x v="7"/>
    <s v="from Grace Davison Co. Ltd."/>
    <s v="ND"/>
    <m/>
    <m/>
    <x v="1"/>
    <m/>
    <m/>
    <x v="0"/>
    <n v="3"/>
    <s v="NA"/>
    <n v="2"/>
    <n v="773"/>
    <s v="H2"/>
    <n v="2"/>
    <n v="298"/>
    <s v="CO Chemisorption"/>
    <n v="1.1151"/>
    <s v="NA"/>
    <n v="17.7"/>
    <s v="ND"/>
    <s v="NA"/>
    <n v="17.7"/>
    <s v="NA"/>
    <n v="63"/>
    <n v="63"/>
    <s v="ND"/>
    <n v="100"/>
    <s v="ND"/>
    <n v="101"/>
    <s v="ND"/>
    <n v="63"/>
    <n v="63"/>
    <x v="0"/>
    <n v="2005"/>
    <s v="Panpranot, J."/>
    <s v="Thailand, USA"/>
    <s v="Effects of Pd precursors on the catalytic activity and deactivation of silica-supported Pd catalysts in liquid phase hydrogenation"/>
    <s v="Applied Catalysis A: General"/>
    <x v="31"/>
    <m/>
    <s v="SiO2 Aldrich"/>
  </r>
  <r>
    <x v="1"/>
    <n v="0.5"/>
    <s v="NA"/>
    <s v="NA"/>
    <x v="6"/>
    <n v="716"/>
    <n v="143200"/>
    <x v="7"/>
    <s v="from Grace Davison Co. Ltd."/>
    <s v="ND"/>
    <m/>
    <m/>
    <x v="6"/>
    <m/>
    <m/>
    <x v="0"/>
    <n v="3"/>
    <s v="NA"/>
    <n v="2"/>
    <n v="773"/>
    <s v="H2"/>
    <n v="2"/>
    <n v="298"/>
    <s v="CO Chemisorption"/>
    <n v="1.1220000000000001"/>
    <s v="NA"/>
    <n v="22"/>
    <s v="ND"/>
    <s v="NA"/>
    <n v="22"/>
    <s v="NA"/>
    <n v="51"/>
    <n v="51"/>
    <s v="ND"/>
    <n v="120"/>
    <s v="ND"/>
    <n v="115"/>
    <s v="ND"/>
    <n v="51"/>
    <n v="51"/>
    <x v="0"/>
    <n v="2005"/>
    <s v="Panpranot, J."/>
    <s v="Thailand, USA"/>
    <s v="Effects of Pd precursors on the catalytic activity and deactivation of silica-supported Pd catalysts in liquid phase hydrogenation"/>
    <s v="Applied Catalysis A: General"/>
    <x v="31"/>
    <m/>
    <s v="SiO2 Aldrich"/>
  </r>
  <r>
    <x v="1"/>
    <s v="NA"/>
    <n v="0.57999999999999996"/>
    <s v="NA"/>
    <x v="36"/>
    <m/>
    <s v="NA"/>
    <x v="1"/>
    <s v="ND"/>
    <s v="ND"/>
    <m/>
    <m/>
    <x v="4"/>
    <s v="water"/>
    <n v="9"/>
    <x v="0"/>
    <n v="7.5"/>
    <n v="-1.5"/>
    <n v="1"/>
    <n v="823"/>
    <s v="H2"/>
    <n v="1"/>
    <n v="773"/>
    <s v="CO Chemisorption"/>
    <s v="NA"/>
    <s v="NA"/>
    <n v="9.3000000000000007"/>
    <s v="ND"/>
    <s v="NA"/>
    <n v="9.3000000000000007"/>
    <n v="117.2043010752688"/>
    <n v="117.2043010752688"/>
    <s v="NA"/>
    <s v="ND"/>
    <s v="NA"/>
    <s v="ND"/>
    <s v="NA"/>
    <s v="ND"/>
    <n v="117.2043010752688"/>
    <n v="117.2043010752688"/>
    <x v="1"/>
    <n v="2005"/>
    <s v="Ferrer, V."/>
    <s v="Venezuela, Spain"/>
    <s v="Effect of the reduction temperature on the catalytic activity of Pd-supported catalysts"/>
    <s v="Catalysis Today"/>
    <x v="32"/>
    <m/>
    <s v="Unspecified Al2O3 Aldrich"/>
  </r>
  <r>
    <x v="1"/>
    <s v="NA"/>
    <n v="7"/>
    <s v="NA"/>
    <x v="37"/>
    <m/>
    <s v="NA"/>
    <x v="1"/>
    <s v="ND"/>
    <s v="ND"/>
    <m/>
    <m/>
    <x v="4"/>
    <s v="water"/>
    <n v="9"/>
    <x v="0"/>
    <n v="7.5"/>
    <n v="-1.5"/>
    <n v="1"/>
    <n v="823"/>
    <s v="H2"/>
    <n v="1"/>
    <n v="773"/>
    <s v="CO Chemisorption"/>
    <s v="NA"/>
    <s v="NA"/>
    <n v="6.6"/>
    <s v="ND"/>
    <s v="NA"/>
    <n v="6.6"/>
    <n v="165.15151515151516"/>
    <n v="165.15151515151516"/>
    <s v="NA"/>
    <s v="ND"/>
    <s v="NA"/>
    <s v="ND"/>
    <s v="NA"/>
    <s v="ND"/>
    <n v="165.15151515151516"/>
    <n v="165.15151515151516"/>
    <x v="1"/>
    <n v="2005"/>
    <s v="Ferrer, V."/>
    <s v="Venezuela, Spain"/>
    <s v="Effect of the reduction temperature on the catalytic activity of Pd-supported catalysts"/>
    <s v="Catalysis Today"/>
    <x v="32"/>
    <m/>
    <s v="Unspecified Al2O3 Aldrich"/>
  </r>
  <r>
    <x v="1"/>
    <s v="NA"/>
    <n v="2.1"/>
    <s v="NA"/>
    <x v="38"/>
    <m/>
    <s v="NA"/>
    <x v="10"/>
    <s v="ND"/>
    <s v="ND"/>
    <m/>
    <m/>
    <x v="4"/>
    <s v="water"/>
    <n v="9"/>
    <x v="0"/>
    <n v="6"/>
    <n v="-3"/>
    <n v="1"/>
    <n v="823"/>
    <s v="H2"/>
    <n v="1"/>
    <n v="773"/>
    <s v="CO Chemisorption"/>
    <s v="NA"/>
    <s v="NA"/>
    <n v="6"/>
    <s v="ND"/>
    <s v="NA"/>
    <n v="6"/>
    <n v="181.66666666666666"/>
    <n v="181.66666666666666"/>
    <s v="NA"/>
    <s v="ND"/>
    <s v="NA"/>
    <s v="ND"/>
    <s v="NA"/>
    <s v="ND"/>
    <n v="181.66666666666666"/>
    <n v="181.66666666666666"/>
    <x v="1"/>
    <n v="2005"/>
    <s v="Ferrer, V."/>
    <s v="Venezuela, Spain"/>
    <s v="Effect of the reduction temperature on the catalytic activity of Pd-supported catalysts"/>
    <s v="Catalysis Today"/>
    <x v="32"/>
    <m/>
    <s v="CeO2 Aldrich"/>
  </r>
  <r>
    <x v="1"/>
    <n v="2"/>
    <s v="NA"/>
    <s v="NA"/>
    <x v="29"/>
    <n v="40"/>
    <n v="2000"/>
    <x v="13"/>
    <s v="by thermal composition of ZnC2O4.2H2O"/>
    <s v="ND"/>
    <n v="673"/>
    <n v="4"/>
    <x v="1"/>
    <s v="water"/>
    <m/>
    <x v="0"/>
    <n v="8.9"/>
    <s v="NA"/>
    <n v="5"/>
    <n v="773"/>
    <s v="H2"/>
    <m/>
    <n v="473"/>
    <s v="H2 Chemisorption"/>
    <s v="NA"/>
    <s v="NA"/>
    <n v="8.6"/>
    <s v="ND"/>
    <s v="NA"/>
    <n v="8.6"/>
    <n v="126.74418604651163"/>
    <n v="126.74418604651163"/>
    <s v="NA"/>
    <s v="ND"/>
    <s v="NA"/>
    <s v="ND"/>
    <s v="NA"/>
    <s v="ND"/>
    <n v="126.74418604651163"/>
    <n v="126.74418604651163"/>
    <x v="6"/>
    <n v="2005"/>
    <s v="Ranganathan, E.S."/>
    <s v="USA"/>
    <s v="Methanol steam reforming over Pd/ZnO and Pd/CeO2 catalysts"/>
    <s v="Applied Catalysis A: General"/>
    <x v="33"/>
    <m/>
    <s v="ZnO Aldrich"/>
  </r>
  <r>
    <x v="1"/>
    <n v="6"/>
    <s v="NA"/>
    <s v="NA"/>
    <x v="19"/>
    <n v="40"/>
    <n v="666.66666666666663"/>
    <x v="13"/>
    <s v="by thermal composition of ZnC2O4.2H2O"/>
    <s v="ND"/>
    <n v="673"/>
    <n v="4"/>
    <x v="1"/>
    <s v="water"/>
    <m/>
    <x v="0"/>
    <n v="8.9"/>
    <s v="NA"/>
    <n v="5"/>
    <n v="773"/>
    <s v="H2"/>
    <m/>
    <n v="473"/>
    <s v="H2 Chemisorption"/>
    <s v="NA"/>
    <s v="NA"/>
    <n v="6.2"/>
    <s v="ND"/>
    <s v="NA"/>
    <n v="6.2"/>
    <n v="175.80645161290323"/>
    <n v="175.80645161290323"/>
    <s v="NA"/>
    <s v="ND"/>
    <s v="NA"/>
    <s v="ND"/>
    <s v="NA"/>
    <s v="ND"/>
    <n v="175.80645161290323"/>
    <n v="175.80645161290323"/>
    <x v="6"/>
    <n v="2005"/>
    <s v="Ranganathan, E.S."/>
    <s v="USA"/>
    <s v="Methanol steam reforming over Pd/ZnO and Pd/CeO2 catalysts"/>
    <s v="Applied Catalysis A: General"/>
    <x v="33"/>
    <m/>
    <s v="ZnO Aldrich"/>
  </r>
  <r>
    <x v="1"/>
    <n v="10"/>
    <s v="NA"/>
    <s v="NA"/>
    <x v="2"/>
    <n v="40"/>
    <n v="400"/>
    <x v="13"/>
    <s v="by thermal composition of ZnC2O4.2H2O"/>
    <s v="ND"/>
    <n v="673"/>
    <n v="4"/>
    <x v="1"/>
    <s v="water"/>
    <m/>
    <x v="0"/>
    <n v="8.9"/>
    <s v="NA"/>
    <n v="5"/>
    <n v="773"/>
    <s v="H2"/>
    <m/>
    <n v="473"/>
    <s v="H2 Chemisorption"/>
    <s v="NA"/>
    <s v="NA"/>
    <n v="5.4"/>
    <s v="ND"/>
    <s v="NA"/>
    <n v="5.4"/>
    <n v="201.85185185185185"/>
    <n v="201.85185185185185"/>
    <s v="NA"/>
    <s v="ND"/>
    <s v="NA"/>
    <s v="ND"/>
    <s v="NA"/>
    <s v="ND"/>
    <n v="201.85185185185185"/>
    <n v="201.85185185185185"/>
    <x v="6"/>
    <n v="2005"/>
    <s v="Ranganathan, E.S."/>
    <s v="USA"/>
    <s v="Methanol steam reforming over Pd/ZnO and Pd/CeO2 catalysts"/>
    <s v="Applied Catalysis A: General"/>
    <x v="33"/>
    <m/>
    <s v="ZnO Aldrich"/>
  </r>
  <r>
    <x v="1"/>
    <n v="2"/>
    <s v="NA"/>
    <s v="NA"/>
    <x v="29"/>
    <n v="110"/>
    <n v="5500"/>
    <x v="10"/>
    <s v="by thermal composition of cerium oxalate"/>
    <s v="ND"/>
    <n v="673"/>
    <n v="4"/>
    <x v="1"/>
    <s v="water"/>
    <m/>
    <x v="0"/>
    <n v="6"/>
    <s v="NA"/>
    <n v="5"/>
    <n v="773"/>
    <s v="H2"/>
    <m/>
    <n v="473"/>
    <s v="H2 Chemisorption"/>
    <s v="NA"/>
    <s v="NA"/>
    <n v="48"/>
    <s v="ND"/>
    <s v="NA"/>
    <n v="48"/>
    <n v="22.708333333333332"/>
    <n v="22.708333333333332"/>
    <s v="NA"/>
    <s v="ND"/>
    <s v="NA"/>
    <s v="ND"/>
    <s v="NA"/>
    <s v="ND"/>
    <n v="22.708333333333332"/>
    <n v="22.708333333333332"/>
    <x v="6"/>
    <n v="2005"/>
    <s v="Ranganathan, E.S."/>
    <s v="USA"/>
    <s v="Methanol steam reforming over Pd/ZnO and Pd/CeO2 catalysts"/>
    <s v="Applied Catalysis A: General"/>
    <x v="33"/>
    <m/>
    <s v="CeO2 Aldrich"/>
  </r>
  <r>
    <x v="1"/>
    <n v="6"/>
    <s v="NA"/>
    <s v="NA"/>
    <x v="19"/>
    <n v="110"/>
    <n v="1833.3333333333333"/>
    <x v="10"/>
    <s v="by thermal composition of cerium oxalate"/>
    <s v="ND"/>
    <n v="673"/>
    <n v="4"/>
    <x v="1"/>
    <s v="water"/>
    <m/>
    <x v="0"/>
    <n v="6"/>
    <s v="NA"/>
    <n v="5"/>
    <n v="773"/>
    <s v="H2"/>
    <m/>
    <n v="473"/>
    <s v="H2 Chemisorption"/>
    <s v="NA"/>
    <s v="NA"/>
    <n v="34"/>
    <s v="ND"/>
    <s v="NA"/>
    <n v="34"/>
    <n v="32.058823529411768"/>
    <n v="32.058823529411768"/>
    <s v="NA"/>
    <s v="ND"/>
    <s v="NA"/>
    <s v="ND"/>
    <s v="NA"/>
    <s v="ND"/>
    <n v="32.058823529411768"/>
    <n v="32.058823529411768"/>
    <x v="6"/>
    <n v="2005"/>
    <s v="Ranganathan, E.S."/>
    <s v="USA"/>
    <s v="Methanol steam reforming over Pd/ZnO and Pd/CeO2 catalysts"/>
    <s v="Applied Catalysis A: General"/>
    <x v="33"/>
    <m/>
    <s v="CeO2 Aldrich"/>
  </r>
  <r>
    <x v="1"/>
    <n v="10"/>
    <s v="NA"/>
    <s v="NA"/>
    <x v="2"/>
    <n v="110"/>
    <n v="1100"/>
    <x v="10"/>
    <s v="by thermal composition of cerium oxalate"/>
    <s v="ND"/>
    <n v="673"/>
    <n v="4"/>
    <x v="1"/>
    <s v="water"/>
    <m/>
    <x v="0"/>
    <n v="6"/>
    <s v="NA"/>
    <n v="5"/>
    <n v="773"/>
    <s v="H2"/>
    <m/>
    <n v="473"/>
    <s v="H2 Chemisorption"/>
    <s v="NA"/>
    <s v="NA"/>
    <n v="25"/>
    <s v="ND"/>
    <s v="NA"/>
    <n v="25"/>
    <n v="43.6"/>
    <n v="43.6"/>
    <s v="NA"/>
    <s v="ND"/>
    <s v="NA"/>
    <s v="ND"/>
    <s v="NA"/>
    <s v="ND"/>
    <n v="43.6"/>
    <n v="43.6"/>
    <x v="6"/>
    <n v="2005"/>
    <s v="Ranganathan, E.S."/>
    <s v="USA"/>
    <s v="Methanol steam reforming over Pd/ZnO and Pd/CeO2 catalysts"/>
    <s v="Applied Catalysis A: General"/>
    <x v="33"/>
    <m/>
    <s v="CeO2 Aldrich"/>
  </r>
  <r>
    <x v="1"/>
    <n v="2"/>
    <s v="NA"/>
    <s v="NA"/>
    <x v="29"/>
    <n v="40"/>
    <n v="2000"/>
    <x v="13"/>
    <s v="by thermal composition of ZnC2O4.2H2O"/>
    <s v="ND"/>
    <n v="673"/>
    <n v="4"/>
    <x v="1"/>
    <s v="water"/>
    <m/>
    <x v="0"/>
    <n v="8.9"/>
    <s v="NA"/>
    <n v="5"/>
    <n v="773"/>
    <s v="H2"/>
    <m/>
    <n v="573"/>
    <s v="H2 Chemisorption"/>
    <s v="NA"/>
    <s v="NA"/>
    <n v="8.6"/>
    <s v="ND"/>
    <s v="NA"/>
    <n v="8.6"/>
    <n v="126.74418604651163"/>
    <n v="126.74418604651163"/>
    <s v="NA"/>
    <s v="ND"/>
    <s v="NA"/>
    <s v="ND"/>
    <s v="NA"/>
    <s v="ND"/>
    <n v="126.74418604651163"/>
    <n v="126.74418604651163"/>
    <x v="6"/>
    <n v="2005"/>
    <s v="Ranganathan, E.S."/>
    <s v="USA"/>
    <s v="Methanol steam reforming over Pd/ZnO and Pd/CeO2 catalysts"/>
    <s v="Applied Catalysis A: General"/>
    <x v="33"/>
    <m/>
    <s v="ZnO Aldrich"/>
  </r>
  <r>
    <x v="1"/>
    <n v="2"/>
    <s v="NA"/>
    <s v="NA"/>
    <x v="29"/>
    <n v="40"/>
    <n v="2000"/>
    <x v="13"/>
    <s v="by thermal composition of ZnC2O4.2H2O"/>
    <s v="ND"/>
    <n v="673"/>
    <n v="4"/>
    <x v="1"/>
    <s v="water"/>
    <m/>
    <x v="0"/>
    <n v="8.9"/>
    <s v="NA"/>
    <n v="5"/>
    <n v="773"/>
    <s v="H2"/>
    <m/>
    <n v="673"/>
    <s v="H2 Chemisorption"/>
    <s v="NA"/>
    <s v="NA"/>
    <n v="2.9"/>
    <s v="ND"/>
    <s v="NA"/>
    <n v="2.9"/>
    <n v="375.86206896551727"/>
    <n v="375.86206896551727"/>
    <s v="NA"/>
    <s v="ND"/>
    <s v="NA"/>
    <s v="ND"/>
    <s v="NA"/>
    <s v="ND"/>
    <n v="375.86206896551727"/>
    <n v="375.86206896551727"/>
    <x v="6"/>
    <n v="2005"/>
    <s v="Ranganathan, E.S."/>
    <s v="USA"/>
    <s v="Methanol steam reforming over Pd/ZnO and Pd/CeO2 catalysts"/>
    <s v="Applied Catalysis A: General"/>
    <x v="33"/>
    <m/>
    <s v="ZnO Aldrich"/>
  </r>
  <r>
    <x v="1"/>
    <n v="2"/>
    <s v="NA"/>
    <s v="NA"/>
    <x v="29"/>
    <n v="40"/>
    <n v="2000"/>
    <x v="13"/>
    <s v="by thermal composition of ZnC2O4.2H2O"/>
    <s v="ND"/>
    <n v="673"/>
    <n v="4"/>
    <x v="1"/>
    <s v="water"/>
    <m/>
    <x v="0"/>
    <n v="8.9"/>
    <s v="NA"/>
    <n v="5"/>
    <n v="773"/>
    <s v="H2"/>
    <m/>
    <n v="773"/>
    <s v="H2 Chemisorption"/>
    <s v="NA"/>
    <s v="NA"/>
    <n v="3.3"/>
    <s v="ND"/>
    <s v="NA"/>
    <n v="3.3"/>
    <n v="330.30303030303031"/>
    <n v="330.30303030303031"/>
    <s v="NA"/>
    <s v="ND"/>
    <s v="NA"/>
    <s v="ND"/>
    <s v="NA"/>
    <s v="ND"/>
    <n v="330.30303030303031"/>
    <n v="330.30303030303031"/>
    <x v="6"/>
    <n v="2005"/>
    <s v="Ranganathan, E.S."/>
    <s v="USA"/>
    <s v="Methanol steam reforming over Pd/ZnO and Pd/CeO2 catalysts"/>
    <s v="Applied Catalysis A: General"/>
    <x v="33"/>
    <m/>
    <s v="ZnO Aldrich"/>
  </r>
  <r>
    <x v="1"/>
    <n v="2"/>
    <s v="NA"/>
    <s v="NA"/>
    <x v="29"/>
    <n v="110"/>
    <n v="5500"/>
    <x v="10"/>
    <s v="by thermal composition of cerium oxalate"/>
    <s v="ND"/>
    <n v="673"/>
    <n v="4"/>
    <x v="1"/>
    <s v="water"/>
    <m/>
    <x v="0"/>
    <n v="6"/>
    <s v="NA"/>
    <n v="5"/>
    <n v="773"/>
    <s v="H2"/>
    <m/>
    <n v="673"/>
    <s v="H2 Chemisorption"/>
    <s v="NA"/>
    <s v="NA"/>
    <n v="38"/>
    <s v="ND"/>
    <s v="NA"/>
    <n v="38"/>
    <n v="28.684210526315791"/>
    <n v="28.684210526315791"/>
    <s v="NA"/>
    <s v="ND"/>
    <s v="NA"/>
    <s v="ND"/>
    <s v="NA"/>
    <s v="ND"/>
    <n v="28.684210526315791"/>
    <n v="28.684210526315791"/>
    <x v="6"/>
    <n v="2005"/>
    <s v="Ranganathan, E.S."/>
    <s v="USA"/>
    <s v="Methanol steam reforming over Pd/ZnO and Pd/CeO2 catalysts"/>
    <s v="Applied Catalysis A: General"/>
    <x v="33"/>
    <m/>
    <s v="CeO2 Aldrich"/>
  </r>
  <r>
    <x v="1"/>
    <n v="2"/>
    <s v="NA"/>
    <s v="NA"/>
    <x v="29"/>
    <n v="110"/>
    <n v="5500"/>
    <x v="10"/>
    <s v="by thermal composition of cerium oxalate"/>
    <s v="ND"/>
    <n v="673"/>
    <n v="4"/>
    <x v="1"/>
    <s v="water"/>
    <m/>
    <x v="0"/>
    <n v="6"/>
    <s v="NA"/>
    <n v="5"/>
    <n v="773"/>
    <s v="H2"/>
    <m/>
    <n v="823"/>
    <s v="H2 Chemisorption"/>
    <s v="NA"/>
    <s v="NA"/>
    <n v="13"/>
    <s v="ND"/>
    <s v="NA"/>
    <n v="13"/>
    <n v="83.84615384615384"/>
    <n v="83.84615384615384"/>
    <s v="NA"/>
    <s v="ND"/>
    <s v="NA"/>
    <s v="ND"/>
    <s v="NA"/>
    <s v="ND"/>
    <n v="83.84615384615384"/>
    <n v="83.84615384615384"/>
    <x v="6"/>
    <n v="2005"/>
    <s v="Ranganathan, E.S."/>
    <s v="USA"/>
    <s v="Methanol steam reforming over Pd/ZnO and Pd/CeO2 catalysts"/>
    <s v="Applied Catalysis A: General"/>
    <x v="33"/>
    <m/>
    <s v="CeO2 Aldrich"/>
  </r>
  <r>
    <x v="0"/>
    <n v="1.2"/>
    <s v="NA"/>
    <s v="NA"/>
    <x v="39"/>
    <n v="655"/>
    <n v="54583.333333333336"/>
    <x v="7"/>
    <s v="avg. Diameter: 3 nm, from Fuji Silysia Chemical Ltd."/>
    <s v="ND"/>
    <m/>
    <m/>
    <x v="3"/>
    <s v="water"/>
    <m/>
    <x v="0"/>
    <n v="3"/>
    <s v="NA"/>
    <n v="3"/>
    <n v="573"/>
    <s v="H2"/>
    <n v="1"/>
    <n v="573"/>
    <s v="CO Chemisorption"/>
    <n v="0.91139999999999988"/>
    <s v="NA"/>
    <n v="65.099999999999994"/>
    <s v="ND"/>
    <s v="NA"/>
    <n v="65.099999999999994"/>
    <s v="NA"/>
    <n v="14"/>
    <n v="14"/>
    <s v="ND"/>
    <s v="NA"/>
    <s v="ND"/>
    <s v="NA"/>
    <s v="ND"/>
    <n v="14"/>
    <n v="14"/>
    <x v="0"/>
    <n v="2005"/>
    <s v="Matsui, T."/>
    <s v="Japan"/>
    <s v="EXAFS study on the sulfidation behavior of Pd, Pt and Pd–Pt catalysts supported on amorphous silica and high-silica USY zeolite"/>
    <s v="Applied Catalysis A: General"/>
    <x v="34"/>
    <m/>
    <m/>
  </r>
  <r>
    <x v="0"/>
    <n v="1.2"/>
    <s v="NA"/>
    <s v="NA"/>
    <x v="39"/>
    <n v="280"/>
    <n v="23333.333333333336"/>
    <x v="7"/>
    <s v="avg. Diameter: 10 nm, from Fuji Silysia Chemical Ltd."/>
    <s v="ND"/>
    <m/>
    <m/>
    <x v="3"/>
    <s v="water"/>
    <m/>
    <x v="0"/>
    <n v="3"/>
    <s v="NA"/>
    <n v="3"/>
    <n v="573"/>
    <s v="H2"/>
    <n v="1"/>
    <n v="573"/>
    <s v="CO Chemisorption"/>
    <n v="0.92620000000000002"/>
    <s v="NA"/>
    <n v="42.1"/>
    <s v="ND"/>
    <s v="NA"/>
    <n v="42.1"/>
    <s v="NA"/>
    <n v="22"/>
    <n v="22"/>
    <s v="ND"/>
    <s v="NA"/>
    <s v="ND"/>
    <s v="NA"/>
    <s v="ND"/>
    <n v="22"/>
    <n v="22"/>
    <x v="0"/>
    <n v="2005"/>
    <s v="Matsui, T."/>
    <s v="Japan"/>
    <s v="EXAFS study on the sulfidation behavior of Pd, Pt and Pd–Pt catalysts supported on amorphous silica and high-silica USY zeolite"/>
    <s v="Applied Catalysis A: General"/>
    <x v="34"/>
    <m/>
    <m/>
  </r>
  <r>
    <x v="0"/>
    <n v="1"/>
    <s v="NA"/>
    <s v="NA"/>
    <x v="0"/>
    <m/>
    <s v="NA"/>
    <x v="5"/>
    <s v="by solvothermal method using titanium(IV) n-butoxide (TNB) 97% from Aldrich -solvent: butanediol"/>
    <s v="ND"/>
    <m/>
    <m/>
    <x v="1"/>
    <s v="water"/>
    <m/>
    <x v="0"/>
    <n v="5.7"/>
    <s v="NA"/>
    <n v="2"/>
    <n v="773"/>
    <s v="H2"/>
    <n v="2"/>
    <n v="298"/>
    <s v="CO Chemisorption"/>
    <n v="1.1200000000000001"/>
    <s v="NA"/>
    <n v="10"/>
    <s v="ND"/>
    <s v="NA"/>
    <n v="10"/>
    <s v="NA"/>
    <n v="112"/>
    <n v="112"/>
    <s v="ND"/>
    <s v="NA"/>
    <s v="ND"/>
    <s v="NA"/>
    <s v="ND"/>
    <n v="112"/>
    <n v="112"/>
    <x v="0"/>
    <n v="2005"/>
    <s v="Panpranot, J."/>
    <s v="Thailand"/>
    <s v="Synthesis, characterization, and catalytic properties of Pd and Pd–Ag catalysts supported on nanocrystalline TiO2 prepared by the solvothermal method"/>
    <s v="Catalysis Letters"/>
    <x v="31"/>
    <m/>
    <s v="TiO2 from butoxide"/>
  </r>
  <r>
    <x v="0"/>
    <n v="1"/>
    <s v="NA"/>
    <s v="NA"/>
    <x v="0"/>
    <m/>
    <s v="NA"/>
    <x v="5"/>
    <s v="by solvothermal method using titanium(IV) n-butoxide (TNB) 97% from Aldrich -solvent: toluene"/>
    <s v="ND"/>
    <m/>
    <m/>
    <x v="1"/>
    <s v="water"/>
    <m/>
    <x v="0"/>
    <n v="5.7"/>
    <s v="NA"/>
    <n v="2"/>
    <n v="773"/>
    <s v="H2"/>
    <n v="2"/>
    <n v="298"/>
    <s v="CO Chemisorption"/>
    <n v="1.1205000000000001"/>
    <s v="NA"/>
    <n v="8.3000000000000007"/>
    <s v="ND"/>
    <s v="NA"/>
    <n v="8.3000000000000007"/>
    <s v="NA"/>
    <n v="135"/>
    <n v="135"/>
    <s v="ND"/>
    <s v="NA"/>
    <s v="ND"/>
    <s v="NA"/>
    <s v="ND"/>
    <n v="135"/>
    <n v="135"/>
    <x v="0"/>
    <n v="2005"/>
    <s v="Panpranot, J."/>
    <s v="Thailand"/>
    <s v="Synthesis, characterization, and catalytic properties of Pd and Pd–Ag catalysts supported on nanocrystalline TiO2 prepared by the solvothermal method"/>
    <s v="Catalysis Letters"/>
    <x v="31"/>
    <m/>
    <s v="TiO2 from butoxide"/>
  </r>
  <r>
    <x v="0"/>
    <n v="1"/>
    <s v="NA"/>
    <s v="NA"/>
    <x v="0"/>
    <m/>
    <s v="NA"/>
    <x v="5"/>
    <s v="sol–gel precipitation followed by SCFD"/>
    <s v="ND"/>
    <m/>
    <m/>
    <x v="0"/>
    <s v="water"/>
    <m/>
    <x v="0"/>
    <n v="6"/>
    <s v="NA"/>
    <n v="1"/>
    <n v="773"/>
    <s v="H2"/>
    <n v="1"/>
    <n v="423"/>
    <s v="H2-O2 Titration"/>
    <s v="NA"/>
    <s v="NA"/>
    <n v="31"/>
    <s v="ND"/>
    <s v="NA"/>
    <n v="31"/>
    <n v="35.161290322580648"/>
    <n v="35.161290322580648"/>
    <s v="NA"/>
    <s v="ND"/>
    <n v="98"/>
    <s v="ND"/>
    <s v="NA"/>
    <s v="ND"/>
    <n v="35.161290322580648"/>
    <n v="35.161290322580648"/>
    <x v="1"/>
    <n v="2005"/>
    <s v="Zhu, H."/>
    <s v="China"/>
    <s v="Low-temperature oxidation of CO over Pd/CeO2–TiO2 catalysts with different pretreatments"/>
    <s v="Journal of Catalysis"/>
    <x v="35"/>
    <m/>
    <s v="Anatase TiO2 Aldrich"/>
  </r>
  <r>
    <x v="0"/>
    <n v="1"/>
    <s v="NA"/>
    <s v="NA"/>
    <x v="0"/>
    <m/>
    <s v="NA"/>
    <x v="5"/>
    <s v="sol–gel precipitation followed by SCFD"/>
    <s v="ND"/>
    <m/>
    <m/>
    <x v="0"/>
    <s v="water"/>
    <m/>
    <x v="0"/>
    <n v="6"/>
    <s v="NA"/>
    <n v="1"/>
    <n v="773"/>
    <s v="H2"/>
    <n v="1"/>
    <n v="773"/>
    <s v="H2-O2 Titration"/>
    <s v="NA"/>
    <s v="NA"/>
    <n v="2"/>
    <s v="ND"/>
    <s v="NA"/>
    <n v="2"/>
    <n v="545"/>
    <n v="545"/>
    <s v="NA"/>
    <s v="ND"/>
    <n v="103"/>
    <s v="ND"/>
    <s v="NA"/>
    <s v="ND"/>
    <n v="545"/>
    <n v="545"/>
    <x v="1"/>
    <n v="2005"/>
    <s v="Zhu, H."/>
    <s v="China"/>
    <s v="Low-temperature oxidation of CO over Pd/CeO2–TiO2 catalysts with different pretreatments"/>
    <s v="Journal of Catalysis"/>
    <x v="35"/>
    <m/>
    <s v="Anatase TiO2 Aldrich"/>
  </r>
  <r>
    <x v="0"/>
    <n v="1"/>
    <s v="NA"/>
    <s v="NA"/>
    <x v="0"/>
    <m/>
    <s v="NA"/>
    <x v="10"/>
    <s v="sol–gel precipitation followed by SCFD"/>
    <s v="ND"/>
    <m/>
    <m/>
    <x v="0"/>
    <s v="water"/>
    <m/>
    <x v="0"/>
    <n v="6"/>
    <s v="NA"/>
    <n v="1"/>
    <n v="773"/>
    <s v="H2"/>
    <n v="1"/>
    <n v="423"/>
    <s v="H2-O2 Titration"/>
    <s v="NA"/>
    <s v="NA"/>
    <n v="38"/>
    <s v="ND"/>
    <s v="NA"/>
    <n v="38"/>
    <n v="28.684210526315791"/>
    <n v="28.684210526315791"/>
    <s v="NA"/>
    <s v="ND"/>
    <n v="82"/>
    <s v="ND"/>
    <s v="NA"/>
    <s v="ND"/>
    <n v="28.684210526315791"/>
    <n v="28.684210526315791"/>
    <x v="1"/>
    <n v="2005"/>
    <s v="Zhu, H."/>
    <s v="China"/>
    <s v="Low-temperature oxidation of CO over Pd/CeO2–TiO2 catalysts with different pretreatments"/>
    <s v="Journal of Catalysis"/>
    <x v="35"/>
    <m/>
    <s v="CeO2 Aldrich"/>
  </r>
  <r>
    <x v="0"/>
    <n v="1"/>
    <s v="NA"/>
    <s v="NA"/>
    <x v="0"/>
    <m/>
    <s v="NA"/>
    <x v="10"/>
    <s v="sol–gel precipitation followed by SCFD"/>
    <s v="ND"/>
    <m/>
    <m/>
    <x v="0"/>
    <s v="water"/>
    <m/>
    <x v="0"/>
    <n v="6"/>
    <s v="NA"/>
    <n v="1"/>
    <n v="773"/>
    <s v="H2"/>
    <n v="1"/>
    <n v="773"/>
    <s v="H2-O2 Titration"/>
    <s v="NA"/>
    <s v="NA"/>
    <s v="NA"/>
    <s v="ND"/>
    <n v="13.456790123456789"/>
    <n v="13.456790123456789"/>
    <s v="NA"/>
    <s v="NA"/>
    <s v="NA"/>
    <s v="ND"/>
    <n v="81"/>
    <s v="ND"/>
    <s v="NA"/>
    <s v="ND"/>
    <s v="NA"/>
    <n v="81"/>
    <x v="1"/>
    <n v="2005"/>
    <s v="Zhu, H."/>
    <s v="China"/>
    <s v="Low-temperature oxidation of CO over Pd/CeO2–TiO2 catalysts with different pretreatments"/>
    <s v="Journal of Catalysis"/>
    <x v="35"/>
    <m/>
    <s v="CeO2 Aldrich"/>
  </r>
  <r>
    <x v="0"/>
    <n v="1"/>
    <s v="NA"/>
    <s v="NA"/>
    <x v="0"/>
    <m/>
    <s v="NA"/>
    <x v="15"/>
    <s v="sol–gel precipitation followed by SCFD, TiO2:CeO2=5"/>
    <s v="ND"/>
    <m/>
    <m/>
    <x v="0"/>
    <s v="water"/>
    <m/>
    <x v="0"/>
    <m/>
    <s v="NA"/>
    <n v="1"/>
    <n v="773"/>
    <s v="H2"/>
    <n v="1"/>
    <n v="423"/>
    <s v="H2-O2 Titration"/>
    <s v="NA"/>
    <s v="NA"/>
    <n v="30"/>
    <s v="ND"/>
    <s v="NA"/>
    <n v="30"/>
    <n v="36.333333333333336"/>
    <n v="36.333333333333336"/>
    <s v="NA"/>
    <s v="ND"/>
    <s v="NA"/>
    <s v="ND"/>
    <s v="NA"/>
    <s v="ND"/>
    <n v="36.333333333333336"/>
    <n v="36.333333333333336"/>
    <x v="1"/>
    <n v="2005"/>
    <s v="Zhu, H."/>
    <s v="China"/>
    <s v="Low-temperature oxidation of CO over Pd/CeO2–TiO2 catalysts with different pretreatments"/>
    <s v="Journal of Catalysis"/>
    <x v="35"/>
    <m/>
    <m/>
  </r>
  <r>
    <x v="0"/>
    <n v="1"/>
    <s v="NA"/>
    <s v="NA"/>
    <x v="0"/>
    <m/>
    <s v="NA"/>
    <x v="15"/>
    <s v="sol–gel precipitation followed by SCFD, TiO2:CeO2=5"/>
    <s v="ND"/>
    <m/>
    <m/>
    <x v="0"/>
    <s v="water"/>
    <m/>
    <x v="0"/>
    <m/>
    <s v="NA"/>
    <n v="1"/>
    <n v="773"/>
    <s v="H2"/>
    <n v="1"/>
    <n v="773"/>
    <s v="H2-O2 Titration"/>
    <s v="NA"/>
    <s v="NA"/>
    <n v="34"/>
    <s v="ND"/>
    <s v="NA"/>
    <n v="34"/>
    <n v="32.058823529411768"/>
    <n v="32.058823529411768"/>
    <s v="NA"/>
    <s v="ND"/>
    <s v="NA"/>
    <s v="ND"/>
    <s v="NA"/>
    <s v="ND"/>
    <n v="32.058823529411768"/>
    <n v="32.058823529411768"/>
    <x v="1"/>
    <n v="2005"/>
    <s v="Zhu, H."/>
    <s v="China"/>
    <s v="Low-temperature oxidation of CO over Pd/CeO2–TiO2 catalysts with different pretreatments"/>
    <s v="Journal of Catalysis"/>
    <x v="35"/>
    <m/>
    <m/>
  </r>
  <r>
    <x v="1"/>
    <n v="5"/>
    <n v="4"/>
    <n v="0.2"/>
    <x v="1"/>
    <n v="106"/>
    <n v="2120"/>
    <x v="1"/>
    <s v="Aluminiumoxid C (Degussa)"/>
    <s v="ND"/>
    <m/>
    <m/>
    <x v="1"/>
    <s v="water"/>
    <m/>
    <x v="0"/>
    <n v="8.8000000000000007"/>
    <s v="NA"/>
    <n v="1"/>
    <n v="473"/>
    <s v="H2"/>
    <n v="0.5"/>
    <n v="473"/>
    <s v="CO Chemisorption"/>
    <n v="1.1040000000000001"/>
    <s v="NA"/>
    <n v="48"/>
    <n v="8"/>
    <s v="NA"/>
    <n v="48"/>
    <s v="NA"/>
    <n v="23"/>
    <n v="23"/>
    <s v="ND"/>
    <s v="NA"/>
    <s v="ND"/>
    <n v="25"/>
    <n v="10"/>
    <n v="23"/>
    <n v="23"/>
    <x v="0"/>
    <n v="2005"/>
    <s v="Lear, T."/>
    <s v="UK, Germany"/>
    <s v="The application of infrared spectroscopy to probe the surface morphology of alumina supported palladium catalysts"/>
    <s v="The Journal of Chemical Physics"/>
    <x v="36"/>
    <m/>
    <s v="Degussa Al2O3 Aerodisp W630"/>
  </r>
  <r>
    <x v="1"/>
    <n v="1"/>
    <n v="0.91"/>
    <n v="8.9999999999999969E-2"/>
    <x v="0"/>
    <n v="106"/>
    <n v="10600"/>
    <x v="1"/>
    <s v="Aluminiumoxid C (Degussa)"/>
    <s v="ND"/>
    <m/>
    <m/>
    <x v="0"/>
    <s v="HCl"/>
    <m/>
    <x v="0"/>
    <n v="8.8000000000000007"/>
    <s v="NA"/>
    <n v="1"/>
    <n v="473"/>
    <s v="H2"/>
    <n v="0.5"/>
    <n v="473"/>
    <s v="CO Chemisorption"/>
    <n v="1.1500000000000001"/>
    <s v="NA"/>
    <n v="46"/>
    <n v="3"/>
    <s v="NA"/>
    <n v="46"/>
    <s v="NA"/>
    <n v="25"/>
    <n v="25"/>
    <s v="ND"/>
    <s v="NA"/>
    <s v="ND"/>
    <s v="NA"/>
    <s v="ND"/>
    <n v="25"/>
    <n v="25"/>
    <x v="0"/>
    <n v="2005"/>
    <s v="Lear, T."/>
    <s v="UK, Germany"/>
    <s v="The application of infrared spectroscopy to probe the surface morphology of alumina supported palladium catalysts"/>
    <s v="The Journal of Chemical Physics"/>
    <x v="36"/>
    <m/>
    <s v="Degussa Al2O3 Aerodisp W630"/>
  </r>
  <r>
    <x v="1"/>
    <n v="1"/>
    <n v="0.86"/>
    <n v="0.14000000000000001"/>
    <x v="0"/>
    <n v="106"/>
    <n v="10600"/>
    <x v="1"/>
    <s v="Aluminiumoxid C (Degussa)"/>
    <s v="ND"/>
    <m/>
    <m/>
    <x v="1"/>
    <s v="water"/>
    <m/>
    <x v="0"/>
    <n v="8.8000000000000007"/>
    <s v="NA"/>
    <n v="1"/>
    <n v="473"/>
    <s v="H2"/>
    <n v="0.5"/>
    <n v="473"/>
    <s v="CO Chemisorption"/>
    <n v="1.1060000000000001"/>
    <s v="NA"/>
    <n v="79"/>
    <n v="1"/>
    <s v="NA"/>
    <n v="79"/>
    <s v="NA"/>
    <n v="14"/>
    <n v="14"/>
    <s v="ND"/>
    <s v="NA"/>
    <s v="ND"/>
    <s v="NA"/>
    <s v="ND"/>
    <n v="14"/>
    <n v="14"/>
    <x v="0"/>
    <n v="2005"/>
    <s v="Lear, T."/>
    <s v="UK, Germany"/>
    <s v="The application of infrared spectroscopy to probe the surface morphology of alumina supported palladium catalysts"/>
    <s v="The Journal of Chemical Physics"/>
    <x v="36"/>
    <m/>
    <s v="Degussa Al2O3 Aerodisp W630"/>
  </r>
  <r>
    <x v="1"/>
    <n v="1"/>
    <n v="0.93"/>
    <n v="6.9999999999999951E-2"/>
    <x v="0"/>
    <n v="106"/>
    <n v="10600"/>
    <x v="1"/>
    <s v="Aluminiumoxid C (Degussa)"/>
    <s v="ND"/>
    <m/>
    <m/>
    <x v="2"/>
    <s v="toluene"/>
    <m/>
    <x v="0"/>
    <n v="8.8000000000000007"/>
    <s v="NA"/>
    <n v="1"/>
    <n v="473"/>
    <s v="H2"/>
    <n v="0.5"/>
    <n v="473"/>
    <s v="CO Chemisorption"/>
    <n v="1.1639999999999999"/>
    <s v="NA"/>
    <n v="97"/>
    <n v="2"/>
    <s v="NA"/>
    <n v="97"/>
    <s v="NA"/>
    <n v="12"/>
    <n v="12"/>
    <s v="ND"/>
    <s v="NA"/>
    <s v="ND"/>
    <s v="NA"/>
    <s v="ND"/>
    <n v="12"/>
    <n v="12"/>
    <x v="0"/>
    <n v="2005"/>
    <s v="Lear, T."/>
    <s v="UK, Germany"/>
    <s v="The application of infrared spectroscopy to probe the surface morphology of alumina supported palladium catalysts"/>
    <s v="The Journal of Chemical Physics"/>
    <x v="36"/>
    <m/>
    <s v="Degussa Al2O3 Aerodisp W630"/>
  </r>
  <r>
    <x v="1"/>
    <s v="NA"/>
    <n v="0.7"/>
    <s v="NA"/>
    <x v="24"/>
    <n v="9.5"/>
    <n v="1357.1428571428573"/>
    <x v="8"/>
    <s v="Rhone Poulenc"/>
    <s v="dried under N2 at 423 K for 2 h"/>
    <m/>
    <m/>
    <x v="2"/>
    <s v="toluene"/>
    <m/>
    <x v="0"/>
    <n v="6.7"/>
    <s v="NA"/>
    <n v="2"/>
    <n v="773"/>
    <s v="H2"/>
    <m/>
    <n v="573"/>
    <s v="H2 Chemisorption"/>
    <s v="NA"/>
    <s v="NA"/>
    <s v="NA"/>
    <s v="ND"/>
    <n v="32.058823529411768"/>
    <n v="32.058823529411768"/>
    <s v="NA"/>
    <n v="34"/>
    <n v="34"/>
    <s v="ND"/>
    <s v="NA"/>
    <s v="ND"/>
    <s v="NA"/>
    <s v="ND"/>
    <n v="34"/>
    <n v="34"/>
    <x v="0"/>
    <n v="2005"/>
    <s v="Fernández, M.B."/>
    <s v="Argentina"/>
    <s v="Hydrogenation of edible oil over Pd catalysts: A combined theoretical and experimental study"/>
    <s v="Journal of Molecular Catalysis A: Chemical"/>
    <x v="37"/>
    <m/>
    <s v="alpha-Al2O3 Aldrich"/>
  </r>
  <r>
    <x v="1"/>
    <s v="NA"/>
    <n v="0.78"/>
    <s v="NA"/>
    <x v="40"/>
    <n v="137"/>
    <n v="17564.102564102563"/>
    <x v="0"/>
    <s v="Condea, Puralox"/>
    <s v="dried under N2 at 423 K for 2 h"/>
    <m/>
    <m/>
    <x v="2"/>
    <s v="toluene"/>
    <m/>
    <x v="0"/>
    <n v="8.5"/>
    <s v="NA"/>
    <n v="2"/>
    <n v="773"/>
    <s v="H2"/>
    <m/>
    <n v="573"/>
    <s v="H2 Chemisorption"/>
    <s v="NA"/>
    <s v="NA"/>
    <s v="NA"/>
    <s v="ND"/>
    <n v="60.555555555555557"/>
    <n v="60.555555555555557"/>
    <s v="NA"/>
    <n v="18"/>
    <n v="18"/>
    <s v="ND"/>
    <s v="NA"/>
    <s v="ND"/>
    <s v="NA"/>
    <s v="ND"/>
    <n v="18"/>
    <n v="18"/>
    <x v="0"/>
    <n v="2005"/>
    <s v="Fernández, M.B."/>
    <s v="Argentina"/>
    <s v="Hydrogenation of edible oil over Pd catalysts: A combined theoretical and experimental study"/>
    <s v="Journal of Molecular Catalysis A: Chemical"/>
    <x v="37"/>
    <m/>
    <s v="gamma-Al2O3 Alfa Aesar"/>
  </r>
  <r>
    <x v="0"/>
    <s v="NA"/>
    <n v="0.86"/>
    <s v="NA"/>
    <x v="41"/>
    <n v="9.5"/>
    <n v="1104.6511627906978"/>
    <x v="8"/>
    <s v="Rhone Poulenc"/>
    <s v="dried under N2 at 423 K for 2 h"/>
    <m/>
    <m/>
    <x v="1"/>
    <m/>
    <m/>
    <x v="0"/>
    <n v="6.7"/>
    <s v="NA"/>
    <n v="2"/>
    <n v="773"/>
    <s v="H2"/>
    <m/>
    <n v="573"/>
    <s v="H2 Chemisorption"/>
    <s v="NA"/>
    <s v="NA"/>
    <s v="NA"/>
    <s v="ND"/>
    <n v="25.952380952380953"/>
    <n v="25.952380952380953"/>
    <s v="NA"/>
    <n v="42"/>
    <n v="42"/>
    <s v="ND"/>
    <s v="NA"/>
    <s v="ND"/>
    <s v="NA"/>
    <s v="ND"/>
    <n v="42"/>
    <n v="42"/>
    <x v="0"/>
    <n v="2005"/>
    <s v="Fernández, M.B."/>
    <s v="Argentina"/>
    <s v="Hydrogenation of edible oil over Pd catalysts: A combined theoretical and experimental study"/>
    <s v="Journal of Molecular Catalysis A: Chemical"/>
    <x v="37"/>
    <m/>
    <s v="alpha-Al2O3 Aldrich"/>
  </r>
  <r>
    <x v="0"/>
    <s v="NA"/>
    <n v="0.77"/>
    <s v="NA"/>
    <x v="42"/>
    <n v="137"/>
    <n v="17792.207792207791"/>
    <x v="0"/>
    <s v="Condea, Puralox"/>
    <s v="dried under N2 at 423 K for 2 h"/>
    <m/>
    <m/>
    <x v="1"/>
    <m/>
    <m/>
    <x v="0"/>
    <n v="8.5"/>
    <s v="NA"/>
    <n v="2"/>
    <n v="773"/>
    <s v="H2"/>
    <m/>
    <n v="573"/>
    <s v="H2 Chemisorption"/>
    <s v="NA"/>
    <s v="NA"/>
    <s v="NA"/>
    <s v="ND"/>
    <n v="27.948717948717949"/>
    <n v="27.948717948717949"/>
    <s v="NA"/>
    <n v="39"/>
    <n v="39"/>
    <s v="ND"/>
    <s v="NA"/>
    <s v="ND"/>
    <s v="NA"/>
    <s v="ND"/>
    <n v="39"/>
    <n v="39"/>
    <x v="0"/>
    <n v="2005"/>
    <s v="Fernández, M.B."/>
    <s v="Argentina"/>
    <s v="Hydrogenation of edible oil over Pd catalysts: A combined theoretical and experimental study"/>
    <s v="Journal of Molecular Catalysis A: Chemical"/>
    <x v="37"/>
    <m/>
    <s v="gamma-Al2O3 Alfa Aesar"/>
  </r>
  <r>
    <x v="2"/>
    <n v="0.3"/>
    <n v="0.39"/>
    <n v="0.3000000000000001"/>
    <x v="31"/>
    <n v="200"/>
    <n v="66666.666666666672"/>
    <x v="7"/>
    <s v="ND"/>
    <s v="were ground and sieved to retain particles with sizes of 0.10-0.04 mm"/>
    <m/>
    <m/>
    <x v="4"/>
    <m/>
    <n v="11"/>
    <x v="0"/>
    <n v="3"/>
    <n v="-8"/>
    <n v="4"/>
    <n v="573"/>
    <s v="H2"/>
    <n v="2"/>
    <n v="673"/>
    <s v="H2 Chemisorption"/>
    <s v="NA"/>
    <n v="0.93500000000000005"/>
    <n v="55"/>
    <s v="ND"/>
    <s v="NA"/>
    <n v="55"/>
    <s v="NA"/>
    <n v="17"/>
    <n v="17"/>
    <s v="ND"/>
    <s v="NA"/>
    <s v="ND"/>
    <s v="NA"/>
    <s v="ND"/>
    <n v="17"/>
    <n v="17"/>
    <x v="0"/>
    <n v="2005"/>
    <s v="Nohair, B."/>
    <s v="France"/>
    <s v="Palladium supported catalysts for the selective hydrogenation of sunflower oil"/>
    <s v="Journal of Molecular Catalysis A: Chemical"/>
    <x v="38"/>
    <m/>
    <s v="SiO2 Aldrich"/>
  </r>
  <r>
    <x v="2"/>
    <n v="1"/>
    <n v="0.91"/>
    <n v="8.9999999999999969E-2"/>
    <x v="0"/>
    <n v="200"/>
    <n v="20000"/>
    <x v="7"/>
    <s v="ND"/>
    <s v="were ground and sieved to retain particles with sizes of 0.10-0.04 mm"/>
    <m/>
    <m/>
    <x v="4"/>
    <m/>
    <n v="11"/>
    <x v="0"/>
    <n v="3"/>
    <n v="-8"/>
    <n v="4"/>
    <n v="573"/>
    <s v="H2"/>
    <n v="2"/>
    <n v="673"/>
    <s v="H2 Chemisorption"/>
    <s v="NA"/>
    <n v="0.95400000000000007"/>
    <n v="53"/>
    <s v="ND"/>
    <s v="NA"/>
    <n v="53"/>
    <s v="NA"/>
    <n v="18"/>
    <n v="18"/>
    <s v="ND"/>
    <s v="NA"/>
    <s v="ND"/>
    <s v="NA"/>
    <s v="ND"/>
    <n v="18"/>
    <n v="18"/>
    <x v="0"/>
    <n v="2005"/>
    <s v="Nohair, B."/>
    <s v="France"/>
    <s v="Palladium supported catalysts for the selective hydrogenation of sunflower oil"/>
    <s v="Journal of Molecular Catalysis A: Chemical"/>
    <x v="38"/>
    <m/>
    <s v="SiO2 Aldrich"/>
  </r>
  <r>
    <x v="2"/>
    <n v="1.5"/>
    <n v="1.45"/>
    <n v="3.3333333333333361E-2"/>
    <x v="43"/>
    <n v="200"/>
    <n v="13333.333333333334"/>
    <x v="7"/>
    <s v="ND"/>
    <s v="were ground and sieved to retain particles with sizes of 0.10-0.04 mm"/>
    <m/>
    <m/>
    <x v="4"/>
    <m/>
    <n v="11"/>
    <x v="0"/>
    <n v="3"/>
    <n v="-8"/>
    <n v="4"/>
    <n v="573"/>
    <s v="H2"/>
    <n v="2"/>
    <n v="673"/>
    <s v="H2 Chemisorption"/>
    <s v="NA"/>
    <n v="0.94000000000000006"/>
    <n v="47"/>
    <s v="ND"/>
    <s v="NA"/>
    <n v="47"/>
    <s v="NA"/>
    <n v="20"/>
    <n v="20"/>
    <s v="ND"/>
    <s v="NA"/>
    <s v="ND"/>
    <s v="NA"/>
    <s v="ND"/>
    <n v="20"/>
    <n v="20"/>
    <x v="0"/>
    <n v="2005"/>
    <s v="Nohair, B."/>
    <s v="France"/>
    <s v="Palladium supported catalysts for the selective hydrogenation of sunflower oil"/>
    <s v="Journal of Molecular Catalysis A: Chemical"/>
    <x v="38"/>
    <m/>
    <s v="SiO2 Aldrich"/>
  </r>
  <r>
    <x v="2"/>
    <n v="1"/>
    <n v="0.91"/>
    <n v="8.9999999999999969E-2"/>
    <x v="0"/>
    <n v="200"/>
    <n v="20000"/>
    <x v="7"/>
    <s v="ND"/>
    <s v="were ground and sieved to retain particles with sizes of 0.10-0.04 mm"/>
    <m/>
    <m/>
    <x v="4"/>
    <m/>
    <n v="11"/>
    <x v="0"/>
    <n v="3"/>
    <n v="-8"/>
    <m/>
    <m/>
    <s v="H2"/>
    <n v="2"/>
    <n v="573"/>
    <s v="H2 Chemisorption"/>
    <s v="NA"/>
    <n v="0.98"/>
    <n v="28"/>
    <s v="ND"/>
    <s v="NA"/>
    <n v="28"/>
    <s v="NA"/>
    <n v="35"/>
    <n v="35"/>
    <s v="ND"/>
    <s v="NA"/>
    <s v="ND"/>
    <s v="NA"/>
    <s v="ND"/>
    <n v="35"/>
    <n v="35"/>
    <x v="0"/>
    <n v="2005"/>
    <s v="Nohair, B."/>
    <s v="France"/>
    <s v="Palladium supported catalysts for the selective hydrogenation of sunflower oil"/>
    <s v="Journal of Molecular Catalysis A: Chemical"/>
    <x v="38"/>
    <s v="instead of calcination, treatment in CH3OH/H2 is done"/>
    <s v="SiO2 Aldrich"/>
  </r>
  <r>
    <x v="2"/>
    <n v="1"/>
    <n v="0.91"/>
    <n v="8.9999999999999969E-2"/>
    <x v="0"/>
    <n v="200"/>
    <n v="20000"/>
    <x v="7"/>
    <s v="ND"/>
    <s v="were ground and sieved to retain particles with sizes of 0.10-0.04 mm"/>
    <m/>
    <m/>
    <x v="4"/>
    <m/>
    <n v="11"/>
    <x v="0"/>
    <n v="3"/>
    <n v="-8"/>
    <m/>
    <m/>
    <s v="H2"/>
    <n v="2"/>
    <n v="773"/>
    <s v="H2 Chemisorption"/>
    <s v="NA"/>
    <n v="0.93600000000000005"/>
    <n v="12"/>
    <s v="ND"/>
    <s v="NA"/>
    <n v="12"/>
    <s v="NA"/>
    <n v="78"/>
    <n v="78"/>
    <s v="ND"/>
    <s v="NA"/>
    <s v="ND"/>
    <s v="NA"/>
    <s v="ND"/>
    <n v="78"/>
    <n v="78"/>
    <x v="0"/>
    <n v="2005"/>
    <s v="Nohair, B."/>
    <s v="France"/>
    <s v="Palladium supported catalysts for the selective hydrogenation of sunflower oil"/>
    <s v="Journal of Molecular Catalysis A: Chemical"/>
    <x v="38"/>
    <s v="instead of calcination, treatment in H2O/H2 is done"/>
    <s v="SiO2 Aldrich"/>
  </r>
  <r>
    <x v="1"/>
    <n v="0.3"/>
    <n v="0.32"/>
    <n v="6.6666666666666735E-2"/>
    <x v="31"/>
    <n v="9"/>
    <n v="3000"/>
    <x v="8"/>
    <s v="ND"/>
    <s v="ND"/>
    <m/>
    <m/>
    <x v="4"/>
    <m/>
    <m/>
    <x v="0"/>
    <n v="8.1999999999999993"/>
    <s v="NA"/>
    <n v="4"/>
    <n v="573"/>
    <s v="H2"/>
    <n v="2"/>
    <n v="673"/>
    <s v="H2 Chemisorption"/>
    <s v="NA"/>
    <n v="0.94400000000000006"/>
    <n v="59"/>
    <s v="ND"/>
    <s v="NA"/>
    <n v="59"/>
    <s v="NA"/>
    <n v="16"/>
    <n v="16"/>
    <s v="ND"/>
    <s v="NA"/>
    <s v="ND"/>
    <s v="NA"/>
    <s v="ND"/>
    <n v="16"/>
    <n v="16"/>
    <x v="0"/>
    <n v="2005"/>
    <s v="Nohair, B."/>
    <s v="France"/>
    <s v="Palladium supported catalysts for the selective hydrogenation of sunflower oil"/>
    <s v="Journal of Molecular Catalysis A: Chemical"/>
    <x v="38"/>
    <m/>
    <s v="alpha-Al2O3 Alfa Aesar %99.95 alpha-phase"/>
  </r>
  <r>
    <x v="1"/>
    <n v="0.3"/>
    <n v="0.3"/>
    <n v="0"/>
    <x v="31"/>
    <n v="215"/>
    <n v="71666.666666666672"/>
    <x v="0"/>
    <s v="ND"/>
    <s v="ND"/>
    <m/>
    <m/>
    <x v="4"/>
    <m/>
    <m/>
    <x v="0"/>
    <n v="8.5"/>
    <s v="NA"/>
    <n v="4"/>
    <n v="573"/>
    <s v="H2"/>
    <n v="2"/>
    <n v="673"/>
    <s v="H2 Chemisorption"/>
    <s v="NA"/>
    <n v="0.91"/>
    <n v="70"/>
    <s v="ND"/>
    <s v="NA"/>
    <n v="70"/>
    <s v="NA"/>
    <n v="13"/>
    <n v="13"/>
    <s v="ND"/>
    <s v="NA"/>
    <s v="ND"/>
    <s v="NA"/>
    <s v="ND"/>
    <n v="13"/>
    <n v="13"/>
    <x v="0"/>
    <n v="2005"/>
    <s v="Nohair, B."/>
    <s v="France"/>
    <s v="Palladium supported catalysts for the selective hydrogenation of sunflower oil"/>
    <s v="Journal of Molecular Catalysis A: Chemical"/>
    <x v="38"/>
    <m/>
    <s v="gamma-Al2O3 Alfa Aesar"/>
  </r>
  <r>
    <x v="1"/>
    <n v="0.3"/>
    <n v="0.38"/>
    <n v="0.26666666666666672"/>
    <x v="31"/>
    <n v="48"/>
    <n v="16000"/>
    <x v="5"/>
    <s v="ND"/>
    <s v="ND"/>
    <m/>
    <m/>
    <x v="4"/>
    <m/>
    <m/>
    <x v="0"/>
    <n v="6"/>
    <s v="NA"/>
    <n v="4"/>
    <n v="573"/>
    <s v="H2"/>
    <n v="2"/>
    <n v="673"/>
    <s v="TEM"/>
    <s v="NA"/>
    <s v="NA"/>
    <n v="47"/>
    <s v="ND"/>
    <s v="NA"/>
    <n v="47"/>
    <n v="23.191489361702128"/>
    <n v="23.191489361702128"/>
    <s v="NA"/>
    <s v="ND"/>
    <s v="NA"/>
    <s v="ND"/>
    <n v="20"/>
    <s v="ND"/>
    <n v="23.191489361702128"/>
    <n v="23.191489361702128"/>
    <x v="0"/>
    <n v="2005"/>
    <s v="Nohair, B."/>
    <s v="France"/>
    <s v="Palladium supported catalysts for the selective hydrogenation of sunflower oil"/>
    <s v="Journal of Molecular Catalysis A: Chemical"/>
    <x v="38"/>
    <m/>
    <m/>
  </r>
  <r>
    <x v="1"/>
    <n v="0.3"/>
    <n v="0.3"/>
    <n v="0"/>
    <x v="31"/>
    <n v="297"/>
    <n v="99000"/>
    <x v="16"/>
    <s v="ND"/>
    <s v="ND"/>
    <m/>
    <m/>
    <x v="4"/>
    <m/>
    <m/>
    <x v="0"/>
    <n v="10"/>
    <s v="NA"/>
    <n v="4"/>
    <n v="573"/>
    <s v="H2"/>
    <n v="2"/>
    <n v="573"/>
    <s v="TEM"/>
    <s v="NA"/>
    <s v="NA"/>
    <n v="38"/>
    <s v="ND"/>
    <s v="NA"/>
    <n v="38"/>
    <n v="28.684210526315791"/>
    <n v="28.684210526315791"/>
    <s v="NA"/>
    <s v="ND"/>
    <s v="NA"/>
    <s v="ND"/>
    <n v="24"/>
    <s v="ND"/>
    <n v="28.684210526315791"/>
    <n v="28.684210526315791"/>
    <x v="0"/>
    <n v="2005"/>
    <s v="Nohair, B."/>
    <s v="France"/>
    <s v="Palladium supported catalysts for the selective hydrogenation of sunflower oil"/>
    <s v="Journal of Molecular Catalysis A: Chemical"/>
    <x v="38"/>
    <m/>
    <s v="MgO Merck"/>
  </r>
  <r>
    <x v="1"/>
    <n v="0.3"/>
    <n v="0.28000000000000003"/>
    <n v="6.6666666666666541E-2"/>
    <x v="31"/>
    <n v="40"/>
    <n v="13333.333333333334"/>
    <x v="13"/>
    <s v="ND"/>
    <s v="ND"/>
    <m/>
    <m/>
    <x v="4"/>
    <m/>
    <m/>
    <x v="0"/>
    <n v="8.9"/>
    <s v="NA"/>
    <n v="4"/>
    <n v="573"/>
    <s v="H2"/>
    <n v="2"/>
    <n v="673"/>
    <s v="H2 Chemisorption"/>
    <s v="NA"/>
    <n v="0.91"/>
    <n v="26"/>
    <s v="ND"/>
    <s v="NA"/>
    <n v="26"/>
    <s v="NA"/>
    <n v="35"/>
    <n v="35"/>
    <s v="ND"/>
    <s v="NA"/>
    <s v="ND"/>
    <s v="NA"/>
    <s v="ND"/>
    <n v="35"/>
    <n v="35"/>
    <x v="0"/>
    <n v="2005"/>
    <s v="Nohair, B."/>
    <s v="France"/>
    <s v="Palladium supported catalysts for the selective hydrogenation of sunflower oil"/>
    <s v="Journal of Molecular Catalysis A: Chemical"/>
    <x v="38"/>
    <m/>
    <s v="ZnO Aldrich"/>
  </r>
  <r>
    <x v="1"/>
    <n v="0.3"/>
    <n v="0.3"/>
    <n v="0"/>
    <x v="31"/>
    <n v="127"/>
    <n v="42333.333333333336"/>
    <x v="10"/>
    <s v="ND"/>
    <s v="ND"/>
    <m/>
    <m/>
    <x v="4"/>
    <m/>
    <m/>
    <x v="0"/>
    <n v="6"/>
    <s v="NA"/>
    <n v="4"/>
    <n v="573"/>
    <s v="H2"/>
    <n v="2"/>
    <n v="673"/>
    <s v="TEM"/>
    <s v="NA"/>
    <s v="NA"/>
    <n v="26"/>
    <s v="ND"/>
    <s v="NA"/>
    <n v="26"/>
    <n v="41.92307692307692"/>
    <n v="41.92307692307692"/>
    <s v="NA"/>
    <s v="ND"/>
    <s v="NA"/>
    <s v="ND"/>
    <n v="36"/>
    <s v="ND"/>
    <n v="41.92307692307692"/>
    <n v="41.92307692307692"/>
    <x v="0"/>
    <n v="2005"/>
    <s v="Nohair, B."/>
    <s v="France"/>
    <s v="Palladium supported catalysts for the selective hydrogenation of sunflower oil"/>
    <s v="Journal of Molecular Catalysis A: Chemical"/>
    <x v="38"/>
    <m/>
    <s v="CeO2 Aldrich"/>
  </r>
  <r>
    <x v="1"/>
    <n v="0.3"/>
    <n v="0.31"/>
    <n v="3.3333333333333368E-2"/>
    <x v="31"/>
    <n v="87"/>
    <n v="29000"/>
    <x v="17"/>
    <s v="ND"/>
    <s v="ND"/>
    <m/>
    <m/>
    <x v="4"/>
    <m/>
    <m/>
    <x v="0"/>
    <m/>
    <s v="NA"/>
    <n v="4"/>
    <n v="573"/>
    <s v="H2"/>
    <n v="2"/>
    <n v="673"/>
    <s v="TEM"/>
    <s v="NA"/>
    <s v="NA"/>
    <n v="29"/>
    <s v="ND"/>
    <s v="NA"/>
    <n v="29"/>
    <n v="37.586206896551722"/>
    <n v="37.586206896551722"/>
    <s v="NA"/>
    <s v="ND"/>
    <s v="NA"/>
    <s v="ND"/>
    <n v="32"/>
    <s v="ND"/>
    <n v="37.586206896551722"/>
    <n v="37.586206896551722"/>
    <x v="0"/>
    <n v="2005"/>
    <s v="Nohair, B."/>
    <s v="France"/>
    <s v="Palladium supported catalysts for the selective hydrogenation of sunflower oil"/>
    <s v="Journal of Molecular Catalysis A: Chemical"/>
    <x v="38"/>
    <m/>
    <m/>
  </r>
  <r>
    <x v="1"/>
    <n v="1"/>
    <s v="NA"/>
    <s v="NA"/>
    <x v="0"/>
    <m/>
    <s v="NA"/>
    <x v="11"/>
    <s v="by precipitation of zirconiumoxychloride with a solution of ammonium hydroxide"/>
    <s v="ND"/>
    <n v="973"/>
    <n v="3"/>
    <x v="1"/>
    <s v="water"/>
    <m/>
    <x v="0"/>
    <n v="6.6"/>
    <s v="NA"/>
    <m/>
    <m/>
    <s v="H2"/>
    <n v="1"/>
    <n v="573"/>
    <s v="H2 Chemisorption"/>
    <s v="NA"/>
    <s v="NA"/>
    <n v="46.8"/>
    <s v="ND"/>
    <s v="NA"/>
    <n v="46.8"/>
    <n v="23.290598290598293"/>
    <n v="23.290598290598293"/>
    <s v="NA"/>
    <s v="ND"/>
    <s v="NA"/>
    <s v="ND"/>
    <s v="NA"/>
    <s v="ND"/>
    <n v="23.290598290598293"/>
    <n v="23.290598290598293"/>
    <x v="1"/>
    <n v="2005"/>
    <s v="Araya, P."/>
    <s v="Chile"/>
    <s v="Methane combustion over Pd/SiO2 catalysts with different degrees of hydrophobicity"/>
    <s v="Applied Catalysis A: General"/>
    <x v="39"/>
    <m/>
    <s v="ZrO2 Obtained from a solution of ZrO(NO3)"/>
  </r>
  <r>
    <x v="1"/>
    <n v="1"/>
    <s v="NA"/>
    <s v="NA"/>
    <x v="0"/>
    <m/>
    <s v="NA"/>
    <x v="7"/>
    <s v="hydrophilic silica, Aerosil 130, obtained from Degussa"/>
    <s v="ND"/>
    <m/>
    <m/>
    <x v="1"/>
    <s v="water"/>
    <m/>
    <x v="0"/>
    <n v="3"/>
    <s v="NA"/>
    <m/>
    <m/>
    <s v="H2"/>
    <n v="1"/>
    <n v="573"/>
    <s v="H2 Chemisorption"/>
    <s v="NA"/>
    <s v="NA"/>
    <n v="31.7"/>
    <s v="ND"/>
    <s v="NA"/>
    <n v="31.7"/>
    <n v="34.384858044164041"/>
    <n v="34.384858044164041"/>
    <s v="NA"/>
    <s v="ND"/>
    <s v="NA"/>
    <s v="ND"/>
    <s v="NA"/>
    <s v="ND"/>
    <n v="34.384858044164041"/>
    <n v="34.384858044164041"/>
    <x v="1"/>
    <n v="2005"/>
    <s v="Araya, P."/>
    <s v="Chile"/>
    <s v="Methane combustion over Pd/SiO2 catalysts with different degrees of hydrophobicity"/>
    <s v="Applied Catalysis A: General"/>
    <x v="39"/>
    <m/>
    <s v="SiO2 Aldrich"/>
  </r>
  <r>
    <x v="1"/>
    <n v="1"/>
    <s v="NA"/>
    <s v="NA"/>
    <x v="0"/>
    <m/>
    <s v="NA"/>
    <x v="7"/>
    <s v="a methoxylatedhydrophobic silica, R972, obtained from Degussa"/>
    <s v="ND"/>
    <m/>
    <m/>
    <x v="2"/>
    <s v="acetone"/>
    <m/>
    <x v="0"/>
    <n v="3"/>
    <s v="NA"/>
    <m/>
    <m/>
    <s v="H2"/>
    <n v="1"/>
    <n v="573"/>
    <s v="H2 Chemisorption"/>
    <s v="NA"/>
    <s v="NA"/>
    <n v="30.1"/>
    <s v="ND"/>
    <s v="NA"/>
    <n v="30.1"/>
    <n v="36.212624584717609"/>
    <n v="36.212624584717609"/>
    <s v="NA"/>
    <s v="ND"/>
    <s v="NA"/>
    <s v="ND"/>
    <s v="NA"/>
    <s v="ND"/>
    <n v="36.212624584717609"/>
    <n v="36.212624584717609"/>
    <x v="1"/>
    <n v="2005"/>
    <s v="Araya, P."/>
    <s v="Chile"/>
    <s v="Methane combustion over Pd/SiO2 catalysts with different degrees of hydrophobicity"/>
    <s v="Applied Catalysis A: General"/>
    <x v="39"/>
    <m/>
    <s v="SiO2 Aldrich"/>
  </r>
  <r>
    <x v="1"/>
    <n v="8"/>
    <n v="7.8"/>
    <n v="2.5000000000000022E-2"/>
    <x v="35"/>
    <m/>
    <s v="NA"/>
    <x v="6"/>
    <s v="activated carbon, from NORIT"/>
    <s v="ND"/>
    <m/>
    <m/>
    <x v="1"/>
    <s v="2-butanol"/>
    <m/>
    <x v="0"/>
    <n v="7"/>
    <s v="NA"/>
    <m/>
    <m/>
    <s v="H2"/>
    <n v="12"/>
    <n v="523"/>
    <s v="TEM"/>
    <s v="NA"/>
    <s v="NA"/>
    <s v="NA"/>
    <s v="ND"/>
    <n v="10.9"/>
    <n v="10.9"/>
    <s v="NA"/>
    <s v="NA"/>
    <s v="NA"/>
    <s v="ND"/>
    <n v="200"/>
    <s v="ND"/>
    <n v="100"/>
    <s v="ND"/>
    <n v="100"/>
    <n v="100"/>
    <x v="4"/>
    <n v="2005"/>
    <s v="Amorim, C."/>
    <s v="USA"/>
    <s v="Catalytic hydrodechlorination over Pd supported on amorphous and structured carbon"/>
    <s v="Journal of Catalysis "/>
    <x v="40"/>
    <s v="H2 chemisorption is done but size determination with chemisorption is avoided because  this presumes an exclusive H:Pd_x000a_stoichiometry"/>
    <m/>
  </r>
  <r>
    <x v="1"/>
    <n v="8"/>
    <n v="8.5"/>
    <n v="6.25E-2"/>
    <x v="35"/>
    <m/>
    <s v="NA"/>
    <x v="6"/>
    <s v="graphite, from Sigma–Aldrich"/>
    <s v="ND"/>
    <m/>
    <m/>
    <x v="1"/>
    <s v="2-butanol"/>
    <m/>
    <x v="0"/>
    <n v="7"/>
    <s v="NA"/>
    <m/>
    <m/>
    <s v="H2"/>
    <n v="12"/>
    <n v="523"/>
    <s v="TEM"/>
    <s v="NA"/>
    <s v="NA"/>
    <s v="NA"/>
    <s v="ND"/>
    <n v="13.625"/>
    <n v="13.625"/>
    <s v="NA"/>
    <s v="NA"/>
    <s v="NA"/>
    <s v="ND"/>
    <n v="250"/>
    <s v="ND"/>
    <n v="80"/>
    <s v="ND"/>
    <n v="80"/>
    <n v="80"/>
    <x v="4"/>
    <n v="2005"/>
    <s v="Amorim, C."/>
    <s v="USA"/>
    <s v="Catalytic hydrodechlorination over Pd supported on amorphous and structured carbon"/>
    <s v="Journal of Catalysis "/>
    <x v="40"/>
    <s v="H2 chemisorption is done but size determination with chemisorption is avoided because  this presumes an exclusive H:Pd_x000a_stoichiometry"/>
    <m/>
  </r>
  <r>
    <x v="1"/>
    <n v="8"/>
    <n v="8.6999999999999993"/>
    <n v="8.7499999999999911E-2"/>
    <x v="35"/>
    <m/>
    <s v="NA"/>
    <x v="6"/>
    <s v="graphitic carbon nanofiber, synthesized by the catalytic decomposition of ethylene over unsupported Ni"/>
    <s v="partial oxidation under O2/He flow at 673 K for 2 h"/>
    <m/>
    <m/>
    <x v="1"/>
    <s v="2-butanol"/>
    <m/>
    <x v="0"/>
    <n v="7"/>
    <s v="NA"/>
    <m/>
    <m/>
    <s v="H2"/>
    <n v="12"/>
    <n v="523"/>
    <s v="TEM"/>
    <s v="NA"/>
    <s v="NA"/>
    <s v="NA"/>
    <s v="ND"/>
    <n v="8.384615384615385"/>
    <n v="8.384615384615385"/>
    <s v="NA"/>
    <s v="NA"/>
    <s v="NA"/>
    <s v="ND"/>
    <n v="230"/>
    <s v="ND"/>
    <n v="130"/>
    <s v="ND"/>
    <n v="130"/>
    <n v="130"/>
    <x v="4"/>
    <n v="2005"/>
    <s v="Amorim, C."/>
    <s v="USA"/>
    <s v="Catalytic hydrodechlorination over Pd supported on amorphous and structured carbon"/>
    <s v="Journal of Catalysis "/>
    <x v="40"/>
    <s v="H2 chemisorption is done but size determination with chemisorption is avoided because  this presumes an exclusive H:Pd_x000a_stoichiometry"/>
    <m/>
  </r>
  <r>
    <x v="1"/>
    <n v="1"/>
    <s v="NA"/>
    <s v="NA"/>
    <x v="0"/>
    <m/>
    <s v="NA"/>
    <x v="7"/>
    <s v="from BASF D11-11"/>
    <s v="ND"/>
    <m/>
    <m/>
    <x v="2"/>
    <s v="toluene"/>
    <m/>
    <x v="0"/>
    <n v="3"/>
    <s v="NA"/>
    <n v="4"/>
    <n v="673"/>
    <s v="H2"/>
    <n v="1"/>
    <n v="573"/>
    <s v="H2 Chemisorption"/>
    <s v="NA"/>
    <s v="NA"/>
    <s v="NA"/>
    <s v="ND"/>
    <n v="16.268656716417912"/>
    <n v="16.268656716417912"/>
    <s v="NA"/>
    <n v="67"/>
    <n v="67"/>
    <s v="ND"/>
    <s v="NA"/>
    <s v="ND"/>
    <n v="40"/>
    <s v="ND"/>
    <n v="67"/>
    <n v="67"/>
    <x v="0"/>
    <n v="2005"/>
    <s v="Marín-Astorga, N."/>
    <s v="Spain, Chile"/>
    <s v="A comparative study of Pd supported on MCM-41 and SiO2 in the liquid phase hydrogenation of phenyl alkyl acetylenes mixtures"/>
    <s v="Journal of Molecular Catalysis A: Chemical"/>
    <x v="41"/>
    <s v="CO Chemisorption is also done (d: 6.7 nm)"/>
    <s v="SiO2 Aldrich"/>
  </r>
  <r>
    <x v="1"/>
    <n v="2"/>
    <s v="NA"/>
    <s v="NA"/>
    <x v="29"/>
    <n v="65"/>
    <n v="3250"/>
    <x v="0"/>
    <s v="Alfa-Aesar 39812"/>
    <s v="ND"/>
    <m/>
    <m/>
    <x v="3"/>
    <s v="water"/>
    <n v="10.6"/>
    <x v="1"/>
    <n v="8.5"/>
    <n v="-2.0999999999999996"/>
    <n v="1"/>
    <n v="873"/>
    <s v="H2"/>
    <n v="3"/>
    <n v="673"/>
    <s v="CO Chemisorption"/>
    <n v="1.1228999999999998"/>
    <s v="NA"/>
    <n v="19.7"/>
    <s v="ND"/>
    <s v="NA"/>
    <n v="19.7"/>
    <s v="NA"/>
    <n v="57"/>
    <n v="57"/>
    <s v="ND"/>
    <s v="NA"/>
    <s v="ND"/>
    <s v="NA"/>
    <s v="ND"/>
    <n v="57"/>
    <n v="57"/>
    <x v="1"/>
    <n v="2005"/>
    <s v="Demoulin, O."/>
    <s v="Belgium, Germany"/>
    <s v="Investigation of Parameters Influencing the Activation of a Pd/gamma-Alumina Catalyst during_x000a_Methane Combustion"/>
    <s v="The Journal of Physical Chemistry B"/>
    <x v="42"/>
    <s v="Final step of calcination is noted"/>
    <s v="gamma-Al2O3 Alfa Aesar"/>
  </r>
  <r>
    <x v="1"/>
    <n v="2"/>
    <s v="NA"/>
    <s v="NA"/>
    <x v="29"/>
    <n v="65"/>
    <n v="3250"/>
    <x v="0"/>
    <s v="Alfa-Aesar 39812"/>
    <s v="ND"/>
    <m/>
    <m/>
    <x v="3"/>
    <s v="water"/>
    <n v="10.6"/>
    <x v="1"/>
    <n v="8.5"/>
    <n v="-2.0999999999999996"/>
    <n v="3"/>
    <n v="873"/>
    <s v="H2"/>
    <n v="3"/>
    <n v="673"/>
    <s v="CO Chemisorption"/>
    <n v="1.1247"/>
    <s v="NA"/>
    <n v="16.3"/>
    <s v="ND"/>
    <s v="NA"/>
    <n v="16.3"/>
    <s v="NA"/>
    <n v="69"/>
    <n v="69"/>
    <s v="ND"/>
    <s v="NA"/>
    <s v="ND"/>
    <s v="NA"/>
    <s v="ND"/>
    <n v="69"/>
    <n v="69"/>
    <x v="1"/>
    <n v="2005"/>
    <s v="Demoulin, O."/>
    <s v="Belgium, Germany"/>
    <s v="Investigation of Parameters Influencing the Activation of a Pd/gamma-Alumina Catalyst during_x000a_Methane Combustion"/>
    <s v="The Journal of Physical Chemistry B"/>
    <x v="42"/>
    <s v="Final step of calcination is noted"/>
    <s v="gamma-Al2O3 Alfa Aesar"/>
  </r>
  <r>
    <x v="1"/>
    <n v="2"/>
    <s v="NA"/>
    <s v="NA"/>
    <x v="29"/>
    <n v="65"/>
    <n v="3250"/>
    <x v="0"/>
    <s v="Alfa-Aesar 39812"/>
    <s v="ND"/>
    <m/>
    <m/>
    <x v="3"/>
    <s v="water"/>
    <n v="10.6"/>
    <x v="1"/>
    <n v="8.5"/>
    <n v="-2.0999999999999996"/>
    <n v="24"/>
    <n v="873"/>
    <s v="H2"/>
    <n v="3"/>
    <n v="673"/>
    <s v="CO Chemisorption"/>
    <n v="1.125"/>
    <s v="NA"/>
    <n v="12.5"/>
    <s v="ND"/>
    <s v="NA"/>
    <n v="12.5"/>
    <s v="NA"/>
    <n v="90"/>
    <n v="90"/>
    <s v="ND"/>
    <s v="NA"/>
    <s v="ND"/>
    <s v="NA"/>
    <s v="ND"/>
    <n v="90"/>
    <n v="90"/>
    <x v="1"/>
    <n v="2005"/>
    <s v="Demoulin, O."/>
    <s v="Belgium, Germany"/>
    <s v="Investigation of Parameters Influencing the Activation of a Pd/gamma-Alumina Catalyst during_x000a_Methane Combustion"/>
    <s v="The Journal of Physical Chemistry B"/>
    <x v="42"/>
    <s v="Final step of calcination is noted"/>
    <s v="gamma-Al2O3 Alfa Aesar"/>
  </r>
  <r>
    <x v="1"/>
    <n v="0.5"/>
    <s v="NA"/>
    <s v="NA"/>
    <x v="6"/>
    <n v="65"/>
    <n v="13000"/>
    <x v="0"/>
    <s v="Alfa-Aesar 39812"/>
    <s v="ND"/>
    <m/>
    <m/>
    <x v="3"/>
    <s v="water"/>
    <n v="10.6"/>
    <x v="1"/>
    <n v="8.5"/>
    <n v="-2.0999999999999996"/>
    <n v="3"/>
    <n v="873"/>
    <s v="H2"/>
    <n v="3"/>
    <n v="673"/>
    <s v="CO Chemisorption"/>
    <n v="1.1097000000000001"/>
    <s v="NA"/>
    <n v="41.1"/>
    <s v="ND"/>
    <s v="NA"/>
    <n v="41.1"/>
    <s v="NA"/>
    <n v="27"/>
    <n v="27"/>
    <s v="ND"/>
    <s v="NA"/>
    <s v="ND"/>
    <s v="NA"/>
    <s v="ND"/>
    <n v="27"/>
    <n v="27"/>
    <x v="1"/>
    <n v="2005"/>
    <s v="Demoulin, O."/>
    <s v="Belgium, Germany"/>
    <s v="Investigation of Parameters Influencing the Activation of a Pd/gamma-Alumina Catalyst during_x000a_Methane Combustion"/>
    <s v="The Journal of Physical Chemistry B"/>
    <x v="42"/>
    <s v="Final step of calcination is noted"/>
    <s v="gamma-Al2O3 Alfa Aesar"/>
  </r>
  <r>
    <x v="1"/>
    <n v="2"/>
    <s v="NA"/>
    <s v="NA"/>
    <x v="29"/>
    <n v="65"/>
    <n v="3250"/>
    <x v="0"/>
    <s v="Alfa-Aesar 39812"/>
    <s v="ND"/>
    <m/>
    <m/>
    <x v="3"/>
    <s v="water"/>
    <n v="10.6"/>
    <x v="1"/>
    <n v="8.5"/>
    <n v="-2.0999999999999996"/>
    <n v="3"/>
    <n v="873"/>
    <s v="H2"/>
    <n v="3"/>
    <n v="673"/>
    <s v="CO Chemisorption"/>
    <n v="1.1160000000000001"/>
    <s v="NA"/>
    <n v="12"/>
    <s v="ND"/>
    <s v="NA"/>
    <n v="12"/>
    <s v="NA"/>
    <n v="93"/>
    <n v="93"/>
    <s v="ND"/>
    <s v="NA"/>
    <s v="ND"/>
    <s v="NA"/>
    <s v="ND"/>
    <n v="93"/>
    <n v="93"/>
    <x v="1"/>
    <n v="2005"/>
    <s v="Demoulin, O."/>
    <s v="Belgium, Germany"/>
    <s v="Investigation of Parameters Influencing the Activation of a Pd/gamma-Alumina Catalyst during_x000a_Methane Combustion"/>
    <s v="The Journal of Physical Chemistry B"/>
    <x v="42"/>
    <s v="Final step of calcination is noted"/>
    <s v="gamma-Al2O3 Alfa Aesar"/>
  </r>
  <r>
    <x v="1"/>
    <n v="10"/>
    <s v="NA"/>
    <s v="NA"/>
    <x v="2"/>
    <n v="65"/>
    <n v="650"/>
    <x v="0"/>
    <s v="Alfa-Aesar 39812"/>
    <s v="ND"/>
    <m/>
    <m/>
    <x v="3"/>
    <s v="water"/>
    <n v="10.6"/>
    <x v="1"/>
    <n v="8.5"/>
    <n v="-2.0999999999999996"/>
    <n v="3"/>
    <n v="873"/>
    <s v="H2"/>
    <n v="3"/>
    <n v="673"/>
    <s v="CO Chemisorption"/>
    <n v="1.1180000000000001"/>
    <s v="NA"/>
    <n v="4.3"/>
    <s v="ND"/>
    <s v="NA"/>
    <n v="4.3"/>
    <s v="NA"/>
    <n v="260"/>
    <n v="260"/>
    <s v="ND"/>
    <s v="NA"/>
    <s v="ND"/>
    <s v="NA"/>
    <s v="ND"/>
    <n v="260"/>
    <n v="260"/>
    <x v="1"/>
    <n v="2005"/>
    <s v="Demoulin, O."/>
    <s v="Belgium, Germany"/>
    <s v="Investigation of Parameters Influencing the Activation of a Pd/gamma-Alumina Catalyst during_x000a_Methane Combustion"/>
    <s v="The Journal of Physical Chemistry B"/>
    <x v="42"/>
    <s v="Final step of calcination is noted"/>
    <s v="gamma-Al2O3 Alfa Aesar"/>
  </r>
  <r>
    <x v="0"/>
    <n v="2"/>
    <s v="NA"/>
    <s v="NA"/>
    <x v="29"/>
    <n v="10.4"/>
    <n v="520"/>
    <x v="10"/>
    <s v="purity 99.9% from Aldrich"/>
    <s v="ND"/>
    <n v="1073"/>
    <n v="2"/>
    <x v="0"/>
    <s v="aqueous hydrochloric acid"/>
    <n v="1"/>
    <x v="0"/>
    <n v="6"/>
    <n v="5"/>
    <n v="2"/>
    <n v="673"/>
    <s v="H2"/>
    <n v="1"/>
    <n v="673"/>
    <s v="CO Chemisorption"/>
    <n v="1.05"/>
    <s v="NA"/>
    <n v="10"/>
    <s v="ND"/>
    <s v="NA"/>
    <n v="10"/>
    <s v="NA"/>
    <n v="105"/>
    <n v="105"/>
    <s v="ND"/>
    <s v="NA"/>
    <s v="ND"/>
    <s v="NA"/>
    <s v="ND"/>
    <n v="105"/>
    <n v="105"/>
    <x v="6"/>
    <n v="2005"/>
    <s v="Gómez-Sainero, L.M."/>
    <s v="Spain, UK"/>
    <s v="Investigation of Sm2O3–CeO2-supported palladium catalysts for the_x000a_reforming of methanol: The role of the support"/>
    <s v="Applied Catalysis A: General"/>
    <x v="43"/>
    <m/>
    <s v="CeO2 Aldrich"/>
  </r>
  <r>
    <x v="0"/>
    <n v="2"/>
    <s v="NA"/>
    <s v="NA"/>
    <x v="29"/>
    <n v="2.7"/>
    <n v="135"/>
    <x v="18"/>
    <s v="purity 99.9% from Acros Organics"/>
    <s v="ND"/>
    <n v="1073"/>
    <n v="2"/>
    <x v="0"/>
    <s v="aqueous hydrochloric acid"/>
    <n v="1"/>
    <x v="0"/>
    <n v="8.3000000000000007"/>
    <n v="7.3000000000000007"/>
    <n v="2"/>
    <n v="673"/>
    <s v="H2"/>
    <n v="1"/>
    <n v="673"/>
    <s v="CO Chemisorption"/>
    <n v="1.0549999999999999"/>
    <s v="NA"/>
    <n v="0.5"/>
    <s v="ND"/>
    <s v="NA"/>
    <n v="1"/>
    <s v="NA"/>
    <n v="2110"/>
    <n v="2110"/>
    <s v="ND"/>
    <s v="NA"/>
    <s v="ND"/>
    <s v="NA"/>
    <s v="ND"/>
    <n v="2110"/>
    <n v="2110"/>
    <x v="6"/>
    <n v="2005"/>
    <s v="Gómez-Sainero, L.M."/>
    <s v="Spain, UK"/>
    <s v="Investigation of Sm2O3–CeO2-supported palladium catalysts for the_x000a_reforming of methanol: The role of the support"/>
    <s v="Applied Catalysis A: General"/>
    <x v="43"/>
    <m/>
    <s v="Sm2O3 Shin-etsu"/>
  </r>
  <r>
    <x v="0"/>
    <n v="2"/>
    <s v="NA"/>
    <s v="NA"/>
    <x v="29"/>
    <n v="9.6999999999999993"/>
    <n v="484.99999999999994"/>
    <x v="19"/>
    <s v="prepared by ball milling, CeO2 purity 99.9% from Aldrich, Sm2O3 purity 99.9% from Acros Organics, (CeO2)0.8(Sm2O3)0.2"/>
    <s v="ND"/>
    <n v="1073"/>
    <n v="2"/>
    <x v="0"/>
    <s v="aqueous hydrochloric acid"/>
    <n v="1"/>
    <x v="0"/>
    <m/>
    <s v="NA"/>
    <n v="2"/>
    <n v="673"/>
    <s v="H2"/>
    <n v="1"/>
    <n v="673"/>
    <s v="CO Chemisorption"/>
    <n v="1.0455000000000001"/>
    <s v="NA"/>
    <n v="20.5"/>
    <s v="ND"/>
    <s v="NA"/>
    <n v="20.5"/>
    <s v="NA"/>
    <n v="51"/>
    <n v="51"/>
    <s v="ND"/>
    <s v="NA"/>
    <s v="ND"/>
    <s v="NA"/>
    <s v="ND"/>
    <n v="51"/>
    <n v="51"/>
    <x v="6"/>
    <n v="2005"/>
    <s v="Gómez-Sainero, L.M."/>
    <s v="Spain, UK"/>
    <s v="Investigation of Sm2O3–CeO2-supported palladium catalysts for the_x000a_reforming of methanol: The role of the support"/>
    <s v="Applied Catalysis A: General"/>
    <x v="43"/>
    <m/>
    <m/>
  </r>
  <r>
    <x v="0"/>
    <n v="2"/>
    <s v="NA"/>
    <s v="NA"/>
    <x v="29"/>
    <n v="2.7"/>
    <n v="135"/>
    <x v="18"/>
    <s v="purity 99.9% from Acros Organics"/>
    <s v="ND"/>
    <n v="1073"/>
    <n v="2"/>
    <x v="0"/>
    <s v="aqueous hydrochloric acid"/>
    <n v="1"/>
    <x v="0"/>
    <n v="8.3000000000000007"/>
    <n v="7.3000000000000007"/>
    <n v="2"/>
    <n v="673"/>
    <s v="H2"/>
    <n v="1"/>
    <n v="773"/>
    <s v="CO Chemisorption"/>
    <n v="1.0549999999999999"/>
    <s v="NA"/>
    <n v="2.5"/>
    <s v="ND"/>
    <s v="NA"/>
    <n v="2.5"/>
    <s v="NA"/>
    <n v="422"/>
    <n v="422"/>
    <s v="ND"/>
    <s v="NA"/>
    <s v="ND"/>
    <s v="NA"/>
    <s v="ND"/>
    <n v="422"/>
    <n v="422"/>
    <x v="6"/>
    <n v="2005"/>
    <s v="Gómez-Sainero, L.M."/>
    <s v="Spain, UK"/>
    <s v="Investigation of Sm2O3–CeO2-supported palladium catalysts for the_x000a_reforming of methanol: The role of the support"/>
    <s v="Applied Catalysis A: General"/>
    <x v="43"/>
    <m/>
    <s v="Sm2O3 Shin-etsu"/>
  </r>
  <r>
    <x v="1"/>
    <n v="5"/>
    <s v="NA"/>
    <s v="NA"/>
    <x v="1"/>
    <m/>
    <s v="NA"/>
    <x v="7"/>
    <s v="ND"/>
    <s v="ND"/>
    <m/>
    <m/>
    <x v="1"/>
    <s v="aqueous nitric acid"/>
    <m/>
    <x v="0"/>
    <n v="3"/>
    <s v="NA"/>
    <n v="4"/>
    <n v="773"/>
    <s v="H2"/>
    <n v="2"/>
    <n v="533"/>
    <s v="XRD"/>
    <s v="NA"/>
    <s v="NA"/>
    <s v="NA"/>
    <s v="ND"/>
    <n v="2.3048724580851543"/>
    <n v="2.3048724580851543"/>
    <s v="NA"/>
    <s v="NA"/>
    <s v="NA"/>
    <s v="ND"/>
    <n v="472.91120000000001"/>
    <s v="ND "/>
    <s v="NA"/>
    <s v="ND"/>
    <s v="NA"/>
    <n v="472.91120000000001"/>
    <x v="1"/>
    <n v="2005"/>
    <s v="Karski, S."/>
    <s v="Poland"/>
    <s v="Interaction between Pd and Ag on the surface of silica"/>
    <s v="Journal of Molecular Catalysis A: Chemical"/>
    <x v="44"/>
    <m/>
    <s v="SiO2 Aldrich"/>
  </r>
  <r>
    <x v="1"/>
    <n v="0.2"/>
    <s v="NA"/>
    <s v="NA"/>
    <x v="27"/>
    <m/>
    <s v="NA"/>
    <x v="16"/>
    <s v="ND"/>
    <s v="ND"/>
    <m/>
    <m/>
    <x v="2"/>
    <s v="toluene"/>
    <m/>
    <x v="0"/>
    <n v="10"/>
    <s v="NA"/>
    <n v="3"/>
    <n v="623"/>
    <s v="H2"/>
    <n v="3"/>
    <n v="623"/>
    <s v="H2 Chemisorption"/>
    <s v="NA"/>
    <s v="NA"/>
    <n v="10.3"/>
    <s v="ND"/>
    <s v="NA"/>
    <n v="10.3"/>
    <n v="105.82524271844659"/>
    <n v="105.82524271844659"/>
    <s v="NA"/>
    <s v="ND"/>
    <s v="NA"/>
    <s v="ND"/>
    <s v="NA"/>
    <s v="ND"/>
    <n v="105.82524271844659"/>
    <n v="105.82524271844659"/>
    <x v="0"/>
    <n v="2005"/>
    <s v="Kirm, I."/>
    <s v="Spain"/>
    <s v="Preparation of 2-phenylethanol by catalytic selective hydrogenation of styrene oxide using palladium catalysts"/>
    <s v="Journal of Molecular Catalysis A: Chemical"/>
    <x v="45"/>
    <m/>
    <s v="MgO Merck"/>
  </r>
  <r>
    <x v="1"/>
    <n v="2"/>
    <s v="NA"/>
    <s v="NA"/>
    <x v="29"/>
    <m/>
    <s v="NA"/>
    <x v="16"/>
    <s v="ND"/>
    <s v="ND"/>
    <m/>
    <m/>
    <x v="2"/>
    <s v="toluene"/>
    <m/>
    <x v="0"/>
    <n v="10"/>
    <s v="NA"/>
    <n v="3"/>
    <n v="623"/>
    <s v="H2"/>
    <n v="3"/>
    <n v="623"/>
    <s v="H2 Chemisorption"/>
    <s v="NA"/>
    <s v="NA"/>
    <n v="24.8"/>
    <s v="ND"/>
    <s v="NA"/>
    <n v="24.8"/>
    <n v="43.951612903225808"/>
    <n v="43.951612903225808"/>
    <s v="NA"/>
    <s v="ND"/>
    <s v="NA"/>
    <s v="ND"/>
    <s v="NA"/>
    <s v="ND"/>
    <n v="43.951612903225808"/>
    <n v="43.951612903225808"/>
    <x v="0"/>
    <n v="2005"/>
    <s v="Kirm, I."/>
    <s v="Spain"/>
    <s v="Preparation of 2-phenylethanol by catalytic selective hydrogenation of styrene oxide using palladium catalysts"/>
    <s v="Journal of Molecular Catalysis A: Chemical"/>
    <x v="45"/>
    <m/>
    <s v="MgO Merck"/>
  </r>
  <r>
    <x v="1"/>
    <n v="2"/>
    <s v="NA"/>
    <s v="NA"/>
    <x v="29"/>
    <m/>
    <s v="NA"/>
    <x v="0"/>
    <s v="ND"/>
    <s v="ND"/>
    <m/>
    <m/>
    <x v="2"/>
    <s v="toluene"/>
    <m/>
    <x v="0"/>
    <n v="8.5"/>
    <s v="NA"/>
    <n v="3"/>
    <n v="623"/>
    <s v="H2"/>
    <n v="3"/>
    <n v="623"/>
    <s v="H2 Chemisorption"/>
    <s v="NA"/>
    <s v="NA"/>
    <n v="35.5"/>
    <s v="ND"/>
    <s v="NA"/>
    <n v="35.5"/>
    <n v="30.704225352112676"/>
    <n v="30.704225352112676"/>
    <s v="NA"/>
    <s v="ND"/>
    <s v="NA"/>
    <s v="ND"/>
    <s v="NA"/>
    <s v="ND"/>
    <n v="30.704225352112676"/>
    <n v="30.704225352112676"/>
    <x v="0"/>
    <n v="2005"/>
    <s v="Kirm, I."/>
    <s v="Spain"/>
    <s v="Preparation of 2-phenylethanol by catalytic selective hydrogenation of styrene oxide using palladium catalysts"/>
    <s v="Journal of Molecular Catalysis A: Chemical"/>
    <x v="45"/>
    <m/>
    <s v="gamma-Al2O3 Alfa Aesar"/>
  </r>
  <r>
    <x v="1"/>
    <n v="2"/>
    <s v="NA"/>
    <s v="NA"/>
    <x v="29"/>
    <m/>
    <s v="NA"/>
    <x v="6"/>
    <s v="activated carbon "/>
    <s v="ND"/>
    <m/>
    <m/>
    <x v="2"/>
    <s v="toluene"/>
    <m/>
    <x v="0"/>
    <m/>
    <s v="NA"/>
    <m/>
    <m/>
    <s v="H2"/>
    <n v="3"/>
    <n v="623"/>
    <s v="H2 Chemisorption"/>
    <s v="NA"/>
    <s v="NA"/>
    <n v="41.8"/>
    <s v="ND"/>
    <s v="NA"/>
    <n v="41.8"/>
    <n v="26.076555023923447"/>
    <n v="26.076555023923447"/>
    <s v="NA"/>
    <s v="ND"/>
    <s v="NA"/>
    <s v="ND"/>
    <s v="NA"/>
    <s v="ND"/>
    <n v="26.076555023923447"/>
    <n v="26.076555023923447"/>
    <x v="0"/>
    <n v="2005"/>
    <s v="Kirm, I."/>
    <s v="Spain"/>
    <s v="Preparation of 2-phenylethanol by catalytic selective hydrogenation of styrene oxide using palladium catalysts"/>
    <s v="Journal of Molecular Catalysis A: Chemical"/>
    <x v="45"/>
    <m/>
    <m/>
  </r>
  <r>
    <x v="1"/>
    <s v="NA"/>
    <n v="3"/>
    <s v="NA"/>
    <x v="14"/>
    <m/>
    <s v="NA"/>
    <x v="7"/>
    <s v="Cabosil from Fluka"/>
    <s v="ND"/>
    <m/>
    <m/>
    <x v="0"/>
    <m/>
    <m/>
    <x v="0"/>
    <n v="3"/>
    <s v="NA"/>
    <m/>
    <m/>
    <s v="H2"/>
    <n v="16"/>
    <n v="773"/>
    <s v="H2 titration"/>
    <s v="NA"/>
    <s v="NA"/>
    <n v="18.7"/>
    <s v="ND"/>
    <s v="NA"/>
    <n v="18.7"/>
    <n v="58.288770053475936"/>
    <n v="58.288770053475936"/>
    <s v="NA"/>
    <s v="ND"/>
    <s v="NA"/>
    <s v="ND"/>
    <s v="NA"/>
    <s v="ND"/>
    <n v="58.288770053475936"/>
    <n v="58.288770053475936"/>
    <x v="0"/>
    <n v="2005"/>
    <s v="Papp, A."/>
    <s v="Hungary"/>
    <s v="Catalytic investigation of Pd particles supported on MCM-41 for the selective hydrogenations of terminal and internal alkynes"/>
    <s v="Applied Catalysis A: General"/>
    <x v="46"/>
    <m/>
    <s v="SiO2 Aldrich"/>
  </r>
  <r>
    <x v="1"/>
    <n v="5"/>
    <s v="NA"/>
    <s v="NA"/>
    <x v="1"/>
    <n v="160"/>
    <n v="3200"/>
    <x v="10"/>
    <s v="Rhodia Rare Earth ceria HSA"/>
    <s v="ND"/>
    <m/>
    <m/>
    <x v="1"/>
    <s v="water"/>
    <m/>
    <x v="0"/>
    <n v="6"/>
    <s v="NA"/>
    <m/>
    <m/>
    <s v="H2"/>
    <n v="3"/>
    <n v="623"/>
    <s v="H2 Chemisorption"/>
    <s v="NA"/>
    <s v="NA"/>
    <n v="25"/>
    <s v="ND"/>
    <s v="NA"/>
    <n v="25"/>
    <n v="43.6"/>
    <n v="43.6"/>
    <s v="NA"/>
    <s v="ND"/>
    <s v="NA"/>
    <s v="ND"/>
    <s v="NA"/>
    <s v="ND"/>
    <n v="43.6"/>
    <n v="43.6"/>
    <x v="7"/>
    <n v="2005"/>
    <s v="Barbier Jr, J."/>
    <s v="France"/>
    <s v="Role of ceria-supported noble metal catalysts (Ru, Pd, Pt) in wet air oxidation of nitrogen and oxygen containing compounds"/>
    <s v="Topics in Catalysis"/>
    <x v="47"/>
    <m/>
    <s v="CeO2 Aldrich"/>
  </r>
  <r>
    <x v="1"/>
    <n v="5"/>
    <s v="NA"/>
    <s v="NA"/>
    <x v="1"/>
    <n v="40"/>
    <n v="800"/>
    <x v="10"/>
    <s v="Rhodia Rare Earth ceria LSA"/>
    <s v="ND"/>
    <m/>
    <m/>
    <x v="1"/>
    <s v="water"/>
    <m/>
    <x v="0"/>
    <n v="6"/>
    <s v="NA"/>
    <m/>
    <m/>
    <s v="H2"/>
    <n v="3"/>
    <n v="623"/>
    <s v="H2 Chemisorption"/>
    <s v="NA"/>
    <s v="NA"/>
    <n v="25"/>
    <s v="ND"/>
    <s v="NA"/>
    <n v="25"/>
    <n v="43.6"/>
    <n v="43.6"/>
    <s v="NA"/>
    <s v="ND"/>
    <s v="NA"/>
    <s v="ND"/>
    <s v="NA"/>
    <s v="ND"/>
    <n v="43.6"/>
    <n v="43.6"/>
    <x v="7"/>
    <n v="2005"/>
    <s v="Barbier Jr, J."/>
    <s v="France"/>
    <s v="Role of ceria-supported noble metal catalysts (Ru, Pd, Pt) in wet air oxidation of nitrogen and oxygen containing compounds"/>
    <s v="Topics in Catalysis"/>
    <x v="47"/>
    <m/>
    <s v="CeO2 Aldrich"/>
  </r>
  <r>
    <x v="0"/>
    <n v="5"/>
    <s v="NA"/>
    <s v="NA"/>
    <x v="1"/>
    <n v="600"/>
    <n v="12000"/>
    <x v="7"/>
    <s v="Aldrich no. 7631-86-9"/>
    <s v="ND"/>
    <m/>
    <m/>
    <x v="1"/>
    <s v="water"/>
    <m/>
    <x v="0"/>
    <n v="3"/>
    <s v="NA"/>
    <n v="0.5"/>
    <n v="673"/>
    <s v="H2"/>
    <m/>
    <n v="573"/>
    <s v="TEM"/>
    <s v="NA"/>
    <s v="NA"/>
    <n v="30"/>
    <s v="ND"/>
    <s v="NA"/>
    <n v="30"/>
    <n v="36.333333333333336"/>
    <n v="36.333333333333336"/>
    <s v="NA"/>
    <s v="ND"/>
    <n v="38"/>
    <s v="ND"/>
    <n v="42"/>
    <s v="ND"/>
    <n v="36.333333333333336"/>
    <n v="36.333333333333336"/>
    <x v="8"/>
    <n v="2005"/>
    <s v="Han, Y.-F."/>
    <s v="USA"/>
    <s v="Particle size effects in vinyl acetate synthesis over Pd/SiO2"/>
    <s v="Journal of Catalysis"/>
    <x v="48"/>
    <m/>
    <s v="SiO2 Aldrich"/>
  </r>
  <r>
    <x v="0"/>
    <n v="1"/>
    <s v="NA"/>
    <s v="NA"/>
    <x v="0"/>
    <n v="600"/>
    <n v="60000"/>
    <x v="7"/>
    <s v="Aldrich no. 7631-86-9"/>
    <s v="ND"/>
    <m/>
    <m/>
    <x v="1"/>
    <s v="water"/>
    <m/>
    <x v="0"/>
    <n v="3"/>
    <s v="NA"/>
    <n v="0.5"/>
    <n v="673"/>
    <s v="H2"/>
    <m/>
    <n v="573"/>
    <s v="TEM"/>
    <s v="NA"/>
    <s v="NA"/>
    <n v="40"/>
    <s v="ND"/>
    <s v="NA"/>
    <n v="40"/>
    <n v="27.25"/>
    <n v="27.25"/>
    <s v="NA"/>
    <s v="ND"/>
    <n v="28"/>
    <s v="ND"/>
    <n v="25"/>
    <s v="ND"/>
    <n v="27.25"/>
    <n v="27.25"/>
    <x v="8"/>
    <n v="2005"/>
    <s v="Han, Y.-F."/>
    <s v="USA"/>
    <s v="Particle size effects in vinyl acetate synthesis over Pd/SiO2"/>
    <s v="Journal of Catalysis"/>
    <x v="48"/>
    <m/>
    <s v="SiO2 Aldrich"/>
  </r>
  <r>
    <x v="1"/>
    <n v="1"/>
    <n v="0.95"/>
    <n v="5.0000000000000044E-2"/>
    <x v="0"/>
    <n v="10"/>
    <n v="1000"/>
    <x v="8"/>
    <s v="from Rhone Poulanc"/>
    <s v="ND"/>
    <m/>
    <m/>
    <x v="2"/>
    <s v="heptane"/>
    <m/>
    <x v="0"/>
    <n v="8.1999999999999993"/>
    <s v="NA"/>
    <n v="1"/>
    <n v="773"/>
    <s v="H2"/>
    <n v="1"/>
    <n v="573"/>
    <s v="TEM"/>
    <s v="NA"/>
    <s v="NA"/>
    <s v="NA"/>
    <s v="ND"/>
    <n v="13.625"/>
    <n v="13.625"/>
    <s v="NA"/>
    <s v="NA"/>
    <s v="NA"/>
    <s v="ND"/>
    <s v="NA"/>
    <s v="ND"/>
    <n v="80"/>
    <s v="ND"/>
    <n v="80"/>
    <n v="80"/>
    <x v="6"/>
    <n v="2005"/>
    <s v="Schulz, P.G."/>
    <s v="Argentina"/>
    <s v="Methane Reforming with Carbon Dioxide. The Behavior of Pd/r-Al2O3 and Pd-CeOx/r-Al2O3 Catalysts"/>
    <s v="Industrial Engineering Chemical Research"/>
    <x v="49"/>
    <m/>
    <s v="alpha-Al2O3 Alfa Aesar %99.95 alpha-phase"/>
  </r>
  <r>
    <x v="1"/>
    <n v="1"/>
    <n v="0.95"/>
    <n v="5.0000000000000044E-2"/>
    <x v="0"/>
    <n v="10"/>
    <n v="1000"/>
    <x v="8"/>
    <s v="from Rhone Poulanc"/>
    <s v="ND"/>
    <m/>
    <m/>
    <x v="2"/>
    <s v="heptane"/>
    <m/>
    <x v="0"/>
    <n v="8.1999999999999993"/>
    <s v="NA"/>
    <n v="1"/>
    <n v="1009"/>
    <s v="H2"/>
    <n v="1"/>
    <n v="1009"/>
    <s v="TEM"/>
    <s v="NA"/>
    <s v="NA"/>
    <s v="NA"/>
    <s v="ND"/>
    <n v="4.541666666666667"/>
    <n v="4.541666666666667"/>
    <s v="NA"/>
    <s v="NA"/>
    <s v="NA"/>
    <s v="ND"/>
    <s v="NA"/>
    <s v="ND"/>
    <n v="240"/>
    <s v="ND"/>
    <n v="240"/>
    <n v="240"/>
    <x v="6"/>
    <n v="2005"/>
    <s v="Schulz, P.G."/>
    <s v="Argentina"/>
    <s v="Methane Reforming with Carbon Dioxide. The Behavior of Pd/r-Al2O3 and Pd-CeOx/r-Al2O3 Catalysts"/>
    <s v="Industrial Engineering Chemical Research"/>
    <x v="49"/>
    <m/>
    <s v="alpha-Al2O3 Alfa Aesar %99.95 alpha-phase"/>
  </r>
  <r>
    <x v="2"/>
    <s v="NA"/>
    <n v="3.2"/>
    <s v="NA"/>
    <x v="44"/>
    <m/>
    <s v="NA"/>
    <x v="6"/>
    <s v="carbon nanofibers over inconel sintered metal fiber filters"/>
    <s v="treated in ultrasonic bath"/>
    <m/>
    <m/>
    <x v="7"/>
    <s v="water"/>
    <m/>
    <x v="0"/>
    <m/>
    <s v="NA"/>
    <n v="15"/>
    <n v="393"/>
    <s v="H2"/>
    <n v="1"/>
    <n v="423"/>
    <s v="CO Chemisorption"/>
    <n v="1.0880000000000001"/>
    <s v="NA"/>
    <n v="17"/>
    <s v="ND"/>
    <s v="NA"/>
    <n v="17"/>
    <s v="NA"/>
    <n v="64"/>
    <n v="64"/>
    <s v="ND"/>
    <s v="NA"/>
    <s v="ND"/>
    <s v="NA"/>
    <s v="ND"/>
    <n v="64"/>
    <n v="64"/>
    <x v="0"/>
    <n v="2005"/>
    <s v="Tribolet, P."/>
    <s v="Switzerland"/>
    <s v="Palladium on carbon nanofibers grown on metallic_x000a_filters as novel structured catalyst"/>
    <s v="Catalysis Today"/>
    <x v="50"/>
    <m/>
    <m/>
  </r>
  <r>
    <x v="2"/>
    <s v="NA"/>
    <n v="4.8"/>
    <s v="NA"/>
    <x v="45"/>
    <m/>
    <s v="NA"/>
    <x v="6"/>
    <s v="carbon nanofibers over inconel sintered metal fiber filters"/>
    <s v="treated in ultrasonic bath AND activated in H2O2 "/>
    <m/>
    <m/>
    <x v="7"/>
    <s v="water"/>
    <m/>
    <x v="0"/>
    <m/>
    <s v="NA"/>
    <n v="15"/>
    <n v="393"/>
    <s v="H2"/>
    <n v="1"/>
    <n v="423"/>
    <s v="CO Chemisorption"/>
    <n v="1.1160000000000001"/>
    <s v="NA"/>
    <n v="31"/>
    <s v="ND"/>
    <s v="NA"/>
    <n v="31"/>
    <s v="NA"/>
    <n v="36"/>
    <n v="36"/>
    <s v="ND"/>
    <s v="NA"/>
    <s v="ND"/>
    <s v="NA"/>
    <s v="ND"/>
    <n v="36"/>
    <n v="36"/>
    <x v="0"/>
    <n v="2005"/>
    <s v="Tribolet, P."/>
    <s v="Switzerland"/>
    <s v="Palladium on carbon nanofibers grown on metallic_x000a_filters as novel structured catalyst"/>
    <s v="Catalysis Today"/>
    <x v="50"/>
    <m/>
    <m/>
  </r>
  <r>
    <x v="2"/>
    <s v="NA"/>
    <n v="3.7"/>
    <s v="NA"/>
    <x v="46"/>
    <m/>
    <s v="NA"/>
    <x v="6"/>
    <s v="carbon nanofibers over inconel sintered metal fiber filters"/>
    <s v="treated in ultrasonic bath AND activated in H2O2 "/>
    <m/>
    <m/>
    <x v="3"/>
    <s v="water"/>
    <m/>
    <x v="0"/>
    <m/>
    <s v="NA"/>
    <n v="15"/>
    <n v="393"/>
    <s v="H2"/>
    <n v="1"/>
    <n v="423"/>
    <s v="CO Chemisorption"/>
    <n v="1.113"/>
    <s v="NA"/>
    <n v="53"/>
    <s v="ND"/>
    <s v="NA"/>
    <n v="53"/>
    <s v="NA"/>
    <n v="21"/>
    <n v="21"/>
    <s v="ND"/>
    <s v="NA"/>
    <s v="ND"/>
    <s v="NA"/>
    <s v="ND"/>
    <n v="21"/>
    <n v="21"/>
    <x v="0"/>
    <n v="2005"/>
    <s v="Tribolet, P."/>
    <s v="Switzerland"/>
    <s v="Palladium on carbon nanofibers grown on metallic_x000a_filters as novel structured catalyst"/>
    <s v="Catalysis Today"/>
    <x v="50"/>
    <m/>
    <m/>
  </r>
  <r>
    <x v="2"/>
    <s v="NA"/>
    <n v="5"/>
    <s v="NA"/>
    <x v="1"/>
    <m/>
    <s v="NA"/>
    <x v="6"/>
    <s v="activated carbon fibers, AE1101, KoTHmex"/>
    <s v="NA"/>
    <m/>
    <m/>
    <x v="7"/>
    <s v="water"/>
    <m/>
    <x v="0"/>
    <m/>
    <s v="NA"/>
    <n v="15"/>
    <n v="393"/>
    <s v="H2"/>
    <n v="1"/>
    <n v="423"/>
    <s v="CO Chemisorption"/>
    <n v="1.1340000000000001"/>
    <s v="NA"/>
    <n v="54"/>
    <s v="ND"/>
    <s v="NA"/>
    <n v="54"/>
    <s v="NA"/>
    <n v="21"/>
    <n v="21"/>
    <s v="ND"/>
    <s v="NA"/>
    <s v="ND"/>
    <s v="NA"/>
    <s v="ND"/>
    <n v="21"/>
    <n v="21"/>
    <x v="0"/>
    <n v="2005"/>
    <s v="Tribolet, P."/>
    <s v="Switzerland"/>
    <s v="Palladium on carbon nanofibers grown on metallic_x000a_filters as novel structured catalyst"/>
    <s v="Catalysis Today"/>
    <x v="50"/>
    <m/>
    <m/>
  </r>
  <r>
    <x v="2"/>
    <s v="NA"/>
    <n v="4.9000000000000004"/>
    <s v="NA"/>
    <x v="47"/>
    <m/>
    <s v="NA"/>
    <x v="6"/>
    <s v="activated carbon fibers, AE1101, KoTHmex"/>
    <s v="NA"/>
    <m/>
    <m/>
    <x v="3"/>
    <s v="water"/>
    <m/>
    <x v="0"/>
    <m/>
    <s v="NA"/>
    <n v="15"/>
    <n v="393"/>
    <s v="H2"/>
    <n v="1"/>
    <n v="423"/>
    <s v="CO Chemisorption"/>
    <n v="1.131"/>
    <s v="NA"/>
    <n v="29"/>
    <s v="ND"/>
    <s v="NA"/>
    <n v="29"/>
    <s v="NA"/>
    <n v="39"/>
    <n v="39"/>
    <s v="ND"/>
    <s v="NA"/>
    <s v="ND"/>
    <s v="NA"/>
    <s v="ND"/>
    <n v="39"/>
    <n v="39"/>
    <x v="0"/>
    <n v="2005"/>
    <s v="Tribolet, P."/>
    <s v="Switzerland"/>
    <s v="Palladium on carbon nanofibers grown on metallic_x000a_filters as novel structured catalyst"/>
    <s v="Catalysis Today"/>
    <x v="50"/>
    <m/>
    <m/>
  </r>
  <r>
    <x v="1"/>
    <s v="NA"/>
    <n v="3.31"/>
    <s v="NA"/>
    <x v="48"/>
    <n v="800"/>
    <n v="24169.184290030211"/>
    <x v="7"/>
    <s v="Porous Hollow Silica, prepared from CaCO3 and Na2SiO3"/>
    <s v="ND"/>
    <m/>
    <m/>
    <x v="0"/>
    <s v="aqueous hydrochloric acid"/>
    <m/>
    <x v="0"/>
    <n v="3"/>
    <s v="NA"/>
    <n v="6"/>
    <n v="723"/>
    <s v="H2"/>
    <n v="3"/>
    <n v="673"/>
    <s v="TEM"/>
    <s v="NA"/>
    <s v="NA"/>
    <s v="NA"/>
    <s v="ND"/>
    <n v="12.111111111111111"/>
    <n v="12.111111111111111"/>
    <s v="NA"/>
    <s v="NA"/>
    <s v="NA"/>
    <s v="ND"/>
    <n v="121"/>
    <s v="ND"/>
    <n v="90"/>
    <s v="ND"/>
    <n v="90"/>
    <n v="90"/>
    <x v="0"/>
    <n v="2006"/>
    <s v="Song, J.-R."/>
    <s v="China"/>
    <s v="Preparation and characterization of novel Pd/SiO2 and Ca–Pd/SiO2 egg-shell catalysts with porous hollow silica"/>
    <s v="Applied Surface Science"/>
    <x v="51"/>
    <s v="Support SA is given as 500-1100 m2/g and average value is used as Support SA. TEM results are given as 8-10 nm and average value is used."/>
    <s v="SiO2 Aldrich"/>
  </r>
  <r>
    <x v="0"/>
    <n v="1"/>
    <n v="1.1299999999999999"/>
    <n v="0.12999999999999989"/>
    <x v="0"/>
    <n v="62"/>
    <n v="6200"/>
    <x v="11"/>
    <s v="Zirconium Nitrate, from Aldrich"/>
    <s v="NA"/>
    <n v="823"/>
    <n v="2"/>
    <x v="0"/>
    <s v="aqueous hydrochloric acid"/>
    <m/>
    <x v="0"/>
    <n v="6.1"/>
    <s v="NA"/>
    <n v="2"/>
    <n v="823"/>
    <s v="H2"/>
    <n v="1"/>
    <n v="773"/>
    <s v="CO Chemisorption"/>
    <s v="NA"/>
    <s v="NA"/>
    <n v="27.3"/>
    <s v="ND"/>
    <s v="NA"/>
    <n v="27.3"/>
    <n v="39.926739926739927"/>
    <n v="39.926739926739927"/>
    <s v="NA"/>
    <s v="ND"/>
    <s v="NA"/>
    <s v="ND"/>
    <s v="NA"/>
    <s v="ND"/>
    <n v="39.926739926739927"/>
    <n v="39.926739926739927"/>
    <x v="1"/>
    <n v="2006"/>
    <s v="Schmal, M."/>
    <s v="Brazil"/>
    <s v="Methane oxidation – effect of support, precursor and pretreatment conditions – in situ reaction XPS and DRIFT"/>
    <s v="Catalysis Today"/>
    <x v="52"/>
    <m/>
    <s v="ZrO2 Aldrich"/>
  </r>
  <r>
    <x v="0"/>
    <n v="1"/>
    <n v="0.96"/>
    <n v="4.0000000000000036E-2"/>
    <x v="0"/>
    <n v="200"/>
    <n v="20000"/>
    <x v="0"/>
    <s v="Commercial, from Harshaw"/>
    <s v="NA"/>
    <m/>
    <m/>
    <x v="0"/>
    <s v="aqueous hydrochloric acid"/>
    <m/>
    <x v="0"/>
    <n v="8.5"/>
    <s v="NA"/>
    <n v="2"/>
    <n v="823"/>
    <s v="H2"/>
    <n v="1"/>
    <n v="773"/>
    <s v="CO Chemisorption"/>
    <s v="NA"/>
    <s v="NA"/>
    <n v="29.4"/>
    <s v="ND"/>
    <s v="NA"/>
    <n v="29.4"/>
    <n v="37.074829931972793"/>
    <n v="37.074829931972793"/>
    <s v="NA"/>
    <s v="ND"/>
    <s v="NA"/>
    <s v="ND"/>
    <s v="NA"/>
    <s v="ND"/>
    <n v="37.074829931972793"/>
    <n v="37.074829931972793"/>
    <x v="1"/>
    <n v="2006"/>
    <s v="Schmal, M."/>
    <s v="Brazil"/>
    <s v="Methane oxidation – effect of support, precursor and pretreatment conditions – in situ reaction XPS and DRIFT"/>
    <s v="Catalysis Today"/>
    <x v="52"/>
    <m/>
    <s v="gamma-Al2O3 Alfa-Aesar"/>
  </r>
  <r>
    <x v="0"/>
    <n v="1"/>
    <n v="0.84"/>
    <n v="0.16000000000000003"/>
    <x v="0"/>
    <n v="178"/>
    <n v="17800"/>
    <x v="0"/>
    <s v="from Pural SB of Condea"/>
    <s v="NA"/>
    <n v="823"/>
    <n v="16"/>
    <x v="1"/>
    <s v="water"/>
    <m/>
    <x v="0"/>
    <n v="8.5"/>
    <s v="NA"/>
    <n v="2"/>
    <n v="773"/>
    <s v="H2"/>
    <n v="1"/>
    <n v="573"/>
    <s v="CO Chemisorption"/>
    <s v="NA"/>
    <s v="NA"/>
    <n v="19.2"/>
    <s v="ND"/>
    <s v="NA"/>
    <n v="19.2"/>
    <n v="56.770833333333336"/>
    <n v="56.770833333333336"/>
    <s v="NA"/>
    <s v="ND"/>
    <s v="NA"/>
    <s v="ND"/>
    <s v="NA"/>
    <s v="ND"/>
    <n v="56.770833333333336"/>
    <n v="56.770833333333336"/>
    <x v="1"/>
    <n v="2006"/>
    <s v="Schmal, M."/>
    <s v="Brazil"/>
    <s v="Methane oxidation – effect of support, precursor and pretreatment conditions – in situ reaction XPS and DRIFT"/>
    <s v="Catalysis Today"/>
    <x v="52"/>
    <m/>
    <s v="gamma-Al2O3 Alfa-Aesar"/>
  </r>
  <r>
    <x v="0"/>
    <n v="1"/>
    <n v="0.84"/>
    <n v="0.16000000000000003"/>
    <x v="0"/>
    <n v="178"/>
    <n v="17800"/>
    <x v="0"/>
    <s v="from Pural SB of Condea"/>
    <s v="NA"/>
    <n v="823"/>
    <n v="16"/>
    <x v="1"/>
    <s v="water"/>
    <m/>
    <x v="0"/>
    <n v="8.5"/>
    <s v="NA"/>
    <n v="2"/>
    <n v="773"/>
    <s v="H2"/>
    <n v="1"/>
    <n v="773"/>
    <s v="CO Chemisorption"/>
    <s v="NA"/>
    <s v="NA"/>
    <n v="26.7"/>
    <s v="ND"/>
    <s v="NA"/>
    <n v="26.7"/>
    <n v="40.823970037453186"/>
    <n v="40.823970037453186"/>
    <s v="NA"/>
    <s v="ND"/>
    <s v="NA"/>
    <s v="ND"/>
    <s v="NA"/>
    <s v="ND"/>
    <n v="40.823970037453186"/>
    <n v="40.823970037453186"/>
    <x v="1"/>
    <n v="2006"/>
    <s v="Schmal, M."/>
    <s v="Brazil"/>
    <s v="Methane oxidation – effect of support, precursor and pretreatment conditions – in situ reaction XPS and DRIFT"/>
    <s v="Catalysis Today"/>
    <x v="52"/>
    <m/>
    <s v="gamma-Al2O3 Alfa-Aesar"/>
  </r>
  <r>
    <x v="0"/>
    <n v="1"/>
    <n v="0.78"/>
    <n v="0.21999999999999997"/>
    <x v="0"/>
    <n v="5"/>
    <n v="500"/>
    <x v="3"/>
    <s v="Ammoniacal complex of niobium (CBMM)"/>
    <s v="NA"/>
    <n v="823"/>
    <n v="16"/>
    <x v="1"/>
    <s v="water"/>
    <m/>
    <x v="0"/>
    <n v="4"/>
    <s v="NA"/>
    <n v="2"/>
    <n v="773"/>
    <s v="H2"/>
    <n v="1"/>
    <n v="773"/>
    <s v="CO Chemisorption"/>
    <s v="NA"/>
    <s v="NA"/>
    <n v="7.3"/>
    <s v="ND"/>
    <s v="NA"/>
    <n v="7.3"/>
    <n v="149.31506849315068"/>
    <n v="149.31506849315068"/>
    <s v="NA"/>
    <s v="ND"/>
    <s v="NA"/>
    <s v="ND"/>
    <s v="NA"/>
    <s v="ND"/>
    <n v="149.31506849315068"/>
    <n v="149.31506849315068"/>
    <x v="1"/>
    <n v="2006"/>
    <s v="Schmal, M."/>
    <s v="Brazil"/>
    <s v="Methane oxidation – effect of support, precursor and pretreatment conditions – in situ reaction XPS and DRIFT"/>
    <s v="Catalysis Today"/>
    <x v="52"/>
    <m/>
    <s v="Monoclinic Nb2O5 calcined at 823 K"/>
  </r>
  <r>
    <x v="0"/>
    <n v="1"/>
    <n v="0.78"/>
    <n v="0.21999999999999997"/>
    <x v="0"/>
    <n v="5"/>
    <n v="500"/>
    <x v="3"/>
    <s v="Ammoniacal complex of niobium (CBMM)"/>
    <s v="NA"/>
    <n v="823"/>
    <n v="16"/>
    <x v="1"/>
    <s v="water"/>
    <m/>
    <x v="0"/>
    <m/>
    <s v="NA"/>
    <n v="2"/>
    <n v="773"/>
    <s v="H2"/>
    <n v="1"/>
    <n v="573"/>
    <s v="CO Chemisorption"/>
    <s v="NA"/>
    <s v="NA"/>
    <n v="8.6999999999999993"/>
    <s v="ND"/>
    <s v="NA"/>
    <n v="8.6999999999999993"/>
    <n v="125.28735632183908"/>
    <n v="125.28735632183908"/>
    <s v="NA"/>
    <s v="ND"/>
    <s v="NA"/>
    <s v="ND"/>
    <s v="NA"/>
    <s v="ND"/>
    <n v="125.28735632183908"/>
    <n v="125.28735632183908"/>
    <x v="1"/>
    <n v="2006"/>
    <s v="Schmal, M."/>
    <s v="Brazil"/>
    <s v="Methane oxidation – effect of support, precursor and pretreatment conditions – in situ reaction XPS and DRIFT"/>
    <s v="Catalysis Today"/>
    <x v="52"/>
    <m/>
    <m/>
  </r>
  <r>
    <x v="0"/>
    <n v="1"/>
    <n v="0.98"/>
    <n v="2.0000000000000018E-2"/>
    <x v="0"/>
    <n v="178"/>
    <n v="17800"/>
    <x v="0"/>
    <s v="CBMM and Al2O3 from Pural SB of Condea"/>
    <s v="10% Nb2O5 modified, prepared by impregnation method"/>
    <n v="823"/>
    <n v="16"/>
    <x v="1"/>
    <s v="water"/>
    <m/>
    <x v="0"/>
    <m/>
    <s v="NA"/>
    <n v="2"/>
    <n v="773"/>
    <s v="H2"/>
    <n v="1"/>
    <n v="773"/>
    <s v="CO Chemisorption"/>
    <s v="NA"/>
    <s v="NA"/>
    <n v="15.6"/>
    <s v="ND"/>
    <s v="NA"/>
    <n v="15.6"/>
    <n v="69.871794871794876"/>
    <n v="69.871794871794876"/>
    <s v="NA"/>
    <s v="ND"/>
    <s v="NA"/>
    <s v="ND"/>
    <s v="NA"/>
    <s v="ND"/>
    <n v="69.871794871794876"/>
    <n v="69.871794871794876"/>
    <x v="1"/>
    <n v="2006"/>
    <s v="Schmal, M."/>
    <s v="Brazil"/>
    <s v="Methane oxidation – effect of support, precursor and pretreatment conditions – in situ reaction XPS and DRIFT"/>
    <s v="Catalysis Today"/>
    <x v="52"/>
    <m/>
    <m/>
  </r>
  <r>
    <x v="0"/>
    <n v="1"/>
    <n v="0.98"/>
    <n v="2.0000000000000018E-2"/>
    <x v="0"/>
    <n v="178"/>
    <n v="17800"/>
    <x v="0"/>
    <s v="CBMM and Al2O3 from Pural SB of Condea"/>
    <s v="10% Nb2O5 modified, prepared by impregnation method"/>
    <n v="823"/>
    <n v="16"/>
    <x v="1"/>
    <s v="water"/>
    <m/>
    <x v="0"/>
    <m/>
    <s v="NA"/>
    <n v="2"/>
    <n v="773"/>
    <s v="H2"/>
    <n v="1"/>
    <n v="573"/>
    <s v="CO Chemisorption"/>
    <s v="NA"/>
    <s v="NA"/>
    <n v="18.100000000000001"/>
    <s v="ND"/>
    <s v="NA"/>
    <n v="18.100000000000001"/>
    <n v="60.22099447513812"/>
    <n v="60.22099447513812"/>
    <s v="NA"/>
    <s v="ND"/>
    <s v="NA"/>
    <s v="ND"/>
    <s v="NA"/>
    <s v="ND"/>
    <n v="60.22099447513812"/>
    <n v="60.22099447513812"/>
    <x v="1"/>
    <n v="2006"/>
    <s v="Schmal, M."/>
    <s v="Brazil"/>
    <s v="Methane oxidation – effect of support, precursor and pretreatment conditions – in situ reaction XPS and DRIFT"/>
    <s v="Catalysis Today"/>
    <x v="52"/>
    <m/>
    <m/>
  </r>
  <r>
    <x v="1"/>
    <n v="1"/>
    <s v="NA"/>
    <s v="NA"/>
    <x v="0"/>
    <n v="36.6"/>
    <n v="3660"/>
    <x v="20"/>
    <s v="pellets of alumina-stabilized magnesia (Mg/Al=7/1)"/>
    <s v="ND"/>
    <n v="1248"/>
    <n v="4"/>
    <x v="4"/>
    <m/>
    <m/>
    <x v="0"/>
    <m/>
    <s v="NA"/>
    <n v="1"/>
    <n v="723"/>
    <s v="H2"/>
    <n v="4"/>
    <n v="798"/>
    <s v="XRD"/>
    <s v="NA"/>
    <s v="NA"/>
    <s v="NA"/>
    <s v="ND"/>
    <n v="71.24183006535948"/>
    <n v="71.24183006535948"/>
    <s v="NA"/>
    <s v="NA"/>
    <s v="NA"/>
    <s v="ND"/>
    <n v="15.3"/>
    <s v="ND"/>
    <s v="NA"/>
    <s v="ND"/>
    <s v="NA"/>
    <n v="15.3"/>
    <x v="6"/>
    <n v="2006"/>
    <s v="Rezaei, M."/>
    <s v="China, Iran"/>
    <s v="Syngas Production by Methane Reforming with Carbon Dioxide on Noble Metal Catalysts"/>
    <s v="Journal of Natural Gas Chemistry"/>
    <x v="53"/>
    <m/>
    <m/>
  </r>
  <r>
    <x v="0"/>
    <n v="1"/>
    <s v="NA"/>
    <s v="NA"/>
    <x v="0"/>
    <n v="18.3"/>
    <n v="1830"/>
    <x v="5"/>
    <s v="rutile TiO2, from anatase TiO2 from Aldrich"/>
    <s v="pre-treatment: calcination"/>
    <n v="1283"/>
    <n v="4"/>
    <x v="1"/>
    <s v="water"/>
    <m/>
    <x v="0"/>
    <n v="5.9"/>
    <s v="NA"/>
    <n v="2"/>
    <n v="773"/>
    <s v="H2"/>
    <n v="2"/>
    <n v="773"/>
    <s v="CO Chemisorption"/>
    <n v="1.1193"/>
    <s v="NA"/>
    <n v="2.73"/>
    <s v="ND"/>
    <s v="NA"/>
    <n v="2.73"/>
    <s v="NA"/>
    <n v="410"/>
    <n v="410"/>
    <s v="ND"/>
    <s v="NA"/>
    <s v="ND"/>
    <s v="NA"/>
    <s v="ND"/>
    <n v="410"/>
    <n v="410"/>
    <x v="0"/>
    <n v="2006"/>
    <s v="Panpranot, J."/>
    <s v="Thailand"/>
    <s v="Selective hydrogenation of acetylene in excess ethylene on micron-sized and nanocrystalline TiO2 supported Pd catalysts"/>
    <s v="Applied Catalysis A: General"/>
    <x v="54"/>
    <m/>
    <s v="TiO2 Anatase Aldrich"/>
  </r>
  <r>
    <x v="0"/>
    <n v="1"/>
    <s v="NA"/>
    <s v="NA"/>
    <x v="0"/>
    <n v="39.299999999999997"/>
    <n v="3929.9999999999995"/>
    <x v="5"/>
    <s v="Titanium ethoxide (Ti 20%) from Aldrich"/>
    <s v="synthesized by sol-gel method"/>
    <n v="723"/>
    <n v="2"/>
    <x v="1"/>
    <s v="water"/>
    <m/>
    <x v="0"/>
    <n v="6.2"/>
    <s v="NA"/>
    <n v="2"/>
    <n v="773"/>
    <s v="H2"/>
    <n v="2"/>
    <n v="773"/>
    <s v="CO Chemisorption"/>
    <n v="1.1193"/>
    <s v="NA"/>
    <n v="2.1"/>
    <s v="ND"/>
    <s v="NA"/>
    <n v="2.1"/>
    <s v="NA"/>
    <n v="533"/>
    <n v="533"/>
    <s v="ND"/>
    <s v="NA"/>
    <s v="ND"/>
    <s v="NA"/>
    <s v="ND"/>
    <n v="533"/>
    <n v="533"/>
    <x v="0"/>
    <n v="2006"/>
    <s v="Panpranot, J."/>
    <s v="Thailand"/>
    <s v="Selective hydrogenation of acetylene in excess ethylene on micron-sized and nanocrystalline TiO2 supported Pd catalysts"/>
    <s v="Applied Catalysis A: General"/>
    <x v="54"/>
    <m/>
    <s v="TiO2 Rutile from Tioxide"/>
  </r>
  <r>
    <x v="0"/>
    <n v="1"/>
    <s v="NA"/>
    <s v="NA"/>
    <x v="0"/>
    <n v="26.8"/>
    <n v="2680"/>
    <x v="5"/>
    <s v="titanium(IV)_x000a_n-butoxide (TNB) 97% from Aldrich"/>
    <s v="synthesized by solvothermal method"/>
    <m/>
    <m/>
    <x v="1"/>
    <s v="water"/>
    <m/>
    <x v="0"/>
    <n v="5.7"/>
    <s v="NA"/>
    <n v="2"/>
    <n v="773"/>
    <s v="H2"/>
    <n v="2"/>
    <n v="773"/>
    <s v="CO Chemisorption"/>
    <n v="1.11972"/>
    <s v="NA"/>
    <n v="0.86"/>
    <s v="ND"/>
    <s v="NA"/>
    <n v="1"/>
    <s v="NA"/>
    <n v="1302"/>
    <n v="1302"/>
    <s v="ND"/>
    <s v="NA"/>
    <s v="ND"/>
    <s v="NA"/>
    <s v="ND"/>
    <n v="1302"/>
    <n v="1302"/>
    <x v="0"/>
    <n v="2006"/>
    <s v="Panpranot, J."/>
    <s v="Thailand"/>
    <s v="Selective hydrogenation of acetylene in excess ethylene on micron-sized and nanocrystalline TiO2 supported Pd catalysts"/>
    <s v="Applied Catalysis A: General"/>
    <x v="54"/>
    <m/>
    <s v="TiO2 from ethoxide calcined at 620℃"/>
  </r>
  <r>
    <x v="0"/>
    <n v="1"/>
    <s v="NA"/>
    <s v="NA"/>
    <x v="0"/>
    <n v="64.400000000000006"/>
    <n v="6440.0000000000009"/>
    <x v="5"/>
    <s v="anatase TiO2 from Aldrich"/>
    <s v="NA"/>
    <m/>
    <m/>
    <x v="1"/>
    <s v="water"/>
    <m/>
    <x v="0"/>
    <n v="5.5"/>
    <s v="NA"/>
    <n v="2"/>
    <n v="773"/>
    <s v="H2"/>
    <n v="2"/>
    <n v="773"/>
    <s v="CO Chemisorption"/>
    <n v="1.12005"/>
    <s v="NA"/>
    <n v="3.93"/>
    <s v="ND"/>
    <s v="NA"/>
    <n v="3.93"/>
    <s v="NA"/>
    <n v="285"/>
    <n v="285"/>
    <s v="ND"/>
    <s v="NA"/>
    <s v="ND"/>
    <s v="NA"/>
    <s v="ND"/>
    <n v="285"/>
    <n v="285"/>
    <x v="0"/>
    <n v="2006"/>
    <s v="Panpranot, J."/>
    <s v="Thailand"/>
    <s v="Selective hydrogenation of acetylene in excess ethylene on micron-sized and nanocrystalline TiO2 supported Pd catalysts"/>
    <s v="Applied Catalysis A: General"/>
    <x v="54"/>
    <m/>
    <s v="TiO2 from butoxide"/>
  </r>
  <r>
    <x v="6"/>
    <n v="1"/>
    <n v="0.94"/>
    <n v="6.0000000000000053E-2"/>
    <x v="0"/>
    <n v="50"/>
    <n v="5000"/>
    <x v="5"/>
    <s v="anatase TiO2 from Degussa"/>
    <s v="ND"/>
    <m/>
    <m/>
    <x v="8"/>
    <s v="water"/>
    <n v="11"/>
    <x v="1"/>
    <n v="6"/>
    <n v="-5"/>
    <m/>
    <m/>
    <s v="NA"/>
    <m/>
    <m/>
    <s v="CO Chemisorption"/>
    <n v="1.218"/>
    <s v="NA"/>
    <n v="58"/>
    <s v="ND"/>
    <s v="NA"/>
    <n v="58"/>
    <s v="NA"/>
    <n v="21"/>
    <n v="21"/>
    <s v="ND"/>
    <s v="NA"/>
    <s v="ND"/>
    <s v="NA"/>
    <s v="ND"/>
    <n v="21"/>
    <n v="21"/>
    <x v="0"/>
    <n v="2006"/>
    <s v="Coulston, N.J."/>
    <s v="UK"/>
    <s v="Enantioselective hydrogenation of N-acetyl dehydrophenylalanine methyl ester using cinchonine-modified Pd/TiO2 catalysts"/>
    <s v="Catalysis Today"/>
    <x v="55"/>
    <m/>
    <s v="TiO2 Anatase Aldrich"/>
  </r>
  <r>
    <x v="6"/>
    <n v="2"/>
    <n v="1.81"/>
    <n v="9.4999999999999973E-2"/>
    <x v="29"/>
    <n v="50"/>
    <n v="2500"/>
    <x v="5"/>
    <s v="anatase TiO2 from Degussa"/>
    <s v="ND"/>
    <m/>
    <m/>
    <x v="8"/>
    <s v="water"/>
    <n v="11"/>
    <x v="1"/>
    <n v="6"/>
    <n v="-5"/>
    <m/>
    <m/>
    <s v="NA"/>
    <m/>
    <m/>
    <s v="CO Chemisorption"/>
    <n v="1.242"/>
    <s v="NA"/>
    <n v="46"/>
    <s v="ND"/>
    <s v="NA"/>
    <n v="46"/>
    <s v="NA"/>
    <n v="27"/>
    <n v="27"/>
    <s v="ND"/>
    <s v="NA"/>
    <s v="ND"/>
    <s v="NA"/>
    <s v="ND"/>
    <n v="27"/>
    <n v="27"/>
    <x v="0"/>
    <n v="2006"/>
    <s v="Coulston, N.J."/>
    <s v="UK"/>
    <s v="Enantioselective hydrogenation of N-acetyl dehydrophenylalanine methyl ester using cinchonine-modified Pd/TiO2 catalysts"/>
    <s v="Catalysis Today"/>
    <x v="55"/>
    <m/>
    <s v="TiO2 Anatase Aldrich"/>
  </r>
  <r>
    <x v="6"/>
    <n v="5"/>
    <n v="4.63"/>
    <n v="7.4000000000000024E-2"/>
    <x v="1"/>
    <n v="50"/>
    <n v="1000"/>
    <x v="5"/>
    <s v="anatase TiO2 from Degussa"/>
    <s v="ND"/>
    <m/>
    <m/>
    <x v="8"/>
    <s v="water"/>
    <n v="11"/>
    <x v="1"/>
    <n v="6"/>
    <n v="-5"/>
    <m/>
    <m/>
    <s v="NA"/>
    <m/>
    <m/>
    <s v="CO Chemisorption"/>
    <n v="1.2710000000000001"/>
    <s v="NA"/>
    <n v="31"/>
    <s v="ND"/>
    <s v="NA"/>
    <n v="31"/>
    <s v="NA"/>
    <n v="41"/>
    <n v="41"/>
    <s v="ND"/>
    <s v="NA"/>
    <s v="ND"/>
    <s v="NA"/>
    <s v="ND"/>
    <n v="41"/>
    <n v="41"/>
    <x v="0"/>
    <n v="2006"/>
    <s v="Coulston, N.J."/>
    <s v="UK"/>
    <s v="Enantioselective hydrogenation of N-acetyl dehydrophenylalanine methyl ester using cinchonine-modified Pd/TiO2 catalysts"/>
    <s v="Catalysis Today"/>
    <x v="55"/>
    <m/>
    <s v="TiO2 Anatase Aldrich"/>
  </r>
  <r>
    <x v="6"/>
    <n v="10"/>
    <n v="9.7100000000000009"/>
    <n v="2.8999999999999915E-2"/>
    <x v="2"/>
    <n v="50"/>
    <n v="500"/>
    <x v="5"/>
    <s v="anatase TiO2 from Degussa"/>
    <s v="ND"/>
    <m/>
    <m/>
    <x v="8"/>
    <s v="water"/>
    <n v="11"/>
    <x v="1"/>
    <n v="6"/>
    <n v="-5"/>
    <m/>
    <m/>
    <s v="NA"/>
    <m/>
    <m/>
    <s v="CO Chemisorption"/>
    <n v="1.26"/>
    <s v="NA"/>
    <n v="20"/>
    <s v="ND"/>
    <s v="NA"/>
    <n v="20"/>
    <s v="NA"/>
    <n v="63"/>
    <n v="63"/>
    <s v="ND"/>
    <s v="NA"/>
    <s v="ND"/>
    <s v="NA"/>
    <s v="ND"/>
    <n v="63"/>
    <n v="63"/>
    <x v="0"/>
    <n v="2006"/>
    <s v="Coulston, N.J."/>
    <s v="UK"/>
    <s v="Enantioselective hydrogenation of N-acetyl dehydrophenylalanine methyl ester using cinchonine-modified Pd/TiO2 catalysts"/>
    <s v="Catalysis Today"/>
    <x v="55"/>
    <m/>
    <s v="TiO2 Anatase Aldrich"/>
  </r>
  <r>
    <x v="6"/>
    <n v="20"/>
    <n v="19.89"/>
    <n v="5.4999999999999719E-3"/>
    <x v="26"/>
    <n v="50"/>
    <n v="250"/>
    <x v="5"/>
    <s v="anatase TiO2 from Degussa"/>
    <s v="ND"/>
    <m/>
    <m/>
    <x v="8"/>
    <s v="water"/>
    <n v="11"/>
    <x v="1"/>
    <n v="6"/>
    <n v="-5"/>
    <m/>
    <m/>
    <s v="NA"/>
    <m/>
    <m/>
    <s v="CO Chemisorption"/>
    <n v="1.3"/>
    <s v="NA"/>
    <n v="12.5"/>
    <s v="ND"/>
    <s v="NA"/>
    <n v="12.5"/>
    <s v="NA"/>
    <n v="104"/>
    <n v="104"/>
    <s v="ND"/>
    <s v="NA"/>
    <s v="ND"/>
    <s v="NA"/>
    <s v="ND"/>
    <n v="104"/>
    <n v="104"/>
    <x v="0"/>
    <n v="2006"/>
    <s v="Coulston, N.J."/>
    <s v="UK"/>
    <s v="Enantioselective hydrogenation of N-acetyl dehydrophenylalanine methyl ester using cinchonine-modified Pd/TiO2 catalysts"/>
    <s v="Catalysis Today"/>
    <x v="55"/>
    <m/>
    <s v="TiO2 Anatase Aldrich"/>
  </r>
  <r>
    <x v="1"/>
    <n v="0.5"/>
    <s v="NA"/>
    <s v="NA"/>
    <x v="6"/>
    <n v="6"/>
    <n v="1200"/>
    <x v="21"/>
    <s v="alpha silicon nitride powder from Goodfellow"/>
    <s v="ND"/>
    <m/>
    <m/>
    <x v="2"/>
    <s v="toluene"/>
    <m/>
    <x v="0"/>
    <m/>
    <s v="NA"/>
    <n v="2"/>
    <n v="623"/>
    <s v="H2"/>
    <m/>
    <n v="773"/>
    <s v="TEM"/>
    <s v="NA"/>
    <s v="NA"/>
    <s v="NA"/>
    <s v="ND"/>
    <n v="25.348837209302324"/>
    <n v="25.348837209302324"/>
    <s v="NA"/>
    <s v="NA"/>
    <s v="NA"/>
    <s v="ND"/>
    <s v="NA"/>
    <s v="ND"/>
    <n v="43"/>
    <s v="ND"/>
    <n v="43"/>
    <n v="43"/>
    <x v="1"/>
    <n v="2006"/>
    <s v="Aries, F.J.C.S."/>
    <s v="France"/>
    <s v="Pd catalysts supported on silicon nitride for the combustion of methane: Influence of the crystalline and amorphous phases of the support and of the preparation method on the catalytic performances"/>
    <s v="Catalysis Today"/>
    <x v="56"/>
    <m/>
    <m/>
  </r>
  <r>
    <x v="1"/>
    <n v="0.5"/>
    <s v="NA"/>
    <s v="NA"/>
    <x v="6"/>
    <n v="2"/>
    <n v="400"/>
    <x v="21"/>
    <s v="beta silicon nitride powder from Johnson Matthey"/>
    <s v="ND"/>
    <m/>
    <m/>
    <x v="2"/>
    <s v="toluene"/>
    <m/>
    <x v="0"/>
    <m/>
    <s v="NA"/>
    <n v="2"/>
    <n v="623"/>
    <s v="H2"/>
    <m/>
    <n v="773"/>
    <s v="TEM"/>
    <s v="NA"/>
    <s v="NA"/>
    <s v="NA"/>
    <s v="ND"/>
    <n v="19.464285714285715"/>
    <n v="19.464285714285715"/>
    <s v="NA"/>
    <s v="NA"/>
    <s v="NA"/>
    <s v="ND"/>
    <s v="NA"/>
    <s v="ND"/>
    <n v="56"/>
    <s v="ND"/>
    <n v="56"/>
    <n v="56"/>
    <x v="1"/>
    <n v="2006"/>
    <s v="Aries, F.J.C.S."/>
    <s v="France"/>
    <s v="Pd catalysts supported on silicon nitride for the combustion of methane: Influence of the crystalline and amorphous phases of the support and of the preparation method on the catalytic performances"/>
    <s v="Catalysis Today"/>
    <x v="56"/>
    <m/>
    <m/>
  </r>
  <r>
    <x v="1"/>
    <n v="0.5"/>
    <s v="NA"/>
    <s v="NA"/>
    <x v="6"/>
    <n v="66"/>
    <n v="13200"/>
    <x v="21"/>
    <s v="amorphous powder from Johnson Matthey"/>
    <s v="ND"/>
    <m/>
    <m/>
    <x v="2"/>
    <s v="toluene"/>
    <m/>
    <x v="0"/>
    <m/>
    <s v="NA"/>
    <n v="2"/>
    <n v="623"/>
    <s v="H2"/>
    <m/>
    <n v="773"/>
    <s v="TEM"/>
    <s v="NA"/>
    <s v="NA"/>
    <s v="NA"/>
    <s v="ND"/>
    <n v="37.586206896551722"/>
    <n v="37.586206896551722"/>
    <s v="NA"/>
    <s v="NA"/>
    <s v="NA"/>
    <s v="ND"/>
    <s v="NA"/>
    <s v="ND"/>
    <n v="29"/>
    <s v="ND"/>
    <n v="29"/>
    <n v="29"/>
    <x v="1"/>
    <n v="2006"/>
    <s v="Aries, F.J.C.S."/>
    <s v="France"/>
    <s v="Pd catalysts supported on silicon nitride for the combustion of methane: Influence of the crystalline and amorphous phases of the support and of the preparation method on the catalytic performances"/>
    <s v="Catalysis Today"/>
    <x v="56"/>
    <m/>
    <m/>
  </r>
  <r>
    <x v="1"/>
    <n v="0.5"/>
    <s v="NA"/>
    <s v="NA"/>
    <x v="6"/>
    <n v="28"/>
    <n v="5600"/>
    <x v="21"/>
    <s v="from crystallization of the SiN amorphous powder at high temperature under N2 flux, SiN-am from Johnson Matthey"/>
    <s v="ND"/>
    <m/>
    <m/>
    <x v="2"/>
    <s v="toluene"/>
    <m/>
    <x v="0"/>
    <m/>
    <s v="NA"/>
    <n v="2"/>
    <n v="623"/>
    <s v="H2"/>
    <m/>
    <n v="773"/>
    <s v="TEM"/>
    <s v="NA"/>
    <s v="NA"/>
    <s v="NA"/>
    <s v="ND"/>
    <n v="34.0625"/>
    <n v="34.0625"/>
    <s v="NA"/>
    <s v="NA"/>
    <s v="NA"/>
    <s v="ND"/>
    <s v="NA"/>
    <s v="ND"/>
    <n v="32"/>
    <s v="ND"/>
    <n v="32"/>
    <n v="32"/>
    <x v="1"/>
    <n v="2006"/>
    <s v="Aries, F.J.C.S."/>
    <s v="France"/>
    <s v="Pd catalysts supported on silicon nitride for the combustion of methane: Influence of the crystalline and amorphous phases of the support and of the preparation method on the catalytic performances"/>
    <s v="Catalysis Today"/>
    <x v="56"/>
    <m/>
    <m/>
  </r>
  <r>
    <x v="1"/>
    <n v="0.5"/>
    <s v="NA"/>
    <s v="NA"/>
    <x v="6"/>
    <n v="6"/>
    <n v="1200"/>
    <x v="21"/>
    <s v="alpha silicon nitride powder from Goodfellow"/>
    <s v="ND"/>
    <m/>
    <m/>
    <x v="6"/>
    <s v="toluene"/>
    <m/>
    <x v="0"/>
    <m/>
    <s v="NA"/>
    <n v="2"/>
    <n v="623"/>
    <s v="H2"/>
    <m/>
    <n v="773"/>
    <s v="TEM"/>
    <s v="NA"/>
    <s v="NA"/>
    <s v="NA"/>
    <s v="ND"/>
    <n v="22.244897959183675"/>
    <n v="22.244897959183675"/>
    <s v="NA"/>
    <s v="NA"/>
    <s v="NA"/>
    <s v="ND"/>
    <s v="NA"/>
    <s v="ND"/>
    <n v="49"/>
    <s v="ND"/>
    <n v="49"/>
    <n v="49"/>
    <x v="1"/>
    <n v="2006"/>
    <s v="Aries, F.J.C.S."/>
    <s v="France"/>
    <s v="Pd catalysts supported on silicon nitride for the combustion of methane: Influence of the crystalline and amorphous phases of the support and of the preparation method on the catalytic performances"/>
    <s v="Catalysis Today"/>
    <x v="56"/>
    <m/>
    <m/>
  </r>
  <r>
    <x v="1"/>
    <n v="0.5"/>
    <s v="NA"/>
    <s v="NA"/>
    <x v="6"/>
    <n v="6"/>
    <n v="1200"/>
    <x v="21"/>
    <s v="beta silicon nitride powder from Goodfellow"/>
    <s v="ND"/>
    <m/>
    <m/>
    <x v="6"/>
    <s v="water"/>
    <m/>
    <x v="0"/>
    <m/>
    <s v="NA"/>
    <n v="2"/>
    <n v="623"/>
    <s v="H2"/>
    <m/>
    <n v="773"/>
    <s v="TEM"/>
    <s v="NA"/>
    <s v="NA"/>
    <s v="NA"/>
    <s v="ND"/>
    <n v="21.8"/>
    <n v="21.8"/>
    <s v="NA"/>
    <s v="NA"/>
    <s v="NA"/>
    <s v="ND"/>
    <s v="NA"/>
    <s v="ND"/>
    <n v="50"/>
    <s v="ND"/>
    <n v="50"/>
    <n v="50"/>
    <x v="1"/>
    <n v="2006"/>
    <s v="Aries, F.J.C.S."/>
    <s v="France"/>
    <s v="Pd catalysts supported on silicon nitride for the combustion of methane: Influence of the crystalline and amorphous phases of the support and of the preparation method on the catalytic performances"/>
    <s v="Catalysis Today"/>
    <x v="56"/>
    <m/>
    <m/>
  </r>
  <r>
    <x v="1"/>
    <n v="1"/>
    <n v="0.78"/>
    <n v="0.21999999999999997"/>
    <x v="0"/>
    <n v="148"/>
    <n v="14800"/>
    <x v="0"/>
    <s v="from Condeai Puralox"/>
    <s v="ND"/>
    <m/>
    <m/>
    <x v="2"/>
    <s v="toluene"/>
    <m/>
    <x v="0"/>
    <n v="8.5"/>
    <s v="NA"/>
    <n v="2"/>
    <n v="673"/>
    <s v="H2"/>
    <n v="1"/>
    <n v="523"/>
    <s v="H2 Chemisorption"/>
    <s v="NA"/>
    <n v="1.1400000000000001"/>
    <n v="60"/>
    <s v="ND"/>
    <s v="NA"/>
    <n v="60"/>
    <s v="NA"/>
    <n v="19"/>
    <n v="19"/>
    <s v="ND"/>
    <s v="NA"/>
    <s v="ND"/>
    <n v="32"/>
    <s v="ND"/>
    <n v="19"/>
    <n v="19"/>
    <x v="0"/>
    <n v="2006"/>
    <s v="Piqueras, C."/>
    <s v="Argentina"/>
    <s v="Sunflower oil hydrogenation on Pd/Al2O3 catalysts in single-phase conditions using supercritical propane"/>
    <s v="Applied Catalysis A: General"/>
    <x v="57"/>
    <s v="Before reduction, the catalysts oxidized in air at 773 K for 1 h. Calcination conditions were noted instead of this."/>
    <s v="gamma-Al2O3 Alfa Aesar"/>
  </r>
  <r>
    <x v="0"/>
    <n v="1"/>
    <n v="0.77"/>
    <n v="0.22999999999999998"/>
    <x v="0"/>
    <n v="148"/>
    <n v="14800"/>
    <x v="0"/>
    <s v="from Condeai Puralox"/>
    <s v="ND"/>
    <m/>
    <m/>
    <x v="1"/>
    <m/>
    <m/>
    <x v="0"/>
    <n v="8.5"/>
    <s v="NA"/>
    <s v="2"/>
    <n v="773"/>
    <s v="H2"/>
    <n v="1"/>
    <n v="523"/>
    <s v="H2 Chemisorption"/>
    <s v="NA"/>
    <n v="1.131"/>
    <n v="29"/>
    <s v="ND"/>
    <s v="NA"/>
    <n v="29"/>
    <s v="NA"/>
    <n v="39"/>
    <n v="39"/>
    <s v="ND"/>
    <n v="66"/>
    <s v="ND"/>
    <n v="74"/>
    <s v="ND"/>
    <n v="39"/>
    <n v="39"/>
    <x v="0"/>
    <n v="2006"/>
    <s v="Piqueras, C."/>
    <s v="Argentina"/>
    <s v="Sunflower oil hydrogenation on Pd/Al2O3 catalysts in single-phase conditions using supercritical propane"/>
    <s v="Applied Catalysis A: General"/>
    <x v="57"/>
    <s v="Before reduction, the catalysts oxidized in air at 773 K for 1 h. Calcination conditions were noted instead of this."/>
    <s v="gamma-Al2O3 Alfa Aesar"/>
  </r>
  <r>
    <x v="1"/>
    <n v="1"/>
    <n v="0.65"/>
    <n v="0.35"/>
    <x v="0"/>
    <n v="9"/>
    <n v="900"/>
    <x v="8"/>
    <s v="from Rhône-Poulenc"/>
    <s v="ND"/>
    <m/>
    <m/>
    <x v="2"/>
    <s v="toluene"/>
    <m/>
    <x v="0"/>
    <n v="6.7"/>
    <s v="NA"/>
    <s v="2"/>
    <n v="673"/>
    <s v="H2"/>
    <n v="1"/>
    <n v="523"/>
    <s v="H2 Chemisorption"/>
    <s v="NA"/>
    <n v="1.1020000000000001"/>
    <n v="38"/>
    <s v="ND"/>
    <s v="NA"/>
    <n v="38"/>
    <s v="NA"/>
    <n v="29"/>
    <n v="29"/>
    <s v="ND"/>
    <n v="36"/>
    <s v="ND"/>
    <s v="NA"/>
    <s v="ND"/>
    <n v="29"/>
    <n v="29"/>
    <x v="0"/>
    <n v="2006"/>
    <s v="Piqueras, C."/>
    <s v="Argentina"/>
    <s v="Sunflower oil hydrogenation on Pd/Al2O3 catalysts in single-phase conditions using supercritical propane"/>
    <s v="Applied Catalysis A: General"/>
    <x v="57"/>
    <s v="Before reduction, the catalysts oxidized in air at 773 K for 1 h. Calcination conditions were noted instead of this."/>
    <s v="alpha-Al2O3 Aldrich"/>
  </r>
  <r>
    <x v="0"/>
    <n v="1"/>
    <n v="0.86"/>
    <n v="0.14000000000000001"/>
    <x v="0"/>
    <n v="9"/>
    <n v="900"/>
    <x v="8"/>
    <s v="from Rhône-Poulenc"/>
    <s v="ND"/>
    <m/>
    <m/>
    <x v="1"/>
    <m/>
    <m/>
    <x v="0"/>
    <n v="6.7"/>
    <s v="NA"/>
    <n v="2"/>
    <n v="773"/>
    <s v="H2"/>
    <n v="1"/>
    <n v="523"/>
    <s v="H2 Chemisorption"/>
    <s v="NA"/>
    <n v="1.0920000000000001"/>
    <n v="26"/>
    <s v="ND"/>
    <s v="NA"/>
    <n v="26"/>
    <s v="NA"/>
    <n v="42"/>
    <n v="42"/>
    <s v="ND"/>
    <n v="78"/>
    <s v="ND"/>
    <s v="NA"/>
    <s v="ND"/>
    <n v="42"/>
    <n v="42"/>
    <x v="0"/>
    <n v="2006"/>
    <s v="Piqueras, C."/>
    <s v="Argentina"/>
    <s v="Sunflower oil hydrogenation on Pd/Al2O3 catalysts in single-phase conditions using supercritical propane"/>
    <s v="Applied Catalysis A: General"/>
    <x v="57"/>
    <s v="Before reduction, the catalysts oxidized in air at 773 K for 1 h. Calcination conditions were noted instead of this."/>
    <s v="alpha-Al2O3 Aldrich"/>
  </r>
  <r>
    <x v="0"/>
    <n v="1"/>
    <n v="0.77"/>
    <n v="0.22999999999999998"/>
    <x v="0"/>
    <n v="148"/>
    <n v="14800"/>
    <x v="0"/>
    <s v="from Condeai Puralox"/>
    <s v="ND"/>
    <m/>
    <m/>
    <x v="1"/>
    <m/>
    <m/>
    <x v="0"/>
    <n v="8.5"/>
    <s v="NA"/>
    <n v="2"/>
    <n v="773"/>
    <s v="H2"/>
    <n v="1"/>
    <n v="523"/>
    <s v="H2 Chemisorption"/>
    <s v="NA"/>
    <n v="1.089"/>
    <n v="9"/>
    <s v="ND"/>
    <s v="NA"/>
    <n v="9"/>
    <s v="NA"/>
    <n v="121"/>
    <n v="121"/>
    <s v="ND"/>
    <n v="106"/>
    <s v="ND"/>
    <n v="145"/>
    <s v="ND"/>
    <n v="121"/>
    <n v="121"/>
    <x v="0"/>
    <n v="2006"/>
    <s v="Piqueras, C."/>
    <s v="Argentina"/>
    <s v="Sunflower oil hydrogenation on Pd/Al2O3 catalysts in single-phase conditions using supercritical propane"/>
    <s v="Applied Catalysis A: General"/>
    <x v="57"/>
    <s v="Before reduction, the catalysts oxidized in air at 773 K for 1 h. Calcination conditions were noted instead of this."/>
    <s v="gamma-Al2O3 Alfa Aesar"/>
  </r>
  <r>
    <x v="1"/>
    <s v="NA"/>
    <n v="0.12"/>
    <s v="NA"/>
    <x v="49"/>
    <n v="246"/>
    <n v="205000"/>
    <x v="6"/>
    <s v="Carbon-coated monoliths prepared from Polyfurfuryl Alcohol (PFA)"/>
    <s v="Carbonized at 350˚C"/>
    <m/>
    <m/>
    <x v="4"/>
    <s v="water"/>
    <n v="10"/>
    <x v="1"/>
    <m/>
    <s v="NA"/>
    <m/>
    <m/>
    <s v="H2"/>
    <n v="2"/>
    <n v="573"/>
    <s v="CO Chemisorption"/>
    <n v="1.1217999999999999"/>
    <s v="NA"/>
    <n v="7.1"/>
    <s v="ND"/>
    <s v="NA"/>
    <n v="7.1"/>
    <s v="NA"/>
    <n v="158"/>
    <n v="158"/>
    <s v="ND"/>
    <s v="NA"/>
    <s v="ND"/>
    <s v="NA"/>
    <s v="ND"/>
    <n v="158"/>
    <n v="158"/>
    <x v="1"/>
    <n v="2006"/>
    <s v="Pérez-Cadenas, A.F."/>
    <s v="Netherlands, Spain"/>
    <s v="Pd and Pt catalysts supported on carbon-coated monoliths for low-temperature combustion of xylenes"/>
    <s v="Carbon"/>
    <x v="58"/>
    <m/>
    <m/>
  </r>
  <r>
    <x v="1"/>
    <s v="NA"/>
    <n v="0.16"/>
    <s v="NA"/>
    <x v="50"/>
    <n v="498"/>
    <n v="311250"/>
    <x v="6"/>
    <s v="Carbon-coated monoliths prepared from Polyfurfuryl Alcohol (PFA)"/>
    <s v="Carbonized at 800˚C"/>
    <m/>
    <m/>
    <x v="4"/>
    <s v="water"/>
    <n v="10"/>
    <x v="1"/>
    <m/>
    <s v="NA"/>
    <m/>
    <m/>
    <s v="H2"/>
    <n v="2"/>
    <n v="573"/>
    <s v="CO Chemisorption"/>
    <n v="1.1176000000000001"/>
    <s v="NA"/>
    <n v="4.4000000000000004"/>
    <s v="ND"/>
    <s v="NA"/>
    <n v="4.4000000000000004"/>
    <s v="NA"/>
    <n v="254"/>
    <n v="254"/>
    <s v="ND"/>
    <s v="NA"/>
    <s v="ND"/>
    <s v="NA"/>
    <s v="ND"/>
    <n v="254"/>
    <n v="254"/>
    <x v="1"/>
    <n v="2006"/>
    <s v="Pérez-Cadenas, A.F."/>
    <s v="Netherlands, Spain"/>
    <s v="Pd and Pt catalysts supported on carbon-coated monoliths for low-temperature combustion of xylenes"/>
    <s v="Carbon"/>
    <x v="58"/>
    <m/>
    <m/>
  </r>
  <r>
    <x v="1"/>
    <n v="0.5"/>
    <s v="NA"/>
    <s v="NA"/>
    <x v="6"/>
    <n v="183"/>
    <n v="36600"/>
    <x v="5"/>
    <s v="from titanium ethoxide"/>
    <s v="ND"/>
    <n v="673"/>
    <n v="4"/>
    <x v="1"/>
    <s v="water"/>
    <m/>
    <x v="0"/>
    <n v="6.2"/>
    <s v="NA"/>
    <n v="4"/>
    <n v="673"/>
    <s v="H2"/>
    <n v="2"/>
    <n v="473"/>
    <s v="H2 Chemisorption"/>
    <s v="NA"/>
    <n v="1.125"/>
    <n v="25"/>
    <s v="ND"/>
    <s v="NA"/>
    <n v="25"/>
    <s v="NA"/>
    <n v="45"/>
    <n v="45"/>
    <s v="ND"/>
    <s v="NA"/>
    <s v="ND"/>
    <s v="NA"/>
    <s v="ND"/>
    <n v="45"/>
    <n v="45"/>
    <x v="1"/>
    <n v="2006"/>
    <s v="Tidahy, H.L."/>
    <s v="France, Belgium"/>
    <s v="New Pd/hierarchical macro-mesoporous ZrO2, TiO2 and ZrO2-TiO2 catalysts for VOCs total oxidation"/>
    <s v="Applied Catalysis A: General"/>
    <x v="59"/>
    <m/>
    <s v="TiO2 from ethoxide calcined at 620℃"/>
  </r>
  <r>
    <x v="1"/>
    <n v="0.5"/>
    <s v="NA"/>
    <s v="NA"/>
    <x v="6"/>
    <n v="184"/>
    <n v="36800"/>
    <x v="11"/>
    <s v="from zirconium propoxide "/>
    <s v="ND"/>
    <n v="673"/>
    <n v="4"/>
    <x v="1"/>
    <s v="water"/>
    <m/>
    <x v="0"/>
    <n v="6.1"/>
    <s v="NA"/>
    <n v="4"/>
    <n v="673"/>
    <s v="H2"/>
    <n v="2"/>
    <n v="473"/>
    <s v="H2 Chemisorption"/>
    <s v="NA"/>
    <n v="1.1200000000000001"/>
    <n v="32"/>
    <s v="ND"/>
    <s v="NA"/>
    <n v="32"/>
    <s v="NA"/>
    <n v="35"/>
    <n v="35"/>
    <s v="ND"/>
    <s v="NA"/>
    <s v="ND"/>
    <s v="NA"/>
    <s v="ND"/>
    <n v="35"/>
    <n v="35"/>
    <x v="1"/>
    <n v="2006"/>
    <s v="Tidahy, H.L."/>
    <s v="France, Belgium"/>
    <s v="New Pd/hierarchical macro-mesoporous ZrO2, TiO2 and ZrO2-TiO2 catalysts for VOCs total oxidation"/>
    <s v="Applied Catalysis A: General"/>
    <x v="59"/>
    <m/>
    <s v="ZrO2 Aldrich"/>
  </r>
  <r>
    <x v="1"/>
    <n v="0.5"/>
    <s v="NA"/>
    <s v="NA"/>
    <x v="6"/>
    <n v="440"/>
    <n v="88000"/>
    <x v="22"/>
    <s v="from zirconium propoxide and titanium isopropoxide (50:50 metal molar ratio)"/>
    <s v="ND"/>
    <n v="673"/>
    <n v="4"/>
    <x v="1"/>
    <s v="water"/>
    <m/>
    <x v="0"/>
    <m/>
    <s v="NA"/>
    <n v="4"/>
    <n v="673"/>
    <s v="H2"/>
    <n v="2"/>
    <n v="473"/>
    <s v="H2 Chemisorption"/>
    <s v="NA"/>
    <n v="1.1040000000000001"/>
    <n v="23"/>
    <s v="ND"/>
    <s v="NA"/>
    <n v="23"/>
    <s v="NA"/>
    <n v="48"/>
    <n v="48"/>
    <s v="ND"/>
    <s v="NA"/>
    <s v="ND"/>
    <s v="NA"/>
    <s v="ND"/>
    <n v="48"/>
    <n v="48"/>
    <x v="1"/>
    <n v="2006"/>
    <s v="Tidahy, H.L."/>
    <s v="France, Belgium"/>
    <s v="New Pd/hierarchical macro-mesoporous ZrO2, TiO2 and ZrO2-TiO2 catalysts for VOCs total oxidation"/>
    <s v="Applied Catalysis A: General"/>
    <x v="59"/>
    <m/>
    <m/>
  </r>
  <r>
    <x v="1"/>
    <s v="NA"/>
    <n v="0.6"/>
    <s v="NA"/>
    <x v="30"/>
    <m/>
    <s v="NA"/>
    <x v="7"/>
    <s v="from JRC-SIO8, Fuji Silysia Chemical"/>
    <s v="ND"/>
    <m/>
    <m/>
    <x v="1"/>
    <m/>
    <m/>
    <x v="0"/>
    <n v="3"/>
    <s v="NA"/>
    <m/>
    <m/>
    <s v="H2"/>
    <n v="1"/>
    <n v="1173"/>
    <s v="CO Pulse Adsorption"/>
    <s v="NA"/>
    <s v="NA"/>
    <n v="52.2"/>
    <s v="ND"/>
    <s v="NA"/>
    <n v="52.2"/>
    <n v="20.881226053639846"/>
    <n v="20.881226053639846"/>
    <s v="NA"/>
    <s v="ND"/>
    <s v="NA"/>
    <s v="ND"/>
    <s v="NA"/>
    <s v="ND"/>
    <n v="20.881226053639846"/>
    <n v="20.881226053639846"/>
    <x v="4"/>
    <n v="2006"/>
    <s v="Kawabata, T."/>
    <s v="Japan"/>
    <s v="Liquid phase catalytic hydrodechlorination of aryl chlorides over Pd–Al-MCM-41 catalyst"/>
    <s v="Applied Catalysis B: Environmental"/>
    <x v="60"/>
    <m/>
    <s v="SiO2 Aldrich"/>
  </r>
  <r>
    <x v="1"/>
    <s v="NA"/>
    <n v="0.6"/>
    <s v="NA"/>
    <x v="30"/>
    <m/>
    <s v="NA"/>
    <x v="7"/>
    <s v="from JRC-SIO9, Nikki Chemical"/>
    <s v="ND"/>
    <m/>
    <m/>
    <x v="1"/>
    <m/>
    <m/>
    <x v="0"/>
    <n v="3"/>
    <s v="NA"/>
    <m/>
    <m/>
    <s v="H2"/>
    <n v="1"/>
    <n v="1173"/>
    <s v="CO Pulse Adsorption"/>
    <s v="NA"/>
    <s v="NA"/>
    <n v="32.5"/>
    <s v="ND"/>
    <s v="NA"/>
    <n v="32.5"/>
    <n v="33.53846153846154"/>
    <n v="33.53846153846154"/>
    <s v="NA"/>
    <s v="ND"/>
    <s v="NA"/>
    <s v="ND"/>
    <s v="NA"/>
    <s v="ND"/>
    <n v="33.53846153846154"/>
    <n v="33.53846153846154"/>
    <x v="4"/>
    <n v="2006"/>
    <s v="Kawabata, T."/>
    <s v="Japan"/>
    <s v="Liquid phase catalytic hydrodechlorination of aryl chlorides over Pd–Al-MCM-41 catalyst"/>
    <s v="Applied Catalysis B: Environmental"/>
    <x v="60"/>
    <m/>
    <s v="SiO2 Aldrich"/>
  </r>
  <r>
    <x v="1"/>
    <s v="NA"/>
    <n v="0.6"/>
    <s v="NA"/>
    <x v="30"/>
    <m/>
    <s v="NA"/>
    <x v="7"/>
    <s v="non-porous Cab-OSil from M5, Acros Organics"/>
    <s v="ND"/>
    <m/>
    <m/>
    <x v="1"/>
    <m/>
    <m/>
    <x v="0"/>
    <n v="3"/>
    <s v="NA"/>
    <m/>
    <m/>
    <s v="H2"/>
    <n v="1"/>
    <n v="1173"/>
    <s v="CO Pulse Adsorption"/>
    <s v="NA"/>
    <s v="NA"/>
    <n v="44.3"/>
    <s v="ND"/>
    <s v="NA"/>
    <n v="44.3"/>
    <n v="24.604966139954854"/>
    <n v="24.604966139954854"/>
    <s v="NA"/>
    <s v="ND"/>
    <s v="NA"/>
    <s v="ND"/>
    <s v="NA"/>
    <s v="ND"/>
    <n v="24.604966139954854"/>
    <n v="24.604966139954854"/>
    <x v="4"/>
    <n v="2006"/>
    <s v="Kawabata, T."/>
    <s v="Japan"/>
    <s v="Liquid phase catalytic hydrodechlorination of aryl chlorides over Pd–Al-MCM-41 catalyst"/>
    <s v="Applied Catalysis B: Environmental"/>
    <x v="60"/>
    <m/>
    <s v="SiO2 Aldrich"/>
  </r>
  <r>
    <x v="1"/>
    <s v="NA"/>
    <n v="0.6"/>
    <s v="NA"/>
    <x v="30"/>
    <m/>
    <s v="NA"/>
    <x v="0"/>
    <s v="from JRC-ALO8, Sumitomo Chemical"/>
    <s v="ND"/>
    <m/>
    <m/>
    <x v="1"/>
    <m/>
    <m/>
    <x v="0"/>
    <n v="8.5"/>
    <s v="NA"/>
    <m/>
    <m/>
    <s v="H2"/>
    <n v="1"/>
    <n v="1173"/>
    <s v="CO Pulse Adsorption"/>
    <s v="NA"/>
    <s v="NA"/>
    <n v="10.4"/>
    <s v="ND"/>
    <s v="NA"/>
    <n v="10.4"/>
    <n v="104.80769230769231"/>
    <n v="104.80769230769231"/>
    <s v="NA"/>
    <s v="ND"/>
    <s v="NA"/>
    <s v="ND"/>
    <s v="NA"/>
    <s v="ND"/>
    <n v="104.80769230769231"/>
    <n v="104.80769230769231"/>
    <x v="4"/>
    <n v="2006"/>
    <s v="Kawabata, T."/>
    <s v="Japan"/>
    <s v="Liquid phase catalytic hydrodechlorination of aryl chlorides over Pd–Al-MCM-41 catalyst"/>
    <s v="Applied Catalysis B: Environmental"/>
    <x v="60"/>
    <m/>
    <s v="gamma-Al2O3 Alfa Aesar"/>
  </r>
  <r>
    <x v="4"/>
    <n v="5"/>
    <n v="5"/>
    <n v="0"/>
    <x v="1"/>
    <m/>
    <s v="NA"/>
    <x v="6"/>
    <s v="from Wako Pure Chemical"/>
    <s v="NA"/>
    <m/>
    <m/>
    <x v="5"/>
    <m/>
    <m/>
    <x v="0"/>
    <m/>
    <s v="NA"/>
    <m/>
    <m/>
    <s v="H2"/>
    <n v="1"/>
    <n v="1173"/>
    <s v="CO Pulse Adsorption"/>
    <s v="NA"/>
    <s v="NA"/>
    <n v="17.899999999999999"/>
    <s v="ND"/>
    <s v="NA"/>
    <n v="17.899999999999999"/>
    <n v="60.89385474860336"/>
    <n v="60.89385474860336"/>
    <s v="NA"/>
    <s v="ND"/>
    <s v="NA"/>
    <s v="ND"/>
    <s v="NA"/>
    <s v="ND"/>
    <n v="60.89385474860336"/>
    <n v="60.89385474860336"/>
    <x v="4"/>
    <n v="2006"/>
    <s v="Kawabata, T."/>
    <s v="Japan"/>
    <s v="Liquid phase catalytic hydrodechlorination of aryl chlorides over Pd–Al-MCM-41 catalyst"/>
    <s v="Applied Catalysis B: Environmental"/>
    <x v="60"/>
    <m/>
    <m/>
  </r>
  <r>
    <x v="0"/>
    <s v="NA"/>
    <n v="0.94"/>
    <s v="NA"/>
    <x v="12"/>
    <n v="136"/>
    <n v="14468.08510638298"/>
    <x v="23"/>
    <s v="boron nitride powder from Starck"/>
    <s v="ND"/>
    <m/>
    <m/>
    <x v="2"/>
    <s v="benzene"/>
    <m/>
    <x v="0"/>
    <m/>
    <s v="NA"/>
    <n v="10"/>
    <n v="773"/>
    <s v="NA"/>
    <m/>
    <m/>
    <s v="TEM"/>
    <s v="NA"/>
    <s v="NA"/>
    <s v="NA"/>
    <s v="ND"/>
    <n v="9.0833333333333339"/>
    <n v="9.0833333333333339"/>
    <s v="NA"/>
    <s v="NA"/>
    <s v="NA"/>
    <s v="ND"/>
    <n v="160"/>
    <s v="ND"/>
    <n v="120"/>
    <s v="ND"/>
    <n v="120"/>
    <n v="120"/>
    <x v="1"/>
    <n v="2006"/>
    <s v="Postole, G."/>
    <s v="Italy, France"/>
    <s v="Influence of the Preparation Method on the Surface Characteristics and Activity of Boron-Nitride-Supported Noble Metal Catalysts"/>
    <s v="The Journal of Physical Chemistry B"/>
    <x v="61"/>
    <s v="TEM and XRD data is for after calcination, so reduction info is not used"/>
    <m/>
  </r>
  <r>
    <x v="0"/>
    <s v="NA"/>
    <n v="0.95"/>
    <s v="NA"/>
    <x v="51"/>
    <n v="136"/>
    <n v="14315.789473684212"/>
    <x v="23"/>
    <s v="boron nitride powder from Starck"/>
    <s v="ND"/>
    <m/>
    <m/>
    <x v="2"/>
    <s v="water"/>
    <m/>
    <x v="0"/>
    <m/>
    <s v="NA"/>
    <n v="10"/>
    <n v="773"/>
    <s v="NA"/>
    <m/>
    <m/>
    <s v="TEM"/>
    <s v="NA"/>
    <s v="NA"/>
    <s v="NA"/>
    <s v="ND"/>
    <n v="6.8125"/>
    <n v="6.8125"/>
    <s v="NA"/>
    <s v="NA"/>
    <s v="NA"/>
    <s v="ND"/>
    <n v="180"/>
    <s v="ND"/>
    <n v="160"/>
    <s v="ND"/>
    <n v="160"/>
    <n v="160"/>
    <x v="1"/>
    <n v="2006"/>
    <s v="Postole, G."/>
    <s v="Italy, France"/>
    <s v="Influence of the Preparation Method on the Surface Characteristics and Activity of Boron-Nitride-Supported Noble Metal Catalysts"/>
    <s v="The Journal of Physical Chemistry B"/>
    <x v="61"/>
    <s v="TEM and XRD data is for after calcination, so reduction info is not used"/>
    <m/>
  </r>
  <r>
    <x v="0"/>
    <s v="NA"/>
    <n v="0.89"/>
    <s v="NA"/>
    <x v="52"/>
    <n v="136"/>
    <n v="15280.898876404493"/>
    <x v="23"/>
    <s v="boron nitride powder from Starck"/>
    <s v="ND"/>
    <m/>
    <m/>
    <x v="2"/>
    <s v="monoglyme"/>
    <m/>
    <x v="0"/>
    <m/>
    <s v="NA"/>
    <n v="10"/>
    <n v="773"/>
    <s v="NA"/>
    <m/>
    <m/>
    <s v="TEM"/>
    <s v="NA"/>
    <s v="NA"/>
    <s v="NA"/>
    <s v="ND"/>
    <n v="7.7857142857142856"/>
    <n v="7.7857142857142856"/>
    <s v="NA"/>
    <s v="NA"/>
    <s v="NA"/>
    <s v="ND"/>
    <n v="150"/>
    <s v="ND"/>
    <n v="140"/>
    <s v="ND"/>
    <n v="140"/>
    <n v="140"/>
    <x v="1"/>
    <n v="2006"/>
    <s v="Postole, G."/>
    <s v="Italy, France"/>
    <s v="Influence of the Preparation Method on the Surface Characteristics and Activity of Boron-Nitride-Supported Noble Metal Catalysts"/>
    <s v="The Journal of Physical Chemistry B"/>
    <x v="61"/>
    <s v="TEM and XRD data is for after calcination, so reduction info is not used"/>
    <m/>
  </r>
  <r>
    <x v="0"/>
    <s v="NA"/>
    <n v="0.94"/>
    <s v="NA"/>
    <x v="12"/>
    <n v="136"/>
    <n v="14468.08510638298"/>
    <x v="23"/>
    <s v="boron nitride powder from Starck"/>
    <s v="ND"/>
    <m/>
    <m/>
    <x v="2"/>
    <s v="THF"/>
    <m/>
    <x v="0"/>
    <m/>
    <s v="NA"/>
    <n v="10"/>
    <n v="773"/>
    <s v="NA"/>
    <m/>
    <m/>
    <s v="TEM"/>
    <s v="NA"/>
    <s v="NA"/>
    <s v="NA"/>
    <s v="ND"/>
    <n v="7.2666666666666666"/>
    <n v="7.2666666666666666"/>
    <s v="NA"/>
    <s v="NA"/>
    <s v="NA"/>
    <s v="ND"/>
    <n v="120"/>
    <s v="ND"/>
    <n v="150"/>
    <s v="ND"/>
    <n v="150"/>
    <n v="150"/>
    <x v="1"/>
    <n v="2006"/>
    <s v="Postole, G."/>
    <s v="Italy, France"/>
    <s v="Influence of the Preparation Method on the Surface Characteristics and Activity of Boron-Nitride-Supported Noble Metal Catalysts"/>
    <s v="The Journal of Physical Chemistry B"/>
    <x v="61"/>
    <s v="TEM and XRD data is for after calcination, so reduction info is not used"/>
    <m/>
  </r>
  <r>
    <x v="0"/>
    <s v="NA"/>
    <n v="0.99"/>
    <s v="NA"/>
    <x v="53"/>
    <n v="136"/>
    <n v="13737.373737373737"/>
    <x v="23"/>
    <s v="boron nitride powder from Starck"/>
    <s v="ND"/>
    <m/>
    <m/>
    <x v="2"/>
    <s v="diglyme"/>
    <m/>
    <x v="0"/>
    <m/>
    <s v="NA"/>
    <n v="10"/>
    <n v="773"/>
    <s v="NA"/>
    <m/>
    <m/>
    <s v="TEM"/>
    <s v="NA"/>
    <s v="NA"/>
    <s v="NA"/>
    <s v="ND"/>
    <n v="7.2666666666666666"/>
    <n v="7.2666666666666666"/>
    <s v="NA"/>
    <s v="NA"/>
    <s v="NA"/>
    <s v="ND"/>
    <n v="150"/>
    <s v="ND"/>
    <s v="NA"/>
    <s v="ND"/>
    <s v="NA"/>
    <n v="150"/>
    <x v="1"/>
    <n v="2006"/>
    <s v="Postole, G."/>
    <s v="Italy, France"/>
    <s v="Influence of the Preparation Method on the Surface Characteristics and Activity of Boron-Nitride-Supported Noble Metal Catalysts"/>
    <s v="The Journal of Physical Chemistry B"/>
    <x v="61"/>
    <s v="TEM and XRD data is for after calcination, so reduction info is not used"/>
    <m/>
  </r>
  <r>
    <x v="0"/>
    <s v="NA"/>
    <n v="0.94"/>
    <s v="NA"/>
    <x v="12"/>
    <n v="136"/>
    <n v="14468.08510638298"/>
    <x v="23"/>
    <s v="boron nitride powder from Starck"/>
    <s v="ND"/>
    <m/>
    <m/>
    <x v="2"/>
    <s v="2-propanol"/>
    <m/>
    <x v="0"/>
    <m/>
    <s v="NA"/>
    <n v="10"/>
    <n v="773"/>
    <s v="NA"/>
    <m/>
    <m/>
    <s v="TEM"/>
    <s v="NA"/>
    <s v="NA"/>
    <s v="NA"/>
    <s v="ND"/>
    <n v="7.2666666666666666"/>
    <n v="7.2666666666666666"/>
    <s v="NA"/>
    <s v="NA"/>
    <s v="NA"/>
    <s v="ND"/>
    <n v="140"/>
    <s v="ND"/>
    <n v="150"/>
    <s v="ND"/>
    <n v="150"/>
    <n v="150"/>
    <x v="1"/>
    <n v="2006"/>
    <s v="Postole, G."/>
    <s v="Italy, France"/>
    <s v="Influence of the Preparation Method on the Surface Characteristics and Activity of Boron-Nitride-Supported Noble Metal Catalysts"/>
    <s v="The Journal of Physical Chemistry B"/>
    <x v="61"/>
    <s v="TEM and XRD data is for after calcination, so reduction info is not used"/>
    <m/>
  </r>
  <r>
    <x v="0"/>
    <s v="NA"/>
    <n v="0.74"/>
    <s v="NA"/>
    <x v="54"/>
    <n v="136"/>
    <n v="18378.37837837838"/>
    <x v="23"/>
    <s v="boron nitride powder from Starck"/>
    <s v="ND"/>
    <m/>
    <m/>
    <x v="2"/>
    <s v="ethylene glycol"/>
    <m/>
    <x v="0"/>
    <m/>
    <s v="NA"/>
    <n v="10"/>
    <n v="773"/>
    <s v="NA"/>
    <m/>
    <m/>
    <s v="TEM"/>
    <s v="NA"/>
    <s v="NA"/>
    <s v="NA"/>
    <s v="ND"/>
    <n v="6.8125"/>
    <n v="6.8125"/>
    <s v="NA"/>
    <s v="NA"/>
    <s v="NA"/>
    <s v="ND"/>
    <n v="160"/>
    <s v="ND"/>
    <s v="NA"/>
    <s v="ND"/>
    <s v="NA"/>
    <n v="160"/>
    <x v="1"/>
    <n v="2006"/>
    <s v="Postole, G."/>
    <s v="Italy, France"/>
    <s v="Influence of the Preparation Method on the Surface Characteristics and Activity of Boron-Nitride-Supported Noble Metal Catalysts"/>
    <s v="The Journal of Physical Chemistry B"/>
    <x v="61"/>
    <s v="TEM and XRD data is for after calcination, so reduction info is not used"/>
    <m/>
  </r>
  <r>
    <x v="5"/>
    <n v="1"/>
    <s v="NA"/>
    <s v="NA"/>
    <x v="0"/>
    <m/>
    <s v="NA"/>
    <x v="13"/>
    <s v="from Zn(NO3)2"/>
    <s v="ND"/>
    <m/>
    <m/>
    <x v="1"/>
    <s v="water"/>
    <n v="8"/>
    <x v="1"/>
    <n v="8.9"/>
    <n v="0.90000000000000036"/>
    <n v="3"/>
    <n v="773"/>
    <s v="H2"/>
    <m/>
    <n v="773"/>
    <s v="XRD"/>
    <s v="NA"/>
    <s v="NA"/>
    <s v="NA"/>
    <s v="ND"/>
    <n v="5.7368421052631575"/>
    <n v="5.7368421052631575"/>
    <s v="NA"/>
    <s v="NA"/>
    <s v="NA"/>
    <s v="ND"/>
    <n v="190"/>
    <s v="ND"/>
    <s v="NA"/>
    <s v="ND"/>
    <s v="NA"/>
    <n v="190"/>
    <x v="1"/>
    <n v="2006"/>
    <s v="Iwasa, N."/>
    <s v="Japan"/>
    <s v="Effect of Cs promoter on the activity of Pd/ZnO catalyst for selective oxidation of CO in H2-rich gas"/>
    <s v="Catalysis Communications"/>
    <x v="62"/>
    <m/>
    <s v="ZnO Aldrich"/>
  </r>
  <r>
    <x v="0"/>
    <s v="NA"/>
    <n v="0.06"/>
    <s v="NA"/>
    <x v="55"/>
    <n v="180"/>
    <n v="300000"/>
    <x v="0"/>
    <s v="Degussa"/>
    <s v="ND"/>
    <m/>
    <m/>
    <x v="4"/>
    <m/>
    <m/>
    <x v="0"/>
    <n v="8.5"/>
    <s v="NA"/>
    <n v="2"/>
    <n v="773"/>
    <s v="H2"/>
    <n v="2"/>
    <n v="673"/>
    <s v="H2 Chemisorption"/>
    <s v="NA"/>
    <n v="1.08"/>
    <n v="40"/>
    <s v="ND"/>
    <s v="NA"/>
    <n v="40"/>
    <s v="NA"/>
    <n v="27"/>
    <n v="27"/>
    <n v="9"/>
    <s v="NA"/>
    <s v="ND"/>
    <s v="NA"/>
    <s v="ND"/>
    <n v="27"/>
    <n v="27"/>
    <x v="1"/>
    <n v="2006"/>
    <s v="Lee, A.F."/>
    <s v="UK"/>
    <s v="On the active site in heterogeneous palladium selox catalysts"/>
    <s v="Green Chemistry"/>
    <x v="63"/>
    <m/>
    <s v="gamma-Al2O3 Alfa Aesar"/>
  </r>
  <r>
    <x v="0"/>
    <s v="NA"/>
    <n v="0.44"/>
    <s v="NA"/>
    <x v="56"/>
    <n v="180"/>
    <n v="40909.090909090912"/>
    <x v="0"/>
    <s v="Degussa"/>
    <s v="ND"/>
    <m/>
    <m/>
    <x v="4"/>
    <m/>
    <m/>
    <x v="0"/>
    <n v="8.5"/>
    <s v="NA"/>
    <n v="2"/>
    <n v="773"/>
    <s v="H2"/>
    <n v="2"/>
    <n v="673"/>
    <s v="H2 Chemisorption"/>
    <s v="NA"/>
    <n v="1.1200000000000001"/>
    <n v="40"/>
    <s v="ND"/>
    <s v="NA"/>
    <n v="40"/>
    <s v="NA"/>
    <n v="28"/>
    <n v="28"/>
    <n v="6"/>
    <s v="NA"/>
    <s v="ND"/>
    <s v="NA"/>
    <s v="ND"/>
    <n v="28"/>
    <n v="28"/>
    <x v="1"/>
    <n v="2006"/>
    <s v="Lee, A.F."/>
    <s v="UK"/>
    <s v="On the active site in heterogeneous palladium selox catalysts"/>
    <s v="Green Chemistry"/>
    <x v="63"/>
    <m/>
    <s v="gamma-Al2O3 Alfa Aesar"/>
  </r>
  <r>
    <x v="0"/>
    <s v="NA"/>
    <n v="0.84"/>
    <s v="NA"/>
    <x v="57"/>
    <n v="180"/>
    <n v="21428.571428571431"/>
    <x v="0"/>
    <s v="Degussa"/>
    <s v="ND"/>
    <m/>
    <m/>
    <x v="4"/>
    <m/>
    <m/>
    <x v="0"/>
    <n v="8.5"/>
    <s v="NA"/>
    <n v="2"/>
    <n v="773"/>
    <s v="H2"/>
    <n v="2"/>
    <n v="673"/>
    <s v="H2 Chemisorption"/>
    <s v="NA"/>
    <n v="1.1220000000000001"/>
    <n v="51"/>
    <s v="ND"/>
    <s v="NA"/>
    <n v="51"/>
    <s v="NA"/>
    <n v="22"/>
    <n v="22"/>
    <n v="6"/>
    <s v="NA"/>
    <s v="ND"/>
    <s v="NA"/>
    <s v="ND"/>
    <n v="22"/>
    <n v="22"/>
    <x v="1"/>
    <n v="2006"/>
    <s v="Lee, A.F."/>
    <s v="UK"/>
    <s v="On the active site in heterogeneous palladium selox catalysts"/>
    <s v="Green Chemistry"/>
    <x v="63"/>
    <m/>
    <s v="gamma-Al2O3 Alfa Aesar"/>
  </r>
  <r>
    <x v="0"/>
    <s v="NA"/>
    <n v="1.48"/>
    <s v="NA"/>
    <x v="58"/>
    <n v="180"/>
    <n v="12162.162162162162"/>
    <x v="0"/>
    <s v="Degussa"/>
    <s v="ND"/>
    <m/>
    <m/>
    <x v="4"/>
    <m/>
    <m/>
    <x v="0"/>
    <n v="8.5"/>
    <s v="NA"/>
    <n v="2"/>
    <n v="773"/>
    <s v="H2"/>
    <n v="2"/>
    <n v="673"/>
    <s v="H2 Chemisorption"/>
    <s v="NA"/>
    <n v="1.1160000000000001"/>
    <n v="31"/>
    <s v="ND"/>
    <s v="NA"/>
    <n v="31"/>
    <s v="NA"/>
    <n v="36"/>
    <n v="36"/>
    <n v="6"/>
    <s v="NA"/>
    <s v="ND"/>
    <s v="NA"/>
    <s v="ND"/>
    <n v="36"/>
    <n v="36"/>
    <x v="1"/>
    <n v="2006"/>
    <s v="Lee, A.F."/>
    <s v="UK"/>
    <s v="On the active site in heterogeneous palladium selox catalysts"/>
    <s v="Green Chemistry"/>
    <x v="63"/>
    <m/>
    <s v="gamma-Al2O3 Alfa Aesar"/>
  </r>
  <r>
    <x v="0"/>
    <s v="NA"/>
    <n v="2.02"/>
    <s v="NA"/>
    <x v="59"/>
    <n v="180"/>
    <n v="8910.8910891089108"/>
    <x v="0"/>
    <s v="Degussa"/>
    <s v="ND"/>
    <m/>
    <m/>
    <x v="4"/>
    <m/>
    <m/>
    <x v="0"/>
    <n v="8.5"/>
    <s v="NA"/>
    <n v="2"/>
    <n v="773"/>
    <s v="H2"/>
    <n v="2"/>
    <n v="673"/>
    <s v="H2 Chemisorption"/>
    <s v="NA"/>
    <n v="1.1040000000000001"/>
    <n v="24"/>
    <s v="ND"/>
    <s v="NA"/>
    <n v="24"/>
    <s v="NA"/>
    <n v="46"/>
    <n v="46"/>
    <n v="5"/>
    <n v="60"/>
    <n v="5"/>
    <s v="NA"/>
    <s v="ND"/>
    <n v="46"/>
    <n v="46"/>
    <x v="1"/>
    <n v="2006"/>
    <s v="Lee, A.F."/>
    <s v="UK"/>
    <s v="On the active site in heterogeneous palladium selox catalysts"/>
    <s v="Green Chemistry"/>
    <x v="63"/>
    <m/>
    <s v="gamma-Al2O3 Alfa Aesar"/>
  </r>
  <r>
    <x v="0"/>
    <s v="NA"/>
    <n v="4.72"/>
    <s v="NA"/>
    <x v="60"/>
    <n v="180"/>
    <n v="3813.5593220338983"/>
    <x v="0"/>
    <s v="Degussa"/>
    <s v="ND"/>
    <m/>
    <m/>
    <x v="4"/>
    <m/>
    <m/>
    <x v="0"/>
    <n v="8.5"/>
    <s v="NA"/>
    <n v="2"/>
    <n v="773"/>
    <s v="H2"/>
    <n v="2"/>
    <n v="673"/>
    <s v="H2 Chemisorption"/>
    <s v="NA"/>
    <n v="1.0920000000000001"/>
    <n v="26"/>
    <s v="ND"/>
    <s v="NA"/>
    <n v="26"/>
    <s v="NA"/>
    <n v="42"/>
    <n v="42"/>
    <n v="4"/>
    <s v="NA"/>
    <s v="ND"/>
    <s v="NA"/>
    <s v="ND"/>
    <n v="42"/>
    <n v="42"/>
    <x v="1"/>
    <n v="2006"/>
    <s v="Lee, A.F."/>
    <s v="UK"/>
    <s v="On the active site in heterogeneous palladium selox catalysts"/>
    <s v="Green Chemistry"/>
    <x v="63"/>
    <m/>
    <s v="gamma-Al2O3 Alfa Aesar"/>
  </r>
  <r>
    <x v="0"/>
    <s v="NA"/>
    <n v="8.5399999999999991"/>
    <s v="NA"/>
    <x v="61"/>
    <n v="180"/>
    <n v="2107.7283372365341"/>
    <x v="0"/>
    <s v="Degussa"/>
    <s v="ND"/>
    <m/>
    <m/>
    <x v="4"/>
    <m/>
    <m/>
    <x v="0"/>
    <n v="8.5"/>
    <s v="NA"/>
    <n v="2"/>
    <n v="773"/>
    <s v="H2"/>
    <n v="2"/>
    <n v="673"/>
    <s v="H2 Chemisorption"/>
    <s v="NA"/>
    <n v="1.1075999999999999"/>
    <n v="14.2"/>
    <s v="ND"/>
    <s v="NA"/>
    <n v="14.2"/>
    <s v="NA"/>
    <n v="78"/>
    <n v="78"/>
    <n v="4"/>
    <n v="90"/>
    <n v="5"/>
    <s v="NA"/>
    <s v="ND"/>
    <n v="78"/>
    <n v="78"/>
    <x v="1"/>
    <n v="2006"/>
    <s v="Lee, A.F."/>
    <s v="UK"/>
    <s v="On the active site in heterogeneous palladium selox catalysts"/>
    <s v="Green Chemistry"/>
    <x v="63"/>
    <m/>
    <s v="gamma-Al2O3 Alfa Aesar"/>
  </r>
  <r>
    <x v="0"/>
    <n v="1"/>
    <s v="NA"/>
    <s v="NA"/>
    <x v="0"/>
    <n v="243.8"/>
    <n v="24380"/>
    <x v="7"/>
    <s v="commercial, Strem Chemicals, Newburyport, MA, USA"/>
    <s v="ND"/>
    <m/>
    <m/>
    <x v="3"/>
    <m/>
    <m/>
    <x v="0"/>
    <n v="3"/>
    <s v="NA"/>
    <n v="3"/>
    <n v="723"/>
    <s v="H2"/>
    <n v="2"/>
    <n v="298"/>
    <s v="CO Chemisorption"/>
    <n v="1.1038999999999999"/>
    <s v="NA"/>
    <n v="5.81"/>
    <s v="ND"/>
    <s v="NA"/>
    <n v="5.81"/>
    <s v="NA"/>
    <n v="190"/>
    <n v="190"/>
    <s v="ND"/>
    <s v="NA"/>
    <s v="ND"/>
    <s v="NA"/>
    <s v="ND"/>
    <n v="190"/>
    <n v="190"/>
    <x v="0"/>
    <n v="2007"/>
    <s v=" Somboonthanakij, S."/>
    <s v="Thailand, Switzerland"/>
    <s v="Characteristics and Catalytic Properties of Pd/SiO2 Synthesized by One-step Flame Spray Pyrolysis in Liquid-phase Hydrogenation of 1-Heptyne"/>
    <s v="Catalysis Letters"/>
    <x v="64"/>
    <m/>
    <s v="SiO2 Aldrich"/>
  </r>
  <r>
    <x v="0"/>
    <n v="3"/>
    <s v="NA"/>
    <s v="NA"/>
    <x v="14"/>
    <m/>
    <s v="NA"/>
    <x v="11"/>
    <s v="Zirconium hydroxide is used"/>
    <s v="NA"/>
    <n v="673"/>
    <n v="3"/>
    <x v="2"/>
    <m/>
    <m/>
    <x v="0"/>
    <n v="8"/>
    <s v="NA"/>
    <n v="2"/>
    <n v="573"/>
    <s v="H2"/>
    <n v="0.33"/>
    <n v="493"/>
    <s v="H2 Chemisorption"/>
    <s v="NA"/>
    <s v="NA"/>
    <n v="25"/>
    <s v="ND"/>
    <s v="NA"/>
    <n v="25"/>
    <n v="43.6"/>
    <n v="43.6"/>
    <s v="NA"/>
    <s v="ND"/>
    <s v="NA"/>
    <s v="ND"/>
    <s v="NA"/>
    <s v="ND"/>
    <n v="43.6"/>
    <n v="43.6"/>
    <x v="4"/>
    <n v="2007"/>
    <s v="Moreno, J.M."/>
    <s v="Spain"/>
    <s v="Individual and competitive liquid-phase hydrodechlorination of chlorinated pyridines over alkali-modified Pd/ZrO2"/>
    <s v="Applied Catalysis B: Environmental"/>
    <x v="65"/>
    <s v="Reduction is done in two steps. Final step is noted."/>
    <s v="ZrO2 Aldrich water washed"/>
  </r>
  <r>
    <x v="0"/>
    <n v="3"/>
    <s v="NA"/>
    <s v="NA"/>
    <x v="14"/>
    <m/>
    <s v="NA"/>
    <x v="11"/>
    <s v="Zirconium hydroxide is used"/>
    <s v="Promoter: Li"/>
    <n v="673"/>
    <n v="3"/>
    <x v="2"/>
    <m/>
    <m/>
    <x v="0"/>
    <n v="8"/>
    <s v="NA"/>
    <n v="2"/>
    <n v="573"/>
    <s v="H2"/>
    <n v="0.33"/>
    <n v="493"/>
    <s v="H2 Chemisorption"/>
    <s v="NA"/>
    <s v="NA"/>
    <n v="19"/>
    <s v="ND"/>
    <s v="NA"/>
    <n v="19"/>
    <n v="57.368421052631582"/>
    <n v="57.368421052631582"/>
    <s v="NA"/>
    <s v="ND"/>
    <s v="NA"/>
    <s v="ND"/>
    <s v="NA"/>
    <s v="ND"/>
    <n v="57.368421052631582"/>
    <n v="57.368421052631582"/>
    <x v="4"/>
    <n v="2007"/>
    <s v="Moreno, J.M."/>
    <s v="Spain"/>
    <s v="Individual and competitive liquid-phase hydrodechlorination of chlorinated pyridines over alkali-modified Pd/ZrO3"/>
    <s v="Applied Catalysis B: Environmental"/>
    <x v="65"/>
    <s v="Reduction is done in two steps. Final step is noted."/>
    <s v="ZrO2 Aldrich water washed"/>
  </r>
  <r>
    <x v="0"/>
    <n v="3"/>
    <s v="NA"/>
    <s v="NA"/>
    <x v="14"/>
    <m/>
    <s v="NA"/>
    <x v="11"/>
    <s v="Zirconium hydroxide is used"/>
    <s v="Promoter: Na"/>
    <n v="673"/>
    <n v="3"/>
    <x v="2"/>
    <m/>
    <m/>
    <x v="0"/>
    <n v="8"/>
    <s v="NA"/>
    <n v="2"/>
    <n v="573"/>
    <s v="H2"/>
    <n v="0.33"/>
    <n v="493"/>
    <s v="H2 Chemisorption"/>
    <s v="NA"/>
    <s v="NA"/>
    <n v="39"/>
    <s v="ND"/>
    <s v="NA"/>
    <n v="39"/>
    <n v="27.948717948717949"/>
    <n v="27.948717948717949"/>
    <s v="NA"/>
    <s v="ND"/>
    <s v="NA"/>
    <s v="ND"/>
    <s v="NA"/>
    <s v="ND"/>
    <n v="27.948717948717949"/>
    <n v="27.948717948717949"/>
    <x v="4"/>
    <n v="2007"/>
    <s v="Moreno, J.M."/>
    <s v="Spain"/>
    <s v="Individual and competitive liquid-phase hydrodechlorination of chlorinated pyridines over alkali-modified Pd/ZrO4"/>
    <s v="Applied Catalysis B: Environmental"/>
    <x v="65"/>
    <s v="Reduction is done in two steps. Final step is noted."/>
    <s v="ZrO2 Aldrich water washed"/>
  </r>
  <r>
    <x v="0"/>
    <n v="3"/>
    <s v="NA"/>
    <s v="NA"/>
    <x v="14"/>
    <m/>
    <s v="NA"/>
    <x v="11"/>
    <s v="Zirconium hydroxide is used"/>
    <s v="Promoter: K"/>
    <n v="673"/>
    <n v="3"/>
    <x v="2"/>
    <m/>
    <m/>
    <x v="0"/>
    <n v="8"/>
    <s v="NA"/>
    <n v="2"/>
    <n v="573"/>
    <s v="H2"/>
    <n v="0.33"/>
    <n v="493"/>
    <s v="H2 Chemisorption"/>
    <s v="NA"/>
    <s v="NA"/>
    <n v="47"/>
    <s v="ND"/>
    <s v="NA"/>
    <n v="47"/>
    <n v="23.191489361702128"/>
    <n v="23.191489361702128"/>
    <s v="NA"/>
    <s v="ND"/>
    <s v="NA"/>
    <s v="ND"/>
    <s v="NA"/>
    <s v="ND"/>
    <n v="23.191489361702128"/>
    <n v="23.191489361702128"/>
    <x v="4"/>
    <n v="2007"/>
    <s v="Moreno, J.M."/>
    <s v="Spain"/>
    <s v="Individual and competitive liquid-phase hydrodechlorination of chlorinated pyridines over alkali-modified Pd/ZrO5"/>
    <s v="Applied Catalysis B: Environmental"/>
    <x v="65"/>
    <s v="Reduction is done in two steps. Final step is noted."/>
    <s v="ZrO2 Aldrich water washed"/>
  </r>
  <r>
    <x v="0"/>
    <n v="0.3"/>
    <s v="NA"/>
    <s v="NA"/>
    <x v="31"/>
    <n v="16.25"/>
    <n v="5416.666666666667"/>
    <x v="8"/>
    <s v="from Jiangsu Jiangyan_x000a_ Chemical Additive"/>
    <s v="ND"/>
    <m/>
    <m/>
    <x v="0"/>
    <s v="aqueous hydrochloric acid"/>
    <m/>
    <x v="1"/>
    <n v="8.1999999999999993"/>
    <s v="NA"/>
    <n v="4"/>
    <n v="473"/>
    <s v="H2"/>
    <n v="4"/>
    <n v="473"/>
    <s v="CO Chemisorption"/>
    <n v="0.73920000000000008"/>
    <s v="NA"/>
    <n v="8.4"/>
    <s v="ND"/>
    <s v="NA"/>
    <n v="8.4"/>
    <s v="NA"/>
    <n v="88"/>
    <n v="88"/>
    <s v="ND"/>
    <s v="NA"/>
    <s v="ND"/>
    <s v="NA"/>
    <s v="ND"/>
    <n v="88"/>
    <n v="88"/>
    <x v="0"/>
    <n v="2007"/>
    <s v="Lin, Q."/>
    <s v="China"/>
    <s v="Effects of Precursors on Preparation of Pd/α-alumina Catalyst for Synthesis of Dimethyl Oxalate"/>
    <s v="Industrial and Engineering Chemistry Research"/>
    <x v="66"/>
    <m/>
    <s v="alpha-Al2O3 Alfa Aesar %99.95 alpha-phase"/>
  </r>
  <r>
    <x v="0"/>
    <n v="0.3"/>
    <s v="NA"/>
    <s v="NA"/>
    <x v="31"/>
    <n v="16.25"/>
    <n v="5416.666666666667"/>
    <x v="8"/>
    <s v="from Jiangsu Jiangyan_x000a_ Chemical Additive"/>
    <s v="ND"/>
    <m/>
    <m/>
    <x v="0"/>
    <s v="aqueous hydrochloric acid"/>
    <m/>
    <x v="1"/>
    <n v="8.1999999999999993"/>
    <s v="NA"/>
    <n v="4"/>
    <n v="573"/>
    <s v="H2"/>
    <n v="4"/>
    <n v="473"/>
    <s v="CO Chemisorption"/>
    <n v="1.1172"/>
    <s v="NA"/>
    <n v="7.6"/>
    <s v="ND"/>
    <s v="NA"/>
    <n v="7.6"/>
    <s v="NA"/>
    <n v="147"/>
    <n v="147"/>
    <s v="ND"/>
    <s v="NA"/>
    <s v="ND"/>
    <s v="NA"/>
    <s v="ND"/>
    <n v="147"/>
    <n v="147"/>
    <x v="0"/>
    <n v="2007"/>
    <s v="Lin, Q."/>
    <s v="China"/>
    <s v="Effects of Precursors on Preparation of Pd/α-alumina Catalyst for Synthesis of Dimethyl Oxalate"/>
    <s v="Industrial and Engineering Chemistry Research"/>
    <x v="66"/>
    <m/>
    <s v="alpha-Al2O3 Alfa Aesar %99.95 alpha-phase"/>
  </r>
  <r>
    <x v="0"/>
    <n v="0.3"/>
    <s v="NA"/>
    <s v="NA"/>
    <x v="31"/>
    <n v="16.25"/>
    <n v="5416.666666666667"/>
    <x v="8"/>
    <s v="from Jiangsu Jiangyan_x000a_ Chemical Additive"/>
    <s v="ND"/>
    <m/>
    <m/>
    <x v="0"/>
    <s v="aqueous hydrochloric acid"/>
    <m/>
    <x v="1"/>
    <n v="8.1999999999999993"/>
    <s v="NA"/>
    <n v="4"/>
    <n v="773"/>
    <s v="H2"/>
    <n v="4"/>
    <n v="473"/>
    <s v="CO Chemisorption"/>
    <n v="1.1075999999999999"/>
    <s v="NA"/>
    <n v="3.9"/>
    <s v="ND"/>
    <s v="NA"/>
    <n v="3.9"/>
    <s v="NA"/>
    <n v="284"/>
    <n v="284"/>
    <s v="ND"/>
    <s v="NA"/>
    <s v="ND"/>
    <s v="NA"/>
    <s v="ND"/>
    <n v="284"/>
    <n v="284"/>
    <x v="0"/>
    <n v="2007"/>
    <s v="Lin, Q."/>
    <s v="China"/>
    <s v="Effects of Precursors on Preparation of Pd/α-alumina Catalyst for Synthesis of Dimethyl Oxalate"/>
    <s v="Industrial and Engineering Chemistry Research"/>
    <x v="66"/>
    <m/>
    <s v="alpha-Al2O3 Alfa Aesar %99.95 alpha-phase"/>
  </r>
  <r>
    <x v="0"/>
    <n v="0.3"/>
    <s v="NA"/>
    <s v="NA"/>
    <x v="31"/>
    <n v="16.25"/>
    <n v="5416.666666666667"/>
    <x v="8"/>
    <s v="from Jiangsu Jiangyan_x000a_ Chemical Additive"/>
    <s v="ND"/>
    <m/>
    <m/>
    <x v="0"/>
    <s v="aqueous hydrochloric acid"/>
    <m/>
    <x v="1"/>
    <n v="8.1999999999999993"/>
    <s v="NA"/>
    <n v="4"/>
    <n v="573"/>
    <s v="H2"/>
    <n v="4"/>
    <n v="623"/>
    <s v="CO Chemisorption"/>
    <s v="NA"/>
    <s v="NA"/>
    <n v="12.7"/>
    <s v="ND"/>
    <s v="NA"/>
    <n v="12.7"/>
    <n v="85.826771653543318"/>
    <n v="85.826771653543318"/>
    <s v="NA"/>
    <s v="ND"/>
    <s v="NA"/>
    <s v="ND"/>
    <s v="NA"/>
    <s v="ND"/>
    <n v="85.826771653543318"/>
    <n v="85.826771653543318"/>
    <x v="0"/>
    <n v="2007"/>
    <s v="Lin, Q."/>
    <s v="China"/>
    <s v="Effects of Precursors on Preparation of Pd/α-alumina Catalyst for Synthesis of Dimethyl Oxalate"/>
    <s v="Industrial and Engineering Chemistry Research"/>
    <x v="66"/>
    <m/>
    <s v="alpha-Al2O3 Alfa Aesar %99.95 alpha-phase"/>
  </r>
  <r>
    <x v="0"/>
    <n v="0.3"/>
    <s v="NA"/>
    <s v="NA"/>
    <x v="31"/>
    <n v="16.25"/>
    <n v="5416.666666666667"/>
    <x v="8"/>
    <s v="from Jiangsu Jiangyan_x000a_ Chemical Additive"/>
    <s v="ND"/>
    <m/>
    <m/>
    <x v="0"/>
    <s v="aqueous hydrochloric acid"/>
    <m/>
    <x v="1"/>
    <n v="8.1999999999999993"/>
    <s v="NA"/>
    <n v="4"/>
    <n v="573"/>
    <s v="H2"/>
    <n v="4"/>
    <n v="773"/>
    <s v="CO Chemisorption"/>
    <s v="NA"/>
    <s v="NA"/>
    <n v="2.6"/>
    <s v="ND"/>
    <s v="NA"/>
    <n v="2.6"/>
    <n v="419.23076923076923"/>
    <n v="419.23076923076923"/>
    <s v="NA"/>
    <s v="ND"/>
    <s v="NA"/>
    <s v="ND"/>
    <s v="NA"/>
    <s v="ND"/>
    <n v="419.23076923076923"/>
    <n v="419.23076923076923"/>
    <x v="0"/>
    <n v="2007"/>
    <s v="Lin, Q."/>
    <s v="China"/>
    <s v="Effects of Precursors on Preparation of Pd/α-alumina Catalyst for Synthesis of Dimethyl Oxalate"/>
    <s v="Industrial and Engineering Chemistry Research"/>
    <x v="66"/>
    <m/>
    <s v="alpha-Al2O3 Alfa Aesar %99.95 alpha-phase"/>
  </r>
  <r>
    <x v="0"/>
    <n v="0.3"/>
    <s v="NA"/>
    <s v="NA"/>
    <x v="31"/>
    <n v="16.25"/>
    <n v="5416.666666666667"/>
    <x v="8"/>
    <s v="from Jiangsu Jiangyan_x000a_ Chemical Additive"/>
    <s v="ND"/>
    <m/>
    <m/>
    <x v="1"/>
    <s v="aqueous nitric acid"/>
    <m/>
    <x v="1"/>
    <n v="8.1999999999999993"/>
    <s v="NA"/>
    <n v="4"/>
    <n v="573"/>
    <s v="H2"/>
    <n v="4"/>
    <n v="473"/>
    <s v="CO Chemisorption"/>
    <s v="NA"/>
    <s v="NA"/>
    <n v="4.5999999999999996"/>
    <s v="ND"/>
    <s v="NA"/>
    <n v="4.5999999999999996"/>
    <n v="236.95652173913047"/>
    <n v="236.95652173913047"/>
    <s v="NA"/>
    <s v="ND"/>
    <s v="NA"/>
    <s v="ND"/>
    <s v="NA"/>
    <s v="ND"/>
    <n v="236.95652173913047"/>
    <n v="236.95652173913047"/>
    <x v="0"/>
    <n v="2007"/>
    <s v="Lin, Q."/>
    <s v="China"/>
    <s v="Effects of Precursors on Preparation of Pd/α-alumina Catalyst for Synthesis of Dimethyl Oxalate"/>
    <s v="Industrial and Engineering Chemistry Research"/>
    <x v="66"/>
    <m/>
    <s v="alpha-Al2O3 Alfa Aesar %99.95 alpha-phase"/>
  </r>
  <r>
    <x v="1"/>
    <n v="0.5"/>
    <s v="NA"/>
    <s v="NA"/>
    <x v="6"/>
    <n v="7"/>
    <n v="1400"/>
    <x v="24"/>
    <s v="yttria stabilized zirconia, A TYPE OF CERAMIC"/>
    <s v="ND"/>
    <m/>
    <m/>
    <x v="0"/>
    <m/>
    <m/>
    <x v="0"/>
    <m/>
    <s v="NA"/>
    <m/>
    <m/>
    <s v="H2"/>
    <n v="1"/>
    <n v="673"/>
    <s v="H2 Chemisorption"/>
    <s v="NA"/>
    <s v="NA"/>
    <n v="20.010000000000002"/>
    <s v="ND"/>
    <s v="NA"/>
    <n v="20.010000000000002"/>
    <n v="54.472763618190903"/>
    <n v="54.472763618190903"/>
    <s v="NA"/>
    <s v="ND"/>
    <s v="NA"/>
    <s v="ND"/>
    <s v="NA"/>
    <s v="ND"/>
    <n v="54.472763618190903"/>
    <n v="54.472763618190903"/>
    <x v="2"/>
    <n v="2007"/>
    <s v="Konsolakis, M."/>
    <s v="Greece"/>
    <s v="NO reduction by propene or CO over alkali-promoted PD/YSZ catalyst"/>
    <s v="Journal of Hazardous Materials"/>
    <x v="67"/>
    <m/>
    <m/>
  </r>
  <r>
    <x v="1"/>
    <n v="0.5"/>
    <s v="NA"/>
    <s v="NA"/>
    <x v="6"/>
    <n v="7"/>
    <n v="1400"/>
    <x v="24"/>
    <s v="yttria stabilized zirconia, A TYPE OF CERAMIC"/>
    <s v="Promoted: Na=0.017 wt%"/>
    <m/>
    <m/>
    <x v="0"/>
    <m/>
    <m/>
    <x v="0"/>
    <m/>
    <s v="NA"/>
    <m/>
    <m/>
    <s v="H2"/>
    <n v="1"/>
    <n v="673"/>
    <s v="H2 Chemisorption"/>
    <s v="NA"/>
    <s v="NA"/>
    <n v="20"/>
    <s v="ND"/>
    <s v="NA"/>
    <n v="20"/>
    <n v="54.5"/>
    <n v="54.5"/>
    <s v="NA"/>
    <s v="ND"/>
    <s v="NA"/>
    <s v="ND"/>
    <s v="NA"/>
    <s v="ND"/>
    <n v="54.5"/>
    <n v="54.5"/>
    <x v="2"/>
    <n v="2007"/>
    <s v="Konsolakis, M."/>
    <s v="Greece"/>
    <s v="NO reduction by propene or CO over alkali-promoted PD/YSZ catalyst"/>
    <s v="Journal of Hazardous Materials"/>
    <x v="67"/>
    <m/>
    <m/>
  </r>
  <r>
    <x v="1"/>
    <n v="0.5"/>
    <s v="NA"/>
    <s v="NA"/>
    <x v="6"/>
    <n v="7"/>
    <n v="1400"/>
    <x v="24"/>
    <s v="yttria stabilized zirconia, A TYPE OF CERAMIC"/>
    <s v="Promoted: Na=0.034 wt%"/>
    <m/>
    <m/>
    <x v="0"/>
    <m/>
    <m/>
    <x v="0"/>
    <m/>
    <s v="NA"/>
    <m/>
    <m/>
    <s v="H2"/>
    <n v="1"/>
    <n v="673"/>
    <s v="H2 Chemisorption"/>
    <s v="NA"/>
    <s v="NA"/>
    <n v="24.9"/>
    <s v="ND"/>
    <s v="NA"/>
    <n v="24.9"/>
    <n v="43.77510040160643"/>
    <n v="43.77510040160643"/>
    <s v="NA"/>
    <s v="ND"/>
    <s v="NA"/>
    <s v="ND"/>
    <s v="NA"/>
    <s v="ND"/>
    <n v="43.77510040160643"/>
    <n v="43.77510040160643"/>
    <x v="2"/>
    <n v="2007"/>
    <s v="Konsolakis, M."/>
    <s v="Greece"/>
    <s v="NO reduction by propene or CO over alkali-promoted PD/YSZ catalyst"/>
    <s v="Journal of Hazardous Materials"/>
    <x v="67"/>
    <m/>
    <m/>
  </r>
  <r>
    <x v="1"/>
    <n v="0.5"/>
    <s v="NA"/>
    <s v="NA"/>
    <x v="6"/>
    <n v="7"/>
    <n v="1400"/>
    <x v="24"/>
    <s v="yttria stabilized zirconia, A TYPE OF CERAMIC"/>
    <s v="Promoted: Na=0.068 wt%"/>
    <m/>
    <m/>
    <x v="0"/>
    <m/>
    <m/>
    <x v="0"/>
    <m/>
    <s v="NA"/>
    <m/>
    <m/>
    <s v="H2"/>
    <n v="1"/>
    <n v="673"/>
    <s v="H2 Chemisorption"/>
    <s v="NA"/>
    <s v="NA"/>
    <n v="23.4"/>
    <s v="ND"/>
    <s v="NA"/>
    <n v="23.4"/>
    <n v="46.581196581196586"/>
    <n v="46.581196581196586"/>
    <s v="NA"/>
    <s v="ND"/>
    <s v="NA"/>
    <s v="ND"/>
    <s v="NA"/>
    <s v="ND"/>
    <n v="46.581196581196586"/>
    <n v="46.581196581196586"/>
    <x v="2"/>
    <n v="2007"/>
    <s v="Konsolakis, M."/>
    <s v="Greece"/>
    <s v="NO reduction by propene or CO over alkali-promoted PD/YSZ catalyst"/>
    <s v="Journal of Hazardous Materials"/>
    <x v="67"/>
    <m/>
    <m/>
  </r>
  <r>
    <x v="1"/>
    <n v="0.5"/>
    <s v="NA"/>
    <s v="NA"/>
    <x v="6"/>
    <n v="7"/>
    <n v="1400"/>
    <x v="24"/>
    <s v="yttria stabilized zirconia, A TYPE OF CERAMIC"/>
    <s v="Promoted: Na=0.0102 wt%"/>
    <m/>
    <m/>
    <x v="0"/>
    <m/>
    <m/>
    <x v="0"/>
    <m/>
    <s v="NA"/>
    <m/>
    <m/>
    <s v="H2"/>
    <n v="1"/>
    <n v="673"/>
    <s v="H2 Chemisorption"/>
    <s v="NA"/>
    <s v="NA"/>
    <n v="24.1"/>
    <s v="ND"/>
    <s v="NA"/>
    <n v="24.1"/>
    <n v="45.22821576763485"/>
    <n v="45.22821576763485"/>
    <s v="NA"/>
    <s v="ND"/>
    <s v="NA"/>
    <s v="ND"/>
    <s v="NA"/>
    <s v="ND"/>
    <n v="45.22821576763485"/>
    <n v="45.22821576763485"/>
    <x v="2"/>
    <n v="2007"/>
    <s v="Konsolakis, M."/>
    <s v="Greece"/>
    <s v="NO reduction by propene or CO over alkali-promoted PD/YSZ catalyst"/>
    <s v="Journal of Hazardous Materials"/>
    <x v="67"/>
    <m/>
    <m/>
  </r>
  <r>
    <x v="1"/>
    <n v="0.5"/>
    <s v="NA"/>
    <s v="NA"/>
    <x v="6"/>
    <n v="7"/>
    <n v="1400"/>
    <x v="24"/>
    <s v="yttria stabilized zirconia, A TYPE OF CERAMIC"/>
    <s v="ND"/>
    <m/>
    <m/>
    <x v="1"/>
    <m/>
    <m/>
    <x v="0"/>
    <m/>
    <s v="NA"/>
    <m/>
    <m/>
    <s v="H2"/>
    <n v="1"/>
    <n v="673"/>
    <s v="H2 Chemisorption"/>
    <s v="NA"/>
    <s v="NA"/>
    <n v="15"/>
    <s v="ND"/>
    <s v="NA"/>
    <n v="15"/>
    <n v="72.666666666666671"/>
    <n v="72.666666666666671"/>
    <s v="NA"/>
    <s v="ND"/>
    <s v="NA"/>
    <s v="ND"/>
    <s v="NA"/>
    <s v="ND"/>
    <n v="72.666666666666671"/>
    <n v="72.666666666666671"/>
    <x v="2"/>
    <n v="2007"/>
    <s v="Konsolakis, M."/>
    <s v="Greece"/>
    <s v="NO reduction by propene or CO over alkali-promoted PD/YSZ catalyst"/>
    <s v="Journal of Hazardous Materials"/>
    <x v="67"/>
    <m/>
    <m/>
  </r>
  <r>
    <x v="1"/>
    <n v="0.5"/>
    <s v="NA"/>
    <s v="NA"/>
    <x v="6"/>
    <n v="7"/>
    <n v="1400"/>
    <x v="24"/>
    <s v="yttria stabilized zirconia, A TYPE OF CERAMIC"/>
    <s v="Promoted: Li=0.020 wt%"/>
    <m/>
    <m/>
    <x v="1"/>
    <m/>
    <m/>
    <x v="0"/>
    <m/>
    <s v="NA"/>
    <m/>
    <m/>
    <s v="H2"/>
    <n v="1"/>
    <n v="673"/>
    <s v="H2 Chemisorption"/>
    <s v="NA"/>
    <s v="NA"/>
    <n v="10.4"/>
    <s v="ND"/>
    <s v="NA"/>
    <n v="10.4"/>
    <n v="104.80769230769231"/>
    <n v="104.80769230769231"/>
    <s v="NA"/>
    <s v="ND"/>
    <s v="NA"/>
    <s v="ND"/>
    <s v="NA"/>
    <s v="ND"/>
    <n v="104.80769230769231"/>
    <n v="104.80769230769231"/>
    <x v="2"/>
    <n v="2007"/>
    <s v="Konsolakis, M."/>
    <s v="Greece"/>
    <s v="NO reduction by propene or CO over alkali-promoted PD/YSZ catalyst"/>
    <s v="Journal of Hazardous Materials"/>
    <x v="67"/>
    <m/>
    <m/>
  </r>
  <r>
    <x v="1"/>
    <n v="0.5"/>
    <s v="NA"/>
    <s v="NA"/>
    <x v="6"/>
    <n v="7"/>
    <n v="1400"/>
    <x v="24"/>
    <s v="yttria stabilized zirconia, A TYPE OF CERAMIC"/>
    <s v="Promoted: Na=0.068 wt%"/>
    <m/>
    <m/>
    <x v="1"/>
    <m/>
    <m/>
    <x v="0"/>
    <m/>
    <s v="NA"/>
    <m/>
    <m/>
    <s v="H2"/>
    <n v="1"/>
    <n v="673"/>
    <s v="H2 Chemisorption"/>
    <s v="NA"/>
    <s v="NA"/>
    <n v="10"/>
    <s v="ND"/>
    <s v="NA"/>
    <n v="10"/>
    <n v="109"/>
    <n v="109"/>
    <s v="NA"/>
    <s v="ND"/>
    <s v="NA"/>
    <s v="ND"/>
    <s v="NA"/>
    <s v="ND"/>
    <n v="109"/>
    <n v="109"/>
    <x v="2"/>
    <n v="2007"/>
    <s v="Konsolakis, M."/>
    <s v="Greece"/>
    <s v="NO reduction by propene or CO over alkali-promoted PD/YSZ catalyst"/>
    <s v="Journal of Hazardous Materials"/>
    <x v="67"/>
    <m/>
    <m/>
  </r>
  <r>
    <x v="1"/>
    <n v="0.5"/>
    <s v="NA"/>
    <s v="NA"/>
    <x v="6"/>
    <n v="7"/>
    <n v="1400"/>
    <x v="24"/>
    <s v="yttria stabilized zirconia, A TYPE OF CERAMIC"/>
    <s v="Promoted: K=0.115 wt%"/>
    <m/>
    <m/>
    <x v="1"/>
    <m/>
    <m/>
    <x v="0"/>
    <m/>
    <s v="NA"/>
    <m/>
    <m/>
    <s v="H2"/>
    <n v="1"/>
    <n v="673"/>
    <s v="H2 Chemisorption"/>
    <s v="NA"/>
    <s v="NA"/>
    <n v="12"/>
    <s v="ND"/>
    <s v="NA"/>
    <n v="12"/>
    <n v="90.833333333333329"/>
    <n v="90.833333333333329"/>
    <s v="NA"/>
    <s v="ND"/>
    <s v="NA"/>
    <s v="ND"/>
    <s v="NA"/>
    <s v="ND"/>
    <n v="90.833333333333329"/>
    <n v="90.833333333333329"/>
    <x v="2"/>
    <n v="2007"/>
    <s v="Konsolakis, M."/>
    <s v="Greece"/>
    <s v="NO reduction by propene or CO over alkali-promoted PD/YSZ catalyst"/>
    <s v="Journal of Hazardous Materials"/>
    <x v="67"/>
    <m/>
    <m/>
  </r>
  <r>
    <x v="1"/>
    <n v="0.5"/>
    <s v="NA"/>
    <s v="NA"/>
    <x v="6"/>
    <n v="7"/>
    <n v="1400"/>
    <x v="24"/>
    <s v="yttria stabilized zirconia, A TYPE OF CERAMIC"/>
    <s v="Promoted: Cs=0.392 wt%"/>
    <m/>
    <m/>
    <x v="1"/>
    <m/>
    <m/>
    <x v="0"/>
    <m/>
    <s v="NA"/>
    <m/>
    <m/>
    <s v="H2"/>
    <n v="1"/>
    <n v="673"/>
    <s v="H2 Chemisorption"/>
    <s v="NA"/>
    <s v="NA"/>
    <n v="12"/>
    <s v="ND"/>
    <s v="NA"/>
    <n v="12"/>
    <n v="90.833333333333329"/>
    <n v="90.833333333333329"/>
    <s v="NA"/>
    <s v="ND"/>
    <s v="NA"/>
    <s v="ND"/>
    <s v="NA"/>
    <s v="ND"/>
    <n v="90.833333333333329"/>
    <n v="90.833333333333329"/>
    <x v="2"/>
    <n v="2007"/>
    <s v="Konsolakis, M."/>
    <s v="Greece"/>
    <s v="NO reduction by propene or CO over alkali-promoted PD/YSZ catalyst"/>
    <s v="Journal of Hazardous Materials"/>
    <x v="67"/>
    <m/>
    <m/>
  </r>
  <r>
    <x v="0"/>
    <n v="0.5"/>
    <s v="NA"/>
    <s v="NA"/>
    <x v="6"/>
    <n v="214"/>
    <n v="42800"/>
    <x v="2"/>
    <s v="from Mg(NO3)2 and Al(NO3)3"/>
    <s v="ND"/>
    <n v="723"/>
    <n v="18"/>
    <x v="0"/>
    <s v="aqueous hydrochloric acid"/>
    <m/>
    <x v="0"/>
    <n v="7"/>
    <s v="NA"/>
    <n v="5"/>
    <n v="723"/>
    <s v="H2"/>
    <n v="2"/>
    <n v="673"/>
    <s v="CO Chemisorption"/>
    <n v="1.6942000000000002"/>
    <s v="NA"/>
    <n v="86"/>
    <s v="ND"/>
    <s v="NA"/>
    <n v="86"/>
    <s v="NA"/>
    <n v="19.7"/>
    <n v="19.7"/>
    <s v="ND"/>
    <s v="NA"/>
    <s v="ND"/>
    <s v="NA"/>
    <s v="ND"/>
    <n v="19.7"/>
    <n v="19.7"/>
    <x v="0"/>
    <n v="2007"/>
    <s v="Sangeetha, P."/>
    <s v="India"/>
    <s v="Studies on Mg-Al oxide hydrotalcite supported Pd catalysts for vapor phase hydrogenation of nitrobenzene"/>
    <s v="Journal of Molecular Catalysis A: Chemical"/>
    <x v="68"/>
    <m/>
    <m/>
  </r>
  <r>
    <x v="0"/>
    <n v="1"/>
    <s v="NA"/>
    <s v="NA"/>
    <x v="0"/>
    <n v="214"/>
    <n v="21400"/>
    <x v="2"/>
    <s v="from Mg(NO3)2 and Al(NO3)3"/>
    <s v="ND"/>
    <n v="723"/>
    <n v="18"/>
    <x v="0"/>
    <s v="aqueous hydrochloric acid"/>
    <m/>
    <x v="0"/>
    <n v="7"/>
    <s v="NA"/>
    <n v="5"/>
    <n v="723"/>
    <s v="H2"/>
    <n v="2"/>
    <n v="673"/>
    <s v="CO Chemisorption"/>
    <n v="1.8302400000000003"/>
    <s v="NA"/>
    <n v="72"/>
    <s v="ND"/>
    <s v="NA"/>
    <n v="72"/>
    <s v="NA"/>
    <n v="25.42"/>
    <n v="25.42"/>
    <s v="ND"/>
    <s v="NA"/>
    <s v="ND"/>
    <s v="NA"/>
    <s v="ND"/>
    <n v="25.42"/>
    <n v="25.42"/>
    <x v="0"/>
    <n v="2007"/>
    <s v="Sangeetha, P."/>
    <s v="India"/>
    <s v="Studies on Mg-Al oxide hydrotalcite supported Pd catalysts for vapor phase hydrogenation of nitrobenzene"/>
    <s v="Journal of Molecular Catalysis A: Chemical"/>
    <x v="68"/>
    <m/>
    <m/>
  </r>
  <r>
    <x v="0"/>
    <n v="2"/>
    <s v="NA"/>
    <s v="NA"/>
    <x v="29"/>
    <n v="214"/>
    <n v="10700"/>
    <x v="2"/>
    <s v="from Mg(NO3)2 and Al(NO3)3"/>
    <s v="ND"/>
    <n v="723"/>
    <n v="18"/>
    <x v="0"/>
    <s v="aqueous hydrochloric acid"/>
    <m/>
    <x v="0"/>
    <n v="7"/>
    <s v="NA"/>
    <n v="5"/>
    <n v="723"/>
    <s v="H2"/>
    <n v="2"/>
    <n v="673"/>
    <s v="CO Chemisorption"/>
    <n v="1.5680000000000001"/>
    <s v="NA"/>
    <n v="49"/>
    <s v="ND"/>
    <s v="NA"/>
    <n v="49"/>
    <s v="NA"/>
    <n v="32"/>
    <n v="32"/>
    <s v="ND"/>
    <s v="NA"/>
    <s v="ND"/>
    <s v="NA"/>
    <s v="ND"/>
    <n v="32"/>
    <n v="32"/>
    <x v="0"/>
    <n v="2007"/>
    <s v="Sangeetha, P."/>
    <s v="India"/>
    <s v="Studies on Mg-Al oxide hydrotalcite supported Pd catalysts for vapor phase hydrogenation of nitrobenzene"/>
    <s v="Journal of Molecular Catalysis A: Chemical"/>
    <x v="68"/>
    <m/>
    <m/>
  </r>
  <r>
    <x v="0"/>
    <n v="5"/>
    <s v="NA"/>
    <s v="NA"/>
    <x v="1"/>
    <n v="214"/>
    <n v="4280"/>
    <x v="2"/>
    <s v="from Mg(NO3)2 and Al(NO3)3"/>
    <s v="ND"/>
    <n v="723"/>
    <n v="18"/>
    <x v="0"/>
    <s v="aqueous hydrochloric acid"/>
    <m/>
    <x v="0"/>
    <n v="7"/>
    <s v="NA"/>
    <n v="5"/>
    <n v="723"/>
    <s v="H2"/>
    <n v="2"/>
    <n v="673"/>
    <s v="CO Chemisorption"/>
    <n v="1.4142000000000001"/>
    <s v="NA"/>
    <n v="30"/>
    <s v="ND"/>
    <s v="NA"/>
    <n v="30"/>
    <s v="NA"/>
    <n v="47.14"/>
    <n v="47.14"/>
    <s v="ND"/>
    <s v="NA"/>
    <s v="ND"/>
    <s v="NA"/>
    <s v="ND"/>
    <n v="47.14"/>
    <n v="47.14"/>
    <x v="0"/>
    <n v="2007"/>
    <s v="Sangeetha, P."/>
    <s v="India"/>
    <s v="Studies on Mg-Al oxide hydrotalcite supported Pd catalysts for vapor phase hydrogenation of nitrobenzene"/>
    <s v="Journal of Molecular Catalysis A: Chemical"/>
    <x v="68"/>
    <m/>
    <m/>
  </r>
  <r>
    <x v="1"/>
    <n v="0.5"/>
    <s v="NA"/>
    <s v="NA"/>
    <x v="6"/>
    <m/>
    <s v="NA"/>
    <x v="6"/>
    <s v="Activated carbon powder"/>
    <s v="Nitric acid treatment was carried out by heating an activated carbon in 10% nitcric acid solution. After that, the sample was washed with water until neutral and dried overnight at 100C"/>
    <m/>
    <m/>
    <x v="0"/>
    <s v="aqueous hydrochloric acid"/>
    <m/>
    <x v="0"/>
    <n v="7"/>
    <s v="NA"/>
    <m/>
    <m/>
    <s v="H2"/>
    <n v="2"/>
    <n v="523"/>
    <s v="TEM"/>
    <s v="NA"/>
    <s v="NA"/>
    <s v="NA"/>
    <s v="ND"/>
    <n v="27.948717948717949"/>
    <n v="27.948717948717949"/>
    <s v="NA"/>
    <s v="NA"/>
    <s v="NA"/>
    <s v="ND"/>
    <n v="41"/>
    <s v="ND"/>
    <n v="39"/>
    <n v="8"/>
    <n v="39"/>
    <n v="39"/>
    <x v="9"/>
    <n v="2007"/>
    <s v="Wang, H."/>
    <s v="China"/>
    <s v="Comparative study on electrochemical degradation of 4-chlorophenol by different Pd/C gas diffusion electrodes"/>
    <s v="Science in China Series B: Chemistry"/>
    <x v="69"/>
    <s v="Method is given as hydrogen reduction due to reduction type, impregnation is written as the method"/>
    <m/>
  </r>
  <r>
    <x v="6"/>
    <n v="0.5"/>
    <s v="NA"/>
    <s v="NA"/>
    <x v="6"/>
    <m/>
    <s v="NA"/>
    <x v="6"/>
    <s v="Activated carbon powder"/>
    <s v="Nitric acid treatment was carried out by heating an activated carbon in 10% nitcric acid solution. After that, the sample was washed with water until neutral and dried overnight at 100C"/>
    <m/>
    <m/>
    <x v="0"/>
    <s v="aqueous hydrochloric acid"/>
    <n v="8.5"/>
    <x v="1"/>
    <n v="7"/>
    <n v="-1.5"/>
    <m/>
    <m/>
    <s v="H2"/>
    <n v="2"/>
    <n v="313"/>
    <s v="TEM"/>
    <s v="NA"/>
    <s v="NA"/>
    <s v="NA"/>
    <s v="ND"/>
    <n v="21.372549019607842"/>
    <n v="21.372549019607842"/>
    <s v="NA"/>
    <s v="NA"/>
    <s v="NA"/>
    <s v="ND"/>
    <n v="52"/>
    <s v="ND"/>
    <n v="51"/>
    <n v="7"/>
    <n v="51"/>
    <n v="51"/>
    <x v="9"/>
    <n v="2007"/>
    <s v="Wang, H."/>
    <s v="China"/>
    <s v="Comparative study on electrochemical degradation of 4-chlorophenol by different Pd/C gas diffusion electrodes"/>
    <s v="Science in China Series B: Chemistry"/>
    <x v="69"/>
    <s v="formaldehyde was used as agent"/>
    <m/>
  </r>
  <r>
    <x v="5"/>
    <n v="5"/>
    <s v="NA"/>
    <s v="NA"/>
    <x v="1"/>
    <n v="6"/>
    <n v="120"/>
    <x v="6"/>
    <s v="non-activated carbon Sibunit"/>
    <s v="ND"/>
    <m/>
    <m/>
    <x v="0"/>
    <s v="aqueous hydrochloric acid"/>
    <m/>
    <x v="0"/>
    <m/>
    <s v="NA"/>
    <m/>
    <m/>
    <s v="H2"/>
    <n v="0.33333333333333331"/>
    <n v="373"/>
    <s v="TEM"/>
    <s v="NA"/>
    <s v="NA"/>
    <s v="NA"/>
    <s v="ND"/>
    <n v="27.25"/>
    <n v="27.25"/>
    <s v="NA"/>
    <s v="NA"/>
    <s v="NA"/>
    <s v="ND"/>
    <s v="NA"/>
    <s v="ND"/>
    <n v="40"/>
    <s v="ND"/>
    <n v="40"/>
    <n v="40"/>
    <x v="9"/>
    <n v="2007"/>
    <s v="Pronkin, S.N."/>
    <s v="Russia"/>
    <s v="Model Pd-based bimetallic supported catalysts for nitrate electroreduction"/>
    <s v="Journal of Molecular Catalysis A: Chemical"/>
    <x v="70"/>
    <s v="Na2CO3 was used as agent"/>
    <m/>
  </r>
  <r>
    <x v="5"/>
    <n v="3"/>
    <s v="NA"/>
    <s v="NA"/>
    <x v="14"/>
    <n v="6"/>
    <n v="200"/>
    <x v="6"/>
    <s v="non-activated carbon Sibunit"/>
    <s v="ND"/>
    <m/>
    <m/>
    <x v="0"/>
    <s v="aqueous hydrochloric acid"/>
    <m/>
    <x v="0"/>
    <m/>
    <s v="NA"/>
    <m/>
    <m/>
    <s v="H2"/>
    <n v="0.33333333333333331"/>
    <n v="373"/>
    <s v="TEM"/>
    <s v="NA"/>
    <s v="NA"/>
    <s v="NA"/>
    <s v="ND"/>
    <n v="41.92307692307692"/>
    <n v="41.92307692307692"/>
    <s v="NA"/>
    <s v="NA"/>
    <s v="NA"/>
    <s v="ND"/>
    <s v="NA"/>
    <s v="ND"/>
    <n v="26"/>
    <s v="ND"/>
    <n v="26"/>
    <n v="26"/>
    <x v="9"/>
    <n v="2007"/>
    <s v="Pronkin, S.N."/>
    <s v="Russia"/>
    <s v="Model Pd-based bimetallic supported catalysts for nitrate electroreduction"/>
    <s v="Journal of Molecular Catalysis A: Chemical"/>
    <x v="70"/>
    <s v="Na2CO3 was used as agent"/>
    <m/>
  </r>
  <r>
    <x v="5"/>
    <n v="20"/>
    <n v="20"/>
    <n v="0"/>
    <x v="26"/>
    <m/>
    <s v="NA"/>
    <x v="6"/>
    <s v="Vulcan XC-72 Carbon"/>
    <s v="ND"/>
    <m/>
    <m/>
    <x v="0"/>
    <s v="water"/>
    <n v="9.5"/>
    <x v="1"/>
    <m/>
    <s v="NA"/>
    <n v="2"/>
    <n v="298"/>
    <s v="NaBH4"/>
    <n v="1"/>
    <n v="298"/>
    <s v="XRD"/>
    <s v="NA"/>
    <s v="NA"/>
    <s v="NA"/>
    <s v="ND"/>
    <n v="33.030303030303031"/>
    <n v="33.030303030303031"/>
    <s v="NA"/>
    <s v="NA"/>
    <s v="NA"/>
    <s v="ND"/>
    <n v="33"/>
    <s v="ND"/>
    <s v="NA"/>
    <s v="ND"/>
    <s v="NA"/>
    <n v="33"/>
    <x v="9"/>
    <n v="2008"/>
    <s v="Zhu, Y."/>
    <s v="China"/>
    <s v="A facile preparation of carbon-supported Pd nanoparticles for electrocatalytic oxidation of formic acid"/>
    <s v="Electrochemistry Communications"/>
    <x v="71"/>
    <s v="In the preparation, EDTA was used. Calcination was done under N2. Temperature while adding NaBH4 was assumed room temperature."/>
    <m/>
  </r>
  <r>
    <x v="5"/>
    <n v="20"/>
    <n v="20"/>
    <n v="0"/>
    <x v="26"/>
    <m/>
    <s v="NA"/>
    <x v="6"/>
    <s v="Vulcan XC-72 Carbon"/>
    <s v="ND"/>
    <m/>
    <m/>
    <x v="0"/>
    <s v="water"/>
    <n v="9.5"/>
    <x v="1"/>
    <m/>
    <s v="NA"/>
    <n v="2"/>
    <n v="393"/>
    <s v="NaBH4"/>
    <n v="1"/>
    <n v="298"/>
    <s v="TEM"/>
    <s v="NA"/>
    <s v="NA"/>
    <s v="NA"/>
    <s v="ND"/>
    <n v="23.191489361702128"/>
    <n v="23.191489361702128"/>
    <s v="NA"/>
    <s v="NA"/>
    <s v="NA"/>
    <s v="ND"/>
    <n v="46"/>
    <s v="ND"/>
    <n v="47"/>
    <s v="ND"/>
    <n v="47"/>
    <n v="47"/>
    <x v="9"/>
    <n v="2008"/>
    <s v="Zhu, Y."/>
    <s v="China"/>
    <s v="A facile preparation of carbon-supported Pd nanoparticles for electrocatalytic oxidation of formic acid"/>
    <s v="Electrochemistry Communications"/>
    <x v="71"/>
    <s v="In the preparation, EDTA was used. Calcination was done under N2. Temperature while adding NaBH4 was assumed room temperature."/>
    <m/>
  </r>
  <r>
    <x v="5"/>
    <n v="20"/>
    <n v="20"/>
    <n v="0"/>
    <x v="26"/>
    <m/>
    <s v="NA"/>
    <x v="6"/>
    <s v="Vulcan XC-72 Carbon"/>
    <s v="ND"/>
    <m/>
    <m/>
    <x v="0"/>
    <s v="water"/>
    <n v="9.5"/>
    <x v="1"/>
    <m/>
    <s v="NA"/>
    <n v="2"/>
    <n v="423"/>
    <s v="NaBH4"/>
    <n v="1"/>
    <n v="298"/>
    <s v="TEM"/>
    <s v="NA"/>
    <s v="NA"/>
    <s v="NA"/>
    <s v="ND"/>
    <n v="17.868852459016395"/>
    <n v="17.868852459016395"/>
    <s v="NA"/>
    <s v="NA"/>
    <s v="NA"/>
    <s v="ND"/>
    <n v="60"/>
    <s v="ND"/>
    <n v="61"/>
    <s v="ND"/>
    <n v="61"/>
    <n v="61"/>
    <x v="9"/>
    <n v="2008"/>
    <s v="Zhu, Y."/>
    <s v="China"/>
    <s v="A facile preparation of carbon-supported Pd nanoparticles for electrocatalytic oxidation of formic acid"/>
    <s v="Electrochemistry Communications"/>
    <x v="71"/>
    <s v="In the preparation, EDTA was used. Calcination was done under N2. Temperature while adding NaBH4 was assumed room temperature."/>
    <m/>
  </r>
  <r>
    <x v="5"/>
    <n v="20"/>
    <n v="20"/>
    <n v="0"/>
    <x v="26"/>
    <m/>
    <s v="NA"/>
    <x v="6"/>
    <s v="Vulcan XC-72 Carbon"/>
    <s v="ND"/>
    <m/>
    <m/>
    <x v="0"/>
    <s v="water"/>
    <n v="9.5"/>
    <x v="1"/>
    <m/>
    <s v="NA"/>
    <n v="2"/>
    <n v="448"/>
    <s v="NaBH4"/>
    <n v="1"/>
    <n v="298"/>
    <s v="XRD"/>
    <s v="NA"/>
    <s v="NA"/>
    <s v="NA"/>
    <s v="ND"/>
    <n v="14.155844155844155"/>
    <n v="14.155844155844155"/>
    <s v="NA"/>
    <s v="NA"/>
    <s v="NA"/>
    <s v="ND"/>
    <n v="77"/>
    <s v="ND"/>
    <s v="NA"/>
    <s v="ND"/>
    <s v="NA"/>
    <n v="77"/>
    <x v="9"/>
    <n v="2008"/>
    <s v="Zhu, Y."/>
    <s v="China"/>
    <s v="A facile preparation of carbon-supported Pd nanoparticles for electrocatalytic oxidation of formic acid"/>
    <s v="Electrochemistry Communications"/>
    <x v="71"/>
    <s v="In the preparation, EDTA was used. Calcination was done under N2. Temperature while adding NaBH4 was assumed room temperature."/>
    <m/>
  </r>
  <r>
    <x v="5"/>
    <n v="20"/>
    <n v="20"/>
    <n v="0"/>
    <x v="26"/>
    <m/>
    <s v="NA"/>
    <x v="6"/>
    <s v="Vulcan XC-72 Carbon"/>
    <s v="ND"/>
    <m/>
    <m/>
    <x v="0"/>
    <s v="water"/>
    <n v="9.5"/>
    <x v="1"/>
    <m/>
    <s v="NA"/>
    <n v="2"/>
    <n v="473"/>
    <s v="NaBH4"/>
    <n v="1"/>
    <n v="298"/>
    <s v="XRD"/>
    <s v="NA"/>
    <s v="NA"/>
    <s v="NA"/>
    <s v="ND"/>
    <n v="11.847826086956522"/>
    <n v="11.847826086956522"/>
    <s v="NA"/>
    <s v="NA"/>
    <s v="NA"/>
    <s v="ND"/>
    <n v="92"/>
    <s v="ND"/>
    <s v="NA"/>
    <s v="ND"/>
    <s v="NA"/>
    <n v="92"/>
    <x v="9"/>
    <n v="2008"/>
    <s v="Zhu, Y."/>
    <s v="China"/>
    <s v="A facile preparation of carbon-supported Pd nanoparticles for electrocatalytic oxidation of formic acid"/>
    <s v="Electrochemistry Communications"/>
    <x v="71"/>
    <s v="In the preparation, EDTA was used. Calcination was done under N2. Temperature while adding NaBH4 was assumed room temperature."/>
    <m/>
  </r>
  <r>
    <x v="0"/>
    <n v="1"/>
    <s v="NA"/>
    <s v="NA"/>
    <x v="0"/>
    <n v="12.3"/>
    <n v="1230"/>
    <x v="8"/>
    <s v="100% alpha-Al2O3, obtained by calcination of gamma-Al2O3, gamma-Al2O3 from JRC Co., Ltd. Japan"/>
    <s v="ND"/>
    <n v="1448"/>
    <n v="2"/>
    <x v="1"/>
    <s v="water"/>
    <m/>
    <x v="0"/>
    <n v="8.1999999999999993"/>
    <s v="NA"/>
    <n v="2"/>
    <n v="823"/>
    <s v="H2"/>
    <n v="2"/>
    <n v="423"/>
    <s v="CO Chemisorption"/>
    <n v="1.1125"/>
    <s v="NA"/>
    <n v="12.5"/>
    <s v="ND"/>
    <s v="NA"/>
    <n v="12.5"/>
    <s v="NA"/>
    <n v="89"/>
    <n v="89"/>
    <s v="ND"/>
    <s v="NA"/>
    <s v="ND"/>
    <s v="NA"/>
    <s v="ND"/>
    <n v="89"/>
    <n v="89"/>
    <x v="0"/>
    <n v="2008"/>
    <s v="Komhom, S."/>
    <s v="Thailand"/>
    <s v="Improvement of Pd/Al2O3 catalyst performance in selective acetylene hydrogenation using mixed phases Al2O3 support"/>
    <s v="Catalysis Communications"/>
    <x v="72"/>
    <m/>
    <s v="alpha-Al2O3 Alfa Aesar 99.95% alpha phase"/>
  </r>
  <r>
    <x v="0"/>
    <n v="1"/>
    <s v="NA"/>
    <s v="NA"/>
    <x v="0"/>
    <n v="36.1"/>
    <n v="3610"/>
    <x v="1"/>
    <s v="64% alpha-Al2O3, obtained by calcination of gamma-Al2O3, gamma-Al2O3 from JRC Co., Ltd. Japan"/>
    <s v="ND"/>
    <n v="1373"/>
    <n v="2"/>
    <x v="1"/>
    <s v="water"/>
    <m/>
    <x v="0"/>
    <n v="8.5"/>
    <s v="NA"/>
    <n v="2"/>
    <n v="823"/>
    <s v="H2"/>
    <n v="2"/>
    <n v="423"/>
    <s v="CO Chemisorption"/>
    <n v="1.1285000000000001"/>
    <s v="NA"/>
    <n v="18.5"/>
    <s v="ND"/>
    <s v="NA"/>
    <n v="18.5"/>
    <s v="NA"/>
    <n v="61"/>
    <n v="61"/>
    <s v="ND"/>
    <s v="NA"/>
    <s v="ND"/>
    <s v="NA"/>
    <s v="ND"/>
    <n v="61"/>
    <n v="61"/>
    <x v="0"/>
    <n v="2008"/>
    <s v="Komhom, S."/>
    <s v="Thailand"/>
    <s v="Improvement of Pd/Al2O3 catalyst performance in selective acetylene hydrogenation using mixed phases Al2O3 support"/>
    <s v="Catalysis Communications"/>
    <x v="72"/>
    <m/>
    <s v="gamma-Al2O3 Alfa Aesar"/>
  </r>
  <r>
    <x v="0"/>
    <n v="1"/>
    <s v="NA"/>
    <s v="NA"/>
    <x v="0"/>
    <n v="45.4"/>
    <n v="4540"/>
    <x v="1"/>
    <s v="47% alpha-Al2O3, obtained by calcination of gamma-Al2O3, gamma-Al2O3 from JRC Co., Ltd. Japan"/>
    <s v="ND"/>
    <n v="1373"/>
    <n v="3.3333333333333335"/>
    <x v="1"/>
    <s v="water"/>
    <m/>
    <x v="0"/>
    <n v="8.5"/>
    <s v="NA"/>
    <n v="2"/>
    <n v="823"/>
    <s v="H2"/>
    <n v="2"/>
    <n v="423"/>
    <s v="CO Chemisorption"/>
    <n v="1.1153999999999999"/>
    <s v="NA"/>
    <n v="42.9"/>
    <s v="ND"/>
    <s v="NA"/>
    <n v="42.9"/>
    <s v="NA"/>
    <n v="26"/>
    <n v="26"/>
    <s v="ND"/>
    <s v="NA"/>
    <s v="ND"/>
    <s v="NA"/>
    <s v="ND"/>
    <n v="26"/>
    <n v="26"/>
    <x v="0"/>
    <n v="2008"/>
    <s v="Komhom, S."/>
    <s v="Thailand"/>
    <s v="Improvement of Pd/Al2O3 catalyst performance in selective acetylene hydrogenation using mixed phases Al2O3 support"/>
    <s v="Catalysis Communications"/>
    <x v="72"/>
    <m/>
    <s v="gamma-Al2O3 Alfa Aesar"/>
  </r>
  <r>
    <x v="0"/>
    <n v="1"/>
    <s v="NA"/>
    <s v="NA"/>
    <x v="0"/>
    <n v="67.3"/>
    <n v="6730"/>
    <x v="1"/>
    <s v="14% alpha-Al2O3, obtained by calcination of gamma-Al2O3, gamma-Al2O3 from JRC Co., Ltd. Japan"/>
    <s v="ND"/>
    <n v="1373"/>
    <n v="4"/>
    <x v="1"/>
    <s v="water"/>
    <m/>
    <x v="0"/>
    <n v="8.5"/>
    <s v="NA"/>
    <n v="2"/>
    <n v="823"/>
    <s v="H2"/>
    <n v="2"/>
    <n v="423"/>
    <s v="CO Chemisorption"/>
    <n v="1.1234999999999999"/>
    <s v="NA"/>
    <n v="53.5"/>
    <s v="ND"/>
    <s v="NA"/>
    <n v="53.5"/>
    <s v="NA"/>
    <n v="21"/>
    <n v="21"/>
    <s v="ND"/>
    <s v="NA"/>
    <s v="ND"/>
    <s v="NA"/>
    <s v="ND"/>
    <n v="21"/>
    <n v="21"/>
    <x v="0"/>
    <n v="2008"/>
    <s v="Komhom, S."/>
    <s v="Thailand"/>
    <s v="Improvement of Pd/Al2O3 catalyst performance in selective acetylene hydrogenation using mixed phases Al2O3 support"/>
    <s v="Catalysis Communications"/>
    <x v="72"/>
    <m/>
    <s v="gamma-Al2O3 Alfa Aesar"/>
  </r>
  <r>
    <x v="0"/>
    <n v="1"/>
    <s v="NA"/>
    <s v="NA"/>
    <x v="0"/>
    <n v="244.1"/>
    <n v="24410"/>
    <x v="0"/>
    <s v="from JRC Co., Ltd. Japan"/>
    <s v="ND"/>
    <m/>
    <m/>
    <x v="1"/>
    <s v="water"/>
    <m/>
    <x v="0"/>
    <n v="8.5"/>
    <s v="NA"/>
    <n v="2"/>
    <n v="823"/>
    <s v="H2"/>
    <n v="2"/>
    <n v="423"/>
    <s v="CO Chemisorption"/>
    <n v="1.1248"/>
    <s v="NA"/>
    <n v="59.2"/>
    <s v="ND"/>
    <s v="NA"/>
    <n v="59.2"/>
    <s v="NA"/>
    <n v="19"/>
    <n v="19"/>
    <s v="ND"/>
    <s v="NA"/>
    <s v="ND"/>
    <s v="NA"/>
    <s v="ND"/>
    <n v="19"/>
    <n v="19"/>
    <x v="0"/>
    <n v="2008"/>
    <s v="Komhom, S."/>
    <s v="Thailand"/>
    <s v="Improvement of Pd/Al2O3 catalyst performance in selective acetylene hydrogenation using mixed phases Al2O3 support"/>
    <s v="Catalysis Communications"/>
    <x v="72"/>
    <m/>
    <s v="gamma-Al2O3 Alfa Aesar"/>
  </r>
  <r>
    <x v="1"/>
    <n v="0.5"/>
    <s v="NA"/>
    <s v="NA"/>
    <x v="6"/>
    <n v="305"/>
    <n v="61000"/>
    <x v="0"/>
    <s v="ND"/>
    <s v="ND"/>
    <m/>
    <m/>
    <x v="1"/>
    <s v="water"/>
    <m/>
    <x v="0"/>
    <n v="8.5"/>
    <s v="NA"/>
    <n v="3"/>
    <n v="773"/>
    <s v="H2"/>
    <n v="1"/>
    <n v="573"/>
    <s v="TEM"/>
    <s v="NA"/>
    <s v="NA"/>
    <s v="NA"/>
    <s v="ND"/>
    <n v="12.111111111111111"/>
    <n v="12.111111111111111"/>
    <s v="NA"/>
    <s v="NA"/>
    <s v="NA"/>
    <s v="ND"/>
    <s v="NA"/>
    <s v="ND"/>
    <n v="90"/>
    <s v="ND"/>
    <n v="90"/>
    <n v="90"/>
    <x v="1"/>
    <n v="2008"/>
    <s v="Huang, S."/>
    <s v="China"/>
    <s v="Complete oxidation of o-xylene over Pd/Al2O3 catalyst at low temperature"/>
    <s v="Catalysis Today"/>
    <x v="73"/>
    <m/>
    <s v="gamma-Al2O3 Alfa Aesar"/>
  </r>
  <r>
    <x v="1"/>
    <n v="0.8"/>
    <s v="NA"/>
    <s v="NA"/>
    <x v="62"/>
    <n v="305"/>
    <n v="38125"/>
    <x v="0"/>
    <s v="ND"/>
    <s v="ND"/>
    <m/>
    <m/>
    <x v="1"/>
    <s v="water"/>
    <m/>
    <x v="0"/>
    <n v="8.5"/>
    <s v="NA"/>
    <n v="3"/>
    <n v="773"/>
    <s v="H2"/>
    <n v="1"/>
    <n v="573"/>
    <s v="TEM"/>
    <s v="NA"/>
    <s v="NA"/>
    <s v="NA"/>
    <s v="ND"/>
    <n v="11.354166666666666"/>
    <n v="11.354166666666666"/>
    <s v="NA"/>
    <s v="NA"/>
    <s v="NA"/>
    <s v="ND"/>
    <s v="NA"/>
    <s v="ND"/>
    <n v="96"/>
    <s v="ND"/>
    <n v="96"/>
    <n v="96"/>
    <x v="1"/>
    <n v="2008"/>
    <s v="Huang, S."/>
    <s v="China"/>
    <s v="Complete oxidation of o-xylene over Pd/Al2O3 catalyst at low temperature"/>
    <s v="Catalysis Today"/>
    <x v="73"/>
    <m/>
    <s v="gamma-Al2O3 Alfa Aesar"/>
  </r>
  <r>
    <x v="1"/>
    <n v="1"/>
    <s v="NA"/>
    <s v="NA"/>
    <x v="0"/>
    <n v="305"/>
    <n v="30500"/>
    <x v="0"/>
    <s v="ND"/>
    <s v="ND"/>
    <m/>
    <m/>
    <x v="1"/>
    <s v="water"/>
    <m/>
    <x v="0"/>
    <n v="8.5"/>
    <s v="NA"/>
    <n v="3"/>
    <n v="773"/>
    <s v="H2"/>
    <n v="1"/>
    <n v="573"/>
    <s v="TEM"/>
    <s v="NA"/>
    <s v="NA"/>
    <s v="NA"/>
    <s v="ND"/>
    <n v="11.978021978021978"/>
    <n v="11.978021978021978"/>
    <s v="NA"/>
    <s v="NA"/>
    <s v="NA"/>
    <s v="ND"/>
    <s v="NA"/>
    <s v="ND"/>
    <n v="91"/>
    <s v="ND"/>
    <n v="91"/>
    <n v="91"/>
    <x v="1"/>
    <n v="2008"/>
    <s v="Huang, S."/>
    <s v="China"/>
    <s v="Complete oxidation of o-xylene over Pd/Al2O3 catalyst at low temperature"/>
    <s v="Catalysis Today"/>
    <x v="73"/>
    <m/>
    <s v="gamma-Al2O3 Alfa Aesar"/>
  </r>
  <r>
    <x v="1"/>
    <n v="2"/>
    <s v="NA"/>
    <s v="NA"/>
    <x v="29"/>
    <n v="305"/>
    <n v="15250"/>
    <x v="0"/>
    <s v="ND"/>
    <s v="ND"/>
    <m/>
    <m/>
    <x v="1"/>
    <s v="water"/>
    <m/>
    <x v="0"/>
    <n v="8.5"/>
    <s v="NA"/>
    <n v="3"/>
    <n v="773"/>
    <s v="H2"/>
    <n v="1"/>
    <n v="573"/>
    <s v="TEM"/>
    <s v="NA"/>
    <s v="NA"/>
    <s v="NA"/>
    <s v="ND"/>
    <n v="10.9"/>
    <n v="10.9"/>
    <s v="NA"/>
    <s v="NA"/>
    <s v="NA"/>
    <s v="ND"/>
    <s v="NA"/>
    <s v="ND"/>
    <n v="100"/>
    <s v="ND"/>
    <n v="100"/>
    <n v="100"/>
    <x v="1"/>
    <n v="2008"/>
    <s v="Huang, S."/>
    <s v="China"/>
    <s v="Complete oxidation of o-xylene over Pd/Al2O3 catalyst at low temperature"/>
    <s v="Catalysis Today"/>
    <x v="73"/>
    <m/>
    <s v="gamma-Al2O3 Alfa Aesar"/>
  </r>
  <r>
    <x v="1"/>
    <n v="4"/>
    <s v="NA"/>
    <s v="NA"/>
    <x v="34"/>
    <n v="305"/>
    <n v="7625"/>
    <x v="0"/>
    <s v="ND"/>
    <s v="ND"/>
    <m/>
    <m/>
    <x v="1"/>
    <s v="water"/>
    <m/>
    <x v="0"/>
    <n v="8.5"/>
    <s v="NA"/>
    <n v="3"/>
    <n v="773"/>
    <s v="H2"/>
    <n v="1"/>
    <n v="573"/>
    <s v="TEM"/>
    <s v="NA"/>
    <s v="NA"/>
    <s v="NA"/>
    <s v="ND"/>
    <n v="8.7200000000000006"/>
    <n v="8.7200000000000006"/>
    <s v="NA"/>
    <s v="NA"/>
    <s v="NA"/>
    <s v="ND"/>
    <s v="NA"/>
    <s v="ND"/>
    <n v="125"/>
    <s v="ND"/>
    <n v="125"/>
    <n v="125"/>
    <x v="1"/>
    <n v="2008"/>
    <s v="Huang, S."/>
    <s v="China"/>
    <s v="Complete oxidation of o-xylene over Pd/Al2O3 catalyst at low temperature"/>
    <s v="Catalysis Today"/>
    <x v="73"/>
    <m/>
    <s v="gamma-Al2O3 Alfa Aesar"/>
  </r>
  <r>
    <x v="1"/>
    <n v="6"/>
    <s v="NA"/>
    <s v="NA"/>
    <x v="19"/>
    <n v="305"/>
    <n v="5083.333333333333"/>
    <x v="0"/>
    <s v="ND"/>
    <s v="ND"/>
    <m/>
    <m/>
    <x v="1"/>
    <s v="water"/>
    <m/>
    <x v="0"/>
    <n v="8.5"/>
    <s v="NA"/>
    <n v="3"/>
    <n v="773"/>
    <s v="H2"/>
    <n v="1"/>
    <n v="573"/>
    <s v="TEM"/>
    <s v="NA"/>
    <s v="NA"/>
    <s v="NA"/>
    <s v="ND"/>
    <n v="5.6476683937823831"/>
    <n v="5.6476683937823831"/>
    <s v="NA"/>
    <s v="NA"/>
    <s v="NA"/>
    <s v="ND"/>
    <s v="NA"/>
    <s v="ND"/>
    <n v="193"/>
    <s v="ND"/>
    <n v="193"/>
    <n v="193"/>
    <x v="1"/>
    <n v="2008"/>
    <s v="Huang, S."/>
    <s v="China"/>
    <s v="Complete oxidation of o-xylene over Pd/Al2O3 catalyst at low temperature"/>
    <s v="Catalysis Today"/>
    <x v="73"/>
    <m/>
    <s v="gamma-Al2O3 Alfa Aesar"/>
  </r>
  <r>
    <x v="0"/>
    <s v="NA"/>
    <n v="2.2000000000000002"/>
    <s v="NA"/>
    <x v="63"/>
    <n v="175"/>
    <n v="7954.545454545454"/>
    <x v="7"/>
    <s v="from Degussa"/>
    <s v="washed with HNO3"/>
    <n v="773"/>
    <n v="2"/>
    <x v="3"/>
    <s v="water"/>
    <m/>
    <x v="0"/>
    <n v="4"/>
    <s v="NA"/>
    <m/>
    <m/>
    <s v="H2"/>
    <m/>
    <n v="473"/>
    <s v="TEM"/>
    <s v="NA"/>
    <s v="NA"/>
    <s v="NA"/>
    <s v="ND"/>
    <n v="19.818181818181817"/>
    <n v="19.818181818181817"/>
    <s v="NA"/>
    <s v="NA"/>
    <s v="NA"/>
    <s v="ND"/>
    <s v="NA"/>
    <s v="ND"/>
    <n v="55"/>
    <n v="34"/>
    <n v="55"/>
    <n v="55"/>
    <x v="10"/>
    <n v="2008"/>
    <s v="Jiao, L."/>
    <s v="USA"/>
    <s v="The synthesis of highly dispersed noble and base metals on silica via strong electrostatic adsorption: I. Amorphous silica"/>
    <s v="Journal of Catalysis"/>
    <x v="74"/>
    <m/>
    <m/>
  </r>
  <r>
    <x v="0"/>
    <s v="NA"/>
    <n v="1.7"/>
    <s v="NA"/>
    <x v="64"/>
    <n v="175"/>
    <n v="10294.117647058823"/>
    <x v="7"/>
    <s v="from Degussa"/>
    <s v="washed with HNO3"/>
    <n v="773"/>
    <n v="2"/>
    <x v="3"/>
    <s v="water"/>
    <m/>
    <x v="0"/>
    <n v="4"/>
    <s v="NA"/>
    <m/>
    <m/>
    <s v="H2"/>
    <m/>
    <n v="473"/>
    <s v="TEM"/>
    <s v="NA"/>
    <s v="NA"/>
    <s v="NA"/>
    <s v="ND"/>
    <n v="24.772727272727273"/>
    <n v="24.772727272727273"/>
    <s v="NA"/>
    <s v="NA"/>
    <s v="NA"/>
    <s v="ND"/>
    <s v="NA"/>
    <s v="ND"/>
    <n v="44"/>
    <n v="25"/>
    <n v="44"/>
    <n v="44"/>
    <x v="10"/>
    <n v="2008"/>
    <s v="Jiao, L."/>
    <s v="USA"/>
    <s v="The synthesis of highly dispersed noble and base metals on silica via strong electrostatic adsorption: I. Amorphous silica"/>
    <s v="Journal of Catalysis "/>
    <x v="74"/>
    <m/>
    <m/>
  </r>
  <r>
    <x v="0"/>
    <s v="NA"/>
    <n v="1.1000000000000001"/>
    <s v="NA"/>
    <x v="11"/>
    <n v="175"/>
    <n v="15909.090909090908"/>
    <x v="7"/>
    <s v="from Degussa"/>
    <s v="washed with HNO3"/>
    <n v="773"/>
    <n v="2"/>
    <x v="3"/>
    <s v="water"/>
    <m/>
    <x v="0"/>
    <n v="4"/>
    <s v="NA"/>
    <m/>
    <m/>
    <s v="H2"/>
    <m/>
    <n v="473"/>
    <s v="TEM"/>
    <s v="NA"/>
    <s v="NA"/>
    <s v="NA"/>
    <s v="ND"/>
    <n v="29.45945945945946"/>
    <n v="29.45945945945946"/>
    <s v="NA"/>
    <s v="NA"/>
    <s v="NA"/>
    <s v="ND"/>
    <s v="NA"/>
    <s v="ND"/>
    <n v="37"/>
    <n v="20"/>
    <n v="37"/>
    <n v="37"/>
    <x v="10"/>
    <n v="2008"/>
    <s v="Jiao, L."/>
    <s v="USA"/>
    <s v="The synthesis of highly dispersed noble and base metals on silica via strong electrostatic adsorption: I. Amorphous silica"/>
    <s v="Journal of Catalysis"/>
    <x v="74"/>
    <m/>
    <m/>
  </r>
  <r>
    <x v="5"/>
    <n v="1"/>
    <s v="NA"/>
    <s v="NA"/>
    <x v="0"/>
    <n v="450"/>
    <n v="45000"/>
    <x v="6"/>
    <s v="Sibunit, mesoporous carbon"/>
    <s v="ND"/>
    <m/>
    <m/>
    <x v="0"/>
    <s v="aqueous hydrochloric acid"/>
    <n v="8"/>
    <x v="1"/>
    <m/>
    <s v="NA"/>
    <m/>
    <m/>
    <s v="H2"/>
    <n v="1"/>
    <n v="423"/>
    <s v="CO Chemisorption"/>
    <s v="NA"/>
    <s v="NA"/>
    <s v="NA"/>
    <s v="ND"/>
    <n v="43.6"/>
    <n v="43.6"/>
    <s v="NA"/>
    <n v="25"/>
    <n v="25"/>
    <s v="ND"/>
    <s v="NA"/>
    <s v="ND"/>
    <s v="NA"/>
    <s v="ND"/>
    <n v="25"/>
    <n v="25"/>
    <x v="0"/>
    <n v="2008"/>
    <s v="Simakova, O.A."/>
    <s v="Russia"/>
    <s v="Preparation of Pd/C catalysts via deposition of palladium hydroxide onto Sibunit carbon and their application to partial hydrogenation of rapeseed oil"/>
    <s v="Reaction Kinetics and Catalysis Letters "/>
    <x v="75"/>
    <s v="CO/Pd was given: 0.43, Na2CO3 was used as reducing agent"/>
    <m/>
  </r>
  <r>
    <x v="5"/>
    <n v="1"/>
    <s v="NA"/>
    <s v="NA"/>
    <x v="0"/>
    <n v="450"/>
    <n v="45000"/>
    <x v="6"/>
    <s v="Sibunit, mesoporous carbon"/>
    <s v="ND"/>
    <m/>
    <m/>
    <x v="0"/>
    <s v="aqueous hydrochloric acid"/>
    <n v="8"/>
    <x v="1"/>
    <m/>
    <s v="NA"/>
    <m/>
    <m/>
    <s v="H2"/>
    <n v="1"/>
    <n v="423"/>
    <s v="CO Chemisorption"/>
    <s v="NA"/>
    <s v="NA"/>
    <s v="NA"/>
    <s v="ND"/>
    <n v="57.368421052631582"/>
    <n v="57.368421052631582"/>
    <s v="NA"/>
    <n v="19"/>
    <n v="19"/>
    <s v="ND"/>
    <s v="NA"/>
    <s v="ND"/>
    <s v="NA"/>
    <s v="ND"/>
    <n v="19"/>
    <n v="19"/>
    <x v="0"/>
    <n v="2008"/>
    <s v="Simakova, O.A."/>
    <s v="Russia"/>
    <s v="Preparation of Pd/C catalysts via deposition of palladium hydroxide onto Sibunit carbon and their application to partial hydrogenation of rapeseed oil"/>
    <s v="Reaction Kinetics and Catalysis Letters "/>
    <x v="75"/>
    <s v="CO/Pd was given: 0.57, Na2CO3 was used as reducing agent"/>
    <m/>
  </r>
  <r>
    <x v="5"/>
    <n v="1"/>
    <s v="NA"/>
    <s v="NA"/>
    <x v="0"/>
    <n v="450"/>
    <n v="45000"/>
    <x v="6"/>
    <s v="Sibunit, mesoporous carbon"/>
    <s v="ND"/>
    <m/>
    <m/>
    <x v="0"/>
    <s v="aqueous hydrochloric acid"/>
    <n v="8"/>
    <x v="1"/>
    <m/>
    <s v="NA"/>
    <m/>
    <m/>
    <s v="H2"/>
    <n v="1"/>
    <n v="423"/>
    <s v="CO Chemisorption"/>
    <s v="NA"/>
    <s v="NA"/>
    <s v="NA"/>
    <s v="ND"/>
    <n v="60.555555555555557"/>
    <n v="60.555555555555557"/>
    <s v="NA"/>
    <n v="18"/>
    <n v="18"/>
    <s v="ND"/>
    <s v="NA"/>
    <s v="ND"/>
    <s v="NA"/>
    <s v="ND"/>
    <n v="18"/>
    <n v="18"/>
    <x v="0"/>
    <n v="2008"/>
    <s v="Simakova, O.A."/>
    <s v="Russia"/>
    <s v="Preparation of Pd/C catalysts via deposition of palladium hydroxide onto Sibunit carbon and their application to partial hydrogenation of rapeseed oil"/>
    <s v="Reaction Kinetics and Catalysis Letters "/>
    <x v="75"/>
    <s v="CO/Pd was given: 0.60, Na2CO3 was used as reducing agent"/>
    <m/>
  </r>
  <r>
    <x v="5"/>
    <n v="1"/>
    <s v="NA"/>
    <s v="NA"/>
    <x v="0"/>
    <n v="450"/>
    <n v="45000"/>
    <x v="6"/>
    <s v="Sibunit, mesoporous carbon"/>
    <s v="ND"/>
    <m/>
    <m/>
    <x v="0"/>
    <s v="aqueous hydrochloric acid"/>
    <n v="8"/>
    <x v="1"/>
    <m/>
    <s v="NA"/>
    <m/>
    <m/>
    <s v="H2"/>
    <n v="1"/>
    <n v="423"/>
    <s v="CO Chemisorption"/>
    <s v="NA"/>
    <s v="NA"/>
    <s v="NA"/>
    <s v="ND"/>
    <n v="45.416666666666664"/>
    <n v="45.416666666666664"/>
    <s v="NA"/>
    <n v="24"/>
    <n v="24"/>
    <s v="ND"/>
    <s v="NA"/>
    <s v="ND"/>
    <s v="NA"/>
    <s v="ND"/>
    <n v="24"/>
    <n v="24"/>
    <x v="0"/>
    <n v="2008"/>
    <s v="Simakova, O.A."/>
    <s v="Russia"/>
    <s v="Preparation of Pd/C catalysts via deposition of palladium hydroxide onto Sibunit carbon and their application to partial hydrogenation of rapeseed oil"/>
    <s v="Reaction Kinetics and Catalysis Letters "/>
    <x v="75"/>
    <s v="CO/Pd was given: 0.45, Na2CO3 was used as reducing agent"/>
    <m/>
  </r>
  <r>
    <x v="5"/>
    <n v="1"/>
    <s v="NA"/>
    <s v="NA"/>
    <x v="0"/>
    <n v="450"/>
    <n v="45000"/>
    <x v="6"/>
    <s v="Sibunit, mesoporous carbon"/>
    <s v="ND"/>
    <m/>
    <m/>
    <x v="0"/>
    <s v="aqueous hydrochloric acid"/>
    <n v="8"/>
    <x v="1"/>
    <m/>
    <s v="NA"/>
    <m/>
    <m/>
    <s v="H2"/>
    <n v="1"/>
    <n v="423"/>
    <s v="CO Chemisorption"/>
    <s v="NA"/>
    <s v="NA"/>
    <s v="NA"/>
    <s v="ND"/>
    <n v="54.5"/>
    <n v="54.5"/>
    <s v="NA"/>
    <n v="20"/>
    <n v="20"/>
    <s v="ND"/>
    <s v="NA"/>
    <s v="ND"/>
    <s v="NA"/>
    <s v="ND"/>
    <n v="20"/>
    <n v="20"/>
    <x v="0"/>
    <n v="2008"/>
    <s v="Simakova, O.A."/>
    <s v="Russia"/>
    <s v="Preparation of Pd/C catalysts via deposition of palladium hydroxide onto Sibunit carbon and their application to partial hydrogenation of rapeseed oil"/>
    <s v="Reaction Kinetics and Catalysis Letters "/>
    <x v="75"/>
    <s v="CO/Pd was given: 0.54, Na2CO3 was used as reducing agent"/>
    <m/>
  </r>
  <r>
    <x v="5"/>
    <n v="1"/>
    <s v="NA"/>
    <s v="NA"/>
    <x v="0"/>
    <n v="450"/>
    <n v="45000"/>
    <x v="6"/>
    <s v="Sibunit, mesoporous carbon"/>
    <s v="ND"/>
    <m/>
    <m/>
    <x v="0"/>
    <s v="aqueous hydrochloric acid"/>
    <n v="8"/>
    <x v="1"/>
    <m/>
    <s v="NA"/>
    <m/>
    <m/>
    <s v="H2"/>
    <n v="1"/>
    <n v="423"/>
    <s v="CO Chemisorption"/>
    <s v="NA"/>
    <s v="NA"/>
    <s v="NA"/>
    <s v="ND"/>
    <n v="68.125"/>
    <n v="68.125"/>
    <s v="NA"/>
    <n v="16"/>
    <n v="16"/>
    <s v="ND"/>
    <s v="NA"/>
    <s v="ND"/>
    <s v="NA"/>
    <s v="ND"/>
    <n v="16"/>
    <n v="16"/>
    <x v="0"/>
    <n v="2008"/>
    <s v="Simakova, O.A."/>
    <s v="Russia"/>
    <s v="Preparation of Pd/C catalysts via deposition of palladium hydroxide onto Sibunit carbon and their application to partial hydrogenation of rapeseed oil"/>
    <s v="Reaction Kinetics and Catalysis Letters "/>
    <x v="75"/>
    <s v="CO/Pd was given: 0.68, Na2CO3 was used as reducing agent"/>
    <m/>
  </r>
  <r>
    <x v="5"/>
    <n v="1"/>
    <s v="NA"/>
    <s v="NA"/>
    <x v="0"/>
    <n v="450"/>
    <n v="45000"/>
    <x v="6"/>
    <s v="Sibunit, mesoporous carbon"/>
    <s v="ND"/>
    <m/>
    <m/>
    <x v="0"/>
    <s v="aqueous hydrochloric acid"/>
    <n v="8"/>
    <x v="1"/>
    <m/>
    <s v="NA"/>
    <m/>
    <m/>
    <s v="H2"/>
    <n v="1"/>
    <n v="423"/>
    <s v="CO Chemisorption"/>
    <s v="NA"/>
    <s v="NA"/>
    <s v="NA"/>
    <s v="ND"/>
    <n v="34.0625"/>
    <n v="34.0625"/>
    <s v="NA"/>
    <n v="32"/>
    <n v="32"/>
    <s v="ND"/>
    <s v="NA"/>
    <s v="ND"/>
    <s v="NA"/>
    <s v="ND"/>
    <n v="32"/>
    <n v="32"/>
    <x v="0"/>
    <n v="2008"/>
    <s v="Simakova, O.A."/>
    <s v="Russia"/>
    <s v="Preparation of Pd/C catalysts via deposition of palladium hydroxide onto Sibunit carbon and their application to partial hydrogenation of rapeseed oil"/>
    <s v="Reaction Kinetics and Catalysis Letters "/>
    <x v="75"/>
    <s v="CO/Pd was given: 0.34, Na2CO3 was used as reducing agent"/>
    <m/>
  </r>
  <r>
    <x v="5"/>
    <n v="1"/>
    <s v="NA"/>
    <s v="NA"/>
    <x v="0"/>
    <n v="450"/>
    <n v="45000"/>
    <x v="6"/>
    <s v="Sibunit, mesoporous carbon"/>
    <s v="ND"/>
    <m/>
    <m/>
    <x v="0"/>
    <s v="aqueous hydrochloric acid"/>
    <n v="8"/>
    <x v="1"/>
    <m/>
    <s v="NA"/>
    <m/>
    <m/>
    <s v="H2"/>
    <n v="1"/>
    <n v="423"/>
    <s v="CO Chemisorption"/>
    <s v="NA"/>
    <s v="NA"/>
    <s v="NA"/>
    <s v="ND"/>
    <n v="29.45945945945946"/>
    <n v="29.45945945945946"/>
    <s v="NA"/>
    <n v="37"/>
    <n v="37"/>
    <s v="ND"/>
    <s v="NA"/>
    <s v="ND"/>
    <s v="NA"/>
    <s v="ND"/>
    <n v="37"/>
    <n v="37"/>
    <x v="0"/>
    <n v="2008"/>
    <s v="Simakova, O.A."/>
    <s v="Russia"/>
    <s v="Preparation of Pd/C catalysts via deposition of palladium hydroxide onto Sibunit carbon and their application to partial hydrogenation of rapeseed oil"/>
    <s v="Reaction Kinetics and Catalysis Letters "/>
    <x v="75"/>
    <s v="CO/Pd was given: 0.29, Na2CO3 was used as reducing agent"/>
    <m/>
  </r>
  <r>
    <x v="5"/>
    <n v="1"/>
    <s v="NA"/>
    <s v="NA"/>
    <x v="0"/>
    <n v="450"/>
    <n v="45000"/>
    <x v="6"/>
    <s v="Sibunit, mesoporous carbon"/>
    <s v="ND"/>
    <m/>
    <m/>
    <x v="0"/>
    <s v="aqueous hydrochloric acid"/>
    <n v="8"/>
    <x v="1"/>
    <m/>
    <s v="NA"/>
    <m/>
    <m/>
    <s v="H2"/>
    <n v="1"/>
    <n v="423"/>
    <s v="CO Chemisorption"/>
    <s v="NA"/>
    <s v="NA"/>
    <s v="NA"/>
    <s v="ND"/>
    <n v="31.142857142857142"/>
    <n v="31.142857142857142"/>
    <s v="NA"/>
    <n v="35"/>
    <n v="35"/>
    <s v="ND"/>
    <s v="NA"/>
    <s v="ND"/>
    <s v="NA"/>
    <s v="ND"/>
    <n v="35"/>
    <n v="35"/>
    <x v="0"/>
    <n v="2008"/>
    <s v="Simakova, O.A."/>
    <s v="Russia"/>
    <s v="Preparation of Pd/C catalysts via deposition of palladium hydroxide onto Sibunit carbon and their application to partial hydrogenation of rapeseed oil"/>
    <s v="Reaction Kinetics and Catalysis Letters "/>
    <x v="75"/>
    <s v="CO/Pd was given: 0.31, Na2CO3 was used as reducing agent"/>
    <m/>
  </r>
  <r>
    <x v="1"/>
    <n v="0.5"/>
    <s v="NA"/>
    <s v="NA"/>
    <x v="6"/>
    <m/>
    <s v="NA"/>
    <x v="6"/>
    <s v="carbon nanofibers, supplied from Applied Sciences (Ohio, USA)"/>
    <s v="ND"/>
    <m/>
    <m/>
    <x v="0"/>
    <s v="HCl"/>
    <m/>
    <x v="0"/>
    <m/>
    <s v="NA"/>
    <m/>
    <m/>
    <s v="NA"/>
    <m/>
    <m/>
    <s v="TEM"/>
    <s v="NA"/>
    <s v="NA"/>
    <s v="NA"/>
    <s v="ND"/>
    <n v="7.7857142857142856"/>
    <n v="7.7857142857142856"/>
    <s v="NA"/>
    <s v="NA"/>
    <s v="NA"/>
    <s v="ND"/>
    <n v="300"/>
    <s v="ND"/>
    <n v="140"/>
    <s v="ND"/>
    <n v="140"/>
    <n v="140"/>
    <x v="4"/>
    <n v="2008"/>
    <s v="Bueres, R.F."/>
    <s v="Spain"/>
    <s v="Preparation of carbon nanofibres supported palladium catalysts for hydrodechlorination reactions"/>
    <s v="Catalysis Communications"/>
    <x v="76"/>
    <s v="catalyst was reduced before reaction, but not before TEM."/>
    <m/>
  </r>
  <r>
    <x v="1"/>
    <n v="1"/>
    <s v="NA"/>
    <s v="NA"/>
    <x v="0"/>
    <m/>
    <s v="NA"/>
    <x v="6"/>
    <s v="carbon nanofibers, supplied from Applied Sciences (Ohio, USA)"/>
    <s v="ND"/>
    <m/>
    <m/>
    <x v="0"/>
    <s v="HCl"/>
    <m/>
    <x v="0"/>
    <m/>
    <s v="NA"/>
    <m/>
    <m/>
    <s v="NA"/>
    <m/>
    <m/>
    <s v="TEM"/>
    <s v="NA"/>
    <s v="NA"/>
    <s v="NA"/>
    <s v="ND"/>
    <n v="6.8125"/>
    <n v="6.8125"/>
    <s v="NA"/>
    <s v="NA"/>
    <s v="NA"/>
    <s v="ND"/>
    <n v="300"/>
    <s v="ND"/>
    <n v="160"/>
    <s v="ND"/>
    <n v="160"/>
    <n v="160"/>
    <x v="4"/>
    <n v="2008"/>
    <s v="Bueres, R.F."/>
    <s v="Spain"/>
    <s v="Preparation of carbon nanofibres supported palladium catalysts for hydrodechlorination reactions"/>
    <s v="Catalysis Communications"/>
    <x v="76"/>
    <s v="catalyst was reduced before reaction, but not before TEM."/>
    <m/>
  </r>
  <r>
    <x v="6"/>
    <n v="20"/>
    <s v="NA"/>
    <s v="NA"/>
    <x v="26"/>
    <m/>
    <s v="NA"/>
    <x v="6"/>
    <s v="Vulcan XC-72"/>
    <s v="ND"/>
    <m/>
    <m/>
    <x v="9"/>
    <s v="aqueous ethylene glycol"/>
    <n v="13.2"/>
    <x v="1"/>
    <m/>
    <s v="NA"/>
    <m/>
    <m/>
    <s v="C2H6O2"/>
    <m/>
    <n v="298"/>
    <s v="TEM"/>
    <s v="NA"/>
    <s v="NA"/>
    <s v="NA"/>
    <s v="ND"/>
    <n v="27.948717948717949"/>
    <n v="27.948717948717949"/>
    <s v="NA"/>
    <s v="NA"/>
    <s v="NA"/>
    <s v="ND"/>
    <n v="38"/>
    <s v="ND"/>
    <n v="39"/>
    <n v="9"/>
    <n v="39"/>
    <n v="39"/>
    <x v="9"/>
    <n v="2009"/>
    <s v="Suo, Y."/>
    <s v="China"/>
    <s v="Size-controlled synthesis and impedance-based mechanistic understanding of Pd/C nanoparticles for formic acid oxidation"/>
    <s v="Electrochimica Acta"/>
    <x v="77"/>
    <s v="pH adjustment is done by adding 0.5 M KOH. Temperature while adding ethylene glycol was assumed room temperature."/>
    <m/>
  </r>
  <r>
    <x v="6"/>
    <n v="20"/>
    <s v="NA"/>
    <s v="NA"/>
    <x v="26"/>
    <m/>
    <s v="NA"/>
    <x v="6"/>
    <s v="Vulcan XC-72"/>
    <s v="ND"/>
    <m/>
    <m/>
    <x v="9"/>
    <s v="aqueous ethylene glycol"/>
    <n v="12.5"/>
    <x v="1"/>
    <m/>
    <s v="NA"/>
    <m/>
    <m/>
    <s v="C2H6O2"/>
    <m/>
    <n v="298"/>
    <s v="TEM"/>
    <s v="NA"/>
    <s v="NA"/>
    <s v="NA"/>
    <s v="ND"/>
    <n v="20.96153846153846"/>
    <n v="20.96153846153846"/>
    <s v="NA"/>
    <s v="NA"/>
    <s v="NA"/>
    <s v="ND"/>
    <n v="50"/>
    <s v="ND"/>
    <n v="52"/>
    <n v="18"/>
    <n v="52"/>
    <n v="52"/>
    <x v="9"/>
    <n v="2009"/>
    <s v="Suo, Y."/>
    <s v="China"/>
    <s v="Size-controlled synthesis and impedance-based mechanistic understanding of Pd/C nanoparticles for formic acid oxidation"/>
    <s v="Electrochimica Acta"/>
    <x v="77"/>
    <s v="pH adjustment is done by adding 0.1 M KOH. Temperature while adding ethylene glycol was assumed room temperature."/>
    <m/>
  </r>
  <r>
    <x v="6"/>
    <n v="20"/>
    <s v="NA"/>
    <s v="NA"/>
    <x v="26"/>
    <m/>
    <s v="NA"/>
    <x v="6"/>
    <s v="Vulcan XC-72"/>
    <s v="ND"/>
    <m/>
    <m/>
    <x v="9"/>
    <s v="aqueous ethylene glycol"/>
    <n v="12.1"/>
    <x v="1"/>
    <m/>
    <s v="NA"/>
    <m/>
    <m/>
    <s v="C2H6O2"/>
    <m/>
    <n v="298"/>
    <s v="TEM"/>
    <s v="NA"/>
    <s v="NA"/>
    <s v="NA"/>
    <s v="ND"/>
    <n v="17.868852459016395"/>
    <n v="17.868852459016395"/>
    <s v="NA"/>
    <s v="NA"/>
    <s v="NA"/>
    <s v="ND"/>
    <n v="61"/>
    <s v="ND"/>
    <n v="61"/>
    <n v="21"/>
    <n v="61"/>
    <n v="61"/>
    <x v="9"/>
    <n v="2009"/>
    <s v="Suo, Y."/>
    <s v="China"/>
    <s v="Size-controlled synthesis and impedance-based mechanistic understanding of Pd/C nanoparticles for formic acid oxidation"/>
    <s v="Electrochimica Acta"/>
    <x v="77"/>
    <s v="pH adjustment is done by adding 0.05 M KOH. Temperature while adding ethylene glycol was assumed room temperature."/>
    <m/>
  </r>
  <r>
    <x v="6"/>
    <n v="20"/>
    <s v="NA"/>
    <s v="NA"/>
    <x v="26"/>
    <m/>
    <s v="NA"/>
    <x v="6"/>
    <s v="Vulcan XC-72"/>
    <s v="ND"/>
    <m/>
    <m/>
    <x v="9"/>
    <s v="aqueous ethylene glycol"/>
    <n v="11.9"/>
    <x v="1"/>
    <m/>
    <s v="NA"/>
    <m/>
    <m/>
    <s v="C2H6O2"/>
    <m/>
    <n v="298"/>
    <s v="TEM"/>
    <s v="NA"/>
    <s v="NA"/>
    <s v="NA"/>
    <s v="ND"/>
    <n v="14.533333333333333"/>
    <n v="14.533333333333333"/>
    <s v="NA"/>
    <s v="NA"/>
    <s v="NA"/>
    <s v="ND"/>
    <n v="68"/>
    <s v="ND"/>
    <n v="75"/>
    <n v="29"/>
    <n v="75"/>
    <n v="75"/>
    <x v="9"/>
    <n v="2009"/>
    <s v="Suo, Y."/>
    <s v="China"/>
    <s v="Size-controlled synthesis and impedance-based mechanistic understanding of Pd/C nanoparticles for formic acid oxidation"/>
    <s v="Electrochimica Acta"/>
    <x v="77"/>
    <s v="pH adjustment is done by adding 0.03 M KOH. Temperature while adding ethylene glycol was assumed room temperature."/>
    <m/>
  </r>
  <r>
    <x v="7"/>
    <n v="20"/>
    <n v="12.3"/>
    <n v="0.38499999999999995"/>
    <x v="26"/>
    <n v="931"/>
    <n v="4655"/>
    <x v="6"/>
    <s v="mesoporous carbon, SBA-15 as a hard template and benzene vapor as a carbon source"/>
    <s v="modified by means of oxidation treatment in 1.0 M HNO3 at room temperature for 0.5 h "/>
    <m/>
    <m/>
    <x v="0"/>
    <s v="ethylene glycol"/>
    <n v="11"/>
    <x v="1"/>
    <m/>
    <s v="NA"/>
    <m/>
    <m/>
    <s v="NA"/>
    <m/>
    <m/>
    <s v="TEM"/>
    <s v="NA"/>
    <s v="NA"/>
    <s v="NA"/>
    <s v="ND"/>
    <n v="21.8"/>
    <n v="21.8"/>
    <s v="NA"/>
    <s v="NA"/>
    <s v="NA"/>
    <s v="ND"/>
    <n v="49"/>
    <s v="ND"/>
    <n v="50"/>
    <s v="ND"/>
    <n v="50"/>
    <n v="50"/>
    <x v="9"/>
    <n v="2009"/>
    <s v="Sun, Z.-P."/>
    <s v="China, Germany"/>
    <s v="Poly(sodium-p-styrenesulfonate) assisted microwave synthesis of ordered mesoporous carbon supported Pd nanoparticles for formic acid electro-oxidation"/>
    <s v="Applied Surface Science"/>
    <x v="78"/>
    <m/>
    <m/>
  </r>
  <r>
    <x v="7"/>
    <n v="20"/>
    <n v="13.6"/>
    <n v="0.32"/>
    <x v="26"/>
    <n v="764"/>
    <n v="3820"/>
    <x v="6"/>
    <s v="mesoporous carbon, SBA-15 as a hard template and benzene vapor as a carbon source"/>
    <s v="modified by means of oxidation treatment in 1.0 M HNO3 at room temperature for 0.5 h "/>
    <m/>
    <m/>
    <x v="0"/>
    <s v="ethylene glycol"/>
    <n v="11"/>
    <x v="1"/>
    <m/>
    <s v="NA"/>
    <m/>
    <m/>
    <s v="NA"/>
    <m/>
    <m/>
    <s v="TEM"/>
    <s v="NA"/>
    <s v="NA"/>
    <s v="NA"/>
    <s v="ND"/>
    <n v="21.372549019607842"/>
    <n v="21.372549019607842"/>
    <s v="NA"/>
    <s v="NA"/>
    <s v="NA"/>
    <s v="ND"/>
    <n v="50"/>
    <s v="ND"/>
    <n v="51"/>
    <s v="ND"/>
    <n v="51"/>
    <n v="51"/>
    <x v="9"/>
    <n v="2009"/>
    <s v="Sun, Z.-P."/>
    <s v="China, Germany"/>
    <s v="Poly(sodium-p-styrenesulfonate) assisted microwave synthesis of ordered mesoporous carbon supported Pd nanoparticles for formic acid electro-oxidation"/>
    <s v="Applied Surface Science"/>
    <x v="78"/>
    <m/>
    <m/>
  </r>
  <r>
    <x v="7"/>
    <n v="20"/>
    <n v="15.4"/>
    <n v="0.22999999999999998"/>
    <x v="26"/>
    <n v="764"/>
    <n v="3820"/>
    <x v="6"/>
    <s v="mesoporous carbon, SBA-15 as a hard template and benzene vapor as a carbon source"/>
    <s v="modified by means of oxidation treatment in 1.0 M HNO3 at room temperature for 0.5 h, support is mixed with PSS (PSS/Pd = 3)"/>
    <m/>
    <m/>
    <x v="0"/>
    <s v="ethylene glycol"/>
    <n v="11"/>
    <x v="1"/>
    <m/>
    <s v="NA"/>
    <m/>
    <m/>
    <s v="NA"/>
    <m/>
    <m/>
    <s v="TEM"/>
    <s v="NA"/>
    <s v="NA"/>
    <s v="NA"/>
    <s v="ND"/>
    <n v="20.96153846153846"/>
    <n v="20.96153846153846"/>
    <s v="NA"/>
    <s v="NA"/>
    <s v="NA"/>
    <s v="ND"/>
    <n v="51"/>
    <s v="ND"/>
    <n v="52"/>
    <s v="ND"/>
    <n v="52"/>
    <n v="52"/>
    <x v="9"/>
    <n v="2009"/>
    <s v="Sun, Z.-P."/>
    <s v="China, Germany"/>
    <s v="Poly(sodium-p-styrenesulfonate) assisted microwave synthesis of ordered mesoporous carbon supported Pd nanoparticles for formic acid electro-oxidation"/>
    <s v="Applied Surface Science"/>
    <x v="78"/>
    <m/>
    <m/>
  </r>
  <r>
    <x v="7"/>
    <n v="20"/>
    <n v="16.2"/>
    <n v="0.19000000000000003"/>
    <x v="26"/>
    <n v="764"/>
    <n v="3820"/>
    <x v="6"/>
    <s v="mesoporous carbon, SBA-15 as a hard template and benzene vapor as a carbon source"/>
    <s v="modified by means of oxidation treatment in 1.0 M HNO3 at room temperature for 0.5 h, support is mixed with PSS (PSS/Pd = 5)"/>
    <m/>
    <m/>
    <x v="0"/>
    <s v="ethylene glycol"/>
    <n v="11"/>
    <x v="1"/>
    <m/>
    <s v="NA"/>
    <m/>
    <m/>
    <s v="NA"/>
    <m/>
    <m/>
    <s v="TEM"/>
    <s v="NA"/>
    <s v="NA"/>
    <s v="NA"/>
    <s v="ND"/>
    <n v="20.185185185185187"/>
    <n v="20.185185185185187"/>
    <s v="NA"/>
    <s v="NA"/>
    <s v="NA"/>
    <s v="ND"/>
    <n v="53"/>
    <s v="ND"/>
    <n v="54"/>
    <s v="ND"/>
    <n v="54"/>
    <n v="54"/>
    <x v="9"/>
    <n v="2009"/>
    <s v="Sun, Z.-P."/>
    <s v="China, Germany"/>
    <s v="Poly(sodium-p-styrenesulfonate) assisted microwave synthesis of ordered mesoporous carbon supported Pd nanoparticles for formic acid electro-oxidation"/>
    <s v="Applied Surface Science"/>
    <x v="78"/>
    <m/>
    <m/>
  </r>
  <r>
    <x v="7"/>
    <n v="20"/>
    <n v="16.5"/>
    <n v="0.17499999999999999"/>
    <x v="26"/>
    <n v="764"/>
    <n v="3820"/>
    <x v="6"/>
    <s v="mesoporous carbon, SBA-15 as a hard template and benzene vapor as a carbon source"/>
    <s v="modified by means of oxidation treatment in 1.0 M HNO3 at room temperature for 0.5 h, support is mixed with PSS (PSS/Pd = 7)"/>
    <m/>
    <m/>
    <x v="0"/>
    <s v="ethylene glycol"/>
    <n v="11"/>
    <x v="1"/>
    <m/>
    <s v="NA"/>
    <m/>
    <m/>
    <s v="NA"/>
    <m/>
    <m/>
    <s v="TEM"/>
    <s v="NA"/>
    <s v="NA"/>
    <s v="NA"/>
    <s v="ND"/>
    <n v="19.464285714285715"/>
    <n v="19.464285714285715"/>
    <s v="NA"/>
    <s v="NA"/>
    <s v="NA"/>
    <s v="ND"/>
    <n v="55"/>
    <s v="ND"/>
    <n v="56"/>
    <s v="ND"/>
    <n v="56"/>
    <n v="56"/>
    <x v="9"/>
    <n v="2009"/>
    <s v="Sun, Z.-P."/>
    <s v="China, Germany"/>
    <s v="Poly(sodium-p-styrenesulfonate) assisted microwave synthesis of ordered mesoporous carbon supported Pd nanoparticles for formic acid electro-oxidation"/>
    <s v="Applied Surface Science"/>
    <x v="78"/>
    <m/>
    <m/>
  </r>
  <r>
    <x v="1"/>
    <n v="10"/>
    <n v="7.91"/>
    <n v="0.20899999999999999"/>
    <x v="2"/>
    <n v="51.72"/>
    <n v="517.20000000000005"/>
    <x v="6"/>
    <s v="carbon nanotubes"/>
    <s v="refluxed by 10 M HCl at 120 for 1 h, and modified through oxidation by concentrated HNO3 under ultrasonication for 1 h"/>
    <m/>
    <m/>
    <x v="2"/>
    <s v="toluene"/>
    <m/>
    <x v="0"/>
    <m/>
    <s v="NA"/>
    <m/>
    <m/>
    <s v="H2"/>
    <m/>
    <n v="403"/>
    <s v="TEM"/>
    <s v="NA"/>
    <s v="NA"/>
    <s v="NA"/>
    <s v="ND"/>
    <n v="18.793103448275861"/>
    <n v="18.793103448275861"/>
    <s v="NA"/>
    <s v="NA"/>
    <s v="NA"/>
    <s v="ND"/>
    <s v="NA"/>
    <s v="ND"/>
    <n v="58"/>
    <s v="ND"/>
    <n v="58"/>
    <n v="58"/>
    <x v="11"/>
    <n v="2009"/>
    <s v="Suttisawat, Y."/>
    <s v="Thailand, South Africa, USA"/>
    <s v="Investigation of hydrogen storage capacity of multi-walled carbon nanotubes deposited with Pd or V"/>
    <s v="International Journal of Hydrogen Energy"/>
    <x v="79"/>
    <m/>
    <m/>
  </r>
  <r>
    <x v="3"/>
    <n v="1"/>
    <s v="NA"/>
    <s v="NA"/>
    <x v="0"/>
    <m/>
    <s v="NA"/>
    <x v="6"/>
    <s v="Darco G60, Aldrich"/>
    <s v="ND"/>
    <m/>
    <m/>
    <x v="0"/>
    <s v="water"/>
    <n v="1"/>
    <x v="1"/>
    <m/>
    <s v="NA"/>
    <m/>
    <m/>
    <s v="NA"/>
    <m/>
    <m/>
    <s v="TEM"/>
    <s v="NA"/>
    <s v="NA"/>
    <s v="NA"/>
    <s v="ND"/>
    <n v="17.301587301587301"/>
    <n v="17.301587301587301"/>
    <s v="NA"/>
    <s v="NA"/>
    <s v="NA"/>
    <s v="ND"/>
    <s v="NA"/>
    <s v="ND"/>
    <n v="63"/>
    <s v="ND"/>
    <n v="63"/>
    <n v="63"/>
    <x v="1"/>
    <n v="2009"/>
    <s v="Dimitratos, N."/>
    <s v="USA, UK"/>
    <s v="Oxidation of glycerol using gold–palladium alloy-supported nanocrystals"/>
    <s v="Physical Chemistry Chemical Physics"/>
    <x v="80"/>
    <m/>
    <m/>
  </r>
  <r>
    <x v="3"/>
    <n v="1"/>
    <s v="NA"/>
    <s v="NA"/>
    <x v="0"/>
    <m/>
    <s v="NA"/>
    <x v="5"/>
    <s v="Degussa, P25"/>
    <s v="ND"/>
    <m/>
    <m/>
    <x v="0"/>
    <s v="water"/>
    <n v="1"/>
    <x v="1"/>
    <m/>
    <s v="NA"/>
    <m/>
    <m/>
    <s v="NA"/>
    <m/>
    <m/>
    <s v="TEM"/>
    <s v="NA"/>
    <s v="NA"/>
    <s v="NA"/>
    <s v="ND"/>
    <n v="22.708333333333332"/>
    <n v="22.708333333333332"/>
    <s v="NA"/>
    <s v="NA"/>
    <s v="NA"/>
    <s v="ND"/>
    <s v="NA"/>
    <s v="ND"/>
    <n v="48"/>
    <s v="ND"/>
    <n v="48"/>
    <n v="48"/>
    <x v="1"/>
    <n v="2009"/>
    <s v="Dimitratos, N."/>
    <s v="USA, UK"/>
    <s v="Oxidation of glycerol using gold–palladium alloy-supported nanocrystals"/>
    <s v="Physical Chemistry Chemical Physics"/>
    <x v="80"/>
    <m/>
    <m/>
  </r>
  <r>
    <x v="4"/>
    <n v="5"/>
    <n v="5"/>
    <n v="0"/>
    <x v="1"/>
    <m/>
    <s v="NA"/>
    <x v="6"/>
    <s v="from NanoAmor"/>
    <s v="NA"/>
    <m/>
    <m/>
    <x v="5"/>
    <m/>
    <m/>
    <x v="0"/>
    <m/>
    <s v="NA"/>
    <m/>
    <m/>
    <s v="H2"/>
    <m/>
    <n v="443"/>
    <s v="CO Chemisorption"/>
    <n v="0.92"/>
    <s v="NA"/>
    <n v="23"/>
    <s v="ND"/>
    <s v="NA"/>
    <n v="23"/>
    <s v="NA"/>
    <n v="40"/>
    <n v="40"/>
    <s v="ND"/>
    <s v="NA"/>
    <s v="ND"/>
    <s v="NA"/>
    <s v="ND"/>
    <n v="40"/>
    <n v="40"/>
    <x v="1"/>
    <n v="2009"/>
    <s v="Neal, L.M."/>
    <s v="USA"/>
    <s v="Effects of nanoparticle and porous metal oxide supports on the activity of palladium catalysts in the oxidative coupling of 4-methylpyridine"/>
    <s v="Journal of Molecular Catalysis A: Chemical"/>
    <x v="81"/>
    <m/>
    <m/>
  </r>
  <r>
    <x v="5"/>
    <n v="5"/>
    <s v="NA"/>
    <s v="NA"/>
    <x v="1"/>
    <n v="695"/>
    <n v="13900"/>
    <x v="1"/>
    <s v="n-Al2O3 (+), from NanoScale"/>
    <s v="ND"/>
    <m/>
    <m/>
    <x v="1"/>
    <m/>
    <m/>
    <x v="1"/>
    <n v="7.5"/>
    <s v="NA"/>
    <n v="3"/>
    <n v="623"/>
    <s v="H2"/>
    <m/>
    <n v="443"/>
    <s v="CO Chemisorption"/>
    <n v="0.88"/>
    <s v="NA"/>
    <n v="44"/>
    <s v="ND"/>
    <s v="NA"/>
    <n v="44"/>
    <s v="NA"/>
    <n v="20"/>
    <n v="20"/>
    <s v="ND"/>
    <s v="NA"/>
    <s v="ND"/>
    <s v="NA"/>
    <s v="ND"/>
    <n v="20"/>
    <n v="20"/>
    <x v="1"/>
    <n v="2009"/>
    <s v="Neal, L.M."/>
    <s v="USA"/>
    <s v="Effects of nanoparticle and porous metal oxide supports on the activity of palladium catalysts in the oxidative coupling of 4-methylpyridine"/>
    <s v="Journal of Molecular Catalysis A: Chemical"/>
    <x v="81"/>
    <s v="NaOH was used in the synthesis, it is assumed that it was used for pH adjustment"/>
    <s v="Unspecified Al2O3 Aldrich"/>
  </r>
  <r>
    <x v="5"/>
    <n v="5"/>
    <s v="NA"/>
    <s v="NA"/>
    <x v="1"/>
    <n v="685"/>
    <n v="13700"/>
    <x v="16"/>
    <s v="n-MgO, from NanoScale"/>
    <s v="ND"/>
    <m/>
    <m/>
    <x v="1"/>
    <m/>
    <m/>
    <x v="1"/>
    <n v="10"/>
    <s v="NA"/>
    <n v="3"/>
    <n v="623"/>
    <s v="H2"/>
    <m/>
    <n v="443"/>
    <s v="CO Chemisorption"/>
    <n v="0.88"/>
    <s v="NA"/>
    <n v="22"/>
    <s v="ND"/>
    <s v="NA"/>
    <n v="22"/>
    <s v="NA"/>
    <n v="40"/>
    <n v="40"/>
    <s v="ND"/>
    <s v="NA"/>
    <s v="ND"/>
    <s v="NA"/>
    <s v="ND"/>
    <n v="40"/>
    <n v="40"/>
    <x v="1"/>
    <n v="2009"/>
    <s v="Neal, L.M."/>
    <s v="USA"/>
    <s v="Effects of nanoparticle and porous metal oxide supports on the activity of palladium catalysts in the oxidative coupling of 4-methylpyridine"/>
    <s v="Journal of Molecular Catalysis A: Chemical"/>
    <x v="81"/>
    <s v="NaOH was used in the synthesis, it is assumed that it was used for pH adjustment"/>
    <s v="Merck MgO"/>
  </r>
  <r>
    <x v="5"/>
    <n v="5"/>
    <s v="NA"/>
    <s v="NA"/>
    <x v="1"/>
    <n v="505"/>
    <n v="10100"/>
    <x v="5"/>
    <s v="n-TiO2, from NanoScale"/>
    <s v="ND"/>
    <m/>
    <m/>
    <x v="1"/>
    <m/>
    <m/>
    <x v="1"/>
    <n v="5.5"/>
    <s v="NA"/>
    <n v="3"/>
    <n v="623"/>
    <s v="H2"/>
    <m/>
    <n v="443"/>
    <s v="CO Chemisorption"/>
    <n v="0.97499999999999998"/>
    <s v="NA"/>
    <n v="39"/>
    <s v="ND"/>
    <s v="NA"/>
    <n v="39"/>
    <s v="NA"/>
    <n v="25"/>
    <n v="25"/>
    <s v="ND"/>
    <s v="NA"/>
    <s v="ND"/>
    <s v="NA"/>
    <s v="ND"/>
    <n v="25"/>
    <n v="25"/>
    <x v="1"/>
    <n v="2009"/>
    <s v="Neal, L.M."/>
    <s v="USA"/>
    <s v="Effects of nanoparticle and porous metal oxide supports on the activity of palladium catalysts in the oxidative coupling of 4-methylpyridine"/>
    <s v="Journal of Molecular Catalysis A: Chemical"/>
    <x v="81"/>
    <s v="NaOH was used in the synthesis, it is assumed that it was used for pH adjustment"/>
    <s v="Anatase TiO2 Aldrich"/>
  </r>
  <r>
    <x v="5"/>
    <n v="5"/>
    <s v="NA"/>
    <s v="NA"/>
    <x v="1"/>
    <n v="490"/>
    <n v="9800"/>
    <x v="7"/>
    <s v="n-SiO2, from NanoAmor"/>
    <s v="ND"/>
    <m/>
    <m/>
    <x v="1"/>
    <m/>
    <m/>
    <x v="1"/>
    <n v="3"/>
    <s v="NA"/>
    <n v="3"/>
    <n v="623"/>
    <s v="H2"/>
    <m/>
    <n v="443"/>
    <s v="CO Chemisorption"/>
    <n v="0.98"/>
    <s v="NA"/>
    <n v="14"/>
    <s v="ND"/>
    <s v="NA"/>
    <n v="14"/>
    <s v="NA"/>
    <n v="70"/>
    <n v="70"/>
    <s v="ND"/>
    <s v="NA"/>
    <s v="ND"/>
    <s v="NA"/>
    <s v="ND"/>
    <n v="70"/>
    <n v="70"/>
    <x v="1"/>
    <n v="2009"/>
    <s v="Neal, L.M."/>
    <s v="USA"/>
    <s v="Effects of nanoparticle and porous metal oxide supports on the activity of palladium catalysts in the oxidative coupling of 4-methylpyridine"/>
    <s v="Journal of Molecular Catalysis A: Chemical"/>
    <x v="81"/>
    <s v="NaOH was used in the synthesis, it is assumed that it was used for pH adjustment"/>
    <s v="Aerosil A-175 SiO2"/>
  </r>
  <r>
    <x v="5"/>
    <n v="5"/>
    <s v="NA"/>
    <s v="NA"/>
    <x v="1"/>
    <n v="275"/>
    <n v="5500"/>
    <x v="1"/>
    <s v="n-Al2O3 (-), from NanoScale"/>
    <s v="ND"/>
    <m/>
    <m/>
    <x v="1"/>
    <m/>
    <m/>
    <x v="1"/>
    <n v="7.5"/>
    <s v="NA"/>
    <n v="3"/>
    <n v="623"/>
    <s v="H2"/>
    <m/>
    <n v="443"/>
    <s v="CO Chemisorption"/>
    <n v="0.9"/>
    <s v="NA"/>
    <n v="3"/>
    <s v="ND"/>
    <s v="NA"/>
    <n v="3"/>
    <s v="NA"/>
    <n v="300"/>
    <n v="300"/>
    <s v="ND"/>
    <s v="NA"/>
    <s v="ND"/>
    <s v="NA"/>
    <s v="ND"/>
    <n v="300"/>
    <n v="300"/>
    <x v="1"/>
    <n v="2009"/>
    <s v="Neal, L.M."/>
    <s v="USA"/>
    <s v="Effects of nanoparticle and porous metal oxide supports on the activity of palladium catalysts in the oxidative coupling of 4-methylpyridine"/>
    <s v="Journal of Molecular Catalysis A: Chemical"/>
    <x v="81"/>
    <s v="NaOH was used in the synthesis, it is assumed that it was used for pH adjustment"/>
    <s v="Unspecified Al2O3 Aldrich"/>
  </r>
  <r>
    <x v="5"/>
    <n v="5"/>
    <s v="NA"/>
    <s v="NA"/>
    <x v="1"/>
    <n v="260"/>
    <n v="5200"/>
    <x v="0"/>
    <s v="from Alfa Aesar"/>
    <s v="ND"/>
    <m/>
    <m/>
    <x v="1"/>
    <m/>
    <m/>
    <x v="1"/>
    <n v="8.5"/>
    <s v="NA"/>
    <n v="3"/>
    <n v="623"/>
    <s v="H2"/>
    <m/>
    <n v="443"/>
    <s v="CO Chemisorption"/>
    <n v="0.68"/>
    <s v="NA"/>
    <n v="1"/>
    <s v="ND"/>
    <s v="NA"/>
    <n v="1"/>
    <s v="NA"/>
    <n v="680"/>
    <n v="680"/>
    <s v="ND"/>
    <s v="NA"/>
    <s v="ND"/>
    <s v="NA"/>
    <s v="ND"/>
    <n v="680"/>
    <n v="680"/>
    <x v="1"/>
    <n v="2009"/>
    <s v="Neal, L.M."/>
    <s v="USA"/>
    <s v="Effects of nanoparticle and porous metal oxide supports on the activity of palladium catalysts in the oxidative coupling of 4-methylpyridine"/>
    <s v="Journal of Molecular Catalysis A: Chemical"/>
    <x v="81"/>
    <s v="NaOH was used in the synthesis, it is assumed that it was used for pH adjustment"/>
    <s v="gamma-Al2O3 Alfa Aesar"/>
  </r>
  <r>
    <x v="5"/>
    <n v="5"/>
    <s v="NA"/>
    <s v="NA"/>
    <x v="1"/>
    <n v="240"/>
    <n v="4800"/>
    <x v="7"/>
    <s v="p-SiO2, from Alfa Aesar"/>
    <s v="ND"/>
    <m/>
    <m/>
    <x v="1"/>
    <m/>
    <m/>
    <x v="1"/>
    <n v="3"/>
    <s v="NA"/>
    <n v="3"/>
    <n v="623"/>
    <s v="H2"/>
    <m/>
    <n v="443"/>
    <s v="CO Chemisorption"/>
    <n v="0.88"/>
    <s v="NA"/>
    <n v="4"/>
    <s v="ND"/>
    <s v="NA"/>
    <n v="4"/>
    <s v="NA"/>
    <n v="220"/>
    <n v="220"/>
    <s v="ND"/>
    <s v="NA"/>
    <s v="ND"/>
    <s v="NA"/>
    <s v="ND"/>
    <n v="220"/>
    <n v="220"/>
    <x v="1"/>
    <n v="2009"/>
    <s v="Neal, L.M."/>
    <s v="USA"/>
    <s v="Effects of nanoparticle and porous metal oxide supports on the activity of palladium catalysts in the oxidative coupling of 4-methylpyridine"/>
    <s v="Journal of Molecular Catalysis A: Chemical"/>
    <x v="81"/>
    <s v="NaOH was used in the synthesis, it is assumed that it was used for pH adjustment"/>
    <s v="Aerosil A-175 SiO2"/>
  </r>
  <r>
    <x v="5"/>
    <n v="5"/>
    <s v="NA"/>
    <s v="NA"/>
    <x v="1"/>
    <n v="120"/>
    <n v="2400"/>
    <x v="5"/>
    <s v="p-TiO2, from Alfa Aesar"/>
    <s v="ND"/>
    <m/>
    <m/>
    <x v="1"/>
    <m/>
    <m/>
    <x v="1"/>
    <n v="5.5"/>
    <s v="NA"/>
    <n v="3"/>
    <n v="623"/>
    <s v="H2"/>
    <m/>
    <n v="443"/>
    <s v="CO Chemisorption"/>
    <n v="0.82000000000000006"/>
    <s v="NA"/>
    <n v="41"/>
    <s v="ND"/>
    <s v="NA"/>
    <n v="41"/>
    <s v="NA"/>
    <n v="20"/>
    <n v="20"/>
    <s v="ND"/>
    <s v="NA"/>
    <s v="ND"/>
    <s v="NA"/>
    <s v="ND"/>
    <n v="20"/>
    <n v="20"/>
    <x v="1"/>
    <n v="2009"/>
    <s v="Neal, L.M."/>
    <s v="USA"/>
    <s v="Effects of nanoparticle and porous metal oxide supports on the activity of palladium catalysts in the oxidative coupling of 4-methylpyridine"/>
    <s v="Journal of Molecular Catalysis A: Chemical"/>
    <x v="81"/>
    <s v="NaOH was used in the synthesis, it is assumed that it was used for pH adjustment"/>
    <s v="Anatase TiO2 Aldrich"/>
  </r>
  <r>
    <x v="5"/>
    <n v="5"/>
    <s v="NA"/>
    <s v="NA"/>
    <x v="1"/>
    <n v="70"/>
    <n v="1400"/>
    <x v="13"/>
    <s v="n-ZnO, from NanoScale"/>
    <s v="ND"/>
    <m/>
    <m/>
    <x v="1"/>
    <m/>
    <m/>
    <x v="1"/>
    <n v="9.8000000000000007"/>
    <s v="NA"/>
    <n v="3"/>
    <n v="623"/>
    <s v="H2"/>
    <m/>
    <n v="443"/>
    <s v="CO Chemisorption"/>
    <n v="0.96"/>
    <s v="NA"/>
    <n v="16"/>
    <s v="ND"/>
    <s v="NA"/>
    <n v="16"/>
    <s v="NA"/>
    <n v="60"/>
    <n v="60"/>
    <s v="ND"/>
    <s v="NA"/>
    <s v="ND"/>
    <s v="NA"/>
    <s v="ND"/>
    <n v="60"/>
    <n v="60"/>
    <x v="1"/>
    <n v="2009"/>
    <s v="Neal, L.M."/>
    <s v="USA"/>
    <s v="Effects of nanoparticle and porous metal oxide supports on the activity of palladium catalysts in the oxidative coupling of 4-methylpyridine"/>
    <s v="Journal of Molecular Catalysis A: Chemical"/>
    <x v="81"/>
    <s v="NaOH was used in the synthesis, it is assumed that it was used for pH adjustment"/>
    <s v="Nanostructured and Amorphous Materials ZnO "/>
  </r>
  <r>
    <x v="5"/>
    <n v="5"/>
    <s v="NA"/>
    <s v="NA"/>
    <x v="1"/>
    <n v="60"/>
    <n v="1200"/>
    <x v="10"/>
    <s v="n-CeO2, from NanoScale"/>
    <s v="ND"/>
    <m/>
    <m/>
    <x v="1"/>
    <m/>
    <m/>
    <x v="1"/>
    <n v="6"/>
    <s v="NA"/>
    <n v="3"/>
    <n v="623"/>
    <s v="H2"/>
    <m/>
    <n v="443"/>
    <s v="CO Chemisorption"/>
    <n v="1.04"/>
    <s v="NA"/>
    <n v="52"/>
    <s v="ND"/>
    <s v="NA"/>
    <n v="52"/>
    <s v="NA"/>
    <n v="20"/>
    <n v="20"/>
    <s v="ND"/>
    <s v="NA"/>
    <s v="ND"/>
    <s v="NA"/>
    <s v="ND"/>
    <n v="20"/>
    <n v="20"/>
    <x v="1"/>
    <n v="2009"/>
    <s v="Neal, L.M."/>
    <s v="USA"/>
    <s v="Effects of nanoparticle and porous metal oxide supports on the activity of palladium catalysts in the oxidative coupling of 4-methylpyridine"/>
    <s v="Journal of Molecular Catalysis A: Chemical"/>
    <x v="81"/>
    <s v="NaOH was used in the synthesis, it is assumed that it was used for pH adjustment"/>
    <s v="Aldrich CeO2"/>
  </r>
  <r>
    <x v="5"/>
    <n v="5"/>
    <s v="NA"/>
    <s v="NA"/>
    <x v="1"/>
    <n v="45"/>
    <n v="900"/>
    <x v="17"/>
    <s v="n-ZrO2 + CeO2, from NanoAmor"/>
    <s v="ND"/>
    <m/>
    <m/>
    <x v="1"/>
    <m/>
    <m/>
    <x v="1"/>
    <m/>
    <s v="NA"/>
    <n v="3"/>
    <n v="623"/>
    <s v="H2"/>
    <m/>
    <n v="443"/>
    <s v="CO Chemisorption"/>
    <n v="0.93"/>
    <s v="NA"/>
    <n v="31"/>
    <s v="ND"/>
    <s v="NA"/>
    <n v="31"/>
    <s v="NA"/>
    <n v="30"/>
    <n v="30"/>
    <s v="ND"/>
    <s v="NA"/>
    <s v="ND"/>
    <s v="NA"/>
    <s v="ND"/>
    <n v="30"/>
    <n v="30"/>
    <x v="1"/>
    <n v="2009"/>
    <s v="Neal, L.M."/>
    <s v="USA"/>
    <s v="Effects of nanoparticle and porous metal oxide supports on the activity of palladium catalysts in the oxidative coupling of 4-methylpyridine"/>
    <s v="Journal of Molecular Catalysis A: Chemical"/>
    <x v="81"/>
    <s v="NaOH was used in the synthesis, it is assumed that it was used for pH adjustment"/>
    <m/>
  </r>
  <r>
    <x v="5"/>
    <n v="5"/>
    <s v="NA"/>
    <s v="NA"/>
    <x v="1"/>
    <n v="40"/>
    <n v="800"/>
    <x v="1"/>
    <s v="Al(OH)3, from NanoAmor"/>
    <s v="ND"/>
    <m/>
    <m/>
    <x v="1"/>
    <m/>
    <m/>
    <x v="1"/>
    <n v="9.1"/>
    <s v="NA"/>
    <n v="3"/>
    <n v="623"/>
    <s v="H2"/>
    <m/>
    <n v="443"/>
    <s v="CO Chemisorption"/>
    <n v="0.9"/>
    <s v="NA"/>
    <n v="5"/>
    <s v="ND"/>
    <s v="NA"/>
    <n v="5"/>
    <s v="NA"/>
    <n v="180"/>
    <n v="180"/>
    <s v="ND"/>
    <s v="NA"/>
    <s v="ND"/>
    <s v="NA"/>
    <s v="ND"/>
    <n v="180"/>
    <n v="180"/>
    <x v="1"/>
    <n v="2009"/>
    <s v="Neal, L.M."/>
    <s v="USA"/>
    <s v="Effects of nanoparticle and porous metal oxide supports on the activity of palladium catalysts in the oxidative coupling of 4-methylpyridine"/>
    <s v="Journal of Molecular Catalysis A: Chemical"/>
    <x v="81"/>
    <s v="NaOH was used in the synthesis, it is assumed that it was used for pH adjustment"/>
    <s v="Hydral 705 from Alcoa Al(OH)3 "/>
  </r>
  <r>
    <x v="5"/>
    <n v="5"/>
    <s v="NA"/>
    <s v="NA"/>
    <x v="1"/>
    <n v="35"/>
    <n v="700"/>
    <x v="11"/>
    <s v="n-ZrO2, from NanoAmor"/>
    <s v="ND"/>
    <m/>
    <m/>
    <x v="1"/>
    <m/>
    <m/>
    <x v="1"/>
    <n v="6.5"/>
    <s v="NA"/>
    <n v="3"/>
    <n v="623"/>
    <s v="H2"/>
    <m/>
    <n v="443"/>
    <s v="CO Chemisorption"/>
    <n v="0.9"/>
    <s v="NA"/>
    <n v="20"/>
    <s v="ND"/>
    <s v="NA"/>
    <n v="20"/>
    <s v="NA"/>
    <n v="45"/>
    <n v="45"/>
    <s v="ND"/>
    <s v="NA"/>
    <s v="ND"/>
    <s v="NA"/>
    <s v="ND"/>
    <n v="45"/>
    <n v="45"/>
    <x v="1"/>
    <n v="2009"/>
    <s v="Neal, L.M."/>
    <s v="USA"/>
    <s v="Effects of nanoparticle and porous metal oxide supports on the activity of palladium catalysts in the oxidative coupling of 4-methylpyridine"/>
    <s v="Journal of Molecular Catalysis A: Chemical"/>
    <x v="81"/>
    <s v="NaOH was used in the synthesis, it is assumed that it was used for pH adjustment"/>
    <s v="Alfa Aesar ZrO2"/>
  </r>
  <r>
    <x v="5"/>
    <n v="5"/>
    <s v="NA"/>
    <s v="NA"/>
    <x v="1"/>
    <n v="35"/>
    <n v="700"/>
    <x v="25"/>
    <s v="n-SnO2, from NanoAmor"/>
    <s v="ND"/>
    <m/>
    <m/>
    <x v="1"/>
    <m/>
    <m/>
    <x v="1"/>
    <n v="4.5"/>
    <s v="NA"/>
    <n v="3"/>
    <n v="623"/>
    <s v="H2"/>
    <m/>
    <n v="443"/>
    <s v="CO Chemisorption"/>
    <n v="0.87"/>
    <s v="NA"/>
    <n v="3"/>
    <s v="ND"/>
    <s v="NA"/>
    <n v="3"/>
    <s v="NA"/>
    <n v="290"/>
    <n v="290"/>
    <s v="ND"/>
    <s v="NA"/>
    <s v="ND"/>
    <s v="NA"/>
    <s v="ND"/>
    <n v="290"/>
    <n v="290"/>
    <x v="1"/>
    <n v="2009"/>
    <s v="Neal, L.M."/>
    <s v="USA"/>
    <s v="Effects of nanoparticle and porous metal oxide supports on the activity of palladium catalysts in the oxidative coupling of 4-methylpyridine"/>
    <s v="Journal of Molecular Catalysis A: Chemical"/>
    <x v="81"/>
    <s v="NaOH was used in the synthesis, it is assumed that it was used for pH adjustment"/>
    <s v="Aldrich SnO2"/>
  </r>
  <r>
    <x v="5"/>
    <n v="5"/>
    <s v="NA"/>
    <s v="NA"/>
    <x v="1"/>
    <n v="35"/>
    <n v="700"/>
    <x v="26"/>
    <s v="n-CuO, from NanoScale"/>
    <s v="ND"/>
    <m/>
    <m/>
    <x v="1"/>
    <m/>
    <m/>
    <x v="1"/>
    <n v="9.1999999999999993"/>
    <s v="NA"/>
    <n v="3"/>
    <n v="623"/>
    <s v="H2"/>
    <m/>
    <n v="443"/>
    <s v="CO Chemisorption"/>
    <n v="0.88"/>
    <s v="NA"/>
    <n v="0.2"/>
    <s v="ND"/>
    <s v="NA"/>
    <n v="1"/>
    <s v="NA"/>
    <n v="4400"/>
    <n v="4400"/>
    <s v="ND"/>
    <s v="NA"/>
    <s v="ND"/>
    <s v="NA"/>
    <s v="ND"/>
    <n v="4400"/>
    <n v="4400"/>
    <x v="1"/>
    <n v="2009"/>
    <s v="Neal, L.M."/>
    <s v="USA"/>
    <s v="Effects of nanoparticle and porous metal oxide supports on the activity of palladium catalysts in the oxidative coupling of 4-methylpyridine"/>
    <s v="Journal of Molecular Catalysis A: Chemical"/>
    <x v="81"/>
    <s v="NaOH was used in the synthesis, it is assumed that it was used for pH adjustment"/>
    <s v="Aldrich CuO"/>
  </r>
  <r>
    <x v="5"/>
    <s v="NA"/>
    <n v="2.0499999999999998"/>
    <s v="NA"/>
    <x v="65"/>
    <m/>
    <s v="NA"/>
    <x v="27"/>
    <s v="sodium-neutralized silica-alumina, SiO2/Al2O3:5.7"/>
    <s v="NA"/>
    <m/>
    <m/>
    <x v="7"/>
    <s v="water"/>
    <m/>
    <x v="0"/>
    <m/>
    <s v="NA"/>
    <m/>
    <m/>
    <s v="H2"/>
    <m/>
    <n v="393"/>
    <s v="TEM"/>
    <s v="NA"/>
    <s v="NA"/>
    <s v="NA"/>
    <s v="ND"/>
    <n v="38.928571428571431"/>
    <n v="38.928571428571431"/>
    <s v="NA"/>
    <s v="NA"/>
    <s v="NA"/>
    <s v="ND"/>
    <s v="NA"/>
    <s v="ND"/>
    <n v="28"/>
    <n v="9"/>
    <n v="28"/>
    <n v="28"/>
    <x v="10"/>
    <n v="2009"/>
    <s v="Pellegrini, R."/>
    <s v="Italy"/>
    <s v="Influence of K-doping on a Pd/SiO2–Al2O3 catalyst"/>
    <s v="Journal of Catalysis"/>
    <x v="82"/>
    <s v="Na2CO3 was used as basic agent"/>
    <m/>
  </r>
  <r>
    <x v="5"/>
    <s v="NA"/>
    <n v="2.0499999999999998"/>
    <s v="NA"/>
    <x v="65"/>
    <m/>
    <s v="NA"/>
    <x v="27"/>
    <s v="sodium-neutralized silica-alumina, SiO2/Al2O3:5.7"/>
    <s v="NA"/>
    <m/>
    <m/>
    <x v="7"/>
    <s v="water"/>
    <m/>
    <x v="0"/>
    <m/>
    <s v="NA"/>
    <m/>
    <m/>
    <s v="H2"/>
    <m/>
    <n v="673"/>
    <s v="TEM"/>
    <s v="NA"/>
    <s v="NA"/>
    <s v="NA"/>
    <s v="ND"/>
    <n v="38.928571428571431"/>
    <n v="38.928571428571431"/>
    <s v="NA"/>
    <s v="NA"/>
    <s v="NA"/>
    <s v="ND"/>
    <s v="NA"/>
    <s v="ND"/>
    <n v="28"/>
    <n v="9"/>
    <n v="28"/>
    <n v="28"/>
    <x v="10"/>
    <n v="2009"/>
    <s v="Pellegrini, R."/>
    <s v="Italy"/>
    <s v="Influence of K-doping on a Pd/SiO2–Al2O3 catalyst"/>
    <s v="Journal of Catalysis"/>
    <x v="82"/>
    <s v="Na2CO3 was used as basic agent"/>
    <m/>
  </r>
  <r>
    <x v="5"/>
    <s v="NA"/>
    <n v="2.0499999999999998"/>
    <s v="NA"/>
    <x v="65"/>
    <m/>
    <s v="NA"/>
    <x v="27"/>
    <s v="sodium-neutralized silica-alumina, SiO2/Al2O3:5.7"/>
    <s v="NA"/>
    <m/>
    <m/>
    <x v="7"/>
    <s v="water"/>
    <m/>
    <x v="0"/>
    <m/>
    <s v="NA"/>
    <m/>
    <m/>
    <s v="H2"/>
    <m/>
    <n v="823"/>
    <s v="TEM"/>
    <s v="NA"/>
    <s v="NA"/>
    <s v="NA"/>
    <s v="ND"/>
    <n v="36.333333333333336"/>
    <n v="36.333333333333336"/>
    <s v="NA"/>
    <s v="NA"/>
    <s v="NA"/>
    <s v="ND"/>
    <s v="NA"/>
    <s v="ND"/>
    <n v="30"/>
    <n v="15"/>
    <n v="30"/>
    <n v="30"/>
    <x v="10"/>
    <n v="2009"/>
    <s v="Pellegrini, R."/>
    <s v="Italy"/>
    <s v="Influence of K-doping on a Pd/SiO2–Al2O3 catalyst"/>
    <s v="Journal of Catalysis "/>
    <x v="82"/>
    <s v="Na2CO3 was used as basic agent"/>
    <m/>
  </r>
  <r>
    <x v="0"/>
    <s v="NA"/>
    <n v="2.0499999999999998"/>
    <s v="NA"/>
    <x v="65"/>
    <m/>
    <s v="NA"/>
    <x v="27"/>
    <s v="sodium-neutralized silica-alumina, SiO2/Al2O3:5.7"/>
    <s v="K-doped from K2CO3 (K/Pd=4)"/>
    <m/>
    <m/>
    <x v="7"/>
    <s v="water"/>
    <m/>
    <x v="0"/>
    <m/>
    <s v="NA"/>
    <m/>
    <m/>
    <s v="H2"/>
    <m/>
    <n v="393"/>
    <s v="TEM"/>
    <s v="NA"/>
    <s v="NA"/>
    <s v="NA"/>
    <s v="ND"/>
    <n v="36.333333333333336"/>
    <n v="36.333333333333336"/>
    <s v="NA"/>
    <s v="NA"/>
    <s v="NA"/>
    <s v="ND"/>
    <s v="NA"/>
    <s v="ND"/>
    <n v="30"/>
    <n v="8"/>
    <n v="30"/>
    <n v="30"/>
    <x v="10"/>
    <n v="2009"/>
    <s v="Pellegrini, R."/>
    <s v="Italy"/>
    <s v="Influence of K-doping on a Pd/SiO2–Al2O3 catalyst"/>
    <s v="Journal of Catalysis "/>
    <x v="82"/>
    <m/>
    <m/>
  </r>
  <r>
    <x v="0"/>
    <s v="NA"/>
    <n v="2.0499999999999998"/>
    <s v="NA"/>
    <x v="65"/>
    <m/>
    <s v="NA"/>
    <x v="27"/>
    <s v="sodium-neutralized silica-alumina, SiO2/Al2O3:5.7"/>
    <s v="K-doped from K2CO3 (K/Pd=4)"/>
    <m/>
    <m/>
    <x v="7"/>
    <s v="water"/>
    <m/>
    <x v="0"/>
    <m/>
    <s v="NA"/>
    <m/>
    <m/>
    <s v="H2"/>
    <m/>
    <n v="673"/>
    <s v="TEM"/>
    <s v="NA"/>
    <s v="NA"/>
    <s v="NA"/>
    <s v="ND"/>
    <n v="34.0625"/>
    <n v="34.0625"/>
    <s v="NA"/>
    <s v="NA"/>
    <s v="NA"/>
    <s v="ND"/>
    <s v="NA"/>
    <s v="ND"/>
    <n v="32"/>
    <n v="10"/>
    <n v="32"/>
    <n v="32"/>
    <x v="10"/>
    <n v="2009"/>
    <s v="Pellegrini, R."/>
    <s v="Italy"/>
    <s v="Influence of K-doping on a Pd/SiO2–Al2O3 catalyst"/>
    <s v="Journal of Catalysis "/>
    <x v="82"/>
    <m/>
    <m/>
  </r>
  <r>
    <x v="0"/>
    <s v="NA"/>
    <n v="2.0499999999999998"/>
    <s v="NA"/>
    <x v="65"/>
    <m/>
    <s v="NA"/>
    <x v="27"/>
    <s v="sodium-neutralized silica-alumina, SiO2/Al2O3:5.7"/>
    <s v="K-doped from K2CO3 (K/Pd=4)"/>
    <m/>
    <m/>
    <x v="7"/>
    <s v="water"/>
    <m/>
    <x v="0"/>
    <m/>
    <s v="NA"/>
    <m/>
    <m/>
    <s v="H2"/>
    <m/>
    <n v="823"/>
    <s v="TEM"/>
    <s v="NA"/>
    <s v="NA"/>
    <s v="NA"/>
    <s v="ND"/>
    <n v="30.277777777777779"/>
    <n v="30.277777777777779"/>
    <s v="NA"/>
    <s v="NA"/>
    <s v="NA"/>
    <s v="ND"/>
    <s v="NA"/>
    <s v="ND"/>
    <n v="36"/>
    <n v="15"/>
    <n v="36"/>
    <n v="36"/>
    <x v="10"/>
    <n v="2009"/>
    <s v="Pellegrini, R."/>
    <s v="Italy"/>
    <s v="Influence of K-doping on a Pd/SiO2–Al2O3 catalyst"/>
    <s v="Journal of Catalysis "/>
    <x v="82"/>
    <m/>
    <m/>
  </r>
  <r>
    <x v="0"/>
    <s v="NA"/>
    <n v="2.0499999999999998"/>
    <s v="NA"/>
    <x v="65"/>
    <m/>
    <s v="NA"/>
    <x v="27"/>
    <s v="sodium-neutralized silica-alumina, SiO2/Al2O3:5.7"/>
    <s v="K-doped from K2CO3 (K/Pd=20)"/>
    <m/>
    <m/>
    <x v="7"/>
    <s v="water"/>
    <m/>
    <x v="0"/>
    <m/>
    <s v="NA"/>
    <m/>
    <m/>
    <s v="H2"/>
    <m/>
    <n v="393"/>
    <s v="TEM"/>
    <s v="NA"/>
    <s v="NA"/>
    <s v="NA"/>
    <s v="ND"/>
    <n v="40.370370370370374"/>
    <n v="40.370370370370374"/>
    <s v="NA"/>
    <s v="NA"/>
    <s v="NA"/>
    <s v="ND"/>
    <s v="NA"/>
    <s v="ND"/>
    <n v="27"/>
    <n v="6"/>
    <n v="27"/>
    <n v="27"/>
    <x v="10"/>
    <n v="2009"/>
    <s v="Pellegrini, R."/>
    <s v="Italy"/>
    <s v="Influence of K-doping on a Pd/SiO2–Al2O3 catalyst"/>
    <s v="Journal of Catalysis "/>
    <x v="82"/>
    <m/>
    <m/>
  </r>
  <r>
    <x v="0"/>
    <s v="NA"/>
    <n v="2.0499999999999998"/>
    <s v="NA"/>
    <x v="65"/>
    <m/>
    <s v="NA"/>
    <x v="27"/>
    <s v="sodium-neutralized silica-alumina, SiO2/Al2O3:5.7"/>
    <s v="K-doped from K2CO3 (K/Pd=20)"/>
    <m/>
    <m/>
    <x v="7"/>
    <s v="water"/>
    <m/>
    <x v="0"/>
    <m/>
    <s v="NA"/>
    <m/>
    <m/>
    <s v="H2"/>
    <m/>
    <n v="673"/>
    <s v="TEM"/>
    <s v="NA"/>
    <s v="NA"/>
    <s v="NA"/>
    <s v="ND"/>
    <n v="33.030303030303031"/>
    <n v="33.030303030303031"/>
    <s v="NA"/>
    <s v="NA"/>
    <s v="NA"/>
    <s v="ND"/>
    <s v="NA"/>
    <s v="ND"/>
    <n v="33"/>
    <n v="13"/>
    <n v="33"/>
    <n v="33"/>
    <x v="10"/>
    <n v="2009"/>
    <s v="Pellegrini, R."/>
    <s v="Italy"/>
    <s v="Influence of K-doping on a Pd/SiO2–Al2O3 catalyst"/>
    <s v="Journal of Catalysis "/>
    <x v="82"/>
    <m/>
    <m/>
  </r>
  <r>
    <x v="0"/>
    <s v="NA"/>
    <n v="2.0499999999999998"/>
    <s v="NA"/>
    <x v="65"/>
    <m/>
    <s v="NA"/>
    <x v="27"/>
    <s v="sodium-neutralized silica-alumina, SiO2/Al2O3:5.7"/>
    <s v="K-doped from K2CO3 (K/Pd=20)"/>
    <m/>
    <m/>
    <x v="7"/>
    <s v="water"/>
    <m/>
    <x v="0"/>
    <m/>
    <s v="NA"/>
    <m/>
    <m/>
    <s v="H2"/>
    <m/>
    <n v="823"/>
    <s v="TEM"/>
    <s v="NA"/>
    <s v="NA"/>
    <s v="NA"/>
    <s v="ND"/>
    <n v="29.45945945945946"/>
    <n v="29.45945945945946"/>
    <s v="NA"/>
    <s v="NA"/>
    <s v="NA"/>
    <s v="ND"/>
    <s v="NA"/>
    <s v="ND"/>
    <n v="37"/>
    <n v="14"/>
    <n v="37"/>
    <n v="37"/>
    <x v="10"/>
    <n v="2009"/>
    <s v="Pellegrini, R."/>
    <s v="Italy"/>
    <s v="Influence of K-doping on a Pd/SiO2–Al2O3 catalyst"/>
    <s v="Journal of Catalysis "/>
    <x v="82"/>
    <m/>
    <m/>
  </r>
  <r>
    <x v="1"/>
    <n v="6"/>
    <s v="NA"/>
    <s v="NA"/>
    <x v="19"/>
    <n v="315"/>
    <n v="5250"/>
    <x v="7"/>
    <s v="3-Aminopropyltriethoxysilane and phenyl isothiocyanate_x000a_were reacted in methanol at room temperature (r.t.) for 2 h,_x000a_yielding N-(phenyl)-N’-(3-triethoxysilylpropyl) thiourea."/>
    <s v="refluxed in toluene at 25 ℃ for 15 h"/>
    <m/>
    <m/>
    <x v="6"/>
    <s v="dichloromethane"/>
    <m/>
    <x v="0"/>
    <m/>
    <s v="NA"/>
    <m/>
    <m/>
    <s v="NA"/>
    <m/>
    <m/>
    <s v="TEM"/>
    <s v="NA"/>
    <s v="NA"/>
    <s v="NA"/>
    <s v="ND"/>
    <n v="54.5"/>
    <n v="54.5"/>
    <s v="NA"/>
    <s v="NA"/>
    <s v="NA"/>
    <s v="ND"/>
    <s v="NA"/>
    <s v="ND"/>
    <n v="20"/>
    <s v="ND"/>
    <n v="20"/>
    <n v="20"/>
    <x v="12"/>
    <n v="2009"/>
    <s v="Martra, G."/>
    <s v="Italy"/>
    <s v="Pd/SiO2 as Heterogeneous Catalyst for the Heck Reaction:Evidence for a Sensitivity to the Surface Structure of Supported Particles"/>
    <s v="Catalysis Letters"/>
    <x v="83"/>
    <m/>
    <m/>
  </r>
  <r>
    <x v="1"/>
    <n v="6"/>
    <s v="NA"/>
    <s v="NA"/>
    <x v="19"/>
    <n v="315"/>
    <n v="5250"/>
    <x v="7"/>
    <s v="3-Aminopropyltriethoxysilane and phenyl isothiocyanate_x000a_were reacted in methanol at room temperature (r.t.) for 2 h,_x000a_yielding N-(phenyl)-N’-(3-triethoxysilylpropyl) thiourea."/>
    <s v="refluxed in toluene at 25 ℃ for 15 h"/>
    <m/>
    <m/>
    <x v="6"/>
    <s v="dichloromethane"/>
    <m/>
    <x v="0"/>
    <m/>
    <s v="NA"/>
    <n v="16"/>
    <n v="673"/>
    <s v="NA"/>
    <m/>
    <m/>
    <s v="TEM"/>
    <s v="NA"/>
    <s v="NA"/>
    <s v="NA"/>
    <s v="ND"/>
    <n v="27.25"/>
    <n v="27.25"/>
    <s v="NA"/>
    <s v="NA"/>
    <s v="NA"/>
    <s v="ND"/>
    <s v="NA"/>
    <s v="ND"/>
    <n v="40"/>
    <s v="ND"/>
    <n v="40"/>
    <n v="40"/>
    <x v="12"/>
    <n v="2009"/>
    <s v="Martra, G."/>
    <s v="Italy"/>
    <s v="Pd/SiO2 as Heterogeneous Catalyst for the Heck Reaction:Evidence for a Sensitivity to the Surface Structure of Supported Particles"/>
    <s v="Catalysis Letters"/>
    <x v="83"/>
    <m/>
    <m/>
  </r>
  <r>
    <x v="1"/>
    <n v="6"/>
    <s v="NA"/>
    <s v="NA"/>
    <x v="19"/>
    <n v="315"/>
    <n v="5250"/>
    <x v="7"/>
    <s v="3-Aminopropyltriethoxysilane and phenyl isothiocyanate_x000a_were reacted in methanol at room temperature (r.t.) for 2 h,_x000a_yielding N-(phenyl)-N’-(3-triethoxysilylpropyl) thiourea."/>
    <s v="refluxed in toluene at 25 ℃ for 15 h"/>
    <m/>
    <m/>
    <x v="6"/>
    <s v="dichloromethane"/>
    <m/>
    <x v="0"/>
    <m/>
    <s v="NA"/>
    <n v="16"/>
    <n v="773"/>
    <s v="NA"/>
    <m/>
    <m/>
    <s v="TEM"/>
    <s v="NA"/>
    <s v="NA"/>
    <s v="NA"/>
    <s v="ND"/>
    <n v="18.793103448275861"/>
    <n v="18.793103448275861"/>
    <s v="NA"/>
    <s v="NA"/>
    <s v="NA"/>
    <s v="ND"/>
    <s v="NA"/>
    <s v="ND"/>
    <n v="58"/>
    <s v="ND"/>
    <n v="58"/>
    <n v="58"/>
    <x v="12"/>
    <n v="2009"/>
    <s v="Martra, G."/>
    <s v="Italy"/>
    <s v="Pd/SiO2 as Heterogeneous Catalyst for the Heck Reaction:Evidence for a Sensitivity to the Surface Structure of Supported Particles"/>
    <s v="Catalysis Letters"/>
    <x v="83"/>
    <m/>
    <m/>
  </r>
  <r>
    <x v="1"/>
    <n v="6"/>
    <s v="NA"/>
    <s v="NA"/>
    <x v="19"/>
    <n v="315"/>
    <n v="5250"/>
    <x v="7"/>
    <s v="3-Aminopropyltriethoxysilane and phenyl isothiocyanate_x000a_were reacted in methanol at room temperature (r.t.) for 2 h,_x000a_yielding N-(phenyl)-N’-(3-triethoxysilylpropyl) thiourea."/>
    <s v="refluxed in toluene at 25 ℃ for 15 h"/>
    <m/>
    <m/>
    <x v="6"/>
    <s v="dichloromethane"/>
    <m/>
    <x v="0"/>
    <m/>
    <s v="NA"/>
    <n v="16"/>
    <n v="873"/>
    <s v="NA"/>
    <m/>
    <m/>
    <s v="TEM"/>
    <s v="NA"/>
    <s v="NA"/>
    <s v="NA"/>
    <s v="ND"/>
    <n v="17.301587301587301"/>
    <n v="17.301587301587301"/>
    <s v="NA"/>
    <s v="NA"/>
    <s v="NA"/>
    <s v="ND"/>
    <s v="NA"/>
    <s v="ND"/>
    <n v="63"/>
    <s v="ND"/>
    <n v="63"/>
    <n v="63"/>
    <x v="12"/>
    <n v="2009"/>
    <s v="Martra, G."/>
    <s v="Italy"/>
    <s v="Pd/SiO2 as Heterogeneous Catalyst for the Heck Reaction:Evidence for a Sensitivity to the Surface Structure of Supported Particles"/>
    <s v="Catalysis Letters"/>
    <x v="83"/>
    <m/>
    <m/>
  </r>
  <r>
    <x v="1"/>
    <n v="6"/>
    <s v="NA"/>
    <s v="NA"/>
    <x v="19"/>
    <n v="315"/>
    <n v="5250"/>
    <x v="7"/>
    <s v="3-Aminopropyltriethoxysilane and phenyl isothiocyanate_x000a_were reacted in methanol at room temperature (r.t.) for 2 h,_x000a_yielding N-(phenyl)-N’-(3-triethoxysilylpropyl) thiourea."/>
    <s v="refluxed in toluene at 25 ℃ for 15 h"/>
    <m/>
    <m/>
    <x v="6"/>
    <s v="dichloromethane"/>
    <m/>
    <x v="0"/>
    <m/>
    <s v="NA"/>
    <n v="16"/>
    <n v="673"/>
    <s v="H2"/>
    <m/>
    <n v="298"/>
    <s v="TEM"/>
    <s v="NA"/>
    <s v="NA"/>
    <s v="NA"/>
    <s v="ND"/>
    <n v="30.277777777777779"/>
    <n v="30.277777777777779"/>
    <s v="NA"/>
    <s v="NA"/>
    <s v="NA"/>
    <s v="ND"/>
    <s v="NA"/>
    <s v="ND"/>
    <n v="36"/>
    <s v="ND"/>
    <n v="36"/>
    <n v="36"/>
    <x v="12"/>
    <n v="2009"/>
    <s v="Martra, G."/>
    <s v="Italy"/>
    <s v="Pd/SiO2 as Heterogeneous Catalyst for the Heck Reaction:Evidence for a Sensitivity to the Surface Structure of Supported Particles"/>
    <s v="Catalysis Letters"/>
    <x v="83"/>
    <m/>
    <m/>
  </r>
  <r>
    <x v="1"/>
    <n v="6"/>
    <s v="NA"/>
    <s v="NA"/>
    <x v="19"/>
    <n v="315"/>
    <n v="5250"/>
    <x v="7"/>
    <s v="3-Aminopropyltriethoxysilane and phenyl isothiocyanate_x000a_were reacted in methanol at room temperature (r.t.) for 2 h,_x000a_yielding N-(phenyl)-N’-(3-triethoxysilylpropyl) thiourea."/>
    <s v="refluxed in toluene at 25 ℃ for 15 h"/>
    <m/>
    <m/>
    <x v="6"/>
    <s v="dichloromethane"/>
    <m/>
    <x v="0"/>
    <m/>
    <s v="NA"/>
    <n v="16"/>
    <n v="773"/>
    <s v="H2"/>
    <m/>
    <n v="298"/>
    <s v="TEM"/>
    <s v="NA"/>
    <s v="NA"/>
    <s v="NA"/>
    <s v="ND"/>
    <n v="20.96153846153846"/>
    <n v="20.96153846153846"/>
    <s v="NA"/>
    <s v="NA"/>
    <s v="NA"/>
    <s v="ND"/>
    <s v="NA"/>
    <s v="ND"/>
    <n v="52"/>
    <s v="ND"/>
    <n v="52"/>
    <n v="52"/>
    <x v="12"/>
    <n v="2009"/>
    <s v="Martra, G."/>
    <s v="Italy"/>
    <s v="Pd/SiO2 as Heterogeneous Catalyst for the Heck Reaction:Evidence for a Sensitivity to the Surface Structure of Supported Particles"/>
    <s v="Catalysis Letters"/>
    <x v="83"/>
    <m/>
    <m/>
  </r>
  <r>
    <x v="1"/>
    <n v="6"/>
    <s v="NA"/>
    <s v="NA"/>
    <x v="19"/>
    <n v="315"/>
    <n v="5250"/>
    <x v="7"/>
    <s v="3-Aminopropyltriethoxysilane and phenyl isothiocyanate_x000a_were reacted in methanol at room temperature (r.t.) for 2 h,_x000a_yielding N-(phenyl)-N’-(3-triethoxysilylpropyl) thiourea."/>
    <s v="refluxed in toluene at 25 ℃ for 15 h"/>
    <m/>
    <m/>
    <x v="6"/>
    <s v="dichloromethane"/>
    <m/>
    <x v="0"/>
    <m/>
    <s v="NA"/>
    <n v="16"/>
    <n v="873"/>
    <s v="H2"/>
    <m/>
    <n v="298"/>
    <s v="TEM"/>
    <s v="NA"/>
    <s v="NA"/>
    <s v="NA"/>
    <s v="ND"/>
    <n v="19.12280701754386"/>
    <n v="19.12280701754386"/>
    <s v="NA"/>
    <s v="NA"/>
    <s v="NA"/>
    <s v="ND"/>
    <s v="NA"/>
    <s v="ND"/>
    <n v="57"/>
    <s v="ND"/>
    <n v="57"/>
    <n v="57"/>
    <x v="12"/>
    <n v="2009"/>
    <s v="Martra, G."/>
    <s v="Italy"/>
    <s v="Pd/SiO2 as Heterogeneous Catalyst for the Heck Reaction:Evidence for a Sensitivity to the Surface Structure of Supported Particles"/>
    <s v="Catalysis Letters"/>
    <x v="83"/>
    <m/>
    <m/>
  </r>
  <r>
    <x v="1"/>
    <n v="6"/>
    <s v="NA"/>
    <s v="NA"/>
    <x v="19"/>
    <n v="315"/>
    <n v="5250"/>
    <x v="7"/>
    <s v="3-Aminopropyltriethoxysilane and phenyl isothiocyanate_x000a_were reacted in methanol at room temperature (r.t.) for 2 h,_x000a_yielding N-(phenyl)-N’-(3-triethoxysilylpropyl) thiourea."/>
    <s v="refluxed in toluene at 25 ℃ for 15 h"/>
    <m/>
    <m/>
    <x v="6"/>
    <s v="dichloromethane"/>
    <m/>
    <x v="0"/>
    <m/>
    <s v="NA"/>
    <n v="16"/>
    <n v="773"/>
    <s v="H2"/>
    <m/>
    <n v="523"/>
    <s v="TEM"/>
    <s v="NA"/>
    <s v="NA"/>
    <s v="NA"/>
    <s v="ND"/>
    <n v="18.793103448275861"/>
    <n v="18.793103448275861"/>
    <s v="NA"/>
    <s v="NA"/>
    <s v="NA"/>
    <s v="ND"/>
    <s v="NA"/>
    <s v="ND"/>
    <n v="58"/>
    <s v="ND"/>
    <n v="58"/>
    <n v="58"/>
    <x v="12"/>
    <n v="2009"/>
    <s v="Martra, G."/>
    <s v="Italy"/>
    <s v="Pd/SiO2 as Heterogeneous Catalyst for the Heck Reaction:Evidence for a Sensitivity to the Surface Structure of Supported Particles"/>
    <s v="Catalysis Letters"/>
    <x v="83"/>
    <m/>
    <m/>
  </r>
  <r>
    <x v="1"/>
    <n v="6"/>
    <s v="NA"/>
    <s v="NA"/>
    <x v="19"/>
    <n v="315"/>
    <n v="5250"/>
    <x v="7"/>
    <s v="3-Aminopropyltriethoxysilane and phenyl isothiocyanate_x000a_were reacted in methanol at room temperature (r.t.) for 2 h,_x000a_yielding N-(phenyl)-N’-(3-triethoxysilylpropyl) thiourea."/>
    <s v="refluxed in toluene at 25 ℃ for 15 h"/>
    <m/>
    <m/>
    <x v="6"/>
    <s v="dichloromethane"/>
    <m/>
    <x v="0"/>
    <m/>
    <s v="NA"/>
    <n v="16"/>
    <n v="873"/>
    <s v="H2"/>
    <m/>
    <n v="523"/>
    <s v="TEM"/>
    <s v="NA"/>
    <s v="NA"/>
    <s v="NA"/>
    <s v="ND"/>
    <n v="18.166666666666668"/>
    <n v="18.166666666666668"/>
    <s v="NA"/>
    <s v="NA"/>
    <s v="NA"/>
    <s v="ND"/>
    <s v="NA"/>
    <s v="ND"/>
    <n v="60"/>
    <s v="ND"/>
    <n v="60"/>
    <n v="60"/>
    <x v="12"/>
    <n v="2009"/>
    <s v="Martra, G."/>
    <s v="Italy"/>
    <s v="Pd/SiO2 as Heterogeneous Catalyst for the Heck Reaction:Evidence for a Sensitivity to the Surface Structure of Supported Particles"/>
    <s v="Catalysis Letters"/>
    <x v="83"/>
    <m/>
    <m/>
  </r>
  <r>
    <x v="0"/>
    <n v="0.5"/>
    <n v="0.5"/>
    <n v="0"/>
    <x v="6"/>
    <m/>
    <s v="NA"/>
    <x v="28"/>
    <s v="aqueous solution of _x000a_cerium(III) nitrate hexahydrate (Sigma-Aldrich) was used to impregnate _x000a_the γ-Al2O3 (Puralox/Catalox SBa Sasol)"/>
    <s v="ND"/>
    <n v="873"/>
    <n v="4"/>
    <x v="0"/>
    <m/>
    <m/>
    <x v="0"/>
    <m/>
    <s v="NA"/>
    <n v="4"/>
    <n v="673"/>
    <s v="H2"/>
    <m/>
    <n v="923"/>
    <s v="H2 Chemisorption"/>
    <s v="NA"/>
    <n v="0.92"/>
    <n v="23"/>
    <s v="ND"/>
    <s v="NA"/>
    <n v="23"/>
    <s v="NA"/>
    <n v="40"/>
    <n v="40"/>
    <s v="ND"/>
    <s v="NA"/>
    <s v="ND"/>
    <s v="NA"/>
    <s v="ND"/>
    <n v="40"/>
    <n v="40"/>
    <x v="6"/>
    <n v="2022"/>
    <s v="Romano, P.N."/>
    <s v="Brazil"/>
    <s v="Screening of mono and bimetallic catalysts for the dry reforming _x000a_of methane"/>
    <s v="Catalysis Today"/>
    <x v="84"/>
    <m/>
    <m/>
  </r>
  <r>
    <x v="0"/>
    <n v="1"/>
    <n v="1.0900000000000001"/>
    <n v="9.000000000000008E-2"/>
    <x v="0"/>
    <m/>
    <s v="NA"/>
    <x v="28"/>
    <s v="aqueous solution of _x000a_cerium(III) nitrate hexahydrate (Sigma-Aldrich) was used to impregnate _x000a_the γ-Al2O3 (Puralox/Catalox SBa Sasol)"/>
    <s v="ND"/>
    <n v="873"/>
    <n v="4"/>
    <x v="0"/>
    <m/>
    <m/>
    <x v="0"/>
    <m/>
    <s v="NA"/>
    <n v="4"/>
    <n v="673"/>
    <s v="H2"/>
    <m/>
    <n v="923"/>
    <s v="H2 Chemisorption"/>
    <s v="NA"/>
    <n v="0.90200000000000002"/>
    <n v="11"/>
    <s v="ND"/>
    <s v="NA"/>
    <n v="11"/>
    <s v="NA"/>
    <n v="82"/>
    <n v="82"/>
    <s v="ND"/>
    <s v="NA"/>
    <s v="ND"/>
    <s v="NA"/>
    <s v="ND"/>
    <n v="82"/>
    <n v="82"/>
    <x v="6"/>
    <n v="2022"/>
    <s v="Romano, P.N."/>
    <s v="Brazil"/>
    <s v="Screening of mono and bimetallic catalysts for the dry reforming _x000a_of methane"/>
    <s v="Catalysis Today"/>
    <x v="84"/>
    <m/>
    <m/>
  </r>
  <r>
    <x v="5"/>
    <n v="2"/>
    <s v="NA"/>
    <s v="NA"/>
    <x v="29"/>
    <m/>
    <s v="NA"/>
    <x v="5"/>
    <s v="TiO2 {1 0 0} anatase, synthesized from TiCl4"/>
    <s v="ND"/>
    <m/>
    <m/>
    <x v="0"/>
    <s v="water"/>
    <n v="10"/>
    <x v="1"/>
    <n v="6"/>
    <n v="-4"/>
    <n v="2"/>
    <n v="623"/>
    <s v="H2"/>
    <n v="1"/>
    <n v="473"/>
    <s v="TEM"/>
    <s v="NA"/>
    <s v="NA"/>
    <s v="NA"/>
    <s v="ND"/>
    <n v="30.277777777777779"/>
    <n v="30.277777777777779"/>
    <s v="NA"/>
    <s v="NA"/>
    <s v="NA"/>
    <s v="ND"/>
    <s v="NA"/>
    <s v="ND"/>
    <n v="36"/>
    <n v="9"/>
    <n v="36"/>
    <n v="36"/>
    <x v="0"/>
    <n v="2022"/>
    <s v="Zhang, J."/>
    <s v="China"/>
    <s v="Morphology-engineered highly active and stable Pd/TiO2 catalysts for_x000a_CO2 hydrogenation into formate"/>
    <s v="Journal of Catalysis"/>
    <x v="85"/>
    <m/>
    <s v="gamma-Al2O3 Alfa Aesar"/>
  </r>
  <r>
    <x v="5"/>
    <n v="2"/>
    <s v="NA"/>
    <s v="NA"/>
    <x v="29"/>
    <m/>
    <s v="NA"/>
    <x v="5"/>
    <s v="TiO2 {1 0 1} NCs anatase, synthesized from TiCl4"/>
    <s v="ND"/>
    <m/>
    <m/>
    <x v="0"/>
    <s v="water"/>
    <n v="10"/>
    <x v="1"/>
    <n v="6"/>
    <n v="-4"/>
    <n v="2"/>
    <n v="623"/>
    <s v="H2"/>
    <n v="1"/>
    <n v="473"/>
    <s v="TEM"/>
    <s v="NA"/>
    <s v="NA"/>
    <s v="NA"/>
    <s v="ND"/>
    <n v="27.25"/>
    <n v="27.25"/>
    <s v="NA"/>
    <s v="NA"/>
    <s v="NA"/>
    <s v="ND"/>
    <s v="NA"/>
    <s v="ND"/>
    <n v="40"/>
    <n v="9"/>
    <n v="40"/>
    <n v="40"/>
    <x v="0"/>
    <n v="2022"/>
    <s v="Zhang, J."/>
    <s v="China"/>
    <s v="Morphology-engineered highly active and stable Pd/TiO2 catalysts for_x000a_CO2 hydrogenation into formate"/>
    <s v="Journal of Catalysis"/>
    <x v="85"/>
    <m/>
    <s v="gamma-Al2O3 Alfa Aesar"/>
  </r>
  <r>
    <x v="0"/>
    <n v="5"/>
    <s v="NA"/>
    <s v="NA"/>
    <x v="1"/>
    <m/>
    <s v="NA"/>
    <x v="8"/>
    <s v="by Aldrich"/>
    <s v="ND"/>
    <m/>
    <m/>
    <x v="1"/>
    <s v="water"/>
    <m/>
    <x v="0"/>
    <n v="6.7"/>
    <s v="NA"/>
    <n v="2"/>
    <n v="773"/>
    <s v="H2"/>
    <n v="1"/>
    <n v="773"/>
    <s v="XRD"/>
    <s v="NA"/>
    <s v="NA"/>
    <s v="NA"/>
    <s v="ND"/>
    <n v="18.166666666666668"/>
    <n v="18.166666666666668"/>
    <s v="NA"/>
    <s v="NA"/>
    <s v="NA"/>
    <s v="ND"/>
    <n v="60"/>
    <s v="ND"/>
    <s v="NA"/>
    <s v="ND"/>
    <s v="NA"/>
    <n v="60"/>
    <x v="2"/>
    <n v="2009"/>
    <s v="Miller, D.D."/>
    <s v="USA"/>
    <s v="Pulse Transient Responses of NO Decomposition and Reduction with H2 on Ag-Pd/Al2O3"/>
    <s v="Journal of Physical Chemistry C "/>
    <x v="86"/>
    <m/>
    <s v="alpha-Al2O3 Aldrich"/>
  </r>
  <r>
    <x v="1"/>
    <n v="1"/>
    <s v="NA"/>
    <s v="NA"/>
    <x v="0"/>
    <m/>
    <s v="NA"/>
    <x v="1"/>
    <s v="manufactured by Johnson Matthey"/>
    <s v="crushed before impregnation"/>
    <m/>
    <m/>
    <x v="5"/>
    <m/>
    <m/>
    <x v="0"/>
    <n v="7.5"/>
    <s v="NA"/>
    <m/>
    <m/>
    <s v="H2"/>
    <n v="0.5"/>
    <n v="313"/>
    <s v="CO Chemisorption"/>
    <n v="1.1177999999999999"/>
    <s v="NA"/>
    <n v="13.8"/>
    <s v="ND"/>
    <s v="NA"/>
    <n v="13.8"/>
    <s v="NA"/>
    <n v="81"/>
    <n v="81"/>
    <s v="ND"/>
    <s v="NA"/>
    <s v="ND"/>
    <s v="NA"/>
    <s v="ND"/>
    <n v="81"/>
    <n v="81"/>
    <x v="0"/>
    <n v="2009"/>
    <s v="Bennett, J.A."/>
    <s v="UK"/>
    <s v="Hydrogenation of 2-pentyne over Pd/Al2O3 catalysts: Effect of operating variables and solvent selection"/>
    <s v="Applied Catalysis A: General"/>
    <x v="87"/>
    <m/>
    <s v="Unspecified Al2O3 Aldrich"/>
  </r>
  <r>
    <x v="1"/>
    <n v="1"/>
    <s v="NA"/>
    <s v="NA"/>
    <x v="0"/>
    <m/>
    <s v="NA"/>
    <x v="1"/>
    <s v="manufactured by Johnson Matthey"/>
    <s v="crushed after impregnation"/>
    <m/>
    <m/>
    <x v="5"/>
    <m/>
    <m/>
    <x v="0"/>
    <n v="7.5"/>
    <s v="NA"/>
    <m/>
    <m/>
    <s v="H2"/>
    <n v="0.5"/>
    <n v="313"/>
    <s v="CO Chemisorption"/>
    <n v="1.0944"/>
    <s v="NA"/>
    <n v="68.400000000000006"/>
    <s v="ND"/>
    <s v="NA"/>
    <n v="68.400000000000006"/>
    <s v="NA"/>
    <n v="16"/>
    <n v="16"/>
    <s v="ND"/>
    <s v="NA"/>
    <s v="ND"/>
    <s v="NA"/>
    <s v="ND"/>
    <n v="16"/>
    <n v="16"/>
    <x v="0"/>
    <n v="2009"/>
    <s v="Bennett, J.A."/>
    <s v="UK"/>
    <s v="Hydrogenation of 2-pentyne over Pd/Al2O3 catalysts: Effect of operating variables and solvent selection"/>
    <s v="Applied Catalysis A: General"/>
    <x v="87"/>
    <m/>
    <s v="Unspecified Al2O3 Aldrich"/>
  </r>
  <r>
    <x v="1"/>
    <n v="4"/>
    <s v="NA"/>
    <s v="NA"/>
    <x v="34"/>
    <n v="243"/>
    <s v="NA"/>
    <x v="6"/>
    <s v="Sibunit"/>
    <s v="preoxideized with HNO3"/>
    <m/>
    <m/>
    <x v="0"/>
    <s v="HCl"/>
    <n v="5.5"/>
    <x v="0"/>
    <m/>
    <s v="NA"/>
    <m/>
    <m/>
    <s v="H2"/>
    <n v="0.5"/>
    <n v="373"/>
    <s v="CO Chemisorption"/>
    <s v="NA"/>
    <s v="NA"/>
    <s v="NA"/>
    <s v="ND"/>
    <n v="35.161290322580648"/>
    <n v="35.161290322580648"/>
    <s v="NA"/>
    <n v="31"/>
    <n v="31"/>
    <s v="ND"/>
    <s v="NA"/>
    <s v="ND"/>
    <s v="NA"/>
    <s v="ND"/>
    <n v="31"/>
    <n v="31"/>
    <x v="0"/>
    <n v="2009"/>
    <s v="Mäki-Arvela, P."/>
    <s v="Finland, Russia"/>
    <s v="Kinetics, catalyst deactivation and modeling in the hydrogenation of  β-sitosterol to β-sitostanol over microporous and mesoporous carbon supported Pd catalysts"/>
    <s v="Chemical Engineering Journal"/>
    <x v="88"/>
    <m/>
    <m/>
  </r>
  <r>
    <x v="4"/>
    <n v="5"/>
    <n v="5"/>
    <n v="0"/>
    <x v="1"/>
    <m/>
    <s v="NA"/>
    <x v="6"/>
    <s v="Aldrich"/>
    <s v="NA"/>
    <m/>
    <m/>
    <x v="5"/>
    <m/>
    <m/>
    <x v="0"/>
    <m/>
    <s v="NA"/>
    <m/>
    <m/>
    <s v="H2"/>
    <n v="0.5"/>
    <n v="373"/>
    <s v="CO Chemisorption"/>
    <s v="NA"/>
    <s v="NA"/>
    <s v="NA"/>
    <s v="ND"/>
    <n v="20.185185185185187"/>
    <n v="20.185185185185187"/>
    <s v="NA"/>
    <n v="54"/>
    <n v="54"/>
    <s v="ND"/>
    <s v="NA"/>
    <s v="ND"/>
    <s v="NA"/>
    <s v="ND"/>
    <n v="54"/>
    <n v="54"/>
    <x v="0"/>
    <n v="2009"/>
    <s v="Mäki-Arvela, P."/>
    <s v="Finland, Russia"/>
    <s v="Kinetics, catalyst deactivation and modeling in the hydrogenation of  -sitosterol to -sitostanol over microporous and mesoporous carbon supported Pd catalysts"/>
    <s v="Chemical Engineering Journal"/>
    <x v="88"/>
    <m/>
    <m/>
  </r>
  <r>
    <x v="1"/>
    <s v="NA"/>
    <n v="0.7"/>
    <s v="NA"/>
    <x v="24"/>
    <n v="1200"/>
    <s v="NA"/>
    <x v="6"/>
    <s v="GAC 1240 by ELF-Atochem"/>
    <s v="treated with HNO3"/>
    <n v="573"/>
    <n v="2"/>
    <x v="4"/>
    <s v="ammonia"/>
    <n v="11"/>
    <x v="1"/>
    <n v="6"/>
    <n v="-5"/>
    <n v="4"/>
    <n v="473"/>
    <s v="H2"/>
    <n v="2"/>
    <n v="673"/>
    <s v="CO Chemisorption"/>
    <n v="1.05"/>
    <s v="NA"/>
    <n v="30"/>
    <s v="ND"/>
    <s v="NA"/>
    <n v="30"/>
    <s v="NA"/>
    <n v="35"/>
    <n v="35"/>
    <s v="ND"/>
    <s v="NA"/>
    <s v="ND"/>
    <s v="NA"/>
    <s v="ND"/>
    <n v="35"/>
    <n v="35"/>
    <x v="4"/>
    <n v="2009"/>
    <s v=" Benitez A., J.L."/>
    <s v="Mexico"/>
    <s v="Total Hydrodechlorination of Industrial Transformer Oil on Metal-Supported Catalysts"/>
    <s v="Chemical Engineering Communications"/>
    <x v="89"/>
    <m/>
    <m/>
  </r>
  <r>
    <x v="4"/>
    <n v="5"/>
    <n v="5"/>
    <n v="0"/>
    <x v="1"/>
    <m/>
    <s v="NA"/>
    <x v="0"/>
    <s v="by Fluka A.G Buchs S.G."/>
    <s v="NA"/>
    <m/>
    <m/>
    <x v="5"/>
    <m/>
    <m/>
    <x v="0"/>
    <n v="8.5"/>
    <s v="NA"/>
    <m/>
    <m/>
    <s v="H2"/>
    <n v="2"/>
    <n v="673"/>
    <s v="CO Chemisorption"/>
    <n v="1.044"/>
    <s v="NA"/>
    <n v="18"/>
    <s v="ND"/>
    <s v="NA"/>
    <n v="18"/>
    <s v="NA"/>
    <n v="58"/>
    <n v="58"/>
    <s v="ND"/>
    <s v="NA"/>
    <s v="ND"/>
    <s v="NA"/>
    <s v="ND"/>
    <n v="58"/>
    <n v="58"/>
    <x v="4"/>
    <n v="2009"/>
    <s v=" Benitez A., J.L."/>
    <s v="Mexico"/>
    <s v="Total Hydrodechlorination of Industrial Transformer Oil on Metal-Supported Catalysts"/>
    <s v="Chemical Engineering Communications"/>
    <x v="89"/>
    <m/>
    <s v="gamma-Al2O3 Alfa Aesar"/>
  </r>
  <r>
    <x v="4"/>
    <n v="10"/>
    <n v="10"/>
    <n v="0"/>
    <x v="2"/>
    <m/>
    <s v="NA"/>
    <x v="0"/>
    <s v="by Fluka A.G Buchs S.G."/>
    <s v="NA"/>
    <m/>
    <m/>
    <x v="5"/>
    <m/>
    <m/>
    <x v="0"/>
    <n v="8.5"/>
    <s v="NA"/>
    <m/>
    <m/>
    <s v="H2"/>
    <n v="2"/>
    <n v="673"/>
    <s v="CO Chemisorption"/>
    <n v="1.02"/>
    <s v="NA"/>
    <n v="17"/>
    <s v="ND"/>
    <s v="NA"/>
    <n v="17"/>
    <s v="NA"/>
    <n v="60"/>
    <n v="60"/>
    <s v="ND"/>
    <s v="NA"/>
    <s v="ND"/>
    <s v="NA"/>
    <s v="ND"/>
    <n v="60"/>
    <n v="60"/>
    <x v="4"/>
    <n v="2009"/>
    <s v=" Benitez A., J.L."/>
    <s v="Mexico"/>
    <s v="Total Hydrodechlorination of Industrial Transformer Oil on Metal-Supported Catalysts"/>
    <s v="Chemical Engineering Communications"/>
    <x v="89"/>
    <m/>
    <s v="gamma-Al2O3 Alfa Aesar"/>
  </r>
  <r>
    <x v="1"/>
    <n v="5"/>
    <s v="NA"/>
    <s v="NA"/>
    <x v="1"/>
    <n v="1070"/>
    <s v="NA"/>
    <x v="6"/>
    <s v="from MAST Carbons Ltd. Guildford, UK"/>
    <s v="ND"/>
    <m/>
    <m/>
    <x v="0"/>
    <s v="aqueous hydrochloric acid"/>
    <m/>
    <x v="0"/>
    <m/>
    <s v="NA"/>
    <m/>
    <m/>
    <s v="NaBH4"/>
    <n v="2"/>
    <n v="298"/>
    <s v="XRD"/>
    <s v="NA"/>
    <s v="NA"/>
    <s v="NA"/>
    <s v="ND"/>
    <n v="22.708333333333332"/>
    <n v="22.708333333333332"/>
    <s v="NA"/>
    <s v="NA"/>
    <s v="NA"/>
    <s v="ND"/>
    <n v="48"/>
    <s v="ND"/>
    <s v="NA"/>
    <s v="ND"/>
    <s v="NA"/>
    <n v="48"/>
    <x v="12"/>
    <n v="2009"/>
    <s v="Fan, X."/>
    <s v="UK"/>
    <s v="Coupling of Heck and hydrogenation reactions in a continuous compact reactor"/>
    <s v="Journal of Catalysis"/>
    <x v="90"/>
    <s v="Temperature while adding NaBH4 was not given, room temperature was assumed"/>
    <m/>
  </r>
  <r>
    <x v="0"/>
    <n v="1"/>
    <n v="0.86"/>
    <n v="0.14000000000000001"/>
    <x v="0"/>
    <n v="9.1999999999999993"/>
    <n v="919.99999999999989"/>
    <x v="8"/>
    <s v="Rhone Poulenc"/>
    <s v="ND"/>
    <m/>
    <m/>
    <x v="1"/>
    <s v="water"/>
    <n v="9"/>
    <x v="0"/>
    <n v="8.1999999999999993"/>
    <n v="-0.80000000000000071"/>
    <n v="2"/>
    <n v="773"/>
    <s v="H2"/>
    <m/>
    <n v="573"/>
    <s v="H2 Chemisorption"/>
    <s v="NA"/>
    <s v="NA"/>
    <n v="26"/>
    <s v="ND"/>
    <s v="NA"/>
    <n v="26"/>
    <n v="41.92307692307692"/>
    <n v="41.92307692307692"/>
    <s v="NA"/>
    <s v="ND"/>
    <s v="NA"/>
    <s v="ND"/>
    <n v="109"/>
    <s v="ND"/>
    <n v="41.92307692307692"/>
    <n v="41.92307692307692"/>
    <x v="0"/>
    <n v="2009"/>
    <s v="Fernández, M.B."/>
    <s v="Argentina"/>
    <s v="Hydrogenation of sunflower oil over different palladium supported catalysts: Activity and selectivity"/>
    <s v="Chemical Engineering Journal"/>
    <x v="91"/>
    <s v="Support SA was given as support external surface area and support internal surface area, summation of these two values were used."/>
    <s v="alpha-Al2O3 Alfa Aesar 99.95% alpha phase"/>
  </r>
  <r>
    <x v="0"/>
    <n v="1"/>
    <n v="0.77"/>
    <n v="0.22999999999999998"/>
    <x v="0"/>
    <n v="134.4"/>
    <n v="13440"/>
    <x v="0"/>
    <s v="Condea, Puralox"/>
    <s v="ND"/>
    <m/>
    <m/>
    <x v="1"/>
    <s v="water"/>
    <n v="9"/>
    <x v="0"/>
    <n v="8.5"/>
    <n v="-0.5"/>
    <n v="2"/>
    <n v="773"/>
    <s v="H2"/>
    <m/>
    <n v="573"/>
    <s v="H2 Chemisorption"/>
    <s v="NA"/>
    <s v="NA"/>
    <n v="29"/>
    <s v="ND"/>
    <s v="NA"/>
    <n v="29"/>
    <n v="37.586206896551722"/>
    <n v="37.586206896551722"/>
    <s v="NA"/>
    <s v="ND"/>
    <s v="NA"/>
    <s v="ND"/>
    <n v="48"/>
    <s v="ND"/>
    <n v="37.586206896551722"/>
    <n v="37.586206896551722"/>
    <x v="0"/>
    <n v="2009"/>
    <s v="Fernández, M.B."/>
    <s v="Argentina"/>
    <s v="Hydrogenation of sunflower oil over different palladium supported catalysts: Activity and selectivity"/>
    <s v="Chemical Engineering Journal"/>
    <x v="91"/>
    <s v="Support SA was given as support external surface area only, internal surface area was NA, therefore, external was noted."/>
    <s v="gamma-Al2O3 Alfa Aesar"/>
  </r>
  <r>
    <x v="1"/>
    <n v="1"/>
    <n v="0.65"/>
    <n v="0.35"/>
    <x v="0"/>
    <n v="9.1999999999999993"/>
    <n v="919.99999999999989"/>
    <x v="8"/>
    <s v="Rhone Poulenc"/>
    <s v="ND"/>
    <m/>
    <m/>
    <x v="2"/>
    <s v="benzene"/>
    <m/>
    <x v="0"/>
    <n v="8.1999999999999993"/>
    <s v="NA"/>
    <n v="2"/>
    <n v="773"/>
    <s v="H2"/>
    <m/>
    <n v="573"/>
    <s v="H2 Chemisorption"/>
    <s v="NA"/>
    <s v="NA"/>
    <n v="38"/>
    <s v="ND"/>
    <s v="NA"/>
    <n v="38"/>
    <n v="28.684210526315791"/>
    <n v="28.684210526315791"/>
    <s v="NA"/>
    <s v="ND"/>
    <s v="NA"/>
    <s v="ND"/>
    <n v="89"/>
    <s v="ND"/>
    <n v="28.684210526315791"/>
    <n v="28.684210526315791"/>
    <x v="0"/>
    <n v="2009"/>
    <s v="Fernández, M.B."/>
    <s v="Argentina"/>
    <s v="Hydrogenation of sunflower oil over different palladium supported catalysts: Activity and selectivity"/>
    <s v="Chemical Engineering Journal"/>
    <x v="91"/>
    <s v="Support SA was given as support external surface area and support internal surface area, summation of these two values were used."/>
    <s v="alpha-Al2O3 Alfa Aesar 99.95% alpha phase"/>
  </r>
  <r>
    <x v="1"/>
    <n v="1"/>
    <n v="0.78"/>
    <n v="0.21999999999999997"/>
    <x v="0"/>
    <n v="134.4"/>
    <n v="13440"/>
    <x v="0"/>
    <s v="Condea, Puralox"/>
    <s v="ND"/>
    <m/>
    <m/>
    <x v="2"/>
    <s v="benzene"/>
    <m/>
    <x v="0"/>
    <n v="8.5"/>
    <s v="NA"/>
    <n v="2"/>
    <n v="773"/>
    <s v="H2"/>
    <m/>
    <n v="573"/>
    <s v="H2 Chemisorption"/>
    <s v="NA"/>
    <s v="NA"/>
    <n v="60"/>
    <s v="ND"/>
    <s v="NA"/>
    <n v="60"/>
    <n v="18.166666666666668"/>
    <n v="18.166666666666668"/>
    <s v="NA"/>
    <s v="ND"/>
    <s v="NA"/>
    <s v="ND"/>
    <n v="29"/>
    <s v="ND"/>
    <n v="18.166666666666668"/>
    <n v="18.166666666666668"/>
    <x v="0"/>
    <n v="2009"/>
    <s v="Fernández, M.B."/>
    <s v="Argentina"/>
    <s v="Hydrogenation of sunflower oil over different palladium supported catalysts: Activity and selectivity"/>
    <s v="Chemical Engineering Journal"/>
    <x v="91"/>
    <s v="Support SA was given as support external surface area only, internal surface area was NA, therefore, external was noted."/>
    <s v="gamma-Al2O3 Alfa Aesar"/>
  </r>
  <r>
    <x v="1"/>
    <n v="0.4"/>
    <s v="NA"/>
    <s v="NA"/>
    <x v="66"/>
    <n v="134"/>
    <n v="33500"/>
    <x v="0"/>
    <s v="ND"/>
    <s v="3 wt% La added"/>
    <m/>
    <m/>
    <x v="1"/>
    <s v="water"/>
    <m/>
    <x v="0"/>
    <m/>
    <s v="NA"/>
    <n v="3"/>
    <n v="873"/>
    <s v="NA"/>
    <m/>
    <m/>
    <s v="H2-O2 Titration"/>
    <s v="NA"/>
    <s v="NA"/>
    <n v="57"/>
    <s v="ND"/>
    <s v="NA"/>
    <n v="57"/>
    <n v="19.12280701754386"/>
    <n v="19.12280701754386"/>
    <s v="NA"/>
    <s v="ND"/>
    <s v="NA"/>
    <s v="ND"/>
    <s v="NA"/>
    <s v="ND"/>
    <n v="19.12280701754386"/>
    <n v="19.12280701754386"/>
    <x v="1"/>
    <n v="2009"/>
    <s v="Hinokuma, S."/>
    <s v="Japan"/>
    <s v="Arc Plasma Processing of Pt and Pd Catalysts Supported on c-Al2O3 Powders"/>
    <s v="Topics in Catalysis"/>
    <x v="92"/>
    <m/>
    <m/>
  </r>
  <r>
    <x v="1"/>
    <n v="0.4"/>
    <s v="NA"/>
    <s v="NA"/>
    <x v="66"/>
    <n v="134"/>
    <n v="33500"/>
    <x v="0"/>
    <s v="ND"/>
    <s v="3 wt% La added"/>
    <m/>
    <m/>
    <x v="1"/>
    <s v="water"/>
    <m/>
    <x v="0"/>
    <m/>
    <s v="NA"/>
    <n v="25"/>
    <n v="1173"/>
    <s v="NA"/>
    <m/>
    <m/>
    <s v="H2-O2 Titration"/>
    <s v="NA"/>
    <s v="NA"/>
    <n v="36"/>
    <s v="ND"/>
    <s v="NA"/>
    <n v="36"/>
    <n v="30.277777777777779"/>
    <n v="30.277777777777779"/>
    <s v="NA"/>
    <s v="ND"/>
    <s v="NA"/>
    <s v="ND"/>
    <s v="NA"/>
    <s v="ND"/>
    <n v="30.277777777777779"/>
    <n v="30.277777777777779"/>
    <x v="1"/>
    <n v="2009"/>
    <s v="Hinokuma, S."/>
    <s v="Japan"/>
    <s v="Arc Plasma Processing of Pt and Pd Catalysts Supported on c-Al2O3 Powders"/>
    <s v="Topics in Catalysis"/>
    <x v="92"/>
    <m/>
    <m/>
  </r>
  <r>
    <x v="1"/>
    <n v="0.5"/>
    <s v="NA"/>
    <s v="NA"/>
    <x v="6"/>
    <m/>
    <s v="NA"/>
    <x v="5"/>
    <s v="Degussa P25"/>
    <s v="NA"/>
    <n v="873"/>
    <n v="3"/>
    <x v="10"/>
    <m/>
    <m/>
    <x v="0"/>
    <m/>
    <s v="NA"/>
    <m/>
    <m/>
    <s v="H2"/>
    <n v="2"/>
    <n v="573"/>
    <s v="CO Chemisorption"/>
    <n v="1.139"/>
    <s v="NA"/>
    <n v="67"/>
    <s v="ND"/>
    <s v="NA"/>
    <n v="67"/>
    <s v="NA"/>
    <n v="17"/>
    <n v="17"/>
    <s v="ND"/>
    <s v="NA"/>
    <s v="ND"/>
    <s v="NA"/>
    <s v="ND"/>
    <n v="17"/>
    <n v="17"/>
    <x v="13"/>
    <n v="2009"/>
    <s v="Panagiotopoulou, P."/>
    <s v="Greece"/>
    <s v="Effects of alkali promotion of TiO2 on the chemisorptive properties and water–gas shift activity of supported noble metal catalysts"/>
    <s v="Journal of Catalysis"/>
    <x v="93"/>
    <m/>
    <m/>
  </r>
  <r>
    <x v="1"/>
    <n v="0.5"/>
    <s v="NA"/>
    <s v="NA"/>
    <x v="6"/>
    <m/>
    <s v="NA"/>
    <x v="5"/>
    <s v="Degussa P25"/>
    <s v="0.34 wt% Cs loaded"/>
    <n v="873"/>
    <n v="3"/>
    <x v="10"/>
    <m/>
    <m/>
    <x v="0"/>
    <m/>
    <s v="NA"/>
    <m/>
    <m/>
    <s v="H2"/>
    <n v="2"/>
    <n v="573"/>
    <s v="CO Chemisorption"/>
    <n v="1.1280000000000001"/>
    <s v="NA"/>
    <n v="47"/>
    <s v="ND"/>
    <s v="NA"/>
    <n v="47"/>
    <s v="NA"/>
    <n v="24"/>
    <n v="24"/>
    <s v="ND"/>
    <s v="NA"/>
    <s v="ND"/>
    <s v="NA"/>
    <s v="ND"/>
    <n v="24"/>
    <n v="24"/>
    <x v="13"/>
    <n v="2009"/>
    <s v="Panagiotopoulou, P."/>
    <s v="Greece"/>
    <s v="Effects of alkali promotion of TiO2 on the chemisorptive properties and water–gas shift activity of supported noble metal catalysts"/>
    <s v="Journal of Catalysis"/>
    <x v="93"/>
    <m/>
    <m/>
  </r>
  <r>
    <x v="1"/>
    <n v="0.5"/>
    <s v="NA"/>
    <s v="NA"/>
    <x v="6"/>
    <m/>
    <s v="NA"/>
    <x v="5"/>
    <s v="Degussa P25"/>
    <s v="0.68 wt% Cs loaded"/>
    <n v="873"/>
    <n v="3"/>
    <x v="10"/>
    <m/>
    <m/>
    <x v="0"/>
    <m/>
    <s v="NA"/>
    <m/>
    <m/>
    <s v="H2"/>
    <n v="2"/>
    <n v="573"/>
    <s v="CO Chemisorption"/>
    <n v="1.1340000000000001"/>
    <s v="NA"/>
    <n v="54"/>
    <s v="ND"/>
    <s v="NA"/>
    <n v="54"/>
    <s v="NA"/>
    <n v="21"/>
    <n v="21"/>
    <s v="ND"/>
    <s v="NA"/>
    <s v="ND"/>
    <s v="NA"/>
    <s v="ND"/>
    <n v="21"/>
    <n v="21"/>
    <x v="13"/>
    <n v="2009"/>
    <s v="Panagiotopoulou, P."/>
    <s v="Greece"/>
    <s v="Effects of alkali promotion of TiO2 on the chemisorptive properties and water–gas shift activity of supported noble metal catalysts"/>
    <s v="Journal of Catalysis"/>
    <x v="93"/>
    <m/>
    <m/>
  </r>
  <r>
    <x v="4"/>
    <n v="10"/>
    <n v="10"/>
    <n v="0"/>
    <x v="2"/>
    <m/>
    <s v="NA"/>
    <x v="6"/>
    <s v="Vulcan XC-72 from E-TEK, USA"/>
    <s v="NA"/>
    <m/>
    <m/>
    <x v="5"/>
    <m/>
    <m/>
    <x v="0"/>
    <m/>
    <s v="NA"/>
    <m/>
    <m/>
    <s v="NA"/>
    <m/>
    <m/>
    <s v="TEM"/>
    <s v="NA"/>
    <s v="NA"/>
    <s v="NA"/>
    <s v="ND"/>
    <n v="43.6"/>
    <n v="43.6"/>
    <s v="NA"/>
    <s v="NA"/>
    <s v="NA"/>
    <s v="ND"/>
    <s v="NA"/>
    <s v="ND"/>
    <n v="25"/>
    <s v="ND"/>
    <n v="25"/>
    <n v="25"/>
    <x v="9"/>
    <n v="2009"/>
    <s v="Yang, J.Q."/>
    <s v="China"/>
    <s v="Carbon-supported Pd catalysts: Influences of nanostructure on their catalytic performances for borohydride electrochemical oxidation"/>
    <s v="Journal of Power Sources"/>
    <x v="94"/>
    <m/>
    <m/>
  </r>
  <r>
    <x v="0"/>
    <n v="5"/>
    <s v="NA"/>
    <s v="NA"/>
    <x v="1"/>
    <n v="200"/>
    <n v="4000"/>
    <x v="7"/>
    <s v="Cab-O-Sil M5 silica"/>
    <s v="ND"/>
    <m/>
    <m/>
    <x v="0"/>
    <s v="aqueous hydrochloric acid"/>
    <m/>
    <x v="0"/>
    <n v="3"/>
    <s v="NA"/>
    <n v="3"/>
    <n v="673"/>
    <s v="H2"/>
    <n v="2"/>
    <n v="573"/>
    <s v="TEM"/>
    <s v="NA"/>
    <s v="NA"/>
    <s v="NA"/>
    <s v="ND"/>
    <n v="15.571428571428571"/>
    <n v="15.571428571428571"/>
    <s v="NA"/>
    <s v="NA"/>
    <s v="NA"/>
    <s v="ND"/>
    <s v="NA"/>
    <s v="ND"/>
    <n v="70"/>
    <s v="ND"/>
    <n v="70"/>
    <n v="70"/>
    <x v="14"/>
    <n v="2009"/>
    <s v="Liu, Q."/>
    <s v="USA"/>
    <s v="The Active Phase in the Direct Synthesis of H2O2 from H2 and O2 over Pd/SiO2 Catalyst in a H2SO4/Ethanol System"/>
    <s v="Catalysis Letters"/>
    <x v="95"/>
    <m/>
    <s v="SiO2 Aldrich"/>
  </r>
  <r>
    <x v="1"/>
    <n v="0.5"/>
    <n v="0.47"/>
    <n v="6.0000000000000053E-2"/>
    <x v="6"/>
    <m/>
    <s v="NA"/>
    <x v="10"/>
    <s v="CeO2 nanorod, synthesized from hydrothermal method of Ce(NO3)3.6H2O and NaOH"/>
    <s v="ND"/>
    <n v="573"/>
    <n v="2"/>
    <x v="1"/>
    <m/>
    <m/>
    <x v="0"/>
    <n v="6"/>
    <s v="NA"/>
    <n v="2"/>
    <n v="623"/>
    <s v="H2"/>
    <n v="0.25"/>
    <n v="473"/>
    <s v="TEM"/>
    <s v="NA"/>
    <s v="NA"/>
    <s v="NA"/>
    <s v="ND"/>
    <n v="14.533333333333333"/>
    <n v="14.533333333333333"/>
    <s v="NA"/>
    <s v="NA"/>
    <s v="NA"/>
    <s v="ND"/>
    <s v="NA"/>
    <s v="ND"/>
    <n v="75"/>
    <s v="ND"/>
    <n v="75"/>
    <n v="75"/>
    <x v="1"/>
    <n v="2009"/>
    <s v="Meng, M."/>
    <s v="China"/>
    <s v="The Nanomorphology-Controlled Palladium-Support Interaction and the Catalytic Performance of Pd/CeO2 Catalysts"/>
    <s v="Catalysis Letters"/>
    <x v="96"/>
    <m/>
    <s v="CeO2 Aldrich"/>
  </r>
  <r>
    <x v="5"/>
    <n v="10"/>
    <s v="NA"/>
    <s v="NA"/>
    <x v="2"/>
    <m/>
    <s v="NA"/>
    <x v="6"/>
    <s v="Vulcan XC-72, Gashub"/>
    <s v="ND"/>
    <m/>
    <m/>
    <x v="1"/>
    <s v="water"/>
    <m/>
    <x v="0"/>
    <m/>
    <s v="NA"/>
    <m/>
    <m/>
    <s v="NaBH4"/>
    <n v="2"/>
    <n v="298"/>
    <s v="TEM"/>
    <s v="NA"/>
    <s v="NA"/>
    <s v="NA"/>
    <s v="ND"/>
    <n v="41.92307692307692"/>
    <n v="41.92307692307692"/>
    <s v="NA"/>
    <s v="NA"/>
    <s v="NA"/>
    <s v="ND"/>
    <s v="NA"/>
    <s v="ND"/>
    <n v="26"/>
    <s v="ND"/>
    <n v="26"/>
    <n v="26"/>
    <x v="9"/>
    <n v="2009"/>
    <s v="Nguyen, S.T."/>
    <s v="Singapore"/>
    <s v="Enhancement effect of Ag for Pd/C towards the ethanol electro-oxidation in alkaline media"/>
    <s v="Applied Catalysis B: Environmental"/>
    <x v="97"/>
    <s v="Temperature while adding NaBH4 was not given, room temperature was assumed. NaBH4 added before mixing with carbon support"/>
    <m/>
  </r>
  <r>
    <x v="0"/>
    <n v="0.5"/>
    <s v="NA"/>
    <s v="NA"/>
    <x v="6"/>
    <n v="135"/>
    <n v="27000"/>
    <x v="7"/>
    <s v="HiSil 210 from Pittsburg Plate Glass Co."/>
    <s v="ND"/>
    <m/>
    <m/>
    <x v="1"/>
    <s v="water"/>
    <m/>
    <x v="0"/>
    <n v="3"/>
    <s v="NA"/>
    <n v="4"/>
    <n v="673"/>
    <s v="H2"/>
    <n v="2"/>
    <n v="673"/>
    <s v="CO Chemisorption"/>
    <s v="NA"/>
    <s v="NA"/>
    <n v="15"/>
    <s v="ND"/>
    <s v="NA"/>
    <n v="15"/>
    <n v="72.666666666666671"/>
    <n v="72.666666666666671"/>
    <s v="NA"/>
    <s v="ND"/>
    <s v="NA"/>
    <s v="ND"/>
    <n v="36"/>
    <n v="3"/>
    <n v="72.666666666666671"/>
    <n v="72.666666666666671"/>
    <x v="0"/>
    <n v="2009"/>
    <s v="Pham, T.T."/>
    <s v="USA"/>
    <s v="Hydrogenation and Hydrodeoxygenation of 2-methyl-2-pentenal on supported metal catalysts"/>
    <s v="Journal of Catalysis"/>
    <x v="98"/>
    <m/>
    <s v="SiO2 Aldrich"/>
  </r>
  <r>
    <x v="0"/>
    <s v="NA"/>
    <n v="1.68"/>
    <s v="NA"/>
    <x v="67"/>
    <m/>
    <s v="NA"/>
    <x v="29"/>
    <s v="Ti(OCH(CH3)2)4 (Acros), SiO2 and toluene"/>
    <s v="ND"/>
    <n v="723"/>
    <n v="4"/>
    <x v="6"/>
    <s v="toluene"/>
    <m/>
    <x v="0"/>
    <m/>
    <s v="NA"/>
    <n v="3"/>
    <n v="723"/>
    <s v="H2"/>
    <n v="1"/>
    <n v="473"/>
    <s v="CO Chemisorption"/>
    <s v="NA"/>
    <s v="NA"/>
    <n v="85"/>
    <s v="ND"/>
    <s v="NA"/>
    <n v="85"/>
    <n v="12.823529411764707"/>
    <n v="12.823529411764707"/>
    <s v="NA"/>
    <s v="ND"/>
    <s v="NA"/>
    <s v="ND"/>
    <n v="15"/>
    <s v="ND"/>
    <n v="12.823529411764707"/>
    <n v="12.823529411764707"/>
    <x v="0"/>
    <n v="2009"/>
    <s v="Sheu, H.-S."/>
    <s v="Taiwan"/>
    <s v="Sulfur resistance enhancement by grafted TiO2 in SiO2-supported Pd catalysts: Role of grafted TiO2 and genesis of Pd clusters"/>
    <s v="Journal of Catalysis"/>
    <x v="99"/>
    <m/>
    <m/>
  </r>
  <r>
    <x v="0"/>
    <s v="NA"/>
    <n v="1.62"/>
    <s v="NA"/>
    <x v="68"/>
    <n v="400"/>
    <n v="24691.358024691355"/>
    <x v="7"/>
    <s v="MN Kieselgel 60"/>
    <s v="ND"/>
    <m/>
    <m/>
    <x v="6"/>
    <s v="toluene"/>
    <m/>
    <x v="0"/>
    <n v="3"/>
    <s v="NA"/>
    <n v="3"/>
    <n v="723"/>
    <s v="H2"/>
    <n v="1"/>
    <n v="473"/>
    <s v="CO Chemisorption"/>
    <s v="NA"/>
    <s v="NA"/>
    <n v="69"/>
    <s v="ND"/>
    <s v="NA"/>
    <n v="69"/>
    <n v="15.797101449275363"/>
    <n v="15.797101449275363"/>
    <s v="NA"/>
    <s v="ND"/>
    <s v="NA"/>
    <s v="ND"/>
    <n v="25"/>
    <s v="ND"/>
    <n v="15.797101449275363"/>
    <n v="15.797101449275363"/>
    <x v="0"/>
    <n v="2009"/>
    <s v="Sheu, H.-S."/>
    <s v="Taiwan"/>
    <s v="Sulfur resistance enhancement by grafted TiO2 in SiO2-supported Pd catalysts: Role of grafted TiO2 and genesis of Pd clusters"/>
    <s v="Journal of Catalysis"/>
    <x v="99"/>
    <m/>
    <s v="SiO2 Aldrich"/>
  </r>
  <r>
    <x v="0"/>
    <s v="NA"/>
    <n v="1.96"/>
    <s v="NA"/>
    <x v="69"/>
    <n v="40"/>
    <n v="2040.8163265306123"/>
    <x v="5"/>
    <s v="Merck"/>
    <s v="ND"/>
    <m/>
    <m/>
    <x v="6"/>
    <s v="toluene"/>
    <m/>
    <x v="0"/>
    <n v="5"/>
    <s v="NA"/>
    <n v="3"/>
    <n v="723"/>
    <s v="H2"/>
    <n v="1"/>
    <n v="473"/>
    <s v="CO Chemisorption"/>
    <s v="NA"/>
    <s v="NA"/>
    <n v="30"/>
    <s v="ND"/>
    <s v="NA"/>
    <n v="30"/>
    <n v="36.333333333333336"/>
    <n v="36.333333333333336"/>
    <s v="NA"/>
    <s v="ND"/>
    <s v="NA"/>
    <s v="ND"/>
    <n v="150"/>
    <s v="ND"/>
    <n v="36.333333333333336"/>
    <n v="36.333333333333336"/>
    <x v="0"/>
    <n v="2009"/>
    <s v="Sheu, H.-S."/>
    <s v="Taiwan"/>
    <s v="Sulfur resistance enhancement by grafted TiO2 in SiO2-supported Pd catalysts: Role of grafted TiO2 and genesis of Pd clusters"/>
    <s v="Journal of Catalysis"/>
    <x v="99"/>
    <m/>
    <s v="TiO2 Anatase Merck"/>
  </r>
  <r>
    <x v="0"/>
    <n v="0.5"/>
    <s v="NA"/>
    <s v="NA"/>
    <x v="6"/>
    <m/>
    <s v="NA"/>
    <x v="5"/>
    <s v="macro-mesoporous titania, from ammonia and TTBOT"/>
    <s v="ND"/>
    <n v="773"/>
    <m/>
    <x v="0"/>
    <s v="water"/>
    <m/>
    <x v="0"/>
    <n v="6"/>
    <s v="NA"/>
    <n v="5"/>
    <n v="773"/>
    <s v="H2"/>
    <n v="2"/>
    <n v="473"/>
    <s v="CO Chemisorption"/>
    <s v="NA"/>
    <s v="NA"/>
    <n v="17.3"/>
    <s v="ND"/>
    <s v="NA"/>
    <n v="17.3"/>
    <n v="63.005780346820806"/>
    <n v="63.005780346820806"/>
    <s v="NA"/>
    <s v="ND"/>
    <s v="NA"/>
    <s v="ND"/>
    <n v="30"/>
    <s v="ND"/>
    <n v="63.005780346820806"/>
    <n v="63.005780346820806"/>
    <x v="0"/>
    <n v="2009"/>
    <s v="Zeng, T.-Y."/>
    <s v="China"/>
    <s v="Palladium supported on hierarchically macro–mesoporous titania for styrene hydrogenation"/>
    <s v="Catalysis Today"/>
    <x v="100"/>
    <m/>
    <s v="TiO2 Degussa P-25"/>
  </r>
  <r>
    <x v="0"/>
    <n v="0.5"/>
    <s v="NA"/>
    <s v="NA"/>
    <x v="6"/>
    <m/>
    <s v="NA"/>
    <x v="5"/>
    <s v=" from water and TTBOT"/>
    <s v="ND"/>
    <n v="773"/>
    <m/>
    <x v="0"/>
    <s v="water"/>
    <m/>
    <x v="0"/>
    <n v="6"/>
    <s v="NA"/>
    <n v="5"/>
    <n v="773"/>
    <s v="H2"/>
    <n v="2"/>
    <n v="473"/>
    <s v="CO Chemisorption"/>
    <s v="NA"/>
    <s v="NA"/>
    <n v="15.1"/>
    <s v="ND"/>
    <s v="NA"/>
    <n v="15.1"/>
    <n v="72.185430463576154"/>
    <n v="72.185430463576154"/>
    <s v="NA"/>
    <s v="ND"/>
    <s v="NA"/>
    <s v="ND"/>
    <n v="30"/>
    <s v="ND"/>
    <n v="72.185430463576154"/>
    <n v="72.185430463576154"/>
    <x v="0"/>
    <n v="2009"/>
    <s v="Zeng, T.-Y."/>
    <s v="China"/>
    <s v="Palladium supported on hierarchically macro–mesoporous titania for styrene hydrogenation"/>
    <s v="Catalysis Today"/>
    <x v="100"/>
    <m/>
    <s v="TiO2 Degussa P-25"/>
  </r>
  <r>
    <x v="5"/>
    <n v="5"/>
    <n v="4.7"/>
    <n v="5.9999999999999963E-2"/>
    <x v="1"/>
    <m/>
    <s v="NA"/>
    <x v="30"/>
    <s v="ND"/>
    <s v="ND"/>
    <m/>
    <m/>
    <x v="0"/>
    <s v="water"/>
    <m/>
    <x v="0"/>
    <m/>
    <s v="NA"/>
    <m/>
    <m/>
    <s v="CH2O"/>
    <n v="0.5"/>
    <n v="353"/>
    <s v="TEM"/>
    <s v="NA"/>
    <s v="NA"/>
    <s v="NA"/>
    <s v="ND"/>
    <n v="10.9"/>
    <n v="10.9"/>
    <s v="NA"/>
    <s v="NA"/>
    <s v="NA"/>
    <s v="ND"/>
    <s v="NA"/>
    <s v="ND"/>
    <n v="100"/>
    <n v="20"/>
    <n v="100"/>
    <n v="100"/>
    <x v="15"/>
    <n v="2009"/>
    <s v="Parvulescu, A.N."/>
    <s v="Belgium"/>
    <s v="Support influences in the Pd-catalyzed racemization and dynamic kinetic resolution of chiral benzylic amines"/>
    <s v="Applied Catalysis A: General"/>
    <x v="101"/>
    <s v="NaOH and formaldehyde were used as basic agent"/>
    <m/>
  </r>
  <r>
    <x v="4"/>
    <n v="5"/>
    <n v="5"/>
    <n v="0"/>
    <x v="1"/>
    <m/>
    <s v="NA"/>
    <x v="31"/>
    <s v="supplied from Johnson Matthey"/>
    <s v="ND"/>
    <m/>
    <m/>
    <x v="5"/>
    <m/>
    <m/>
    <x v="0"/>
    <m/>
    <s v="NA"/>
    <m/>
    <m/>
    <s v="NA"/>
    <m/>
    <m/>
    <s v="TEM"/>
    <s v="NA"/>
    <s v="NA"/>
    <s v="NA"/>
    <s v="ND"/>
    <n v="21.8"/>
    <n v="21.8"/>
    <s v="NA"/>
    <s v="NA"/>
    <s v="NA"/>
    <s v="ND"/>
    <s v="NA"/>
    <s v="ND"/>
    <n v="50"/>
    <n v="20"/>
    <n v="50"/>
    <n v="50"/>
    <x v="15"/>
    <n v="2009"/>
    <s v="Parvulescu, A.N."/>
    <s v="Belgium"/>
    <s v="Support influences in the Pd-catalyzed racemization and dynamic kinetic resolution of chiral benzylic amines"/>
    <s v="Applied Catalysis A: General"/>
    <x v="101"/>
    <m/>
    <m/>
  </r>
  <r>
    <x v="5"/>
    <n v="5"/>
    <n v="3.5"/>
    <n v="0.3"/>
    <x v="1"/>
    <m/>
    <s v="NA"/>
    <x v="7"/>
    <s v="purchased from Aldrich"/>
    <s v="3-aminopropyl functionalized"/>
    <m/>
    <m/>
    <x v="3"/>
    <s v="water"/>
    <m/>
    <x v="0"/>
    <m/>
    <s v="NA"/>
    <m/>
    <m/>
    <s v="CH2O"/>
    <n v="0.5"/>
    <n v="353"/>
    <s v="TEM"/>
    <s v="NA"/>
    <s v="NA"/>
    <s v="NA"/>
    <s v="ND"/>
    <n v="12.111111111111111"/>
    <n v="12.111111111111111"/>
    <s v="NA"/>
    <s v="NA"/>
    <s v="NA"/>
    <s v="ND"/>
    <s v="NA"/>
    <s v="ND"/>
    <n v="90"/>
    <n v="20"/>
    <n v="90"/>
    <n v="90"/>
    <x v="15"/>
    <n v="2009"/>
    <s v="Parvulescu, A.N."/>
    <s v="Belgium"/>
    <s v="Support influences in the Pd-catalyzed racemization and dynamic kinetic resolution of chiral benzylic amines"/>
    <s v="Applied Catalysis A: General"/>
    <x v="101"/>
    <s v="NaOH and formaldehyde were used as basic agent"/>
    <m/>
  </r>
  <r>
    <x v="5"/>
    <n v="5"/>
    <n v="4.5"/>
    <n v="0.1"/>
    <x v="1"/>
    <m/>
    <s v="NA"/>
    <x v="7"/>
    <s v="purchased from Aldrich"/>
    <s v="3-amino-(1-piperazino)propyl functionalized"/>
    <m/>
    <m/>
    <x v="3"/>
    <s v="water"/>
    <m/>
    <x v="0"/>
    <m/>
    <s v="NA"/>
    <m/>
    <m/>
    <s v="CH2O"/>
    <n v="0.5"/>
    <n v="353"/>
    <s v="TEM"/>
    <s v="NA"/>
    <s v="NA"/>
    <s v="NA"/>
    <s v="ND"/>
    <n v="9.9090909090909083"/>
    <n v="9.9090909090909083"/>
    <s v="NA"/>
    <s v="NA"/>
    <s v="NA"/>
    <s v="ND"/>
    <s v="NA"/>
    <s v="ND"/>
    <n v="110"/>
    <n v="40"/>
    <n v="110"/>
    <n v="110"/>
    <x v="15"/>
    <n v="2009"/>
    <s v="Parvulescu, A.N."/>
    <s v="Belgium"/>
    <s v="Support influences in the Pd-catalyzed racemization and dynamic kinetic resolution of chiral benzylic amines"/>
    <s v="Applied Catalysis A: General"/>
    <x v="101"/>
    <s v="NaOH and formaldehyde were used as basic agent"/>
    <m/>
  </r>
  <r>
    <x v="5"/>
    <n v="5"/>
    <n v="4.9000000000000004"/>
    <n v="1.9999999999999928E-2"/>
    <x v="1"/>
    <m/>
    <s v="NA"/>
    <x v="7"/>
    <s v="purchased from Aldrich"/>
    <s v="3-(dimethylamino)propyl functionalized"/>
    <m/>
    <m/>
    <x v="3"/>
    <s v="water"/>
    <m/>
    <x v="0"/>
    <m/>
    <s v="NA"/>
    <m/>
    <m/>
    <s v="CH2O"/>
    <n v="0.5"/>
    <n v="353"/>
    <s v="TEM"/>
    <s v="NA"/>
    <s v="NA"/>
    <s v="NA"/>
    <s v="ND"/>
    <n v="9.0833333333333339"/>
    <n v="9.0833333333333339"/>
    <s v="NA"/>
    <s v="NA"/>
    <s v="NA"/>
    <s v="ND"/>
    <s v="NA"/>
    <s v="ND"/>
    <n v="120"/>
    <n v="20"/>
    <n v="120"/>
    <n v="120"/>
    <x v="15"/>
    <n v="2009"/>
    <s v="Parvulescu, A.N."/>
    <s v="Belgium"/>
    <s v="Support influences in the Pd-catalyzed racemization and dynamic kinetic resolution of chiral benzylic amines"/>
    <s v="Applied Catalysis A: General"/>
    <x v="101"/>
    <s v="NaOH and formaldehyde were used as basic agent"/>
    <m/>
  </r>
  <r>
    <x v="5"/>
    <n v="5"/>
    <n v="3.5"/>
    <n v="0.3"/>
    <x v="1"/>
    <m/>
    <s v="NA"/>
    <x v="7"/>
    <s v="Aerosil 380 from Degussa"/>
    <s v="ND"/>
    <m/>
    <m/>
    <x v="3"/>
    <s v="water"/>
    <m/>
    <x v="0"/>
    <n v="3"/>
    <s v="NA"/>
    <m/>
    <m/>
    <s v="CH2O"/>
    <n v="0.5"/>
    <n v="353"/>
    <s v="TEM"/>
    <s v="NA"/>
    <s v="NA"/>
    <s v="NA"/>
    <s v="ND"/>
    <n v="13.625"/>
    <n v="13.625"/>
    <s v="NA"/>
    <s v="NA"/>
    <s v="NA"/>
    <s v="ND"/>
    <s v="NA"/>
    <s v="ND"/>
    <n v="80"/>
    <n v="30"/>
    <n v="80"/>
    <n v="80"/>
    <x v="15"/>
    <n v="2009"/>
    <s v="Parvulescu, A.N."/>
    <s v="Belgium"/>
    <s v="Support influences in the Pd-catalyzed racemization and dynamic kinetic resolution of chiral benzylic amines"/>
    <s v="Applied Catalysis A: General"/>
    <x v="101"/>
    <s v="NaOH and formaldehyde were used as basic agent"/>
    <s v="SiO2 Aldrich"/>
  </r>
  <r>
    <x v="0"/>
    <n v="5"/>
    <n v="4.3"/>
    <n v="0.14000000000000004"/>
    <x v="1"/>
    <m/>
    <s v="NA"/>
    <x v="7"/>
    <s v="Aerosil 380 from Degussa"/>
    <s v="ND"/>
    <m/>
    <m/>
    <x v="3"/>
    <s v="water"/>
    <m/>
    <x v="0"/>
    <n v="3"/>
    <s v="NA"/>
    <n v="2.5"/>
    <n v="723"/>
    <s v="H2"/>
    <n v="3.5"/>
    <n v="723"/>
    <s v="TEM"/>
    <s v="NA"/>
    <s v="NA"/>
    <s v="NA"/>
    <s v="ND"/>
    <n v="21.8"/>
    <n v="21.8"/>
    <s v="NA"/>
    <s v="NA"/>
    <s v="NA"/>
    <s v="ND"/>
    <s v="NA"/>
    <s v="ND"/>
    <n v="50"/>
    <n v="7"/>
    <n v="50"/>
    <n v="50"/>
    <x v="15"/>
    <n v="2009"/>
    <s v="Parvulescu, A.N."/>
    <s v="Belgium"/>
    <s v="Support influences in the Pd-catalyzed racemization and dynamic kinetic resolution of chiral benzylic amines"/>
    <s v="Applied Catalysis A: General"/>
    <x v="101"/>
    <m/>
    <s v="SiO2 Aldrich"/>
  </r>
  <r>
    <x v="4"/>
    <n v="5"/>
    <n v="5"/>
    <n v="0"/>
    <x v="1"/>
    <m/>
    <s v="NA"/>
    <x v="6"/>
    <s v="from Johnson Matthey"/>
    <s v="NA"/>
    <m/>
    <m/>
    <x v="5"/>
    <m/>
    <m/>
    <x v="0"/>
    <m/>
    <s v="NA"/>
    <m/>
    <m/>
    <s v="NA"/>
    <m/>
    <m/>
    <s v="TEM"/>
    <s v="NA"/>
    <s v="NA"/>
    <s v="NA"/>
    <s v="ND"/>
    <n v="9.9090909090909083"/>
    <n v="9.9090909090909083"/>
    <s v="NA"/>
    <s v="NA"/>
    <s v="NA"/>
    <s v="ND"/>
    <s v="NA"/>
    <s v="ND"/>
    <n v="110"/>
    <n v="30"/>
    <n v="110"/>
    <n v="110"/>
    <x v="15"/>
    <n v="2009"/>
    <s v="Parvulescu, A.N."/>
    <s v="Belgium"/>
    <s v="Support influences in the Pd-catalyzed racemization and dynamic kinetic resolution of chiral benzylic amines"/>
    <s v="Applied Catalysis A: General"/>
    <x v="101"/>
    <m/>
    <m/>
  </r>
  <r>
    <x v="0"/>
    <s v="NA"/>
    <n v="1.93"/>
    <s v="NA"/>
    <x v="70"/>
    <n v="300"/>
    <n v="15544.041450777202"/>
    <x v="7"/>
    <s v="Davisil 644 from Aldrich"/>
    <s v="ND"/>
    <m/>
    <m/>
    <x v="4"/>
    <s v="water"/>
    <m/>
    <x v="0"/>
    <n v="3"/>
    <s v="NA"/>
    <m/>
    <m/>
    <s v="H2"/>
    <m/>
    <n v="523"/>
    <s v="CO Chemisorption"/>
    <s v="NA"/>
    <s v="NA"/>
    <n v="13"/>
    <s v="ND"/>
    <s v="NA"/>
    <n v="13"/>
    <n v="83.84615384615384"/>
    <n v="83.84615384615384"/>
    <s v="NA"/>
    <s v="ND"/>
    <s v="NA"/>
    <s v="ND"/>
    <n v="105"/>
    <s v="ND"/>
    <n v="83.84615384615384"/>
    <n v="83.84615384615384"/>
    <x v="10"/>
    <n v="2009"/>
    <s v="Tew, M.W."/>
    <s v="Switzerland, USA"/>
    <s v="Particle Size Effect of Hydride Formation and Surface Hydrogen Adsorption of Nanosized Palladium Catalysts: L3 Edge vs K Edge X-ray Absorption Spectroscopy"/>
    <s v="The Journal of Physical Chemistry C"/>
    <x v="102"/>
    <s v="Reduced second time before CO chemisorption at 423 K (initial reduction step with higher temperature was noted)"/>
    <s v="SiO2 Aldrich"/>
  </r>
  <r>
    <x v="0"/>
    <s v="NA"/>
    <n v="1.93"/>
    <s v="NA"/>
    <x v="70"/>
    <n v="300"/>
    <n v="15544.041450777202"/>
    <x v="7"/>
    <s v="Davisil 644 from Aldrich"/>
    <s v="ND"/>
    <m/>
    <m/>
    <x v="4"/>
    <s v="water"/>
    <m/>
    <x v="0"/>
    <n v="3"/>
    <s v="NA"/>
    <n v="5"/>
    <n v="523"/>
    <s v="H2"/>
    <m/>
    <n v="523"/>
    <s v="CO Chemisorption"/>
    <s v="NA"/>
    <s v="NA"/>
    <n v="55"/>
    <s v="ND"/>
    <s v="NA"/>
    <n v="55"/>
    <n v="19.818181818181817"/>
    <n v="19.818181818181817"/>
    <s v="NA"/>
    <s v="ND"/>
    <s v="NA"/>
    <s v="ND"/>
    <n v="28"/>
    <s v="ND"/>
    <n v="19.818181818181817"/>
    <n v="19.818181818181817"/>
    <x v="10"/>
    <n v="2009"/>
    <s v="Tew, M.W."/>
    <s v="Switzerland, USA"/>
    <s v="Particle Size Effect of Hydride Formation and Surface Hydrogen Adsorption of Nanosized Palladium Catalysts: L3 Edge vs K Edge X-ray Absorption Spectroscopy"/>
    <s v="The Journal of Physical Chemistry C"/>
    <x v="102"/>
    <s v="Reduced second time before CO chemisorption at 423 K (initial reduction step with higher temperature was noted)"/>
    <s v="SiO2 Aldrich"/>
  </r>
  <r>
    <x v="0"/>
    <s v="NA"/>
    <n v="1.87"/>
    <s v="NA"/>
    <x v="71"/>
    <n v="180"/>
    <n v="9625.6684491978613"/>
    <x v="1"/>
    <s v="ND"/>
    <s v="ND"/>
    <m/>
    <m/>
    <x v="4"/>
    <s v="water"/>
    <m/>
    <x v="0"/>
    <n v="8.5"/>
    <s v="NA"/>
    <m/>
    <m/>
    <s v="H2"/>
    <m/>
    <n v="523"/>
    <s v="CO Chemisorption"/>
    <s v="NA"/>
    <s v="NA"/>
    <n v="37"/>
    <s v="ND"/>
    <s v="NA"/>
    <n v="37"/>
    <n v="29.45945945945946"/>
    <n v="29.45945945945946"/>
    <s v="NA"/>
    <s v="ND"/>
    <s v="NA"/>
    <s v="ND"/>
    <n v="36"/>
    <s v="ND"/>
    <n v="29.45945945945946"/>
    <n v="29.45945945945946"/>
    <x v="10"/>
    <n v="2009"/>
    <s v="Tew, M.W."/>
    <s v="Switzerland, USA"/>
    <s v="Particle Size Effect of Hydride Formation and Surface Hydrogen Adsorption of Nanosized Palladium Catalysts: L3 Edge vs K Edge X-ray Absorption Spectroscopy"/>
    <s v="The Journal of Physical Chemistry C"/>
    <x v="102"/>
    <s v="Reduced second time before CO chemisorption at 423 K (initial reduction step with higher temperature was noted)"/>
    <s v="gamma-Al2O3 Alfa Aesar"/>
  </r>
  <r>
    <x v="0"/>
    <s v="NA"/>
    <n v="1.87"/>
    <s v="NA"/>
    <x v="71"/>
    <n v="180"/>
    <n v="9625.6684491978613"/>
    <x v="1"/>
    <s v="ND"/>
    <s v="ND"/>
    <m/>
    <m/>
    <x v="4"/>
    <s v="water"/>
    <m/>
    <x v="0"/>
    <n v="8.5"/>
    <s v="NA"/>
    <n v="5"/>
    <n v="523"/>
    <s v="H2"/>
    <m/>
    <n v="523"/>
    <s v="CO Chemisorption"/>
    <s v="NA"/>
    <s v="NA"/>
    <n v="74"/>
    <s v="ND"/>
    <s v="NA"/>
    <n v="74"/>
    <n v="14.72972972972973"/>
    <n v="14.72972972972973"/>
    <s v="NA"/>
    <s v="ND"/>
    <s v="NA"/>
    <s v="ND"/>
    <n v="13"/>
    <s v="ND"/>
    <n v="14.72972972972973"/>
    <n v="14.72972972972973"/>
    <x v="10"/>
    <n v="2009"/>
    <s v="Tew, M.W."/>
    <s v="Switzerland, USA"/>
    <s v="Particle Size Effect of Hydride Formation and Surface Hydrogen Adsorption of Nanosized Palladium Catalysts: L3 Edge vs K Edge X-ray Absorption Spectroscopy"/>
    <s v="The Journal of Physical Chemistry C"/>
    <x v="102"/>
    <s v="Reduced second time before CO chemisorption at 423 K (initial reduction step with higher temperature was noted)"/>
    <s v="gamma-Al2O3 Alfa Aesar"/>
  </r>
  <r>
    <x v="1"/>
    <n v="0.5"/>
    <n v="0.6"/>
    <n v="0.19999999999999996"/>
    <x v="6"/>
    <m/>
    <s v="NA"/>
    <x v="6"/>
    <s v="carbon nanofibre, from Applied Sciences (OH, USA)"/>
    <s v="NA"/>
    <m/>
    <m/>
    <x v="0"/>
    <s v="aqueous hydrochloric acid"/>
    <m/>
    <x v="0"/>
    <m/>
    <s v="NA"/>
    <m/>
    <m/>
    <s v="H2"/>
    <n v="2"/>
    <n v="523"/>
    <s v="XRD"/>
    <s v="NA"/>
    <s v="NA"/>
    <s v="NA"/>
    <s v="ND"/>
    <n v="3.6333333333333333"/>
    <n v="3.6333333333333333"/>
    <s v="NA"/>
    <s v="NA"/>
    <s v="NA"/>
    <s v="ND"/>
    <n v="300"/>
    <s v="ND"/>
    <s v="NA"/>
    <s v="ND"/>
    <s v="NA"/>
    <n v="300"/>
    <x v="4"/>
    <n v="2010"/>
    <s v="Ordóñez, S."/>
    <s v="Spain"/>
    <s v="Carbon nanofibre-supported palladium catalysts as model hydrodechlorination catalysts"/>
    <s v="Journal of Catalysis"/>
    <x v="103"/>
    <m/>
    <m/>
  </r>
  <r>
    <x v="1"/>
    <n v="1"/>
    <n v="1"/>
    <n v="0"/>
    <x v="0"/>
    <m/>
    <s v="NA"/>
    <x v="6"/>
    <s v="carbon nanofibre, from Applied Sciences (OH, USA)"/>
    <s v="NA"/>
    <m/>
    <m/>
    <x v="0"/>
    <s v="aqueous hydrochloric acid"/>
    <m/>
    <x v="0"/>
    <m/>
    <s v="NA"/>
    <m/>
    <m/>
    <s v="H2"/>
    <n v="2"/>
    <n v="523"/>
    <s v="CO Chemisorption"/>
    <s v="NA"/>
    <s v="NA"/>
    <s v="NA"/>
    <s v="ND"/>
    <n v="3.5161290322580645"/>
    <n v="3.5161290322580645"/>
    <s v="NA"/>
    <n v="310"/>
    <n v="310"/>
    <s v="ND"/>
    <n v="300"/>
    <s v="ND"/>
    <n v="270"/>
    <s v="ND"/>
    <n v="310"/>
    <n v="310"/>
    <x v="4"/>
    <n v="2010"/>
    <s v="Ordóñez, S."/>
    <s v="Spain"/>
    <s v="Carbon nanofibre-supported palladium catalysts as model hydrodechlorination catalysts"/>
    <s v="Journal of Catalysis"/>
    <x v="103"/>
    <m/>
    <m/>
  </r>
  <r>
    <x v="1"/>
    <n v="0.5"/>
    <n v="0.55000000000000004"/>
    <n v="0.10000000000000009"/>
    <x v="6"/>
    <m/>
    <s v="NA"/>
    <x v="6"/>
    <s v="carbon nanofibre, from Applied Sciences (OH, USA)"/>
    <s v="refluxed by 50% HNO3 at 373K for 48h"/>
    <m/>
    <m/>
    <x v="0"/>
    <s v="aqueous hydrochloric acid"/>
    <m/>
    <x v="0"/>
    <m/>
    <s v="NA"/>
    <m/>
    <m/>
    <s v="H2"/>
    <n v="2"/>
    <n v="523"/>
    <s v="XRD"/>
    <s v="NA"/>
    <s v="NA"/>
    <s v="NA"/>
    <s v="ND"/>
    <n v="3.6333333333333333"/>
    <n v="3.6333333333333333"/>
    <s v="NA"/>
    <s v="NA"/>
    <s v="NA"/>
    <s v="ND"/>
    <n v="300"/>
    <s v="ND"/>
    <s v="NA"/>
    <s v="ND"/>
    <s v="NA"/>
    <n v="300"/>
    <x v="4"/>
    <n v="2010"/>
    <s v="Ordóñez, S."/>
    <s v="Spain"/>
    <s v="Carbon nanofibre-supported palladium catalysts as model hydrodechlorination catalysts"/>
    <s v="Journal of Catalysis"/>
    <x v="103"/>
    <m/>
    <m/>
  </r>
  <r>
    <x v="1"/>
    <n v="1"/>
    <n v="0.98"/>
    <n v="2.0000000000000018E-2"/>
    <x v="0"/>
    <m/>
    <s v="NA"/>
    <x v="6"/>
    <s v="carbon nanofibre, from Applied Sciences (OH, USA)"/>
    <s v="refluxed by 50% HNO3 at 373K for 48h"/>
    <m/>
    <m/>
    <x v="0"/>
    <s v="aqueous hydrochloric acid"/>
    <m/>
    <x v="0"/>
    <m/>
    <s v="NA"/>
    <m/>
    <m/>
    <s v="H2"/>
    <n v="2"/>
    <n v="523"/>
    <s v="CO Chemisorption"/>
    <s v="NA"/>
    <s v="NA"/>
    <s v="NA"/>
    <s v="ND"/>
    <n v="3.3030303030303032"/>
    <n v="3.3030303030303032"/>
    <s v="NA"/>
    <n v="330"/>
    <n v="330"/>
    <s v="ND"/>
    <n v="300"/>
    <s v="ND"/>
    <n v="260"/>
    <s v="ND"/>
    <n v="330"/>
    <n v="330"/>
    <x v="4"/>
    <n v="2010"/>
    <s v="Ordóñez, S."/>
    <s v="Spain"/>
    <s v="Carbon nanofibre-supported palladium catalysts as model hydrodechlorination catalysts"/>
    <s v="Journal of Catalysis"/>
    <x v="103"/>
    <m/>
    <m/>
  </r>
  <r>
    <x v="1"/>
    <n v="0.5"/>
    <n v="0.55000000000000004"/>
    <n v="0.10000000000000009"/>
    <x v="6"/>
    <m/>
    <s v="NA"/>
    <x v="6"/>
    <s v="carbon nanofibre, from Applied Sciences (OH, USA)"/>
    <s v="NA"/>
    <m/>
    <m/>
    <x v="0"/>
    <s v="isopropanol"/>
    <m/>
    <x v="0"/>
    <m/>
    <s v="NA"/>
    <m/>
    <m/>
    <s v="H2"/>
    <n v="2"/>
    <n v="523"/>
    <s v="XRD"/>
    <s v="NA"/>
    <s v="NA"/>
    <s v="NA"/>
    <s v="ND"/>
    <n v="4.7391304347826084"/>
    <n v="4.7391304347826084"/>
    <s v="NA"/>
    <s v="NA"/>
    <s v="NA"/>
    <s v="ND"/>
    <n v="230"/>
    <s v="ND"/>
    <s v="NA"/>
    <s v="ND"/>
    <s v="NA"/>
    <n v="230"/>
    <x v="4"/>
    <n v="2010"/>
    <s v="Ordóñez, S."/>
    <s v="Spain"/>
    <s v="Carbon nanofibre-supported palladium catalysts as model hydrodechlorination catalysts"/>
    <s v="Journal of Catalysis"/>
    <x v="103"/>
    <m/>
    <m/>
  </r>
  <r>
    <x v="1"/>
    <n v="1"/>
    <n v="1.02"/>
    <n v="2.0000000000000018E-2"/>
    <x v="0"/>
    <m/>
    <s v="NA"/>
    <x v="6"/>
    <s v="carbon nanofibre, from Applied Sciences (OH, USA)"/>
    <s v="NA"/>
    <m/>
    <m/>
    <x v="0"/>
    <s v="isopropanol"/>
    <m/>
    <x v="0"/>
    <m/>
    <s v="NA"/>
    <m/>
    <m/>
    <s v="H2"/>
    <n v="2"/>
    <n v="523"/>
    <s v="CO Chemisorption"/>
    <s v="NA"/>
    <s v="NA"/>
    <s v="NA"/>
    <s v="ND"/>
    <n v="3.8928571428571428"/>
    <n v="3.8928571428571428"/>
    <s v="NA"/>
    <n v="280"/>
    <n v="280"/>
    <s v="ND"/>
    <n v="280"/>
    <s v="ND"/>
    <n v="240"/>
    <s v="ND"/>
    <n v="280"/>
    <n v="280"/>
    <x v="4"/>
    <n v="2010"/>
    <s v="Ordóñez, S."/>
    <s v="Spain"/>
    <s v="Carbon nanofibre-supported palladium catalysts as model hydrodechlorination catalysts"/>
    <s v="Journal of Catalysis"/>
    <x v="103"/>
    <m/>
    <m/>
  </r>
  <r>
    <x v="1"/>
    <n v="0.5"/>
    <n v="0.57999999999999996"/>
    <n v="0.15999999999999992"/>
    <x v="6"/>
    <m/>
    <s v="NA"/>
    <x v="6"/>
    <s v="carbon nanofibre, from Applied Sciences (OH, USA)"/>
    <s v="refluxed by 50% HNO3 at 373K for 48h"/>
    <m/>
    <m/>
    <x v="0"/>
    <s v="isopropanol"/>
    <m/>
    <x v="0"/>
    <m/>
    <s v="NA"/>
    <m/>
    <m/>
    <s v="H2"/>
    <n v="2"/>
    <n v="523"/>
    <s v="XRD"/>
    <s v="NA"/>
    <s v="NA"/>
    <s v="NA"/>
    <s v="ND"/>
    <n v="3.7586206896551726"/>
    <n v="3.7586206896551726"/>
    <s v="NA"/>
    <s v="NA"/>
    <s v="NA"/>
    <s v="ND"/>
    <n v="290"/>
    <s v="ND"/>
    <s v="NA"/>
    <s v="ND"/>
    <s v="NA"/>
    <n v="290"/>
    <x v="4"/>
    <n v="2010"/>
    <s v="Ordóñez, S."/>
    <s v="Spain"/>
    <s v="Carbon nanofibre-supported palladium catalysts as model hydrodechlorination catalysts"/>
    <s v="Journal of Catalysis"/>
    <x v="103"/>
    <m/>
    <m/>
  </r>
  <r>
    <x v="1"/>
    <n v="1"/>
    <n v="1.06"/>
    <n v="6.0000000000000053E-2"/>
    <x v="0"/>
    <m/>
    <s v="NA"/>
    <x v="6"/>
    <s v="carbon nanofibre, from Applied Sciences (OH, USA)"/>
    <s v="refluxed by 50% HNO3 at 373K for 48h"/>
    <m/>
    <m/>
    <x v="0"/>
    <s v="isopropanol"/>
    <m/>
    <x v="0"/>
    <m/>
    <s v="NA"/>
    <m/>
    <m/>
    <s v="H2"/>
    <n v="2"/>
    <n v="523"/>
    <s v="CO Chemisorption"/>
    <s v="NA"/>
    <s v="NA"/>
    <s v="NA"/>
    <s v="ND"/>
    <n v="3.6333333333333333"/>
    <n v="3.6333333333333333"/>
    <s v="NA"/>
    <n v="300"/>
    <n v="300"/>
    <s v="ND"/>
    <n v="300"/>
    <s v="ND"/>
    <n v="290"/>
    <s v="ND"/>
    <n v="300"/>
    <n v="300"/>
    <x v="4"/>
    <n v="2010"/>
    <s v="Ordóñez, S."/>
    <s v="Spain"/>
    <s v="Carbon nanofibre-supported palladium catalysts as model hydrodechlorination catalysts"/>
    <s v="Journal of Catalysis"/>
    <x v="103"/>
    <m/>
    <m/>
  </r>
  <r>
    <x v="1"/>
    <n v="0.5"/>
    <n v="0.54"/>
    <n v="8.0000000000000071E-2"/>
    <x v="6"/>
    <m/>
    <s v="NA"/>
    <x v="6"/>
    <s v="carbon nanofibre, from Applied Sciences (OH, USA)"/>
    <s v="NA"/>
    <m/>
    <m/>
    <x v="0"/>
    <s v="isopropanol"/>
    <m/>
    <x v="0"/>
    <m/>
    <s v="NA"/>
    <m/>
    <m/>
    <s v="H2"/>
    <n v="2"/>
    <n v="400"/>
    <s v="XRD"/>
    <s v="NA"/>
    <s v="NA"/>
    <s v="NA"/>
    <s v="ND"/>
    <n v="5.1904761904761907"/>
    <n v="5.1904761904761907"/>
    <s v="NA"/>
    <s v="NA"/>
    <s v="NA"/>
    <s v="ND"/>
    <n v="210"/>
    <s v="ND"/>
    <s v="NA"/>
    <s v="ND"/>
    <s v="NA"/>
    <n v="210"/>
    <x v="4"/>
    <n v="2010"/>
    <s v="Ordóñez, S."/>
    <s v="Spain"/>
    <s v="Carbon nanofibre-supported palladium catalysts as model hydrodechlorination catalysts"/>
    <s v="Journal of Catalysis"/>
    <x v="103"/>
    <m/>
    <m/>
  </r>
  <r>
    <x v="1"/>
    <n v="0.5"/>
    <n v="0.55000000000000004"/>
    <n v="0.10000000000000009"/>
    <x v="6"/>
    <m/>
    <s v="NA"/>
    <x v="6"/>
    <s v="carbon nanofibre, from Applied Sciences (OH, USA)"/>
    <s v="NA"/>
    <m/>
    <m/>
    <x v="0"/>
    <s v="isopropanol"/>
    <m/>
    <x v="0"/>
    <m/>
    <s v="NA"/>
    <m/>
    <m/>
    <s v="H2"/>
    <n v="2"/>
    <n v="673"/>
    <s v="XRD"/>
    <s v="NA"/>
    <s v="NA"/>
    <s v="NA"/>
    <s v="ND"/>
    <n v="4.1923076923076925"/>
    <n v="4.1923076923076925"/>
    <s v="NA"/>
    <s v="NA"/>
    <s v="NA"/>
    <s v="ND"/>
    <n v="260"/>
    <s v="ND"/>
    <s v="NA"/>
    <s v="ND"/>
    <s v="NA"/>
    <n v="260"/>
    <x v="4"/>
    <n v="2010"/>
    <s v="Ordóñez, S."/>
    <s v="Spain"/>
    <s v="Carbon nanofibre-supported palladium catalysts as model hydrodechlorination catalysts"/>
    <s v="Journal of Catalysis"/>
    <x v="103"/>
    <m/>
    <m/>
  </r>
  <r>
    <x v="0"/>
    <n v="3.5"/>
    <s v="NA"/>
    <s v="NA"/>
    <x v="72"/>
    <n v="902.31"/>
    <n v="25780.285714285714"/>
    <x v="6"/>
    <s v="activated carbon, from Norit Americas Inc."/>
    <s v="ND"/>
    <m/>
    <m/>
    <x v="1"/>
    <s v="water"/>
    <m/>
    <x v="0"/>
    <m/>
    <s v="NA"/>
    <m/>
    <m/>
    <s v="CH2O"/>
    <n v="3"/>
    <n v="298"/>
    <s v="TEM"/>
    <s v="NA"/>
    <s v="NA"/>
    <s v="NA"/>
    <s v="ND"/>
    <n v="6.9206349206349209"/>
    <n v="6.9206349206349209"/>
    <s v="NA"/>
    <s v="NA"/>
    <s v="NA"/>
    <s v="ND"/>
    <n v="221"/>
    <s v="ND"/>
    <n v="157.5"/>
    <s v="ND"/>
    <n v="157.5"/>
    <n v="157.5"/>
    <x v="1"/>
    <n v="2010"/>
    <s v="Chen, K."/>
    <s v="China"/>
    <s v="Effect of reduction method on the performance of Pd catalysts supported on activated carbon for the selective oxidation of glucose"/>
    <s v="Science China Chemistry"/>
    <x v="104"/>
    <m/>
    <m/>
  </r>
  <r>
    <x v="0"/>
    <n v="3.5"/>
    <s v="NA"/>
    <s v="NA"/>
    <x v="72"/>
    <n v="902.31"/>
    <n v="25780.285714285714"/>
    <x v="6"/>
    <s v="activated carbon, from Norit Americas Inc."/>
    <s v="ND"/>
    <m/>
    <m/>
    <x v="1"/>
    <s v="water"/>
    <m/>
    <x v="0"/>
    <m/>
    <s v="NA"/>
    <m/>
    <m/>
    <s v="H2"/>
    <m/>
    <n v="573"/>
    <s v="TEM"/>
    <s v="NA"/>
    <s v="NA"/>
    <s v="NA"/>
    <s v="ND"/>
    <n v="9.2765957446808507"/>
    <n v="9.2765957446808507"/>
    <s v="NA"/>
    <s v="NA"/>
    <s v="NA"/>
    <s v="ND"/>
    <n v="176"/>
    <s v="ND"/>
    <n v="117.5"/>
    <s v="ND"/>
    <n v="117.5"/>
    <n v="117.5"/>
    <x v="1"/>
    <n v="2010"/>
    <s v="Chen, K."/>
    <s v="China"/>
    <s v="Effect of reduction method on the performance of Pd catalysts supported on activated carbon for the selective oxidation of glucose"/>
    <s v="Science China Chemistry"/>
    <x v="104"/>
    <m/>
    <m/>
  </r>
  <r>
    <x v="0"/>
    <n v="3.5"/>
    <s v="NA"/>
    <s v="NA"/>
    <x v="72"/>
    <n v="902.31"/>
    <n v="25780.285714285714"/>
    <x v="6"/>
    <s v="activated carbon, from Norit Americas Inc."/>
    <s v="ND"/>
    <m/>
    <m/>
    <x v="1"/>
    <s v="water"/>
    <m/>
    <x v="0"/>
    <m/>
    <s v="NA"/>
    <m/>
    <m/>
    <s v="Ar Glow Discharge Plasma"/>
    <m/>
    <n v="298"/>
    <s v="TEM"/>
    <s v="NA"/>
    <s v="NA"/>
    <s v="NA"/>
    <s v="ND"/>
    <n v="25.647058823529413"/>
    <n v="25.647058823529413"/>
    <s v="NA"/>
    <s v="NA"/>
    <s v="NA"/>
    <s v="ND"/>
    <n v="68"/>
    <s v="ND"/>
    <n v="42.5"/>
    <s v="ND"/>
    <n v="42.5"/>
    <n v="42.5"/>
    <x v="1"/>
    <n v="2010"/>
    <s v="Chen, K."/>
    <s v="China"/>
    <s v="Effect of reduction method on the performance of Pd catalysts supported on activated carbon for the selective oxidation of glucose"/>
    <s v="Science China Chemistry"/>
    <x v="104"/>
    <m/>
    <m/>
  </r>
  <r>
    <x v="5"/>
    <n v="20"/>
    <n v="21.5"/>
    <n v="7.4999999999999997E-2"/>
    <x v="26"/>
    <n v="222"/>
    <n v="1110"/>
    <x v="6"/>
    <s v="Vulcan XC-72R, from Cabot Corporation (USA)"/>
    <s v="NA"/>
    <m/>
    <m/>
    <x v="9"/>
    <s v="aqueous ethylene glycol"/>
    <n v="11"/>
    <x v="1"/>
    <m/>
    <s v="NA"/>
    <m/>
    <m/>
    <s v="C2H6O2"/>
    <m/>
    <n v="298"/>
    <s v="TEM"/>
    <s v="NA"/>
    <s v="NA"/>
    <s v="NA"/>
    <s v="ND"/>
    <n v="14.533333333333333"/>
    <n v="14.533333333333333"/>
    <s v="NA"/>
    <s v="NA"/>
    <s v="NA"/>
    <s v="ND"/>
    <n v="80"/>
    <s v="ND"/>
    <n v="75"/>
    <s v="ND"/>
    <n v="75"/>
    <n v="75"/>
    <x v="9"/>
    <n v="2010"/>
    <s v="Kumar, S.M.S"/>
    <s v="UK, Spain"/>
    <s v="The effect of pretreatment of Vulcan XC-72R carbon on morphology and electrochemical oxygen reduction kinetics of the supported Pd nano-particle in acidic electrolyte"/>
    <s v="Journal of Electroanalytical Chemistry"/>
    <x v="105"/>
    <s v="Temperature while adding ethylene glycol was assumed room temperature"/>
    <m/>
  </r>
  <r>
    <x v="5"/>
    <n v="20"/>
    <n v="21.27"/>
    <n v="6.3499999999999973E-2"/>
    <x v="26"/>
    <n v="158"/>
    <n v="790"/>
    <x v="6"/>
    <s v="Vulcan XC-72R, from Cabot Corporation (USA)"/>
    <s v="treated with 5% HNO3, refluxed for a minimum of 16 h at 120 ℃"/>
    <m/>
    <m/>
    <x v="9"/>
    <s v="aqueous ethylene glycol"/>
    <n v="11"/>
    <x v="1"/>
    <m/>
    <s v="NA"/>
    <m/>
    <m/>
    <s v="C2H6O2"/>
    <m/>
    <n v="298"/>
    <s v="TEM"/>
    <s v="NA"/>
    <s v="NA"/>
    <s v="NA"/>
    <s v="ND"/>
    <n v="24.222222222222221"/>
    <n v="24.222222222222221"/>
    <s v="NA"/>
    <s v="NA"/>
    <s v="NA"/>
    <s v="ND"/>
    <n v="57"/>
    <s v="ND"/>
    <n v="45"/>
    <s v="ND"/>
    <n v="45"/>
    <n v="45"/>
    <x v="9"/>
    <n v="2010"/>
    <s v="Kumar, S.M.S"/>
    <s v="UK, Spain"/>
    <s v="The effect of pretreatment of Vulcan XC-72R carbon on morphology and electrochemical oxygen reduction kinetics of the supported Pd nano-particle in acidic electrolyte"/>
    <s v="Journal of Electroanalytical Chemistry"/>
    <x v="105"/>
    <s v="Temperature while adding ethylene glycol was assumed room temperature"/>
    <m/>
  </r>
  <r>
    <x v="5"/>
    <n v="20"/>
    <n v="23.79"/>
    <n v="0.18949999999999995"/>
    <x v="26"/>
    <n v="223"/>
    <n v="1115"/>
    <x v="6"/>
    <s v="Vulcan XC-72R, from Cabot Corporation (USA)"/>
    <s v="treated with 0.07 M H3PO4, refluxed for a minimum of 16 h at 120 ℃"/>
    <m/>
    <m/>
    <x v="9"/>
    <s v="aqueous ethylene glycol"/>
    <n v="11"/>
    <x v="1"/>
    <m/>
    <s v="NA"/>
    <m/>
    <m/>
    <s v="C2H6O2"/>
    <m/>
    <n v="298"/>
    <s v="TEM"/>
    <s v="NA"/>
    <s v="NA"/>
    <s v="NA"/>
    <s v="ND"/>
    <n v="15.352112676056338"/>
    <n v="15.352112676056338"/>
    <s v="NA"/>
    <s v="NA"/>
    <s v="NA"/>
    <s v="ND"/>
    <n v="78"/>
    <s v="ND"/>
    <n v="71"/>
    <s v="ND"/>
    <n v="71"/>
    <n v="71"/>
    <x v="9"/>
    <n v="2010"/>
    <s v="Kumar, S.M.S"/>
    <s v="UK, Spain"/>
    <s v="The effect of pretreatment of Vulcan XC-72R carbon on morphology and electrochemical oxygen reduction kinetics of the supported Pd nano-particle in acidic electrolyte"/>
    <s v="Journal of Electroanalytical Chemistry"/>
    <x v="105"/>
    <s v="Temperature while adding ethylene glycol was assumed room temperature"/>
    <m/>
  </r>
  <r>
    <x v="5"/>
    <n v="20"/>
    <n v="22.48"/>
    <n v="0.12400000000000003"/>
    <x v="26"/>
    <n v="229"/>
    <n v="1145"/>
    <x v="6"/>
    <s v="Vulcan XC-72R, from Cabot Corporation (USA)"/>
    <s v="treated with 0.2 M KOH, refluxed for a minimum of 16 h at 120 ℃"/>
    <m/>
    <m/>
    <x v="9"/>
    <s v="aqueous ethylene glycol"/>
    <n v="11"/>
    <x v="1"/>
    <m/>
    <s v="NA"/>
    <m/>
    <m/>
    <s v="C2H6O2"/>
    <m/>
    <n v="298"/>
    <s v="TEM"/>
    <s v="NA"/>
    <s v="NA"/>
    <s v="NA"/>
    <s v="ND"/>
    <n v="16.76923076923077"/>
    <n v="16.76923076923077"/>
    <s v="NA"/>
    <s v="NA"/>
    <s v="NA"/>
    <s v="ND"/>
    <n v="69"/>
    <s v="ND"/>
    <n v="65"/>
    <s v="ND"/>
    <n v="65"/>
    <n v="65"/>
    <x v="9"/>
    <n v="2010"/>
    <s v="Kumar, S.M.S"/>
    <s v="UK, Spain"/>
    <s v="The effect of pretreatment of Vulcan XC-72R carbon on morphology and electrochemical oxygen reduction kinetics of the supported Pd nano-particle in acidic electrolyte"/>
    <s v="Journal of Electroanalytical Chemistry"/>
    <x v="105"/>
    <s v="Temperature while adding ethylene glycol was assumed room temperature"/>
    <m/>
  </r>
  <r>
    <x v="5"/>
    <n v="20"/>
    <n v="22.23"/>
    <n v="0.11150000000000002"/>
    <x v="26"/>
    <n v="103"/>
    <n v="515"/>
    <x v="6"/>
    <s v="Vulcan XC-72R, from Cabot Corporation (USA)"/>
    <s v="treated with 10% H2O2, refluxed for a minimum of 16 h at 105 ℃"/>
    <m/>
    <m/>
    <x v="9"/>
    <s v="aqueous ethylene glycol"/>
    <n v="11"/>
    <x v="1"/>
    <m/>
    <s v="NA"/>
    <m/>
    <m/>
    <s v="C2H6O2"/>
    <m/>
    <n v="298"/>
    <s v="TEM"/>
    <s v="NA"/>
    <s v="NA"/>
    <s v="NA"/>
    <s v="ND"/>
    <n v="20.566037735849058"/>
    <n v="20.566037735849058"/>
    <s v="NA"/>
    <s v="NA"/>
    <s v="NA"/>
    <s v="ND"/>
    <n v="69"/>
    <s v="ND"/>
    <n v="53"/>
    <s v="ND"/>
    <n v="53"/>
    <n v="53"/>
    <x v="9"/>
    <n v="2010"/>
    <s v="Kumar, S.M.S"/>
    <s v="UK, Spain"/>
    <s v="The effect of pretreatment of Vulcan XC-72R carbon on morphology and electrochemical oxygen reduction kinetics of the supported Pd nano-particle in acidic electrolyte"/>
    <s v="Journal of Electroanalytical Chemistry"/>
    <x v="105"/>
    <s v="Temperature while adding ethylene glycol was assumed room temperature"/>
    <m/>
  </r>
  <r>
    <x v="8"/>
    <n v="20"/>
    <s v="NA"/>
    <s v="NA"/>
    <x v="26"/>
    <m/>
    <s v="NA"/>
    <x v="6"/>
    <s v="Vulcan XC-72"/>
    <s v="ND"/>
    <m/>
    <m/>
    <x v="0"/>
    <s v="isopropanol"/>
    <n v="11"/>
    <x v="1"/>
    <m/>
    <s v="NA"/>
    <m/>
    <m/>
    <s v="C2H6O2"/>
    <n v="3"/>
    <n v="298"/>
    <s v="TEM"/>
    <s v="NA"/>
    <s v="NA"/>
    <s v="NA"/>
    <s v="ND"/>
    <n v="13.625"/>
    <n v="13.625"/>
    <s v="NA"/>
    <s v="NA"/>
    <s v="NA"/>
    <s v="ND"/>
    <n v="79"/>
    <s v="ND"/>
    <n v="80"/>
    <s v="ND"/>
    <n v="80"/>
    <n v="80"/>
    <x v="9"/>
    <n v="2010"/>
    <s v="Wang, Z.-B."/>
    <s v="China"/>
    <s v="Effect of pH Value and Temperatures on Performances of Pd/C Catalysts Prepared by Modified Polyol Process for Formic Acid Electrooxidation"/>
    <s v="Fuel Cells"/>
    <x v="106"/>
    <s v="Ethylene glycol was used as reducing agent, Modified polyol process"/>
    <m/>
  </r>
  <r>
    <x v="8"/>
    <n v="20"/>
    <s v="NA"/>
    <s v="NA"/>
    <x v="26"/>
    <m/>
    <s v="NA"/>
    <x v="6"/>
    <s v="Vulcan XC-72"/>
    <s v="ND"/>
    <m/>
    <m/>
    <x v="0"/>
    <s v="isopropanol"/>
    <n v="10"/>
    <x v="1"/>
    <m/>
    <s v="NA"/>
    <m/>
    <m/>
    <s v="C2H6O2"/>
    <n v="3"/>
    <n v="298"/>
    <s v="TEM"/>
    <s v="NA"/>
    <s v="NA"/>
    <s v="NA"/>
    <s v="ND"/>
    <n v="19.464285714285715"/>
    <n v="19.464285714285715"/>
    <s v="NA"/>
    <s v="NA"/>
    <s v="NA"/>
    <s v="ND"/>
    <n v="58"/>
    <s v="ND"/>
    <n v="56"/>
    <s v="ND"/>
    <n v="56"/>
    <n v="56"/>
    <x v="9"/>
    <n v="2010"/>
    <s v="Wang, Z.-B."/>
    <s v="China"/>
    <s v="Effect of pH Value and Temperatures on Performances of Pd/C Catalysts Prepared by Modified Polyol Process for Formic Acid Electrooxidation"/>
    <s v="Fuel Cells"/>
    <x v="106"/>
    <s v="Ethylene glycol was used as reducing agent, Modified polyol process"/>
    <m/>
  </r>
  <r>
    <x v="8"/>
    <n v="20"/>
    <s v="NA"/>
    <s v="NA"/>
    <x v="26"/>
    <m/>
    <s v="NA"/>
    <x v="6"/>
    <s v="Vulcan XC-72"/>
    <s v="ND"/>
    <m/>
    <m/>
    <x v="0"/>
    <s v="isopropanol"/>
    <n v="9"/>
    <x v="1"/>
    <m/>
    <s v="NA"/>
    <m/>
    <m/>
    <s v="C2H6O2"/>
    <n v="3"/>
    <n v="298"/>
    <s v="XRD"/>
    <s v="NA"/>
    <s v="NA"/>
    <s v="NA"/>
    <s v="ND"/>
    <n v="11.595744680851064"/>
    <n v="11.595744680851064"/>
    <s v="NA"/>
    <s v="NA"/>
    <s v="NA"/>
    <s v="ND"/>
    <n v="94"/>
    <s v="ND"/>
    <s v="NA"/>
    <s v="ND"/>
    <s v="NA"/>
    <n v="94"/>
    <x v="9"/>
    <n v="2010"/>
    <s v="Wang, Z.-B."/>
    <s v="China"/>
    <s v="Effect of pH Value and Temperatures on Performances of Pd/C Catalysts Prepared by Modified Polyol Process for Formic Acid Electrooxidation"/>
    <s v="Fuel Cells"/>
    <x v="106"/>
    <s v="Ethylene glycol was used as reducing agent, Modified polyol process"/>
    <m/>
  </r>
  <r>
    <x v="8"/>
    <n v="20"/>
    <s v="NA"/>
    <s v="NA"/>
    <x v="26"/>
    <m/>
    <s v="NA"/>
    <x v="6"/>
    <s v="Vulcan XC-72"/>
    <s v="ND"/>
    <m/>
    <m/>
    <x v="0"/>
    <s v="isopropanol"/>
    <n v="8"/>
    <x v="1"/>
    <m/>
    <s v="NA"/>
    <m/>
    <m/>
    <s v="C2H6O2"/>
    <n v="3"/>
    <n v="298"/>
    <s v="XRD"/>
    <s v="NA"/>
    <s v="NA"/>
    <s v="NA"/>
    <s v="ND"/>
    <n v="7.1710526315789478"/>
    <n v="7.1710526315789478"/>
    <s v="NA"/>
    <s v="NA"/>
    <s v="NA"/>
    <s v="ND"/>
    <n v="152"/>
    <s v="ND"/>
    <s v="NA"/>
    <s v="ND"/>
    <s v="NA"/>
    <n v="152"/>
    <x v="9"/>
    <n v="2010"/>
    <s v="Wang, Z.-B."/>
    <s v="China"/>
    <s v="Effect of pH Value and Temperatures on Performances of Pd/C Catalysts Prepared by Modified Polyol Process for Formic Acid Electrooxidation"/>
    <s v="Fuel Cells"/>
    <x v="106"/>
    <s v="Ethylene glycol was used as reducing agent, Modified polyol process"/>
    <m/>
  </r>
  <r>
    <x v="8"/>
    <n v="20"/>
    <n v="17.41"/>
    <n v="0.1295"/>
    <x v="26"/>
    <m/>
    <s v="NA"/>
    <x v="6"/>
    <s v="Vulcan XC-72 "/>
    <s v="ND"/>
    <m/>
    <m/>
    <x v="0"/>
    <s v="isopropanol"/>
    <n v="3.5"/>
    <x v="1"/>
    <m/>
    <s v="NA"/>
    <m/>
    <m/>
    <s v="NaBH4"/>
    <n v="3"/>
    <n v="353"/>
    <s v="TEM"/>
    <s v="NA"/>
    <s v="NA"/>
    <s v="NA"/>
    <s v="ND"/>
    <n v="27.25"/>
    <n v="27.25"/>
    <s v="NA"/>
    <s v="NA"/>
    <s v="NA"/>
    <s v="ND"/>
    <n v="39"/>
    <s v="ND"/>
    <n v="40"/>
    <s v="ND"/>
    <n v="40"/>
    <n v="40"/>
    <x v="9"/>
    <n v="2010"/>
    <s v="Chen, M."/>
    <s v="China"/>
    <s v="Synthesis of Pd/C Catalyst by Modified Electrooxidation Polyol Process for Formic Acid Electrooxidation"/>
    <s v="Fuel Cells"/>
    <x v="107"/>
    <s v="Ethylene glycol was used as reducing agent, Modified polyol process"/>
    <m/>
  </r>
  <r>
    <x v="1"/>
    <n v="20"/>
    <n v="17.18"/>
    <n v="0.14100000000000001"/>
    <x v="26"/>
    <m/>
    <s v="NA"/>
    <x v="6"/>
    <s v="Vulcan XC-72 "/>
    <s v="ND"/>
    <m/>
    <m/>
    <x v="0"/>
    <s v="water"/>
    <n v="8.5"/>
    <x v="1"/>
    <m/>
    <s v="NA"/>
    <m/>
    <m/>
    <s v="C2H6O2"/>
    <n v="3"/>
    <n v="343"/>
    <s v="TEM"/>
    <s v="NA"/>
    <s v="NA"/>
    <s v="NA"/>
    <s v="ND"/>
    <n v="13.456790123456789"/>
    <n v="13.456790123456789"/>
    <s v="NA"/>
    <s v="NA"/>
    <s v="NA"/>
    <s v="ND"/>
    <n v="79"/>
    <s v="ND"/>
    <n v="81"/>
    <s v="ND"/>
    <n v="81"/>
    <n v="81"/>
    <x v="9"/>
    <n v="2010"/>
    <s v="Chen, M."/>
    <s v="China"/>
    <s v="Synthesis of Pd/C Catalyst by Modified Electrooxidation Polyol Process for Formic Acid Electrooxidation"/>
    <s v="Fuel Cells"/>
    <x v="107"/>
    <m/>
    <m/>
  </r>
  <r>
    <x v="0"/>
    <n v="0.5"/>
    <s v="NA"/>
    <s v="NA"/>
    <x v="6"/>
    <n v="1521"/>
    <n v="304200"/>
    <x v="6"/>
    <s v="Kraft lignin by ENCE by acid precipitation from eucalyptus kraft black liquors"/>
    <s v="treatment with H3PO4"/>
    <m/>
    <m/>
    <x v="0"/>
    <s v="aqueous hydrochloric acid"/>
    <m/>
    <x v="0"/>
    <m/>
    <s v="NA"/>
    <m/>
    <m/>
    <s v="H2"/>
    <n v="3"/>
    <n v="673"/>
    <s v="TEM"/>
    <s v="NA"/>
    <s v="NA"/>
    <n v="24.8"/>
    <s v="ND"/>
    <s v="NA"/>
    <n v="24.8"/>
    <n v="43.951612903225808"/>
    <n v="43.951612903225808"/>
    <s v="NA"/>
    <s v="ND"/>
    <s v="NA"/>
    <s v="ND"/>
    <n v="45"/>
    <n v="18"/>
    <n v="43.951612903225808"/>
    <n v="43.951612903225808"/>
    <x v="1"/>
    <n v="2010"/>
    <s v="Bedia, J."/>
    <s v="Spain"/>
    <s v="Pd supported on mesoporous activated carbons with high oxidation resistance as catalysts for toluene oxidation"/>
    <s v="Applied Catalysis B: Environmental"/>
    <x v="108"/>
    <m/>
    <m/>
  </r>
  <r>
    <x v="0"/>
    <n v="0.5"/>
    <s v="NA"/>
    <s v="NA"/>
    <x v="6"/>
    <n v="1375"/>
    <n v="275000"/>
    <x v="6"/>
    <s v="Kraft lignin by ENCE by acid precipitation from eucalyptus kraft black liquors"/>
    <s v="treatment with H3PO4 and thermal treatment at 900 ℃"/>
    <m/>
    <m/>
    <x v="0"/>
    <s v="aqueous hydrochloric acid"/>
    <m/>
    <x v="0"/>
    <m/>
    <s v="NA"/>
    <m/>
    <m/>
    <s v="H2"/>
    <n v="3"/>
    <n v="673"/>
    <s v="TEM"/>
    <s v="NA"/>
    <s v="NA"/>
    <n v="12.6"/>
    <s v="ND"/>
    <s v="NA"/>
    <n v="12.6"/>
    <n v="86.507936507936506"/>
    <n v="86.507936507936506"/>
    <s v="NA"/>
    <s v="ND"/>
    <s v="NA"/>
    <s v="ND"/>
    <n v="97"/>
    <n v="34"/>
    <n v="86.507936507936506"/>
    <n v="86.507936507936506"/>
    <x v="1"/>
    <n v="2010"/>
    <s v="Bedia, J."/>
    <s v="Spain"/>
    <s v="Pd supported on mesoporous activated carbons with high oxidation resistance as catalysts for toluene oxidation"/>
    <s v="Applied Catalysis B: Environmental"/>
    <x v="108"/>
    <m/>
    <m/>
  </r>
  <r>
    <x v="0"/>
    <n v="0.5"/>
    <s v="NA"/>
    <s v="NA"/>
    <x v="6"/>
    <n v="1521"/>
    <n v="304200"/>
    <x v="6"/>
    <s v="Kraft lignin by ENCE by acid precipitation from eucalyptus kraft black liquors"/>
    <s v="treatment with H3PO4"/>
    <m/>
    <m/>
    <x v="0"/>
    <s v="aqueous hydrochloric acid"/>
    <m/>
    <x v="0"/>
    <m/>
    <s v="NA"/>
    <m/>
    <m/>
    <s v="H2"/>
    <n v="3"/>
    <n v="673"/>
    <s v="TEM"/>
    <s v="NA"/>
    <s v="NA"/>
    <n v="9.6"/>
    <s v="ND"/>
    <s v="NA"/>
    <n v="9.6"/>
    <n v="113.54166666666667"/>
    <n v="113.54166666666667"/>
    <s v="NA"/>
    <s v="ND"/>
    <s v="NA"/>
    <s v="ND"/>
    <n v="117"/>
    <n v="33"/>
    <n v="113.54166666666667"/>
    <n v="113.54166666666667"/>
    <x v="1"/>
    <n v="2010"/>
    <s v="Bedia, J."/>
    <s v="Spain"/>
    <s v="Pd supported on mesoporous activated carbons with high oxidation resistance as catalysts for toluene oxidation"/>
    <s v="Applied Catalysis B: Environmental"/>
    <x v="108"/>
    <s v="Thermal treatment after impregnation at 900 ℃"/>
    <m/>
  </r>
  <r>
    <x v="1"/>
    <n v="1"/>
    <n v="1"/>
    <n v="0"/>
    <x v="0"/>
    <n v="200"/>
    <n v="20000"/>
    <x v="7"/>
    <s v="by Sigma"/>
    <s v="ND"/>
    <m/>
    <m/>
    <x v="0"/>
    <s v="water"/>
    <n v="9"/>
    <x v="1"/>
    <n v="3"/>
    <n v="-6"/>
    <m/>
    <m/>
    <s v="H2"/>
    <n v="2"/>
    <n v="573"/>
    <s v="H2 Chemisorption"/>
    <s v="NA"/>
    <s v="NA"/>
    <s v="NA"/>
    <s v="ND"/>
    <n v="12.247191011235955"/>
    <n v="12.247191011235955"/>
    <s v="NA"/>
    <n v="89"/>
    <n v="89"/>
    <s v="ND"/>
    <n v="68"/>
    <s v="ND"/>
    <s v="NA"/>
    <s v="ND"/>
    <n v="89"/>
    <n v="89"/>
    <x v="0"/>
    <n v="2010"/>
    <s v="Boudjahem, A.-G."/>
    <s v="Algeria, France"/>
    <s v="Silica supported nanopalladium prepared by hydrazine reduction"/>
    <s v="Comptes Rendus Chimie"/>
    <x v="109"/>
    <m/>
    <s v="SiO2 Aldrich"/>
  </r>
  <r>
    <x v="1"/>
    <n v="3"/>
    <n v="3.1"/>
    <n v="3.3333333333333361E-2"/>
    <x v="14"/>
    <n v="200"/>
    <n v="6666.666666666667"/>
    <x v="7"/>
    <s v="by Sigma"/>
    <s v="ND"/>
    <m/>
    <m/>
    <x v="0"/>
    <s v="water"/>
    <n v="9"/>
    <x v="1"/>
    <n v="3"/>
    <n v="-6"/>
    <m/>
    <m/>
    <s v="H2"/>
    <n v="2"/>
    <n v="573"/>
    <s v="H2 Chemisorption"/>
    <s v="NA"/>
    <s v="NA"/>
    <s v="NA"/>
    <s v="ND"/>
    <n v="9.0082644628099171"/>
    <n v="9.0082644628099171"/>
    <s v="NA"/>
    <n v="121"/>
    <n v="121"/>
    <s v="ND"/>
    <n v="110"/>
    <s v="ND"/>
    <s v="NA"/>
    <s v="ND"/>
    <n v="121"/>
    <n v="121"/>
    <x v="0"/>
    <n v="2010"/>
    <s v="Boudjahem, A.-G."/>
    <s v="Algeria, France"/>
    <s v="Silica supported nanopalladium prepared by hydrazine reduction"/>
    <s v="Comptes Rendus Chimie"/>
    <x v="109"/>
    <m/>
    <s v="SiO2 Aldrich"/>
  </r>
  <r>
    <x v="1"/>
    <n v="5"/>
    <n v="5"/>
    <n v="0"/>
    <x v="1"/>
    <n v="200"/>
    <n v="4000"/>
    <x v="7"/>
    <s v="by Sigma"/>
    <s v="ND"/>
    <m/>
    <m/>
    <x v="0"/>
    <s v="water"/>
    <n v="9"/>
    <x v="1"/>
    <n v="3"/>
    <n v="-6"/>
    <m/>
    <m/>
    <s v="H2"/>
    <n v="2"/>
    <n v="573"/>
    <s v="H2 Chemisorption"/>
    <s v="NA"/>
    <s v="NA"/>
    <s v="NA"/>
    <s v="ND"/>
    <n v="4.4489795918367347"/>
    <n v="4.4489795918367347"/>
    <s v="NA"/>
    <n v="245"/>
    <n v="245"/>
    <s v="ND"/>
    <n v="226"/>
    <s v="ND"/>
    <s v="NA"/>
    <s v="ND"/>
    <n v="245"/>
    <n v="245"/>
    <x v="0"/>
    <n v="2010"/>
    <s v="Boudjahem, A.-G."/>
    <s v="Algeria, France"/>
    <s v="Silica supported nanopalladium prepared by hydrazine reduction"/>
    <s v="Comptes Rendus Chimie"/>
    <x v="109"/>
    <m/>
    <s v="SiO2 Aldrich"/>
  </r>
  <r>
    <x v="1"/>
    <n v="10"/>
    <n v="10"/>
    <n v="0"/>
    <x v="2"/>
    <n v="200"/>
    <n v="2000"/>
    <x v="7"/>
    <s v="by Sigma"/>
    <s v="ND"/>
    <m/>
    <m/>
    <x v="0"/>
    <s v="water"/>
    <n v="9"/>
    <x v="1"/>
    <n v="3"/>
    <n v="-6"/>
    <m/>
    <m/>
    <s v="H2"/>
    <n v="2"/>
    <n v="573"/>
    <s v="H2 Chemisorption"/>
    <s v="NA"/>
    <s v="NA"/>
    <s v="NA"/>
    <s v="ND"/>
    <n v="3.6577181208053693"/>
    <n v="3.6577181208053693"/>
    <s v="NA"/>
    <n v="298"/>
    <n v="298"/>
    <s v="ND"/>
    <n v="284"/>
    <s v="ND"/>
    <s v="NA"/>
    <s v="ND"/>
    <n v="298"/>
    <n v="298"/>
    <x v="0"/>
    <n v="2010"/>
    <s v="Boudjahem, A.-G."/>
    <s v="Algeria, France"/>
    <s v="Silica supported nanopalladium prepared by hydrazine reduction"/>
    <s v="Comptes Rendus Chimie"/>
    <x v="109"/>
    <m/>
    <s v="SiO2 Aldrich"/>
  </r>
  <r>
    <x v="1"/>
    <n v="1"/>
    <n v="1"/>
    <n v="0"/>
    <x v="0"/>
    <n v="200"/>
    <n v="20000"/>
    <x v="7"/>
    <s v="by Sigma"/>
    <s v="ND"/>
    <m/>
    <m/>
    <x v="0"/>
    <s v="water"/>
    <m/>
    <x v="0"/>
    <n v="3"/>
    <s v="NA"/>
    <n v="2"/>
    <n v="573"/>
    <s v="H2"/>
    <n v="2"/>
    <n v="573"/>
    <s v="H2 Chemisorption"/>
    <s v="NA"/>
    <s v="NA"/>
    <s v="NA"/>
    <s v="ND"/>
    <n v="57.368421052631582"/>
    <n v="57.368421052631582"/>
    <s v="NA"/>
    <n v="19"/>
    <n v="19"/>
    <s v="ND"/>
    <s v="NA"/>
    <s v="ND"/>
    <s v="NA"/>
    <s v="ND"/>
    <n v="19"/>
    <n v="19"/>
    <x v="0"/>
    <n v="2010"/>
    <s v="Boudjahem, A.-G."/>
    <s v="Algeria, France"/>
    <s v="Silica supported nanopalladium prepared by hydrazine reduction"/>
    <s v="Comptes Rendus Chimie"/>
    <x v="109"/>
    <m/>
    <s v="SiO2 Aldrich"/>
  </r>
  <r>
    <x v="0"/>
    <n v="1"/>
    <n v="1.01"/>
    <n v="1.0000000000000009E-2"/>
    <x v="0"/>
    <n v="100"/>
    <n v="10000"/>
    <x v="32"/>
    <s v="Sasol Puralox SBA 140"/>
    <s v="ND"/>
    <n v="1173"/>
    <n v="10"/>
    <x v="1"/>
    <s v="water"/>
    <m/>
    <x v="0"/>
    <n v="7.5"/>
    <s v="NA"/>
    <n v="10"/>
    <n v="873"/>
    <s v="H2"/>
    <n v="1"/>
    <n v="773"/>
    <s v="H2 Chemisorption"/>
    <s v="NA"/>
    <n v="0.96"/>
    <n v="48"/>
    <s v="ND"/>
    <s v="NA"/>
    <n v="48"/>
    <s v="NA"/>
    <n v="20"/>
    <n v="20"/>
    <s v="ND"/>
    <s v="NA"/>
    <s v="ND"/>
    <s v="NA"/>
    <s v="ND"/>
    <n v="20"/>
    <n v="20"/>
    <x v="1"/>
    <n v="2010"/>
    <s v="Castellazzi, P."/>
    <s v="Italy"/>
    <s v="Role of Pd loading and dispersion on redox behaviour and CH4 combustion activity of Al2O3 supported catalysts"/>
    <s v="Catalysis Today"/>
    <x v="110"/>
    <s v="TEM particle size was given as &lt;8 nm"/>
    <s v="Unspecified Al2O3 Aldrich"/>
  </r>
  <r>
    <x v="0"/>
    <n v="2"/>
    <n v="2.14"/>
    <n v="7.0000000000000062E-2"/>
    <x v="29"/>
    <n v="100"/>
    <n v="5000"/>
    <x v="32"/>
    <s v="Sasol Puralox SBA 140"/>
    <s v="ND"/>
    <n v="1173"/>
    <n v="10"/>
    <x v="1"/>
    <s v="water"/>
    <m/>
    <x v="0"/>
    <n v="7.5"/>
    <s v="NA"/>
    <n v="10"/>
    <n v="873"/>
    <s v="H2"/>
    <n v="1"/>
    <n v="773"/>
    <s v="H2 Chemisorption"/>
    <s v="NA"/>
    <n v="1.05"/>
    <n v="21"/>
    <s v="ND"/>
    <s v="NA"/>
    <n v="21"/>
    <s v="NA"/>
    <n v="50"/>
    <n v="50"/>
    <s v="ND"/>
    <n v="70"/>
    <s v="ND"/>
    <s v="NA"/>
    <s v="ND"/>
    <n v="50"/>
    <n v="50"/>
    <x v="1"/>
    <n v="2010"/>
    <s v="Castellazzi, P."/>
    <s v="Italy"/>
    <s v="Role of Pd loading and dispersion on redox behaviour and CH4 combustion activity of Al2O3 supported catalysts"/>
    <s v="Catalysis Today"/>
    <x v="110"/>
    <s v="TEM particle size was given as &gt;8 nm"/>
    <s v="Unspecified Al2O3 Aldrich"/>
  </r>
  <r>
    <x v="0"/>
    <n v="4"/>
    <n v="3.94"/>
    <n v="1.5000000000000013E-2"/>
    <x v="34"/>
    <n v="100"/>
    <n v="2500"/>
    <x v="32"/>
    <s v="Sasol Puralox SBA 140"/>
    <s v="ND"/>
    <n v="1173"/>
    <n v="10"/>
    <x v="1"/>
    <s v="water"/>
    <m/>
    <x v="0"/>
    <n v="7.5"/>
    <s v="NA"/>
    <n v="10"/>
    <n v="873"/>
    <s v="H2"/>
    <n v="1"/>
    <n v="773"/>
    <s v="H2 Chemisorption"/>
    <s v="NA"/>
    <n v="0.95000000000000007"/>
    <n v="19"/>
    <s v="ND"/>
    <s v="NA"/>
    <n v="19"/>
    <s v="NA"/>
    <n v="50"/>
    <n v="50"/>
    <s v="ND"/>
    <n v="60"/>
    <s v="ND"/>
    <s v="NA"/>
    <s v="ND"/>
    <n v="50"/>
    <n v="50"/>
    <x v="1"/>
    <n v="2010"/>
    <s v="Castellazzi, P."/>
    <s v="Italy"/>
    <s v="Role of Pd loading and dispersion on redox behaviour and CH4 combustion activity of Al2O3 supported catalysts"/>
    <s v="Catalysis Today"/>
    <x v="110"/>
    <s v="TEM particle size was given as &gt;8 nm"/>
    <s v="Unspecified Al2O3 Aldrich"/>
  </r>
  <r>
    <x v="1"/>
    <s v="NA"/>
    <n v="1.64"/>
    <s v="NA"/>
    <x v="73"/>
    <m/>
    <s v="NA"/>
    <x v="1"/>
    <s v="by Akzo Nobel"/>
    <s v="ND"/>
    <m/>
    <m/>
    <x v="2"/>
    <s v="toluene"/>
    <m/>
    <x v="0"/>
    <n v="8.5"/>
    <s v="NA"/>
    <n v="1"/>
    <n v="523"/>
    <s v="H2"/>
    <n v="2"/>
    <n v="1073"/>
    <s v="CO Chemisorption"/>
    <n v="1.0349999999999999"/>
    <s v="NA"/>
    <n v="11.5"/>
    <n v="0.5"/>
    <s v="NA"/>
    <n v="11.5"/>
    <s v="NA"/>
    <n v="90"/>
    <n v="90"/>
    <s v="ND"/>
    <s v="NA"/>
    <s v="ND"/>
    <s v="NA"/>
    <s v="ND"/>
    <n v="90"/>
    <n v="90"/>
    <x v="0"/>
    <n v="2010"/>
    <s v="Chinthaginjala, J.K."/>
    <s v="Netherlands"/>
    <s v="Thin layer of carbon-nano-fibers (CNFs) as catalyst support for fast mass transfer in hydrogenation of nitrite"/>
    <s v="Applied Catalysis A: General"/>
    <x v="111"/>
    <m/>
    <s v="gamma-Al2O3 Alfa Aesar"/>
  </r>
  <r>
    <x v="1"/>
    <s v="NA"/>
    <n v="2.23"/>
    <s v="NA"/>
    <x v="74"/>
    <m/>
    <s v="NA"/>
    <x v="1"/>
    <s v="by Akzo Nobel"/>
    <s v="ND"/>
    <m/>
    <m/>
    <x v="2"/>
    <s v="toluene"/>
    <m/>
    <x v="0"/>
    <n v="8.5"/>
    <s v="NA"/>
    <n v="1"/>
    <n v="523"/>
    <s v="H2"/>
    <n v="2"/>
    <n v="1073"/>
    <s v="CO Chemisorption"/>
    <n v="1.0755000000000001"/>
    <s v="NA"/>
    <n v="11.95"/>
    <n v="0.2"/>
    <s v="NA"/>
    <n v="11.95"/>
    <s v="NA"/>
    <n v="90"/>
    <n v="90"/>
    <s v="ND"/>
    <s v="NA"/>
    <s v="ND"/>
    <s v="NA"/>
    <s v="ND"/>
    <n v="90"/>
    <n v="90"/>
    <x v="0"/>
    <n v="2010"/>
    <s v="Chinthaginjala, J.K."/>
    <s v="Netherlands"/>
    <s v="Thin layer of carbon-nano-fibers (CNFs) as catalyst support for fast mass transfer in hydrogenation of nitrite"/>
    <s v="Applied Catalysis A: General"/>
    <x v="111"/>
    <m/>
    <s v="gamma-Al2O3 Alfa Aesar"/>
  </r>
  <r>
    <x v="1"/>
    <s v="NA"/>
    <n v="2.33"/>
    <s v="NA"/>
    <x v="75"/>
    <m/>
    <s v="NA"/>
    <x v="7"/>
    <s v="by Akzo Nobel"/>
    <s v="ND"/>
    <m/>
    <m/>
    <x v="2"/>
    <s v="toluene"/>
    <m/>
    <x v="0"/>
    <n v="3"/>
    <s v="NA"/>
    <n v="1"/>
    <n v="523"/>
    <s v="H2"/>
    <n v="2"/>
    <n v="1073"/>
    <s v="CO Chemisorption"/>
    <n v="1.105"/>
    <s v="NA"/>
    <n v="6.5"/>
    <n v="0.5"/>
    <s v="NA"/>
    <n v="6.5"/>
    <s v="NA"/>
    <n v="170"/>
    <n v="170"/>
    <s v="ND"/>
    <s v="NA"/>
    <s v="ND"/>
    <s v="NA"/>
    <s v="ND"/>
    <n v="170"/>
    <n v="170"/>
    <x v="0"/>
    <n v="2010"/>
    <s v="Chinthaginjala, J.K."/>
    <s v="Netherlands"/>
    <s v="Thin layer of carbon-nano-fibers (CNFs) as catalyst support for fast mass transfer in hydrogenation of nitrite"/>
    <s v="Applied Catalysis A: General"/>
    <x v="111"/>
    <m/>
    <s v="SiO2 Aldrich"/>
  </r>
  <r>
    <x v="1"/>
    <s v="NA"/>
    <n v="1.62"/>
    <s v="NA"/>
    <x v="68"/>
    <m/>
    <s v="NA"/>
    <x v="6"/>
    <s v="Activated carbon by Norit ROX0.8"/>
    <s v="ND"/>
    <m/>
    <m/>
    <x v="2"/>
    <s v="toluene"/>
    <m/>
    <x v="0"/>
    <m/>
    <s v="NA"/>
    <n v="1"/>
    <n v="523"/>
    <s v="H2"/>
    <n v="2"/>
    <n v="673"/>
    <s v="CO Chemisorption"/>
    <n v="1.0920000000000001"/>
    <s v="NA"/>
    <n v="7.8"/>
    <n v="0.8"/>
    <s v="NA"/>
    <n v="7.8"/>
    <s v="NA"/>
    <n v="140"/>
    <n v="140"/>
    <s v="ND"/>
    <s v="NA"/>
    <s v="ND"/>
    <s v="NA"/>
    <s v="ND"/>
    <n v="140"/>
    <n v="140"/>
    <x v="0"/>
    <n v="2010"/>
    <s v="Chinthaginjala, J.K."/>
    <s v="Netherlands"/>
    <s v="Thin layer of carbon-nano-fibers (CNFs) as catalyst support for fast mass transfer in hydrogenation of nitrite"/>
    <s v="Applied Catalysis A: General"/>
    <x v="111"/>
    <m/>
    <m/>
  </r>
  <r>
    <x v="1"/>
    <s v="NA"/>
    <n v="2.33"/>
    <s v="NA"/>
    <x v="75"/>
    <m/>
    <s v="NA"/>
    <x v="6"/>
    <s v="Activated carbon by Norit ROX0.9"/>
    <s v="ND"/>
    <m/>
    <m/>
    <x v="2"/>
    <s v="toluene"/>
    <m/>
    <x v="0"/>
    <m/>
    <s v="NA"/>
    <n v="1"/>
    <n v="523"/>
    <s v="H2"/>
    <n v="2"/>
    <n v="523"/>
    <s v="CO Chemisorption"/>
    <n v="1.079"/>
    <s v="NA"/>
    <n v="8.3000000000000007"/>
    <n v="0.8"/>
    <s v="NA"/>
    <n v="8.3000000000000007"/>
    <s v="NA"/>
    <n v="130"/>
    <n v="130"/>
    <s v="ND"/>
    <s v="NA"/>
    <s v="ND"/>
    <s v="NA"/>
    <s v="ND"/>
    <n v="130"/>
    <n v="130"/>
    <x v="0"/>
    <n v="2010"/>
    <s v="Chinthaginjala, J.K."/>
    <s v="Netherlands"/>
    <s v="Thin layer of carbon-nano-fibers (CNFs) as catalyst support for fast mass transfer in hydrogenation of nitrite"/>
    <s v="Applied Catalysis A: General"/>
    <x v="111"/>
    <m/>
    <m/>
  </r>
  <r>
    <x v="1"/>
    <s v="NA"/>
    <n v="2.37"/>
    <s v="NA"/>
    <x v="76"/>
    <m/>
    <s v="NA"/>
    <x v="6"/>
    <s v="Graphite by Evonik industries"/>
    <s v="ND"/>
    <m/>
    <m/>
    <x v="2"/>
    <s v="toluene"/>
    <m/>
    <x v="0"/>
    <m/>
    <s v="NA"/>
    <n v="1"/>
    <n v="523"/>
    <s v="H2"/>
    <n v="2"/>
    <n v="703"/>
    <s v="CO Chemisorption"/>
    <n v="1.1160000000000001"/>
    <s v="NA"/>
    <n v="12.4"/>
    <n v="0.3"/>
    <s v="NA"/>
    <n v="12.4"/>
    <s v="NA"/>
    <n v="90"/>
    <n v="90"/>
    <s v="ND"/>
    <s v="NA"/>
    <s v="ND"/>
    <s v="NA"/>
    <s v="ND"/>
    <n v="90"/>
    <n v="90"/>
    <x v="0"/>
    <n v="2010"/>
    <s v="Chinthaginjala, J.K."/>
    <s v="Netherlands"/>
    <s v="Thin layer of carbon-nano-fibers (CNFs) as catalyst support for fast mass transfer in hydrogenation of nitrite"/>
    <s v="Applied Catalysis A: General"/>
    <x v="111"/>
    <m/>
    <m/>
  </r>
  <r>
    <x v="1"/>
    <s v="NA"/>
    <n v="1.21"/>
    <s v="NA"/>
    <x v="77"/>
    <m/>
    <s v="NA"/>
    <x v="6"/>
    <s v="carbon nanofibers"/>
    <s v="ND"/>
    <m/>
    <m/>
    <x v="2"/>
    <s v="toluene"/>
    <m/>
    <x v="0"/>
    <m/>
    <s v="NA"/>
    <n v="1"/>
    <n v="523"/>
    <s v="H2"/>
    <n v="2"/>
    <n v="523"/>
    <s v="CO Chemisorption"/>
    <n v="1.113"/>
    <s v="NA"/>
    <n v="5.3"/>
    <n v="0.1"/>
    <s v="NA"/>
    <n v="5.3"/>
    <s v="NA"/>
    <n v="210"/>
    <n v="210"/>
    <s v="ND"/>
    <s v="NA"/>
    <s v="ND"/>
    <s v="NA"/>
    <s v="ND"/>
    <n v="210"/>
    <n v="210"/>
    <x v="0"/>
    <n v="2010"/>
    <s v="Chinthaginjala, J.K."/>
    <s v="Netherlands"/>
    <s v="Thin layer of carbon-nano-fibers (CNFs) as catalyst support for fast mass transfer in hydrogenation of nitrite"/>
    <s v="Applied Catalysis A: General"/>
    <x v="111"/>
    <m/>
    <m/>
  </r>
  <r>
    <x v="1"/>
    <s v="NA"/>
    <n v="1.48"/>
    <s v="NA"/>
    <x v="58"/>
    <m/>
    <s v="NA"/>
    <x v="6"/>
    <s v="carbon nanofibers"/>
    <s v="ND"/>
    <m/>
    <m/>
    <x v="2"/>
    <s v="toluene"/>
    <m/>
    <x v="0"/>
    <m/>
    <s v="NA"/>
    <n v="1"/>
    <n v="523"/>
    <s v="H2"/>
    <n v="2"/>
    <n v="523"/>
    <s v="CO Chemisorption"/>
    <n v="1.1000000000000001"/>
    <s v="NA"/>
    <n v="5.5"/>
    <n v="0.1"/>
    <s v="NA"/>
    <n v="5.5"/>
    <s v="NA"/>
    <n v="200"/>
    <n v="200"/>
    <s v="ND"/>
    <s v="NA"/>
    <s v="ND"/>
    <s v="NA"/>
    <s v="ND"/>
    <n v="200"/>
    <n v="200"/>
    <x v="0"/>
    <n v="2010"/>
    <s v="Chinthaginjala, J.K."/>
    <s v="Netherlands"/>
    <s v="Thin layer of carbon-nano-fibers (CNFs) as catalyst support for fast mass transfer in hydrogenation of nitrite"/>
    <s v="Applied Catalysis A: General"/>
    <x v="111"/>
    <m/>
    <m/>
  </r>
  <r>
    <x v="5"/>
    <n v="2"/>
    <s v="NA"/>
    <s v="NA"/>
    <x v="29"/>
    <n v="350"/>
    <n v="17500"/>
    <x v="6"/>
    <s v="Mesoporous graphite like carbon (Sibunit)"/>
    <s v="ND"/>
    <m/>
    <m/>
    <x v="0"/>
    <s v="aqueous hydrochloric acid"/>
    <n v="8"/>
    <x v="0"/>
    <m/>
    <s v="NA"/>
    <m/>
    <m/>
    <s v="H2"/>
    <n v="0.5"/>
    <n v="373"/>
    <s v="CO Chemisorption"/>
    <s v="NA"/>
    <s v="NA"/>
    <s v="NA"/>
    <s v="ND"/>
    <n v="24.772727272727273"/>
    <n v="24.772727272727273"/>
    <s v="NA"/>
    <n v="44"/>
    <n v="44"/>
    <s v="ND"/>
    <s v="NA"/>
    <s v="ND"/>
    <n v="30"/>
    <n v="10"/>
    <n v="44"/>
    <n v="44"/>
    <x v="1"/>
    <n v="2010"/>
    <s v="Delidovich, I.V."/>
    <s v="Russia"/>
    <s v="Selective Oxidation of Glucose Over Carbon-supported Pd and Pt Catalysts"/>
    <s v="Catalysis Letters"/>
    <x v="112"/>
    <s v="Na2CO3 was used as basic agent"/>
    <m/>
  </r>
  <r>
    <x v="5"/>
    <n v="2"/>
    <s v="NA"/>
    <s v="NA"/>
    <x v="29"/>
    <n v="350"/>
    <n v="17500"/>
    <x v="6"/>
    <s v="Mesoporous graphite like carbon (Sibunit)"/>
    <s v="ND"/>
    <m/>
    <m/>
    <x v="0"/>
    <s v="aqueous hydrochloric acid"/>
    <n v="8"/>
    <x v="0"/>
    <m/>
    <s v="NA"/>
    <m/>
    <m/>
    <s v="H2"/>
    <m/>
    <n v="423"/>
    <s v="CO Chemisorption"/>
    <s v="NA"/>
    <s v="NA"/>
    <s v="NA"/>
    <s v="ND"/>
    <n v="21.372549019607842"/>
    <n v="21.372549019607842"/>
    <s v="NA"/>
    <n v="51"/>
    <n v="51"/>
    <s v="ND"/>
    <s v="NA"/>
    <s v="ND"/>
    <n v="32"/>
    <n v="15"/>
    <n v="51"/>
    <n v="51"/>
    <x v="1"/>
    <n v="2010"/>
    <s v="Delidovich, I.V."/>
    <s v="Russia"/>
    <s v="Selective Oxidation of Glucose Over Carbon-supported Pd and Pt Catalysts"/>
    <s v="Catalysis Letters"/>
    <x v="112"/>
    <s v="Na2CO3 was used as basic agent"/>
    <m/>
  </r>
  <r>
    <x v="5"/>
    <n v="2"/>
    <s v="NA"/>
    <s v="NA"/>
    <x v="29"/>
    <n v="350"/>
    <n v="17500"/>
    <x v="6"/>
    <s v="Mesoporous graphite like carbon (Sibunit)"/>
    <s v="ND"/>
    <m/>
    <m/>
    <x v="0"/>
    <s v="aqueous hydrochloric acid"/>
    <n v="8"/>
    <x v="0"/>
    <m/>
    <s v="NA"/>
    <m/>
    <m/>
    <s v="H2"/>
    <m/>
    <n v="473"/>
    <s v="CO Chemisorption"/>
    <s v="NA"/>
    <s v="NA"/>
    <s v="NA"/>
    <s v="ND"/>
    <n v="19.818181818181817"/>
    <n v="19.818181818181817"/>
    <s v="NA"/>
    <n v="55"/>
    <n v="55"/>
    <s v="ND"/>
    <s v="NA"/>
    <s v="ND"/>
    <n v="33"/>
    <n v="13"/>
    <n v="55"/>
    <n v="55"/>
    <x v="1"/>
    <n v="2010"/>
    <s v="Delidovich, I.V."/>
    <s v="Russia"/>
    <s v="Selective Oxidation of Glucose Over Carbon-supported Pd and Pt Catalysts"/>
    <s v="Catalysis Letters"/>
    <x v="112"/>
    <s v="Na2CO3 was used as basic agent"/>
    <m/>
  </r>
  <r>
    <x v="5"/>
    <n v="2"/>
    <s v="NA"/>
    <s v="NA"/>
    <x v="29"/>
    <n v="350"/>
    <n v="17500"/>
    <x v="6"/>
    <s v="Mesoporous graphite like carbon (Sibunit)"/>
    <s v="ND"/>
    <m/>
    <m/>
    <x v="0"/>
    <s v="aqueous hydrochloric acid"/>
    <n v="8"/>
    <x v="0"/>
    <m/>
    <s v="NA"/>
    <m/>
    <m/>
    <s v="H2"/>
    <m/>
    <n v="573"/>
    <s v="CO Chemisorption"/>
    <s v="NA"/>
    <s v="NA"/>
    <s v="NA"/>
    <s v="ND"/>
    <n v="9.5614035087719298"/>
    <n v="9.5614035087719298"/>
    <s v="NA"/>
    <n v="114"/>
    <n v="114"/>
    <s v="ND"/>
    <s v="NA"/>
    <s v="ND"/>
    <n v="63"/>
    <n v="32"/>
    <n v="114"/>
    <n v="114"/>
    <x v="1"/>
    <n v="2010"/>
    <s v="Delidovich, I.V."/>
    <s v="Russia"/>
    <s v="Selective Oxidation of Glucose Over Carbon-supported Pd and Pt Catalysts"/>
    <s v="Catalysis Letters"/>
    <x v="112"/>
    <s v="Na2CO3 was used as basic agent"/>
    <m/>
  </r>
  <r>
    <x v="1"/>
    <n v="0.3"/>
    <s v="NA"/>
    <s v="NA"/>
    <x v="31"/>
    <n v="93"/>
    <n v="31000"/>
    <x v="1"/>
    <s v="alumina sol from aluminum powder and HCl (Al/Cl molar ratio:1.40)"/>
    <s v="ND"/>
    <n v="1233"/>
    <n v="4"/>
    <x v="0"/>
    <s v="water"/>
    <n v="3.5"/>
    <x v="1"/>
    <n v="7.5"/>
    <n v="4"/>
    <n v="4"/>
    <n v="723"/>
    <s v="NA"/>
    <m/>
    <m/>
    <s v="H2-O2 Titration"/>
    <s v="NA"/>
    <s v="NA"/>
    <n v="25"/>
    <s v="ND"/>
    <s v="NA"/>
    <n v="25"/>
    <n v="43.6"/>
    <n v="43.6"/>
    <s v="NA"/>
    <s v="ND"/>
    <s v="NA"/>
    <s v="ND"/>
    <s v="NA"/>
    <s v="ND"/>
    <n v="43.6"/>
    <n v="43.6"/>
    <x v="0"/>
    <n v="2010"/>
    <s v="Feng, J.-T."/>
    <s v="China"/>
    <s v="Catalytic hydrogenation of ethylanthraquinone over highly dispersed eggshell Pd/SiO2–Al2O3 spherical catalysts"/>
    <s v="Applied Catalysis A: General"/>
    <x v="113"/>
    <m/>
    <s v="Unspecified Al2O3 Aldrich"/>
  </r>
  <r>
    <x v="1"/>
    <n v="0.3"/>
    <s v="NA"/>
    <s v="NA"/>
    <x v="31"/>
    <n v="152"/>
    <n v="50666.666666666672"/>
    <x v="27"/>
    <s v="from Na2SiO3.9H2O, alumina sol, 2 wt% SiO2 loaded"/>
    <s v="ND"/>
    <n v="1233"/>
    <n v="4"/>
    <x v="0"/>
    <s v="water"/>
    <n v="3.5"/>
    <x v="1"/>
    <m/>
    <s v="NA"/>
    <n v="4"/>
    <n v="723"/>
    <s v="NA"/>
    <m/>
    <m/>
    <s v="H2-O2 Titration"/>
    <s v="NA"/>
    <s v="NA"/>
    <n v="31"/>
    <s v="ND"/>
    <s v="NA"/>
    <n v="31"/>
    <n v="35.161290322580648"/>
    <n v="35.161290322580648"/>
    <s v="NA"/>
    <s v="ND"/>
    <s v="NA"/>
    <s v="ND"/>
    <s v="NA"/>
    <s v="ND"/>
    <n v="35.161290322580648"/>
    <n v="35.161290322580648"/>
    <x v="0"/>
    <n v="2010"/>
    <s v="Feng, J.-T."/>
    <s v="China"/>
    <s v="Catalytic hydrogenation of ethylanthraquinone over highly dispersed eggshell Pd/SiO2–Al2O3 spherical catalysts"/>
    <s v="Applied Catalysis A: General"/>
    <x v="113"/>
    <m/>
    <m/>
  </r>
  <r>
    <x v="1"/>
    <n v="0.3"/>
    <s v="NA"/>
    <s v="NA"/>
    <x v="31"/>
    <n v="165"/>
    <n v="55000"/>
    <x v="27"/>
    <s v="from Na2SiO3.9H2O, alumina sol, 5 wt% SiO2 loaded"/>
    <s v="ND"/>
    <n v="1233"/>
    <n v="4"/>
    <x v="0"/>
    <s v="water"/>
    <n v="3.5"/>
    <x v="1"/>
    <m/>
    <s v="NA"/>
    <n v="4"/>
    <n v="723"/>
    <s v="NA"/>
    <m/>
    <m/>
    <s v="H2-O2 Titration"/>
    <s v="NA"/>
    <s v="NA"/>
    <n v="34"/>
    <s v="ND"/>
    <s v="NA"/>
    <n v="34"/>
    <n v="32.058823529411768"/>
    <n v="32.058823529411768"/>
    <s v="NA"/>
    <s v="ND"/>
    <s v="NA"/>
    <s v="ND"/>
    <s v="NA"/>
    <s v="ND"/>
    <n v="32.058823529411768"/>
    <n v="32.058823529411768"/>
    <x v="0"/>
    <n v="2010"/>
    <s v="Feng, J.-T."/>
    <s v="China"/>
    <s v="Catalytic hydrogenation of ethylanthraquinone over highly dispersed eggshell Pd/SiO2–Al2O3 spherical catalysts"/>
    <s v="Applied Catalysis A: General"/>
    <x v="113"/>
    <m/>
    <m/>
  </r>
  <r>
    <x v="1"/>
    <n v="0.3"/>
    <s v="NA"/>
    <s v="NA"/>
    <x v="31"/>
    <n v="187"/>
    <n v="62333.333333333336"/>
    <x v="27"/>
    <s v="from Na2SiO3.9H2O, alumina sol, 8 wt% SiO2 loaded"/>
    <s v="ND"/>
    <n v="1233"/>
    <n v="4"/>
    <x v="0"/>
    <s v="water"/>
    <n v="3.5"/>
    <x v="1"/>
    <m/>
    <s v="NA"/>
    <n v="4"/>
    <n v="723"/>
    <s v="NA"/>
    <m/>
    <m/>
    <s v="H2-O2 Titration"/>
    <s v="NA"/>
    <s v="NA"/>
    <n v="42"/>
    <s v="ND"/>
    <s v="NA"/>
    <n v="42"/>
    <n v="25.952380952380953"/>
    <n v="25.952380952380953"/>
    <s v="NA"/>
    <s v="ND"/>
    <s v="NA"/>
    <s v="ND"/>
    <s v="NA"/>
    <s v="ND"/>
    <n v="25.952380952380953"/>
    <n v="25.952380952380953"/>
    <x v="0"/>
    <n v="2010"/>
    <s v="Feng, J.-T."/>
    <s v="China"/>
    <s v="Catalytic hydrogenation of ethylanthraquinone over highly dispersed eggshell Pd/SiO2–Al2O3 spherical catalysts"/>
    <s v="Applied Catalysis A: General"/>
    <x v="113"/>
    <m/>
    <m/>
  </r>
  <r>
    <x v="4"/>
    <n v="1"/>
    <n v="1"/>
    <n v="0"/>
    <x v="0"/>
    <m/>
    <s v="NA"/>
    <x v="0"/>
    <s v="Aldrich"/>
    <s v="NA"/>
    <m/>
    <m/>
    <x v="5"/>
    <m/>
    <m/>
    <x v="0"/>
    <n v="8.5"/>
    <s v="NA"/>
    <m/>
    <m/>
    <s v="NA"/>
    <m/>
    <m/>
    <s v="TEM"/>
    <s v="NA"/>
    <s v="NA"/>
    <s v="NA"/>
    <s v="ND"/>
    <n v="45.416666666666664"/>
    <n v="45.416666666666664"/>
    <s v="NA"/>
    <s v="NA"/>
    <s v="NA"/>
    <s v="ND"/>
    <s v="NA"/>
    <s v="ND"/>
    <n v="24"/>
    <n v="10"/>
    <n v="24"/>
    <n v="24"/>
    <x v="0"/>
    <n v="2010"/>
    <s v="Galletti, A.M.R."/>
    <s v="Italy"/>
    <s v="An easy microwave-assisted process for the synthesis of nanostructured palladium catalysts and their use in the selective hydrogenation of cinnamaldehyde"/>
    <s v="Applied Catalysis A: General"/>
    <x v="114"/>
    <m/>
    <m/>
  </r>
  <r>
    <x v="4"/>
    <n v="5"/>
    <n v="5"/>
    <n v="0"/>
    <x v="1"/>
    <m/>
    <s v="NA"/>
    <x v="0"/>
    <s v="Aldrich"/>
    <s v="NA"/>
    <m/>
    <m/>
    <x v="5"/>
    <m/>
    <m/>
    <x v="0"/>
    <n v="8.5"/>
    <s v="NA"/>
    <m/>
    <m/>
    <s v="NA"/>
    <m/>
    <m/>
    <s v="TEM"/>
    <s v="NA"/>
    <s v="NA"/>
    <s v="NA"/>
    <s v="ND"/>
    <n v="22.244897959183675"/>
    <n v="22.244897959183675"/>
    <s v="NA"/>
    <s v="NA"/>
    <s v="NA"/>
    <s v="ND"/>
    <s v="NA"/>
    <s v="ND"/>
    <n v="49"/>
    <n v="13"/>
    <n v="49"/>
    <n v="49"/>
    <x v="0"/>
    <n v="2010"/>
    <s v="Galletti, A.M.R."/>
    <s v="Italy"/>
    <s v="An easy microwave-assisted process for the synthesis of nanostructured palladium catalysts and their use in the selective hydrogenation of cinnamaldehyde"/>
    <s v="Applied Catalysis A: General"/>
    <x v="114"/>
    <m/>
    <m/>
  </r>
  <r>
    <x v="7"/>
    <s v="NA"/>
    <n v="1.9"/>
    <s v="NA"/>
    <x v="78"/>
    <n v="138"/>
    <n v="7263.1578947368425"/>
    <x v="0"/>
    <s v="Strem"/>
    <s v="treated under vacuum at 180 ℃ for 6 h"/>
    <m/>
    <m/>
    <x v="6"/>
    <s v="ethanol"/>
    <m/>
    <x v="0"/>
    <n v="8.5"/>
    <s v="NA"/>
    <m/>
    <m/>
    <s v="NA"/>
    <m/>
    <m/>
    <s v="TEM"/>
    <s v="NA"/>
    <s v="NA"/>
    <s v="NA"/>
    <s v="ND"/>
    <n v="13.625"/>
    <n v="13.625"/>
    <s v="NA"/>
    <s v="NA"/>
    <s v="NA"/>
    <s v="ND"/>
    <s v="NA"/>
    <s v="ND"/>
    <n v="80"/>
    <n v="34"/>
    <n v="80"/>
    <n v="80"/>
    <x v="0"/>
    <n v="2010"/>
    <s v="Galletti, A.M.R."/>
    <s v="Italy"/>
    <s v="An easy microwave-assisted process for the synthesis of nanostructured palladium catalysts and their use in the selective hydrogenation of cinnamaldehyde"/>
    <s v="Applied Catalysis A: General"/>
    <x v="114"/>
    <m/>
    <s v="gamma-Al2O3 Alfa Aesar"/>
  </r>
  <r>
    <x v="7"/>
    <s v="NA"/>
    <n v="2.1"/>
    <s v="NA"/>
    <x v="38"/>
    <n v="138"/>
    <n v="6571.4285714285716"/>
    <x v="0"/>
    <s v="Strem"/>
    <s v="treated under vacuum at 180 ℃ for 6 h"/>
    <m/>
    <m/>
    <x v="6"/>
    <s v="ethanol"/>
    <m/>
    <x v="0"/>
    <n v="8.5"/>
    <s v="NA"/>
    <m/>
    <m/>
    <s v="NA"/>
    <m/>
    <m/>
    <s v="TEM"/>
    <s v="NA"/>
    <s v="NA"/>
    <s v="NA"/>
    <s v="ND"/>
    <n v="19.12280701754386"/>
    <n v="19.12280701754386"/>
    <s v="NA"/>
    <s v="NA"/>
    <s v="NA"/>
    <s v="ND"/>
    <s v="NA"/>
    <s v="ND"/>
    <n v="57"/>
    <n v="20"/>
    <n v="57"/>
    <n v="57"/>
    <x v="0"/>
    <n v="2010"/>
    <s v="Galletti, A.M.R."/>
    <s v="Italy"/>
    <s v="An easy microwave-assisted process for the synthesis of nanostructured palladium catalysts and their use in the selective hydrogenation of cinnamaldehyde"/>
    <s v="Applied Catalysis A: General"/>
    <x v="114"/>
    <m/>
    <s v="gamma-Al2O3 Alfa Aesar"/>
  </r>
  <r>
    <x v="7"/>
    <s v="NA"/>
    <n v="2.2000000000000002"/>
    <s v="NA"/>
    <x v="63"/>
    <n v="138"/>
    <n v="6272.7272727272721"/>
    <x v="0"/>
    <s v="Strem"/>
    <s v="treated under vacuum at 180 ℃ for 6 h"/>
    <m/>
    <m/>
    <x v="6"/>
    <s v="ethanol"/>
    <m/>
    <x v="0"/>
    <n v="8.5"/>
    <s v="NA"/>
    <m/>
    <m/>
    <s v="NA"/>
    <m/>
    <m/>
    <s v="TEM"/>
    <s v="NA"/>
    <s v="NA"/>
    <s v="NA"/>
    <s v="ND"/>
    <n v="18.793103448275861"/>
    <n v="18.793103448275861"/>
    <s v="NA"/>
    <s v="NA"/>
    <s v="NA"/>
    <s v="ND"/>
    <s v="NA"/>
    <s v="ND"/>
    <n v="58"/>
    <n v="20"/>
    <n v="58"/>
    <n v="58"/>
    <x v="0"/>
    <n v="2010"/>
    <s v="Galletti, A.M.R."/>
    <s v="Italy"/>
    <s v="An easy microwave-assisted process for the synthesis of nanostructured palladium catalysts and their use in the selective hydrogenation of cinnamaldehyde"/>
    <s v="Applied Catalysis A: General"/>
    <x v="114"/>
    <m/>
    <s v="gamma-Al2O3 Alfa Aesar"/>
  </r>
  <r>
    <x v="7"/>
    <s v="NA"/>
    <n v="0.7"/>
    <s v="NA"/>
    <x v="24"/>
    <n v="138"/>
    <n v="19714.285714285714"/>
    <x v="0"/>
    <s v="Strem"/>
    <s v="treated under vacuum at 180 ℃ for 6 h"/>
    <m/>
    <m/>
    <x v="6"/>
    <s v="ethanol"/>
    <m/>
    <x v="0"/>
    <n v="8.5"/>
    <s v="NA"/>
    <m/>
    <m/>
    <s v="NA"/>
    <m/>
    <m/>
    <s v="TEM"/>
    <s v="NA"/>
    <s v="NA"/>
    <s v="NA"/>
    <s v="ND"/>
    <n v="20.96153846153846"/>
    <n v="20.96153846153846"/>
    <s v="NA"/>
    <s v="NA"/>
    <s v="NA"/>
    <s v="ND"/>
    <s v="NA"/>
    <s v="ND"/>
    <n v="52"/>
    <n v="16"/>
    <n v="52"/>
    <n v="52"/>
    <x v="0"/>
    <n v="2010"/>
    <s v="Galletti, A.M.R."/>
    <s v="Italy"/>
    <s v="An easy microwave-assisted process for the synthesis of nanostructured palladium catalysts and their use in the selective hydrogenation of cinnamaldehyde"/>
    <s v="Applied Catalysis A: General"/>
    <x v="114"/>
    <m/>
    <s v="gamma-Al2O3 Alfa Aesar"/>
  </r>
  <r>
    <x v="7"/>
    <s v="NA"/>
    <n v="0.7"/>
    <s v="NA"/>
    <x v="24"/>
    <n v="138"/>
    <n v="19714.285714285714"/>
    <x v="0"/>
    <s v="Strem"/>
    <s v="treated under vacuum at 180 ℃ for 6 h"/>
    <m/>
    <m/>
    <x v="6"/>
    <s v="ethanol"/>
    <m/>
    <x v="0"/>
    <n v="8.5"/>
    <s v="NA"/>
    <m/>
    <m/>
    <s v="NA"/>
    <m/>
    <m/>
    <s v="TEM"/>
    <s v="NA"/>
    <s v="NA"/>
    <s v="NA"/>
    <s v="ND"/>
    <n v="21.372549019607842"/>
    <n v="21.372549019607842"/>
    <s v="NA"/>
    <s v="NA"/>
    <s v="NA"/>
    <s v="ND"/>
    <s v="NA"/>
    <s v="ND"/>
    <n v="51"/>
    <n v="16"/>
    <n v="51"/>
    <n v="51"/>
    <x v="0"/>
    <n v="2010"/>
    <s v="Galletti, A.M.R."/>
    <s v="Italy"/>
    <s v="An easy microwave-assisted process for the synthesis of nanostructured palladium catalysts and their use in the selective hydrogenation of cinnamaldehyde"/>
    <s v="Applied Catalysis A: General"/>
    <x v="114"/>
    <m/>
    <s v="gamma-Al2O3 Alfa Aesar"/>
  </r>
  <r>
    <x v="7"/>
    <s v="NA"/>
    <n v="4.8"/>
    <s v="NA"/>
    <x v="45"/>
    <n v="138"/>
    <n v="2875"/>
    <x v="0"/>
    <s v="Strem"/>
    <s v="treated under vacuum at 180 ℃ for 6 h"/>
    <m/>
    <m/>
    <x v="6"/>
    <s v="ethanol"/>
    <m/>
    <x v="0"/>
    <n v="8.5"/>
    <s v="NA"/>
    <m/>
    <m/>
    <s v="NA"/>
    <m/>
    <m/>
    <s v="TEM"/>
    <s v="NA"/>
    <s v="NA"/>
    <s v="NA"/>
    <s v="ND"/>
    <n v="15.352112676056338"/>
    <n v="15.352112676056338"/>
    <s v="NA"/>
    <s v="NA"/>
    <s v="NA"/>
    <s v="ND"/>
    <s v="NA"/>
    <s v="ND"/>
    <n v="71"/>
    <n v="32"/>
    <n v="71"/>
    <n v="71"/>
    <x v="0"/>
    <n v="2010"/>
    <s v="Galletti, A.M.R."/>
    <s v="Italy"/>
    <s v="An easy microwave-assisted process for the synthesis of nanostructured palladium catalysts and their use in the selective hydrogenation of cinnamaldehyde"/>
    <s v="Applied Catalysis A: General"/>
    <x v="114"/>
    <m/>
    <s v="gamma-Al2O3 Alfa Aesar"/>
  </r>
  <r>
    <x v="7"/>
    <s v="NA"/>
    <n v="2"/>
    <s v="NA"/>
    <x v="29"/>
    <n v="138"/>
    <n v="6900"/>
    <x v="0"/>
    <s v="Strem"/>
    <s v="treated under vacuum at 180 ℃ for 6 h"/>
    <m/>
    <m/>
    <x v="6"/>
    <s v="ethanol"/>
    <m/>
    <x v="0"/>
    <n v="8.5"/>
    <s v="NA"/>
    <m/>
    <m/>
    <s v="NA"/>
    <m/>
    <m/>
    <s v="TEM"/>
    <s v="NA"/>
    <s v="NA"/>
    <s v="NA"/>
    <s v="ND"/>
    <n v="16.76923076923077"/>
    <n v="16.76923076923077"/>
    <s v="NA"/>
    <s v="NA"/>
    <s v="NA"/>
    <s v="ND"/>
    <s v="NA"/>
    <s v="ND"/>
    <n v="65"/>
    <n v="29"/>
    <n v="65"/>
    <n v="65"/>
    <x v="0"/>
    <n v="2010"/>
    <s v="Galletti, A.M.R."/>
    <s v="Italy"/>
    <s v="An easy microwave-assisted process for the synthesis of nanostructured palladium catalysts and their use in the selective hydrogenation of cinnamaldehyde"/>
    <s v="Applied Catalysis A: General"/>
    <x v="114"/>
    <m/>
    <s v="gamma-Al2O3 Alfa Aesar"/>
  </r>
  <r>
    <x v="0"/>
    <n v="1.5"/>
    <s v="NA"/>
    <s v="NA"/>
    <x v="43"/>
    <n v="331"/>
    <n v="22066.666666666668"/>
    <x v="7"/>
    <s v="Akzo"/>
    <s v="ND"/>
    <m/>
    <m/>
    <x v="0"/>
    <s v="aqueous hydrochloric acid"/>
    <m/>
    <x v="0"/>
    <n v="3"/>
    <s v="NA"/>
    <n v="3"/>
    <n v="773"/>
    <s v="H2"/>
    <n v="1"/>
    <n v="298"/>
    <s v="TEM"/>
    <s v="NA"/>
    <s v="NA"/>
    <s v="NA"/>
    <s v="ND"/>
    <n v="54.5"/>
    <n v="54.5"/>
    <s v="NA"/>
    <s v="NA"/>
    <s v="NA"/>
    <s v="ND"/>
    <s v="NA"/>
    <s v="ND"/>
    <n v="20"/>
    <s v="ND"/>
    <n v="20"/>
    <n v="20"/>
    <x v="14"/>
    <n v="2010"/>
    <s v="Ghedini, E."/>
    <s v="Italy"/>
    <s v="Mesoporous silica as supports for Pd-catalyzed H2O2 direct synthesis: Effect of the textural properties of the support on the activity and selectivity"/>
    <s v="Journal of Catalysis"/>
    <x v="115"/>
    <s v="CO Chemisorption result: 23 mlCO/g Pd"/>
    <m/>
  </r>
  <r>
    <x v="1"/>
    <n v="3"/>
    <s v="NA"/>
    <s v="NA"/>
    <x v="14"/>
    <n v="1175.29"/>
    <n v="39176.333333333336"/>
    <x v="6"/>
    <s v="activated carbon purchased from SHHXTC"/>
    <s v="treated with HNO3 at 90 ℃ for 4 h and washed with water"/>
    <m/>
    <m/>
    <x v="0"/>
    <s v="water"/>
    <m/>
    <x v="0"/>
    <m/>
    <s v="NA"/>
    <n v="4"/>
    <n v="673"/>
    <s v="H2"/>
    <n v="4"/>
    <n v="573"/>
    <s v="CO Chemisorption"/>
    <n v="1.1204689034000002"/>
    <s v="NA"/>
    <n v="20.936299999999999"/>
    <s v="ND"/>
    <s v="NA"/>
    <n v="20.936299999999999"/>
    <s v="NA"/>
    <n v="53.518000000000001"/>
    <n v="53.518000000000001"/>
    <s v="ND"/>
    <s v="NA"/>
    <s v="ND"/>
    <s v="NA"/>
    <s v="ND"/>
    <n v="53.518000000000001"/>
    <n v="53.518000000000001"/>
    <x v="4"/>
    <n v="2010"/>
    <s v="Meng, B.-C."/>
    <s v="China"/>
    <s v="Selective Liquid-phase Hydrodechlorination of Chlorotrifluoroethylene over Palladium-Supported Catalysts: Activity and Deactivation"/>
    <s v="Catalysis Letters"/>
    <x v="116"/>
    <m/>
    <m/>
  </r>
  <r>
    <x v="1"/>
    <n v="3"/>
    <s v="NA"/>
    <s v="NA"/>
    <x v="14"/>
    <n v="1397.34"/>
    <n v="46578"/>
    <x v="6"/>
    <s v="activated carbon purchased from SHHXTC"/>
    <s v="washed with water"/>
    <m/>
    <m/>
    <x v="0"/>
    <s v="water"/>
    <m/>
    <x v="0"/>
    <m/>
    <s v="NA"/>
    <n v="4"/>
    <n v="673"/>
    <s v="H2"/>
    <n v="4"/>
    <n v="573"/>
    <s v="CO Chemisorption"/>
    <n v="1.1204638015999999"/>
    <s v="NA"/>
    <n v="7.8986000000000001"/>
    <s v="ND"/>
    <s v="NA"/>
    <n v="7.8986000000000001"/>
    <s v="NA"/>
    <n v="141.85599999999999"/>
    <n v="141.85599999999999"/>
    <s v="ND"/>
    <s v="NA"/>
    <s v="ND"/>
    <s v="NA"/>
    <s v="ND"/>
    <n v="141.85599999999999"/>
    <n v="141.85599999999999"/>
    <x v="4"/>
    <n v="2010"/>
    <s v="Meng, B.-C."/>
    <s v="China"/>
    <s v="Selective Liquid-phase Hydrodechlorination of Chlorotrifluoroethylene over Palladium-Supported Catalysts: Activity and Deactivation"/>
    <s v="Catalysis Letters"/>
    <x v="116"/>
    <m/>
    <m/>
  </r>
  <r>
    <x v="0"/>
    <n v="1"/>
    <n v="0.9"/>
    <n v="9.9999999999999978E-2"/>
    <x v="0"/>
    <m/>
    <s v="NA"/>
    <x v="5"/>
    <s v="Degussa P 25"/>
    <s v="ND"/>
    <m/>
    <m/>
    <x v="0"/>
    <s v="water"/>
    <m/>
    <x v="0"/>
    <n v="6"/>
    <s v="NA"/>
    <n v="2"/>
    <n v="773"/>
    <s v="H2"/>
    <m/>
    <n v="673"/>
    <s v="H2 Chemisorption"/>
    <s v="NA"/>
    <n v="1.1520000000000001"/>
    <n v="16"/>
    <s v="ND"/>
    <s v="NA"/>
    <n v="16"/>
    <s v="NA"/>
    <n v="72"/>
    <n v="72"/>
    <s v="ND"/>
    <s v="NA"/>
    <s v="ND"/>
    <n v="80"/>
    <s v="ND"/>
    <n v="72"/>
    <n v="72"/>
    <x v="1"/>
    <n v="2010"/>
    <s v="Santos, V.P."/>
    <s v="Portugal"/>
    <s v="Oxidation of CO, ethanol and toluene over TiO2 supported noble metal catalysts"/>
    <s v="Applied Catalysis B: Environmental"/>
    <x v="117"/>
    <m/>
    <s v="TiO2 Degussa P-25"/>
  </r>
  <r>
    <x v="6"/>
    <n v="1"/>
    <n v="1.1000000000000001"/>
    <n v="0.10000000000000009"/>
    <x v="0"/>
    <m/>
    <s v="NA"/>
    <x v="5"/>
    <s v="Degussa P 25"/>
    <s v="ND"/>
    <m/>
    <m/>
    <x v="0"/>
    <s v="water"/>
    <m/>
    <x v="0"/>
    <n v="6"/>
    <s v="NA"/>
    <m/>
    <m/>
    <s v="H2"/>
    <m/>
    <n v="673"/>
    <s v="H2 Chemisorption"/>
    <s v="NA"/>
    <n v="1.1200000000000001"/>
    <n v="28"/>
    <s v="ND"/>
    <s v="NA"/>
    <n v="28"/>
    <s v="NA"/>
    <n v="40"/>
    <n v="40"/>
    <s v="ND"/>
    <s v="NA"/>
    <s v="ND"/>
    <n v="30"/>
    <s v="ND"/>
    <n v="40"/>
    <n v="40"/>
    <x v="1"/>
    <n v="2010"/>
    <s v="Santos, V.P."/>
    <s v="Portugal"/>
    <s v="Oxidation of CO, ethanol and toluene over TiO2 supported noble metal catalysts"/>
    <s v="Applied Catalysis B: Environmental"/>
    <x v="117"/>
    <m/>
    <s v="TiO2 Degussa P-25"/>
  </r>
  <r>
    <x v="4"/>
    <n v="20"/>
    <n v="20"/>
    <n v="0"/>
    <x v="26"/>
    <m/>
    <s v="NA"/>
    <x v="6"/>
    <s v="NA"/>
    <s v="NA"/>
    <m/>
    <m/>
    <x v="5"/>
    <m/>
    <m/>
    <x v="0"/>
    <m/>
    <s v="NA"/>
    <m/>
    <m/>
    <s v="NA"/>
    <m/>
    <m/>
    <s v="TEM"/>
    <s v="NA"/>
    <s v="NA"/>
    <s v="NA"/>
    <s v="ND"/>
    <n v="32.058823529411768"/>
    <n v="32.058823529411768"/>
    <s v="NA"/>
    <s v="NA"/>
    <s v="NA"/>
    <s v="ND"/>
    <s v="NA"/>
    <s v="ND"/>
    <n v="34"/>
    <n v="13"/>
    <n v="34"/>
    <n v="34"/>
    <x v="1"/>
    <n v="2011"/>
    <s v="Rikkinen, E."/>
    <s v="Finland"/>
    <s v="Atomic Layer Deposition Preparation of Pd Nanoparticles on a Porous Carbon Support for Alcohol Oxidation"/>
    <s v="The Journal of Physical Chemistry C"/>
    <x v="118"/>
    <m/>
    <m/>
  </r>
  <r>
    <x v="6"/>
    <s v="NA"/>
    <n v="19.399999999999999"/>
    <s v="NA"/>
    <x v="79"/>
    <m/>
    <s v="NA"/>
    <x v="6"/>
    <s v="Vulcan XC-72"/>
    <s v="ND"/>
    <m/>
    <m/>
    <x v="0"/>
    <s v="water"/>
    <n v="9.5"/>
    <x v="1"/>
    <m/>
    <s v="NA"/>
    <m/>
    <m/>
    <s v="NaBH4"/>
    <n v="1"/>
    <n v="343"/>
    <s v="TEM"/>
    <s v="NA"/>
    <s v="NA"/>
    <s v="NA"/>
    <s v="ND"/>
    <n v="18.474576271186439"/>
    <n v="18.474576271186439"/>
    <s v="NA"/>
    <s v="NA"/>
    <s v="NA"/>
    <s v="ND"/>
    <s v="NA"/>
    <s v="ND"/>
    <n v="59"/>
    <s v="ND"/>
    <n v="59"/>
    <n v="59"/>
    <x v="9"/>
    <n v="2011"/>
    <s v="Ma, J."/>
    <s v="China"/>
    <s v="Synthesis of carbon supported palladium nanoparticles catalyst using a facile homogeneous precipitation-reduction reaction method for formic acid electrooxidation"/>
    <s v="Applied Surface Science"/>
    <x v="119"/>
    <m/>
    <m/>
  </r>
  <r>
    <x v="6"/>
    <s v="NA"/>
    <n v="21"/>
    <s v="NA"/>
    <x v="80"/>
    <m/>
    <s v="NA"/>
    <x v="6"/>
    <s v="Vulcan XC-72 from Cabot Company (Boston, USA)"/>
    <s v="ND"/>
    <m/>
    <m/>
    <x v="0"/>
    <s v="water"/>
    <m/>
    <x v="1"/>
    <m/>
    <s v="NA"/>
    <m/>
    <m/>
    <s v="NaBH4"/>
    <n v="1"/>
    <n v="298"/>
    <s v="TEM"/>
    <s v="NA"/>
    <s v="NA"/>
    <s v="NA"/>
    <s v="ND"/>
    <n v="37.586206896551722"/>
    <n v="37.586206896551722"/>
    <s v="NA"/>
    <s v="NA"/>
    <s v="NA"/>
    <s v="ND"/>
    <n v="26"/>
    <s v="ND"/>
    <n v="29"/>
    <s v="ND"/>
    <n v="29"/>
    <n v="29"/>
    <x v="9"/>
    <n v="2011"/>
    <s v="Liang, Y."/>
    <s v="China"/>
    <s v="Preparation of highly dispersed and ultrafine Pd/C catalyst and its electrocatalytic performance for hydrazine electrooxidation"/>
    <s v="Applied Catalysis B: Environmental"/>
    <x v="120"/>
    <s v="Temperature while adding NaBH4 was not given, room temperature was assumed."/>
    <m/>
  </r>
  <r>
    <x v="6"/>
    <s v="NA"/>
    <n v="21"/>
    <s v="NA"/>
    <x v="80"/>
    <m/>
    <s v="NA"/>
    <x v="6"/>
    <s v="Vulcan XC-72 from Cabot Company (Boston, USA)"/>
    <s v="ND"/>
    <m/>
    <m/>
    <x v="0"/>
    <s v="water"/>
    <m/>
    <x v="1"/>
    <m/>
    <s v="NA"/>
    <m/>
    <m/>
    <s v="NaBH4"/>
    <n v="1"/>
    <n v="298"/>
    <s v="TEM"/>
    <s v="NA"/>
    <s v="NA"/>
    <s v="NA"/>
    <s v="ND"/>
    <n v="24.222222222222221"/>
    <n v="24.222222222222221"/>
    <s v="NA"/>
    <s v="NA"/>
    <s v="NA"/>
    <s v="ND"/>
    <n v="36"/>
    <s v="ND"/>
    <n v="45"/>
    <s v="ND"/>
    <n v="45"/>
    <n v="45"/>
    <x v="9"/>
    <n v="2011"/>
    <s v="Liang, Y."/>
    <s v="China"/>
    <s v="Preparation of highly dispersed and ultrafine Pd/C catalyst and its electrocatalytic performance for hydrazine electrooxidation"/>
    <s v="Applied Catalysis B: Environmental"/>
    <x v="120"/>
    <s v="Temperature while adding NaBH4 was not given, room temperature was assumed."/>
    <m/>
  </r>
  <r>
    <x v="4"/>
    <n v="20"/>
    <n v="20"/>
    <n v="0"/>
    <x v="26"/>
    <m/>
    <s v="NA"/>
    <x v="6"/>
    <s v="activated carbon (wood based), Evonik Industries"/>
    <s v="NA"/>
    <m/>
    <m/>
    <x v="5"/>
    <m/>
    <m/>
    <x v="0"/>
    <m/>
    <s v="NA"/>
    <m/>
    <m/>
    <s v="NA"/>
    <m/>
    <m/>
    <s v="TEM"/>
    <s v="NA"/>
    <s v="NA"/>
    <s v="NA"/>
    <s v="ND"/>
    <n v="34.384858044164041"/>
    <n v="34.384858044164041"/>
    <s v="NA"/>
    <s v="NA"/>
    <s v="NA"/>
    <s v="ND"/>
    <s v="NA"/>
    <s v="ND"/>
    <n v="31.7"/>
    <n v="4.2"/>
    <n v="31.7"/>
    <n v="31.7"/>
    <x v="10"/>
    <n v="2011"/>
    <s v="Albers, P.W."/>
    <s v="Germany, UK"/>
    <s v="Characterization of β-Palladium Hydride Formation in the Lindlar Catalyst and in Carbon-Supported Palladium"/>
    <s v="The Journal of Physical Chemistry C"/>
    <x v="121"/>
    <m/>
    <m/>
  </r>
  <r>
    <x v="4"/>
    <n v="5"/>
    <n v="5"/>
    <n v="0"/>
    <x v="1"/>
    <m/>
    <s v="NA"/>
    <x v="6"/>
    <s v="activated carbon (wood based), Evonik Industries"/>
    <s v="NA"/>
    <m/>
    <m/>
    <x v="5"/>
    <m/>
    <m/>
    <x v="0"/>
    <m/>
    <s v="NA"/>
    <m/>
    <m/>
    <s v="H2"/>
    <n v="2"/>
    <n v="323"/>
    <s v="TEM"/>
    <s v="NA"/>
    <s v="NA"/>
    <s v="NA"/>
    <s v="ND"/>
    <n v="43.951612903225808"/>
    <n v="43.951612903225808"/>
    <s v="NA"/>
    <s v="NA"/>
    <s v="NA"/>
    <s v="ND"/>
    <s v="NA"/>
    <s v="ND"/>
    <n v="24.8"/>
    <n v="4.7"/>
    <n v="24.8"/>
    <n v="24.8"/>
    <x v="10"/>
    <n v="2011"/>
    <s v="Albers, P.W."/>
    <s v="Germany, UK"/>
    <s v="Characterization of β-Palladium Hydride Formation in the Lindlar Catalyst and in Carbon-Supported Palladium"/>
    <s v="The Journal of Physical Chemistry C"/>
    <x v="121"/>
    <m/>
    <m/>
  </r>
  <r>
    <x v="4"/>
    <n v="5"/>
    <n v="5"/>
    <n v="0"/>
    <x v="1"/>
    <m/>
    <s v="NA"/>
    <x v="6"/>
    <s v="activated carbon (wood based), Evonik Industries"/>
    <s v="NA"/>
    <m/>
    <m/>
    <x v="5"/>
    <m/>
    <m/>
    <x v="0"/>
    <m/>
    <s v="NA"/>
    <m/>
    <m/>
    <s v="NA"/>
    <m/>
    <m/>
    <s v="TEM"/>
    <s v="NA"/>
    <s v="NA"/>
    <s v="NA"/>
    <s v="ND"/>
    <n v="51.904761904761905"/>
    <n v="51.904761904761905"/>
    <s v="NA"/>
    <s v="NA"/>
    <s v="NA"/>
    <s v="ND"/>
    <s v="NA"/>
    <s v="ND"/>
    <n v="21"/>
    <n v="2"/>
    <n v="21"/>
    <n v="21"/>
    <x v="10"/>
    <n v="2011"/>
    <s v="Albers, P.W."/>
    <s v="Germany, UK"/>
    <s v="Characterization of β-Palladium Hydride Formation in the Lindlar Catalyst and in Carbon-Supported Palladium"/>
    <s v="The Journal of Physical Chemistry C"/>
    <x v="121"/>
    <m/>
    <m/>
  </r>
  <r>
    <x v="4"/>
    <n v="5"/>
    <n v="5"/>
    <n v="0"/>
    <x v="1"/>
    <m/>
    <s v="NA"/>
    <x v="6"/>
    <s v="activated carbon (wood based), Evonik Industries"/>
    <s v="NA"/>
    <m/>
    <m/>
    <x v="5"/>
    <m/>
    <m/>
    <x v="0"/>
    <m/>
    <s v="NA"/>
    <m/>
    <m/>
    <s v="H2"/>
    <n v="12"/>
    <n v="373"/>
    <s v="TEM"/>
    <s v="NA"/>
    <s v="NA"/>
    <s v="NA"/>
    <s v="ND"/>
    <n v="31.232091690544415"/>
    <n v="31.232091690544415"/>
    <s v="NA"/>
    <s v="NA"/>
    <s v="NA"/>
    <s v="ND"/>
    <s v="NA"/>
    <s v="ND"/>
    <n v="34.9"/>
    <n v="10.4"/>
    <n v="34.9"/>
    <n v="34.9"/>
    <x v="10"/>
    <n v="2011"/>
    <s v="Albers, P.W."/>
    <s v="Germany, UK"/>
    <s v="Characterization of β-Palladium Hydride Formation in the Lindlar Catalyst and in Carbon-Supported Palladium"/>
    <s v="The Journal of Physical Chemistry C"/>
    <x v="121"/>
    <m/>
    <m/>
  </r>
  <r>
    <x v="0"/>
    <n v="5"/>
    <s v="NA"/>
    <s v="NA"/>
    <x v="1"/>
    <m/>
    <s v="NA"/>
    <x v="6"/>
    <s v="activated carbon aerogel"/>
    <s v="NA"/>
    <m/>
    <m/>
    <x v="1"/>
    <s v="water"/>
    <m/>
    <x v="0"/>
    <m/>
    <s v="NA"/>
    <n v="5"/>
    <n v="523"/>
    <s v="H2"/>
    <n v="6"/>
    <n v="393"/>
    <s v="TEM"/>
    <s v="NA"/>
    <s v="NA"/>
    <s v="NA"/>
    <s v="ND"/>
    <n v="6.1235955056179776"/>
    <n v="6.1235955056179776"/>
    <s v="NA"/>
    <s v="NA"/>
    <s v="NA"/>
    <s v="ND"/>
    <n v="202"/>
    <s v="ND"/>
    <n v="178"/>
    <s v="ND"/>
    <n v="178"/>
    <n v="178"/>
    <x v="5"/>
    <n v="2011"/>
    <s v="Park, H.W."/>
    <s v="South Korea"/>
    <s v="Decomposition of 4-phenoxyphenol to aromatics over palladium catalyst supported on activated carbon aerogel"/>
    <s v="Applied Catalysis A: General"/>
    <x v="122"/>
    <m/>
    <m/>
  </r>
  <r>
    <x v="0"/>
    <n v="5"/>
    <s v="NA"/>
    <s v="NA"/>
    <x v="1"/>
    <m/>
    <s v="NA"/>
    <x v="6"/>
    <s v="activated carbon aerogel"/>
    <s v="activated by H3PO4 with weight ratio of 0.5"/>
    <m/>
    <m/>
    <x v="1"/>
    <s v="water"/>
    <m/>
    <x v="0"/>
    <m/>
    <s v="NA"/>
    <n v="5"/>
    <n v="523"/>
    <s v="H2"/>
    <n v="6"/>
    <n v="393"/>
    <s v="TEM"/>
    <s v="NA"/>
    <s v="NA"/>
    <s v="NA"/>
    <s v="ND"/>
    <n v="6.449704142011834"/>
    <n v="6.449704142011834"/>
    <s v="NA"/>
    <s v="NA"/>
    <s v="NA"/>
    <s v="ND"/>
    <n v="197"/>
    <s v="ND"/>
    <n v="169"/>
    <s v="ND"/>
    <n v="169"/>
    <n v="169"/>
    <x v="5"/>
    <n v="2011"/>
    <s v="Park, H.W."/>
    <s v="South Korea"/>
    <s v="Decomposition of 4-phenoxyphenol to aromatics over palladium catalyst supported on activated carbon aerogel"/>
    <s v="Applied Catalysis A: General"/>
    <x v="122"/>
    <m/>
    <m/>
  </r>
  <r>
    <x v="0"/>
    <n v="5"/>
    <s v="NA"/>
    <s v="NA"/>
    <x v="1"/>
    <m/>
    <s v="NA"/>
    <x v="6"/>
    <s v="activated carbon aerogel"/>
    <s v="activated by H3PO4 with weight ratio of 1.0"/>
    <m/>
    <m/>
    <x v="1"/>
    <s v="water"/>
    <m/>
    <x v="0"/>
    <m/>
    <s v="NA"/>
    <n v="5"/>
    <n v="523"/>
    <s v="H2"/>
    <n v="6"/>
    <n v="393"/>
    <s v="TEM"/>
    <s v="NA"/>
    <s v="NA"/>
    <s v="NA"/>
    <s v="ND"/>
    <n v="11.595744680851064"/>
    <n v="11.595744680851064"/>
    <s v="NA"/>
    <s v="NA"/>
    <s v="NA"/>
    <s v="ND"/>
    <n v="115"/>
    <s v="ND"/>
    <n v="94"/>
    <s v="ND"/>
    <n v="94"/>
    <n v="94"/>
    <x v="5"/>
    <n v="2011"/>
    <s v="Park, H.W."/>
    <s v="South Korea"/>
    <s v="Decomposition of 4-phenoxyphenol to aromatics over palladium catalyst supported on activated carbon aerogel"/>
    <s v="Applied Catalysis A: General"/>
    <x v="122"/>
    <m/>
    <m/>
  </r>
  <r>
    <x v="0"/>
    <n v="5"/>
    <s v="NA"/>
    <s v="NA"/>
    <x v="1"/>
    <m/>
    <s v="NA"/>
    <x v="6"/>
    <s v="activated carbon aerogel"/>
    <s v="activated by H3PO4 with weight ratio of 2.0"/>
    <m/>
    <m/>
    <x v="1"/>
    <s v="water"/>
    <m/>
    <x v="0"/>
    <m/>
    <s v="NA"/>
    <n v="5"/>
    <n v="523"/>
    <s v="H2"/>
    <n v="6"/>
    <n v="393"/>
    <s v="TEM"/>
    <s v="NA"/>
    <s v="NA"/>
    <s v="NA"/>
    <s v="ND"/>
    <n v="8.1343283582089558"/>
    <n v="8.1343283582089558"/>
    <s v="NA"/>
    <s v="NA"/>
    <s v="NA"/>
    <s v="ND"/>
    <n v="148"/>
    <s v="ND"/>
    <n v="134"/>
    <s v="ND"/>
    <n v="134"/>
    <n v="134"/>
    <x v="5"/>
    <n v="2011"/>
    <s v="Park, H.W."/>
    <s v="South Korea"/>
    <s v="Decomposition of 4-phenoxyphenol to aromatics over palladium catalyst supported on activated carbon aerogel"/>
    <s v="Applied Catalysis A: General"/>
    <x v="122"/>
    <m/>
    <m/>
  </r>
  <r>
    <x v="0"/>
    <n v="5"/>
    <s v="NA"/>
    <s v="NA"/>
    <x v="1"/>
    <m/>
    <s v="NA"/>
    <x v="6"/>
    <s v="activated carbon aerogel"/>
    <s v="activated by H3PO4 with weight ratio of 3.0"/>
    <m/>
    <m/>
    <x v="1"/>
    <s v="water"/>
    <m/>
    <x v="0"/>
    <m/>
    <s v="NA"/>
    <n v="5"/>
    <n v="523"/>
    <s v="H2"/>
    <n v="6"/>
    <n v="393"/>
    <s v="TEM"/>
    <s v="NA"/>
    <s v="NA"/>
    <s v="NA"/>
    <s v="ND"/>
    <n v="6.7701863354037268"/>
    <n v="6.7701863354037268"/>
    <s v="NA"/>
    <s v="NA"/>
    <s v="NA"/>
    <s v="ND"/>
    <n v="182"/>
    <s v="ND"/>
    <n v="161"/>
    <s v="ND"/>
    <n v="161"/>
    <n v="161"/>
    <x v="5"/>
    <n v="2011"/>
    <s v="Park, H.W."/>
    <s v="South Korea"/>
    <s v="Decomposition of 4-phenoxyphenol to aromatics over palladium catalyst supported on activated carbon aerogel"/>
    <s v="Applied Catalysis A: General"/>
    <x v="122"/>
    <m/>
    <m/>
  </r>
  <r>
    <x v="0"/>
    <n v="2"/>
    <s v="NA"/>
    <s v="NA"/>
    <x v="29"/>
    <n v="1326"/>
    <n v="66300"/>
    <x v="6"/>
    <s v="activated carbon NC80 (PICA)"/>
    <s v="crushed and sieved before impregnation"/>
    <m/>
    <m/>
    <x v="0"/>
    <s v="water"/>
    <m/>
    <x v="0"/>
    <n v="11.5"/>
    <s v="NA"/>
    <n v="2"/>
    <n v="573"/>
    <s v="H2"/>
    <n v="2"/>
    <n v="623"/>
    <s v="H2 Chemisorption"/>
    <s v="NA"/>
    <n v="1.0920000000000001"/>
    <n v="39"/>
    <s v="ND"/>
    <s v="NA"/>
    <n v="39"/>
    <s v="NA"/>
    <n v="28"/>
    <n v="28"/>
    <s v="ND"/>
    <s v="NA"/>
    <s v="ND"/>
    <n v="34"/>
    <n v="18"/>
    <n v="28"/>
    <n v="28"/>
    <x v="2"/>
    <n v="2011"/>
    <s v="Trawczyński, J."/>
    <s v="Poland, Spain"/>
    <s v="Reduction of nitrate on active carbon supported Pd-Cu catalysts"/>
    <s v="Applied Catalysis A: General"/>
    <x v="123"/>
    <s v="573 K 2h N2 treatment"/>
    <m/>
  </r>
  <r>
    <x v="6"/>
    <n v="5"/>
    <s v="NA"/>
    <s v="NA"/>
    <x v="1"/>
    <n v="1217"/>
    <n v="24340"/>
    <x v="6"/>
    <s v="activated carbon (200 mesh)"/>
    <s v="NA"/>
    <m/>
    <m/>
    <x v="0"/>
    <s v="aqueous hydrochloric acid"/>
    <n v="12"/>
    <x v="1"/>
    <m/>
    <s v="NA"/>
    <m/>
    <m/>
    <s v="CH2O"/>
    <m/>
    <n v="298"/>
    <s v="CO Chemisorption"/>
    <n v="1.1074999999999999"/>
    <s v="NA"/>
    <n v="44.3"/>
    <s v="ND"/>
    <s v="NA"/>
    <n v="44.3"/>
    <s v="NA"/>
    <n v="25"/>
    <n v="25"/>
    <s v="ND"/>
    <s v="NA"/>
    <s v="ND"/>
    <s v="NA"/>
    <s v="ND"/>
    <n v="25"/>
    <n v="25"/>
    <x v="0"/>
    <n v="2011"/>
    <s v="Chen, H."/>
    <s v="China"/>
    <s v="Mesoporous Carbon Supported Pd Catalysts for the Hydrogenation of β-Sitosterol to β-Sitostanol"/>
    <s v="Chinese Journal of Catalysis"/>
    <x v="124"/>
    <m/>
    <m/>
  </r>
  <r>
    <x v="6"/>
    <n v="5"/>
    <s v="NA"/>
    <s v="NA"/>
    <x v="1"/>
    <n v="1532"/>
    <n v="30640"/>
    <x v="6"/>
    <s v="mesoporous carbon (20-40 mesh)"/>
    <s v="NA"/>
    <m/>
    <m/>
    <x v="0"/>
    <s v="aqueous hydrochloric acid"/>
    <n v="12"/>
    <x v="1"/>
    <m/>
    <s v="NA"/>
    <m/>
    <m/>
    <s v="CH2O"/>
    <m/>
    <n v="298"/>
    <s v="CO Chemisorption"/>
    <n v="1.1160000000000001"/>
    <s v="NA"/>
    <n v="18.600000000000001"/>
    <s v="ND"/>
    <s v="NA"/>
    <n v="18.600000000000001"/>
    <s v="NA"/>
    <n v="60"/>
    <n v="60"/>
    <s v="ND"/>
    <s v="NA"/>
    <s v="ND"/>
    <s v="NA"/>
    <s v="ND"/>
    <n v="60"/>
    <n v="60"/>
    <x v="0"/>
    <n v="2011"/>
    <s v="Chen, H."/>
    <s v="China"/>
    <s v="Mesoporous Carbon Supported Pd Catalysts for the Hydrogenation of β-Sitosterol to β-Sitostanol"/>
    <s v="Chinese Journal of Catalysis"/>
    <x v="124"/>
    <m/>
    <m/>
  </r>
  <r>
    <x v="6"/>
    <n v="5"/>
    <s v="NA"/>
    <s v="NA"/>
    <x v="1"/>
    <n v="1644"/>
    <n v="32880"/>
    <x v="6"/>
    <s v="mesoporous carbon (200 mesh)"/>
    <s v="NA"/>
    <m/>
    <m/>
    <x v="0"/>
    <s v="aqueous hydrochloric acid"/>
    <n v="12"/>
    <x v="1"/>
    <m/>
    <s v="NA"/>
    <m/>
    <m/>
    <s v="CH2O"/>
    <m/>
    <n v="298"/>
    <s v="CO Chemisorption"/>
    <n v="1.1357000000000002"/>
    <s v="NA"/>
    <n v="27.7"/>
    <s v="ND"/>
    <s v="NA"/>
    <n v="27.7"/>
    <s v="NA"/>
    <n v="41"/>
    <n v="41"/>
    <s v="ND"/>
    <s v="NA"/>
    <s v="ND"/>
    <s v="NA"/>
    <s v="ND"/>
    <n v="41"/>
    <n v="41"/>
    <x v="0"/>
    <n v="2011"/>
    <s v="Chen, H."/>
    <s v="China"/>
    <s v="Mesoporous Carbon Supported Pd Catalysts for the Hydrogenation of β-Sitosterol to β-Sitostanol"/>
    <s v="Chinese Journal of Catalysis"/>
    <x v="124"/>
    <m/>
    <m/>
  </r>
  <r>
    <x v="6"/>
    <n v="5"/>
    <s v="NA"/>
    <s v="NA"/>
    <x v="1"/>
    <n v="1441"/>
    <n v="28820"/>
    <x v="6"/>
    <s v="mesoporous carbon (200 mesh)"/>
    <s v="treated with HNO3"/>
    <m/>
    <m/>
    <x v="0"/>
    <s v="aqueous hydrochloric acid"/>
    <n v="12"/>
    <x v="1"/>
    <m/>
    <s v="NA"/>
    <m/>
    <m/>
    <s v="CH2O"/>
    <m/>
    <n v="298"/>
    <s v="CO Chemisorption"/>
    <n v="1.1206000000000003"/>
    <s v="NA"/>
    <n v="43.1"/>
    <s v="ND"/>
    <s v="NA"/>
    <n v="43.1"/>
    <s v="NA"/>
    <n v="26"/>
    <n v="26"/>
    <s v="ND"/>
    <s v="NA"/>
    <s v="ND"/>
    <s v="NA"/>
    <s v="ND"/>
    <n v="26"/>
    <n v="26"/>
    <x v="0"/>
    <n v="2011"/>
    <s v="Chen, H."/>
    <s v="China"/>
    <s v="Mesoporous Carbon Supported Pd Catalysts for the Hydrogenation of β-Sitosterol to β-Sitostanol"/>
    <s v="Chinese Journal of Catalysis"/>
    <x v="124"/>
    <m/>
    <m/>
  </r>
  <r>
    <x v="1"/>
    <s v="NA"/>
    <n v="0.74"/>
    <s v="NA"/>
    <x v="54"/>
    <n v="125"/>
    <n v="16891.891891891893"/>
    <x v="1"/>
    <s v="Rhone-Poulenc"/>
    <s v="ND"/>
    <m/>
    <m/>
    <x v="0"/>
    <s v="water"/>
    <m/>
    <x v="0"/>
    <n v="8.5"/>
    <s v="NA"/>
    <n v="5"/>
    <n v="723"/>
    <s v="H2"/>
    <n v="1"/>
    <n v="573"/>
    <s v="H2 Chemisorption"/>
    <s v="NA"/>
    <n v="1.08"/>
    <n v="54"/>
    <s v="ND"/>
    <s v="NA"/>
    <n v="54"/>
    <s v="NA"/>
    <n v="20"/>
    <n v="20"/>
    <s v="ND"/>
    <s v="NA"/>
    <s v="ND"/>
    <n v="23"/>
    <s v="ND"/>
    <n v="20"/>
    <n v="20"/>
    <x v="0"/>
    <n v="2011"/>
    <s v="McArdle, S."/>
    <s v="Ireland"/>
    <s v="Selective hydrogenation of sunflower oil over noble metal catalysts"/>
    <s v="Journal of Molecular Catalysis A: Chemical"/>
    <x v="125"/>
    <m/>
    <s v="gamma-Al2O3 Alfa Aesar"/>
  </r>
  <r>
    <x v="1"/>
    <s v="NA"/>
    <n v="1.45"/>
    <s v="NA"/>
    <x v="81"/>
    <n v="62"/>
    <n v="4275.8620689655172"/>
    <x v="11"/>
    <s v="Sigma-Aldrich"/>
    <s v="ND"/>
    <m/>
    <m/>
    <x v="0"/>
    <s v="water"/>
    <m/>
    <x v="0"/>
    <n v="6.1"/>
    <s v="NA"/>
    <n v="5"/>
    <n v="723"/>
    <s v="H2"/>
    <n v="1"/>
    <n v="573"/>
    <s v="H2 Chemisorption"/>
    <s v="NA"/>
    <n v="1.1413"/>
    <n v="10.1"/>
    <s v="ND"/>
    <s v="NA"/>
    <n v="10.1"/>
    <s v="NA"/>
    <n v="113"/>
    <n v="113"/>
    <s v="ND"/>
    <s v="NA"/>
    <s v="ND"/>
    <n v="122"/>
    <s v="ND"/>
    <n v="113"/>
    <n v="113"/>
    <x v="0"/>
    <n v="2011"/>
    <s v="McArdle, S."/>
    <s v="Ireland"/>
    <s v="Selective hydrogenation of sunflower oil over noble metal catalysts"/>
    <s v="Journal of Molecular Catalysis A: Chemical"/>
    <x v="125"/>
    <m/>
    <s v="ZrO2 Aldrich"/>
  </r>
  <r>
    <x v="1"/>
    <s v="NA"/>
    <n v="1.28"/>
    <s v="NA"/>
    <x v="82"/>
    <n v="47"/>
    <n v="3671.875"/>
    <x v="5"/>
    <s v="Sigma-Aldrich"/>
    <s v="ND"/>
    <m/>
    <m/>
    <x v="0"/>
    <s v="water"/>
    <m/>
    <x v="0"/>
    <n v="6"/>
    <s v="NA"/>
    <n v="5"/>
    <n v="723"/>
    <s v="H2"/>
    <n v="1"/>
    <n v="573"/>
    <s v="H2 Chemisorption"/>
    <s v="NA"/>
    <n v="1.1256000000000002"/>
    <n v="8.4"/>
    <s v="ND"/>
    <s v="NA"/>
    <n v="8.4"/>
    <s v="NA"/>
    <n v="134"/>
    <n v="134"/>
    <s v="ND"/>
    <s v="NA"/>
    <s v="ND"/>
    <n v="164"/>
    <s v="ND"/>
    <n v="134"/>
    <n v="134"/>
    <x v="0"/>
    <n v="2011"/>
    <s v="McArdle, S."/>
    <s v="Ireland"/>
    <s v="Selective hydrogenation of sunflower oil over noble metal catalysts"/>
    <s v="Journal of Molecular Catalysis A: Chemical"/>
    <x v="125"/>
    <m/>
    <s v="TiO2 Degussa P-25"/>
  </r>
  <r>
    <x v="6"/>
    <n v="20"/>
    <s v="NA"/>
    <s v="NA"/>
    <x v="26"/>
    <m/>
    <s v="NA"/>
    <x v="6"/>
    <s v="Vulcan XC-72 "/>
    <s v="treated with HNO3 at 60 ℃ for 4 h"/>
    <m/>
    <m/>
    <x v="0"/>
    <s v="water"/>
    <n v="7.5"/>
    <x v="1"/>
    <m/>
    <s v="NA"/>
    <m/>
    <m/>
    <s v="NaBH4"/>
    <m/>
    <n v="298"/>
    <s v="XRD"/>
    <s v="NA"/>
    <s v="NA"/>
    <s v="NA"/>
    <s v="ND"/>
    <n v="11.237113402061855"/>
    <n v="11.237113402061855"/>
    <s v="NA"/>
    <s v="NA"/>
    <s v="NA"/>
    <s v="ND"/>
    <n v="97"/>
    <s v="ND"/>
    <s v="NA"/>
    <s v="ND"/>
    <s v="NA"/>
    <n v="97"/>
    <x v="9"/>
    <n v="2011"/>
    <s v="Sun, L."/>
    <s v="China"/>
    <s v="The enhancement effect of phosphomolybdic acid (H3PMo12O40) on Pd/C catalyst for the electroreduction of hydrogen peroxide"/>
    <s v="Journal of Applied Electrochemistry "/>
    <x v="126"/>
    <s v="Temperature while adding NaBH4 was not given, room temperature was assumed."/>
    <m/>
  </r>
  <r>
    <x v="1"/>
    <n v="3"/>
    <s v="NA"/>
    <s v="NA"/>
    <x v="14"/>
    <m/>
    <s v="NA"/>
    <x v="6"/>
    <s v="carbon nanotubes, supplied by Prof. W.Fei from Tsinghua University"/>
    <s v="ND"/>
    <m/>
    <m/>
    <x v="0"/>
    <s v="aqueous hydrochloric acid"/>
    <n v="9"/>
    <x v="1"/>
    <m/>
    <s v="NA"/>
    <m/>
    <m/>
    <s v="NA"/>
    <m/>
    <m/>
    <s v="CO Chemisorption"/>
    <s v="NA"/>
    <s v="NA"/>
    <n v="21.4"/>
    <s v="ND"/>
    <s v="NA"/>
    <n v="21.4"/>
    <n v="50.934579439252339"/>
    <n v="50.934579439252339"/>
    <s v="NA"/>
    <s v="ND"/>
    <s v="NA"/>
    <s v="ND"/>
    <s v="NA"/>
    <s v="ND"/>
    <n v="50.934579439252339"/>
    <n v="50.934579439252339"/>
    <x v="0"/>
    <n v="2011"/>
    <s v="Xiang, Y.Z."/>
    <s v="China"/>
    <s v="Selectivity difference between hydrogenation of acetophenone over CNTs and ACs supported Pd catalysts"/>
    <s v="Journal of Molecular Catalysis A: Chemical"/>
    <x v="127"/>
    <s v="Reduced before catalytic tests but not before CO Chemisorption"/>
    <m/>
  </r>
  <r>
    <x v="1"/>
    <n v="3"/>
    <s v="NA"/>
    <s v="NA"/>
    <x v="14"/>
    <m/>
    <s v="NA"/>
    <x v="6"/>
    <s v="activated carbon, supplied from Shaowu Xinsen Chemical Industry"/>
    <s v="ND"/>
    <m/>
    <m/>
    <x v="0"/>
    <s v="aqueous hydrochloric acid"/>
    <n v="9"/>
    <x v="1"/>
    <m/>
    <s v="NA"/>
    <m/>
    <m/>
    <s v="NA"/>
    <m/>
    <m/>
    <s v="CO Chemisorption"/>
    <s v="NA"/>
    <s v="NA"/>
    <n v="39.6"/>
    <s v="ND"/>
    <s v="NA"/>
    <n v="39.6"/>
    <n v="27.525252525252526"/>
    <n v="27.525252525252526"/>
    <s v="NA"/>
    <s v="ND"/>
    <s v="NA"/>
    <s v="ND"/>
    <s v="NA"/>
    <s v="ND"/>
    <n v="27.525252525252526"/>
    <n v="27.525252525252526"/>
    <x v="0"/>
    <n v="2011"/>
    <s v="Xiang, Y.Z."/>
    <s v="China"/>
    <s v="Selectivity difference between hydrogenation of acetophenone over CNTs and ACs supported Pd catalysts"/>
    <s v="Journal of Molecular Catalysis A: Chemical"/>
    <x v="127"/>
    <s v="Reduced before catalytic tests but not before CO Chemisorption"/>
    <m/>
  </r>
  <r>
    <x v="0"/>
    <n v="0.1"/>
    <n v="0.09"/>
    <n v="0.10000000000000009"/>
    <x v="83"/>
    <n v="42"/>
    <n v="42000"/>
    <x v="10"/>
    <s v="by Sigma-Aldrich"/>
    <s v="ND"/>
    <m/>
    <m/>
    <x v="1"/>
    <s v="water"/>
    <m/>
    <x v="0"/>
    <n v="6"/>
    <s v="NA"/>
    <n v="2"/>
    <n v="773"/>
    <s v="H2"/>
    <n v="1"/>
    <n v="623"/>
    <s v="CO Chemisorption"/>
    <s v="NA"/>
    <s v="NA"/>
    <n v="44.7"/>
    <s v="ND"/>
    <s v="NA"/>
    <n v="44.7"/>
    <n v="24.384787472035793"/>
    <n v="24.384787472035793"/>
    <s v="NA"/>
    <s v="ND"/>
    <s v="NA"/>
    <s v="ND"/>
    <s v="NA"/>
    <s v="ND"/>
    <n v="24.384787472035793"/>
    <n v="24.384787472035793"/>
    <x v="16"/>
    <n v="2011"/>
    <s v="Kim, S.M."/>
    <s v="Republic of Korea"/>
    <s v="Conversion of biomass-derived butanal into gasoline-range branched hydrocarbon over Pd-supported catalysts"/>
    <s v="Catalysis Communications"/>
    <x v="128"/>
    <m/>
    <s v="CeO2 Aldrich"/>
  </r>
  <r>
    <x v="0"/>
    <n v="0.1"/>
    <n v="0.08"/>
    <n v="0.20000000000000004"/>
    <x v="83"/>
    <n v="57"/>
    <n v="57000"/>
    <x v="16"/>
    <s v="by Sigma-Aldrich"/>
    <s v="ND"/>
    <m/>
    <m/>
    <x v="1"/>
    <s v="water"/>
    <m/>
    <x v="0"/>
    <n v="10"/>
    <s v="NA"/>
    <n v="2"/>
    <n v="773"/>
    <s v="H2"/>
    <n v="1"/>
    <n v="623"/>
    <s v="CO Chemisorption"/>
    <s v="NA"/>
    <s v="NA"/>
    <n v="12.3"/>
    <s v="ND"/>
    <s v="NA"/>
    <n v="12.3"/>
    <n v="88.617886178861781"/>
    <n v="88.617886178861781"/>
    <s v="NA"/>
    <s v="ND"/>
    <s v="NA"/>
    <s v="ND"/>
    <s v="NA"/>
    <s v="ND"/>
    <n v="88.617886178861781"/>
    <n v="88.617886178861781"/>
    <x v="16"/>
    <n v="2011"/>
    <s v="Kim, S.M."/>
    <s v="Republic of Korea"/>
    <s v="Conversion of biomass-derived butanal into gasoline-range branched hydrocarbon over Pd-supported catalysts"/>
    <s v="Catalysis Communications"/>
    <x v="128"/>
    <m/>
    <s v="MgO Merck"/>
  </r>
  <r>
    <x v="0"/>
    <n v="0.1"/>
    <n v="0.09"/>
    <n v="0.10000000000000009"/>
    <x v="83"/>
    <n v="45"/>
    <n v="45000"/>
    <x v="33"/>
    <s v="by Sigma-Aldrich"/>
    <s v="ND"/>
    <m/>
    <m/>
    <x v="1"/>
    <s v="water"/>
    <m/>
    <x v="0"/>
    <m/>
    <s v="NA"/>
    <n v="2"/>
    <n v="773"/>
    <s v="H2"/>
    <n v="1"/>
    <n v="623"/>
    <s v="CO Chemisorption"/>
    <s v="NA"/>
    <s v="NA"/>
    <n v="11.7"/>
    <s v="ND"/>
    <s v="NA"/>
    <n v="11.7"/>
    <n v="93.162393162393172"/>
    <n v="93.162393162393172"/>
    <s v="NA"/>
    <s v="ND"/>
    <s v="NA"/>
    <s v="ND"/>
    <s v="NA"/>
    <s v="ND"/>
    <n v="93.162393162393172"/>
    <n v="93.162393162393172"/>
    <x v="16"/>
    <n v="2011"/>
    <s v="Kim, S.M."/>
    <s v="Republic of Korea"/>
    <s v="Conversion of biomass-derived butanal into gasoline-range branched hydrocarbon over Pd-supported catalysts"/>
    <s v="Catalysis Communications"/>
    <x v="128"/>
    <m/>
    <m/>
  </r>
  <r>
    <x v="0"/>
    <n v="0.1"/>
    <n v="0.11"/>
    <n v="9.999999999999995E-2"/>
    <x v="83"/>
    <n v="30"/>
    <n v="30000"/>
    <x v="11"/>
    <s v="by Sigma-Aldrich"/>
    <s v="ND"/>
    <m/>
    <m/>
    <x v="1"/>
    <s v="water"/>
    <m/>
    <x v="0"/>
    <n v="8"/>
    <s v="NA"/>
    <n v="2"/>
    <n v="773"/>
    <s v="H2"/>
    <n v="1"/>
    <n v="623"/>
    <s v="CO Chemisorption"/>
    <s v="NA"/>
    <s v="NA"/>
    <n v="16.8"/>
    <s v="ND"/>
    <s v="NA"/>
    <n v="16.8"/>
    <n v="64.88095238095238"/>
    <n v="64.88095238095238"/>
    <s v="NA"/>
    <s v="ND"/>
    <s v="NA"/>
    <s v="ND"/>
    <s v="NA"/>
    <s v="ND"/>
    <n v="64.88095238095238"/>
    <n v="64.88095238095238"/>
    <x v="16"/>
    <n v="2011"/>
    <s v="Kim, S.M."/>
    <s v="Republic of Korea"/>
    <s v="Conversion of biomass-derived butanal into gasoline-range branched hydrocarbon over Pd-supported catalysts"/>
    <s v="Catalysis Communications"/>
    <x v="128"/>
    <m/>
    <s v="ZrO2 Aldrich water washed"/>
  </r>
  <r>
    <x v="0"/>
    <n v="0.1"/>
    <n v="0.09"/>
    <n v="0.10000000000000009"/>
    <x v="83"/>
    <n v="124"/>
    <n v="124000"/>
    <x v="1"/>
    <s v="by Alfa Aesar"/>
    <s v="ND"/>
    <m/>
    <m/>
    <x v="1"/>
    <s v="water"/>
    <m/>
    <x v="0"/>
    <n v="8.5"/>
    <s v="NA"/>
    <n v="2"/>
    <n v="773"/>
    <s v="H2"/>
    <n v="1"/>
    <n v="623"/>
    <s v="CO Chemisorption"/>
    <s v="NA"/>
    <s v="NA"/>
    <n v="44.1"/>
    <s v="ND"/>
    <s v="NA"/>
    <n v="44.1"/>
    <n v="24.71655328798186"/>
    <n v="24.71655328798186"/>
    <s v="NA"/>
    <s v="ND"/>
    <s v="NA"/>
    <s v="ND"/>
    <s v="NA"/>
    <s v="ND"/>
    <n v="24.71655328798186"/>
    <n v="24.71655328798186"/>
    <x v="16"/>
    <n v="2011"/>
    <s v="Kim, S.M."/>
    <s v="Republic of Korea"/>
    <s v="Conversion of biomass-derived butanal into gasoline-range branched hydrocarbon over Pd-supported catalysts"/>
    <s v="Catalysis Communications"/>
    <x v="128"/>
    <m/>
    <s v="gamma-Al2O3 Alfa Aesar"/>
  </r>
  <r>
    <x v="0"/>
    <n v="0.1"/>
    <n v="0.1"/>
    <n v="0"/>
    <x v="83"/>
    <n v="645"/>
    <n v="645000"/>
    <x v="27"/>
    <s v="by Sigma-Aldrich"/>
    <s v="ND"/>
    <m/>
    <m/>
    <x v="1"/>
    <s v="water"/>
    <m/>
    <x v="0"/>
    <m/>
    <s v="NA"/>
    <n v="2"/>
    <n v="773"/>
    <s v="H2"/>
    <n v="1"/>
    <n v="623"/>
    <s v="CO Chemisorption"/>
    <s v="NA"/>
    <s v="NA"/>
    <n v="25.7"/>
    <s v="ND"/>
    <s v="NA"/>
    <n v="25.7"/>
    <n v="42.412451361867703"/>
    <n v="42.412451361867703"/>
    <s v="NA"/>
    <s v="ND"/>
    <s v="NA"/>
    <s v="ND"/>
    <s v="NA"/>
    <s v="ND"/>
    <n v="42.412451361867703"/>
    <n v="42.412451361867703"/>
    <x v="16"/>
    <n v="2011"/>
    <s v="Kim, S.M."/>
    <s v="Republic of Korea"/>
    <s v="Conversion of biomass-derived butanal into gasoline-range branched hydrocarbon over Pd-supported catalysts"/>
    <s v="Catalysis Communications"/>
    <x v="128"/>
    <m/>
    <m/>
  </r>
  <r>
    <x v="1"/>
    <n v="60"/>
    <n v="60"/>
    <n v="0"/>
    <x v="84"/>
    <m/>
    <s v="NA"/>
    <x v="6"/>
    <s v="graphene, prepared with Hummers method, source: natural graphite supplied from Carbonix Co., Korea"/>
    <s v="thermal exfoliation at 830 ℃ for 60 s in Ar"/>
    <m/>
    <m/>
    <x v="0"/>
    <s v="acetone"/>
    <m/>
    <x v="0"/>
    <n v="7"/>
    <s v="NA"/>
    <m/>
    <m/>
    <s v="H2"/>
    <n v="3"/>
    <n v="523"/>
    <s v="TEM"/>
    <s v="NA"/>
    <s v="NA"/>
    <s v="NA"/>
    <s v="ND"/>
    <n v="54.5"/>
    <n v="54.5"/>
    <s v="NA"/>
    <s v="NA"/>
    <s v="NA"/>
    <s v="ND"/>
    <n v="30"/>
    <s v="ND"/>
    <n v="20"/>
    <n v="4"/>
    <n v="20"/>
    <n v="20"/>
    <x v="10"/>
    <n v="2011"/>
    <s v="Choi, S.M."/>
    <s v="Republic of Korea"/>
    <s v="Synthesis and characterization of graphene-supported metal nanoparticles by impregnation method with heat treatment in H2 atmosphere"/>
    <s v="Synthetic Metals"/>
    <x v="129"/>
    <s v="The actual metal loading was not given, but it was stated that it was close to nominal loading. Thus, same value was written"/>
    <m/>
  </r>
  <r>
    <x v="1"/>
    <n v="1"/>
    <n v="0.85"/>
    <n v="0.15000000000000002"/>
    <x v="0"/>
    <m/>
    <s v="NA"/>
    <x v="0"/>
    <s v="supplied from Alfa Aesar, USA"/>
    <s v="ND"/>
    <m/>
    <m/>
    <x v="2"/>
    <s v="acetone"/>
    <m/>
    <x v="0"/>
    <n v="8.5"/>
    <s v="NA"/>
    <n v="2"/>
    <n v="673"/>
    <s v="H2"/>
    <n v="1"/>
    <n v="573"/>
    <s v="H2 Chemisorption"/>
    <s v="NA"/>
    <s v="NA"/>
    <n v="17.2"/>
    <s v="ND"/>
    <s v="NA"/>
    <n v="17.2"/>
    <n v="63.372093023255815"/>
    <n v="63.372093023255815"/>
    <s v="NA"/>
    <s v="ND"/>
    <s v="NA"/>
    <s v="ND"/>
    <s v="NA"/>
    <s v="ND"/>
    <n v="63.372093023255815"/>
    <n v="63.372093023255815"/>
    <x v="4"/>
    <n v="2011"/>
    <s v="Cobo, M."/>
    <s v="Colombia"/>
    <s v="Catalytic hydrodechlorination of trichloroethylene with 2-propanol over Pd/Al2O3"/>
    <s v="Catalysis Today"/>
    <x v="130"/>
    <m/>
    <s v="gamma-Al2O3 Alfa Aesar"/>
  </r>
  <r>
    <x v="1"/>
    <n v="2"/>
    <n v="2.2000000000000002"/>
    <n v="0.10000000000000009"/>
    <x v="29"/>
    <m/>
    <s v="NA"/>
    <x v="0"/>
    <s v="supplied from Alfa Aesar, USA"/>
    <s v="ND"/>
    <m/>
    <m/>
    <x v="2"/>
    <s v="acetone"/>
    <m/>
    <x v="0"/>
    <n v="8.5"/>
    <s v="NA"/>
    <n v="2"/>
    <n v="673"/>
    <s v="H2"/>
    <n v="1"/>
    <n v="573"/>
    <s v="H2 Chemisorption"/>
    <s v="NA"/>
    <s v="NA"/>
    <n v="17.399999999999999"/>
    <s v="ND"/>
    <s v="NA"/>
    <n v="17.399999999999999"/>
    <n v="62.643678160919542"/>
    <n v="62.643678160919542"/>
    <s v="NA"/>
    <s v="ND"/>
    <s v="NA"/>
    <s v="ND"/>
    <s v="NA"/>
    <s v="ND"/>
    <n v="62.643678160919542"/>
    <n v="62.643678160919542"/>
    <x v="4"/>
    <n v="2011"/>
    <s v="Cobo, M."/>
    <s v="Colombia"/>
    <s v="Catalytic hydrodechlorination of trichloroethylene with 2-propanol over Pd/Al2O4"/>
    <s v="Catalysis Today"/>
    <x v="130"/>
    <m/>
    <s v="gamma-Al2O3 Alfa Aesar"/>
  </r>
  <r>
    <x v="4"/>
    <n v="0.5"/>
    <n v="0.5"/>
    <n v="0"/>
    <x v="6"/>
    <m/>
    <s v="NA"/>
    <x v="6"/>
    <s v="activated carbon, supplied from Engelhard, Italy"/>
    <s v="NA"/>
    <m/>
    <m/>
    <x v="5"/>
    <m/>
    <m/>
    <x v="0"/>
    <m/>
    <s v="NA"/>
    <m/>
    <m/>
    <s v="H2"/>
    <m/>
    <n v="303"/>
    <s v="CO Chemisorption"/>
    <n v="1.1180000000000001"/>
    <s v="NA"/>
    <n v="26"/>
    <s v="ND"/>
    <s v="NA"/>
    <n v="26"/>
    <s v="NA"/>
    <n v="43"/>
    <n v="43"/>
    <s v="ND"/>
    <s v="NA"/>
    <s v="ND"/>
    <n v="62"/>
    <n v="3"/>
    <n v="43"/>
    <n v="43"/>
    <x v="4"/>
    <n v="2011"/>
    <s v="Diaz, E."/>
    <s v="Spain"/>
    <s v="Comparison of activated carbon-supported Pd and Rh catalysts for aqueous-phase hydrodechlorination"/>
    <s v="Applied Catalysis B: Environmental"/>
    <x v="131"/>
    <s v="Dispersion from TEM was also given as 18%"/>
    <m/>
  </r>
  <r>
    <x v="0"/>
    <n v="0.5"/>
    <s v="NA"/>
    <s v="NA"/>
    <x v="6"/>
    <n v="950"/>
    <n v="190000"/>
    <x v="6"/>
    <s v="activated carbon, supplied from Merck"/>
    <s v="NA"/>
    <m/>
    <m/>
    <x v="0"/>
    <s v="aqueous hydrochloric acid"/>
    <m/>
    <x v="0"/>
    <m/>
    <s v="NA"/>
    <m/>
    <n v="473"/>
    <s v="H2"/>
    <m/>
    <n v="423"/>
    <s v="CO Chemisorption"/>
    <n v="1.1200000000000001"/>
    <s v="NA"/>
    <n v="35"/>
    <s v="ND"/>
    <s v="NA"/>
    <n v="35"/>
    <s v="NA"/>
    <n v="32"/>
    <n v="32"/>
    <s v="ND"/>
    <s v="NA"/>
    <s v="ND"/>
    <n v="35"/>
    <n v="2"/>
    <n v="32"/>
    <n v="32"/>
    <x v="4"/>
    <n v="2011"/>
    <s v="Diaz, E."/>
    <s v="Spain"/>
    <s v="Comparison of activated carbon-supported Pd and Rh catalysts for aqueous-phase hydrodechlorination"/>
    <s v="Applied Catalysis B: Environmental"/>
    <x v="131"/>
    <s v="Reduced again before CO chemisorption at 30 ℃ for 2 h in H2 flow, Dispersion from TEM was also given as 32%"/>
    <m/>
  </r>
  <r>
    <x v="0"/>
    <n v="0.5"/>
    <s v="NA"/>
    <s v="NA"/>
    <x v="6"/>
    <n v="950"/>
    <n v="190000"/>
    <x v="6"/>
    <s v="activated carbon, supplied from Merck"/>
    <s v="treated with HNO3 for 20 min"/>
    <m/>
    <m/>
    <x v="0"/>
    <s v="aqueous hydrochloric acid"/>
    <m/>
    <x v="0"/>
    <m/>
    <s v="NA"/>
    <m/>
    <n v="473"/>
    <s v="H2"/>
    <m/>
    <n v="423"/>
    <s v="CO Chemisorption"/>
    <n v="1.1020000000000001"/>
    <s v="NA"/>
    <n v="38"/>
    <s v="ND"/>
    <s v="NA"/>
    <n v="38"/>
    <s v="NA"/>
    <n v="29"/>
    <n v="29"/>
    <s v="ND"/>
    <s v="NA"/>
    <s v="ND"/>
    <n v="30"/>
    <n v="1"/>
    <n v="29"/>
    <n v="29"/>
    <x v="4"/>
    <n v="2011"/>
    <s v="Diaz, E."/>
    <s v="Spain"/>
    <s v="Comparison of activated carbon-supported Pd and Rh catalysts for aqueous-phase hydrodechlorination"/>
    <s v="Applied Catalysis B: Environmental"/>
    <x v="131"/>
    <s v="Reduced again before CO chemisorption at 30 ℃ for 2 h in H2 flow, Dispersion from TEM was also given as 37%"/>
    <m/>
  </r>
  <r>
    <x v="0"/>
    <s v="NA"/>
    <n v="1.4"/>
    <s v="NA"/>
    <x v="85"/>
    <n v="420"/>
    <n v="30000.000000000004"/>
    <x v="0"/>
    <s v="prepared with aluminum iso-propoxide, supplied from Aldrich"/>
    <s v="treated by lyophilisation"/>
    <n v="773"/>
    <m/>
    <x v="3"/>
    <s v="water"/>
    <m/>
    <x v="0"/>
    <n v="8.6"/>
    <s v="NA"/>
    <m/>
    <n v="773"/>
    <s v="H2"/>
    <n v="3"/>
    <n v="623"/>
    <s v="TEM"/>
    <s v="NA"/>
    <s v="NA"/>
    <s v="NA"/>
    <s v="ND"/>
    <n v="21.8"/>
    <n v="21.8"/>
    <s v="NA"/>
    <s v="NA"/>
    <s v="NA"/>
    <s v="ND"/>
    <s v="NA"/>
    <s v="ND"/>
    <n v="50"/>
    <s v="ND"/>
    <n v="50"/>
    <n v="50"/>
    <x v="17"/>
    <n v="2011"/>
    <s v="Domine, M.E."/>
    <s v="Spain"/>
    <s v="Pt and Pd nanoparticles supported on structured materials as catalysts for the selective reductive amination of carbonyl compounds"/>
    <s v="Catalysis Today"/>
    <x v="132"/>
    <m/>
    <s v="Al2O3 from isopropoxide"/>
  </r>
  <r>
    <x v="0"/>
    <s v="NA"/>
    <n v="1.5"/>
    <s v="NA"/>
    <x v="43"/>
    <n v="420"/>
    <n v="28000"/>
    <x v="0"/>
    <s v="prepared with aluminum iso-propoxide, supplied from Aldrich"/>
    <s v="treated by lyophilisation"/>
    <n v="773"/>
    <m/>
    <x v="3"/>
    <s v="water"/>
    <m/>
    <x v="0"/>
    <n v="8.6"/>
    <s v="NA"/>
    <m/>
    <n v="773"/>
    <s v="H2"/>
    <n v="3"/>
    <n v="623"/>
    <s v="TEM"/>
    <s v="NA"/>
    <s v="NA"/>
    <s v="NA"/>
    <s v="ND"/>
    <n v="24.222222222222221"/>
    <n v="24.222222222222221"/>
    <s v="NA"/>
    <s v="NA"/>
    <s v="NA"/>
    <s v="ND"/>
    <s v="NA"/>
    <s v="ND"/>
    <n v="45"/>
    <s v="ND"/>
    <n v="45"/>
    <n v="45"/>
    <x v="17"/>
    <n v="2011"/>
    <s v="Domine, M.E."/>
    <s v="Spain"/>
    <s v="Pt and Pd nanoparticles supported on structured materials as catalysts for the selective reductive amination of carbonyl compounds"/>
    <s v="Catalysis Today"/>
    <x v="132"/>
    <m/>
    <s v="Al2O3 from isopropoxide"/>
  </r>
  <r>
    <x v="0"/>
    <s v="NA"/>
    <n v="1.9"/>
    <s v="NA"/>
    <x v="78"/>
    <n v="420"/>
    <n v="22105.263157894737"/>
    <x v="0"/>
    <s v="prepared with aluminum iso-propoxide, supplied from Aldrich"/>
    <s v="NA"/>
    <n v="1073"/>
    <m/>
    <x v="3"/>
    <s v="water"/>
    <m/>
    <x v="0"/>
    <n v="8.6"/>
    <s v="NA"/>
    <m/>
    <n v="773"/>
    <s v="H2"/>
    <n v="3"/>
    <n v="623"/>
    <s v="TEM"/>
    <s v="NA"/>
    <s v="NA"/>
    <s v="NA"/>
    <s v="ND"/>
    <n v="24.222222222222221"/>
    <n v="24.222222222222221"/>
    <s v="NA"/>
    <s v="NA"/>
    <s v="NA"/>
    <s v="ND"/>
    <s v="NA"/>
    <s v="ND"/>
    <n v="45"/>
    <s v="ND"/>
    <n v="45"/>
    <n v="45"/>
    <x v="17"/>
    <n v="2011"/>
    <s v="Domine, M.E."/>
    <s v="Spain"/>
    <s v="Pt and Pd nanoparticles supported on structured materials as catalysts for the selective reductive amination of carbonyl compounds"/>
    <s v="Catalysis Today"/>
    <x v="132"/>
    <m/>
    <s v="Al2O3 from isopropoxide"/>
  </r>
  <r>
    <x v="0"/>
    <s v="NA"/>
    <n v="2"/>
    <s v="NA"/>
    <x v="29"/>
    <n v="420"/>
    <n v="21000"/>
    <x v="0"/>
    <s v="prepared with aluminum iso-propoxide, supplied from Aldrich"/>
    <s v="NA"/>
    <n v="773"/>
    <m/>
    <x v="3"/>
    <s v="water"/>
    <m/>
    <x v="0"/>
    <n v="8.6"/>
    <s v="NA"/>
    <m/>
    <n v="773"/>
    <s v="H2"/>
    <n v="3"/>
    <n v="623"/>
    <s v="TEM"/>
    <s v="NA"/>
    <s v="NA"/>
    <s v="NA"/>
    <s v="ND"/>
    <n v="24.222222222222221"/>
    <n v="24.222222222222221"/>
    <s v="NA"/>
    <s v="NA"/>
    <s v="NA"/>
    <s v="ND"/>
    <s v="NA"/>
    <s v="ND"/>
    <n v="45"/>
    <s v="ND"/>
    <n v="45"/>
    <n v="45"/>
    <x v="17"/>
    <n v="2011"/>
    <s v="Domine, M.E."/>
    <s v="Spain"/>
    <s v="Pt and Pd nanoparticles supported on structured materials as catalysts for the selective reductive amination of carbonyl compounds"/>
    <s v="Catalysis Today"/>
    <x v="132"/>
    <m/>
    <s v="Al2O3 from isopropoxide"/>
  </r>
  <r>
    <x v="1"/>
    <n v="2"/>
    <n v="1.96"/>
    <n v="2.0000000000000018E-2"/>
    <x v="29"/>
    <n v="14"/>
    <n v="700"/>
    <x v="34"/>
    <s v="prepared with citric acid, water, La(NO3)3 (Fluka) and Fe(NO3)3 (Sigma-Aldrich)"/>
    <s v="ND"/>
    <n v="973"/>
    <n v="2"/>
    <x v="1"/>
    <s v="water"/>
    <m/>
    <x v="0"/>
    <m/>
    <s v="NA"/>
    <n v="2"/>
    <n v="573"/>
    <s v="H2"/>
    <n v="1"/>
    <n v="573"/>
    <s v="CO Chemisorption"/>
    <s v="NA"/>
    <s v="NA"/>
    <n v="23"/>
    <s v="ND"/>
    <s v="NA"/>
    <n v="23"/>
    <n v="47.391304347826086"/>
    <n v="47.391304347826086"/>
    <s v="NA"/>
    <s v="ND"/>
    <s v="NA"/>
    <s v="ND"/>
    <s v="NA"/>
    <s v="ND"/>
    <n v="47.391304347826086"/>
    <n v="47.391304347826086"/>
    <x v="1"/>
    <n v="2011"/>
    <s v="Eyssler, A."/>
    <s v="Switzerland"/>
    <s v="Influence of thermally induced structural changes of 2 wt% Pd/LaFeO3 on methane combustion activity"/>
    <s v="Applied Catalysis B: Environmental"/>
    <x v="133"/>
    <m/>
    <m/>
  </r>
  <r>
    <x v="1"/>
    <n v="2"/>
    <n v="1.89"/>
    <n v="5.5000000000000049E-2"/>
    <x v="29"/>
    <n v="14"/>
    <n v="700"/>
    <x v="34"/>
    <s v="prepared with citric acid, water, La(NO3)3 (Fluka) and Fe(NO3)3 (Sigma-Aldrich)"/>
    <s v="ND"/>
    <n v="973"/>
    <n v="2"/>
    <x v="1"/>
    <s v="water"/>
    <m/>
    <x v="0"/>
    <m/>
    <s v="NA"/>
    <n v="2"/>
    <n v="773"/>
    <s v="H2"/>
    <n v="1"/>
    <n v="573"/>
    <s v="CO Chemisorption"/>
    <s v="NA"/>
    <s v="NA"/>
    <n v="22"/>
    <s v="ND"/>
    <s v="NA"/>
    <n v="22"/>
    <n v="49.545454545454547"/>
    <n v="49.545454545454547"/>
    <s v="NA"/>
    <s v="ND"/>
    <s v="NA"/>
    <s v="ND"/>
    <s v="NA"/>
    <s v="ND"/>
    <n v="49.545454545454547"/>
    <n v="49.545454545454547"/>
    <x v="1"/>
    <n v="2011"/>
    <s v="Eyssler, A."/>
    <s v="Switzerland"/>
    <s v="Influence of thermally induced structural changes of 2 wt% Pd/LaFeO3 on methane combustion activity"/>
    <s v="Applied Catalysis B: Environmental"/>
    <x v="133"/>
    <m/>
    <m/>
  </r>
  <r>
    <x v="1"/>
    <n v="2"/>
    <n v="1.95"/>
    <n v="2.5000000000000022E-2"/>
    <x v="29"/>
    <n v="14"/>
    <n v="700"/>
    <x v="34"/>
    <s v="prepared with citric acid, water, La(NO3)3 (Fluka) and Fe(NO3)3 (Sigma-Aldrich)"/>
    <s v="ND"/>
    <n v="973"/>
    <n v="2"/>
    <x v="1"/>
    <s v="water"/>
    <m/>
    <x v="0"/>
    <m/>
    <s v="NA"/>
    <n v="2"/>
    <n v="973"/>
    <s v="H2"/>
    <n v="1"/>
    <n v="573"/>
    <s v="CO Chemisorption"/>
    <s v="NA"/>
    <s v="NA"/>
    <n v="12"/>
    <s v="ND"/>
    <s v="NA"/>
    <n v="12"/>
    <n v="90.833333333333329"/>
    <n v="90.833333333333329"/>
    <s v="NA"/>
    <s v="ND"/>
    <s v="NA"/>
    <s v="ND"/>
    <s v="NA"/>
    <s v="ND"/>
    <n v="90.833333333333329"/>
    <n v="90.833333333333329"/>
    <x v="1"/>
    <n v="2011"/>
    <s v="Eyssler, A."/>
    <s v="Switzerland"/>
    <s v="Influence of thermally induced structural changes of 2 wt% Pd/LaFeO3 on methane combustion activity"/>
    <s v="Applied Catalysis B: Environmental"/>
    <x v="133"/>
    <m/>
    <m/>
  </r>
  <r>
    <x v="1"/>
    <n v="2"/>
    <n v="2.0099999999999998"/>
    <n v="4.9999999999998934E-3"/>
    <x v="29"/>
    <n v="14"/>
    <n v="700"/>
    <x v="34"/>
    <s v="prepared with citric acid, water, La(NO3)3 (Fluka) and Fe(NO3)3 (Sigma-Aldrich)"/>
    <s v="ND"/>
    <n v="973"/>
    <n v="2"/>
    <x v="1"/>
    <s v="water"/>
    <m/>
    <x v="0"/>
    <m/>
    <s v="NA"/>
    <n v="2"/>
    <n v="1273"/>
    <s v="H2"/>
    <n v="1"/>
    <n v="573"/>
    <s v="CO Chemisorption"/>
    <s v="NA"/>
    <s v="NA"/>
    <n v="4"/>
    <s v="ND"/>
    <s v="NA"/>
    <n v="4"/>
    <n v="272.5"/>
    <n v="272.5"/>
    <s v="NA"/>
    <s v="ND"/>
    <s v="NA"/>
    <s v="ND"/>
    <s v="NA"/>
    <s v="ND"/>
    <n v="272.5"/>
    <n v="272.5"/>
    <x v="1"/>
    <n v="2011"/>
    <s v="Eyssler, A."/>
    <s v="Switzerland"/>
    <s v="Influence of thermally induced structural changes of 2 wt% Pd/LaFeO3 on methane combustion activity"/>
    <s v="Applied Catalysis B: Environmental"/>
    <x v="133"/>
    <m/>
    <m/>
  </r>
  <r>
    <x v="6"/>
    <s v="NA"/>
    <n v="5"/>
    <s v="NA"/>
    <x v="1"/>
    <n v="1787"/>
    <n v="35740"/>
    <x v="6"/>
    <s v="activated carbon made from coconut shells, supplied from Fujian Xinsen Carbon Co., Ltd."/>
    <s v="treated with 0.8 M HNO3 at 366 K for 10 h"/>
    <m/>
    <m/>
    <x v="0"/>
    <s v="aqueous hydrochloric acid"/>
    <n v="10.5"/>
    <x v="1"/>
    <m/>
    <s v="NA"/>
    <m/>
    <m/>
    <s v="N2H4"/>
    <m/>
    <n v="353"/>
    <s v="TEM"/>
    <s v="NA"/>
    <s v="NA"/>
    <s v="NA"/>
    <s v="ND"/>
    <n v="40.370370370370374"/>
    <n v="40.370370370370374"/>
    <s v="NA"/>
    <s v="NA"/>
    <s v="NA"/>
    <s v="ND"/>
    <s v="NA"/>
    <s v="ND"/>
    <n v="27"/>
    <s v="ND"/>
    <n v="27"/>
    <n v="27"/>
    <x v="0"/>
    <n v="2011"/>
    <s v="Ma, L."/>
    <s v="China"/>
    <s v="Highly selective hydrogenation of 3,4-dichloronitrobenzene over Pd/C catalysts without inhibitors"/>
    <s v="Catalysis Today"/>
    <x v="134"/>
    <m/>
    <m/>
  </r>
  <r>
    <x v="6"/>
    <s v="NA"/>
    <n v="5"/>
    <s v="NA"/>
    <x v="1"/>
    <n v="1655"/>
    <n v="33100"/>
    <x v="6"/>
    <s v="activated carbon made from coconut shells, supplied from Fujian Xinsen Carbon Co., Ltd."/>
    <s v="treated with 1.7 M HNO3 at 366 K for 10 h"/>
    <m/>
    <m/>
    <x v="0"/>
    <s v="aqueous hydrochloric acid"/>
    <n v="10.5"/>
    <x v="1"/>
    <m/>
    <s v="NA"/>
    <m/>
    <m/>
    <s v="N2H4"/>
    <m/>
    <n v="353"/>
    <s v="TEM"/>
    <s v="NA"/>
    <s v="NA"/>
    <s v="NA"/>
    <s v="ND"/>
    <n v="16.029411764705884"/>
    <n v="16.029411764705884"/>
    <s v="NA"/>
    <s v="NA"/>
    <s v="NA"/>
    <s v="ND"/>
    <n v="74"/>
    <s v="ND"/>
    <n v="68"/>
    <s v="ND"/>
    <n v="68"/>
    <n v="68"/>
    <x v="0"/>
    <n v="2011"/>
    <s v="Ma, L."/>
    <s v="China"/>
    <s v="Highly selective hydrogenation of 3,4-dichloronitrobenzene over Pd/C catalysts without inhibitors"/>
    <s v="Catalysis Today"/>
    <x v="134"/>
    <m/>
    <m/>
  </r>
  <r>
    <x v="6"/>
    <s v="NA"/>
    <n v="5"/>
    <s v="NA"/>
    <x v="1"/>
    <n v="1548"/>
    <n v="30960"/>
    <x v="6"/>
    <s v="activated carbon made from coconut shells, supplied from Fujian Xinsen Carbon Co., Ltd."/>
    <s v="treated with 3.5 M HNO3 at 366 K for 10 h"/>
    <m/>
    <m/>
    <x v="0"/>
    <s v="aqueous hydrochloric acid"/>
    <n v="10.5"/>
    <x v="1"/>
    <m/>
    <s v="NA"/>
    <m/>
    <m/>
    <s v="N2H4"/>
    <m/>
    <n v="353"/>
    <s v="TEM"/>
    <s v="NA"/>
    <s v="NA"/>
    <s v="NA"/>
    <s v="ND"/>
    <n v="11.978021978021978"/>
    <n v="11.978021978021978"/>
    <s v="NA"/>
    <s v="NA"/>
    <s v="NA"/>
    <s v="ND"/>
    <n v="98"/>
    <s v="ND"/>
    <n v="91"/>
    <s v="ND"/>
    <n v="91"/>
    <n v="91"/>
    <x v="0"/>
    <n v="2011"/>
    <s v="Ma, L."/>
    <s v="China"/>
    <s v="Highly selective hydrogenation of 3,4-dichloronitrobenzene over Pd/C catalysts without inhibitors"/>
    <s v="Catalysis Today"/>
    <x v="134"/>
    <m/>
    <m/>
  </r>
  <r>
    <x v="6"/>
    <s v="NA"/>
    <n v="5"/>
    <s v="NA"/>
    <x v="1"/>
    <n v="1252"/>
    <n v="25040"/>
    <x v="6"/>
    <s v="activated carbon made from coconut shells, supplied from Fujian Xinsen Carbon Co., Ltd."/>
    <s v="treated with 7.7 M HNO3 at 366 K for 10 h"/>
    <m/>
    <m/>
    <x v="0"/>
    <s v="aqueous hydrochloric acid"/>
    <n v="10.5"/>
    <x v="1"/>
    <m/>
    <s v="NA"/>
    <m/>
    <m/>
    <s v="N2H4"/>
    <m/>
    <n v="353"/>
    <s v="TEM"/>
    <s v="NA"/>
    <s v="NA"/>
    <s v="NA"/>
    <s v="ND"/>
    <n v="8.014705882352942"/>
    <n v="8.014705882352942"/>
    <s v="NA"/>
    <s v="NA"/>
    <s v="NA"/>
    <s v="ND"/>
    <n v="135"/>
    <s v="ND"/>
    <n v="136"/>
    <s v="ND"/>
    <n v="136"/>
    <n v="136"/>
    <x v="0"/>
    <n v="2011"/>
    <s v="Ma, L."/>
    <s v="China"/>
    <s v="Highly selective hydrogenation of 3,4-dichloronitrobenzene over Pd/C catalysts without inhibitors"/>
    <s v="Catalysis Today"/>
    <x v="134"/>
    <m/>
    <m/>
  </r>
  <r>
    <x v="6"/>
    <s v="NA"/>
    <n v="5"/>
    <s v="NA"/>
    <x v="1"/>
    <n v="664"/>
    <n v="13280"/>
    <x v="6"/>
    <s v="activated carbon made from coconut shells, supplied from Fujian Xinsen Carbon Co., Ltd."/>
    <s v="treated with 14.9 M HNO3 at 366 K for 10 h"/>
    <m/>
    <m/>
    <x v="0"/>
    <s v="aqueous hydrochloric acid"/>
    <n v="10.5"/>
    <x v="1"/>
    <m/>
    <s v="NA"/>
    <m/>
    <m/>
    <s v="N2H4"/>
    <m/>
    <n v="353"/>
    <s v="TEM"/>
    <s v="NA"/>
    <s v="NA"/>
    <s v="NA"/>
    <s v="ND"/>
    <n v="5.45"/>
    <n v="5.45"/>
    <s v="NA"/>
    <s v="NA"/>
    <s v="NA"/>
    <s v="ND"/>
    <n v="220"/>
    <s v="ND"/>
    <n v="200"/>
    <s v="ND"/>
    <n v="200"/>
    <n v="200"/>
    <x v="0"/>
    <n v="2011"/>
    <s v="Ma, L."/>
    <s v="China"/>
    <s v="Highly selective hydrogenation of 3,4-dichloronitrobenzene over Pd/C catalysts without inhibitors"/>
    <s v="Catalysis Today"/>
    <x v="134"/>
    <m/>
    <m/>
  </r>
  <r>
    <x v="6"/>
    <s v="NA"/>
    <n v="2"/>
    <s v="NA"/>
    <x v="29"/>
    <n v="1846"/>
    <n v="92300"/>
    <x v="6"/>
    <s v="activated carbon made from coconut shells, supplied from Fujian Xinsen Carbon Co., Ltd."/>
    <s v="treated with 1 M EDTA-2Na at 323 K for 4 h"/>
    <m/>
    <m/>
    <x v="0"/>
    <s v="aqueous hydrochloric acid"/>
    <n v="10.5"/>
    <x v="1"/>
    <m/>
    <s v="NA"/>
    <m/>
    <m/>
    <s v="N2H4"/>
    <m/>
    <n v="353"/>
    <s v="TEM"/>
    <s v="NA"/>
    <s v="NA"/>
    <s v="NA"/>
    <s v="ND"/>
    <n v="5"/>
    <n v="5"/>
    <s v="NA"/>
    <s v="NA"/>
    <s v="NA"/>
    <s v="ND"/>
    <n v="234"/>
    <s v="ND"/>
    <n v="218"/>
    <s v="ND"/>
    <n v="218"/>
    <n v="218"/>
    <x v="0"/>
    <n v="2011"/>
    <s v="Ma, L."/>
    <s v="China"/>
    <s v="Highly selective hydrogenation of 3,4-dichloronitrobenzene over Pd/C catalysts without inhibitors"/>
    <s v="Catalysis Today"/>
    <x v="134"/>
    <m/>
    <m/>
  </r>
  <r>
    <x v="1"/>
    <n v="2.8"/>
    <s v="NA"/>
    <s v="NA"/>
    <x v="25"/>
    <n v="1055"/>
    <n v="37678.571428571428"/>
    <x v="6"/>
    <s v="activated carbon, supplied from Calgon Carbon Corporation, USA"/>
    <s v="ND"/>
    <m/>
    <m/>
    <x v="0"/>
    <m/>
    <m/>
    <x v="0"/>
    <m/>
    <s v="NA"/>
    <n v="2"/>
    <n v="673"/>
    <s v="H2"/>
    <n v="3"/>
    <n v="623"/>
    <s v="TEM"/>
    <s v="NA"/>
    <s v="NA"/>
    <s v="NA"/>
    <s v="ND"/>
    <n v="33.030303030303031"/>
    <n v="33.030303030303031"/>
    <s v="NA"/>
    <s v="NA"/>
    <s v="NA"/>
    <s v="ND"/>
    <s v="NA"/>
    <s v="ND"/>
    <n v="33"/>
    <s v="ND"/>
    <n v="33"/>
    <n v="33"/>
    <x v="4"/>
    <n v="2011"/>
    <s v="Zheng, X."/>
    <s v="China"/>
    <s v="Deactivation of Pd/C catalysts in the hydrodechlorination of the chlorofluorocarbons CFC-115 and CFC-12"/>
    <s v="Catalysis Today"/>
    <x v="135"/>
    <m/>
    <m/>
  </r>
  <r>
    <x v="6"/>
    <n v="5"/>
    <s v="NA"/>
    <s v="NA"/>
    <x v="1"/>
    <m/>
    <s v="NA"/>
    <x v="6"/>
    <s v="single-walled carbon nanotubes, supplied from Unidym, High Purity HIPCO"/>
    <s v="treated with HNO3/H2SO4 at 60 ℃ for 12 h"/>
    <m/>
    <m/>
    <x v="0"/>
    <s v="aqueous hydrochloric acid"/>
    <m/>
    <x v="0"/>
    <m/>
    <s v="NA"/>
    <m/>
    <m/>
    <s v="NaBH4"/>
    <n v="2"/>
    <n v="298"/>
    <s v="SEM"/>
    <s v="NA"/>
    <s v="NA"/>
    <s v="NA"/>
    <s v="ND"/>
    <n v="8.2575757575757578"/>
    <n v="8.2575757575757578"/>
    <s v="NA"/>
    <s v="NA"/>
    <s v="NA"/>
    <s v="ND"/>
    <n v="133"/>
    <s v="ND"/>
    <n v="132"/>
    <s v="ND"/>
    <n v="132"/>
    <n v="132"/>
    <x v="9"/>
    <n v="2011"/>
    <s v="Morgan, R.D."/>
    <s v="USA"/>
    <s v="Superior Formic Acid Oxidation Using Carbon Nanotube-Supported Palladium Catalysts"/>
    <s v="The Journal of Physical Chemistry C"/>
    <x v="136"/>
    <m/>
    <m/>
  </r>
  <r>
    <x v="1"/>
    <n v="20"/>
    <s v="NA"/>
    <s v="NA"/>
    <x v="26"/>
    <m/>
    <s v="NA"/>
    <x v="6"/>
    <s v="Vulcan XC-72, supplied from Cabot Corp."/>
    <s v="ND"/>
    <m/>
    <m/>
    <x v="1"/>
    <s v="water"/>
    <m/>
    <x v="0"/>
    <m/>
    <s v="NA"/>
    <m/>
    <m/>
    <s v="H2"/>
    <n v="2"/>
    <n v="453"/>
    <s v="XRD"/>
    <s v="NA"/>
    <s v="NA"/>
    <s v="NA"/>
    <s v="ND"/>
    <n v="15.138888888888889"/>
    <n v="15.138888888888889"/>
    <s v="NA"/>
    <s v="NA"/>
    <s v="NA"/>
    <s v="ND"/>
    <n v="72"/>
    <s v="ND"/>
    <s v="NA"/>
    <s v="ND"/>
    <s v="NA"/>
    <n v="72"/>
    <x v="9"/>
    <n v="2011"/>
    <s v="Li, G."/>
    <s v="China"/>
    <s v="Preparation and characterization of PdxAgy/C electrocatalysts for ethanol electrooxidation reaction in alkaline media"/>
    <s v="Electrochimica Acta"/>
    <x v="137"/>
    <m/>
    <m/>
  </r>
  <r>
    <x v="1"/>
    <n v="20"/>
    <s v="NA"/>
    <s v="NA"/>
    <x v="26"/>
    <m/>
    <s v="NA"/>
    <x v="6"/>
    <s v="Vulcan XC-72, supplied from Cabot Corp."/>
    <s v="ND"/>
    <m/>
    <m/>
    <x v="1"/>
    <s v="water"/>
    <m/>
    <x v="0"/>
    <m/>
    <s v="NA"/>
    <m/>
    <m/>
    <s v="H2"/>
    <n v="2"/>
    <n v="573"/>
    <s v="XRD"/>
    <s v="NA"/>
    <s v="NA"/>
    <s v="NA"/>
    <s v="ND"/>
    <n v="12.528735632183908"/>
    <n v="12.528735632183908"/>
    <s v="NA"/>
    <s v="NA"/>
    <s v="NA"/>
    <s v="ND"/>
    <n v="87"/>
    <s v="ND"/>
    <s v="NA"/>
    <s v="ND"/>
    <s v="NA"/>
    <n v="87"/>
    <x v="9"/>
    <n v="2011"/>
    <s v="Li, G."/>
    <s v="China"/>
    <s v="Preparation and characterization of PdxAgy/C electrocatalysts for ethanol electrooxidation reaction in alkaline media"/>
    <s v="Electrochimica Acta"/>
    <x v="137"/>
    <m/>
    <m/>
  </r>
  <r>
    <x v="1"/>
    <n v="20"/>
    <s v="NA"/>
    <s v="NA"/>
    <x v="26"/>
    <m/>
    <s v="NA"/>
    <x v="6"/>
    <s v="Vulcan XC-72, supplied from Cabot Corp."/>
    <s v="ND"/>
    <m/>
    <m/>
    <x v="1"/>
    <s v="water"/>
    <m/>
    <x v="0"/>
    <m/>
    <s v="NA"/>
    <m/>
    <m/>
    <s v="H2"/>
    <n v="2"/>
    <n v="673"/>
    <s v="XRD"/>
    <s v="NA"/>
    <s v="NA"/>
    <s v="NA"/>
    <s v="ND"/>
    <n v="10.792079207920793"/>
    <n v="10.792079207920793"/>
    <s v="NA"/>
    <s v="NA"/>
    <s v="NA"/>
    <s v="ND"/>
    <n v="101"/>
    <s v="ND"/>
    <s v="NA"/>
    <s v="ND"/>
    <s v="NA"/>
    <n v="101"/>
    <x v="9"/>
    <n v="2011"/>
    <s v="Li, G."/>
    <s v="China"/>
    <s v="Preparation and characterization of PdxAgy/C electrocatalysts for ethanol electrooxidation reaction in alkaline media"/>
    <s v="Electrochimica Acta"/>
    <x v="137"/>
    <m/>
    <m/>
  </r>
  <r>
    <x v="1"/>
    <n v="20"/>
    <s v="NA"/>
    <s v="NA"/>
    <x v="26"/>
    <m/>
    <s v="NA"/>
    <x v="6"/>
    <s v="Vulcan XC-72, supplied from Cabot Corp."/>
    <s v="ND"/>
    <m/>
    <m/>
    <x v="1"/>
    <s v="water"/>
    <m/>
    <x v="0"/>
    <m/>
    <s v="NA"/>
    <m/>
    <m/>
    <s v="H2"/>
    <n v="2"/>
    <n v="773"/>
    <s v="XRD"/>
    <s v="NA"/>
    <s v="NA"/>
    <s v="NA"/>
    <s v="ND"/>
    <n v="9.3965517241379306"/>
    <n v="9.3965517241379306"/>
    <s v="NA"/>
    <s v="NA"/>
    <s v="NA"/>
    <s v="ND"/>
    <n v="116"/>
    <s v="ND"/>
    <s v="NA"/>
    <s v="ND"/>
    <s v="NA"/>
    <n v="116"/>
    <x v="9"/>
    <n v="2011"/>
    <s v="Li, G."/>
    <s v="China"/>
    <s v="Preparation and characterization of PdxAgy/C electrocatalysts for ethanol electrooxidation reaction in alkaline media"/>
    <s v="Electrochimica Acta"/>
    <x v="137"/>
    <m/>
    <m/>
  </r>
  <r>
    <x v="0"/>
    <n v="5"/>
    <s v="NA"/>
    <s v="NA"/>
    <x v="1"/>
    <n v="981"/>
    <n v="19620"/>
    <x v="6"/>
    <s v="activated carbon, supplied from Filtrasorb-300, Calgon Carbon Co."/>
    <s v="ND"/>
    <m/>
    <m/>
    <x v="0"/>
    <s v="HCl"/>
    <m/>
    <x v="0"/>
    <m/>
    <s v="NA"/>
    <m/>
    <m/>
    <s v="H2"/>
    <n v="2"/>
    <n v="473"/>
    <s v="TEM"/>
    <s v="NA"/>
    <s v="NA"/>
    <s v="NA"/>
    <s v="ND"/>
    <n v="28.684210526315791"/>
    <n v="28.684210526315791"/>
    <s v="NA"/>
    <s v="NA"/>
    <s v="NA"/>
    <s v="ND"/>
    <s v="NA"/>
    <s v="ND"/>
    <n v="38"/>
    <s v="ND"/>
    <n v="38"/>
    <n v="38"/>
    <x v="4"/>
    <n v="2011"/>
    <s v="Shao, Y."/>
    <s v="China"/>
    <s v="Enhanced liquid phase catalytic hydrodechlorination of 2,4-dichlorophenol over mesoporous carbon supported Pd catalysts"/>
    <s v="Catalysis Communications"/>
    <x v="138"/>
    <m/>
    <m/>
  </r>
  <r>
    <x v="0"/>
    <n v="5"/>
    <s v="NA"/>
    <s v="NA"/>
    <x v="1"/>
    <n v="981"/>
    <n v="19620"/>
    <x v="6"/>
    <s v="activated carbon, supplied from Filtrasorb-300, Calgon Carbon Co."/>
    <s v="ND"/>
    <m/>
    <m/>
    <x v="0"/>
    <s v="HCl"/>
    <m/>
    <x v="0"/>
    <m/>
    <s v="NA"/>
    <m/>
    <m/>
    <s v="H2"/>
    <n v="2"/>
    <n v="573"/>
    <s v="TEM"/>
    <s v="NA"/>
    <s v="NA"/>
    <s v="NA"/>
    <s v="ND"/>
    <n v="23.191489361702128"/>
    <n v="23.191489361702128"/>
    <s v="NA"/>
    <s v="NA"/>
    <s v="NA"/>
    <s v="ND"/>
    <s v="NA"/>
    <s v="ND"/>
    <n v="47"/>
    <s v="ND"/>
    <n v="47"/>
    <n v="47"/>
    <x v="4"/>
    <n v="2011"/>
    <s v="Shao, Y."/>
    <s v="China"/>
    <s v="Enhanced liquid phase catalytic hydrodechlorination of 2,4-dichlorophenol over mesoporous carbon supported Pd catalysts"/>
    <s v="Catalysis Communications"/>
    <x v="138"/>
    <m/>
    <m/>
  </r>
  <r>
    <x v="0"/>
    <n v="5"/>
    <s v="NA"/>
    <s v="NA"/>
    <x v="1"/>
    <n v="981"/>
    <n v="19620"/>
    <x v="6"/>
    <s v="activated carbon, supplied from Filtrasorb-300, Calgon Carbon Co."/>
    <s v="ND"/>
    <m/>
    <m/>
    <x v="0"/>
    <s v="HCl"/>
    <m/>
    <x v="0"/>
    <m/>
    <s v="NA"/>
    <m/>
    <m/>
    <s v="H2"/>
    <n v="2"/>
    <n v="673"/>
    <s v="TEM"/>
    <s v="NA"/>
    <s v="NA"/>
    <s v="NA"/>
    <s v="ND"/>
    <n v="20.185185185185187"/>
    <n v="20.185185185185187"/>
    <s v="NA"/>
    <s v="NA"/>
    <s v="NA"/>
    <s v="ND"/>
    <s v="NA"/>
    <s v="ND"/>
    <n v="54"/>
    <s v="ND"/>
    <n v="54"/>
    <n v="54"/>
    <x v="4"/>
    <n v="2011"/>
    <s v="Shao, Y."/>
    <s v="China"/>
    <s v="Enhanced liquid phase catalytic hydrodechlorination of 2,4-dichlorophenol over mesoporous carbon supported Pd catalysts"/>
    <s v="Catalysis Communications"/>
    <x v="138"/>
    <m/>
    <m/>
  </r>
  <r>
    <x v="0"/>
    <n v="2"/>
    <s v="NA"/>
    <s v="NA"/>
    <x v="29"/>
    <n v="387"/>
    <n v="19350"/>
    <x v="6"/>
    <s v="activated carbon, (Sibunit carbon)"/>
    <s v="washed with HCl and HF"/>
    <m/>
    <m/>
    <x v="0"/>
    <s v="water"/>
    <m/>
    <x v="0"/>
    <m/>
    <s v="NA"/>
    <m/>
    <m/>
    <s v="H2"/>
    <n v="3"/>
    <n v="673"/>
    <s v="H2 Chemisorption"/>
    <s v="NA"/>
    <s v="NA"/>
    <n v="17.7"/>
    <s v="ND"/>
    <s v="NA"/>
    <n v="17.7"/>
    <n v="61.581920903954803"/>
    <n v="61.581920903954803"/>
    <s v="NA"/>
    <s v="ND"/>
    <s v="NA"/>
    <s v="ND"/>
    <s v="NA"/>
    <s v="ND"/>
    <n v="61.581920903954803"/>
    <n v="61.581920903954803"/>
    <x v="18"/>
    <n v="2011"/>
    <s v="Śrębowata, A."/>
    <s v="Poland"/>
    <s v="Hydrogen-assisted dechlorination of 1,2-dichloroethane on active carbon supported palladium–copper catalysts"/>
    <s v="Catalysis Today"/>
    <x v="139"/>
    <m/>
    <m/>
  </r>
  <r>
    <x v="0"/>
    <n v="1"/>
    <n v="1"/>
    <n v="0"/>
    <x v="0"/>
    <n v="160"/>
    <n v="16000"/>
    <x v="0"/>
    <s v="by Sasol Ltd."/>
    <s v="NA"/>
    <n v="773"/>
    <n v="2"/>
    <x v="1"/>
    <s v="water"/>
    <m/>
    <x v="0"/>
    <n v="8.5"/>
    <s v="NA"/>
    <n v="2"/>
    <n v="773"/>
    <s v="H2"/>
    <n v="0.5"/>
    <n v="473"/>
    <s v="CO Chemisorption"/>
    <s v="NA"/>
    <s v="NA"/>
    <n v="21"/>
    <s v="ND"/>
    <s v="NA"/>
    <n v="21"/>
    <n v="51.904761904761905"/>
    <n v="51.904761904761905"/>
    <s v="NA"/>
    <s v="ND"/>
    <s v="NA"/>
    <s v="ND"/>
    <s v="NA"/>
    <s v="ND"/>
    <n v="51.904761904761905"/>
    <n v="51.904761904761905"/>
    <x v="1"/>
    <n v="2011"/>
    <s v="Tanikawa, K."/>
    <s v="Japan"/>
    <s v="Effect of barium addition on CO oxidation activity of palladium catalysts"/>
    <s v="Applied Catalysis A: General"/>
    <x v="140"/>
    <m/>
    <s v="gamma-Al2O3 Alfa Aesar"/>
  </r>
  <r>
    <x v="0"/>
    <n v="1"/>
    <n v="0.99"/>
    <n v="1.0000000000000009E-2"/>
    <x v="0"/>
    <n v="160"/>
    <n v="16000"/>
    <x v="0"/>
    <s v="by Sasol Ltd."/>
    <s v="15 wt% Ba loaded"/>
    <n v="773"/>
    <n v="2"/>
    <x v="1"/>
    <s v="water"/>
    <m/>
    <x v="0"/>
    <m/>
    <s v="NA"/>
    <n v="2"/>
    <n v="773"/>
    <s v="H2"/>
    <n v="0.5"/>
    <n v="473"/>
    <s v="CO Chemisorption"/>
    <s v="NA"/>
    <s v="NA"/>
    <n v="39"/>
    <s v="ND"/>
    <s v="NA"/>
    <n v="39"/>
    <n v="27.948717948717949"/>
    <n v="27.948717948717949"/>
    <s v="NA"/>
    <s v="ND"/>
    <s v="NA"/>
    <s v="ND"/>
    <s v="NA"/>
    <s v="ND"/>
    <n v="27.948717948717949"/>
    <n v="27.948717948717949"/>
    <x v="1"/>
    <n v="2011"/>
    <s v="Tanikawa, K."/>
    <s v="Japan"/>
    <s v="Effect of barium addition on CO oxidation activity of palladium catalysts"/>
    <s v="Applied Catalysis A: General"/>
    <x v="140"/>
    <m/>
    <m/>
  </r>
  <r>
    <x v="0"/>
    <n v="1"/>
    <n v="1"/>
    <n v="0"/>
    <x v="0"/>
    <n v="85"/>
    <n v="8500"/>
    <x v="17"/>
    <s v="by Rhodia Co., Ltd."/>
    <s v="NA"/>
    <n v="773"/>
    <n v="2"/>
    <x v="1"/>
    <s v="water"/>
    <m/>
    <x v="0"/>
    <m/>
    <s v="NA"/>
    <n v="2"/>
    <n v="773"/>
    <s v="H2"/>
    <n v="0.5"/>
    <n v="473"/>
    <s v="CO Chemisorption"/>
    <s v="NA"/>
    <s v="NA"/>
    <n v="44"/>
    <s v="ND"/>
    <s v="NA"/>
    <n v="44"/>
    <n v="24.772727272727273"/>
    <n v="24.772727272727273"/>
    <s v="NA"/>
    <s v="ND"/>
    <s v="NA"/>
    <s v="ND"/>
    <s v="NA"/>
    <s v="ND"/>
    <n v="24.772727272727273"/>
    <n v="24.772727272727273"/>
    <x v="1"/>
    <n v="2011"/>
    <s v="Tanikawa, K."/>
    <s v="Japan"/>
    <s v="Effect of barium addition on CO oxidation activity of palladium catalysts"/>
    <s v="Applied Catalysis A: General"/>
    <x v="140"/>
    <m/>
    <m/>
  </r>
  <r>
    <x v="0"/>
    <n v="1"/>
    <n v="1.03"/>
    <n v="3.0000000000000027E-2"/>
    <x v="0"/>
    <n v="85"/>
    <n v="8500"/>
    <x v="17"/>
    <s v="by Rhodia Co., Ltd."/>
    <s v="10 wt% Ba loaded"/>
    <n v="773"/>
    <n v="2"/>
    <x v="1"/>
    <s v="water"/>
    <m/>
    <x v="0"/>
    <m/>
    <s v="NA"/>
    <n v="2"/>
    <n v="773"/>
    <s v="H2"/>
    <n v="0.5"/>
    <n v="473"/>
    <s v="CO Chemisorption"/>
    <s v="NA"/>
    <s v="NA"/>
    <n v="66"/>
    <s v="ND"/>
    <s v="NA"/>
    <n v="66"/>
    <n v="16.515151515151516"/>
    <n v="16.515151515151516"/>
    <s v="NA"/>
    <s v="ND"/>
    <s v="NA"/>
    <s v="ND"/>
    <s v="NA"/>
    <s v="ND"/>
    <n v="16.515151515151516"/>
    <n v="16.515151515151516"/>
    <x v="1"/>
    <n v="2011"/>
    <s v="Tanikawa, K."/>
    <s v="Japan"/>
    <s v="Effect of barium addition on CO oxidation activity of palladium catalysts"/>
    <s v="Applied Catalysis A: General"/>
    <x v="140"/>
    <m/>
    <m/>
  </r>
  <r>
    <x v="1"/>
    <n v="1"/>
    <s v="NA"/>
    <s v="NA"/>
    <x v="0"/>
    <n v="180"/>
    <n v="18000"/>
    <x v="7"/>
    <s v="from Degussa"/>
    <s v="ND"/>
    <n v="773"/>
    <n v="4"/>
    <x v="2"/>
    <s v="acetone"/>
    <m/>
    <x v="0"/>
    <n v="3"/>
    <s v="NA"/>
    <n v="2"/>
    <n v="573"/>
    <s v="H2"/>
    <n v="1"/>
    <n v="573"/>
    <s v="H2 Chemisorption"/>
    <s v="NA"/>
    <s v="NA"/>
    <s v="NA"/>
    <s v="ND"/>
    <n v="13.625"/>
    <n v="13.625"/>
    <s v="NA"/>
    <n v="80"/>
    <n v="80"/>
    <s v="ND"/>
    <s v="NA"/>
    <s v="ND"/>
    <s v="NA"/>
    <s v="ND"/>
    <n v="80"/>
    <n v="80"/>
    <x v="0"/>
    <n v="2011"/>
    <s v="Vicente, A."/>
    <s v="France, USA"/>
    <s v="The relationship between the structural properties of bimetallic Pd–Sn/SiO2 catalysts and their performance for selective citral hydrogenation"/>
    <s v="Journal of Catalysis"/>
    <x v="141"/>
    <m/>
    <s v="SiO2 Aldrich"/>
  </r>
  <r>
    <x v="1"/>
    <n v="1"/>
    <s v="NA"/>
    <s v="NA"/>
    <x v="0"/>
    <n v="180"/>
    <n v="18000"/>
    <x v="7"/>
    <s v="from Degussa"/>
    <s v="ND"/>
    <n v="773"/>
    <n v="4"/>
    <x v="2"/>
    <s v="acetone"/>
    <m/>
    <x v="0"/>
    <n v="3"/>
    <s v="NA"/>
    <n v="2"/>
    <n v="573"/>
    <s v="H2"/>
    <n v="1"/>
    <n v="773"/>
    <s v="H2 Chemisorption"/>
    <s v="NA"/>
    <s v="NA"/>
    <s v="NA"/>
    <s v="ND"/>
    <n v="8.014705882352942"/>
    <n v="8.014705882352942"/>
    <s v="NA"/>
    <n v="136"/>
    <n v="136"/>
    <s v="ND"/>
    <s v="NA"/>
    <s v="ND"/>
    <s v="NA"/>
    <s v="ND"/>
    <n v="136"/>
    <n v="136"/>
    <x v="0"/>
    <n v="2011"/>
    <s v="Vicente, A."/>
    <s v="France, USA"/>
    <s v="The relationship between the structural properties of bimetallic Pd–Sn/SiO2 catalysts and their performance for selective citral hydrogenation"/>
    <s v="Journal of Catalysis"/>
    <x v="141"/>
    <m/>
    <s v="SiO2 Aldrich"/>
  </r>
  <r>
    <x v="1"/>
    <n v="1"/>
    <n v="0.93"/>
    <n v="6.9999999999999951E-2"/>
    <x v="0"/>
    <n v="429"/>
    <n v="42900"/>
    <x v="27"/>
    <s v="mesoporous silica alumina (52 wt% Al2O3) from aqueous solutions of sodium metasilicate and aluminum nitrate"/>
    <s v="ND"/>
    <n v="773"/>
    <n v="6"/>
    <x v="6"/>
    <s v="acetone"/>
    <m/>
    <x v="0"/>
    <n v="6"/>
    <s v="NA"/>
    <m/>
    <m/>
    <s v="H2"/>
    <n v="1"/>
    <n v="673"/>
    <s v="CO Chemisorption"/>
    <s v="NA"/>
    <s v="NA"/>
    <n v="54"/>
    <s v="ND"/>
    <s v="NA"/>
    <n v="54"/>
    <n v="20.185185185185187"/>
    <n v="20.185185185185187"/>
    <s v="NA"/>
    <s v="ND"/>
    <n v="21"/>
    <s v="ND"/>
    <s v="NA"/>
    <s v="ND"/>
    <n v="20.185185185185187"/>
    <n v="20.185185185185187"/>
    <x v="19"/>
    <n v="2011"/>
    <s v="Vít, Z."/>
    <s v="Czech Republic, Italy"/>
    <s v="Effect of preparation of Pd and Pd–Pt catalysts from acid leached silica–alumina on their activity in HDS of thiophene and benzothiophene"/>
    <s v="Applied Catalysis B: Environmental"/>
    <x v="142"/>
    <m/>
    <m/>
  </r>
  <r>
    <x v="1"/>
    <n v="1"/>
    <n v="1.48"/>
    <n v="0.48"/>
    <x v="0"/>
    <n v="429"/>
    <n v="42900"/>
    <x v="27"/>
    <s v="mesoporous silica alumina (52 wt% Al2O3) from aqueous solutions of sodium metasilicate and aluminum nitrate"/>
    <s v="ND"/>
    <n v="773"/>
    <n v="6"/>
    <x v="0"/>
    <s v="water"/>
    <n v="3"/>
    <x v="1"/>
    <n v="6"/>
    <n v="3"/>
    <m/>
    <m/>
    <s v="H2"/>
    <n v="1"/>
    <n v="673"/>
    <s v="CO Chemisorption"/>
    <s v="NA"/>
    <s v="NA"/>
    <n v="9"/>
    <s v="ND"/>
    <s v="NA"/>
    <n v="9"/>
    <n v="121.11111111111111"/>
    <n v="121.11111111111111"/>
    <s v="NA"/>
    <s v="ND"/>
    <n v="117"/>
    <s v="ND"/>
    <s v="NA"/>
    <s v="ND"/>
    <n v="121.11111111111111"/>
    <n v="121.11111111111111"/>
    <x v="19"/>
    <n v="2011"/>
    <s v="Vít, Z."/>
    <s v="Czech Republic, Italy"/>
    <s v="Effect of preparation of Pd and Pd–Pt catalysts from acid leached silica–alumina on their activity in HDS of thiophene and benzothiophene"/>
    <s v="Applied Catalysis B: Environmental"/>
    <x v="142"/>
    <m/>
    <m/>
  </r>
  <r>
    <x v="1"/>
    <n v="1"/>
    <n v="1.2"/>
    <n v="0.19999999999999996"/>
    <x v="0"/>
    <n v="429"/>
    <n v="42900"/>
    <x v="27"/>
    <s v="mesoporous silica alumina (52 wt% Al2O3) from aqueous solutions of sodium metasilicate and aluminum nitrate"/>
    <s v="ND"/>
    <n v="773"/>
    <n v="6"/>
    <x v="3"/>
    <s v="water"/>
    <n v="10"/>
    <x v="1"/>
    <n v="6"/>
    <n v="-4"/>
    <m/>
    <m/>
    <s v="H2"/>
    <n v="1"/>
    <n v="673"/>
    <s v="CO Chemisorption"/>
    <s v="NA"/>
    <s v="NA"/>
    <n v="27"/>
    <s v="ND"/>
    <s v="NA"/>
    <n v="27"/>
    <n v="40.370370370370374"/>
    <n v="40.370370370370374"/>
    <s v="NA"/>
    <s v="ND"/>
    <n v="42"/>
    <s v="ND"/>
    <s v="NA"/>
    <s v="ND"/>
    <n v="40.370370370370374"/>
    <n v="40.370370370370374"/>
    <x v="19"/>
    <n v="2011"/>
    <s v="Vít, Z."/>
    <s v="Czech Republic, Italy"/>
    <s v="Effect of preparation of Pd and Pd–Pt catalysts from acid leached silica–alumina on their activity in HDS of thiophene and benzothiophene"/>
    <s v="Applied Catalysis B: Environmental"/>
    <x v="142"/>
    <m/>
    <m/>
  </r>
  <r>
    <x v="1"/>
    <n v="1"/>
    <n v="0.92"/>
    <n v="7.999999999999996E-2"/>
    <x v="0"/>
    <n v="643"/>
    <n v="64300"/>
    <x v="27"/>
    <s v="mesoporous silica alumina (9 wt% Al2O3) from aqueous solutions of sodium metasilicate and aluminum nitrate"/>
    <s v="treated with nitric acid at 75 ℃ for 2 h"/>
    <n v="673"/>
    <n v="2"/>
    <x v="6"/>
    <s v="acetone"/>
    <m/>
    <x v="0"/>
    <n v="3.8"/>
    <s v="NA"/>
    <m/>
    <m/>
    <s v="H2"/>
    <n v="1"/>
    <n v="673"/>
    <s v="CO Chemisorption"/>
    <s v="NA"/>
    <s v="NA"/>
    <n v="86"/>
    <s v="ND"/>
    <s v="NA"/>
    <n v="86"/>
    <n v="12.674418604651162"/>
    <n v="12.674418604651162"/>
    <s v="NA"/>
    <s v="ND"/>
    <n v="13"/>
    <s v="ND"/>
    <s v="NA"/>
    <s v="ND"/>
    <n v="12.674418604651162"/>
    <n v="12.674418604651162"/>
    <x v="19"/>
    <n v="2011"/>
    <s v="Vít, Z."/>
    <s v="Czech Republic, Italy"/>
    <s v="Effect of preparation of Pd and Pd–Pt catalysts from acid leached silica–alumina on their activity in HDS of thiophene and benzothiophene"/>
    <s v="Applied Catalysis B: Environmental"/>
    <x v="142"/>
    <m/>
    <m/>
  </r>
  <r>
    <x v="1"/>
    <n v="1"/>
    <n v="0.84"/>
    <n v="0.16000000000000003"/>
    <x v="0"/>
    <n v="643"/>
    <n v="64300"/>
    <x v="27"/>
    <s v="mesoporous silica alumina (9 wt% Al2O3) from aqueous solutions of sodium metasilicate and aluminum nitrate"/>
    <s v="treated with nitric acid at 75 ℃ for 2 h"/>
    <n v="673"/>
    <n v="2"/>
    <x v="0"/>
    <s v="water"/>
    <n v="3"/>
    <x v="1"/>
    <n v="3.8"/>
    <n v="0.79999999999999982"/>
    <m/>
    <m/>
    <s v="H2"/>
    <n v="1"/>
    <n v="673"/>
    <s v="CO Chemisorption"/>
    <s v="NA"/>
    <s v="NA"/>
    <n v="98"/>
    <s v="ND"/>
    <s v="NA"/>
    <n v="98"/>
    <n v="11.122448979591837"/>
    <n v="11.122448979591837"/>
    <s v="NA"/>
    <s v="ND"/>
    <n v="11"/>
    <s v="ND"/>
    <s v="NA"/>
    <s v="ND"/>
    <n v="11.122448979591837"/>
    <n v="11.122448979591837"/>
    <x v="19"/>
    <n v="2011"/>
    <s v="Vít, Z."/>
    <s v="Czech Republic, Italy"/>
    <s v="Effect of preparation of Pd and Pd–Pt catalysts from acid leached silica–alumina on their activity in HDS of thiophene and benzothiophene"/>
    <s v="Applied Catalysis B: Environmental"/>
    <x v="142"/>
    <m/>
    <m/>
  </r>
  <r>
    <x v="1"/>
    <n v="1"/>
    <n v="1.1200000000000001"/>
    <n v="0.12000000000000011"/>
    <x v="0"/>
    <n v="643"/>
    <n v="64300"/>
    <x v="27"/>
    <s v="mesoporous silica alumina (9 wt% Al2O3) from aqueous solutions of sodium metasilicate and aluminum nitrate"/>
    <s v="treated with nitric acid at 75 ℃ for 2 h"/>
    <n v="673"/>
    <n v="2"/>
    <x v="3"/>
    <s v="water"/>
    <n v="10"/>
    <x v="1"/>
    <n v="3.8"/>
    <n v="-6.2"/>
    <m/>
    <m/>
    <s v="H2"/>
    <n v="1"/>
    <n v="673"/>
    <s v="CO Chemisorption"/>
    <s v="NA"/>
    <s v="NA"/>
    <n v="22"/>
    <s v="ND"/>
    <s v="NA"/>
    <n v="22"/>
    <n v="49.545454545454547"/>
    <n v="49.545454545454547"/>
    <s v="NA"/>
    <s v="ND"/>
    <n v="50"/>
    <s v="ND"/>
    <s v="NA"/>
    <s v="ND"/>
    <n v="49.545454545454547"/>
    <n v="49.545454545454547"/>
    <x v="19"/>
    <n v="2011"/>
    <s v="Vít, Z."/>
    <s v="Czech Republic, Italy"/>
    <s v="Effect of preparation of Pd and Pd–Pt catalysts from acid leached silica–alumina on their activity in HDS of thiophene and benzothiophene"/>
    <s v="Applied Catalysis B: Environmental"/>
    <x v="142"/>
    <m/>
    <m/>
  </r>
  <r>
    <x v="0"/>
    <n v="5"/>
    <s v="NA"/>
    <s v="NA"/>
    <x v="1"/>
    <m/>
    <s v="NA"/>
    <x v="6"/>
    <s v="activated carbon, supplied from China Tangshan Jianxin Activated Carbon Co., Ltd."/>
    <s v="treated with HNO3 for 3 h"/>
    <m/>
    <m/>
    <x v="0"/>
    <s v="HCl"/>
    <n v="9.5"/>
    <x v="1"/>
    <m/>
    <s v="NA"/>
    <m/>
    <m/>
    <s v="NA"/>
    <m/>
    <m/>
    <s v="TEM"/>
    <s v="NA"/>
    <s v="NA"/>
    <s v="NA"/>
    <s v="ND"/>
    <n v="19.464285714285715"/>
    <n v="19.464285714285715"/>
    <s v="NA"/>
    <s v="NA"/>
    <s v="NA"/>
    <s v="ND"/>
    <n v="164"/>
    <s v="ND"/>
    <n v="56"/>
    <s v="ND"/>
    <n v="56"/>
    <n v="56"/>
    <x v="0"/>
    <n v="2011"/>
    <s v="Yu, W."/>
    <s v="China"/>
    <s v="Bifunctional Pd/Al-SBA-15 catalyzed one-step hydrogenation–esterification of furfural and acetic acid: A model reaction for catalytic upgrading of bio-oil"/>
    <s v="Catalysis Communications"/>
    <x v="143"/>
    <m/>
    <m/>
  </r>
  <r>
    <x v="1"/>
    <n v="1.4"/>
    <s v="NA"/>
    <s v="NA"/>
    <x v="85"/>
    <m/>
    <s v="NA"/>
    <x v="35"/>
    <s v="Al(NO3)3.9H2O + La(NO3)3"/>
    <s v="ND"/>
    <n v="1173"/>
    <n v="4"/>
    <x v="0"/>
    <m/>
    <m/>
    <x v="0"/>
    <n v="9.5"/>
    <s v="NA"/>
    <n v="2"/>
    <n v="823"/>
    <s v="H2"/>
    <n v="1"/>
    <n v="673"/>
    <s v="CO Chemisorption"/>
    <s v="NA"/>
    <s v="NA"/>
    <n v="18"/>
    <s v="ND"/>
    <s v="NA"/>
    <n v="18"/>
    <n v="60.555555555555557"/>
    <n v="60.555555555555557"/>
    <s v="NA"/>
    <s v="ND"/>
    <s v="NA"/>
    <s v="ND"/>
    <s v="NA"/>
    <s v="ND"/>
    <n v="60.555555555555557"/>
    <n v="60.555555555555557"/>
    <x v="5"/>
    <n v="2011"/>
    <s v="Zhao, M."/>
    <s v="China"/>
    <s v="Catalytic decomposition of methanol to carbon monoxide and hydrogen over palladium supported on Ce0.65Zr0.30La0.05O2 and La–Al2O3"/>
    <s v="Catalysis Today"/>
    <x v="144"/>
    <m/>
    <m/>
  </r>
  <r>
    <x v="4"/>
    <n v="20"/>
    <n v="19.899999999999999"/>
    <n v="5.0000000000000712E-3"/>
    <x v="26"/>
    <m/>
    <s v="NA"/>
    <x v="6"/>
    <s v="supplied from E-tek"/>
    <s v="NA"/>
    <m/>
    <m/>
    <x v="5"/>
    <m/>
    <m/>
    <x v="0"/>
    <m/>
    <s v="NA"/>
    <m/>
    <m/>
    <s v="NA"/>
    <m/>
    <m/>
    <s v="TEM"/>
    <s v="NA"/>
    <s v="NA"/>
    <s v="NA"/>
    <s v="ND"/>
    <n v="31.142857142857142"/>
    <n v="31.142857142857142"/>
    <s v="NA"/>
    <s v="NA"/>
    <s v="NA"/>
    <s v="ND"/>
    <s v="NA"/>
    <s v="ND"/>
    <n v="35"/>
    <s v="ND"/>
    <n v="35"/>
    <n v="35"/>
    <x v="2"/>
    <n v="2011"/>
    <s v="Alvarez, G.F."/>
    <s v="UK"/>
    <s v="Preparation and characterisation of carbon-supported palladium nanoparticles for oxygen reduction in low temperature PEM fuel cells"/>
    <s v="Journal of Applied Electrochemistry"/>
    <x v="145"/>
    <m/>
    <m/>
  </r>
  <r>
    <x v="4"/>
    <n v="20"/>
    <n v="19.8"/>
    <n v="9.9999999999999638E-3"/>
    <x v="26"/>
    <m/>
    <s v="NA"/>
    <x v="6"/>
    <s v="supplied from E-tek"/>
    <s v="NA"/>
    <m/>
    <m/>
    <x v="5"/>
    <m/>
    <m/>
    <x v="0"/>
    <m/>
    <s v="NA"/>
    <m/>
    <m/>
    <s v="NA"/>
    <m/>
    <m/>
    <s v="TEM"/>
    <s v="NA"/>
    <s v="NA"/>
    <s v="NA"/>
    <s v="ND"/>
    <n v="32.058823529411768"/>
    <n v="32.058823529411768"/>
    <s v="NA"/>
    <s v="NA"/>
    <s v="NA"/>
    <s v="ND"/>
    <s v="NA"/>
    <s v="ND"/>
    <n v="34"/>
    <s v="ND"/>
    <n v="34"/>
    <n v="34"/>
    <x v="2"/>
    <n v="2011"/>
    <s v="Alvarez, G.F."/>
    <s v="UK"/>
    <s v="Preparation and characterisation of carbon-supported palladium nanoparticles for oxygen reduction in low temperature PEM fuel cells"/>
    <s v="Journal of Applied Electrochemistry"/>
    <x v="145"/>
    <m/>
    <m/>
  </r>
  <r>
    <x v="1"/>
    <n v="1"/>
    <n v="0.96"/>
    <n v="4.0000000000000036E-2"/>
    <x v="0"/>
    <n v="433"/>
    <n v="43300"/>
    <x v="7"/>
    <s v="by Sigma Aldrich"/>
    <s v="treated with HNO3 for 24 h"/>
    <m/>
    <m/>
    <x v="0"/>
    <s v="HCl"/>
    <m/>
    <x v="0"/>
    <n v="3"/>
    <s v="NA"/>
    <n v="3"/>
    <n v="1073"/>
    <s v="H2"/>
    <n v="0.5"/>
    <n v="873"/>
    <s v="O2 chemisorption"/>
    <s v="NA"/>
    <s v="NA"/>
    <n v="1.3"/>
    <s v="ND"/>
    <s v="NA"/>
    <n v="1.3"/>
    <s v="NA"/>
    <n v="431"/>
    <n v="431"/>
    <s v="ND"/>
    <n v="468"/>
    <s v="ND"/>
    <n v="548"/>
    <n v="101"/>
    <n v="431"/>
    <n v="431"/>
    <x v="1"/>
    <n v="2011"/>
    <s v="Li, B."/>
    <s v="China"/>
    <s v="Sinter-Resistant Pd/SiO2 Nanocatalyst Prepared by Impregnation Method"/>
    <s v="ChemCatChem"/>
    <x v="146"/>
    <m/>
    <s v="SiO2 Aldrich"/>
  </r>
  <r>
    <x v="1"/>
    <n v="1"/>
    <n v="0.95"/>
    <n v="5.0000000000000044E-2"/>
    <x v="0"/>
    <n v="433"/>
    <n v="43300"/>
    <x v="7"/>
    <s v="by Sigma Aldrich"/>
    <s v="treated with HNO3 for 24 h"/>
    <m/>
    <m/>
    <x v="1"/>
    <s v="nitric acid"/>
    <m/>
    <x v="0"/>
    <n v="3"/>
    <s v="NA"/>
    <n v="3"/>
    <n v="1073"/>
    <s v="H2"/>
    <n v="0.5"/>
    <n v="873"/>
    <s v="O2 chemisorption"/>
    <s v="NA"/>
    <s v="NA"/>
    <n v="3.7"/>
    <s v="ND"/>
    <s v="NA"/>
    <n v="3.7"/>
    <s v="NA"/>
    <n v="151"/>
    <n v="151"/>
    <s v="ND"/>
    <n v="132"/>
    <s v="ND"/>
    <n v="158"/>
    <n v="35"/>
    <n v="151"/>
    <n v="151"/>
    <x v="1"/>
    <n v="2011"/>
    <s v="Li, B."/>
    <s v="China"/>
    <s v="Sinter-Resistant Pd/SiO2 Nanocatalyst Prepared by Impregnation Method"/>
    <s v="ChemCatChem"/>
    <x v="146"/>
    <m/>
    <s v="SiO2 Aldrich"/>
  </r>
  <r>
    <x v="1"/>
    <n v="1"/>
    <n v="0.96"/>
    <n v="4.0000000000000036E-2"/>
    <x v="0"/>
    <n v="433"/>
    <n v="43300"/>
    <x v="7"/>
    <s v="by Sigma Aldrich"/>
    <s v="treated with HNO3 for 24 h"/>
    <m/>
    <m/>
    <x v="2"/>
    <s v="acetylacetone"/>
    <m/>
    <x v="0"/>
    <n v="3"/>
    <s v="NA"/>
    <n v="3"/>
    <n v="1073"/>
    <s v="H2"/>
    <n v="0.5"/>
    <n v="873"/>
    <s v="O2 chemisorption"/>
    <s v="NA"/>
    <s v="NA"/>
    <n v="15.5"/>
    <s v="ND"/>
    <s v="NA"/>
    <n v="15.5"/>
    <s v="NA"/>
    <n v="36"/>
    <n v="36"/>
    <s v="ND"/>
    <n v="21"/>
    <s v="ND"/>
    <n v="30"/>
    <n v="15"/>
    <n v="36"/>
    <n v="36"/>
    <x v="1"/>
    <n v="2011"/>
    <s v="Li, B."/>
    <s v="China"/>
    <s v="Sinter-Resistant Pd/SiO2 Nanocatalyst Prepared by Impregnation Method"/>
    <s v="ChemCatChem"/>
    <x v="146"/>
    <m/>
    <s v="SiO2 Aldrich"/>
  </r>
  <r>
    <x v="1"/>
    <n v="0.5"/>
    <n v="0.48"/>
    <n v="4.0000000000000036E-2"/>
    <x v="6"/>
    <n v="433"/>
    <n v="86600"/>
    <x v="7"/>
    <s v="by Sigma Aldrich"/>
    <s v="treated with HNO3 for 24 h"/>
    <m/>
    <m/>
    <x v="2"/>
    <s v="acetylacetone"/>
    <m/>
    <x v="0"/>
    <n v="3"/>
    <s v="NA"/>
    <n v="3"/>
    <n v="1073"/>
    <s v="H2"/>
    <n v="0.5"/>
    <n v="873"/>
    <s v="O2 chemisorption"/>
    <s v="NA"/>
    <s v="NA"/>
    <n v="15.2"/>
    <s v="ND"/>
    <s v="NA"/>
    <n v="15.2"/>
    <s v="NA"/>
    <n v="37"/>
    <n v="37"/>
    <s v="ND"/>
    <n v="21"/>
    <s v="ND"/>
    <n v="28"/>
    <n v="16"/>
    <n v="37"/>
    <n v="37"/>
    <x v="1"/>
    <n v="2011"/>
    <s v="Li, B."/>
    <s v="China"/>
    <s v="Sinter-Resistant Pd/SiO2 Nanocatalyst Prepared by Impregnation Method"/>
    <s v="ChemCatChem"/>
    <x v="146"/>
    <m/>
    <s v="SiO2 Aldrich"/>
  </r>
  <r>
    <x v="1"/>
    <n v="3"/>
    <n v="2.96"/>
    <n v="1.3333333333333345E-2"/>
    <x v="14"/>
    <n v="433"/>
    <n v="14433.333333333334"/>
    <x v="7"/>
    <s v="by Sigma Aldrich"/>
    <s v="treated with HNO3 for 24 h"/>
    <m/>
    <m/>
    <x v="2"/>
    <s v="acetylacetone"/>
    <m/>
    <x v="0"/>
    <n v="3"/>
    <s v="NA"/>
    <n v="3"/>
    <n v="1073"/>
    <s v="H2"/>
    <n v="0.5"/>
    <n v="873"/>
    <s v="O2 chemisorption"/>
    <s v="NA"/>
    <s v="NA"/>
    <n v="17.100000000000001"/>
    <s v="ND"/>
    <s v="NA"/>
    <n v="17.100000000000001"/>
    <s v="NA"/>
    <n v="33"/>
    <n v="33"/>
    <s v="ND"/>
    <n v="21"/>
    <s v="ND"/>
    <n v="31"/>
    <n v="20"/>
    <n v="33"/>
    <n v="33"/>
    <x v="1"/>
    <n v="2011"/>
    <s v="Li, B."/>
    <s v="China"/>
    <s v="Sinter-Resistant Pd/SiO2 Nanocatalyst Prepared by Impregnation Method"/>
    <s v="ChemCatChem"/>
    <x v="146"/>
    <m/>
    <s v="SiO2 Aldrich"/>
  </r>
  <r>
    <x v="1"/>
    <n v="5"/>
    <n v="4.93"/>
    <n v="1.4000000000000058E-2"/>
    <x v="1"/>
    <n v="433"/>
    <n v="8660"/>
    <x v="7"/>
    <s v="by Sigma Aldrich"/>
    <s v="treated with HNO3 for 24 h"/>
    <m/>
    <m/>
    <x v="2"/>
    <s v="acetylacetone"/>
    <m/>
    <x v="0"/>
    <n v="3"/>
    <s v="NA"/>
    <n v="3"/>
    <n v="1073"/>
    <s v="H2"/>
    <n v="0.5"/>
    <n v="873"/>
    <s v="O2 chemisorption"/>
    <s v="NA"/>
    <s v="NA"/>
    <n v="16.100000000000001"/>
    <s v="ND"/>
    <s v="NA"/>
    <n v="16.100000000000001"/>
    <s v="NA"/>
    <n v="35"/>
    <n v="35"/>
    <s v="ND"/>
    <n v="22"/>
    <s v="ND"/>
    <n v="33"/>
    <n v="18"/>
    <n v="35"/>
    <n v="35"/>
    <x v="1"/>
    <n v="2011"/>
    <s v="Li, B."/>
    <s v="China"/>
    <s v="Sinter-Resistant Pd/SiO2 Nanocatalyst Prepared by Impregnation Method"/>
    <s v="ChemCatChem"/>
    <x v="146"/>
    <m/>
    <s v="SiO2 Aldrich"/>
  </r>
  <r>
    <x v="1"/>
    <n v="10"/>
    <n v="9.9"/>
    <n v="9.9999999999999638E-3"/>
    <x v="2"/>
    <n v="433"/>
    <n v="4330"/>
    <x v="7"/>
    <s v="by Sigma Aldrich"/>
    <s v="treated with HNO3 for 24 h"/>
    <m/>
    <m/>
    <x v="2"/>
    <s v="acetylacetone"/>
    <m/>
    <x v="0"/>
    <n v="3"/>
    <s v="NA"/>
    <n v="3"/>
    <n v="1073"/>
    <s v="H2"/>
    <n v="0.5"/>
    <n v="873"/>
    <s v="O2 chemisorption"/>
    <s v="NA"/>
    <s v="NA"/>
    <n v="13.9"/>
    <s v="ND"/>
    <s v="NA"/>
    <n v="13.9"/>
    <s v="NA"/>
    <n v="40"/>
    <n v="40"/>
    <s v="ND"/>
    <n v="25"/>
    <s v="ND"/>
    <n v="41"/>
    <n v="15"/>
    <n v="40"/>
    <n v="40"/>
    <x v="1"/>
    <n v="2011"/>
    <s v="Li, B."/>
    <s v="China"/>
    <s v="Sinter-Resistant Pd/SiO2 Nanocatalyst Prepared by Impregnation Method"/>
    <s v="ChemCatChem"/>
    <x v="146"/>
    <m/>
    <s v="SiO2 Aldrich"/>
  </r>
  <r>
    <x v="1"/>
    <s v="NA"/>
    <n v="1.05"/>
    <s v="NA"/>
    <x v="15"/>
    <m/>
    <s v="NA"/>
    <x v="0"/>
    <s v="by Stem Chemicals"/>
    <s v="ND"/>
    <n v="823"/>
    <n v="2"/>
    <x v="4"/>
    <s v="water"/>
    <n v="7"/>
    <x v="1"/>
    <n v="8.5"/>
    <n v="1.5"/>
    <n v="2"/>
    <n v="723"/>
    <s v="NA"/>
    <m/>
    <m/>
    <s v="TEM"/>
    <s v="NA"/>
    <s v="NA"/>
    <s v="NA"/>
    <s v="ND"/>
    <n v="13.625"/>
    <n v="13.625"/>
    <s v="NA"/>
    <s v="NA"/>
    <s v="NA"/>
    <s v="ND"/>
    <s v="NA"/>
    <s v="ND"/>
    <n v="80"/>
    <s v="ND"/>
    <n v="80"/>
    <n v="80"/>
    <x v="6"/>
    <n v="2011"/>
    <s v="Gutiérrez, A."/>
    <s v="Spain"/>
    <s v="Role of Acidity in the Deactivation and Steady Hydroconversion of Light Cycle Oil on Noble Metal Supported Catalysts"/>
    <s v="Energy &amp; Fuels"/>
    <x v="147"/>
    <m/>
    <s v="gamma-Al2O3 Alfa Aesar"/>
  </r>
  <r>
    <x v="1"/>
    <n v="5"/>
    <s v="NA"/>
    <s v="NA"/>
    <x v="1"/>
    <n v="320"/>
    <n v="6400"/>
    <x v="7"/>
    <s v="Degussa"/>
    <s v="ND"/>
    <m/>
    <m/>
    <x v="0"/>
    <s v="water"/>
    <m/>
    <x v="0"/>
    <n v="3"/>
    <s v="NA"/>
    <n v="4"/>
    <n v="773"/>
    <s v="H2"/>
    <n v="2"/>
    <n v="573"/>
    <s v="CO Chemisorption"/>
    <s v="NA"/>
    <s v="NA"/>
    <s v="NA"/>
    <s v="ND"/>
    <n v="3.2058823529411766"/>
    <n v="3.2058823529411766"/>
    <s v="NA"/>
    <n v="340"/>
    <n v="340"/>
    <s v="ND"/>
    <n v="400"/>
    <s v="ND"/>
    <s v="NA"/>
    <s v="ND"/>
    <n v="340"/>
    <n v="340"/>
    <x v="2"/>
    <n v="2011"/>
    <s v="Krawczyk, N."/>
    <s v="Poland"/>
    <s v="The effect of support porosity on the selectivity of Pd–In/support catalysts in nitrate reduction"/>
    <s v="Reaction Kinetics, Mechanisms and Catalysis"/>
    <x v="148"/>
    <m/>
    <s v="SiO2 Degussa"/>
  </r>
  <r>
    <x v="1"/>
    <n v="5"/>
    <s v="NA"/>
    <s v="NA"/>
    <x v="1"/>
    <n v="320"/>
    <n v="6400"/>
    <x v="7"/>
    <s v="Degussa"/>
    <s v="ND"/>
    <m/>
    <m/>
    <x v="1"/>
    <s v="water"/>
    <m/>
    <x v="0"/>
    <n v="3"/>
    <s v="NA"/>
    <n v="4"/>
    <n v="773"/>
    <s v="H2"/>
    <n v="2"/>
    <n v="573"/>
    <s v="CO Chemisorption"/>
    <s v="NA"/>
    <s v="NA"/>
    <s v="NA"/>
    <s v="ND"/>
    <n v="7.2666666666666666"/>
    <n v="7.2666666666666666"/>
    <s v="NA"/>
    <n v="150"/>
    <n v="150"/>
    <s v="ND"/>
    <n v="100"/>
    <s v="ND"/>
    <s v="NA"/>
    <s v="ND"/>
    <n v="150"/>
    <n v="150"/>
    <x v="2"/>
    <n v="2011"/>
    <s v="Krawczyk, N."/>
    <s v="Poland"/>
    <s v="The effect of support porosity on the selectivity of Pd–In/support catalysts in nitrate reduction"/>
    <s v="Reaction Kinetics, Mechanisms and Catalysis"/>
    <x v="148"/>
    <m/>
    <s v="SiO2 Degussa"/>
  </r>
  <r>
    <x v="1"/>
    <n v="5"/>
    <s v="NA"/>
    <s v="NA"/>
    <x v="1"/>
    <n v="130"/>
    <n v="2600"/>
    <x v="1"/>
    <s v="Fluka 507C"/>
    <s v="ND"/>
    <m/>
    <m/>
    <x v="1"/>
    <s v="water"/>
    <m/>
    <x v="0"/>
    <n v="8.5"/>
    <s v="NA"/>
    <n v="4"/>
    <n v="773"/>
    <s v="H2"/>
    <n v="2"/>
    <n v="573"/>
    <s v="CO Chemisorption"/>
    <s v="NA"/>
    <s v="NA"/>
    <s v="NA"/>
    <s v="ND"/>
    <n v="21.8"/>
    <n v="21.8"/>
    <s v="NA"/>
    <n v="50"/>
    <n v="50"/>
    <s v="ND"/>
    <n v="70"/>
    <s v="ND"/>
    <s v="NA"/>
    <s v="ND"/>
    <n v="50"/>
    <n v="50"/>
    <x v="2"/>
    <n v="2011"/>
    <s v="Krawczyk, N."/>
    <s v="Poland"/>
    <s v="The effect of support porosity on the selectivity of Pd–In/support catalysts in nitrate reduction"/>
    <s v="Reaction Kinetics, Mechanisms and Catalysis"/>
    <x v="148"/>
    <m/>
    <s v="gamma-Al2O3 Alfa Aesar"/>
  </r>
  <r>
    <x v="1"/>
    <n v="5"/>
    <s v="NA"/>
    <s v="NA"/>
    <x v="1"/>
    <n v="49"/>
    <n v="980"/>
    <x v="5"/>
    <s v="P-25 Degussa"/>
    <s v="ND"/>
    <m/>
    <m/>
    <x v="1"/>
    <s v="water"/>
    <m/>
    <x v="0"/>
    <n v="6"/>
    <s v="NA"/>
    <n v="4"/>
    <n v="773"/>
    <s v="H2"/>
    <n v="2"/>
    <n v="573"/>
    <s v="CO Chemisorption"/>
    <s v="NA"/>
    <s v="NA"/>
    <s v="NA"/>
    <s v="ND"/>
    <n v="13.625"/>
    <n v="13.625"/>
    <s v="NA"/>
    <n v="80"/>
    <n v="80"/>
    <s v="ND"/>
    <n v="100"/>
    <s v="ND"/>
    <s v="NA"/>
    <s v="ND"/>
    <n v="80"/>
    <n v="80"/>
    <x v="2"/>
    <n v="2011"/>
    <s v="Krawczyk, N."/>
    <s v="Poland"/>
    <s v="The effect of support porosity on the selectivity of Pd–In/support catalysts in nitrate reduction"/>
    <s v="Reaction Kinetics, Mechanisms and Catalysis"/>
    <x v="148"/>
    <m/>
    <s v="TiO2 Degussa P-25"/>
  </r>
  <r>
    <x v="0"/>
    <s v="NA"/>
    <n v="0.6"/>
    <s v="NA"/>
    <x v="30"/>
    <n v="35"/>
    <n v="5833.3333333333339"/>
    <x v="11"/>
    <s v="MEL Chemicals"/>
    <s v="ND"/>
    <m/>
    <m/>
    <x v="1"/>
    <s v="water"/>
    <m/>
    <x v="0"/>
    <n v="6.1"/>
    <s v="NA"/>
    <n v="1"/>
    <n v="1073"/>
    <s v="H2"/>
    <n v="3"/>
    <n v="773"/>
    <s v="H2 Chemisorption"/>
    <s v="NA"/>
    <n v="1.04"/>
    <n v="13"/>
    <s v="ND"/>
    <s v="NA"/>
    <n v="13"/>
    <s v="NA"/>
    <n v="80"/>
    <n v="80"/>
    <s v="ND"/>
    <s v="NA"/>
    <s v="ND"/>
    <s v="NA"/>
    <s v="ND"/>
    <n v="80"/>
    <n v="80"/>
    <x v="5"/>
    <n v="2011"/>
    <s v="Rönkkönen, H."/>
    <s v="Finland"/>
    <s v="Precious metal catalysts in the clean-up of biomass gasification gas Part 1: Monometallic catalysts and their impact on gasification gas composition"/>
    <s v="Fuel Processing Technology"/>
    <x v="149"/>
    <m/>
    <s v="ZrO2 Aldrich"/>
  </r>
  <r>
    <x v="1"/>
    <n v="0.5"/>
    <s v="NA"/>
    <s v="NA"/>
    <x v="6"/>
    <n v="46"/>
    <n v="9200"/>
    <x v="1"/>
    <s v="alpha and theta Al2O3 (mixed phases), from Al(OH)2 (Sasol North Ameirca Inc.)"/>
    <s v="ND"/>
    <n v="1373"/>
    <n v="3"/>
    <x v="1"/>
    <s v="water"/>
    <m/>
    <x v="0"/>
    <n v="9.1"/>
    <s v="NA"/>
    <n v="2"/>
    <n v="623"/>
    <s v="H2"/>
    <m/>
    <n v="423"/>
    <s v="CO Chemisorption"/>
    <n v="1.1200000000000001"/>
    <s v="NA"/>
    <n v="5.6"/>
    <s v="ND"/>
    <s v="NA"/>
    <n v="5.6"/>
    <s v="NA"/>
    <n v="200"/>
    <n v="200"/>
    <s v="ND"/>
    <s v="NA"/>
    <s v="ND"/>
    <n v="100"/>
    <s v="ND"/>
    <n v="200"/>
    <n v="200"/>
    <x v="0"/>
    <n v="2011"/>
    <s v="Pattamakomsan, K."/>
    <s v="Thailand, France"/>
    <s v="Effects of impregnation solvent and reduction temperature on the catalytic performance of Pd/Al2O3 in the selective hydrogenation of 1,3-butadiene"/>
    <s v="Reaction Kinetics, Mechanisms and Catalysis"/>
    <x v="150"/>
    <m/>
    <s v="Al(OH)3 Hydral 705 from Alcoa"/>
  </r>
  <r>
    <x v="1"/>
    <n v="0.5"/>
    <s v="NA"/>
    <s v="NA"/>
    <x v="6"/>
    <n v="46"/>
    <n v="9200"/>
    <x v="1"/>
    <s v="alpha and theta Al2O3 (mixed phases), from Al(OH)2 (Sasol North Ameirca Inc.)"/>
    <s v="ND"/>
    <n v="1373"/>
    <n v="3"/>
    <x v="1"/>
    <s v="water"/>
    <m/>
    <x v="0"/>
    <n v="9.1"/>
    <s v="NA"/>
    <n v="2"/>
    <n v="623"/>
    <s v="H2"/>
    <m/>
    <n v="773"/>
    <s v="TEM"/>
    <s v="NA"/>
    <s v="NA"/>
    <s v="NA"/>
    <s v="ND"/>
    <n v="10.9"/>
    <n v="10.9"/>
    <s v="NA"/>
    <s v="NA"/>
    <s v="NA"/>
    <s v="ND"/>
    <s v="NA"/>
    <s v="ND"/>
    <n v="100"/>
    <s v="ND"/>
    <n v="100"/>
    <n v="100"/>
    <x v="0"/>
    <n v="2011"/>
    <s v="Pattamakomsan, K."/>
    <s v="Thailand, France"/>
    <s v="Effects of impregnation solvent and reduction temperature on the catalytic performance of Pd/Al2O3 in the selective hydrogenation of 1,3-butadiene"/>
    <s v="Reaction Kinetics, Mechanisms and Catalysis"/>
    <x v="150"/>
    <m/>
    <s v="Al(OH)3 Hydral 705 from Alcoa"/>
  </r>
  <r>
    <x v="1"/>
    <n v="0.5"/>
    <s v="NA"/>
    <s v="NA"/>
    <x v="6"/>
    <n v="46"/>
    <n v="9200"/>
    <x v="1"/>
    <s v="alpha and theta Al2O3 (mixed phases), from Al(OH)2 (Sasol North Ameirca Inc.)"/>
    <s v="ND"/>
    <n v="1373"/>
    <n v="3"/>
    <x v="1"/>
    <s v="toluene"/>
    <m/>
    <x v="0"/>
    <n v="9.1"/>
    <s v="NA"/>
    <n v="2"/>
    <n v="623"/>
    <s v="H2"/>
    <m/>
    <n v="423"/>
    <s v="CO Chemisorption"/>
    <n v="1.1094000000000002"/>
    <s v="NA"/>
    <n v="12.9"/>
    <s v="ND"/>
    <s v="NA"/>
    <n v="12.9"/>
    <s v="NA"/>
    <n v="86"/>
    <n v="86"/>
    <s v="ND"/>
    <s v="NA"/>
    <s v="ND"/>
    <n v="30"/>
    <s v="ND"/>
    <n v="86"/>
    <n v="86"/>
    <x v="0"/>
    <n v="2011"/>
    <s v="Pattamakomsan, K."/>
    <s v="Thailand, France"/>
    <s v="Effects of impregnation solvent and reduction temperature on the catalytic performance of Pd/Al2O3 in the selective hydrogenation of 1,3-butadiene"/>
    <s v="Reaction Kinetics, Mechanisms and Catalysis"/>
    <x v="150"/>
    <m/>
    <s v="Al(OH)3 Hydral 705 from Alcoa"/>
  </r>
  <r>
    <x v="1"/>
    <n v="0.5"/>
    <s v="NA"/>
    <s v="NA"/>
    <x v="6"/>
    <n v="46"/>
    <n v="9200"/>
    <x v="1"/>
    <s v="alpha and theta Al2O3 (mixed phases), from Al(OH)2 (Sasol North Ameirca Inc.)"/>
    <s v="ND"/>
    <n v="1373"/>
    <n v="3"/>
    <x v="1"/>
    <s v="toluene"/>
    <m/>
    <x v="0"/>
    <n v="9.1"/>
    <s v="NA"/>
    <n v="2"/>
    <n v="623"/>
    <s v="H2"/>
    <m/>
    <n v="773"/>
    <s v="CO Chemisorption"/>
    <n v="1.1234"/>
    <s v="NA"/>
    <n v="8.1999999999999993"/>
    <s v="ND"/>
    <s v="NA"/>
    <n v="8.1999999999999993"/>
    <s v="NA"/>
    <n v="137"/>
    <n v="137"/>
    <s v="ND"/>
    <s v="NA"/>
    <s v="ND"/>
    <n v="30"/>
    <s v="ND"/>
    <n v="137"/>
    <n v="137"/>
    <x v="0"/>
    <n v="2011"/>
    <s v="Pattamakomsan, K."/>
    <s v="Thailand, France"/>
    <s v="Effects of impregnation solvent and reduction temperature on the catalytic performance of Pd/Al2O3 in the selective hydrogenation of 1,3-butadiene"/>
    <s v="Reaction Kinetics, Mechanisms and Catalysis"/>
    <x v="150"/>
    <m/>
    <s v="Al(OH)3 Hydral 705 from Alcoa"/>
  </r>
  <r>
    <x v="0"/>
    <n v="2"/>
    <s v="NA"/>
    <s v="NA"/>
    <x v="29"/>
    <n v="404"/>
    <n v="20200"/>
    <x v="7"/>
    <s v="ND"/>
    <s v="ND"/>
    <m/>
    <m/>
    <x v="1"/>
    <s v="water"/>
    <m/>
    <x v="0"/>
    <n v="3"/>
    <s v="NA"/>
    <n v="12"/>
    <n v="673"/>
    <s v="H2"/>
    <n v="2"/>
    <n v="573"/>
    <s v="TEM"/>
    <s v="NA"/>
    <s v="NA"/>
    <s v="NA"/>
    <s v="ND"/>
    <n v="16.390977443609021"/>
    <n v="16.390977443609021"/>
    <s v="NA"/>
    <s v="NA"/>
    <s v="NA"/>
    <s v="ND"/>
    <s v="NA"/>
    <s v="ND"/>
    <n v="66.5"/>
    <s v="ND"/>
    <n v="66.5"/>
    <n v="66.5"/>
    <x v="19"/>
    <n v="2011"/>
    <s v="Suo, Z."/>
    <s v="China"/>
    <s v="Structure and activity of Au–Pd/SiO2 bimetallic catalyst for thiophene hydrodesulfurization"/>
    <s v="Fuel Processing Technology"/>
    <x v="151"/>
    <m/>
    <s v="SiO2 Aldrich"/>
  </r>
  <r>
    <x v="4"/>
    <n v="40"/>
    <n v="40"/>
    <n v="0"/>
    <x v="86"/>
    <m/>
    <s v="NA"/>
    <x v="6"/>
    <s v="from E-Tek"/>
    <s v="NA"/>
    <m/>
    <m/>
    <x v="5"/>
    <m/>
    <m/>
    <x v="0"/>
    <m/>
    <s v="NA"/>
    <m/>
    <m/>
    <s v="NA"/>
    <m/>
    <m/>
    <s v="TEM"/>
    <s v="NA"/>
    <s v="NA"/>
    <s v="NA"/>
    <s v="ND"/>
    <n v="13.132530120481928"/>
    <n v="13.132530120481928"/>
    <s v="NA"/>
    <s v="NA"/>
    <s v="NA"/>
    <s v="ND"/>
    <s v="NA"/>
    <s v="ND"/>
    <n v="83"/>
    <s v="ND"/>
    <n v="83"/>
    <n v="83"/>
    <x v="9"/>
    <n v="2011"/>
    <s v="Woo, S."/>
    <s v="Republic of Korea"/>
    <s v="Particle Size Control of Pd/C for Improved Electrocatalytic Activity in a Formic Acid Oxidation"/>
    <s v="Journal of Nanoscience and Nanotechnology"/>
    <x v="152"/>
    <m/>
    <m/>
  </r>
  <r>
    <x v="0"/>
    <s v="NA"/>
    <n v="3.6"/>
    <s v="NA"/>
    <x v="87"/>
    <m/>
    <s v="NA"/>
    <x v="7"/>
    <s v="from PQ Corporation (MS-3030)"/>
    <s v="ND"/>
    <m/>
    <m/>
    <x v="0"/>
    <s v="HCl"/>
    <m/>
    <x v="0"/>
    <n v="3"/>
    <s v="NA"/>
    <n v="5"/>
    <n v="773"/>
    <s v="NA"/>
    <m/>
    <m/>
    <s v="TEM"/>
    <s v="NA"/>
    <s v="NA"/>
    <s v="NA"/>
    <s v="ND"/>
    <n v="27.25"/>
    <n v="27.25"/>
    <s v="NA"/>
    <s v="NA"/>
    <s v="NA"/>
    <s v="ND"/>
    <s v="NA"/>
    <s v="ND"/>
    <n v="40"/>
    <s v="ND"/>
    <n v="40"/>
    <n v="40"/>
    <x v="14"/>
    <n v="2011"/>
    <s v="Abate, S."/>
    <s v="Italy"/>
    <s v="Performances of Pd Nanoparticles on Different Supports in the Direct Synthesis of H2O2 in CO2-Expanded Methanol"/>
    <s v="Topics in Catalysis"/>
    <x v="153"/>
    <m/>
    <m/>
  </r>
  <r>
    <x v="0"/>
    <s v="NA"/>
    <n v="2.7"/>
    <s v="NA"/>
    <x v="88"/>
    <m/>
    <s v="NA"/>
    <x v="0"/>
    <s v="from Sasol, type puralox SCCa-30/200"/>
    <s v="ND"/>
    <m/>
    <m/>
    <x v="0"/>
    <s v="HCl"/>
    <m/>
    <x v="0"/>
    <n v="7.1"/>
    <s v="NA"/>
    <n v="5"/>
    <n v="773"/>
    <s v="NA"/>
    <m/>
    <m/>
    <s v="TEM"/>
    <s v="NA"/>
    <s v="NA"/>
    <s v="NA"/>
    <s v="ND"/>
    <n v="36.333333333333336"/>
    <n v="36.333333333333336"/>
    <s v="NA"/>
    <s v="NA"/>
    <s v="NA"/>
    <s v="ND"/>
    <s v="NA"/>
    <s v="ND"/>
    <n v="30"/>
    <s v="ND"/>
    <n v="30"/>
    <n v="30"/>
    <x v="14"/>
    <n v="2011"/>
    <s v="Abate, S."/>
    <s v="Italy"/>
    <s v="Performances of Pd Nanoparticles on Different Supports in the Direct Synthesis of H2O2 in CO2-Expanded Methanol"/>
    <s v="Topics in Catalysis"/>
    <x v="153"/>
    <m/>
    <m/>
  </r>
  <r>
    <x v="3"/>
    <s v="NA"/>
    <n v="0.9"/>
    <s v="NA"/>
    <x v="89"/>
    <m/>
    <s v="NA"/>
    <x v="6"/>
    <s v="carbon nanotubes (PR24PS) supplied by Pyrograf products, Inc."/>
    <s v="treated with HNO3 at 373 K for 2 h and doped with nitrogen"/>
    <m/>
    <m/>
    <x v="0"/>
    <s v="HCl"/>
    <m/>
    <x v="0"/>
    <n v="5.2"/>
    <s v="NA"/>
    <m/>
    <m/>
    <s v="NA"/>
    <m/>
    <m/>
    <s v="TEM"/>
    <s v="NA"/>
    <s v="NA"/>
    <s v="NA"/>
    <s v="ND"/>
    <n v="43.6"/>
    <n v="43.6"/>
    <s v="NA"/>
    <s v="NA"/>
    <s v="NA"/>
    <s v="ND"/>
    <s v="NA"/>
    <s v="ND"/>
    <n v="25"/>
    <s v="ND"/>
    <n v="25"/>
    <n v="25"/>
    <x v="14"/>
    <n v="2011"/>
    <s v="Abate, S."/>
    <s v="Italy"/>
    <s v="Performances of Pd Nanoparticles on Different Supports in the Direct Synthesis of H2O2 in CO2-Expanded Methanol"/>
    <s v="Topics in Catalysis"/>
    <x v="153"/>
    <m/>
    <m/>
  </r>
  <r>
    <x v="9"/>
    <s v="NA"/>
    <n v="0.51"/>
    <s v="NA"/>
    <x v="90"/>
    <n v="52.72"/>
    <n v="10337.254901960785"/>
    <x v="5"/>
    <s v="P25, Degussa"/>
    <s v="NA"/>
    <m/>
    <m/>
    <x v="0"/>
    <s v="aqueous methanol"/>
    <m/>
    <x v="0"/>
    <n v="6"/>
    <s v="NA"/>
    <m/>
    <m/>
    <s v="NA"/>
    <m/>
    <m/>
    <s v="H2 Chemisorption"/>
    <s v="NA"/>
    <n v="1.1280000000000001"/>
    <n v="12"/>
    <s v="ND"/>
    <s v="NA"/>
    <n v="12"/>
    <s v="NA"/>
    <n v="94"/>
    <n v="94"/>
    <s v="ND"/>
    <s v="NA"/>
    <s v="ND"/>
    <n v="92"/>
    <s v="ND"/>
    <n v="94"/>
    <n v="94"/>
    <x v="2"/>
    <n v="2011"/>
    <s v="Chen, H."/>
    <s v="China"/>
    <s v="Effective catalytic reduction of Cr(VI) over TiO2 nanotube supported Pd catalysts"/>
    <s v="Applied Catalysis B: Environmental"/>
    <x v="124"/>
    <m/>
    <s v="TiO2 Degussa P-25"/>
  </r>
  <r>
    <x v="9"/>
    <s v="NA"/>
    <n v="0.96"/>
    <s v="NA"/>
    <x v="91"/>
    <n v="52.72"/>
    <n v="5491.666666666667"/>
    <x v="5"/>
    <s v="P25, Degussa"/>
    <s v="NA"/>
    <m/>
    <m/>
    <x v="0"/>
    <s v="aqueous methanol"/>
    <m/>
    <x v="0"/>
    <n v="6"/>
    <s v="NA"/>
    <m/>
    <m/>
    <s v="NA"/>
    <m/>
    <m/>
    <s v="H2 Chemisorption"/>
    <s v="NA"/>
    <n v="1.1232"/>
    <n v="10.4"/>
    <s v="ND"/>
    <s v="NA"/>
    <n v="10.4"/>
    <s v="NA"/>
    <n v="108"/>
    <n v="108"/>
    <s v="ND"/>
    <s v="NA"/>
    <s v="ND"/>
    <n v="107"/>
    <s v="ND"/>
    <n v="108"/>
    <n v="108"/>
    <x v="2"/>
    <n v="2011"/>
    <s v="Chen, H."/>
    <s v="China"/>
    <s v="Effective catalytic reduction of Cr(VI) over TiO2 nanotube supported Pd catalysts"/>
    <s v="Applied Catalysis B: Environmental"/>
    <x v="124"/>
    <m/>
    <s v="TiO2 Degussa P-25"/>
  </r>
  <r>
    <x v="9"/>
    <s v="NA"/>
    <n v="2.04"/>
    <s v="NA"/>
    <x v="92"/>
    <n v="52.72"/>
    <n v="2584.3137254901962"/>
    <x v="5"/>
    <s v="P25, Degussa"/>
    <s v="NA"/>
    <m/>
    <m/>
    <x v="0"/>
    <s v="aqueous methanol"/>
    <m/>
    <x v="0"/>
    <n v="6"/>
    <s v="NA"/>
    <m/>
    <m/>
    <s v="NA"/>
    <m/>
    <m/>
    <s v="H2 Chemisorption"/>
    <s v="NA"/>
    <n v="1.1186000000000003"/>
    <n v="9.4"/>
    <s v="ND"/>
    <s v="NA"/>
    <n v="9.4"/>
    <s v="NA"/>
    <n v="119"/>
    <n v="119"/>
    <s v="ND"/>
    <s v="NA"/>
    <s v="ND"/>
    <n v="113"/>
    <s v="ND"/>
    <n v="119"/>
    <n v="119"/>
    <x v="2"/>
    <n v="2011"/>
    <s v="Chen, H."/>
    <s v="China"/>
    <s v="Effective catalytic reduction of Cr(VI) over TiO2 nanotube supported Pd catalysts"/>
    <s v="Applied Catalysis B: Environmental"/>
    <x v="124"/>
    <m/>
    <s v="TiO2 Degussa P-25"/>
  </r>
  <r>
    <x v="9"/>
    <s v="NA"/>
    <n v="2.97"/>
    <s v="NA"/>
    <x v="93"/>
    <n v="52.72"/>
    <n v="1775.0841750841751"/>
    <x v="5"/>
    <s v="P25, Degussa"/>
    <s v="NA"/>
    <m/>
    <m/>
    <x v="0"/>
    <s v="aqueous methanol"/>
    <m/>
    <x v="0"/>
    <n v="6"/>
    <s v="NA"/>
    <m/>
    <m/>
    <s v="NA"/>
    <m/>
    <m/>
    <s v="H2 Chemisorption"/>
    <s v="NA"/>
    <n v="1.1214000000000002"/>
    <n v="8.9"/>
    <s v="ND"/>
    <s v="NA"/>
    <n v="8.9"/>
    <s v="NA"/>
    <n v="126"/>
    <n v="126"/>
    <s v="ND"/>
    <s v="NA"/>
    <s v="ND"/>
    <n v="120"/>
    <s v="ND"/>
    <n v="126"/>
    <n v="126"/>
    <x v="2"/>
    <n v="2011"/>
    <s v="Chen, H."/>
    <s v="China"/>
    <s v="Effective catalytic reduction of Cr(VI) over TiO2 nanotube supported Pd catalysts"/>
    <s v="Applied Catalysis B: Environmental"/>
    <x v="124"/>
    <m/>
    <s v="TiO2 Degussa P-25"/>
  </r>
  <r>
    <x v="9"/>
    <s v="NA"/>
    <n v="0.47"/>
    <s v="NA"/>
    <x v="94"/>
    <n v="354.6"/>
    <n v="75446.808510638308"/>
    <x v="5"/>
    <s v="TiO2 nanotube, from TiO2 Degussa P25 and NaOH"/>
    <s v="HNO3 treatment"/>
    <m/>
    <m/>
    <x v="0"/>
    <s v="aqueous methanol"/>
    <m/>
    <x v="0"/>
    <m/>
    <s v="NA"/>
    <m/>
    <m/>
    <s v="NA"/>
    <m/>
    <m/>
    <s v="H2 Chemisorption"/>
    <s v="NA"/>
    <n v="1.1283999999999998"/>
    <n v="36.4"/>
    <s v="ND"/>
    <s v="NA"/>
    <n v="36.4"/>
    <s v="NA"/>
    <n v="31"/>
    <n v="31"/>
    <s v="ND"/>
    <s v="NA"/>
    <s v="ND"/>
    <n v="30"/>
    <s v="ND"/>
    <n v="31"/>
    <n v="31"/>
    <x v="2"/>
    <n v="2011"/>
    <s v="Chen, H."/>
    <s v="China"/>
    <s v="Effective catalytic reduction of Cr(VI) over TiO2 nanotube supported Pd catalysts"/>
    <s v="Applied Catalysis B: Environmental"/>
    <x v="124"/>
    <m/>
    <m/>
  </r>
  <r>
    <x v="9"/>
    <s v="NA"/>
    <n v="0.97"/>
    <s v="NA"/>
    <x v="8"/>
    <n v="354.6"/>
    <n v="36556.701030927834"/>
    <x v="5"/>
    <s v="TiO2 nanotube, from TiO2 Degussa P25 and NaOH"/>
    <s v="HNO3 treatment"/>
    <m/>
    <m/>
    <x v="0"/>
    <s v="aqueous methanol"/>
    <m/>
    <x v="0"/>
    <m/>
    <s v="NA"/>
    <m/>
    <m/>
    <s v="NA"/>
    <m/>
    <m/>
    <s v="H2 Chemisorption"/>
    <s v="NA"/>
    <n v="1.1172"/>
    <n v="26.6"/>
    <s v="ND"/>
    <s v="NA"/>
    <n v="26.6"/>
    <s v="NA"/>
    <n v="42"/>
    <n v="42"/>
    <s v="ND"/>
    <s v="NA"/>
    <s v="ND"/>
    <n v="43"/>
    <s v="ND"/>
    <n v="42"/>
    <n v="42"/>
    <x v="2"/>
    <n v="2011"/>
    <s v="Chen, H."/>
    <s v="China"/>
    <s v="Effective catalytic reduction of Cr(VI) over TiO2 nanotube supported Pd catalysts"/>
    <s v="Applied Catalysis B: Environmental"/>
    <x v="124"/>
    <m/>
    <m/>
  </r>
  <r>
    <x v="9"/>
    <s v="NA"/>
    <n v="1.93"/>
    <s v="NA"/>
    <x v="70"/>
    <n v="354.6"/>
    <n v="18373.056994818653"/>
    <x v="5"/>
    <s v="TiO2 nanotube, from TiO2 Degussa P25 and NaOH"/>
    <s v="HNO3 treatment"/>
    <m/>
    <m/>
    <x v="0"/>
    <s v="aqueous methanol"/>
    <m/>
    <x v="0"/>
    <m/>
    <s v="NA"/>
    <m/>
    <m/>
    <s v="NA"/>
    <m/>
    <m/>
    <s v="H2 Chemisorption"/>
    <s v="NA"/>
    <n v="1.1223999999999998"/>
    <n v="18.399999999999999"/>
    <s v="ND"/>
    <s v="NA"/>
    <n v="18.399999999999999"/>
    <s v="NA"/>
    <n v="61"/>
    <n v="61"/>
    <s v="ND"/>
    <s v="NA"/>
    <s v="ND"/>
    <n v="61"/>
    <s v="ND"/>
    <n v="61"/>
    <n v="61"/>
    <x v="2"/>
    <n v="2011"/>
    <s v="Chen, H."/>
    <s v="China"/>
    <s v="Effective catalytic reduction of Cr(VI) over TiO2 nanotube supported Pd catalysts"/>
    <s v="Applied Catalysis B: Environmental"/>
    <x v="124"/>
    <m/>
    <m/>
  </r>
  <r>
    <x v="9"/>
    <s v="NA"/>
    <n v="2.93"/>
    <s v="NA"/>
    <x v="95"/>
    <n v="354.6"/>
    <n v="12102.389078498292"/>
    <x v="5"/>
    <s v="TiO2 nanotube, from TiO2 Degussa P25 and NaOH"/>
    <s v="HNO3 treatment"/>
    <m/>
    <m/>
    <x v="0"/>
    <s v="aqueous methanol"/>
    <m/>
    <x v="0"/>
    <m/>
    <s v="NA"/>
    <m/>
    <m/>
    <s v="NA"/>
    <m/>
    <m/>
    <s v="H2 Chemisorption"/>
    <s v="NA"/>
    <n v="1.014"/>
    <n v="15.6"/>
    <s v="ND"/>
    <s v="NA"/>
    <n v="15.6"/>
    <s v="NA"/>
    <n v="65"/>
    <n v="65"/>
    <s v="ND"/>
    <s v="NA"/>
    <s v="ND"/>
    <n v="65"/>
    <s v="ND"/>
    <n v="65"/>
    <n v="65"/>
    <x v="2"/>
    <n v="2011"/>
    <s v="Chen, H."/>
    <s v="China"/>
    <s v="Effective catalytic reduction of Cr(VI) over TiO2 nanotube supported Pd catalysts"/>
    <s v="Applied Catalysis B: Environmental"/>
    <x v="124"/>
    <m/>
    <m/>
  </r>
  <r>
    <x v="0"/>
    <n v="10"/>
    <s v="NA"/>
    <s v="NA"/>
    <x v="2"/>
    <m/>
    <s v="NA"/>
    <x v="6"/>
    <s v="carbon nanotubes"/>
    <s v="HNO3 treatment at 393 K for 2 h"/>
    <m/>
    <m/>
    <x v="1"/>
    <s v="aqueous ethanol"/>
    <m/>
    <x v="0"/>
    <m/>
    <s v="NA"/>
    <m/>
    <n v="573"/>
    <s v="H2"/>
    <n v="2"/>
    <n v="673"/>
    <s v="TEM"/>
    <s v="NA"/>
    <s v="NA"/>
    <s v="NA"/>
    <s v="ND"/>
    <n v="14.533333333333333"/>
    <n v="14.533333333333333"/>
    <s v="NA"/>
    <s v="NA"/>
    <s v="NA"/>
    <s v="ND"/>
    <s v="NA"/>
    <s v="ND"/>
    <n v="75"/>
    <s v="ND"/>
    <n v="75"/>
    <n v="75"/>
    <x v="12"/>
    <n v="2011"/>
    <s v="Janowska, I."/>
    <s v="France"/>
    <s v="A new recyclable Pd catalyst supported on vertically aligned carbon nanotubes for microwaves-assisted Heck reactions"/>
    <s v="Comptes Rendus Chimie"/>
    <x v="154"/>
    <m/>
    <m/>
  </r>
  <r>
    <x v="1"/>
    <n v="10"/>
    <s v="NA"/>
    <s v="NA"/>
    <x v="2"/>
    <n v="106"/>
    <n v="1060"/>
    <x v="1"/>
    <s v="ND"/>
    <s v="ND"/>
    <m/>
    <m/>
    <x v="11"/>
    <m/>
    <m/>
    <x v="0"/>
    <n v="8.5"/>
    <s v="NA"/>
    <m/>
    <m/>
    <s v="H2"/>
    <n v="0.5"/>
    <n v="423"/>
    <s v="CO Chemisorption"/>
    <s v="NA"/>
    <s v="NA"/>
    <s v="NA"/>
    <s v="ND"/>
    <n v="12.823529411764707"/>
    <n v="12.823529411764707"/>
    <s v="NA"/>
    <n v="85"/>
    <n v="85"/>
    <s v="ND"/>
    <s v="NA"/>
    <s v="ND"/>
    <s v="NA"/>
    <s v="ND"/>
    <n v="85"/>
    <n v="85"/>
    <x v="0"/>
    <n v="2011"/>
    <s v="McInroy, A.R."/>
    <s v="UK, Germany, Austria"/>
    <s v="Morphological and chemical influences on alumina-supported palladium catalysts active for the gas phase hydrogenation of crotonaldehyde"/>
    <s v="Journal of Chemical Physics"/>
    <x v="155"/>
    <m/>
    <s v="gamma-Al2O3 Alfa Aesar"/>
  </r>
  <r>
    <x v="1"/>
    <n v="1"/>
    <s v="NA"/>
    <s v="NA"/>
    <x v="0"/>
    <n v="106"/>
    <n v="10600"/>
    <x v="1"/>
    <s v="ND"/>
    <s v="ND"/>
    <m/>
    <m/>
    <x v="0"/>
    <s v="aqueous hydrochloric acid"/>
    <m/>
    <x v="0"/>
    <n v="8.5"/>
    <s v="NA"/>
    <m/>
    <m/>
    <s v="H2"/>
    <n v="0.5"/>
    <n v="423"/>
    <s v="CO Chemisorption"/>
    <s v="NA"/>
    <s v="NA"/>
    <s v="NA"/>
    <s v="ND"/>
    <n v="43.6"/>
    <n v="43.6"/>
    <s v="NA"/>
    <n v="25"/>
    <n v="25"/>
    <s v="ND"/>
    <s v="NA"/>
    <s v="ND"/>
    <s v="NA"/>
    <s v="ND"/>
    <n v="25"/>
    <n v="25"/>
    <x v="0"/>
    <n v="2011"/>
    <s v="McInroy, A.R."/>
    <s v="UK, Germany, Austria"/>
    <s v="Morphological and chemical influences on alumina-supported palladium catalysts active for the gas phase hydrogenation of crotonaldehyde"/>
    <s v="Journal of Chemical Physics"/>
    <x v="155"/>
    <m/>
    <s v="gamma-Al2O3 Alfa Aesar"/>
  </r>
  <r>
    <x v="1"/>
    <n v="5"/>
    <s v="NA"/>
    <s v="NA"/>
    <x v="1"/>
    <n v="106"/>
    <n v="2120"/>
    <x v="1"/>
    <s v="ND"/>
    <s v="ND"/>
    <m/>
    <m/>
    <x v="1"/>
    <s v="water"/>
    <m/>
    <x v="0"/>
    <n v="8.5"/>
    <s v="NA"/>
    <m/>
    <m/>
    <s v="H2"/>
    <n v="0.5"/>
    <n v="423"/>
    <s v="CO Chemisorption"/>
    <s v="NA"/>
    <s v="NA"/>
    <s v="NA"/>
    <s v="ND"/>
    <n v="47.391304347826086"/>
    <n v="47.391304347826086"/>
    <s v="NA"/>
    <n v="23"/>
    <n v="23"/>
    <s v="ND"/>
    <s v="NA"/>
    <s v="ND"/>
    <s v="NA"/>
    <s v="ND"/>
    <n v="23"/>
    <n v="23"/>
    <x v="0"/>
    <n v="2011"/>
    <s v="McInroy, A.R."/>
    <s v="UK, Germany, Austria"/>
    <s v="Morphological and chemical influences on alumina-supported palladium catalysts active for the gas phase hydrogenation of crotonaldehyde"/>
    <s v="Journal of Chemical Physics"/>
    <x v="155"/>
    <m/>
    <s v="gamma-Al2O3 Alfa Aesar"/>
  </r>
  <r>
    <x v="1"/>
    <n v="1"/>
    <s v="NA"/>
    <s v="NA"/>
    <x v="0"/>
    <n v="106"/>
    <n v="10600"/>
    <x v="1"/>
    <s v="ND"/>
    <s v="ND"/>
    <m/>
    <m/>
    <x v="1"/>
    <s v="water"/>
    <m/>
    <x v="0"/>
    <n v="8.5"/>
    <s v="NA"/>
    <m/>
    <m/>
    <s v="H2"/>
    <n v="0.5"/>
    <n v="423"/>
    <s v="CO Chemisorption"/>
    <s v="NA"/>
    <s v="NA"/>
    <s v="NA"/>
    <s v="ND"/>
    <n v="77.857142857142861"/>
    <n v="77.857142857142861"/>
    <s v="NA"/>
    <n v="14"/>
    <n v="14"/>
    <s v="ND"/>
    <s v="NA"/>
    <s v="ND"/>
    <s v="NA"/>
    <s v="ND"/>
    <n v="14"/>
    <n v="14"/>
    <x v="0"/>
    <n v="2011"/>
    <s v="McInroy, A.R."/>
    <s v="UK, Germany, Austria"/>
    <s v="Morphological and chemical influences on alumina-supported palladium catalysts active for the gas phase hydrogenation of crotonaldehyde"/>
    <s v="Journal of Chemical Physics"/>
    <x v="155"/>
    <m/>
    <s v="gamma-Al2O3 Alfa Aesar"/>
  </r>
  <r>
    <x v="1"/>
    <n v="1"/>
    <s v="NA"/>
    <s v="NA"/>
    <x v="0"/>
    <n v="106"/>
    <n v="10600"/>
    <x v="1"/>
    <s v="ND"/>
    <s v="ND"/>
    <m/>
    <m/>
    <x v="2"/>
    <s v="toluene"/>
    <m/>
    <x v="0"/>
    <n v="8.5"/>
    <s v="NA"/>
    <m/>
    <m/>
    <s v="H2"/>
    <n v="0.5"/>
    <n v="423"/>
    <s v="CO Chemisorption"/>
    <s v="NA"/>
    <s v="NA"/>
    <s v="NA"/>
    <s v="ND"/>
    <n v="90.833333333333329"/>
    <n v="90.833333333333329"/>
    <s v="NA"/>
    <n v="12"/>
    <n v="12"/>
    <s v="ND"/>
    <s v="NA"/>
    <s v="ND"/>
    <s v="NA"/>
    <s v="ND"/>
    <n v="12"/>
    <n v="12"/>
    <x v="0"/>
    <n v="2011"/>
    <s v="McInroy, A.R."/>
    <s v="UK, Germany, Austria"/>
    <s v="Morphological and chemical influences on alumina-supported palladium catalysts active for the gas phase hydrogenation of crotonaldehyde"/>
    <s v="Journal of Chemical Physics"/>
    <x v="155"/>
    <m/>
    <s v="gamma-Al2O3 Alfa Aesar"/>
  </r>
  <r>
    <x v="1"/>
    <n v="1.5"/>
    <n v="1.5"/>
    <n v="0"/>
    <x v="43"/>
    <m/>
    <s v="NA"/>
    <x v="1"/>
    <s v="high surface area Al2O3, prepared from propylene oxide, ethanol, water and AlCl3"/>
    <s v="ND"/>
    <m/>
    <m/>
    <x v="12"/>
    <s v="acetone"/>
    <m/>
    <x v="0"/>
    <n v="9"/>
    <s v="NA"/>
    <m/>
    <m/>
    <s v="NA"/>
    <m/>
    <m/>
    <s v="H2 Chemisorption"/>
    <s v="NA"/>
    <s v="NA"/>
    <n v="63.7"/>
    <s v="ND"/>
    <s v="NA"/>
    <n v="63.7"/>
    <n v="17.111459968602826"/>
    <n v="17.111459968602826"/>
    <s v="NA"/>
    <s v="ND"/>
    <s v="NA"/>
    <s v="ND"/>
    <n v="50"/>
    <s v="ND"/>
    <n v="17.111459968602826"/>
    <n v="17.111459968602826"/>
    <x v="0"/>
    <n v="2011"/>
    <s v="Pérez, Y."/>
    <s v="Spain"/>
    <s v="Highly selective palladium supported catalyst for hydrogenation of phenol in aqueous phase"/>
    <s v="Catalysis Communications"/>
    <x v="156"/>
    <m/>
    <s v="Al2O3 from AlCl3 and ammonia"/>
  </r>
  <r>
    <x v="1"/>
    <n v="1.5"/>
    <n v="1.5"/>
    <n v="0"/>
    <x v="43"/>
    <n v="238"/>
    <n v="15866.666666666666"/>
    <x v="0"/>
    <s v="prepared from bohemite (Condea)"/>
    <s v="ND"/>
    <n v="773"/>
    <n v="10"/>
    <x v="12"/>
    <s v="acetone"/>
    <m/>
    <x v="0"/>
    <n v="9.5"/>
    <s v="NA"/>
    <m/>
    <m/>
    <s v="NA"/>
    <m/>
    <m/>
    <s v="H2 Chemisorption"/>
    <s v="NA"/>
    <s v="NA"/>
    <n v="43.9"/>
    <s v="ND"/>
    <s v="NA"/>
    <n v="43.9"/>
    <n v="24.829157175398635"/>
    <n v="24.829157175398635"/>
    <s v="NA"/>
    <s v="ND"/>
    <s v="NA"/>
    <s v="ND"/>
    <n v="45"/>
    <s v="ND"/>
    <n v="24.829157175398635"/>
    <n v="24.829157175398635"/>
    <x v="0"/>
    <n v="2011"/>
    <s v="Pérez, Y."/>
    <s v="Spain"/>
    <s v="Highly selective palladium supported catalyst for hydrogenation of phenol in aqueous phase"/>
    <s v="Catalysis Communications"/>
    <x v="156"/>
    <m/>
    <s v="boehmite, Neftekhim"/>
  </r>
  <r>
    <x v="4"/>
    <n v="10"/>
    <n v="10"/>
    <n v="0"/>
    <x v="2"/>
    <m/>
    <s v="NA"/>
    <x v="1"/>
    <s v="activated alumina, from Aldrich"/>
    <s v="NA"/>
    <m/>
    <m/>
    <x v="5"/>
    <m/>
    <m/>
    <x v="0"/>
    <n v="8.5"/>
    <s v="NA"/>
    <m/>
    <m/>
    <s v="NA"/>
    <m/>
    <m/>
    <s v="H2 Chemisorption"/>
    <s v="NA"/>
    <s v="NA"/>
    <n v="18.5"/>
    <s v="ND"/>
    <s v="NA"/>
    <n v="18.5"/>
    <n v="58.918918918918919"/>
    <n v="58.918918918918919"/>
    <s v="NA"/>
    <s v="ND"/>
    <s v="NA"/>
    <s v="ND"/>
    <s v="NA"/>
    <s v="ND"/>
    <n v="58.918918918918919"/>
    <n v="58.918918918918919"/>
    <x v="0"/>
    <n v="2011"/>
    <s v="Pérez, Y."/>
    <s v="Spain"/>
    <s v="Highly selective palladium supported catalyst for hydrogenation of phenol in aqueous phase"/>
    <s v="Catalysis Communications"/>
    <x v="156"/>
    <m/>
    <s v="gamma-Al2O3 Alfa Aesar"/>
  </r>
  <r>
    <x v="6"/>
    <s v="NA"/>
    <n v="38.6"/>
    <s v="NA"/>
    <x v="96"/>
    <m/>
    <s v="NA"/>
    <x v="6"/>
    <s v="graphene nanosheet, from Graphite powder which was obtained from Qingdao Henglide Graphite Co., Ltd"/>
    <s v="ND"/>
    <m/>
    <m/>
    <x v="0"/>
    <s v="aqueous ethylene glycol"/>
    <m/>
    <x v="0"/>
    <m/>
    <s v="NA"/>
    <m/>
    <m/>
    <s v="C2H6O2"/>
    <m/>
    <n v="298"/>
    <s v="TEM"/>
    <s v="NA"/>
    <s v="NA"/>
    <s v="NA"/>
    <s v="ND"/>
    <n v="5.7978723404255321"/>
    <n v="5.7978723404255321"/>
    <s v="NA"/>
    <s v="NA"/>
    <s v="NA"/>
    <s v="ND"/>
    <s v="NA"/>
    <s v="ND"/>
    <n v="188"/>
    <s v="ND"/>
    <n v="188"/>
    <n v="188"/>
    <x v="2"/>
    <n v="2011"/>
    <s v="He, H."/>
    <s v="China"/>
    <s v="Graphene nanosheets decorated with Pd, Pt, Au, and Ag nanoparticles: Synthesis, characterization, and catalysis applications"/>
    <s v="Science China Chemistry"/>
    <x v="157"/>
    <s v="Temperature while adding ethylene glycol was assumed room temperature"/>
    <m/>
  </r>
  <r>
    <x v="0"/>
    <n v="0.3"/>
    <s v="NA"/>
    <s v="NA"/>
    <x v="31"/>
    <m/>
    <s v="NA"/>
    <x v="1"/>
    <s v="macro-mesoporous alumina, from aluminum tri-sec-butoxide"/>
    <s v="ND"/>
    <n v="1073"/>
    <m/>
    <x v="0"/>
    <s v="water"/>
    <m/>
    <x v="0"/>
    <n v="12"/>
    <s v="NA"/>
    <m/>
    <m/>
    <s v="H2"/>
    <n v="2"/>
    <n v="423"/>
    <s v="CO Chemisorption"/>
    <n v="1.105"/>
    <s v="NA"/>
    <n v="32.5"/>
    <s v="ND"/>
    <s v="NA"/>
    <n v="32.5"/>
    <s v="NA"/>
    <n v="34"/>
    <n v="34"/>
    <s v="ND"/>
    <s v="NA"/>
    <s v="ND"/>
    <n v="36"/>
    <s v="ND"/>
    <n v="34"/>
    <n v="34"/>
    <x v="0"/>
    <n v="2011"/>
    <s v="Zhou, Z."/>
    <s v="China"/>
    <s v="Diffusion-enhanced hierarchically macro-mesoporous catalyst for selective hydrogenation of pyrolysis gasoline"/>
    <s v="AIChe Journal"/>
    <x v="158"/>
    <m/>
    <m/>
  </r>
  <r>
    <x v="1"/>
    <n v="7.4999999999999997E-2"/>
    <s v="NA"/>
    <s v="NA"/>
    <x v="97"/>
    <m/>
    <s v="NA"/>
    <x v="5"/>
    <s v="TiO2 anatase, synthesized fron TiCl4"/>
    <s v="ND"/>
    <n v="773"/>
    <n v="3"/>
    <x v="0"/>
    <m/>
    <n v="0.1"/>
    <x v="1"/>
    <n v="6"/>
    <n v="5.9"/>
    <n v="12"/>
    <n v="773"/>
    <s v="H2"/>
    <n v="1"/>
    <n v="573"/>
    <s v="CO Chemisorption"/>
    <s v="NA"/>
    <s v="NA"/>
    <n v="57"/>
    <s v="ND"/>
    <s v="NA"/>
    <n v="57"/>
    <n v="19.12280701754386"/>
    <n v="19.12280701754386"/>
    <s v="NA"/>
    <s v="ND"/>
    <s v="NA"/>
    <s v="ND"/>
    <s v="NA"/>
    <s v="ND"/>
    <n v="19.12280701754386"/>
    <n v="19.12280701754386"/>
    <x v="0"/>
    <n v="2004"/>
    <s v="Li, Y."/>
    <s v="China"/>
    <s v="The effect of titania polymorph on the strong metal-support interaction_x000a_of Pd/TiO2 catalysts and their application in the liquid phase selective_x000a_hydrogenation of long chain alkadienes"/>
    <s v="Journal of Molecular Catalysis A: Chemical"/>
    <x v="159"/>
    <s v="CO: Pd assumed 1"/>
    <s v="TiO2 Anatase Aldrich"/>
  </r>
  <r>
    <x v="1"/>
    <n v="0.15"/>
    <s v="NA"/>
    <s v="NA"/>
    <x v="98"/>
    <m/>
    <s v="NA"/>
    <x v="5"/>
    <s v="TiO2 anatase, synthesized fron TiCl4"/>
    <s v="ND"/>
    <n v="773"/>
    <n v="3"/>
    <x v="0"/>
    <m/>
    <n v="0.1"/>
    <x v="1"/>
    <n v="6"/>
    <n v="5.9"/>
    <n v="12"/>
    <n v="773"/>
    <s v="H2"/>
    <n v="1"/>
    <n v="573"/>
    <s v="CO Chemisorption"/>
    <s v="NA"/>
    <s v="NA"/>
    <n v="47"/>
    <s v="ND"/>
    <s v="NA"/>
    <n v="47"/>
    <n v="23.191489361702128"/>
    <n v="23.191489361702128"/>
    <s v="NA"/>
    <s v="ND"/>
    <s v="NA"/>
    <s v="ND"/>
    <s v="NA"/>
    <s v="ND"/>
    <n v="23.191489361702128"/>
    <n v="23.191489361702128"/>
    <x v="0"/>
    <n v="2004"/>
    <s v="Li, Y."/>
    <s v="China"/>
    <s v="The effect of titania polymorph on the strong metal-support interaction_x000a_of Pd/TiO2 catalysts and their application in the liquid phase selective_x000a_hydrogenation of long chain alkadienes"/>
    <s v="Journal of Molecular Catalysis A: Chemical"/>
    <x v="159"/>
    <s v="CO: Pd assumed 1"/>
    <s v="TiO2 Anatase Aldrich"/>
  </r>
  <r>
    <x v="1"/>
    <n v="7.4999999999999997E-2"/>
    <s v="NA"/>
    <s v="NA"/>
    <x v="97"/>
    <m/>
    <s v="NA"/>
    <x v="5"/>
    <s v="TiO2 rutile, synthesized from TiCl4"/>
    <s v="ND"/>
    <n v="773"/>
    <n v="3"/>
    <x v="0"/>
    <m/>
    <n v="0.1"/>
    <x v="1"/>
    <n v="5.9"/>
    <n v="5.8000000000000007"/>
    <n v="12"/>
    <n v="773"/>
    <s v="H2"/>
    <n v="1"/>
    <n v="573"/>
    <s v="CO Chemisorption"/>
    <s v="NA"/>
    <s v="NA"/>
    <n v="33"/>
    <s v="ND"/>
    <s v="NA"/>
    <n v="33"/>
    <n v="33.030303030303031"/>
    <n v="33.030303030303031"/>
    <s v="NA"/>
    <s v="ND"/>
    <s v="NA"/>
    <s v="ND"/>
    <s v="NA"/>
    <s v="ND"/>
    <n v="33.030303030303031"/>
    <n v="33.030303030303031"/>
    <x v="0"/>
    <n v="2004"/>
    <s v="Li, Y."/>
    <s v="China"/>
    <s v="The effect of titania polymorph on the strong metal-support interaction_x000a_of Pd/TiO2 catalysts and their application in the liquid phase selective_x000a_hydrogenation of long chain alkadienes"/>
    <s v="Journal of Molecular Catalysis A: Chemical"/>
    <x v="159"/>
    <s v="CO: Pd assumed 1"/>
    <s v="TiO2 Rutile from Tioxide"/>
  </r>
  <r>
    <x v="1"/>
    <n v="7.4999999999999997E-2"/>
    <s v="NA"/>
    <s v="NA"/>
    <x v="97"/>
    <m/>
    <s v="NA"/>
    <x v="5"/>
    <s v="TiO2 rutile, synthesized from TiCl4"/>
    <s v="ND"/>
    <n v="773"/>
    <n v="3"/>
    <x v="0"/>
    <m/>
    <n v="0.1"/>
    <x v="1"/>
    <n v="5.9"/>
    <n v="5.8000000000000007"/>
    <n v="12"/>
    <n v="773"/>
    <s v="H2"/>
    <n v="1"/>
    <n v="723"/>
    <s v="CO Chemisorption"/>
    <s v="NA"/>
    <s v="NA"/>
    <n v="15"/>
    <s v="ND"/>
    <s v="NA"/>
    <n v="15"/>
    <n v="72.666666666666671"/>
    <n v="72.666666666666671"/>
    <s v="NA"/>
    <s v="ND"/>
    <s v="NA"/>
    <s v="ND"/>
    <s v="NA"/>
    <s v="ND"/>
    <n v="72.666666666666671"/>
    <n v="72.666666666666671"/>
    <x v="0"/>
    <n v="2004"/>
    <s v="Li, Y."/>
    <s v="China"/>
    <s v="The effect of titania polymorph on the strong metal-support interaction_x000a_of Pd/TiO2 catalysts and their application in the liquid phase selective_x000a_hydrogenation of long chain alkadienes"/>
    <s v="Journal of Molecular Catalysis A: Chemical"/>
    <x v="159"/>
    <s v="CO: Pd assumed 1"/>
    <s v="TiO2 Rutile from Tioxide"/>
  </r>
  <r>
    <x v="0"/>
    <n v="0.35"/>
    <n v="0.34"/>
    <n v="2.8571428571428439E-2"/>
    <x v="99"/>
    <n v="180"/>
    <n v="51428.571428571435"/>
    <x v="0"/>
    <s v="CK-300"/>
    <s v="ND"/>
    <n v="823"/>
    <n v="4"/>
    <x v="0"/>
    <s v="HCl"/>
    <n v="1"/>
    <x v="1"/>
    <n v="8.5"/>
    <n v="7.5"/>
    <n v="4"/>
    <n v="673"/>
    <s v="H2"/>
    <n v="1"/>
    <n v="673"/>
    <s v="H2 Chemisorption"/>
    <s v="NA"/>
    <n v="1.1020000000000001"/>
    <n v="38"/>
    <s v="ND"/>
    <s v="NA"/>
    <n v="38"/>
    <s v="NA"/>
    <n v="29"/>
    <n v="29"/>
    <s v="ND"/>
    <s v="NA"/>
    <s v="ND"/>
    <s v="NA"/>
    <s v="ND"/>
    <n v="29"/>
    <n v="29"/>
    <x v="0"/>
    <n v="2011"/>
    <s v="Badano, J.M."/>
    <s v="Argentina, Spain"/>
    <s v="Resistance to Sulfur and Oxygenated Compounds of Supported Pd, Pt, Rh, Ru Catalysts"/>
    <s v="Catalysis Letters"/>
    <x v="160"/>
    <m/>
    <s v="gamma-Al2O3 Alfa Aesar"/>
  </r>
  <r>
    <x v="0"/>
    <n v="0.35"/>
    <n v="0.34"/>
    <n v="2.8571428571428439E-2"/>
    <x v="99"/>
    <n v="180"/>
    <n v="51428.571428571435"/>
    <x v="0"/>
    <s v="CK-300"/>
    <s v="ND"/>
    <n v="823"/>
    <n v="4"/>
    <x v="0"/>
    <s v="HCl"/>
    <n v="1"/>
    <x v="1"/>
    <n v="8.5"/>
    <n v="7.5"/>
    <n v="4"/>
    <n v="673"/>
    <s v="H2"/>
    <n v="1"/>
    <n v="373"/>
    <s v="H2 Chemisorption"/>
    <s v="NA"/>
    <n v="1.1100000000000001"/>
    <n v="37"/>
    <s v="ND"/>
    <s v="NA"/>
    <n v="37"/>
    <s v="NA"/>
    <n v="30"/>
    <n v="30"/>
    <s v="ND"/>
    <s v="NA"/>
    <s v="ND"/>
    <s v="NA"/>
    <s v="ND"/>
    <n v="30"/>
    <n v="30"/>
    <x v="0"/>
    <n v="2011"/>
    <s v="Badano, J.M."/>
    <s v="Argentina, Spain"/>
    <s v="Resistance to Sulfur and Oxygenated Compounds of Supported Pd, Pt, Rh, Ru Catalysts"/>
    <s v="Catalysis Letters"/>
    <x v="160"/>
    <m/>
    <s v="gamma-Al2O3 Alfa Aesar"/>
  </r>
  <r>
    <x v="0"/>
    <n v="0.35"/>
    <n v="0.31"/>
    <n v="0.11428571428571424"/>
    <x v="99"/>
    <n v="180"/>
    <n v="51428.571428571435"/>
    <x v="0"/>
    <s v="CK-300"/>
    <s v="ND"/>
    <n v="823"/>
    <n v="4"/>
    <x v="1"/>
    <s v="aqueous nitric acid"/>
    <n v="1"/>
    <x v="1"/>
    <n v="8.5"/>
    <n v="7.5"/>
    <n v="4"/>
    <n v="673"/>
    <s v="H2"/>
    <n v="1"/>
    <n v="423"/>
    <s v="H2 Chemisorption"/>
    <s v="NA"/>
    <n v="1.1180000000000001"/>
    <n v="26"/>
    <s v="ND"/>
    <s v="NA"/>
    <n v="26"/>
    <s v="NA"/>
    <n v="43"/>
    <n v="43"/>
    <s v="ND"/>
    <s v="NA"/>
    <s v="ND"/>
    <s v="NA"/>
    <s v="ND"/>
    <n v="43"/>
    <n v="43"/>
    <x v="0"/>
    <n v="2011"/>
    <s v="Badano, J.M."/>
    <s v="Argentina, Spain"/>
    <s v="Resistance to Sulfur and Oxygenated Compounds of Supported Pd, Pt, Rh, Ru Catalysts"/>
    <s v="Catalysis Letters"/>
    <x v="160"/>
    <m/>
    <s v="gamma-Al2O3 Alfa Aesar"/>
  </r>
  <r>
    <x v="3"/>
    <n v="0.5"/>
    <s v="NA"/>
    <s v="NA"/>
    <x v="6"/>
    <m/>
    <s v="NA"/>
    <x v="36"/>
    <s v="from aluminum secondary butoxide and zirconium butoxide"/>
    <s v="ND"/>
    <m/>
    <m/>
    <x v="2"/>
    <s v="2-butanol"/>
    <m/>
    <x v="0"/>
    <m/>
    <s v="NA"/>
    <m/>
    <n v="773"/>
    <s v="H2"/>
    <m/>
    <n v="573"/>
    <s v="H2 Chemisorption"/>
    <s v="NA"/>
    <s v="NA"/>
    <n v="7"/>
    <s v="ND"/>
    <s v="NA"/>
    <n v="7"/>
    <n v="155.71428571428572"/>
    <n v="155.71428571428572"/>
    <s v="NA"/>
    <s v="ND"/>
    <s v="NA"/>
    <s v="ND"/>
    <s v="NA"/>
    <s v="ND"/>
    <n v="155.71428571428572"/>
    <n v="155.71428571428572"/>
    <x v="1"/>
    <n v="2011"/>
    <s v="Amairia, C."/>
    <s v="France"/>
    <s v="Study of the effect of the preparation route and the palladium precursor on the methane oxidation behavior over Al2O3 –ZrO2 supported palladium"/>
    <s v="Reaction Kinetics, Mechanisms and Catalysis"/>
    <x v="161"/>
    <m/>
    <m/>
  </r>
  <r>
    <x v="1"/>
    <n v="0.5"/>
    <s v="NA"/>
    <s v="NA"/>
    <x v="6"/>
    <m/>
    <s v="NA"/>
    <x v="36"/>
    <s v="from aluminum secondary butoxide and zirconium butoxide"/>
    <s v="ND"/>
    <m/>
    <m/>
    <x v="1"/>
    <s v="water"/>
    <m/>
    <x v="0"/>
    <m/>
    <s v="NA"/>
    <m/>
    <n v="773"/>
    <s v="H2"/>
    <m/>
    <n v="573"/>
    <s v="H2 Chemisorption"/>
    <s v="NA"/>
    <s v="NA"/>
    <n v="25"/>
    <s v="ND"/>
    <s v="NA"/>
    <n v="25"/>
    <n v="43.6"/>
    <n v="43.6"/>
    <s v="NA"/>
    <s v="ND"/>
    <s v="NA"/>
    <s v="ND"/>
    <s v="NA"/>
    <s v="ND"/>
    <n v="43.6"/>
    <n v="43.6"/>
    <x v="1"/>
    <n v="2011"/>
    <s v="Amairia, C."/>
    <s v="France"/>
    <s v="Study of the effect of the preparation route and the palladium precursor on the methane oxidation behavior over Al2O3 –ZrO2 supported palladium"/>
    <s v="Reaction Kinetics, Mechanisms and Catalysis"/>
    <x v="161"/>
    <m/>
    <m/>
  </r>
  <r>
    <x v="1"/>
    <n v="0.5"/>
    <s v="NA"/>
    <s v="NA"/>
    <x v="6"/>
    <m/>
    <s v="NA"/>
    <x v="36"/>
    <s v="from aluminum secondary butoxide and zirconium butoxide"/>
    <s v="ND"/>
    <m/>
    <m/>
    <x v="2"/>
    <s v="acetone"/>
    <m/>
    <x v="0"/>
    <m/>
    <s v="NA"/>
    <m/>
    <n v="773"/>
    <s v="H2"/>
    <m/>
    <n v="573"/>
    <s v="H2 Chemisorption"/>
    <s v="NA"/>
    <s v="NA"/>
    <n v="24"/>
    <s v="ND"/>
    <s v="NA"/>
    <n v="24"/>
    <n v="45.416666666666664"/>
    <n v="45.416666666666664"/>
    <s v="NA"/>
    <s v="ND"/>
    <s v="NA"/>
    <s v="ND"/>
    <s v="NA"/>
    <s v="ND"/>
    <n v="45.416666666666664"/>
    <n v="45.416666666666664"/>
    <x v="1"/>
    <n v="2011"/>
    <s v="Amairia, C."/>
    <s v="France"/>
    <s v="Study of the effect of the preparation route and the palladium precursor on the methane oxidation behavior over Al2O3 –ZrO2 supported palladium"/>
    <s v="Reaction Kinetics, Mechanisms and Catalysis"/>
    <x v="161"/>
    <m/>
    <m/>
  </r>
  <r>
    <x v="0"/>
    <n v="1"/>
    <s v="NA"/>
    <s v="NA"/>
    <x v="0"/>
    <m/>
    <s v="NA"/>
    <x v="10"/>
    <s v="from CeCl3.7H2O"/>
    <s v="were coated onto monolith "/>
    <n v="773"/>
    <m/>
    <x v="1"/>
    <s v="aqueous ethanol"/>
    <m/>
    <x v="0"/>
    <n v="6"/>
    <s v="NA"/>
    <n v="3"/>
    <n v="773"/>
    <s v="NA"/>
    <m/>
    <m/>
    <s v="TEM"/>
    <s v="NA"/>
    <s v="NA"/>
    <n v="56"/>
    <s v="ND"/>
    <s v="NA"/>
    <n v="56"/>
    <n v="19.464285714285715"/>
    <n v="19.464285714285715"/>
    <s v="NA"/>
    <s v="ND"/>
    <s v="NA"/>
    <s v="ND"/>
    <n v="20"/>
    <s v="ND"/>
    <n v="19.464285714285715"/>
    <n v="19.464285714285715"/>
    <x v="6"/>
    <n v="2011"/>
    <s v="Ledesma, C."/>
    <s v="Spain, USA"/>
    <s v="Hydrogen production by steam reforming of dimethyl ether over Pd-based catalytic monoliths"/>
    <s v="Applied Catalysis B: Environmental"/>
    <x v="162"/>
    <m/>
    <s v="CeO2 Aldrich"/>
  </r>
  <r>
    <x v="0"/>
    <n v="1"/>
    <s v="NA"/>
    <s v="NA"/>
    <x v="0"/>
    <m/>
    <s v="NA"/>
    <x v="11"/>
    <s v="from ZrOCl2.8H2O"/>
    <s v="were coated onto monolith "/>
    <n v="773"/>
    <m/>
    <x v="1"/>
    <s v="aqueous ethanol"/>
    <m/>
    <x v="0"/>
    <n v="6.1"/>
    <s v="NA"/>
    <n v="3"/>
    <n v="773"/>
    <s v="NA"/>
    <m/>
    <m/>
    <s v="TEM"/>
    <s v="NA"/>
    <s v="NA"/>
    <n v="20"/>
    <s v="ND"/>
    <s v="NA"/>
    <n v="20"/>
    <n v="54.5"/>
    <n v="54.5"/>
    <s v="NA"/>
    <s v="ND"/>
    <s v="NA"/>
    <s v="ND"/>
    <n v="55"/>
    <s v="ND"/>
    <n v="54.5"/>
    <n v="54.5"/>
    <x v="6"/>
    <n v="2011"/>
    <s v="Ledesma, C."/>
    <s v="Spain, USA"/>
    <s v="Hydrogen production by steam reforming of dimethyl ether over Pd-based catalytic monoliths"/>
    <s v="Applied Catalysis B: Environmental"/>
    <x v="162"/>
    <m/>
    <s v="ZrO2 Aldrich"/>
  </r>
  <r>
    <x v="0"/>
    <n v="1"/>
    <s v="NA"/>
    <s v="NA"/>
    <x v="0"/>
    <m/>
    <s v="NA"/>
    <x v="17"/>
    <s v="from ZrOCl2·8H2O and CeCl3.7H2O"/>
    <s v="were coated onto monolith "/>
    <n v="773"/>
    <m/>
    <x v="1"/>
    <s v="aqueous ethanol"/>
    <m/>
    <x v="0"/>
    <m/>
    <s v="NA"/>
    <n v="3"/>
    <n v="773"/>
    <s v="NA"/>
    <m/>
    <m/>
    <s v="TEM"/>
    <s v="NA"/>
    <s v="NA"/>
    <n v="56"/>
    <s v="ND"/>
    <s v="NA"/>
    <n v="56"/>
    <n v="19.464285714285715"/>
    <n v="19.464285714285715"/>
    <s v="NA"/>
    <s v="ND"/>
    <s v="NA"/>
    <s v="ND"/>
    <n v="20"/>
    <s v="ND"/>
    <n v="19.464285714285715"/>
    <n v="19.464285714285715"/>
    <x v="6"/>
    <n v="2011"/>
    <s v="Ledesma, C."/>
    <s v="Spain, USA"/>
    <s v="Hydrogen production by steam reforming of dimethyl ether over Pd-based catalytic monoliths"/>
    <s v="Applied Catalysis B: Environmental"/>
    <x v="162"/>
    <m/>
    <m/>
  </r>
  <r>
    <x v="0"/>
    <n v="1"/>
    <s v="NA"/>
    <s v="NA"/>
    <x v="0"/>
    <m/>
    <s v="NA"/>
    <x v="37"/>
    <s v="from Mn(NO3)2·H2O"/>
    <s v="were coated onto monolith "/>
    <n v="673"/>
    <m/>
    <x v="1"/>
    <s v="aqueous ethanol"/>
    <m/>
    <x v="0"/>
    <n v="4.4000000000000004"/>
    <s v="NA"/>
    <n v="3"/>
    <n v="773"/>
    <s v="NA"/>
    <m/>
    <m/>
    <s v="TEM"/>
    <s v="NA"/>
    <s v="NA"/>
    <n v="25"/>
    <s v="ND"/>
    <s v="NA"/>
    <n v="25"/>
    <n v="43.6"/>
    <n v="43.6"/>
    <s v="NA"/>
    <s v="ND"/>
    <s v="NA"/>
    <s v="ND"/>
    <n v="45"/>
    <s v="ND"/>
    <n v="43.6"/>
    <n v="43.6"/>
    <x v="6"/>
    <n v="2011"/>
    <s v="Ledesma, C."/>
    <s v="Spain, USA"/>
    <s v="Hydrogen production by steam reforming of dimethyl ether over Pd-based catalytic monoliths"/>
    <s v="Applied Catalysis B: Environmental"/>
    <x v="162"/>
    <m/>
    <s v="MnO2 Alfa Aesar"/>
  </r>
  <r>
    <x v="0"/>
    <n v="1"/>
    <s v="NA"/>
    <s v="NA"/>
    <x v="0"/>
    <m/>
    <s v="NA"/>
    <x v="25"/>
    <s v="from SnCl4.5H2O"/>
    <s v="were coated onto monolith "/>
    <n v="823"/>
    <m/>
    <x v="1"/>
    <s v="aqueous ethanol"/>
    <m/>
    <x v="0"/>
    <n v="4.3"/>
    <s v="NA"/>
    <n v="3"/>
    <n v="773"/>
    <s v="NA"/>
    <m/>
    <m/>
    <s v="TEM"/>
    <s v="NA"/>
    <s v="NA"/>
    <n v="22"/>
    <s v="ND"/>
    <s v="NA"/>
    <n v="22"/>
    <n v="49.545454545454547"/>
    <n v="49.545454545454547"/>
    <s v="NA"/>
    <s v="ND"/>
    <s v="NA"/>
    <s v="ND"/>
    <n v="50"/>
    <s v="ND"/>
    <n v="49.545454545454547"/>
    <n v="49.545454545454547"/>
    <x v="6"/>
    <n v="2011"/>
    <s v="Ledesma, C."/>
    <s v="Spain, USA"/>
    <s v="Hydrogen production by steam reforming of dimethyl ether over Pd-based catalytic monoliths"/>
    <s v="Applied Catalysis B: Environmental"/>
    <x v="162"/>
    <m/>
    <s v="SnO2 Aldrich"/>
  </r>
  <r>
    <x v="0"/>
    <n v="1"/>
    <s v="NA"/>
    <s v="NA"/>
    <x v="0"/>
    <m/>
    <s v="NA"/>
    <x v="1"/>
    <s v="from boehmite"/>
    <s v="were coated onto monolith "/>
    <n v="723"/>
    <m/>
    <x v="1"/>
    <s v="aqueous ethanol"/>
    <m/>
    <x v="0"/>
    <n v="8.5"/>
    <s v="NA"/>
    <n v="3"/>
    <n v="773"/>
    <s v="NA"/>
    <m/>
    <m/>
    <s v="TEM"/>
    <s v="NA"/>
    <s v="NA"/>
    <n v="17"/>
    <s v="ND"/>
    <s v="NA"/>
    <n v="17"/>
    <n v="64.117647058823536"/>
    <n v="64.117647058823536"/>
    <s v="NA"/>
    <s v="ND"/>
    <s v="NA"/>
    <s v="ND"/>
    <n v="65"/>
    <n v="15"/>
    <n v="64.117647058823536"/>
    <n v="64.117647058823536"/>
    <x v="6"/>
    <n v="2011"/>
    <s v="Ledesma, C."/>
    <s v="Spain, USA"/>
    <s v="Hydrogen production by steam reforming of dimethyl ether over Pd-based catalytic monoliths"/>
    <s v="Applied Catalysis B: Environmental"/>
    <x v="162"/>
    <m/>
    <s v="gamma-Al2O3 Alfa Aesar"/>
  </r>
  <r>
    <x v="0"/>
    <n v="1"/>
    <s v="NA"/>
    <s v="NA"/>
    <x v="0"/>
    <m/>
    <s v="NA"/>
    <x v="38"/>
    <s v="from WCl6"/>
    <s v="were coated onto monolith "/>
    <n v="1023"/>
    <m/>
    <x v="1"/>
    <s v="aqueous ethanol"/>
    <m/>
    <x v="0"/>
    <n v="1.5"/>
    <s v="NA"/>
    <n v="3"/>
    <n v="773"/>
    <s v="NA"/>
    <m/>
    <m/>
    <s v="TEM"/>
    <s v="NA"/>
    <s v="NA"/>
    <n v="10"/>
    <s v="ND"/>
    <s v="NA"/>
    <n v="10"/>
    <n v="109"/>
    <n v="109"/>
    <s v="NA"/>
    <s v="ND"/>
    <s v="NA"/>
    <s v="ND"/>
    <n v="115"/>
    <n v="5"/>
    <n v="109"/>
    <n v="109"/>
    <x v="6"/>
    <n v="2011"/>
    <s v="Ledesma, C."/>
    <s v="Spain, USA"/>
    <s v="Hydrogen production by steam reforming of dimethyl ether over Pd-based catalytic monoliths"/>
    <s v="Applied Catalysis B: Environmental"/>
    <x v="162"/>
    <m/>
    <s v="WO3 Aldrich"/>
  </r>
  <r>
    <x v="0"/>
    <n v="1"/>
    <s v="NA"/>
    <s v="NA"/>
    <x v="0"/>
    <m/>
    <s v="NA"/>
    <x v="39"/>
    <s v="from WC6 and ZrOCl2.8H2O"/>
    <s v="were coated onto monolith "/>
    <n v="1023"/>
    <m/>
    <x v="1"/>
    <s v="aqueous ethanol"/>
    <m/>
    <x v="0"/>
    <m/>
    <s v="NA"/>
    <n v="3"/>
    <n v="773"/>
    <s v="NA"/>
    <m/>
    <m/>
    <s v="TEM"/>
    <s v="NA"/>
    <s v="NA"/>
    <n v="16"/>
    <s v="ND"/>
    <s v="NA"/>
    <n v="16"/>
    <n v="68.125"/>
    <n v="68.125"/>
    <s v="NA"/>
    <s v="ND"/>
    <s v="NA"/>
    <s v="ND"/>
    <n v="70"/>
    <s v="ND"/>
    <n v="68.125"/>
    <n v="68.125"/>
    <x v="6"/>
    <n v="2011"/>
    <s v="Ledesma, C."/>
    <s v="Spain, USA"/>
    <s v="Hydrogen production by steam reforming of dimethyl ether over Pd-based catalytic monoliths"/>
    <s v="Applied Catalysis B: Environmental"/>
    <x v="162"/>
    <m/>
    <m/>
  </r>
  <r>
    <x v="6"/>
    <n v="32"/>
    <s v="NA"/>
    <s v="NA"/>
    <x v="100"/>
    <m/>
    <s v="NA"/>
    <x v="6"/>
    <s v="graphene, from Hummers method, by using graphite"/>
    <s v="ND"/>
    <m/>
    <m/>
    <x v="0"/>
    <s v="HCl"/>
    <m/>
    <x v="0"/>
    <m/>
    <s v="NA"/>
    <m/>
    <m/>
    <s v="NaBH4"/>
    <m/>
    <n v="298"/>
    <s v="TEM"/>
    <s v="NA"/>
    <s v="NA"/>
    <s v="NA"/>
    <s v="ND"/>
    <n v="34.0625"/>
    <n v="34.0625"/>
    <s v="NA"/>
    <s v="NA"/>
    <s v="NA"/>
    <s v="ND"/>
    <s v="NA"/>
    <s v="ND"/>
    <n v="32"/>
    <s v="ND"/>
    <n v="32"/>
    <n v="32"/>
    <x v="9"/>
    <n v="2011"/>
    <s v="Yang, J."/>
    <s v="China"/>
    <s v="An effective strategy for small-sized and highly-dispersed palladium nanoparticles supported on graphene with excellent performance for formic acid oxidation"/>
    <s v="Journal of Materials Chemistry"/>
    <x v="163"/>
    <s v="Temperature while adding NaBH4 was not given, room temperature was assumed."/>
    <m/>
  </r>
  <r>
    <x v="6"/>
    <n v="18"/>
    <s v="NA"/>
    <s v="NA"/>
    <x v="101"/>
    <m/>
    <s v="NA"/>
    <x v="6"/>
    <s v="graphene, from Hummers method, by using graphite"/>
    <s v="ND"/>
    <m/>
    <m/>
    <x v="0"/>
    <s v="HCl"/>
    <m/>
    <x v="0"/>
    <m/>
    <s v="NA"/>
    <m/>
    <m/>
    <s v="NaBH4"/>
    <m/>
    <n v="298"/>
    <s v="TEM"/>
    <s v="NA"/>
    <s v="NA"/>
    <s v="NA"/>
    <s v="ND"/>
    <n v="49.545454545454547"/>
    <n v="49.545454545454547"/>
    <s v="NA"/>
    <s v="NA"/>
    <s v="NA"/>
    <s v="ND"/>
    <s v="NA"/>
    <s v="ND"/>
    <n v="22"/>
    <s v="ND"/>
    <n v="22"/>
    <n v="22"/>
    <x v="9"/>
    <n v="2011"/>
    <s v="Yang, J."/>
    <s v="China"/>
    <s v="An effective strategy for small-sized and highly-dispersed palladium nanoparticles supported on graphene with excellent performance for formic acid oxidation"/>
    <s v="Journal of Materials Chemistry"/>
    <x v="163"/>
    <s v="Temperature while adding NaBH4 was not given, room temperature was assumed."/>
    <m/>
  </r>
  <r>
    <x v="6"/>
    <n v="25"/>
    <s v="NA"/>
    <s v="NA"/>
    <x v="102"/>
    <m/>
    <s v="NA"/>
    <x v="6"/>
    <s v="graphene, from Hummers method, by using graphite"/>
    <s v="ND"/>
    <m/>
    <m/>
    <x v="0"/>
    <s v="HCl"/>
    <m/>
    <x v="0"/>
    <m/>
    <s v="NA"/>
    <m/>
    <m/>
    <s v="NaBH4"/>
    <m/>
    <n v="298"/>
    <s v="TEM"/>
    <s v="NA"/>
    <s v="NA"/>
    <s v="NA"/>
    <s v="ND"/>
    <n v="36.333333333333336"/>
    <n v="36.333333333333336"/>
    <s v="NA"/>
    <s v="NA"/>
    <s v="NA"/>
    <s v="ND"/>
    <s v="NA"/>
    <s v="ND"/>
    <n v="30"/>
    <s v="ND"/>
    <n v="30"/>
    <n v="30"/>
    <x v="9"/>
    <n v="2011"/>
    <s v="Yang, J."/>
    <s v="China"/>
    <s v="An effective strategy for small-sized and highly-dispersed palladium nanoparticles supported on graphene with excellent performance for formic acid oxidation"/>
    <s v="Journal of Materials Chemistry"/>
    <x v="163"/>
    <s v="Temperature while adding NaBH4 was not given, room temperature was assumed."/>
    <m/>
  </r>
  <r>
    <x v="6"/>
    <n v="40"/>
    <s v="NA"/>
    <s v="NA"/>
    <x v="86"/>
    <m/>
    <s v="NA"/>
    <x v="6"/>
    <s v="graphene, from Hummers method, by using graphite"/>
    <s v="ND"/>
    <m/>
    <m/>
    <x v="0"/>
    <s v="HCl"/>
    <m/>
    <x v="0"/>
    <m/>
    <s v="NA"/>
    <m/>
    <m/>
    <s v="NaBH4"/>
    <m/>
    <n v="298"/>
    <s v="TEM"/>
    <s v="NA"/>
    <s v="NA"/>
    <s v="NA"/>
    <s v="ND"/>
    <n v="10.9"/>
    <n v="10.9"/>
    <s v="NA"/>
    <s v="NA"/>
    <s v="NA"/>
    <s v="ND"/>
    <s v="NA"/>
    <s v="ND"/>
    <n v="100"/>
    <s v="ND"/>
    <n v="100"/>
    <n v="100"/>
    <x v="9"/>
    <n v="2011"/>
    <s v="Yang, J."/>
    <s v="China"/>
    <s v="An effective strategy for small-sized and highly-dispersed palladium nanoparticles supported on graphene with excellent performance for formic acid oxidation"/>
    <s v="Journal of Materials Chemistry"/>
    <x v="163"/>
    <s v="Temperature while adding NaBH4 was not given, room temperature was assumed."/>
    <m/>
  </r>
  <r>
    <x v="6"/>
    <n v="50"/>
    <s v="NA"/>
    <s v="NA"/>
    <x v="103"/>
    <m/>
    <s v="NA"/>
    <x v="6"/>
    <s v="graphene, from Hummers method, by using graphite"/>
    <s v="ND"/>
    <m/>
    <m/>
    <x v="0"/>
    <s v="HCl"/>
    <m/>
    <x v="0"/>
    <m/>
    <s v="NA"/>
    <m/>
    <m/>
    <s v="NaBH4"/>
    <m/>
    <n v="298"/>
    <s v="TEM"/>
    <s v="NA"/>
    <s v="NA"/>
    <s v="NA"/>
    <s v="ND"/>
    <n v="9.0833333333333339"/>
    <n v="9.0833333333333339"/>
    <s v="NA"/>
    <s v="NA"/>
    <s v="NA"/>
    <s v="ND"/>
    <s v="NA"/>
    <s v="ND"/>
    <n v="120"/>
    <s v="ND"/>
    <n v="120"/>
    <n v="120"/>
    <x v="9"/>
    <n v="2011"/>
    <s v="Yang, J."/>
    <s v="China"/>
    <s v="An effective strategy for small-sized and highly-dispersed palladium nanoparticles supported on graphene with excellent performance for formic acid oxidation"/>
    <s v="Journal of Materials Chemistry"/>
    <x v="163"/>
    <s v="Temperature while adding NaBH4 was not given, room temperature was assumed."/>
    <m/>
  </r>
  <r>
    <x v="5"/>
    <n v="10"/>
    <s v="NA"/>
    <s v="NA"/>
    <x v="2"/>
    <m/>
    <s v="NA"/>
    <x v="5"/>
    <s v="ND"/>
    <s v="functionalized with dopamine"/>
    <m/>
    <m/>
    <x v="7"/>
    <s v="water"/>
    <n v="9"/>
    <x v="1"/>
    <m/>
    <s v="NA"/>
    <m/>
    <m/>
    <s v="N2H4"/>
    <n v="12"/>
    <n v="298"/>
    <s v="TEM"/>
    <s v="NA"/>
    <s v="NA"/>
    <s v="NA"/>
    <s v="ND"/>
    <n v="43.6"/>
    <n v="43.6"/>
    <s v="NA"/>
    <s v="NA"/>
    <s v="NA"/>
    <s v="ND"/>
    <s v="NA"/>
    <s v="ND"/>
    <n v="25"/>
    <s v="ND"/>
    <n v="25"/>
    <n v="25"/>
    <x v="20"/>
    <n v="2011"/>
    <s v="Sreedhar, B."/>
    <s v="India"/>
    <s v="Nanocrystalline Titania-Supported Palladium(0) Nanoparticles for Suzuki–Miyaura Cross-Coupling of Aryl and Heteroaryl Halides"/>
    <s v="Advanced Synthesis &amp; Catalysis"/>
    <x v="164"/>
    <s v="After adding hydrazine, mixture stirred overnight which was assumed 12 h."/>
    <m/>
  </r>
  <r>
    <x v="0"/>
    <s v="NA"/>
    <n v="3.6"/>
    <s v="NA"/>
    <x v="87"/>
    <n v="310"/>
    <n v="8611.1111111111113"/>
    <x v="7"/>
    <s v="from PQ Corporation (MS-3030)"/>
    <s v="ND"/>
    <m/>
    <m/>
    <x v="0"/>
    <s v="HCl"/>
    <m/>
    <x v="0"/>
    <n v="3"/>
    <s v="NA"/>
    <m/>
    <n v="773"/>
    <s v="NA"/>
    <m/>
    <m/>
    <s v="TEM"/>
    <s v="NA"/>
    <s v="NA"/>
    <s v="NA"/>
    <s v="ND"/>
    <n v="24.222222222222221"/>
    <n v="24.222222222222221"/>
    <s v="NA"/>
    <s v="NA"/>
    <s v="NA"/>
    <s v="ND"/>
    <s v="NA"/>
    <s v="ND"/>
    <n v="45"/>
    <s v="ND"/>
    <n v="45"/>
    <n v="45"/>
    <x v="14"/>
    <n v="2011"/>
    <s v="Abate, S."/>
    <s v="Italy"/>
    <s v="SBA-15 as a support for palladium in the direct synthesis of H2O2 from H2 and O2"/>
    <s v="Catalysis Today"/>
    <x v="153"/>
    <m/>
    <s v="SiO2 Aldrich"/>
  </r>
  <r>
    <x v="0"/>
    <n v="8.5"/>
    <n v="8.6999999999999993"/>
    <n v="2.3529411764705799E-2"/>
    <x v="104"/>
    <n v="148"/>
    <n v="1741.1764705882354"/>
    <x v="0"/>
    <s v="from Johnson Matthey"/>
    <s v="modified with 3% boron"/>
    <m/>
    <m/>
    <x v="1"/>
    <s v="nitric acid"/>
    <m/>
    <x v="0"/>
    <n v="8.5"/>
    <s v="NA"/>
    <n v="2"/>
    <n v="773"/>
    <s v="NA"/>
    <n v="3"/>
    <n v="573"/>
    <s v="H2 Chemisorption"/>
    <s v="NA"/>
    <s v="NA"/>
    <n v="5.4"/>
    <s v="ND"/>
    <s v="NA"/>
    <n v="5.4"/>
    <n v="201.85185185185185"/>
    <n v="201.85185185185185"/>
    <s v="NA"/>
    <s v="ND"/>
    <s v="NA"/>
    <s v="ND"/>
    <s v="NA"/>
    <s v="ND"/>
    <n v="201.85185185185185"/>
    <n v="201.85185185185185"/>
    <x v="11"/>
    <n v="2011"/>
    <s v="Baltrus, J.P."/>
    <s v="USA"/>
    <s v="Effect of palladium dispersion on the capture of toxic components from fuel gas by palladium-alumina sorbents"/>
    <s v="Fuel"/>
    <x v="165"/>
    <m/>
    <s v="gamma-Al2O3 Alfa Aesar"/>
  </r>
  <r>
    <x v="1"/>
    <n v="8.5"/>
    <s v="NA"/>
    <s v="NA"/>
    <x v="104"/>
    <n v="148"/>
    <n v="1741.1764705882354"/>
    <x v="0"/>
    <s v="from Johnson Matthey"/>
    <s v="NA"/>
    <m/>
    <m/>
    <x v="1"/>
    <s v="water"/>
    <m/>
    <x v="0"/>
    <n v="8.5"/>
    <s v="NA"/>
    <n v="2"/>
    <n v="773"/>
    <s v="NA"/>
    <n v="3"/>
    <n v="573"/>
    <s v="H2 Chemisorption"/>
    <s v="NA"/>
    <s v="NA"/>
    <n v="14.7"/>
    <s v="ND"/>
    <s v="NA"/>
    <n v="14.7"/>
    <n v="74.149659863945587"/>
    <n v="74.149659863945587"/>
    <s v="NA"/>
    <s v="ND"/>
    <s v="NA"/>
    <s v="ND"/>
    <s v="NA"/>
    <s v="ND"/>
    <n v="74.149659863945587"/>
    <n v="74.149659863945587"/>
    <x v="11"/>
    <n v="2011"/>
    <s v="Baltrus, J.P."/>
    <s v="USA"/>
    <s v="Effect of palladium dispersion on the capture of toxic components from fuel gas by palladium-alumina sorbents"/>
    <s v="Fuel"/>
    <x v="165"/>
    <m/>
    <s v="gamma-Al2O3 Alfa Aesar"/>
  </r>
  <r>
    <x v="0"/>
    <n v="0.5"/>
    <n v="0.5"/>
    <n v="0"/>
    <x v="6"/>
    <n v="230"/>
    <n v="46000"/>
    <x v="7"/>
    <s v="Grace G62"/>
    <s v="ND"/>
    <m/>
    <m/>
    <x v="1"/>
    <m/>
    <m/>
    <x v="0"/>
    <n v="3"/>
    <s v="NA"/>
    <n v="3"/>
    <n v="673"/>
    <s v="NA"/>
    <m/>
    <m/>
    <s v="H2 Chemisorption"/>
    <s v="NA"/>
    <s v="NA"/>
    <n v="12.6"/>
    <s v="ND"/>
    <s v="NA"/>
    <n v="12.6"/>
    <n v="86.507936507936506"/>
    <n v="86.507936507936506"/>
    <s v="NA"/>
    <s v="ND"/>
    <s v="NA"/>
    <s v="ND"/>
    <s v="NA"/>
    <s v="ND"/>
    <n v="86.507936507936506"/>
    <n v="86.507936507936506"/>
    <x v="0"/>
    <n v="2011"/>
    <s v="Bertero, N.M."/>
    <s v="Argentina"/>
    <s v="One-pot synthesis of olefins from aromatic ketones via tandem consecutive hydrogenation–dehydration reactions"/>
    <s v="Catalysis Today"/>
    <x v="166"/>
    <m/>
    <m/>
  </r>
  <r>
    <x v="8"/>
    <s v="NA"/>
    <n v="20"/>
    <s v="NA"/>
    <x v="26"/>
    <m/>
    <s v="NA"/>
    <x v="6"/>
    <s v="hydrogen-exfoliated graphene, from natural graphite using Hummers method"/>
    <s v="functionalized with hydrogen"/>
    <m/>
    <m/>
    <x v="0"/>
    <s v="aqueous ethylene glycol"/>
    <n v="11"/>
    <x v="1"/>
    <m/>
    <s v="NA"/>
    <m/>
    <m/>
    <s v="C6H14O"/>
    <n v="7"/>
    <n v="383"/>
    <s v="XRD"/>
    <s v="NA"/>
    <s v="NA"/>
    <s v="NA"/>
    <s v="ND"/>
    <n v="16.515151515151516"/>
    <n v="16.515151515151516"/>
    <s v="NA"/>
    <s v="NA"/>
    <s v="NA"/>
    <s v="ND"/>
    <n v="66"/>
    <s v="ND"/>
    <s v="NA"/>
    <s v="ND"/>
    <s v="NA"/>
    <n v="66"/>
    <x v="10"/>
    <n v="2011"/>
    <s v="Parambhath, V.B."/>
    <s v="India"/>
    <s v="Investigation of Spillover Mechanism in Palladium Decorated Hydrogen Exfoliated Functionalized Graphene"/>
    <s v="Journal of Physical Chemistry C"/>
    <x v="167"/>
    <s v="Modified polyol process"/>
    <m/>
  </r>
  <r>
    <x v="1"/>
    <s v="NA"/>
    <n v="0.55000000000000004"/>
    <s v="NA"/>
    <x v="105"/>
    <m/>
    <s v="NA"/>
    <x v="7"/>
    <s v="ND"/>
    <s v="ND"/>
    <m/>
    <m/>
    <x v="0"/>
    <m/>
    <m/>
    <x v="0"/>
    <n v="3"/>
    <s v="NA"/>
    <m/>
    <m/>
    <s v="C6H14O"/>
    <n v="6"/>
    <n v="428"/>
    <s v="TEM"/>
    <s v="NA"/>
    <s v="NA"/>
    <n v="20"/>
    <s v="ND"/>
    <s v="NA"/>
    <n v="20"/>
    <n v="54.5"/>
    <n v="54.5"/>
    <s v="NA"/>
    <s v="ND"/>
    <s v="NA"/>
    <s v="ND"/>
    <n v="57"/>
    <s v="ND"/>
    <n v="54.5"/>
    <n v="54.5"/>
    <x v="21"/>
    <n v="2011"/>
    <s v="Zhang, Q."/>
    <s v="China"/>
    <s v="Effect of size of catalytically active phases in the dehydrogenation of alcohols and the challenging selective oxidation of hydrocarbons"/>
    <s v="Chemical Communications"/>
    <x v="168"/>
    <m/>
    <s v="SiO2 Aldrich"/>
  </r>
  <r>
    <x v="1"/>
    <s v="NA"/>
    <n v="0.55000000000000004"/>
    <s v="NA"/>
    <x v="105"/>
    <m/>
    <s v="NA"/>
    <x v="7"/>
    <s v="ND"/>
    <s v="ND"/>
    <m/>
    <m/>
    <x v="0"/>
    <m/>
    <m/>
    <x v="0"/>
    <n v="3"/>
    <s v="NA"/>
    <m/>
    <m/>
    <s v="H2"/>
    <n v="0.5"/>
    <n v="573"/>
    <s v="CO Chemisorption"/>
    <s v="NA"/>
    <s v="NA"/>
    <n v="4"/>
    <s v="ND"/>
    <s v="NA"/>
    <n v="4"/>
    <n v="272.5"/>
    <n v="272.5"/>
    <s v="NA"/>
    <s v="ND"/>
    <s v="NA"/>
    <s v="ND"/>
    <n v="100"/>
    <s v="ND"/>
    <n v="272.5"/>
    <n v="272.5"/>
    <x v="21"/>
    <n v="2011"/>
    <s v="Zhang, Q."/>
    <s v="China"/>
    <s v="Effect of size of catalytically active phases in the dehydrogenation of alcohols and the challenging selective oxidation of hydrocarbons"/>
    <s v="Chemical Communications"/>
    <x v="168"/>
    <m/>
    <s v="SiO2 Aldrich"/>
  </r>
  <r>
    <x v="1"/>
    <s v="NA"/>
    <n v="0.53"/>
    <s v="NA"/>
    <x v="106"/>
    <m/>
    <s v="NA"/>
    <x v="1"/>
    <s v="ND"/>
    <s v="ND"/>
    <m/>
    <m/>
    <x v="0"/>
    <m/>
    <m/>
    <x v="0"/>
    <n v="8.5"/>
    <s v="NA"/>
    <m/>
    <m/>
    <s v="C6H14O"/>
    <n v="6"/>
    <n v="428"/>
    <s v="TEM"/>
    <s v="NA"/>
    <s v="NA"/>
    <n v="43"/>
    <s v="ND"/>
    <s v="NA"/>
    <n v="43"/>
    <n v="25.348837209302324"/>
    <n v="25.348837209302324"/>
    <s v="NA"/>
    <s v="ND"/>
    <s v="NA"/>
    <s v="ND"/>
    <n v="26"/>
    <s v="ND"/>
    <n v="25.348837209302324"/>
    <n v="25.348837209302324"/>
    <x v="21"/>
    <n v="2011"/>
    <s v="Zhang, Q."/>
    <s v="China"/>
    <s v="Effect of size of catalytically active phases in the dehydrogenation of alcohols and the challenging selective oxidation of hydrocarbons"/>
    <s v="Chemical Communications"/>
    <x v="168"/>
    <m/>
    <s v="gamma-Al2O3 Alfa Aesar"/>
  </r>
  <r>
    <x v="1"/>
    <s v="NA"/>
    <n v="0.53"/>
    <s v="NA"/>
    <x v="106"/>
    <m/>
    <s v="NA"/>
    <x v="1"/>
    <s v="ND"/>
    <s v="ND"/>
    <m/>
    <m/>
    <x v="0"/>
    <m/>
    <m/>
    <x v="0"/>
    <n v="8.5"/>
    <s v="NA"/>
    <m/>
    <m/>
    <s v="H2"/>
    <n v="0.5"/>
    <n v="573"/>
    <s v="CO Chemisorption"/>
    <s v="NA"/>
    <s v="NA"/>
    <n v="69"/>
    <s v="ND"/>
    <s v="NA"/>
    <n v="69"/>
    <n v="15.797101449275363"/>
    <n v="15.797101449275363"/>
    <s v="NA"/>
    <s v="ND"/>
    <s v="NA"/>
    <s v="ND"/>
    <n v="22"/>
    <s v="ND"/>
    <n v="15.797101449275363"/>
    <n v="15.797101449275363"/>
    <x v="21"/>
    <n v="2011"/>
    <s v="Zhang, Q."/>
    <s v="China"/>
    <s v="Effect of size of catalytically active phases in the dehydrogenation of alcohols and the challenging selective oxidation of hydrocarbons"/>
    <s v="Chemical Communications"/>
    <x v="168"/>
    <m/>
    <s v="gamma-Al2O3 Alfa Aesar"/>
  </r>
  <r>
    <x v="1"/>
    <s v="NA"/>
    <n v="0.52"/>
    <s v="NA"/>
    <x v="107"/>
    <m/>
    <s v="NA"/>
    <x v="27"/>
    <s v="Si/Al = 2/1"/>
    <s v="ND"/>
    <m/>
    <m/>
    <x v="0"/>
    <m/>
    <m/>
    <x v="0"/>
    <m/>
    <s v="NA"/>
    <m/>
    <m/>
    <s v="C6H14O"/>
    <n v="6"/>
    <n v="428"/>
    <s v="TEM"/>
    <s v="NA"/>
    <s v="NA"/>
    <n v="22"/>
    <s v="ND"/>
    <s v="NA"/>
    <n v="22"/>
    <n v="49.545454545454547"/>
    <n v="49.545454545454547"/>
    <s v="NA"/>
    <s v="ND"/>
    <s v="NA"/>
    <s v="ND"/>
    <n v="51"/>
    <s v="ND"/>
    <n v="49.545454545454547"/>
    <n v="49.545454545454547"/>
    <x v="21"/>
    <n v="2011"/>
    <s v="Zhang, Q."/>
    <s v="China"/>
    <s v="Effect of size of catalytically active phases in the dehydrogenation of alcohols and the challenging selective oxidation of hydrocarbons"/>
    <s v="Chemical Communications"/>
    <x v="168"/>
    <m/>
    <m/>
  </r>
  <r>
    <x v="1"/>
    <s v="NA"/>
    <n v="0.3"/>
    <s v="NA"/>
    <x v="31"/>
    <m/>
    <s v="NA"/>
    <x v="27"/>
    <s v="Si/Al = 1/1"/>
    <s v="ND"/>
    <m/>
    <m/>
    <x v="0"/>
    <m/>
    <m/>
    <x v="0"/>
    <m/>
    <s v="NA"/>
    <m/>
    <m/>
    <s v="C6H14O"/>
    <n v="6"/>
    <n v="428"/>
    <s v="TEM"/>
    <s v="NA"/>
    <s v="NA"/>
    <n v="27"/>
    <s v="ND"/>
    <s v="NA"/>
    <n v="27"/>
    <n v="40.370370370370374"/>
    <n v="40.370370370370374"/>
    <s v="NA"/>
    <s v="ND"/>
    <s v="NA"/>
    <s v="ND"/>
    <n v="42"/>
    <s v="ND"/>
    <n v="40.370370370370374"/>
    <n v="40.370370370370374"/>
    <x v="21"/>
    <n v="2011"/>
    <s v="Zhang, Q."/>
    <s v="China"/>
    <s v="Effect of size of catalytically active phases in the dehydrogenation of alcohols and the challenging selective oxidation of hydrocarbons"/>
    <s v="Chemical Communications"/>
    <x v="168"/>
    <m/>
    <m/>
  </r>
  <r>
    <x v="1"/>
    <s v="NA"/>
    <n v="0.52"/>
    <s v="NA"/>
    <x v="107"/>
    <m/>
    <s v="NA"/>
    <x v="27"/>
    <s v="Si/Al = 1/2"/>
    <s v="ND"/>
    <m/>
    <m/>
    <x v="0"/>
    <m/>
    <m/>
    <x v="0"/>
    <m/>
    <s v="NA"/>
    <m/>
    <m/>
    <s v="C6H14O"/>
    <n v="6"/>
    <n v="428"/>
    <s v="TEM"/>
    <s v="NA"/>
    <s v="NA"/>
    <n v="32"/>
    <s v="ND"/>
    <s v="NA"/>
    <n v="32"/>
    <n v="34.0625"/>
    <n v="34.0625"/>
    <s v="NA"/>
    <s v="ND"/>
    <s v="NA"/>
    <s v="ND"/>
    <n v="32"/>
    <s v="ND"/>
    <n v="34.0625"/>
    <n v="34.0625"/>
    <x v="21"/>
    <n v="2011"/>
    <s v="Zhang, Q."/>
    <s v="China"/>
    <s v="Effect of size of catalytically active phases in the dehydrogenation of alcohols and the challenging selective oxidation of hydrocarbons"/>
    <s v="Chemical Communications"/>
    <x v="168"/>
    <m/>
    <m/>
  </r>
  <r>
    <x v="1"/>
    <s v="NA"/>
    <n v="0.52"/>
    <s v="NA"/>
    <x v="107"/>
    <m/>
    <s v="NA"/>
    <x v="27"/>
    <s v="Si/Al = 2/1"/>
    <s v="ND"/>
    <m/>
    <m/>
    <x v="0"/>
    <m/>
    <m/>
    <x v="0"/>
    <m/>
    <s v="NA"/>
    <m/>
    <m/>
    <s v="H2"/>
    <n v="0.5"/>
    <n v="573"/>
    <s v="CO Chemisorption"/>
    <s v="NA"/>
    <s v="NA"/>
    <n v="27"/>
    <s v="ND"/>
    <s v="NA"/>
    <n v="27"/>
    <n v="40.370370370370374"/>
    <n v="40.370370370370374"/>
    <s v="NA"/>
    <s v="ND"/>
    <s v="NA"/>
    <s v="ND"/>
    <n v="43"/>
    <s v="ND"/>
    <n v="40.370370370370374"/>
    <n v="40.370370370370374"/>
    <x v="21"/>
    <n v="2011"/>
    <s v="Zhang, Q."/>
    <s v="China"/>
    <s v="Effect of size of catalytically active phases in the dehydrogenation of alcohols and the challenging selective oxidation of hydrocarbons"/>
    <s v="Chemical Communications"/>
    <x v="168"/>
    <m/>
    <m/>
  </r>
  <r>
    <x v="1"/>
    <s v="NA"/>
    <n v="0.3"/>
    <s v="NA"/>
    <x v="31"/>
    <m/>
    <s v="NA"/>
    <x v="27"/>
    <s v="Si/Al = 1/1"/>
    <s v="ND"/>
    <m/>
    <m/>
    <x v="0"/>
    <m/>
    <m/>
    <x v="0"/>
    <m/>
    <s v="NA"/>
    <m/>
    <m/>
    <s v="H2"/>
    <n v="0.5"/>
    <n v="573"/>
    <s v="CO Chemisorption"/>
    <s v="NA"/>
    <s v="NA"/>
    <n v="34"/>
    <s v="ND"/>
    <s v="NA"/>
    <n v="34"/>
    <n v="32.058823529411768"/>
    <n v="32.058823529411768"/>
    <s v="NA"/>
    <s v="ND"/>
    <s v="NA"/>
    <s v="ND"/>
    <n v="36"/>
    <s v="ND"/>
    <n v="32.058823529411768"/>
    <n v="32.058823529411768"/>
    <x v="21"/>
    <n v="2011"/>
    <s v="Zhang, Q."/>
    <s v="China"/>
    <s v="Effect of size of catalytically active phases in the dehydrogenation of alcohols and the challenging selective oxidation of hydrocarbons"/>
    <s v="Chemical Communications"/>
    <x v="168"/>
    <m/>
    <m/>
  </r>
  <r>
    <x v="1"/>
    <s v="NA"/>
    <n v="0.3"/>
    <s v="NA"/>
    <x v="31"/>
    <m/>
    <s v="NA"/>
    <x v="27"/>
    <s v="Si/Al = 1/2"/>
    <s v="ND"/>
    <m/>
    <m/>
    <x v="0"/>
    <m/>
    <m/>
    <x v="0"/>
    <m/>
    <s v="NA"/>
    <m/>
    <m/>
    <s v="H2"/>
    <n v="0.5"/>
    <n v="573"/>
    <s v="CO Chemisorption"/>
    <s v="NA"/>
    <s v="NA"/>
    <n v="39"/>
    <s v="ND"/>
    <s v="NA"/>
    <n v="39"/>
    <n v="27.948717948717949"/>
    <n v="27.948717948717949"/>
    <s v="NA"/>
    <s v="ND"/>
    <s v="NA"/>
    <s v="ND"/>
    <n v="31"/>
    <s v="ND"/>
    <n v="27.948717948717949"/>
    <n v="27.948717948717949"/>
    <x v="21"/>
    <n v="2011"/>
    <s v="Zhang, Q."/>
    <s v="China"/>
    <s v="Effect of size of catalytically active phases in the dehydrogenation of alcohols and the challenging selective oxidation of hydrocarbons"/>
    <s v="Chemical Communications"/>
    <x v="168"/>
    <m/>
    <m/>
  </r>
  <r>
    <x v="1"/>
    <s v="NA"/>
    <n v="0.52"/>
    <s v="NA"/>
    <x v="107"/>
    <m/>
    <s v="NA"/>
    <x v="27"/>
    <s v="Si/Al = 2/1"/>
    <s v="ND"/>
    <m/>
    <m/>
    <x v="0"/>
    <m/>
    <m/>
    <x v="0"/>
    <m/>
    <s v="NA"/>
    <m/>
    <m/>
    <s v="H2"/>
    <n v="0.5"/>
    <n v="573"/>
    <s v="CO Chemisorption"/>
    <s v="NA"/>
    <s v="NA"/>
    <n v="37"/>
    <s v="ND"/>
    <s v="NA"/>
    <n v="37"/>
    <n v="29.45945945945946"/>
    <n v="29.45945945945946"/>
    <s v="NA"/>
    <s v="ND"/>
    <s v="NA"/>
    <s v="ND"/>
    <n v="31"/>
    <s v="ND"/>
    <n v="29.45945945945946"/>
    <n v="29.45945945945946"/>
    <x v="21"/>
    <n v="2011"/>
    <s v="Zhang, Q."/>
    <s v="China"/>
    <s v="Effect of size of catalytically active phases in the dehydrogenation of alcohols and the challenging selective oxidation of hydrocarbons"/>
    <s v="Chemical Communications"/>
    <x v="168"/>
    <m/>
    <m/>
  </r>
  <r>
    <x v="1"/>
    <s v="NA"/>
    <n v="0.39"/>
    <s v="NA"/>
    <x v="108"/>
    <m/>
    <s v="NA"/>
    <x v="27"/>
    <s v="Si/Al = 1/1"/>
    <s v="ND"/>
    <m/>
    <m/>
    <x v="0"/>
    <m/>
    <m/>
    <x v="0"/>
    <m/>
    <s v="NA"/>
    <m/>
    <m/>
    <s v="H2"/>
    <n v="0.5"/>
    <n v="573"/>
    <s v="CO Chemisorption"/>
    <s v="NA"/>
    <s v="NA"/>
    <n v="43"/>
    <s v="ND"/>
    <s v="NA"/>
    <n v="43"/>
    <n v="25.348837209302324"/>
    <n v="25.348837209302324"/>
    <s v="NA"/>
    <s v="ND"/>
    <s v="NA"/>
    <s v="ND"/>
    <n v="29"/>
    <s v="ND"/>
    <n v="25.348837209302324"/>
    <n v="25.348837209302324"/>
    <x v="21"/>
    <n v="2011"/>
    <s v="Zhang, Q."/>
    <s v="China"/>
    <s v="Effect of size of catalytically active phases in the dehydrogenation of alcohols and the challenging selective oxidation of hydrocarbons"/>
    <s v="Chemical Communications"/>
    <x v="168"/>
    <m/>
    <m/>
  </r>
  <r>
    <x v="1"/>
    <s v="NA"/>
    <n v="0.56000000000000005"/>
    <s v="NA"/>
    <x v="109"/>
    <m/>
    <s v="NA"/>
    <x v="27"/>
    <s v="Si/Al = 1/2"/>
    <s v="ND"/>
    <m/>
    <m/>
    <x v="0"/>
    <m/>
    <m/>
    <x v="0"/>
    <m/>
    <s v="NA"/>
    <m/>
    <m/>
    <s v="H2"/>
    <n v="0.5"/>
    <n v="573"/>
    <s v="CO Chemisorption"/>
    <s v="NA"/>
    <s v="NA"/>
    <n v="48"/>
    <s v="ND"/>
    <s v="NA"/>
    <n v="48"/>
    <n v="22.708333333333332"/>
    <n v="22.708333333333332"/>
    <s v="NA"/>
    <s v="ND"/>
    <s v="NA"/>
    <s v="ND"/>
    <n v="30"/>
    <s v="ND"/>
    <n v="22.708333333333332"/>
    <n v="22.708333333333332"/>
    <x v="21"/>
    <n v="2011"/>
    <s v="Zhang, Q."/>
    <s v="China"/>
    <s v="Effect of size of catalytically active phases in the dehydrogenation of alcohols and the challenging selective oxidation of hydrocarbons"/>
    <s v="Chemical Communications"/>
    <x v="168"/>
    <m/>
    <m/>
  </r>
  <r>
    <x v="4"/>
    <n v="1"/>
    <n v="1"/>
    <n v="0"/>
    <x v="0"/>
    <m/>
    <s v="NA"/>
    <x v="6"/>
    <s v="Aldrich"/>
    <s v="NA"/>
    <m/>
    <m/>
    <x v="5"/>
    <m/>
    <m/>
    <x v="0"/>
    <m/>
    <s v="NA"/>
    <m/>
    <m/>
    <s v="NA"/>
    <m/>
    <m/>
    <s v="H2 Chemisorption"/>
    <s v="NA"/>
    <s v="NA"/>
    <n v="51"/>
    <s v="ND"/>
    <s v="NA"/>
    <n v="51"/>
    <n v="21.372549019607842"/>
    <n v="21.372549019607842"/>
    <s v="NA"/>
    <s v="ND"/>
    <s v="NA"/>
    <s v="ND"/>
    <s v="NA"/>
    <s v="ND"/>
    <n v="21.372549019607842"/>
    <n v="21.372549019607842"/>
    <x v="19"/>
    <n v="2011"/>
    <s v="Zhao, C."/>
    <s v="Germany"/>
    <s v="Aqueous-phase hydrodeoxygenation of bio-derived phenols to cycloalkanes"/>
    <s v="Journal of Catalysis"/>
    <x v="169"/>
    <m/>
    <m/>
  </r>
  <r>
    <x v="4"/>
    <n v="5"/>
    <n v="5"/>
    <n v="0"/>
    <x v="1"/>
    <m/>
    <s v="NA"/>
    <x v="6"/>
    <s v="Aldrich"/>
    <s v="NA"/>
    <m/>
    <m/>
    <x v="5"/>
    <m/>
    <m/>
    <x v="0"/>
    <m/>
    <s v="NA"/>
    <m/>
    <m/>
    <s v="NA"/>
    <m/>
    <m/>
    <s v="H2 Chemisorption"/>
    <s v="NA"/>
    <s v="NA"/>
    <n v="55"/>
    <s v="ND"/>
    <s v="NA"/>
    <n v="55"/>
    <n v="19.818181818181817"/>
    <n v="19.818181818181817"/>
    <s v="NA"/>
    <s v="ND"/>
    <s v="NA"/>
    <s v="ND"/>
    <s v="NA"/>
    <s v="ND"/>
    <n v="19.818181818181817"/>
    <n v="19.818181818181817"/>
    <x v="19"/>
    <n v="2011"/>
    <s v="Zhao, C."/>
    <s v="Germany"/>
    <s v="Aqueous-phase hydrodeoxygenation of bio-derived phenols to cycloalkanes"/>
    <s v="Journal of Catalysis"/>
    <x v="169"/>
    <m/>
    <m/>
  </r>
  <r>
    <x v="0"/>
    <n v="2"/>
    <s v="NA"/>
    <s v="NA"/>
    <x v="29"/>
    <m/>
    <s v="NA"/>
    <x v="1"/>
    <s v="by Degussa"/>
    <s v="ND"/>
    <m/>
    <m/>
    <x v="1"/>
    <s v="water"/>
    <m/>
    <x v="0"/>
    <n v="8.8000000000000007"/>
    <s v="NA"/>
    <n v="2"/>
    <n v="573"/>
    <s v="H2"/>
    <n v="4"/>
    <n v="588"/>
    <s v="H2 Chemisorption"/>
    <s v="NA"/>
    <s v="NA"/>
    <n v="12"/>
    <s v="ND"/>
    <s v="NA"/>
    <n v="12"/>
    <n v="90.833333333333329"/>
    <n v="90.833333333333329"/>
    <s v="NA"/>
    <s v="ND"/>
    <s v="NA"/>
    <s v="ND"/>
    <s v="NA"/>
    <s v="ND"/>
    <n v="90.833333333333329"/>
    <n v="90.833333333333329"/>
    <x v="19"/>
    <n v="2011"/>
    <s v="Zhao, C."/>
    <s v="Germany"/>
    <s v="Aqueous-phase hydrodeoxygenation of bio-derived phenols to cycloalkanes"/>
    <s v="Journal of Catalysis"/>
    <x v="169"/>
    <m/>
    <s v="Al2O3 Degussa "/>
  </r>
  <r>
    <x v="0"/>
    <n v="2"/>
    <s v="NA"/>
    <s v="NA"/>
    <x v="29"/>
    <m/>
    <s v="NA"/>
    <x v="7"/>
    <s v="by Degussa"/>
    <s v="ND"/>
    <m/>
    <m/>
    <x v="1"/>
    <s v="water"/>
    <m/>
    <x v="0"/>
    <n v="2.7"/>
    <s v="NA"/>
    <n v="2"/>
    <n v="573"/>
    <s v="H2"/>
    <n v="4"/>
    <n v="588"/>
    <s v="H2 Chemisorption"/>
    <s v="NA"/>
    <s v="NA"/>
    <n v="24"/>
    <s v="ND"/>
    <s v="NA"/>
    <n v="24"/>
    <n v="45.416666666666664"/>
    <n v="45.416666666666664"/>
    <s v="NA"/>
    <s v="ND"/>
    <s v="NA"/>
    <s v="ND"/>
    <s v="NA"/>
    <s v="ND"/>
    <n v="45.416666666666664"/>
    <n v="45.416666666666664"/>
    <x v="19"/>
    <n v="2011"/>
    <s v="Zhao, C."/>
    <s v="Germany"/>
    <s v="Aqueous-phase hydrodeoxygenation of bio-derived phenols to cycloalkanes"/>
    <s v="Journal of Catalysis"/>
    <x v="169"/>
    <m/>
    <s v="SiO2Degussa"/>
  </r>
  <r>
    <x v="0"/>
    <n v="2"/>
    <s v="NA"/>
    <s v="NA"/>
    <x v="29"/>
    <m/>
    <s v="NA"/>
    <x v="27"/>
    <s v="from AlCl3.6H2O, sodium silicate, acetic acid and NH4OH"/>
    <s v="ND"/>
    <n v="943"/>
    <n v="2"/>
    <x v="1"/>
    <s v="water"/>
    <m/>
    <x v="0"/>
    <n v="7.5"/>
    <s v="NA"/>
    <n v="2"/>
    <n v="573"/>
    <s v="H2"/>
    <n v="4"/>
    <n v="588"/>
    <s v="H2 Chemisorption"/>
    <s v="NA"/>
    <s v="NA"/>
    <n v="40"/>
    <s v="ND"/>
    <s v="NA"/>
    <n v="40"/>
    <n v="27.25"/>
    <n v="27.25"/>
    <s v="NA"/>
    <s v="ND"/>
    <s v="NA"/>
    <s v="ND"/>
    <s v="NA"/>
    <s v="ND"/>
    <n v="27.25"/>
    <n v="27.25"/>
    <x v="19"/>
    <n v="2011"/>
    <s v="Zhao, C."/>
    <s v="Germany"/>
    <s v="Aqueous-phase hydrodeoxygenation of bio-derived phenols to cycloalkanes"/>
    <s v="Journal of Catalysis"/>
    <x v="169"/>
    <m/>
    <m/>
  </r>
  <r>
    <x v="0"/>
    <n v="2"/>
    <s v="NA"/>
    <s v="NA"/>
    <x v="29"/>
    <m/>
    <s v="NA"/>
    <x v="6"/>
    <s v="graphene, synthesized from graphene oxide (Hummers method)"/>
    <s v="ND"/>
    <m/>
    <m/>
    <x v="0"/>
    <s v="aqueous hydrochloric acid"/>
    <m/>
    <x v="0"/>
    <m/>
    <s v="NA"/>
    <m/>
    <m/>
    <s v="H2"/>
    <n v="2"/>
    <n v="573"/>
    <s v="TEM"/>
    <s v="NA"/>
    <s v="NA"/>
    <n v="70"/>
    <s v="ND"/>
    <s v="NA"/>
    <n v="70"/>
    <n v="15.571428571428571"/>
    <n v="15.571428571428571"/>
    <s v="NA"/>
    <s v="ND"/>
    <s v="NA"/>
    <s v="ND"/>
    <n v="15.9"/>
    <n v="3.9"/>
    <n v="15.571428571428571"/>
    <n v="15.571428571428571"/>
    <x v="1"/>
    <n v="2012"/>
    <s v="Li, Y."/>
    <s v="China, Denmark"/>
    <s v="CO oxidation over graphene supported palladium catalyst"/>
    <s v="Applied Catalysis B: Environmental"/>
    <x v="170"/>
    <m/>
    <m/>
  </r>
  <r>
    <x v="0"/>
    <n v="6"/>
    <s v="NA"/>
    <s v="NA"/>
    <x v="19"/>
    <m/>
    <s v="NA"/>
    <x v="6"/>
    <s v="graphene, synthesized from graphene oxide (Hummers method)"/>
    <s v="ND"/>
    <m/>
    <m/>
    <x v="0"/>
    <s v="aqueous hydrochloric acid"/>
    <m/>
    <x v="0"/>
    <m/>
    <s v="NA"/>
    <m/>
    <m/>
    <s v="H2"/>
    <n v="2"/>
    <n v="573"/>
    <s v="TEM"/>
    <s v="NA"/>
    <s v="NA"/>
    <n v="65"/>
    <s v="ND"/>
    <s v="NA"/>
    <n v="65"/>
    <n v="16.76923076923077"/>
    <n v="16.76923076923077"/>
    <s v="NA"/>
    <s v="ND"/>
    <s v="NA"/>
    <s v="ND"/>
    <n v="17.2"/>
    <n v="4.7"/>
    <n v="16.76923076923077"/>
    <n v="16.76923076923077"/>
    <x v="1"/>
    <n v="2012"/>
    <s v="Li, Y."/>
    <s v="China, Denmark"/>
    <s v="CO oxidation over graphene supported palladium catalyst"/>
    <s v="Applied Catalysis B: Environmental"/>
    <x v="170"/>
    <m/>
    <m/>
  </r>
  <r>
    <x v="0"/>
    <n v="10"/>
    <s v="NA"/>
    <s v="NA"/>
    <x v="2"/>
    <m/>
    <s v="NA"/>
    <x v="6"/>
    <s v="graphene, synthesized from graphene oxide (Hummers method)"/>
    <s v="ND"/>
    <m/>
    <m/>
    <x v="0"/>
    <s v="aqueous hydrochloric acid"/>
    <m/>
    <x v="0"/>
    <m/>
    <s v="NA"/>
    <m/>
    <m/>
    <s v="H2"/>
    <n v="2"/>
    <n v="573"/>
    <s v="TEM"/>
    <s v="NA"/>
    <s v="NA"/>
    <n v="43"/>
    <s v="ND"/>
    <s v="NA"/>
    <n v="43"/>
    <n v="25.348837209302324"/>
    <n v="25.348837209302324"/>
    <s v="NA"/>
    <s v="ND"/>
    <s v="NA"/>
    <s v="ND"/>
    <n v="26"/>
    <n v="7.7"/>
    <n v="25.348837209302324"/>
    <n v="25.348837209302324"/>
    <x v="1"/>
    <n v="2012"/>
    <s v="Li, Y."/>
    <s v="China, Denmark"/>
    <s v="CO oxidation over graphene supported palladium catalyst"/>
    <s v="Applied Catalysis B: Environmental"/>
    <x v="170"/>
    <m/>
    <m/>
  </r>
  <r>
    <x v="1"/>
    <n v="5"/>
    <n v="4.0999999999999996"/>
    <n v="0.18000000000000008"/>
    <x v="1"/>
    <m/>
    <s v="NA"/>
    <x v="6"/>
    <s v="carbon nanofibers, from Pyrograf Products"/>
    <s v="treated with 68-70 wt% HNO3, refluxed for 14 h at 140 ℃"/>
    <m/>
    <m/>
    <x v="1"/>
    <s v="acetone"/>
    <m/>
    <x v="0"/>
    <m/>
    <s v="NA"/>
    <n v="3"/>
    <n v="673"/>
    <s v="H2"/>
    <n v="3"/>
    <n v="673"/>
    <s v="TEM"/>
    <s v="NA"/>
    <s v="NA"/>
    <s v="NA"/>
    <s v="ND"/>
    <n v="77.857142857142861"/>
    <n v="77.857142857142861"/>
    <s v="NA"/>
    <s v="NA"/>
    <s v="NA"/>
    <s v="ND"/>
    <n v="28"/>
    <n v="2"/>
    <n v="14"/>
    <n v="7"/>
    <n v="14"/>
    <n v="14"/>
    <x v="2"/>
    <n v="2012"/>
    <s v="Shuai, D."/>
    <s v="USA"/>
    <s v="Enhanced Activity and Selectivity of Carbon Nanofiber Supported Pd Catalysts for Nitrite Reduction"/>
    <s v="Environmental Science and Technology"/>
    <x v="171"/>
    <m/>
    <m/>
  </r>
  <r>
    <x v="1"/>
    <n v="5"/>
    <n v="4.8"/>
    <n v="4.0000000000000036E-2"/>
    <x v="1"/>
    <m/>
    <s v="NA"/>
    <x v="6"/>
    <s v="carbon nanofibers, from Pyrograf Products"/>
    <s v="treated with 68-70 wt% HNO3, refluxed for 14 h at 140 ℃"/>
    <m/>
    <m/>
    <x v="1"/>
    <s v="acetone"/>
    <m/>
    <x v="0"/>
    <m/>
    <s v="NA"/>
    <n v="3"/>
    <n v="673"/>
    <s v="H2"/>
    <n v="3"/>
    <n v="673"/>
    <s v="TEM"/>
    <s v="NA"/>
    <s v="NA"/>
    <s v="NA"/>
    <s v="ND"/>
    <n v="35.161290322580648"/>
    <n v="35.161290322580648"/>
    <s v="NA"/>
    <s v="NA"/>
    <s v="NA"/>
    <s v="ND"/>
    <n v="37"/>
    <n v="1"/>
    <n v="31"/>
    <n v="14"/>
    <n v="31"/>
    <n v="31"/>
    <x v="2"/>
    <n v="2012"/>
    <s v="Shuai, D."/>
    <s v="USA"/>
    <s v="Enhanced Activity and Selectivity of Carbon Nanofiber Supported Pd Catalysts for Nitrite Reduction"/>
    <s v="Environmental Science and Technology"/>
    <x v="171"/>
    <m/>
    <m/>
  </r>
  <r>
    <x v="1"/>
    <n v="5"/>
    <n v="5.0999999999999996"/>
    <n v="1.9999999999999928E-2"/>
    <x v="1"/>
    <m/>
    <s v="NA"/>
    <x v="6"/>
    <s v="carbon nanofibers, from Pyrograf Products"/>
    <s v="treated with 68-70 wt% HNO3, refluxed for 14 h at 140 ℃"/>
    <m/>
    <m/>
    <x v="1"/>
    <s v="acetone"/>
    <m/>
    <x v="0"/>
    <m/>
    <s v="NA"/>
    <n v="3"/>
    <n v="673"/>
    <s v="H2"/>
    <n v="3"/>
    <n v="673"/>
    <s v="TEM"/>
    <s v="NA"/>
    <s v="NA"/>
    <s v="NA"/>
    <s v="ND"/>
    <n v="11.354166666666666"/>
    <n v="11.354166666666666"/>
    <s v="NA"/>
    <s v="NA"/>
    <s v="NA"/>
    <s v="ND"/>
    <n v="124"/>
    <n v="3"/>
    <n v="96"/>
    <n v="35"/>
    <n v="96"/>
    <n v="96"/>
    <x v="2"/>
    <n v="2012"/>
    <s v="Shuai, D."/>
    <s v="USA"/>
    <s v="Enhanced Activity and Selectivity of Carbon Nanofiber Supported Pd Catalysts for Nitrite Reduction"/>
    <s v="Environmental Science and Technology"/>
    <x v="171"/>
    <m/>
    <m/>
  </r>
  <r>
    <x v="1"/>
    <n v="5"/>
    <n v="4.7"/>
    <n v="5.9999999999999963E-2"/>
    <x v="1"/>
    <m/>
    <s v="NA"/>
    <x v="6"/>
    <s v="carbon nanofibers, from Pyrograf Products"/>
    <s v="treated with 68-70 wt% HNO3, refluxed for 14 h at 140 ℃"/>
    <m/>
    <m/>
    <x v="1"/>
    <s v="acetone"/>
    <m/>
    <x v="0"/>
    <m/>
    <s v="NA"/>
    <n v="3"/>
    <n v="673"/>
    <s v="H2"/>
    <n v="3"/>
    <n v="673"/>
    <s v="CO Chemisorption"/>
    <s v="NA"/>
    <s v="NA"/>
    <s v="NA"/>
    <s v="ND"/>
    <n v="15.138888888888889"/>
    <n v="15.138888888888889"/>
    <s v="NA"/>
    <n v="72"/>
    <n v="72"/>
    <s v="ND"/>
    <n v="48"/>
    <n v="2"/>
    <n v="43"/>
    <n v="22"/>
    <n v="72"/>
    <n v="72"/>
    <x v="2"/>
    <n v="2012"/>
    <s v="Shuai, D."/>
    <s v="USA"/>
    <s v="Enhanced Activity and Selectivity of Carbon Nanofiber Supported Pd Catalysts for Nitrite Reduction"/>
    <s v="Environmental Science and Technology"/>
    <x v="171"/>
    <m/>
    <m/>
  </r>
  <r>
    <x v="1"/>
    <n v="5"/>
    <n v="4.7"/>
    <n v="5.9999999999999963E-2"/>
    <x v="1"/>
    <m/>
    <s v="NA"/>
    <x v="6"/>
    <s v="carbon nanofibers, from Pyrograf Products"/>
    <s v="treated with 68-70 wt% HNO3, refluxed for 14 h at 140 ℃"/>
    <m/>
    <m/>
    <x v="1"/>
    <s v="xylene"/>
    <m/>
    <x v="0"/>
    <m/>
    <s v="NA"/>
    <n v="3"/>
    <n v="673"/>
    <s v="H2"/>
    <n v="3"/>
    <n v="673"/>
    <s v="TEM"/>
    <s v="NA"/>
    <s v="NA"/>
    <s v="NA"/>
    <s v="ND"/>
    <n v="43.6"/>
    <n v="43.6"/>
    <s v="NA"/>
    <s v="NA"/>
    <s v="NA"/>
    <s v="ND"/>
    <n v="39"/>
    <n v="3"/>
    <n v="25"/>
    <n v="13"/>
    <n v="25"/>
    <n v="25"/>
    <x v="2"/>
    <n v="2012"/>
    <s v="Shuai, D."/>
    <s v="USA"/>
    <s v="Enhanced Activity and Selectivity of Carbon Nanofiber Supported Pd Catalysts for Nitrite Reduction"/>
    <s v="Environmental Science and Technology"/>
    <x v="171"/>
    <m/>
    <m/>
  </r>
  <r>
    <x v="4"/>
    <n v="5"/>
    <n v="5.4"/>
    <n v="8.0000000000000071E-2"/>
    <x v="1"/>
    <m/>
    <s v="NA"/>
    <x v="6"/>
    <s v="activated carbon, from Sigma Aldrich"/>
    <s v="NA"/>
    <m/>
    <m/>
    <x v="5"/>
    <m/>
    <m/>
    <x v="0"/>
    <m/>
    <s v="NA"/>
    <m/>
    <m/>
    <s v="NA"/>
    <m/>
    <m/>
    <s v="CO Chemisorption"/>
    <s v="NA"/>
    <s v="NA"/>
    <s v="NA"/>
    <s v="ND"/>
    <n v="21.372549019607842"/>
    <n v="21.372549019607842"/>
    <s v="NA"/>
    <n v="51"/>
    <n v="51"/>
    <s v="ND"/>
    <s v="NA"/>
    <s v="ND"/>
    <n v="20"/>
    <n v="4"/>
    <n v="51"/>
    <n v="51"/>
    <x v="2"/>
    <n v="2012"/>
    <s v="Shuai, D."/>
    <s v="USA"/>
    <s v="Enhanced Activity and Selectivity of Carbon Nanofiber Supported Pd Catalysts for Nitrite Reduction"/>
    <s v="Environmental Science and Technology"/>
    <x v="171"/>
    <m/>
    <m/>
  </r>
  <r>
    <x v="4"/>
    <n v="5"/>
    <n v="5.6"/>
    <n v="0.11999999999999993"/>
    <x v="1"/>
    <m/>
    <s v="NA"/>
    <x v="1"/>
    <s v="from Sigma Aldrich"/>
    <s v="NA"/>
    <m/>
    <m/>
    <x v="5"/>
    <m/>
    <m/>
    <x v="0"/>
    <n v="7.5"/>
    <s v="NA"/>
    <m/>
    <m/>
    <s v="NA"/>
    <m/>
    <m/>
    <s v="CO Chemisorption"/>
    <s v="NA"/>
    <s v="NA"/>
    <s v="NA"/>
    <s v="ND"/>
    <n v="35.161290322580648"/>
    <n v="35.161290322580648"/>
    <s v="NA"/>
    <n v="31"/>
    <n v="31"/>
    <s v="ND"/>
    <s v="NA"/>
    <s v="ND"/>
    <n v="31"/>
    <n v="8"/>
    <n v="31"/>
    <n v="31"/>
    <x v="2"/>
    <n v="2012"/>
    <s v="Shuai, D."/>
    <s v="USA"/>
    <s v="Enhanced Activity and Selectivity of Carbon Nanofiber Supported Pd Catalysts for Nitrite Reduction"/>
    <s v="Environmental Science and Technology"/>
    <x v="171"/>
    <m/>
    <s v="Unspecified Al2O3 Aldrich"/>
  </r>
  <r>
    <x v="6"/>
    <s v="NA"/>
    <n v="0.69"/>
    <s v="NA"/>
    <x v="110"/>
    <m/>
    <s v="NA"/>
    <x v="6"/>
    <s v="graphene oxide, synthesized by the Hummers method, graphite powder from Alfa Aesar"/>
    <s v="ND"/>
    <m/>
    <m/>
    <x v="0"/>
    <s v="water"/>
    <m/>
    <x v="0"/>
    <m/>
    <s v="NA"/>
    <m/>
    <m/>
    <s v="KBH4"/>
    <m/>
    <n v="298"/>
    <s v="TEM"/>
    <s v="NA"/>
    <s v="NA"/>
    <s v="NA"/>
    <s v="ND"/>
    <n v="22.244897959183675"/>
    <n v="22.244897959183675"/>
    <s v="NA"/>
    <s v="NA"/>
    <s v="NA"/>
    <s v="ND"/>
    <s v="NA"/>
    <s v="ND"/>
    <n v="49"/>
    <s v="ND"/>
    <n v="49"/>
    <n v="49"/>
    <x v="1"/>
    <n v="2013"/>
    <s v="Wu, G."/>
    <s v="China"/>
    <s v="Palladium on graphene as efficient catalyst for solvent-free aerobic oxidation of aromatic alcohols: Role of graphene support"/>
    <s v="Applied Catalysis B: Environmental"/>
    <x v="172"/>
    <s v="Temperature while adding KBH4 was assumed room temperature"/>
    <m/>
  </r>
  <r>
    <x v="1"/>
    <s v="NA"/>
    <n v="0.68"/>
    <s v="NA"/>
    <x v="111"/>
    <n v="786"/>
    <n v="115588.23529411764"/>
    <x v="6"/>
    <s v="graphene, synthesized from graphene oxide (Hummers method)"/>
    <s v="ND"/>
    <m/>
    <m/>
    <x v="0"/>
    <s v="acetone"/>
    <m/>
    <x v="0"/>
    <m/>
    <s v="NA"/>
    <m/>
    <m/>
    <s v="H2"/>
    <n v="1"/>
    <n v="573"/>
    <s v="TEM"/>
    <s v="NA"/>
    <s v="NA"/>
    <s v="NA"/>
    <s v="ND"/>
    <n v="26.585365853658537"/>
    <n v="26.585365853658537"/>
    <s v="NA"/>
    <s v="NA"/>
    <s v="NA"/>
    <s v="ND"/>
    <s v="NA"/>
    <s v="ND"/>
    <n v="41"/>
    <s v="ND"/>
    <n v="41"/>
    <n v="41"/>
    <x v="1"/>
    <n v="2013"/>
    <s v="Wu, G."/>
    <s v="China"/>
    <s v="Palladium on graphene as efficient catalyst for solvent-free aerobic oxidation of aromatic alcohols: Role of graphene support"/>
    <s v="Applied Catalysis B: Environmental"/>
    <x v="172"/>
    <s v="before reduction, treated under He flow at 573 K for 1 h"/>
    <m/>
  </r>
  <r>
    <x v="1"/>
    <s v="NA"/>
    <n v="0.72"/>
    <s v="NA"/>
    <x v="20"/>
    <n v="352"/>
    <n v="48888.888888888891"/>
    <x v="6"/>
    <s v="carbon nanotube, from Alfa Aesar"/>
    <s v="ND"/>
    <m/>
    <m/>
    <x v="0"/>
    <s v="acetone"/>
    <m/>
    <x v="0"/>
    <m/>
    <s v="NA"/>
    <m/>
    <m/>
    <s v="H2"/>
    <n v="1"/>
    <n v="573"/>
    <s v="TEM"/>
    <s v="NA"/>
    <s v="NA"/>
    <s v="NA"/>
    <s v="ND"/>
    <n v="28.684210526315791"/>
    <n v="28.684210526315791"/>
    <s v="NA"/>
    <s v="NA"/>
    <s v="NA"/>
    <s v="ND"/>
    <s v="NA"/>
    <s v="ND"/>
    <n v="38"/>
    <s v="ND"/>
    <n v="38"/>
    <n v="38"/>
    <x v="1"/>
    <n v="2013"/>
    <s v="Wu, G."/>
    <s v="China"/>
    <s v="Palladium on graphene as efficient catalyst for solvent-free aerobic oxidation of aromatic alcohols: Role of graphene support"/>
    <s v="Applied Catalysis B: Environmental"/>
    <x v="172"/>
    <s v="before reduction, treated under He flow at 573 K for 1 h"/>
    <m/>
  </r>
  <r>
    <x v="1"/>
    <s v="NA"/>
    <n v="0.71"/>
    <s v="NA"/>
    <x v="112"/>
    <n v="497"/>
    <n v="70000"/>
    <x v="6"/>
    <s v="activated carbon, from Alfa Aesar"/>
    <s v="ND"/>
    <m/>
    <m/>
    <x v="0"/>
    <s v="acetone"/>
    <m/>
    <x v="0"/>
    <m/>
    <s v="NA"/>
    <m/>
    <m/>
    <s v="H2"/>
    <n v="1"/>
    <n v="573"/>
    <s v="TEM"/>
    <s v="NA"/>
    <s v="NA"/>
    <s v="NA"/>
    <s v="ND"/>
    <n v="25.348837209302324"/>
    <n v="25.348837209302324"/>
    <s v="NA"/>
    <s v="NA"/>
    <s v="NA"/>
    <s v="ND"/>
    <s v="NA"/>
    <s v="ND"/>
    <n v="43"/>
    <s v="ND"/>
    <n v="43"/>
    <n v="43"/>
    <x v="1"/>
    <n v="2013"/>
    <s v="Wu, G."/>
    <s v="China"/>
    <s v="Palladium on graphene as efficient catalyst for solvent-free aerobic oxidation of aromatic alcohols: Role of graphene support"/>
    <s v="Applied Catalysis B: Environmental"/>
    <x v="172"/>
    <s v="before reduction, treated under He flow at 573 K for 1 h"/>
    <m/>
  </r>
  <r>
    <x v="4"/>
    <n v="5"/>
    <n v="4.92"/>
    <n v="1.6000000000000014E-2"/>
    <x v="1"/>
    <m/>
    <s v="NA"/>
    <x v="6"/>
    <s v="activated carbon, from Alfa Aesar"/>
    <s v="NA"/>
    <m/>
    <m/>
    <x v="5"/>
    <m/>
    <m/>
    <x v="0"/>
    <m/>
    <s v="NA"/>
    <m/>
    <m/>
    <s v="NA"/>
    <m/>
    <m/>
    <s v="TEM"/>
    <s v="NA"/>
    <s v="NA"/>
    <s v="NA"/>
    <s v="ND"/>
    <n v="17.580645161290324"/>
    <n v="17.580645161290324"/>
    <s v="NA"/>
    <s v="NA"/>
    <s v="NA"/>
    <s v="ND"/>
    <s v="NA"/>
    <s v="ND"/>
    <n v="62"/>
    <s v="ND"/>
    <n v="62"/>
    <n v="62"/>
    <x v="1"/>
    <n v="2013"/>
    <s v="Wu, G."/>
    <s v="China"/>
    <s v="Palladium on graphene as efficient catalyst for solvent-free aerobic oxidation of aromatic alcohols: Role of graphene support"/>
    <s v="Applied Catalysis B: Environmental"/>
    <x v="172"/>
    <m/>
    <m/>
  </r>
  <r>
    <x v="0"/>
    <n v="2"/>
    <n v="1.87"/>
    <n v="6.4999999999999947E-2"/>
    <x v="29"/>
    <n v="150"/>
    <n v="7500"/>
    <x v="1"/>
    <s v="ND"/>
    <s v="ND"/>
    <m/>
    <m/>
    <x v="1"/>
    <m/>
    <m/>
    <x v="0"/>
    <n v="8.5"/>
    <s v="NA"/>
    <n v="3"/>
    <n v="823"/>
    <s v="H2"/>
    <n v="0.5"/>
    <n v="623"/>
    <s v="CO Chemisorption"/>
    <s v="NA"/>
    <s v="NA"/>
    <s v="NA"/>
    <s v="ND"/>
    <n v="18.793103448275861"/>
    <n v="18.793103448275861"/>
    <s v="NA"/>
    <n v="58"/>
    <n v="58"/>
    <s v="ND"/>
    <s v="NA"/>
    <s v="ND"/>
    <n v="47"/>
    <s v="ND"/>
    <n v="58"/>
    <n v="58"/>
    <x v="1"/>
    <n v="2013"/>
    <s v="Cao, Y."/>
    <s v="China"/>
    <s v="Comparative study of ageing condition effects on Pd/Ce0.5Zr0.5O2 and Pd/Al2O3 catalysts: Catalytic activity, palladium nanoparticle structure and Pd-support interaction"/>
    <s v="Applied Catalysis A: General"/>
    <x v="173"/>
    <m/>
    <s v="gamma-Al2O3 Alfa Aesar"/>
  </r>
  <r>
    <x v="5"/>
    <n v="5"/>
    <s v="NA"/>
    <s v="NA"/>
    <x v="1"/>
    <n v="980"/>
    <n v="19600"/>
    <x v="6"/>
    <s v="wood based activated carbon"/>
    <s v="ND"/>
    <m/>
    <m/>
    <x v="7"/>
    <m/>
    <m/>
    <x v="0"/>
    <m/>
    <s v="NA"/>
    <m/>
    <m/>
    <s v="H2"/>
    <m/>
    <n v="393"/>
    <s v="CO Chemisorption"/>
    <s v="NA"/>
    <s v="NA"/>
    <n v="24.4"/>
    <s v="ND"/>
    <s v="NA"/>
    <n v="24.4"/>
    <n v="44.672131147540988"/>
    <n v="44.672131147540988"/>
    <s v="NA"/>
    <s v="ND"/>
    <s v="NA"/>
    <s v="ND"/>
    <s v="NA"/>
    <s v="ND"/>
    <n v="44.672131147540988"/>
    <n v="44.672131147540988"/>
    <x v="22"/>
    <n v="2014"/>
    <s v="Agostini, G."/>
    <s v="Italy, France"/>
    <s v="Effect of Pre-Reduction on the Properties and the Catalytic Activity of Pd/Carbon Catalysts: A Comparison with Pd/Al2O3"/>
    <s v="ACS Catalysis"/>
    <x v="174"/>
    <s v="Na2CO3 was used as basic agent, no pre-reduction"/>
    <m/>
  </r>
  <r>
    <x v="5"/>
    <n v="5"/>
    <s v="NA"/>
    <s v="NA"/>
    <x v="1"/>
    <n v="980"/>
    <n v="19600"/>
    <x v="6"/>
    <s v="wood based activated carbon"/>
    <s v="ND"/>
    <m/>
    <m/>
    <x v="7"/>
    <m/>
    <m/>
    <x v="0"/>
    <m/>
    <s v="NA"/>
    <m/>
    <m/>
    <s v="H2"/>
    <m/>
    <n v="393"/>
    <s v="CO Chemisorption"/>
    <s v="NA"/>
    <s v="NA"/>
    <n v="23.5"/>
    <s v="ND"/>
    <s v="NA"/>
    <n v="23.5"/>
    <n v="46.382978723404257"/>
    <n v="46.382978723404257"/>
    <s v="NA"/>
    <s v="ND"/>
    <s v="NA"/>
    <s v="ND"/>
    <s v="NA"/>
    <s v="ND"/>
    <n v="46.382978723404257"/>
    <n v="46.382978723404257"/>
    <x v="22"/>
    <n v="2014"/>
    <s v="Agostini, G."/>
    <s v="Italy, France"/>
    <s v="Effect of Pre-Reduction on the Properties and the Catalytic Activity of Pd/Carbon Catalysts: A Comparison with Pd/Al2O4"/>
    <s v="ACS Catalysis"/>
    <x v="174"/>
    <s v="Na2CO3 was used as basic agent, pre-reduced with formate"/>
    <m/>
  </r>
  <r>
    <x v="5"/>
    <n v="5"/>
    <s v="NA"/>
    <s v="NA"/>
    <x v="1"/>
    <n v="980"/>
    <n v="19600"/>
    <x v="6"/>
    <s v="wood based activated carbon"/>
    <s v="ND"/>
    <m/>
    <m/>
    <x v="7"/>
    <m/>
    <m/>
    <x v="0"/>
    <m/>
    <s v="NA"/>
    <m/>
    <m/>
    <s v="H2"/>
    <m/>
    <n v="393"/>
    <s v="CO Chemisorption"/>
    <s v="NA"/>
    <s v="NA"/>
    <n v="23.2"/>
    <s v="ND"/>
    <s v="NA"/>
    <n v="23.2"/>
    <n v="46.982758620689658"/>
    <n v="46.982758620689658"/>
    <s v="NA"/>
    <s v="ND"/>
    <s v="NA"/>
    <s v="ND"/>
    <s v="NA"/>
    <s v="ND"/>
    <n v="46.982758620689658"/>
    <n v="46.982758620689658"/>
    <x v="22"/>
    <n v="2014"/>
    <s v="Agostini, G."/>
    <s v="Italy, France"/>
    <s v="Effect of Pre-Reduction on the Properties and the Catalytic Activity of Pd/Carbon Catalysts: A Comparison with Pd/Al2O5"/>
    <s v="ACS Catalysis"/>
    <x v="174"/>
    <s v="Na2CO3 was used as basic agent, pre-reduced with hydrogen"/>
    <m/>
  </r>
  <r>
    <x v="1"/>
    <s v="NA"/>
    <n v="0.9"/>
    <s v="NA"/>
    <x v="89"/>
    <n v="546"/>
    <n v="60666.666666666664"/>
    <x v="6"/>
    <s v="activated carbon honeycomb monolith, from Jingdezhen Institute of Ceramic Materials, China"/>
    <s v="NA"/>
    <m/>
    <m/>
    <x v="0"/>
    <s v="aqueous hydrochloric acid"/>
    <m/>
    <x v="0"/>
    <n v="8.6"/>
    <s v="NA"/>
    <m/>
    <m/>
    <s v="H2"/>
    <n v="0.5"/>
    <n v="323"/>
    <s v="CO Chemisorption"/>
    <n v="1.1160000000000001"/>
    <s v="NA"/>
    <n v="18"/>
    <s v="ND"/>
    <s v="NA"/>
    <n v="18"/>
    <s v="NA"/>
    <n v="62"/>
    <n v="62"/>
    <s v="ND"/>
    <s v="NA"/>
    <s v="ND"/>
    <s v="NA"/>
    <s v="ND"/>
    <n v="62"/>
    <n v="62"/>
    <x v="1"/>
    <n v="2014"/>
    <s v="Wang, L."/>
    <s v="China"/>
    <s v="Pd catalyst supported on activated carbon honeycomb monolith for CO oxidation and the application in air purification of vehicular tunnel"/>
    <s v="Fuel Processing Technology"/>
    <x v="175"/>
    <s v="NaBH4 as reducing agent was also used."/>
    <m/>
  </r>
  <r>
    <x v="1"/>
    <s v="NA"/>
    <n v="0.91"/>
    <s v="NA"/>
    <x v="10"/>
    <n v="583"/>
    <n v="64065.934065934067"/>
    <x v="6"/>
    <s v="activated carbon honeycomb monolith, from Jingdezhen Institute of Ceramic Materials, China"/>
    <s v="treated with 2 N H3PO4 for 48 h at 25 ℃"/>
    <m/>
    <m/>
    <x v="0"/>
    <s v="aqueous hydrochloric acid"/>
    <m/>
    <x v="0"/>
    <n v="4.7"/>
    <s v="NA"/>
    <m/>
    <m/>
    <s v="H2"/>
    <n v="0.5"/>
    <n v="323"/>
    <s v="CO Chemisorption"/>
    <n v="1.1100000000000001"/>
    <s v="NA"/>
    <n v="30"/>
    <s v="ND"/>
    <s v="NA"/>
    <n v="30"/>
    <s v="NA"/>
    <n v="37"/>
    <n v="37"/>
    <s v="ND"/>
    <s v="NA"/>
    <s v="ND"/>
    <s v="NA"/>
    <s v="ND"/>
    <n v="37"/>
    <n v="37"/>
    <x v="1"/>
    <n v="2014"/>
    <s v="Wang, L."/>
    <s v="China"/>
    <s v="Pd catalyst supported on activated carbon honeycomb monolith for CO oxidation and the application in air purification of vehicular tunnel"/>
    <s v="Fuel Processing Technology"/>
    <x v="175"/>
    <s v="NaBH4 as reducing agent was also used."/>
    <m/>
  </r>
  <r>
    <x v="1"/>
    <s v="NA"/>
    <n v="0.88"/>
    <s v="NA"/>
    <x v="21"/>
    <n v="619"/>
    <n v="70340.909090909088"/>
    <x v="6"/>
    <s v="activated carbon honeycomb monolith, from Jingdezhen Institute of Ceramic Materials, China"/>
    <s v="NA"/>
    <n v="623"/>
    <n v="4"/>
    <x v="0"/>
    <s v="aqueous hydrochloric acid"/>
    <m/>
    <x v="0"/>
    <n v="5.6"/>
    <s v="NA"/>
    <m/>
    <m/>
    <s v="H2"/>
    <n v="0.5"/>
    <n v="323"/>
    <s v="CO Chemisorption"/>
    <n v="1.107"/>
    <s v="NA"/>
    <n v="27"/>
    <s v="ND"/>
    <s v="NA"/>
    <n v="27"/>
    <s v="NA"/>
    <n v="41"/>
    <n v="41"/>
    <s v="ND"/>
    <s v="NA"/>
    <s v="ND"/>
    <s v="NA"/>
    <s v="ND"/>
    <n v="41"/>
    <n v="41"/>
    <x v="1"/>
    <n v="2014"/>
    <s v="Wang, L."/>
    <s v="China"/>
    <s v="Pd catalyst supported on activated carbon honeycomb monolith for CO oxidation and the application in air purification of vehicular tunnel"/>
    <s v="Fuel Processing Technology"/>
    <x v="175"/>
    <s v="NaBH4 as reducing agent was also used."/>
    <m/>
  </r>
  <r>
    <x v="1"/>
    <s v="NA"/>
    <n v="0.85"/>
    <s v="NA"/>
    <x v="113"/>
    <n v="632"/>
    <n v="74352.941176470587"/>
    <x v="6"/>
    <s v="activated carbon honeycomb monolith, from Jingdezhen Institute of Ceramic Materials, China"/>
    <s v="treated with 2 N HCl for 48 h at 25 ℃"/>
    <n v="623"/>
    <n v="4"/>
    <x v="0"/>
    <s v="aqueous hydrochloric acid"/>
    <m/>
    <x v="0"/>
    <n v="4.3"/>
    <s v="NA"/>
    <m/>
    <m/>
    <s v="H2"/>
    <n v="0.5"/>
    <n v="323"/>
    <s v="CO Chemisorption"/>
    <n v="1.1200000000000001"/>
    <s v="NA"/>
    <n v="35"/>
    <s v="ND"/>
    <s v="NA"/>
    <n v="35"/>
    <s v="NA"/>
    <n v="32"/>
    <n v="32"/>
    <s v="ND"/>
    <s v="NA"/>
    <s v="ND"/>
    <s v="NA"/>
    <s v="ND"/>
    <n v="32"/>
    <n v="32"/>
    <x v="1"/>
    <n v="2014"/>
    <s v="Wang, L."/>
    <s v="China"/>
    <s v="Pd catalyst supported on activated carbon honeycomb monolith for CO oxidation and the application in air purification of vehicular tunnel"/>
    <s v="Fuel Processing Technology"/>
    <x v="175"/>
    <s v="NaBH4 as reducing agent was also used."/>
    <m/>
  </r>
  <r>
    <x v="6"/>
    <n v="2.5"/>
    <s v="NA"/>
    <s v="NA"/>
    <x v="114"/>
    <n v="19"/>
    <n v="760"/>
    <x v="6"/>
    <s v="vapor growing carbon fiber, from Showa Denko"/>
    <s v="treated by 37 wt% HCl for 2 days at 25 ℃"/>
    <m/>
    <m/>
    <x v="0"/>
    <s v="aqueous ethanol"/>
    <m/>
    <x v="0"/>
    <n v="8.5"/>
    <s v="NA"/>
    <m/>
    <m/>
    <s v="CH2O"/>
    <n v="0.5"/>
    <n v="333"/>
    <s v="CO Chemisorption"/>
    <n v="1.1200000000000001"/>
    <s v="NA"/>
    <n v="28"/>
    <s v="ND"/>
    <s v="NA"/>
    <n v="28"/>
    <s v="NA"/>
    <n v="40"/>
    <n v="40"/>
    <s v="ND"/>
    <s v="NA"/>
    <s v="ND"/>
    <n v="43"/>
    <s v="ND"/>
    <n v="40"/>
    <n v="40"/>
    <x v="14"/>
    <n v="2014"/>
    <s v="Hu, B."/>
    <s v="China, Belgium"/>
    <s v="Carbon-supported palladium catalysts for the direct synthesis of hydrogen peroxide from hydrogen and oxygen"/>
    <s v="Journal of Catalysis"/>
    <x v="176"/>
    <m/>
    <m/>
  </r>
  <r>
    <x v="6"/>
    <n v="2.5"/>
    <s v="NA"/>
    <s v="NA"/>
    <x v="114"/>
    <n v="114"/>
    <n v="4560"/>
    <x v="6"/>
    <s v="carbon nanotubes"/>
    <s v="treated by 37 wt% HCl for 2 days at 25 ℃"/>
    <m/>
    <m/>
    <x v="0"/>
    <s v="aqueous ethanol"/>
    <m/>
    <x v="0"/>
    <n v="6.5"/>
    <s v="NA"/>
    <m/>
    <m/>
    <s v="CH2O"/>
    <n v="0.5"/>
    <n v="333"/>
    <s v="CO Chemisorption"/>
    <n v="1.1200000000000001"/>
    <s v="NA"/>
    <n v="20"/>
    <s v="ND"/>
    <s v="NA"/>
    <n v="20"/>
    <s v="NA"/>
    <n v="56"/>
    <n v="56"/>
    <s v="ND"/>
    <s v="NA"/>
    <s v="ND"/>
    <n v="59"/>
    <s v="ND"/>
    <n v="56"/>
    <n v="56"/>
    <x v="14"/>
    <n v="2014"/>
    <s v="Hu, B."/>
    <s v="China, Belgium"/>
    <s v="Carbon-supported palladium catalysts for the direct synthesis of hydrogen peroxide from hydrogen and oxygen"/>
    <s v="Journal of Catalysis"/>
    <x v="176"/>
    <m/>
    <m/>
  </r>
  <r>
    <x v="6"/>
    <n v="2.5"/>
    <s v="NA"/>
    <s v="NA"/>
    <x v="114"/>
    <n v="3"/>
    <n v="120"/>
    <x v="6"/>
    <s v="graphite, from Shanghai Colloidal Chemical Plant"/>
    <s v="treated by 37 wt% HCl for 2 days at 25 ℃"/>
    <m/>
    <m/>
    <x v="0"/>
    <s v="aqueous ethanol"/>
    <m/>
    <x v="0"/>
    <n v="8.8000000000000007"/>
    <s v="NA"/>
    <m/>
    <m/>
    <s v="CH2O"/>
    <n v="0.5"/>
    <n v="333"/>
    <s v="CO Chemisorption"/>
    <n v="1.107"/>
    <s v="NA"/>
    <n v="27"/>
    <s v="ND"/>
    <s v="NA"/>
    <n v="27"/>
    <s v="NA"/>
    <n v="41"/>
    <n v="41"/>
    <s v="ND"/>
    <s v="NA"/>
    <s v="ND"/>
    <n v="43"/>
    <s v="ND"/>
    <n v="41"/>
    <n v="41"/>
    <x v="14"/>
    <n v="2014"/>
    <s v="Hu, B."/>
    <s v="China, Belgium"/>
    <s v="Carbon-supported palladium catalysts for the direct synthesis of hydrogen peroxide from hydrogen and oxygen"/>
    <s v="Journal of Catalysis"/>
    <x v="176"/>
    <m/>
    <m/>
  </r>
  <r>
    <x v="6"/>
    <n v="2.5"/>
    <s v="NA"/>
    <s v="NA"/>
    <x v="114"/>
    <n v="227"/>
    <n v="9080"/>
    <x v="6"/>
    <s v="carbon black XC-72, from Shanghai Cabot Chemical Co. Ltd."/>
    <s v="treated by HNO3 for 2 h at 110 ℃"/>
    <m/>
    <m/>
    <x v="0"/>
    <s v="aqueous ethanol"/>
    <n v="9"/>
    <x v="0"/>
    <n v="7.8"/>
    <n v="-1.2000000000000002"/>
    <m/>
    <m/>
    <s v="CH2O"/>
    <n v="0.5"/>
    <n v="333"/>
    <s v="CO Chemisorption"/>
    <n v="1.1280000000000001"/>
    <s v="NA"/>
    <n v="24"/>
    <s v="ND"/>
    <s v="NA"/>
    <n v="24"/>
    <s v="NA"/>
    <n v="47"/>
    <n v="47"/>
    <s v="ND"/>
    <s v="NA"/>
    <s v="ND"/>
    <n v="50"/>
    <s v="ND"/>
    <n v="47"/>
    <n v="47"/>
    <x v="14"/>
    <n v="2014"/>
    <s v="Hu, B."/>
    <s v="China, Belgium"/>
    <s v="Carbon-supported palladium catalysts for the direct synthesis of hydrogen peroxide from hydrogen and oxygen"/>
    <s v="Journal of Catalysis"/>
    <x v="176"/>
    <m/>
    <m/>
  </r>
  <r>
    <x v="6"/>
    <n v="2.5"/>
    <s v="NA"/>
    <s v="NA"/>
    <x v="114"/>
    <n v="227"/>
    <n v="9080"/>
    <x v="6"/>
    <s v="carbon black XC-72R, from Shanghai Cabot Chemical Co. Ltd."/>
    <s v="treated by 37 wt% HCl for 2 days at 25 ℃"/>
    <m/>
    <m/>
    <x v="0"/>
    <s v="aqueous ethanol"/>
    <m/>
    <x v="0"/>
    <n v="8.6"/>
    <s v="NA"/>
    <m/>
    <m/>
    <s v="CH2O"/>
    <n v="0.5"/>
    <n v="333"/>
    <s v="CO Chemisorption"/>
    <n v="1.1200000000000001"/>
    <s v="NA"/>
    <n v="20"/>
    <s v="ND"/>
    <s v="NA"/>
    <n v="20"/>
    <s v="NA"/>
    <n v="56"/>
    <n v="56"/>
    <s v="ND"/>
    <s v="NA"/>
    <s v="ND"/>
    <n v="58"/>
    <s v="ND"/>
    <n v="56"/>
    <n v="56"/>
    <x v="14"/>
    <n v="2014"/>
    <s v="Hu, B."/>
    <s v="China, Belgium"/>
    <s v="Carbon-supported palladium catalysts for the direct synthesis of hydrogen peroxide from hydrogen and oxygen"/>
    <s v="Journal of Catalysis"/>
    <x v="176"/>
    <m/>
    <m/>
  </r>
  <r>
    <x v="6"/>
    <n v="2.5"/>
    <s v="NA"/>
    <s v="NA"/>
    <x v="114"/>
    <n v="50"/>
    <n v="2000"/>
    <x v="6"/>
    <s v="carbon black XC-605, from Shanghai Cabot Chemical Co. Ltd."/>
    <s v="treated by 37 wt% HCl for 2 days at 25 ℃"/>
    <m/>
    <m/>
    <x v="0"/>
    <s v="aqueous ethanol"/>
    <m/>
    <x v="0"/>
    <n v="8.5"/>
    <s v="NA"/>
    <m/>
    <m/>
    <s v="CH2O"/>
    <n v="0.5"/>
    <n v="333"/>
    <s v="CO Chemisorption"/>
    <n v="1.1180000000000001"/>
    <s v="NA"/>
    <n v="26"/>
    <s v="ND"/>
    <s v="NA"/>
    <n v="26"/>
    <s v="NA"/>
    <n v="43"/>
    <n v="43"/>
    <s v="ND"/>
    <s v="NA"/>
    <s v="ND"/>
    <n v="47"/>
    <s v="ND"/>
    <n v="43"/>
    <n v="43"/>
    <x v="14"/>
    <n v="2014"/>
    <s v="Hu, B."/>
    <s v="China, Belgium"/>
    <s v="Carbon-supported palladium catalysts for the direct synthesis of hydrogen peroxide from hydrogen and oxygen"/>
    <s v="Journal of Catalysis"/>
    <x v="176"/>
    <m/>
    <m/>
  </r>
  <r>
    <x v="6"/>
    <n v="2.5"/>
    <s v="NA"/>
    <s v="NA"/>
    <x v="114"/>
    <n v="70"/>
    <n v="2800"/>
    <x v="6"/>
    <s v="carbon black U-CB, from Shanghai Chemical Reagent Company Limited"/>
    <s v="treated by 37 wt% HCl for 2 days at 25 ℃"/>
    <m/>
    <m/>
    <x v="0"/>
    <s v="aqueous ethanol"/>
    <m/>
    <x v="0"/>
    <n v="6.3"/>
    <s v="NA"/>
    <m/>
    <m/>
    <s v="CH2O"/>
    <n v="0.5"/>
    <n v="333"/>
    <s v="CO Chemisorption"/>
    <n v="1.1220000000000001"/>
    <s v="NA"/>
    <n v="22"/>
    <s v="ND"/>
    <s v="NA"/>
    <n v="22"/>
    <s v="NA"/>
    <n v="51"/>
    <n v="51"/>
    <s v="ND"/>
    <s v="NA"/>
    <s v="ND"/>
    <n v="58"/>
    <s v="ND"/>
    <n v="51"/>
    <n v="51"/>
    <x v="14"/>
    <n v="2014"/>
    <s v="Hu, B."/>
    <s v="China, Belgium"/>
    <s v="Carbon-supported palladium catalysts for the direct synthesis of hydrogen peroxide from hydrogen and oxygen"/>
    <s v="Journal of Catalysis"/>
    <x v="176"/>
    <m/>
    <m/>
  </r>
  <r>
    <x v="6"/>
    <n v="2.5"/>
    <s v="NA"/>
    <s v="NA"/>
    <x v="114"/>
    <n v="62"/>
    <n v="2480"/>
    <x v="6"/>
    <s v="carbon black ML, from Shanghai Cabot Chemical Co. Ltd."/>
    <s v="treated by 37 wt% HCl for 2 days at 25 ℃"/>
    <m/>
    <m/>
    <x v="0"/>
    <s v="aqueous ethanol"/>
    <m/>
    <x v="0"/>
    <n v="6.2"/>
    <s v="NA"/>
    <m/>
    <m/>
    <s v="CH2O"/>
    <n v="0.5"/>
    <n v="333"/>
    <s v="CO Chemisorption"/>
    <n v="1.1100000000000001"/>
    <s v="NA"/>
    <n v="37"/>
    <s v="ND"/>
    <s v="NA"/>
    <n v="37"/>
    <s v="NA"/>
    <n v="30"/>
    <n v="30"/>
    <s v="ND"/>
    <s v="NA"/>
    <s v="ND"/>
    <n v="30"/>
    <s v="ND"/>
    <n v="30"/>
    <n v="30"/>
    <x v="14"/>
    <n v="2014"/>
    <s v="Hu, B."/>
    <s v="China, Belgium"/>
    <s v="Carbon-supported palladium catalysts for the direct synthesis of hydrogen peroxide from hydrogen and oxygen"/>
    <s v="Journal of Catalysis"/>
    <x v="176"/>
    <m/>
    <m/>
  </r>
  <r>
    <x v="6"/>
    <n v="2.5"/>
    <s v="NA"/>
    <s v="NA"/>
    <x v="114"/>
    <n v="1458"/>
    <n v="58320"/>
    <x v="6"/>
    <s v="carbon black BP-2000, from Shanghai Cabot Chemical Co. Ltd."/>
    <s v="treated by 37 wt% HCl for 2 days at 25 ℃"/>
    <m/>
    <m/>
    <x v="0"/>
    <s v="aqueous ethanol"/>
    <m/>
    <x v="0"/>
    <n v="6.8"/>
    <s v="NA"/>
    <m/>
    <m/>
    <s v="CH2O"/>
    <n v="0.5"/>
    <n v="333"/>
    <s v="CO Chemisorption"/>
    <n v="1.1280000000000001"/>
    <s v="NA"/>
    <n v="24"/>
    <s v="ND"/>
    <s v="NA"/>
    <n v="24"/>
    <s v="NA"/>
    <n v="47"/>
    <n v="47"/>
    <s v="ND"/>
    <s v="NA"/>
    <s v="ND"/>
    <n v="52"/>
    <s v="ND"/>
    <n v="47"/>
    <n v="47"/>
    <x v="14"/>
    <n v="2014"/>
    <s v="Hu, B."/>
    <s v="China, Belgium"/>
    <s v="Carbon-supported palladium catalysts for the direct synthesis of hydrogen peroxide from hydrogen and oxygen"/>
    <s v="Journal of Catalysis"/>
    <x v="176"/>
    <m/>
    <m/>
  </r>
  <r>
    <x v="6"/>
    <n v="2.5"/>
    <s v="NA"/>
    <s v="NA"/>
    <x v="114"/>
    <n v="80"/>
    <n v="3200"/>
    <x v="6"/>
    <s v="activated carbon (wood charcoal), from Shanghai Chemical Reagent Company Limited"/>
    <s v="treated by 37 wt% HCl for 2 days at 25 ℃"/>
    <m/>
    <m/>
    <x v="0"/>
    <s v="aqueous ethanol"/>
    <m/>
    <x v="0"/>
    <n v="7.5"/>
    <s v="NA"/>
    <m/>
    <m/>
    <s v="CH2O"/>
    <n v="0.5"/>
    <n v="333"/>
    <s v="CO Chemisorption"/>
    <n v="1.1280000000000001"/>
    <s v="NA"/>
    <n v="24"/>
    <s v="ND"/>
    <s v="NA"/>
    <n v="24"/>
    <s v="NA"/>
    <n v="47"/>
    <n v="47"/>
    <s v="ND"/>
    <s v="NA"/>
    <s v="ND"/>
    <n v="44"/>
    <s v="ND"/>
    <n v="47"/>
    <n v="47"/>
    <x v="14"/>
    <n v="2014"/>
    <s v="Hu, B."/>
    <s v="China, Belgium"/>
    <s v="Carbon-supported palladium catalysts for the direct synthesis of hydrogen peroxide from hydrogen and oxygen"/>
    <s v="Journal of Catalysis"/>
    <x v="176"/>
    <m/>
    <m/>
  </r>
  <r>
    <x v="6"/>
    <n v="2.5"/>
    <s v="NA"/>
    <s v="NA"/>
    <x v="114"/>
    <n v="758"/>
    <n v="30320"/>
    <x v="6"/>
    <s v="activated carbon (coconut shell, from Shanghai Chemical Reagent Company Limited"/>
    <s v="treated by 37 wt% HCl for 2 days at 25 ℃"/>
    <m/>
    <m/>
    <x v="0"/>
    <s v="aqueous ethanol"/>
    <m/>
    <x v="0"/>
    <n v="7.4"/>
    <s v="NA"/>
    <m/>
    <m/>
    <s v="CH2O"/>
    <n v="0.5"/>
    <n v="333"/>
    <s v="CO Chemisorption"/>
    <n v="1.1180000000000001"/>
    <s v="NA"/>
    <n v="26"/>
    <s v="ND"/>
    <s v="NA"/>
    <n v="26"/>
    <s v="NA"/>
    <n v="43"/>
    <n v="43"/>
    <s v="ND"/>
    <s v="NA"/>
    <s v="ND"/>
    <n v="42"/>
    <s v="ND"/>
    <n v="43"/>
    <n v="43"/>
    <x v="14"/>
    <n v="2014"/>
    <s v="Hu, B."/>
    <s v="China, Belgium"/>
    <s v="Carbon-supported palladium catalysts for the direct synthesis of hydrogen peroxide from hydrogen and oxygen"/>
    <s v="Journal of Catalysis"/>
    <x v="176"/>
    <m/>
    <m/>
  </r>
  <r>
    <x v="6"/>
    <n v="2.5"/>
    <s v="NA"/>
    <s v="NA"/>
    <x v="114"/>
    <n v="1565"/>
    <n v="62600"/>
    <x v="6"/>
    <s v="activated carbon (nut shell), from Shanghai Chemical Reagent Company Limited"/>
    <s v="treated by 37 wt% HCl for 2 days at 25 ℃"/>
    <m/>
    <m/>
    <x v="0"/>
    <s v="aqueous ethanol"/>
    <m/>
    <x v="0"/>
    <n v="6.1"/>
    <s v="NA"/>
    <m/>
    <m/>
    <s v="CH2O"/>
    <n v="0.5"/>
    <n v="333"/>
    <s v="CO Chemisorption"/>
    <n v="1.107"/>
    <s v="NA"/>
    <n v="27"/>
    <s v="ND"/>
    <s v="NA"/>
    <n v="27"/>
    <s v="NA"/>
    <n v="41"/>
    <n v="41"/>
    <s v="ND"/>
    <s v="NA"/>
    <s v="ND"/>
    <n v="48"/>
    <s v="ND"/>
    <n v="41"/>
    <n v="41"/>
    <x v="14"/>
    <n v="2014"/>
    <s v="Hu, B."/>
    <s v="China, Belgium"/>
    <s v="Carbon-supported palladium catalysts for the direct synthesis of hydrogen peroxide from hydrogen and oxygen"/>
    <s v="Journal of Catalysis"/>
    <x v="176"/>
    <m/>
    <m/>
  </r>
  <r>
    <x v="1"/>
    <n v="2.5"/>
    <s v="NA"/>
    <s v="NA"/>
    <x v="114"/>
    <m/>
    <s v="NA"/>
    <x v="7"/>
    <s v="ND"/>
    <s v="ND"/>
    <m/>
    <m/>
    <x v="0"/>
    <s v="water"/>
    <m/>
    <x v="0"/>
    <n v="3"/>
    <s v="NA"/>
    <n v="1"/>
    <n v="573"/>
    <s v="H2"/>
    <n v="1"/>
    <n v="573"/>
    <s v="CO Chemisorption"/>
    <n v="1.1200000000000001"/>
    <s v="NA"/>
    <n v="16"/>
    <s v="ND"/>
    <s v="NA"/>
    <n v="16"/>
    <s v="NA"/>
    <n v="70"/>
    <n v="70"/>
    <s v="ND"/>
    <s v="NA"/>
    <s v="ND"/>
    <n v="85"/>
    <s v="ND"/>
    <n v="70"/>
    <n v="70"/>
    <x v="14"/>
    <n v="2014"/>
    <s v="Hu, B."/>
    <s v="China, Belgium"/>
    <s v="Carbon-supported palladium catalysts for the direct synthesis of hydrogen peroxide from hydrogen and oxygen"/>
    <s v="Journal of Catalysis"/>
    <x v="176"/>
    <m/>
    <s v="SiO2 Aldrich"/>
  </r>
  <r>
    <x v="1"/>
    <n v="2.5"/>
    <s v="NA"/>
    <s v="NA"/>
    <x v="114"/>
    <m/>
    <s v="NA"/>
    <x v="0"/>
    <s v="ND"/>
    <s v="ND"/>
    <m/>
    <m/>
    <x v="0"/>
    <s v="water"/>
    <m/>
    <x v="0"/>
    <n v="8.5"/>
    <s v="NA"/>
    <n v="1"/>
    <n v="573"/>
    <s v="H2"/>
    <n v="1"/>
    <n v="573"/>
    <s v="CO Chemisorption"/>
    <n v="1.107"/>
    <s v="NA"/>
    <n v="27"/>
    <s v="ND"/>
    <s v="NA"/>
    <n v="27"/>
    <s v="NA"/>
    <n v="41"/>
    <n v="41"/>
    <s v="ND"/>
    <s v="NA"/>
    <s v="ND"/>
    <n v="43"/>
    <s v="ND"/>
    <n v="41"/>
    <n v="41"/>
    <x v="14"/>
    <n v="2014"/>
    <s v="Hu, B."/>
    <s v="China, Belgium"/>
    <s v="Carbon-supported palladium catalysts for the direct synthesis of hydrogen peroxide from hydrogen and oxygen"/>
    <s v="Journal of Catalysis"/>
    <x v="176"/>
    <m/>
    <s v="gamma-Al2O3 Alfa Aesar"/>
  </r>
  <r>
    <x v="1"/>
    <n v="2.5"/>
    <s v="NA"/>
    <s v="NA"/>
    <x v="114"/>
    <m/>
    <s v="NA"/>
    <x v="5"/>
    <s v="ND"/>
    <s v="ND"/>
    <m/>
    <m/>
    <x v="0"/>
    <s v="water"/>
    <m/>
    <x v="0"/>
    <n v="5.5"/>
    <s v="NA"/>
    <n v="1"/>
    <n v="573"/>
    <s v="H2"/>
    <n v="1"/>
    <n v="573"/>
    <s v="CO Chemisorption"/>
    <n v="1.1280000000000001"/>
    <s v="NA"/>
    <n v="24"/>
    <s v="ND"/>
    <s v="NA"/>
    <n v="24"/>
    <s v="NA"/>
    <n v="47"/>
    <n v="47"/>
    <s v="ND"/>
    <s v="NA"/>
    <s v="ND"/>
    <n v="48"/>
    <s v="ND"/>
    <n v="47"/>
    <n v="47"/>
    <x v="14"/>
    <n v="2014"/>
    <s v="Hu, B."/>
    <s v="China, Belgium"/>
    <s v="Carbon-supported palladium catalysts for the direct synthesis of hydrogen peroxide from hydrogen and oxygen"/>
    <s v="Journal of Catalysis"/>
    <x v="176"/>
    <m/>
    <s v="TiO2 Anatase from Aldrich"/>
  </r>
  <r>
    <x v="1"/>
    <n v="2.5"/>
    <s v="NA"/>
    <s v="NA"/>
    <x v="114"/>
    <m/>
    <s v="NA"/>
    <x v="11"/>
    <s v="ND"/>
    <s v="ND"/>
    <m/>
    <m/>
    <x v="0"/>
    <s v="water"/>
    <m/>
    <x v="0"/>
    <n v="6.1"/>
    <s v="NA"/>
    <n v="1"/>
    <n v="573"/>
    <s v="H2"/>
    <n v="1"/>
    <n v="573"/>
    <s v="CO Chemisorption"/>
    <n v="1.1180000000000001"/>
    <s v="NA"/>
    <n v="26"/>
    <s v="ND"/>
    <s v="NA"/>
    <n v="26"/>
    <s v="NA"/>
    <n v="43"/>
    <n v="43"/>
    <s v="ND"/>
    <s v="NA"/>
    <s v="ND"/>
    <n v="46"/>
    <s v="ND"/>
    <n v="43"/>
    <n v="43"/>
    <x v="14"/>
    <n v="2014"/>
    <s v="Hu, B."/>
    <s v="China, Belgium"/>
    <s v="Carbon-supported palladium catalysts for the direct synthesis of hydrogen peroxide from hydrogen and oxygen"/>
    <s v="Journal of Catalysis"/>
    <x v="176"/>
    <m/>
    <s v="ZrO2 Aldrich"/>
  </r>
  <r>
    <x v="1"/>
    <n v="2.5"/>
    <s v="NA"/>
    <s v="NA"/>
    <x v="114"/>
    <m/>
    <s v="NA"/>
    <x v="10"/>
    <s v="ND"/>
    <s v="ND"/>
    <m/>
    <m/>
    <x v="0"/>
    <s v="water"/>
    <m/>
    <x v="0"/>
    <n v="6"/>
    <s v="NA"/>
    <n v="1"/>
    <n v="573"/>
    <s v="H2"/>
    <n v="1"/>
    <n v="573"/>
    <s v="CO Chemisorption"/>
    <n v="1.107"/>
    <s v="NA"/>
    <n v="27"/>
    <s v="ND"/>
    <s v="NA"/>
    <n v="27"/>
    <s v="NA"/>
    <n v="41"/>
    <n v="41"/>
    <s v="ND"/>
    <s v="NA"/>
    <s v="ND"/>
    <n v="43"/>
    <s v="ND"/>
    <n v="41"/>
    <n v="41"/>
    <x v="14"/>
    <n v="2014"/>
    <s v="Hu, B."/>
    <s v="China, Belgium"/>
    <s v="Carbon-supported palladium catalysts for the direct synthesis of hydrogen peroxide from hydrogen and oxygen"/>
    <s v="Journal of Catalysis"/>
    <x v="176"/>
    <m/>
    <s v="CeO2 Aldrich"/>
  </r>
  <r>
    <x v="6"/>
    <n v="2.5"/>
    <s v="NA"/>
    <s v="NA"/>
    <x v="114"/>
    <n v="227"/>
    <n v="9080"/>
    <x v="6"/>
    <s v="carbon black XC-72, from Shanghai Cabot Chemical Co. Ltd."/>
    <s v="treated by HNO3 for 2 h at 110 ℃"/>
    <m/>
    <m/>
    <x v="0"/>
    <s v="aqueous ethanol"/>
    <n v="9"/>
    <x v="0"/>
    <n v="7.8"/>
    <n v="-1.2000000000000002"/>
    <m/>
    <m/>
    <s v="CH2O"/>
    <n v="0.5"/>
    <n v="333"/>
    <s v="TEM"/>
    <s v="NA"/>
    <s v="NA"/>
    <s v="NA"/>
    <s v="ND"/>
    <n v="26.585365853658537"/>
    <n v="26.585365853658537"/>
    <s v="NA"/>
    <s v="NA"/>
    <s v="NA"/>
    <s v="ND"/>
    <s v="NA"/>
    <s v="ND"/>
    <n v="41"/>
    <s v="ND"/>
    <n v="41"/>
    <n v="41"/>
    <x v="14"/>
    <n v="2014"/>
    <s v="Hu, B."/>
    <s v="China, Belgium"/>
    <s v="Carbon-supported palladium catalysts for the direct synthesis of hydrogen peroxide from hydrogen and oxygen"/>
    <s v="Journal of Catalysis"/>
    <x v="176"/>
    <m/>
    <m/>
  </r>
  <r>
    <x v="6"/>
    <n v="2.5"/>
    <s v="NA"/>
    <s v="NA"/>
    <x v="114"/>
    <n v="227"/>
    <n v="9080"/>
    <x v="6"/>
    <s v="carbon black XC-72, from Shanghai Cabot Chemical Co. Ltd."/>
    <s v="treated by HNO3 for 2 h at 110 ℃"/>
    <m/>
    <m/>
    <x v="0"/>
    <s v="aqueous ethanol"/>
    <n v="9"/>
    <x v="0"/>
    <n v="7.8"/>
    <n v="-1.2000000000000002"/>
    <m/>
    <m/>
    <s v="CH2O"/>
    <n v="0.5"/>
    <n v="333"/>
    <s v="TEM"/>
    <s v="NA"/>
    <s v="NA"/>
    <s v="NA"/>
    <s v="ND"/>
    <n v="17.03125"/>
    <n v="17.03125"/>
    <s v="NA"/>
    <s v="NA"/>
    <s v="NA"/>
    <s v="ND"/>
    <s v="NA"/>
    <s v="ND"/>
    <n v="64"/>
    <s v="ND"/>
    <n v="64"/>
    <n v="64"/>
    <x v="14"/>
    <n v="2014"/>
    <s v="Hu, B."/>
    <s v="China, Belgium"/>
    <s v="Carbon-supported palladium catalysts for the direct synthesis of hydrogen peroxide from hydrogen and oxygen"/>
    <s v="Journal of Catalysis"/>
    <x v="176"/>
    <m/>
    <m/>
  </r>
  <r>
    <x v="6"/>
    <n v="2.5"/>
    <s v="NA"/>
    <s v="NA"/>
    <x v="114"/>
    <n v="227"/>
    <n v="9080"/>
    <x v="6"/>
    <s v="carbon black XC-72, from Shanghai Cabot Chemical Co. Ltd."/>
    <s v="treated by HNO3 for 2 h at 110 ℃"/>
    <m/>
    <m/>
    <x v="0"/>
    <s v="aqueous ethanol"/>
    <n v="13"/>
    <x v="0"/>
    <n v="7.8"/>
    <n v="-5.2"/>
    <m/>
    <m/>
    <s v="CH2O"/>
    <n v="0.5"/>
    <n v="333"/>
    <s v="TEM"/>
    <s v="NA"/>
    <s v="NA"/>
    <s v="NA"/>
    <s v="ND"/>
    <n v="14.931506849315069"/>
    <n v="14.931506849315069"/>
    <s v="NA"/>
    <s v="NA"/>
    <s v="NA"/>
    <s v="ND"/>
    <s v="NA"/>
    <s v="ND"/>
    <n v="73"/>
    <s v="ND"/>
    <n v="73"/>
    <n v="73"/>
    <x v="14"/>
    <n v="2014"/>
    <s v="Hu, B."/>
    <s v="China, Belgium"/>
    <s v="Carbon-supported palladium catalysts for the direct synthesis of hydrogen peroxide from hydrogen and oxygen"/>
    <s v="Journal of Catalysis"/>
    <x v="176"/>
    <m/>
    <m/>
  </r>
  <r>
    <x v="6"/>
    <n v="2.5"/>
    <s v="NA"/>
    <s v="NA"/>
    <x v="114"/>
    <n v="227"/>
    <n v="9080"/>
    <x v="6"/>
    <s v="carbon black XC-72, from Shanghai Cabot Chemical Co. Ltd."/>
    <s v="treated by HNO3 for 2 h at 110 ℃"/>
    <m/>
    <m/>
    <x v="0"/>
    <s v="aqueous ethanol"/>
    <n v="13"/>
    <x v="0"/>
    <n v="7.8"/>
    <n v="-5.2"/>
    <m/>
    <m/>
    <s v="CH2O"/>
    <n v="0.5"/>
    <n v="333"/>
    <s v="TEM"/>
    <s v="NA"/>
    <s v="NA"/>
    <s v="NA"/>
    <s v="ND"/>
    <n v="12.823529411764707"/>
    <n v="12.823529411764707"/>
    <s v="NA"/>
    <s v="NA"/>
    <s v="NA"/>
    <s v="ND"/>
    <s v="NA"/>
    <s v="ND"/>
    <n v="85"/>
    <s v="ND"/>
    <n v="85"/>
    <n v="85"/>
    <x v="14"/>
    <n v="2014"/>
    <s v="Hu, B."/>
    <s v="China, Belgium"/>
    <s v="Carbon-supported palladium catalysts for the direct synthesis of hydrogen peroxide from hydrogen and oxygen"/>
    <s v="Journal of Catalysis"/>
    <x v="176"/>
    <m/>
    <m/>
  </r>
  <r>
    <x v="6"/>
    <n v="2.5"/>
    <s v="NA"/>
    <s v="NA"/>
    <x v="114"/>
    <n v="227"/>
    <n v="9080"/>
    <x v="6"/>
    <s v="carbon black XC-72, from Shanghai Cabot Chemical Co. Ltd."/>
    <s v="treated by HNO3 for 2 h at 110 ℃"/>
    <m/>
    <m/>
    <x v="0"/>
    <s v="aqueous ethanol"/>
    <n v="9"/>
    <x v="0"/>
    <n v="7.8"/>
    <n v="-1.2000000000000002"/>
    <m/>
    <m/>
    <s v="CH2O"/>
    <n v="0.5"/>
    <n v="333"/>
    <s v="TEM"/>
    <s v="NA"/>
    <s v="NA"/>
    <s v="NA"/>
    <s v="ND"/>
    <n v="11.595744680851064"/>
    <n v="11.595744680851064"/>
    <s v="NA"/>
    <s v="NA"/>
    <s v="NA"/>
    <s v="ND"/>
    <s v="NA"/>
    <s v="ND"/>
    <n v="94"/>
    <s v="ND"/>
    <n v="94"/>
    <n v="94"/>
    <x v="14"/>
    <n v="2014"/>
    <s v="Hu, B."/>
    <s v="China, Belgium"/>
    <s v="Carbon-supported palladium catalysts for the direct synthesis of hydrogen peroxide from hydrogen and oxygen"/>
    <s v="Journal of Catalysis"/>
    <x v="176"/>
    <m/>
    <m/>
  </r>
  <r>
    <x v="6"/>
    <n v="2.5"/>
    <s v="NA"/>
    <s v="NA"/>
    <x v="114"/>
    <n v="227"/>
    <n v="9080"/>
    <x v="6"/>
    <s v="carbon black XC-72, from Shanghai Cabot Chemical Co. Ltd."/>
    <s v="treated by HNO3 for 2 h at 110 ℃"/>
    <m/>
    <m/>
    <x v="0"/>
    <s v="aqueous ethanol"/>
    <n v="13"/>
    <x v="0"/>
    <n v="7.8"/>
    <n v="-5.2"/>
    <m/>
    <m/>
    <s v="CH2O"/>
    <n v="0.5"/>
    <n v="333"/>
    <s v="TEM"/>
    <s v="NA"/>
    <s v="NA"/>
    <s v="NA"/>
    <s v="ND"/>
    <n v="10.48076923076923"/>
    <n v="10.48076923076923"/>
    <s v="NA"/>
    <s v="NA"/>
    <s v="NA"/>
    <s v="ND"/>
    <s v="NA"/>
    <s v="ND"/>
    <n v="104"/>
    <s v="ND"/>
    <n v="104"/>
    <n v="104"/>
    <x v="14"/>
    <n v="2014"/>
    <s v="Hu, B."/>
    <s v="China, Belgium"/>
    <s v="Carbon-supported palladium catalysts for the direct synthesis of hydrogen peroxide from hydrogen and oxygen"/>
    <s v="Journal of Catalysis"/>
    <x v="176"/>
    <m/>
    <m/>
  </r>
  <r>
    <x v="6"/>
    <n v="2.5"/>
    <s v="NA"/>
    <s v="NA"/>
    <x v="114"/>
    <n v="227"/>
    <n v="9080"/>
    <x v="6"/>
    <s v="carbon black XC-72, from Shanghai Cabot Chemical Co. Ltd."/>
    <s v="treated by HNO3 for 2 h at 110 ℃"/>
    <m/>
    <m/>
    <x v="0"/>
    <s v="aqueous ethanol"/>
    <n v="7"/>
    <x v="0"/>
    <n v="7.8"/>
    <n v="0.79999999999999982"/>
    <m/>
    <m/>
    <s v="CH2O"/>
    <n v="0.5"/>
    <n v="333"/>
    <s v="TEM"/>
    <s v="NA"/>
    <s v="NA"/>
    <s v="NA"/>
    <s v="ND"/>
    <n v="8.1954887218045105"/>
    <n v="8.1954887218045105"/>
    <s v="NA"/>
    <s v="NA"/>
    <s v="NA"/>
    <s v="ND"/>
    <s v="NA"/>
    <s v="ND"/>
    <n v="133"/>
    <s v="ND"/>
    <n v="133"/>
    <n v="133"/>
    <x v="14"/>
    <n v="2014"/>
    <s v="Hu, B."/>
    <s v="China, Belgium"/>
    <s v="Carbon-supported palladium catalysts for the direct synthesis of hydrogen peroxide from hydrogen and oxygen"/>
    <s v="Journal of Catalysis"/>
    <x v="176"/>
    <m/>
    <m/>
  </r>
  <r>
    <x v="6"/>
    <n v="2.5"/>
    <s v="NA"/>
    <s v="NA"/>
    <x v="114"/>
    <n v="227"/>
    <n v="9080"/>
    <x v="6"/>
    <s v="carbon black XC-72, from Shanghai Cabot Chemical Co. Ltd."/>
    <s v="treated by HNO3 for 2 h at 110 ℃"/>
    <m/>
    <m/>
    <x v="0"/>
    <s v="aqueous ethanol"/>
    <n v="2"/>
    <x v="0"/>
    <n v="7.8"/>
    <n v="5.8"/>
    <m/>
    <m/>
    <s v="CH2O"/>
    <n v="0.5"/>
    <n v="333"/>
    <s v="TEM"/>
    <s v="NA"/>
    <s v="NA"/>
    <s v="NA"/>
    <s v="ND"/>
    <n v="5.45"/>
    <n v="5.45"/>
    <s v="NA"/>
    <s v="NA"/>
    <s v="NA"/>
    <s v="ND"/>
    <s v="NA"/>
    <s v="ND"/>
    <n v="200"/>
    <s v="ND"/>
    <n v="200"/>
    <n v="200"/>
    <x v="14"/>
    <n v="2014"/>
    <s v="Hu, B."/>
    <s v="China, Belgium"/>
    <s v="Carbon-supported palladium catalysts for the direct synthesis of hydrogen peroxide from hydrogen and oxygen"/>
    <s v="Journal of Catalysis"/>
    <x v="176"/>
    <m/>
    <m/>
  </r>
  <r>
    <x v="1"/>
    <n v="5"/>
    <s v="NA"/>
    <s v="NA"/>
    <x v="1"/>
    <n v="852"/>
    <n v="17040"/>
    <x v="6"/>
    <s v="activated carbon, from Beijing Guanghua Timber Mill."/>
    <s v="pre-oxidized with 30 wt% HNO3 at 85 ℃ for 5 h"/>
    <m/>
    <m/>
    <x v="0"/>
    <s v="aqueous hydrochloric acid"/>
    <m/>
    <x v="0"/>
    <m/>
    <s v="NA"/>
    <m/>
    <m/>
    <s v="NA"/>
    <m/>
    <m/>
    <s v="TEM"/>
    <s v="NA"/>
    <s v="NA"/>
    <s v="NA"/>
    <s v="ND"/>
    <n v="6.8424356559949775"/>
    <n v="6.8424356559949775"/>
    <s v="NA"/>
    <s v="NA"/>
    <s v="NA"/>
    <s v="ND"/>
    <s v="NA"/>
    <s v="ND"/>
    <n v="159.30000000000001"/>
    <n v="54.2"/>
    <n v="159.30000000000001"/>
    <n v="159.30000000000001"/>
    <x v="1"/>
    <n v="2014"/>
    <s v="Qi, B."/>
    <s v="China"/>
    <s v="Dry plasma reduction to prepare a high performance Pd/C catalyst at atmospheric pressure for CO oxidation"/>
    <s v="Journal of Materials Chemistry A"/>
    <x v="177"/>
    <s v="treated by dielectric barrier discharge (DBD) cold plasma"/>
    <m/>
  </r>
  <r>
    <x v="6"/>
    <n v="1"/>
    <s v="NA"/>
    <s v="NA"/>
    <x v="0"/>
    <n v="274"/>
    <n v="27400"/>
    <x v="6"/>
    <s v="Vulcan XC-72R, from Cabot Corporation"/>
    <s v="ND"/>
    <m/>
    <m/>
    <x v="6"/>
    <s v="methanol"/>
    <m/>
    <x v="0"/>
    <m/>
    <s v="NA"/>
    <m/>
    <m/>
    <s v="CH3OH"/>
    <n v="0.16666666666666666"/>
    <n v="298"/>
    <s v="TEM"/>
    <s v="NA"/>
    <s v="NA"/>
    <s v="NA"/>
    <s v="ND"/>
    <n v="100"/>
    <n v="100"/>
    <s v="NA"/>
    <s v="NA"/>
    <s v="NA"/>
    <s v="ND"/>
    <s v="NA"/>
    <s v="ND"/>
    <n v="7"/>
    <s v="ND"/>
    <n v="7"/>
    <n v="7"/>
    <x v="0"/>
    <n v="2014"/>
    <s v="Benavidez, A.D."/>
    <s v="USA"/>
    <s v="Improved Selectivity of Carbon-Supported Palladium Catalysts for the Hydrogenation of Acetylene in Excess Ethylene"/>
    <s v="Applied Catalysis A: General"/>
    <x v="178"/>
    <m/>
    <m/>
  </r>
  <r>
    <x v="6"/>
    <n v="1"/>
    <s v="NA"/>
    <s v="NA"/>
    <x v="0"/>
    <n v="32"/>
    <n v="3200"/>
    <x v="16"/>
    <s v="from Inframat Advanced Materials"/>
    <s v="ND"/>
    <m/>
    <m/>
    <x v="6"/>
    <s v="methanol"/>
    <m/>
    <x v="0"/>
    <n v="10"/>
    <s v="NA"/>
    <m/>
    <m/>
    <s v="CH3OH"/>
    <n v="0.16666666666666666"/>
    <n v="298"/>
    <s v="TEM"/>
    <s v="NA"/>
    <s v="NA"/>
    <s v="NA"/>
    <s v="ND"/>
    <n v="100"/>
    <n v="100"/>
    <s v="NA"/>
    <s v="NA"/>
    <s v="NA"/>
    <s v="ND"/>
    <s v="NA"/>
    <s v="ND"/>
    <n v="10"/>
    <s v="ND"/>
    <n v="10"/>
    <n v="10"/>
    <x v="0"/>
    <n v="2014"/>
    <s v="Benavidez, A.D."/>
    <s v="USA"/>
    <s v="Improved Selectivity of Carbon-Supported Palladium Catalysts for the Hydrogenation of Acetylene in Excess Ethylene"/>
    <s v="Applied Catalysis A: General"/>
    <x v="178"/>
    <m/>
    <s v="Merck MgO"/>
  </r>
  <r>
    <x v="6"/>
    <n v="1"/>
    <s v="NA"/>
    <s v="NA"/>
    <x v="0"/>
    <n v="160"/>
    <n v="16000"/>
    <x v="0"/>
    <s v="from Sasol"/>
    <s v="ND"/>
    <m/>
    <m/>
    <x v="6"/>
    <s v="methanol"/>
    <m/>
    <x v="0"/>
    <n v="8.5"/>
    <s v="NA"/>
    <m/>
    <m/>
    <s v="CH3OH"/>
    <n v="0.16666666666666666"/>
    <n v="298"/>
    <s v="TEM"/>
    <s v="NA"/>
    <s v="NA"/>
    <s v="NA"/>
    <s v="ND"/>
    <n v="100"/>
    <n v="100"/>
    <s v="NA"/>
    <s v="NA"/>
    <s v="NA"/>
    <s v="ND"/>
    <s v="NA"/>
    <s v="ND"/>
    <n v="8"/>
    <s v="ND"/>
    <n v="8"/>
    <n v="8"/>
    <x v="0"/>
    <n v="2014"/>
    <s v="Benavidez, A.D."/>
    <s v="USA"/>
    <s v="Improved Selectivity of Carbon-Supported Palladium Catalysts for the Hydrogenation of Acetylene in Excess Ethylene"/>
    <s v="Applied Catalysis A: General"/>
    <x v="178"/>
    <m/>
    <s v="gamma-Al2O3 Alfa Aesar"/>
  </r>
  <r>
    <x v="1"/>
    <n v="0.4"/>
    <s v="NA"/>
    <s v="NA"/>
    <x v="66"/>
    <n v="250"/>
    <n v="62500"/>
    <x v="1"/>
    <s v="Pural SB-1 Sasol"/>
    <s v="ND"/>
    <n v="793"/>
    <m/>
    <x v="0"/>
    <s v="aqueous hydrochloric acid"/>
    <m/>
    <x v="0"/>
    <m/>
    <s v="NA"/>
    <m/>
    <n v="723"/>
    <s v="H2"/>
    <m/>
    <n v="773"/>
    <s v="O2 chemisorption"/>
    <s v="NA"/>
    <s v="NA"/>
    <n v="0.34"/>
    <s v="ND"/>
    <s v="NA"/>
    <n v="1"/>
    <n v="3205.8823529411761"/>
    <n v="3205.8823529411761"/>
    <s v="NA"/>
    <s v="ND"/>
    <s v="NA"/>
    <s v="ND"/>
    <s v="NA"/>
    <s v="ND"/>
    <n v="3205.8823529411761"/>
    <n v="3205.8823529411761"/>
    <x v="23"/>
    <n v="2015"/>
    <s v="Dzhikiya, O.V."/>
    <s v="Russia"/>
    <s v="Investigation of Palladium Catalysts in n-hexane Isomerization Reaction"/>
    <s v="Procedia Engineering"/>
    <x v="179"/>
    <m/>
    <m/>
  </r>
  <r>
    <x v="1"/>
    <n v="0.3"/>
    <s v="NA"/>
    <s v="NA"/>
    <x v="31"/>
    <n v="340"/>
    <n v="113333.33333333334"/>
    <x v="7"/>
    <s v="ND"/>
    <s v="ND"/>
    <m/>
    <m/>
    <x v="0"/>
    <s v="aqueous hydrochloric acid"/>
    <m/>
    <x v="0"/>
    <m/>
    <s v="NA"/>
    <m/>
    <m/>
    <s v="H2"/>
    <m/>
    <n v="523"/>
    <s v="O2 chemisorption"/>
    <s v="NA"/>
    <s v="NA"/>
    <n v="0.37"/>
    <s v="ND"/>
    <s v="NA"/>
    <n v="1"/>
    <n v="2945.9459459459458"/>
    <n v="2945.9459459459458"/>
    <s v="NA"/>
    <s v="ND"/>
    <s v="NA"/>
    <s v="ND"/>
    <s v="NA"/>
    <s v="ND"/>
    <n v="2945.9459459459458"/>
    <n v="2945.9459459459458"/>
    <x v="23"/>
    <n v="2015"/>
    <s v="Dzhikiya, O.V."/>
    <s v="Russia"/>
    <s v="Investigation of Palladium Catalysts in n-hexane Isomerization Reaction"/>
    <s v="Procedia Engineering"/>
    <x v="179"/>
    <m/>
    <m/>
  </r>
  <r>
    <x v="1"/>
    <n v="0.6"/>
    <s v="NA"/>
    <s v="NA"/>
    <x v="30"/>
    <n v="250"/>
    <n v="41666.666666666672"/>
    <x v="1"/>
    <s v="Pural SB-1 Sasol"/>
    <s v="ND"/>
    <n v="793"/>
    <m/>
    <x v="6"/>
    <s v="acetone"/>
    <m/>
    <x v="0"/>
    <m/>
    <s v="NA"/>
    <m/>
    <n v="723"/>
    <s v="H2"/>
    <m/>
    <n v="773"/>
    <s v="O2 chemisorption"/>
    <s v="NA"/>
    <s v="NA"/>
    <n v="0.27"/>
    <s v="ND"/>
    <s v="NA"/>
    <n v="1"/>
    <n v="4037.037037037037"/>
    <n v="4037.037037037037"/>
    <s v="NA"/>
    <s v="ND"/>
    <s v="NA"/>
    <s v="ND"/>
    <s v="NA"/>
    <s v="ND"/>
    <n v="4037.037037037037"/>
    <n v="4037.037037037037"/>
    <x v="23"/>
    <n v="2015"/>
    <s v="Dzhikiya, O.V."/>
    <s v="Russia"/>
    <s v="Investigation of Palladium Catalysts in n-hexane Isomerization Reaction"/>
    <s v="Procedia Engineering"/>
    <x v="179"/>
    <m/>
    <m/>
  </r>
  <r>
    <x v="5"/>
    <n v="2"/>
    <s v="NA"/>
    <s v="NA"/>
    <x v="29"/>
    <m/>
    <s v="NA"/>
    <x v="6"/>
    <s v="Carbon nanofibers"/>
    <s v="Nitrogen-doped"/>
    <m/>
    <m/>
    <x v="8"/>
    <m/>
    <m/>
    <x v="0"/>
    <m/>
    <s v="NA"/>
    <m/>
    <m/>
    <s v="NA"/>
    <m/>
    <m/>
    <s v="TEM"/>
    <s v="NA"/>
    <s v="NA"/>
    <s v="NA"/>
    <s v="ND"/>
    <n v="72.666666666666671"/>
    <n v="72.666666666666671"/>
    <s v="NA"/>
    <s v="NA"/>
    <s v="NA"/>
    <s v="ND"/>
    <s v="NA"/>
    <s v="ND"/>
    <n v="15"/>
    <s v="ND"/>
    <n v="15"/>
    <n v="15"/>
    <x v="0"/>
    <n v="2015"/>
    <s v="Eremenko, N.K."/>
    <s v="Russia"/>
    <s v="Highly Dispersed Palladium on Carbon Nanofibers for Hydrogenation of Nitrocompounds to Amines"/>
    <s v="Eurasian Chemico-Technological Journal"/>
    <x v="180"/>
    <m/>
    <m/>
  </r>
  <r>
    <x v="5"/>
    <n v="2"/>
    <s v="NA"/>
    <s v="NA"/>
    <x v="29"/>
    <m/>
    <s v="NA"/>
    <x v="6"/>
    <s v="Carbon nanofibers"/>
    <s v="ND"/>
    <m/>
    <m/>
    <x v="8"/>
    <m/>
    <m/>
    <x v="0"/>
    <m/>
    <s v="NA"/>
    <m/>
    <m/>
    <s v="NA"/>
    <m/>
    <m/>
    <s v="TEM"/>
    <s v="NA"/>
    <s v="NA"/>
    <s v="NA"/>
    <s v="ND"/>
    <n v="54.5"/>
    <n v="54.5"/>
    <s v="NA"/>
    <s v="NA"/>
    <s v="NA"/>
    <s v="ND"/>
    <s v="NA"/>
    <s v="ND"/>
    <n v="20"/>
    <s v="ND"/>
    <n v="20"/>
    <n v="20"/>
    <x v="0"/>
    <n v="2015"/>
    <s v="Eremenko, N.K."/>
    <s v="Russia"/>
    <s v="Highly Dispersed Palladium on Carbon Nanofibers for Hydrogenation of Nitrocompounds to Amines"/>
    <s v="Eurasian Chemico-Technological Journal"/>
    <x v="180"/>
    <m/>
    <m/>
  </r>
  <r>
    <x v="5"/>
    <n v="1"/>
    <s v="NA"/>
    <s v="NA"/>
    <x v="0"/>
    <m/>
    <s v="NA"/>
    <x v="6"/>
    <s v="Carbon nanofibers"/>
    <s v="ND"/>
    <m/>
    <m/>
    <x v="8"/>
    <m/>
    <m/>
    <x v="0"/>
    <m/>
    <s v="NA"/>
    <m/>
    <m/>
    <s v="NA"/>
    <m/>
    <m/>
    <s v="TEM"/>
    <s v="NA"/>
    <s v="NA"/>
    <s v="NA"/>
    <s v="ND"/>
    <n v="10.9"/>
    <n v="10.9"/>
    <s v="NA"/>
    <s v="NA"/>
    <s v="NA"/>
    <s v="ND"/>
    <s v="NA"/>
    <s v="ND"/>
    <n v="100"/>
    <s v="ND"/>
    <n v="100"/>
    <n v="100"/>
    <x v="0"/>
    <n v="2015"/>
    <s v="Eremenko, N.K."/>
    <s v="Russia"/>
    <s v="Highly Dispersed Palladium on Carbon Nanofibers for Hydrogenation of Nitrocompounds to Amines"/>
    <s v="Eurasian Chemico-Technological Journal"/>
    <x v="180"/>
    <m/>
    <m/>
  </r>
  <r>
    <x v="1"/>
    <n v="4"/>
    <s v="NA"/>
    <s v="NA"/>
    <x v="34"/>
    <m/>
    <s v="NA"/>
    <x v="6"/>
    <s v="Activated carbon"/>
    <s v="ND"/>
    <m/>
    <m/>
    <x v="6"/>
    <m/>
    <m/>
    <x v="0"/>
    <m/>
    <s v="NA"/>
    <m/>
    <m/>
    <s v="NA"/>
    <m/>
    <m/>
    <s v="TEM"/>
    <s v="NA"/>
    <s v="NA"/>
    <s v="NA"/>
    <s v="ND"/>
    <n v="5.45"/>
    <n v="5.45"/>
    <s v="NA"/>
    <s v="NA"/>
    <s v="NA"/>
    <s v="ND"/>
    <s v="NA"/>
    <s v="ND"/>
    <n v="200"/>
    <s v="ND"/>
    <n v="200"/>
    <n v="200"/>
    <x v="0"/>
    <n v="2015"/>
    <s v="Eremenko, N.K."/>
    <s v="Russia"/>
    <s v="Highly Dispersed Palladium on Carbon Nanofibers for Hydrogenation of Nitrocompounds to Amines"/>
    <s v="Eurasian Chemico-Technological Journal"/>
    <x v="180"/>
    <m/>
    <m/>
  </r>
  <r>
    <x v="1"/>
    <n v="4"/>
    <s v="NA"/>
    <s v="NA"/>
    <x v="34"/>
    <m/>
    <s v="NA"/>
    <x v="1"/>
    <s v="ND"/>
    <s v="ND"/>
    <m/>
    <m/>
    <x v="6"/>
    <m/>
    <m/>
    <x v="0"/>
    <m/>
    <s v="NA"/>
    <m/>
    <m/>
    <s v="NA"/>
    <m/>
    <m/>
    <s v="TEM"/>
    <s v="NA"/>
    <s v="NA"/>
    <s v="NA"/>
    <s v="ND"/>
    <n v="4.3600000000000003"/>
    <n v="4.3600000000000003"/>
    <s v="NA"/>
    <s v="NA"/>
    <s v="NA"/>
    <s v="ND"/>
    <s v="NA"/>
    <s v="ND"/>
    <n v="250"/>
    <s v="ND"/>
    <n v="250"/>
    <n v="250"/>
    <x v="0"/>
    <n v="2015"/>
    <s v="Eremenko, N.K."/>
    <s v="Russia"/>
    <s v="Highly Dispersed Palladium on Carbon Nanofibers for Hydrogenation of Nitrocompounds to Amines"/>
    <s v="Eurasian Chemico-Technological Journal"/>
    <x v="180"/>
    <m/>
    <m/>
  </r>
  <r>
    <x v="5"/>
    <s v="NA"/>
    <n v="0.83"/>
    <s v="NA"/>
    <x v="115"/>
    <n v="85.6"/>
    <n v="10313.253012048193"/>
    <x v="10"/>
    <s v="from Ce(NO3)3.6H2O and ammonia"/>
    <s v="ND"/>
    <n v="773"/>
    <n v="4"/>
    <x v="0"/>
    <s v="water"/>
    <n v="10.5"/>
    <x v="1"/>
    <n v="6.4"/>
    <n v="-4.0999999999999996"/>
    <n v="4"/>
    <n v="573"/>
    <s v="H2"/>
    <n v="2"/>
    <n v="573"/>
    <s v="CO Chemisorption"/>
    <n v="1.1187400000000001"/>
    <s v="NA"/>
    <n v="85.4"/>
    <s v="ND"/>
    <s v="NA"/>
    <n v="85.4"/>
    <s v="NA"/>
    <n v="13.1"/>
    <n v="13.1"/>
    <s v="ND"/>
    <s v="NA"/>
    <s v="ND"/>
    <s v="NA"/>
    <s v="ND"/>
    <n v="13.1"/>
    <n v="13.1"/>
    <x v="0"/>
    <n v="2015"/>
    <s v="Zhou, J."/>
    <s v="China"/>
    <s v="Simultaneous removal of monochloroacetic acid and bromate by liquid phase catalytic hydrogenation over Pd/Ce(1-x)Zr(x)O2"/>
    <s v="Applied Catalysis B: Environmental"/>
    <x v="181"/>
    <s v="Na2CO3 was used as basic agent"/>
    <m/>
  </r>
  <r>
    <x v="5"/>
    <s v="NA"/>
    <n v="0.85"/>
    <s v="NA"/>
    <x v="113"/>
    <n v="83.2"/>
    <n v="9788.2352941176468"/>
    <x v="11"/>
    <s v="from ZrOCl2.8H2O and ammonia"/>
    <s v="ND"/>
    <n v="773"/>
    <n v="4"/>
    <x v="0"/>
    <s v="water"/>
    <n v="10.5"/>
    <x v="1"/>
    <n v="6.3"/>
    <n v="-4.2"/>
    <n v="4"/>
    <n v="573"/>
    <s v="H2"/>
    <n v="2"/>
    <n v="573"/>
    <s v="CO Chemisorption"/>
    <n v="1.1187199999999997"/>
    <s v="NA"/>
    <n v="60.8"/>
    <s v="ND"/>
    <s v="NA"/>
    <n v="60.8"/>
    <s v="NA"/>
    <n v="18.399999999999999"/>
    <n v="18.399999999999999"/>
    <s v="ND"/>
    <s v="NA"/>
    <s v="ND"/>
    <s v="NA"/>
    <s v="ND"/>
    <n v="18.399999999999999"/>
    <n v="18.399999999999999"/>
    <x v="0"/>
    <n v="2015"/>
    <s v="Zhou, J."/>
    <s v="China"/>
    <s v="Simultaneous removal of monochloroacetic acid and bromate by liquid phase catalytic hydrogenation over Pd/Ce(1-x)Zr(x)O2"/>
    <s v="Applied Catalysis B: Environmental"/>
    <x v="181"/>
    <s v="Na2CO3 was used as basic agent"/>
    <m/>
  </r>
  <r>
    <x v="5"/>
    <s v="NA"/>
    <n v="0.9"/>
    <s v="NA"/>
    <x v="89"/>
    <n v="92.5"/>
    <n v="10277.777777777777"/>
    <x v="17"/>
    <s v="from ammonia, ZrOCl2 and Ce(NO3)3, ratio (ZrO2:CeO2)=0.8:0.2"/>
    <s v="ND"/>
    <n v="773"/>
    <n v="4"/>
    <x v="0"/>
    <s v="water"/>
    <n v="10.5"/>
    <x v="1"/>
    <n v="6.1"/>
    <n v="-4.4000000000000004"/>
    <n v="4"/>
    <n v="573"/>
    <s v="H2"/>
    <n v="2"/>
    <n v="573"/>
    <s v="CO Chemisorption"/>
    <n v="1.1241300000000001"/>
    <s v="NA"/>
    <n v="70.7"/>
    <s v="ND"/>
    <s v="NA"/>
    <n v="70.7"/>
    <s v="NA"/>
    <n v="15.9"/>
    <n v="15.9"/>
    <s v="ND"/>
    <s v="NA"/>
    <s v="ND"/>
    <s v="NA"/>
    <s v="ND"/>
    <n v="15.9"/>
    <n v="15.9"/>
    <x v="0"/>
    <n v="2015"/>
    <s v="Zhou, J."/>
    <s v="China"/>
    <s v="Simultaneous removal of monochloroacetic acid and bromate by liquid phase catalytic hydrogenation over Pd/Ce(1-x)Zr(x)O2"/>
    <s v="Applied Catalysis B: Environmental"/>
    <x v="181"/>
    <s v="Na2CO3 was used as basic agent"/>
    <m/>
  </r>
  <r>
    <x v="5"/>
    <s v="NA"/>
    <n v="0.85"/>
    <s v="NA"/>
    <x v="113"/>
    <n v="102.3"/>
    <n v="12035.294117647059"/>
    <x v="17"/>
    <s v="from ammonia, ZrOCl2 and Ce(NO3)3, ratio (ZrO2:CeO2)=0.5:0.5"/>
    <s v="ND"/>
    <n v="773"/>
    <n v="4"/>
    <x v="0"/>
    <s v="water"/>
    <n v="10.5"/>
    <x v="1"/>
    <n v="6.5"/>
    <n v="-4"/>
    <n v="4"/>
    <n v="573"/>
    <s v="H2"/>
    <n v="2"/>
    <n v="573"/>
    <s v="CO Chemisorption"/>
    <n v="1.1205600000000002"/>
    <s v="NA"/>
    <n v="81.2"/>
    <s v="ND"/>
    <s v="NA"/>
    <n v="81.2"/>
    <s v="NA"/>
    <n v="13.8"/>
    <n v="13.8"/>
    <s v="ND"/>
    <s v="NA"/>
    <s v="ND"/>
    <s v="NA"/>
    <s v="ND"/>
    <n v="13.8"/>
    <n v="13.8"/>
    <x v="0"/>
    <n v="2015"/>
    <s v="Zhou, J."/>
    <s v="China"/>
    <s v="Simultaneous removal of monochloroacetic acid and bromate by liquid phase catalytic hydrogenation over Pd/Ce(1-x)Zr(x)O2"/>
    <s v="Applied Catalysis B: Environmental"/>
    <x v="181"/>
    <s v="Na2CO3 was used as basic agent"/>
    <m/>
  </r>
  <r>
    <x v="5"/>
    <s v="NA"/>
    <n v="0.5"/>
    <s v="NA"/>
    <x v="6"/>
    <n v="94.9"/>
    <n v="18980"/>
    <x v="17"/>
    <s v="from ammonia, ZrOCl2 and Ce(NO3)3, ratio (ZrO2:CeO2)=0.2:0.8"/>
    <s v="ND"/>
    <n v="773"/>
    <n v="4"/>
    <x v="0"/>
    <s v="water"/>
    <n v="10.5"/>
    <x v="1"/>
    <n v="6.2"/>
    <n v="-4.3"/>
    <n v="4"/>
    <n v="573"/>
    <s v="H2"/>
    <n v="2"/>
    <n v="573"/>
    <s v="CO Chemisorption"/>
    <n v="1.1231999999999998"/>
    <s v="NA"/>
    <n v="96"/>
    <s v="ND"/>
    <s v="NA"/>
    <n v="96"/>
    <s v="NA"/>
    <n v="11.7"/>
    <n v="11.7"/>
    <s v="ND"/>
    <s v="NA"/>
    <s v="ND"/>
    <s v="NA"/>
    <s v="ND"/>
    <n v="11.7"/>
    <n v="11.7"/>
    <x v="0"/>
    <n v="2015"/>
    <s v="Zhou, J."/>
    <s v="China"/>
    <s v="Simultaneous removal of monochloroacetic acid and bromate by liquid phase catalytic hydrogenation over Pd/Ce(1-x)Zr(x)O2"/>
    <s v="Applied Catalysis B: Environmental"/>
    <x v="181"/>
    <s v="Na2CO3 was used as basic agent"/>
    <m/>
  </r>
  <r>
    <x v="5"/>
    <s v="NA"/>
    <n v="0.86"/>
    <s v="NA"/>
    <x v="41"/>
    <n v="94.9"/>
    <n v="11034.883720930233"/>
    <x v="17"/>
    <s v="from ammonia, ZrOCl2 and Ce(NO3)3, ratio (ZrO2:CeO2)=0.2:0.8"/>
    <s v="ND"/>
    <n v="773"/>
    <n v="4"/>
    <x v="0"/>
    <s v="water"/>
    <n v="10.5"/>
    <x v="1"/>
    <n v="6.2"/>
    <n v="-4.3"/>
    <n v="4"/>
    <n v="573"/>
    <s v="H2"/>
    <n v="2"/>
    <n v="573"/>
    <s v="CO Chemisorption"/>
    <n v="1.1222000000000001"/>
    <s v="NA"/>
    <n v="90.5"/>
    <s v="ND"/>
    <s v="NA"/>
    <n v="90.5"/>
    <s v="NA"/>
    <n v="12.4"/>
    <n v="12.4"/>
    <s v="ND"/>
    <s v="NA"/>
    <s v="ND"/>
    <s v="NA"/>
    <s v="ND"/>
    <n v="12.4"/>
    <n v="12.4"/>
    <x v="0"/>
    <n v="2015"/>
    <s v="Zhou, J."/>
    <s v="China"/>
    <s v="Simultaneous removal of monochloroacetic acid and bromate by liquid phase catalytic hydrogenation over Pd/Ce(1-x)Zr(x)O2"/>
    <s v="Applied Catalysis B: Environmental"/>
    <x v="181"/>
    <s v="Na2CO3 was used as basic agent"/>
    <m/>
  </r>
  <r>
    <x v="5"/>
    <s v="NA"/>
    <n v="1.74"/>
    <s v="NA"/>
    <x v="116"/>
    <n v="94.9"/>
    <n v="5454.022988505747"/>
    <x v="17"/>
    <s v="from ammonia, ZrOCl2 and Ce(NO3)3, ratio (ZrO2:CeO2)=0.2:0.8"/>
    <s v="ND"/>
    <n v="773"/>
    <n v="4"/>
    <x v="0"/>
    <s v="water"/>
    <n v="10.5"/>
    <x v="1"/>
    <n v="6.2"/>
    <n v="-4.3"/>
    <n v="4"/>
    <n v="573"/>
    <s v="H2"/>
    <n v="2"/>
    <n v="573"/>
    <s v="CO Chemisorption"/>
    <n v="1.1206800000000001"/>
    <s v="NA"/>
    <n v="84.9"/>
    <s v="ND"/>
    <s v="NA"/>
    <n v="84.9"/>
    <s v="NA"/>
    <n v="13.2"/>
    <n v="13.2"/>
    <s v="ND"/>
    <s v="NA"/>
    <s v="ND"/>
    <s v="NA"/>
    <s v="ND"/>
    <n v="13.2"/>
    <n v="13.2"/>
    <x v="0"/>
    <n v="2015"/>
    <s v="Zhou, J."/>
    <s v="China"/>
    <s v="Simultaneous removal of monochloroacetic acid and bromate by liquid phase catalytic hydrogenation over Pd/Ce(1-x)Zr(x)O2"/>
    <s v="Applied Catalysis B: Environmental"/>
    <x v="181"/>
    <s v="Na2CO3 was used as basic agent"/>
    <m/>
  </r>
  <r>
    <x v="5"/>
    <s v="NA"/>
    <n v="2.4900000000000002"/>
    <s v="NA"/>
    <x v="117"/>
    <n v="94.9"/>
    <n v="3811.2449799196784"/>
    <x v="17"/>
    <s v="from ammonia, ZrOCl2 and Ce(NO3)3, ratio (ZrO2:CeO2)=0.2:0.8"/>
    <s v="ND"/>
    <n v="773"/>
    <n v="4"/>
    <x v="0"/>
    <s v="water"/>
    <n v="10.5"/>
    <x v="1"/>
    <n v="6.2"/>
    <n v="-4.3"/>
    <n v="4"/>
    <n v="573"/>
    <s v="H2"/>
    <n v="2"/>
    <n v="573"/>
    <s v="CO Chemisorption"/>
    <n v="1.1234999999999999"/>
    <s v="NA"/>
    <n v="64.2"/>
    <s v="ND"/>
    <s v="NA"/>
    <n v="64.2"/>
    <s v="NA"/>
    <n v="17.5"/>
    <n v="17.5"/>
    <s v="ND"/>
    <s v="NA"/>
    <s v="ND"/>
    <s v="NA"/>
    <s v="ND"/>
    <n v="17.5"/>
    <n v="17.5"/>
    <x v="0"/>
    <n v="2015"/>
    <s v="Zhou, J."/>
    <s v="China"/>
    <s v="Simultaneous removal of monochloroacetic acid and bromate by liquid phase catalytic hydrogenation over Pd/Ce(1-x)Zr(x)O2"/>
    <s v="Applied Catalysis B: Environmental"/>
    <x v="181"/>
    <s v="Na2CO3 was used as basic agent"/>
    <m/>
  </r>
  <r>
    <x v="0"/>
    <n v="1"/>
    <s v="NA"/>
    <s v="NA"/>
    <x v="0"/>
    <n v="1200"/>
    <n v="120000"/>
    <x v="6"/>
    <s v="Activated Carbon, from Erkimia S.A."/>
    <s v="ND"/>
    <m/>
    <m/>
    <x v="0"/>
    <s v="water"/>
    <m/>
    <x v="0"/>
    <m/>
    <s v="NA"/>
    <m/>
    <m/>
    <s v="H2"/>
    <n v="2"/>
    <n v="523"/>
    <s v="CO Chemisorption"/>
    <s v="NA"/>
    <s v="NA"/>
    <n v="26"/>
    <s v="ND"/>
    <s v="NA"/>
    <n v="26"/>
    <n v="41.92307692307692"/>
    <n v="41.92307692307692"/>
    <s v="NA"/>
    <s v="ND"/>
    <s v="NA"/>
    <s v="ND"/>
    <s v="NA"/>
    <s v="ND"/>
    <n v="41.92307692307692"/>
    <n v="41.92307692307692"/>
    <x v="4"/>
    <n v="2015"/>
    <s v="Martin-Martinez, M."/>
    <s v="Spain, UK, USA"/>
    <s v="Deactivation behavior of Pd/C and Pt/C catalysts in the gas-phase hydrodechlorination of chloromethanes: Structure–reactivity relationship"/>
    <s v="Applied Catalysis B: Environmental"/>
    <x v="182"/>
    <m/>
    <m/>
  </r>
  <r>
    <x v="4"/>
    <n v="5"/>
    <n v="5"/>
    <n v="0"/>
    <x v="1"/>
    <m/>
    <s v="NA"/>
    <x v="6"/>
    <s v="activated carbon, from Sigma Aldrich"/>
    <s v="NA"/>
    <m/>
    <m/>
    <x v="5"/>
    <m/>
    <m/>
    <x v="0"/>
    <m/>
    <s v="NA"/>
    <m/>
    <m/>
    <s v="NA"/>
    <m/>
    <m/>
    <s v="CO Chemisorption"/>
    <s v="NA"/>
    <s v="NA"/>
    <n v="23.3"/>
    <s v="ND"/>
    <s v="NA"/>
    <n v="23.3"/>
    <n v="46.781115879828327"/>
    <n v="46.781115879828327"/>
    <s v="NA"/>
    <s v="ND"/>
    <s v="NA"/>
    <s v="ND"/>
    <n v="30"/>
    <s v="ND"/>
    <n v="46.781115879828327"/>
    <n v="46.781115879828327"/>
    <x v="21"/>
    <n v="2015"/>
    <s v="Su, J."/>
    <s v="USA"/>
    <s v="Simultaneously Converting Carbonate/Bicarbonate and Biomass to Value-added Carboxylic Acid Salts by Aqueous-phase Hydrogen Transfer"/>
    <s v="ACS Sustainable Chemistry &amp; Engineering"/>
    <x v="183"/>
    <m/>
    <m/>
  </r>
  <r>
    <x v="4"/>
    <n v="1.2"/>
    <n v="1.2"/>
    <n v="0"/>
    <x v="39"/>
    <m/>
    <s v="NA"/>
    <x v="1"/>
    <s v="from Sigma Aldrich"/>
    <s v="NA"/>
    <m/>
    <m/>
    <x v="5"/>
    <m/>
    <m/>
    <x v="0"/>
    <n v="8.5"/>
    <s v="NA"/>
    <m/>
    <m/>
    <s v="H2"/>
    <n v="1"/>
    <n v="573"/>
    <s v="H2 Chemisorption"/>
    <s v="NA"/>
    <s v="NA"/>
    <s v="NA"/>
    <s v="ND"/>
    <n v="45.416666666666664"/>
    <n v="45.416666666666664"/>
    <s v="NA"/>
    <n v="24"/>
    <n v="24"/>
    <s v="ND"/>
    <s v="NA"/>
    <s v="ND"/>
    <n v="30"/>
    <n v="13"/>
    <n v="24"/>
    <n v="24"/>
    <x v="0"/>
    <n v="2015"/>
    <s v="Hao, Y."/>
    <s v="Scotland"/>
    <s v="Support effects in the gas phase hydrogenation of butyronitrile over palladium"/>
    <s v="Catalysis, Structure &amp; Reactivity"/>
    <x v="184"/>
    <m/>
    <s v="gamma-Al2O3 Alfa Aesar"/>
  </r>
  <r>
    <x v="4"/>
    <n v="1"/>
    <n v="1"/>
    <n v="0"/>
    <x v="0"/>
    <m/>
    <s v="NA"/>
    <x v="6"/>
    <s v="from Sigma Aldrich"/>
    <s v="NA"/>
    <m/>
    <m/>
    <x v="5"/>
    <m/>
    <m/>
    <x v="0"/>
    <m/>
    <s v="NA"/>
    <m/>
    <m/>
    <s v="H2"/>
    <n v="1"/>
    <n v="573"/>
    <s v="H2 Chemisorption"/>
    <s v="NA"/>
    <s v="NA"/>
    <s v="NA"/>
    <s v="ND"/>
    <n v="49.545454545454547"/>
    <n v="49.545454545454547"/>
    <s v="NA"/>
    <n v="22"/>
    <n v="22"/>
    <s v="ND"/>
    <s v="NA"/>
    <s v="ND"/>
    <n v="25"/>
    <n v="11"/>
    <n v="22"/>
    <n v="22"/>
    <x v="0"/>
    <n v="2015"/>
    <s v="Hao, Y."/>
    <s v="Scotland"/>
    <s v="Support effects in the gas phase hydrogenation of butyronitrile over palladium"/>
    <s v="Catalysis, Structure &amp; Reactivity"/>
    <x v="184"/>
    <m/>
    <m/>
  </r>
  <r>
    <x v="0"/>
    <n v="2"/>
    <s v="NA"/>
    <s v="NA"/>
    <x v="29"/>
    <m/>
    <s v="NA"/>
    <x v="0"/>
    <s v="from Sasol"/>
    <s v="ND"/>
    <n v="773"/>
    <n v="2"/>
    <x v="1"/>
    <s v="water"/>
    <m/>
    <x v="0"/>
    <n v="8.5"/>
    <s v="NA"/>
    <n v="2"/>
    <n v="773"/>
    <s v="NA"/>
    <m/>
    <m/>
    <s v="CO Chemisorption"/>
    <s v="NA"/>
    <s v="NA"/>
    <n v="5.7"/>
    <s v="ND"/>
    <s v="NA"/>
    <n v="5.7"/>
    <n v="191.2280701754386"/>
    <n v="191.2280701754386"/>
    <s v="NA"/>
    <s v="ND"/>
    <s v="NA"/>
    <s v="ND"/>
    <s v="NA"/>
    <s v="ND"/>
    <n v="191.2280701754386"/>
    <n v="191.2280701754386"/>
    <x v="1"/>
    <n v="2015"/>
    <s v="Lee, H."/>
    <s v="Republic of Korea"/>
    <s v="Synergistic effect of non-thermal plasma–catalysis hybrid systemon methane complete oxidation over Pd-based catalysts"/>
    <s v="Chemical Engineering Journal"/>
    <x v="185"/>
    <m/>
    <s v="gamma-Al2O3 Alfa Aesar"/>
  </r>
  <r>
    <x v="0"/>
    <n v="2"/>
    <s v="NA"/>
    <s v="NA"/>
    <x v="29"/>
    <m/>
    <s v="NA"/>
    <x v="7"/>
    <s v="from Sigma Aldrich"/>
    <s v="ND"/>
    <n v="773"/>
    <n v="2"/>
    <x v="1"/>
    <s v="water"/>
    <m/>
    <x v="0"/>
    <n v="3"/>
    <s v="NA"/>
    <n v="2"/>
    <n v="773"/>
    <s v="NA"/>
    <m/>
    <m/>
    <s v="CO Chemisorption"/>
    <s v="NA"/>
    <s v="NA"/>
    <n v="4.8"/>
    <s v="ND"/>
    <s v="NA"/>
    <n v="4.8"/>
    <n v="227.08333333333334"/>
    <n v="227.08333333333334"/>
    <s v="NA"/>
    <s v="ND"/>
    <s v="NA"/>
    <s v="ND"/>
    <s v="NA"/>
    <s v="ND"/>
    <n v="227.08333333333334"/>
    <n v="227.08333333333334"/>
    <x v="1"/>
    <n v="2015"/>
    <s v="Lee, H."/>
    <s v="Republic of Korea"/>
    <s v="Synergistic effect of non-thermal plasma–catalysis hybrid systemon methane complete oxidation over Pd-based catalysts"/>
    <s v="Chemical Engineering Journal"/>
    <x v="185"/>
    <m/>
    <s v="SiO2 Aldrich"/>
  </r>
  <r>
    <x v="0"/>
    <n v="2"/>
    <s v="NA"/>
    <s v="NA"/>
    <x v="29"/>
    <m/>
    <s v="NA"/>
    <x v="5"/>
    <s v="from Millennium Inorganic Chemicals"/>
    <s v="ND"/>
    <n v="773"/>
    <n v="2"/>
    <x v="1"/>
    <s v="water"/>
    <m/>
    <x v="0"/>
    <n v="6"/>
    <s v="NA"/>
    <n v="2"/>
    <n v="773"/>
    <s v="NA"/>
    <m/>
    <m/>
    <s v="CO Chemisorption"/>
    <s v="NA"/>
    <s v="NA"/>
    <n v="4.2"/>
    <s v="ND"/>
    <s v="NA"/>
    <n v="4.2"/>
    <n v="259.52380952380952"/>
    <n v="259.52380952380952"/>
    <s v="NA"/>
    <s v="ND"/>
    <s v="NA"/>
    <s v="ND"/>
    <s v="NA"/>
    <s v="ND"/>
    <n v="259.52380952380952"/>
    <n v="259.52380952380952"/>
    <x v="1"/>
    <n v="2015"/>
    <s v="Lee, H."/>
    <s v="Republic of Korea"/>
    <s v="Synergistic effect of non-thermal plasma–catalysis hybrid systemon methane complete oxidation over Pd-based catalysts"/>
    <s v="Chemical Engineering Journal"/>
    <x v="185"/>
    <m/>
    <s v="TiO2 Degussa P-25"/>
  </r>
  <r>
    <x v="0"/>
    <n v="1"/>
    <s v="NA"/>
    <s v="NA"/>
    <x v="0"/>
    <n v="50"/>
    <n v="5000"/>
    <x v="5"/>
    <s v="Degussa P25"/>
    <s v="ND"/>
    <m/>
    <m/>
    <x v="0"/>
    <s v="water"/>
    <m/>
    <x v="0"/>
    <n v="6"/>
    <s v="NA"/>
    <n v="0.5"/>
    <n v="673"/>
    <s v="H2"/>
    <n v="0.5"/>
    <n v="573"/>
    <s v="TEM"/>
    <s v="NA"/>
    <s v="NA"/>
    <n v="51"/>
    <s v="ND"/>
    <s v="NA"/>
    <n v="51"/>
    <n v="21.372549019607842"/>
    <n v="21.372549019607842"/>
    <s v="NA"/>
    <s v="ND"/>
    <s v="NA"/>
    <s v="ND"/>
    <n v="22"/>
    <s v="ND"/>
    <n v="21.372549019607842"/>
    <n v="21.372549019607842"/>
    <x v="14"/>
    <n v="2015"/>
    <s v="Ouyang, L."/>
    <s v="China"/>
    <s v="The origin of active sites for direct synthesis of H2O2on Pd/TiO2 catalysts: Interfaces of Pd and PdO domains"/>
    <s v="Journal of Catalysis"/>
    <x v="186"/>
    <m/>
    <s v="TiO2 Degussa P-25"/>
  </r>
  <r>
    <x v="0"/>
    <n v="2"/>
    <s v="NA"/>
    <s v="NA"/>
    <x v="29"/>
    <n v="50"/>
    <n v="2500"/>
    <x v="5"/>
    <s v="Degussa P25"/>
    <s v="ND"/>
    <m/>
    <m/>
    <x v="0"/>
    <s v="water"/>
    <m/>
    <x v="0"/>
    <n v="6"/>
    <s v="NA"/>
    <n v="0.5"/>
    <n v="673"/>
    <s v="H2"/>
    <n v="0.5"/>
    <n v="573"/>
    <s v="TEM"/>
    <s v="NA"/>
    <s v="NA"/>
    <n v="51"/>
    <s v="ND"/>
    <s v="NA"/>
    <n v="51"/>
    <n v="21.372549019607842"/>
    <n v="21.372549019607842"/>
    <s v="NA"/>
    <s v="ND"/>
    <s v="NA"/>
    <s v="ND"/>
    <n v="22"/>
    <s v="ND"/>
    <n v="21.372549019607842"/>
    <n v="21.372549019607842"/>
    <x v="14"/>
    <n v="2015"/>
    <s v="Ouyang, L."/>
    <s v="China"/>
    <s v="The origin of active sites for direct synthesis of H2O2on Pd/TiO2 catalysts: Interfaces of Pd and PdO domains"/>
    <s v="Journal of Catalysis"/>
    <x v="186"/>
    <m/>
    <s v="TiO2 Degussa P-25"/>
  </r>
  <r>
    <x v="0"/>
    <n v="3"/>
    <s v="NA"/>
    <s v="NA"/>
    <x v="14"/>
    <n v="50"/>
    <n v="1666.6666666666667"/>
    <x v="5"/>
    <s v="Degussa P25"/>
    <s v="ND"/>
    <m/>
    <m/>
    <x v="0"/>
    <s v="water"/>
    <m/>
    <x v="0"/>
    <n v="6"/>
    <s v="NA"/>
    <n v="0.5"/>
    <n v="673"/>
    <s v="H2"/>
    <n v="0.5"/>
    <n v="573"/>
    <s v="TEM"/>
    <s v="NA"/>
    <s v="NA"/>
    <n v="48"/>
    <s v="ND"/>
    <s v="NA"/>
    <n v="48"/>
    <n v="22.708333333333332"/>
    <n v="22.708333333333332"/>
    <s v="NA"/>
    <s v="ND"/>
    <s v="NA"/>
    <s v="ND"/>
    <n v="23"/>
    <s v="ND"/>
    <n v="22.708333333333332"/>
    <n v="22.708333333333332"/>
    <x v="14"/>
    <n v="2015"/>
    <s v="Ouyang, L."/>
    <s v="China"/>
    <s v="The origin of active sites for direct synthesis of H2O2on Pd/TiO2 catalysts: Interfaces of Pd and PdO domains"/>
    <s v="Journal of Catalysis"/>
    <x v="186"/>
    <m/>
    <s v="TiO2 Degussa P-25"/>
  </r>
  <r>
    <x v="0"/>
    <n v="5"/>
    <s v="NA"/>
    <s v="NA"/>
    <x v="1"/>
    <n v="50"/>
    <n v="1000"/>
    <x v="5"/>
    <s v="Degussa P25"/>
    <s v="ND"/>
    <m/>
    <m/>
    <x v="0"/>
    <s v="water"/>
    <m/>
    <x v="0"/>
    <n v="6"/>
    <s v="NA"/>
    <n v="0.5"/>
    <n v="673"/>
    <s v="H2"/>
    <n v="0.5"/>
    <n v="573"/>
    <s v="TEM"/>
    <s v="NA"/>
    <s v="NA"/>
    <n v="45"/>
    <s v="ND"/>
    <s v="NA"/>
    <n v="45"/>
    <n v="24.222222222222221"/>
    <n v="24.222222222222221"/>
    <s v="NA"/>
    <s v="ND"/>
    <s v="NA"/>
    <s v="ND"/>
    <n v="25"/>
    <s v="ND"/>
    <n v="24.222222222222221"/>
    <n v="24.222222222222221"/>
    <x v="14"/>
    <n v="2015"/>
    <s v="Ouyang, L."/>
    <s v="China"/>
    <s v="The origin of active sites for direct synthesis of H2O2on Pd/TiO2 catalysts: Interfaces of Pd and PdO domains"/>
    <s v="Journal of Catalysis"/>
    <x v="186"/>
    <m/>
    <s v="TiO2 Degussa P-25"/>
  </r>
  <r>
    <x v="1"/>
    <n v="1.5"/>
    <s v="NA"/>
    <s v="NA"/>
    <x v="43"/>
    <n v="213"/>
    <n v="14200"/>
    <x v="6"/>
    <s v="carbon nanotubes, Baytubes C 150 HP, Bayer"/>
    <s v="ND"/>
    <m/>
    <m/>
    <x v="0"/>
    <s v="aqueous hydrochloric acid"/>
    <m/>
    <x v="0"/>
    <n v="7.7"/>
    <s v="NA"/>
    <m/>
    <n v="823"/>
    <s v="H2"/>
    <n v="2"/>
    <n v="523"/>
    <s v="CO Chemisorption"/>
    <s v="NA"/>
    <s v="NA"/>
    <n v="36"/>
    <s v="ND"/>
    <s v="NA"/>
    <n v="36"/>
    <n v="30.277777777777779"/>
    <n v="30.277777777777779"/>
    <s v="NA"/>
    <s v="ND"/>
    <s v="NA"/>
    <s v="ND"/>
    <n v="23"/>
    <s v="ND"/>
    <n v="30.277777777777779"/>
    <n v="30.277777777777779"/>
    <x v="0"/>
    <n v="2015"/>
    <s v="Mironenko, R.M."/>
    <s v="Russia"/>
    <s v="Effect of the nature of carbon support on the formation of active sites in Pd/C and Ru/C catalysts for hydrogenation of furfural"/>
    <s v="Catalysis Today"/>
    <x v="187"/>
    <m/>
    <m/>
  </r>
  <r>
    <x v="1"/>
    <n v="1.5"/>
    <s v="NA"/>
    <s v="NA"/>
    <x v="43"/>
    <n v="429"/>
    <n v="28600"/>
    <x v="6"/>
    <s v="carbon black, CP278-E"/>
    <s v="ND"/>
    <m/>
    <m/>
    <x v="0"/>
    <s v="aqueous hydrochloric acid"/>
    <m/>
    <x v="0"/>
    <n v="6.1"/>
    <s v="NA"/>
    <m/>
    <n v="823"/>
    <s v="H2"/>
    <n v="2"/>
    <n v="523"/>
    <s v="CO Chemisorption"/>
    <s v="NA"/>
    <s v="NA"/>
    <n v="16"/>
    <s v="ND"/>
    <s v="NA"/>
    <n v="16"/>
    <n v="68.125"/>
    <n v="68.125"/>
    <s v="NA"/>
    <s v="ND"/>
    <s v="NA"/>
    <s v="ND"/>
    <s v="NA"/>
    <s v="ND"/>
    <n v="68.125"/>
    <n v="68.125"/>
    <x v="0"/>
    <n v="2015"/>
    <s v="Mironenko, R.M."/>
    <s v="Russia"/>
    <s v="Effect of the nature of carbon support on the formation of active sites in Pd/C and Ru/C catalysts for hydrogenation of furfural"/>
    <s v="Catalysis Today"/>
    <x v="187"/>
    <m/>
    <m/>
  </r>
  <r>
    <x v="4"/>
    <n v="1"/>
    <n v="1.02"/>
    <n v="2.0000000000000018E-2"/>
    <x v="0"/>
    <m/>
    <s v="NA"/>
    <x v="1"/>
    <s v="from Alfa Aesar"/>
    <s v="NA"/>
    <m/>
    <m/>
    <x v="5"/>
    <m/>
    <m/>
    <x v="0"/>
    <n v="8.5"/>
    <s v="NA"/>
    <m/>
    <m/>
    <s v="H2"/>
    <n v="2"/>
    <n v="523"/>
    <s v="CO Chemisorption"/>
    <n v="1.1040000000000001"/>
    <s v="NA"/>
    <n v="23"/>
    <s v="ND"/>
    <s v="NA"/>
    <n v="23"/>
    <s v="NA"/>
    <n v="48"/>
    <n v="48"/>
    <s v="ND"/>
    <s v="NA"/>
    <s v="ND"/>
    <s v="NA"/>
    <s v="ND"/>
    <n v="48"/>
    <n v="48"/>
    <x v="1"/>
    <n v="2015"/>
    <s v="Miller, J.B."/>
    <s v="USA"/>
    <s v="Pd catalysts for total oxidation of methane: Support effects"/>
    <s v="Applied Catalysis A: General"/>
    <x v="188"/>
    <m/>
    <s v="gamma-Al2O3 Alfa Aesar"/>
  </r>
  <r>
    <x v="1"/>
    <s v="NA"/>
    <n v="1.35"/>
    <s v="NA"/>
    <x v="118"/>
    <m/>
    <s v="NA"/>
    <x v="1"/>
    <s v="from Strem 13-2525"/>
    <s v="ND"/>
    <m/>
    <m/>
    <x v="1"/>
    <s v="nitric acid"/>
    <m/>
    <x v="0"/>
    <n v="8.5"/>
    <s v="NA"/>
    <n v="1"/>
    <n v="773"/>
    <s v="H2"/>
    <n v="2"/>
    <n v="523"/>
    <s v="CO Chemisorption"/>
    <n v="1.113"/>
    <s v="NA"/>
    <n v="21"/>
    <s v="ND"/>
    <s v="NA"/>
    <n v="21"/>
    <s v="NA"/>
    <n v="53"/>
    <n v="53"/>
    <s v="ND"/>
    <s v="NA"/>
    <s v="ND"/>
    <s v="NA"/>
    <s v="ND"/>
    <n v="53"/>
    <n v="53"/>
    <x v="1"/>
    <n v="2015"/>
    <s v="Miller, J.B."/>
    <s v="USA"/>
    <s v="Pd catalysts for total oxidation of methane: Support effects"/>
    <s v="Applied Catalysis A: General"/>
    <x v="188"/>
    <m/>
    <s v="gamma-Al2O3 Alfa Aesar"/>
  </r>
  <r>
    <x v="1"/>
    <s v="NA"/>
    <n v="1.44"/>
    <s v="NA"/>
    <x v="119"/>
    <m/>
    <s v="NA"/>
    <x v="1"/>
    <s v="from Strem 13-2525"/>
    <s v="ND"/>
    <m/>
    <m/>
    <x v="4"/>
    <m/>
    <m/>
    <x v="0"/>
    <n v="8.5"/>
    <s v="NA"/>
    <n v="1"/>
    <n v="773"/>
    <s v="H2"/>
    <n v="2"/>
    <n v="523"/>
    <s v="CO Chemisorption"/>
    <n v="1.1520000000000001"/>
    <s v="NA"/>
    <n v="32"/>
    <s v="ND"/>
    <s v="NA"/>
    <n v="32"/>
    <s v="NA"/>
    <n v="36"/>
    <n v="36"/>
    <s v="ND"/>
    <s v="NA"/>
    <s v="ND"/>
    <s v="NA"/>
    <s v="ND"/>
    <n v="36"/>
    <n v="36"/>
    <x v="1"/>
    <n v="2015"/>
    <s v="Miller, J.B."/>
    <s v="USA"/>
    <s v="Pd catalysts for total oxidation of methane: Support effects"/>
    <s v="Applied Catalysis A: General"/>
    <x v="188"/>
    <m/>
    <s v="gamma-Al2O3 Alfa Aesar"/>
  </r>
  <r>
    <x v="1"/>
    <s v="NA"/>
    <n v="1.1299999999999999"/>
    <s v="NA"/>
    <x v="120"/>
    <m/>
    <s v="NA"/>
    <x v="17"/>
    <s v="from Alfa Aesar 39216"/>
    <s v="ND"/>
    <m/>
    <m/>
    <x v="1"/>
    <s v="nitric acid"/>
    <m/>
    <x v="0"/>
    <m/>
    <s v="NA"/>
    <n v="1"/>
    <n v="773"/>
    <s v="H2"/>
    <n v="2"/>
    <n v="523"/>
    <s v="CO Chemisorption"/>
    <n v="1.1400000000000001"/>
    <s v="NA"/>
    <n v="20"/>
    <s v="ND"/>
    <s v="NA"/>
    <n v="20"/>
    <s v="NA"/>
    <n v="57"/>
    <n v="57"/>
    <s v="ND"/>
    <s v="NA"/>
    <s v="ND"/>
    <s v="NA"/>
    <s v="ND"/>
    <n v="57"/>
    <n v="57"/>
    <x v="1"/>
    <n v="2015"/>
    <s v="Miller, J.B."/>
    <s v="USA"/>
    <s v="Pd catalysts for total oxidation of methane: Support effects"/>
    <s v="Applied Catalysis A: General"/>
    <x v="188"/>
    <m/>
    <m/>
  </r>
  <r>
    <x v="1"/>
    <s v="NA"/>
    <n v="0.54"/>
    <s v="NA"/>
    <x v="121"/>
    <m/>
    <s v="NA"/>
    <x v="17"/>
    <s v="from Alfa Aesar 39216"/>
    <s v="ND"/>
    <m/>
    <m/>
    <x v="4"/>
    <m/>
    <m/>
    <x v="0"/>
    <m/>
    <s v="NA"/>
    <n v="1"/>
    <n v="773"/>
    <s v="H2"/>
    <n v="2"/>
    <n v="523"/>
    <s v="CO Chemisorption"/>
    <n v="1.107"/>
    <s v="NA"/>
    <n v="41"/>
    <s v="ND"/>
    <s v="NA"/>
    <n v="41"/>
    <s v="NA"/>
    <n v="27"/>
    <n v="27"/>
    <s v="ND"/>
    <s v="NA"/>
    <s v="ND"/>
    <s v="NA"/>
    <s v="ND"/>
    <n v="27"/>
    <n v="27"/>
    <x v="1"/>
    <n v="2015"/>
    <s v="Miller, J.B."/>
    <s v="USA"/>
    <s v="Pd catalysts for total oxidation of methane: Support effects"/>
    <s v="Applied Catalysis A: General"/>
    <x v="188"/>
    <m/>
    <m/>
  </r>
  <r>
    <x v="1"/>
    <s v="NA"/>
    <n v="0.52"/>
    <s v="NA"/>
    <x v="107"/>
    <m/>
    <s v="NA"/>
    <x v="10"/>
    <s v="from Alfa Aesar 12925"/>
    <s v="ND"/>
    <m/>
    <m/>
    <x v="1"/>
    <s v="nitric acid"/>
    <m/>
    <x v="0"/>
    <n v="6"/>
    <s v="NA"/>
    <n v="1"/>
    <n v="773"/>
    <s v="H2"/>
    <n v="2"/>
    <n v="523"/>
    <s v="CO Chemisorption"/>
    <n v="1.1100000000000001"/>
    <s v="NA"/>
    <n v="10"/>
    <s v="ND"/>
    <s v="NA"/>
    <n v="10"/>
    <s v="NA"/>
    <n v="111"/>
    <n v="111"/>
    <s v="ND"/>
    <s v="NA"/>
    <s v="ND"/>
    <s v="NA"/>
    <s v="ND"/>
    <n v="111"/>
    <n v="111"/>
    <x v="1"/>
    <n v="2015"/>
    <s v="Miller, J.B."/>
    <s v="USA"/>
    <s v="Pd catalysts for total oxidation of methane: Support effects"/>
    <s v="Applied Catalysis A: General"/>
    <x v="188"/>
    <m/>
    <s v="CeO2 Aldrich"/>
  </r>
  <r>
    <x v="1"/>
    <n v="2"/>
    <n v="1.9"/>
    <n v="5.0000000000000044E-2"/>
    <x v="29"/>
    <n v="301"/>
    <n v="15050"/>
    <x v="0"/>
    <s v="Süd-Chemie India Pvt. Ltd."/>
    <s v="Activated at 150 ℃ for 2h"/>
    <m/>
    <m/>
    <x v="4"/>
    <s v="water"/>
    <m/>
    <x v="0"/>
    <n v="8.5"/>
    <s v="NA"/>
    <n v="2"/>
    <n v="673"/>
    <s v="H2"/>
    <n v="2.5"/>
    <n v="523"/>
    <s v="TEM"/>
    <s v="NA"/>
    <s v="NA"/>
    <n v="24.1"/>
    <s v="ND"/>
    <s v="NA"/>
    <n v="24.1"/>
    <s v="NA"/>
    <n v="30"/>
    <n v="30"/>
    <s v="ND"/>
    <n v="58"/>
    <s v="ND"/>
    <n v="40"/>
    <s v="ND"/>
    <n v="30"/>
    <n v="30"/>
    <x v="0"/>
    <n v="2015"/>
    <s v="Bhogeswararao, S."/>
    <s v="India"/>
    <s v="Catalytic conversion of furfural to industrial chemicals over supported Pt and Pd catalysts"/>
    <s v="Journal of Catalysis"/>
    <x v="189"/>
    <m/>
    <s v="gamma-Al2O3 Alfa Aesar"/>
  </r>
  <r>
    <x v="1"/>
    <n v="5"/>
    <n v="4.7"/>
    <n v="5.9999999999999963E-2"/>
    <x v="1"/>
    <n v="301"/>
    <n v="6020"/>
    <x v="0"/>
    <s v="Süd-Chemie India Pvt. Ltd."/>
    <s v="Activated at 150 ℃ for 2h"/>
    <m/>
    <m/>
    <x v="4"/>
    <s v="water"/>
    <m/>
    <x v="0"/>
    <n v="8.5"/>
    <s v="NA"/>
    <n v="2"/>
    <n v="673"/>
    <s v="H2"/>
    <n v="2.5"/>
    <n v="523"/>
    <s v="TEM"/>
    <s v="NA"/>
    <s v="NA"/>
    <n v="19.8"/>
    <s v="ND"/>
    <s v="NA"/>
    <n v="19.8"/>
    <n v="55.050505050505052"/>
    <n v="55.050505050505052"/>
    <s v="NA"/>
    <s v="ND"/>
    <n v="81"/>
    <s v="ND"/>
    <n v="48"/>
    <s v="ND"/>
    <n v="55.050505050505052"/>
    <n v="55.050505050505052"/>
    <x v="0"/>
    <n v="2015"/>
    <s v="Bhogeswararao, S."/>
    <s v="India"/>
    <s v="Catalytic conversion of furfural to industrial chemicals over supported Pt and Pd catalysts"/>
    <s v="Journal of Catalysis"/>
    <x v="189"/>
    <m/>
    <s v="gamma-Al2O3 Alfa Aesar"/>
  </r>
  <r>
    <x v="1"/>
    <n v="10"/>
    <n v="8.3000000000000007"/>
    <n v="0.16999999999999993"/>
    <x v="2"/>
    <n v="301"/>
    <n v="3010"/>
    <x v="0"/>
    <s v="Süd-Chemie India Pvt. Ltd."/>
    <s v="Activated at 150 ℃ for 2h"/>
    <m/>
    <m/>
    <x v="4"/>
    <s v="water"/>
    <m/>
    <x v="0"/>
    <n v="8.5"/>
    <s v="NA"/>
    <n v="2"/>
    <n v="673"/>
    <s v="H2"/>
    <n v="2.5"/>
    <n v="523"/>
    <s v="TEM"/>
    <s v="NA"/>
    <s v="NA"/>
    <n v="17.8"/>
    <s v="ND"/>
    <s v="NA"/>
    <n v="17.8"/>
    <n v="61.235955056179776"/>
    <n v="61.235955056179776"/>
    <s v="NA"/>
    <s v="ND"/>
    <n v="78"/>
    <s v="ND"/>
    <n v="55"/>
    <s v="ND"/>
    <n v="61.235955056179776"/>
    <n v="61.235955056179776"/>
    <x v="0"/>
    <n v="2015"/>
    <s v="Bhogeswararao, S."/>
    <s v="India"/>
    <s v="Catalytic conversion of furfural to industrial chemicals over supported Pt and Pd catalysts"/>
    <s v="Journal of Catalysis"/>
    <x v="189"/>
    <m/>
    <s v="gamma-Al2O3 Alfa Aesar"/>
  </r>
  <r>
    <x v="1"/>
    <s v="NA"/>
    <n v="0.8"/>
    <s v="NA"/>
    <x v="62"/>
    <n v="115"/>
    <n v="14375"/>
    <x v="5"/>
    <s v="Euro Support Manufacturing B.V., AMERSFOORT, The Netherlands"/>
    <s v="ND"/>
    <m/>
    <m/>
    <x v="1"/>
    <s v="water"/>
    <m/>
    <x v="0"/>
    <n v="6"/>
    <s v="NA"/>
    <n v="4"/>
    <n v="673"/>
    <s v="NA"/>
    <m/>
    <m/>
    <s v="TEM"/>
    <s v="NA"/>
    <s v="NA"/>
    <s v="NA"/>
    <s v="ND"/>
    <n v="15.571428571428571"/>
    <n v="15.571428571428571"/>
    <s v="NA"/>
    <s v="NA"/>
    <s v="NA"/>
    <s v="ND"/>
    <s v="NA"/>
    <s v="ND"/>
    <n v="70"/>
    <n v="10"/>
    <n v="70"/>
    <n v="70"/>
    <x v="1"/>
    <n v="2015"/>
    <s v="Gil, S."/>
    <s v="France, Italy"/>
    <s v="Catalytic Oxidation of Propene over Pd Catalysts Supported on CeO2, TiO2, Al2O3 and M/Al2O3 Oxides (M = Ce, Ti, Fe, Mn)"/>
    <s v="Catalysts"/>
    <x v="190"/>
    <m/>
    <s v="TiO2 Degussa P25"/>
  </r>
  <r>
    <x v="1"/>
    <s v="NA"/>
    <n v="0.5"/>
    <s v="NA"/>
    <x v="6"/>
    <n v="79"/>
    <n v="15800"/>
    <x v="10"/>
    <s v="Aldrich, Milano, Italy"/>
    <s v="ND"/>
    <m/>
    <m/>
    <x v="1"/>
    <s v="water"/>
    <m/>
    <x v="0"/>
    <n v="6"/>
    <s v="NA"/>
    <n v="4"/>
    <n v="673"/>
    <s v="NA"/>
    <m/>
    <m/>
    <s v="TEM"/>
    <s v="NA"/>
    <s v="NA"/>
    <s v="NA"/>
    <s v="ND"/>
    <n v="15.571428571428571"/>
    <n v="15.571428571428571"/>
    <s v="NA"/>
    <s v="NA"/>
    <s v="NA"/>
    <s v="ND"/>
    <s v="NA"/>
    <s v="ND"/>
    <n v="70"/>
    <n v="10"/>
    <n v="70"/>
    <n v="70"/>
    <x v="1"/>
    <n v="2015"/>
    <s v="Gil, S."/>
    <s v="France, Italy"/>
    <s v="Catalytic Oxidation of Propene over Pd Catalysts Supported on CeO2, TiO2, Al2O3 and M/Al2O3 Oxides (M = Ce, Ti, Fe, Mn)"/>
    <s v="Catalysts"/>
    <x v="190"/>
    <m/>
    <s v="CeO2 Aldrich"/>
  </r>
  <r>
    <x v="1"/>
    <s v="NA"/>
    <n v="0.8"/>
    <s v="NA"/>
    <x v="62"/>
    <n v="157"/>
    <n v="19625"/>
    <x v="1"/>
    <s v="Aldrich"/>
    <s v="ND"/>
    <m/>
    <m/>
    <x v="1"/>
    <s v="water"/>
    <m/>
    <x v="0"/>
    <n v="7.5"/>
    <s v="NA"/>
    <n v="4"/>
    <n v="673"/>
    <s v="NA"/>
    <m/>
    <m/>
    <s v="TEM"/>
    <s v="NA"/>
    <s v="NA"/>
    <s v="NA"/>
    <s v="ND"/>
    <n v="15.571428571428571"/>
    <n v="15.571428571428571"/>
    <s v="NA"/>
    <s v="NA"/>
    <s v="NA"/>
    <s v="ND"/>
    <s v="NA"/>
    <s v="ND"/>
    <n v="70"/>
    <n v="10"/>
    <n v="70"/>
    <n v="70"/>
    <x v="1"/>
    <n v="2015"/>
    <s v="Gil, S."/>
    <s v="France, Italy"/>
    <s v="Catalytic Oxidation of Propene over Pd Catalysts Supported on CeO2, TiO2, Al2O3 and M/Al2O3 Oxides (M = Ce, Ti, Fe, Mn)"/>
    <s v="Catalysts"/>
    <x v="190"/>
    <m/>
    <s v="Al2O3 Unspecified Aldrich"/>
  </r>
  <r>
    <x v="1"/>
    <s v="NA"/>
    <n v="0.8"/>
    <s v="NA"/>
    <x v="62"/>
    <n v="140"/>
    <n v="17500"/>
    <x v="1"/>
    <s v="Aldrich"/>
    <s v="Ce doped (5 mol%)"/>
    <n v="773"/>
    <n v="3"/>
    <x v="1"/>
    <s v="water"/>
    <m/>
    <x v="0"/>
    <n v="7.5"/>
    <s v="NA"/>
    <n v="4"/>
    <n v="673"/>
    <s v="NA"/>
    <m/>
    <m/>
    <s v="TEM"/>
    <s v="NA"/>
    <s v="NA"/>
    <s v="NA"/>
    <s v="ND"/>
    <n v="15.571428571428571"/>
    <n v="15.571428571428571"/>
    <s v="NA"/>
    <s v="NA"/>
    <s v="NA"/>
    <s v="ND"/>
    <s v="NA"/>
    <s v="ND"/>
    <n v="70"/>
    <n v="10"/>
    <n v="70"/>
    <n v="70"/>
    <x v="1"/>
    <n v="2015"/>
    <s v="Gil, S."/>
    <s v="France, Italy"/>
    <s v="Catalytic Oxidation of Propene over Pd Catalysts Supported on CeO2, TiO2, Al2O3 and M/Al2O3 Oxides (M = Ce, Ti, Fe, Mn)"/>
    <s v="Catalysts"/>
    <x v="190"/>
    <m/>
    <s v="Al2O3 Unspecified Aldrich"/>
  </r>
  <r>
    <x v="1"/>
    <s v="NA"/>
    <n v="0.8"/>
    <s v="NA"/>
    <x v="62"/>
    <n v="155"/>
    <n v="19375"/>
    <x v="1"/>
    <s v="Aldrich"/>
    <s v="Ti doped (5 mol%)"/>
    <n v="773"/>
    <n v="3"/>
    <x v="1"/>
    <s v="water"/>
    <m/>
    <x v="0"/>
    <n v="7.5"/>
    <s v="NA"/>
    <n v="4"/>
    <n v="673"/>
    <s v="NA"/>
    <m/>
    <m/>
    <s v="TEM"/>
    <s v="NA"/>
    <s v="NA"/>
    <s v="NA"/>
    <s v="ND"/>
    <n v="15.571428571428571"/>
    <n v="15.571428571428571"/>
    <s v="NA"/>
    <s v="NA"/>
    <s v="NA"/>
    <s v="ND"/>
    <s v="NA"/>
    <s v="ND"/>
    <n v="70"/>
    <n v="10"/>
    <n v="70"/>
    <n v="70"/>
    <x v="1"/>
    <n v="2015"/>
    <s v="Gil, S."/>
    <s v="France, Italy"/>
    <s v="Catalytic Oxidation of Propene over Pd Catalysts Supported on CeO2, TiO2, Al2O3 and M/Al2O3 Oxides (M = Ce, Ti, Fe, Mn)"/>
    <s v="Catalysts"/>
    <x v="190"/>
    <m/>
    <s v="Al2O3 Unspecified Aldrich"/>
  </r>
  <r>
    <x v="1"/>
    <s v="NA"/>
    <n v="0.8"/>
    <s v="NA"/>
    <x v="62"/>
    <n v="145"/>
    <n v="18125"/>
    <x v="1"/>
    <s v="Aldrich"/>
    <s v="Fe doped (5 mol%)"/>
    <n v="773"/>
    <n v="3"/>
    <x v="1"/>
    <s v="water"/>
    <m/>
    <x v="0"/>
    <n v="7.5"/>
    <s v="NA"/>
    <n v="4"/>
    <n v="673"/>
    <s v="NA"/>
    <m/>
    <m/>
    <s v="TEM"/>
    <s v="NA"/>
    <s v="NA"/>
    <s v="NA"/>
    <s v="ND"/>
    <n v="15.571428571428571"/>
    <n v="15.571428571428571"/>
    <s v="NA"/>
    <s v="NA"/>
    <s v="NA"/>
    <s v="ND"/>
    <s v="NA"/>
    <s v="ND"/>
    <n v="70"/>
    <n v="10"/>
    <n v="70"/>
    <n v="70"/>
    <x v="1"/>
    <n v="2015"/>
    <s v="Gil, S."/>
    <s v="France, Italy"/>
    <s v="Catalytic Oxidation of Propene over Pd Catalysts Supported on CeO2, TiO2, Al2O3 and M/Al2O3 Oxides (M = Ce, Ti, Fe, Mn)"/>
    <s v="Catalysts"/>
    <x v="190"/>
    <m/>
    <s v="Al2O3 Unspecified Aldrich"/>
  </r>
  <r>
    <x v="1"/>
    <s v="NA"/>
    <n v="0.8"/>
    <s v="NA"/>
    <x v="62"/>
    <n v="146"/>
    <n v="18250"/>
    <x v="1"/>
    <s v="Aldrich"/>
    <s v="Mn doped (5 mol%)"/>
    <n v="773"/>
    <n v="3"/>
    <x v="1"/>
    <s v="water"/>
    <m/>
    <x v="0"/>
    <n v="7.5"/>
    <s v="NA"/>
    <n v="4"/>
    <n v="673"/>
    <s v="NA"/>
    <m/>
    <m/>
    <s v="TEM"/>
    <s v="NA"/>
    <s v="NA"/>
    <s v="NA"/>
    <s v="ND"/>
    <n v="15.571428571428571"/>
    <n v="15.571428571428571"/>
    <s v="NA"/>
    <s v="NA"/>
    <s v="NA"/>
    <s v="ND"/>
    <s v="NA"/>
    <s v="ND"/>
    <n v="70"/>
    <n v="10"/>
    <n v="70"/>
    <n v="70"/>
    <x v="1"/>
    <n v="2015"/>
    <s v="Gil, S."/>
    <s v="France, Italy"/>
    <s v="Catalytic Oxidation of Propene over Pd Catalysts Supported on CeO2, TiO2, Al2O3 and M/Al2O3 Oxides (M = Ce, Ti, Fe, Mn)"/>
    <s v="Catalysts"/>
    <x v="190"/>
    <m/>
    <s v="Al2O3 Unspecified Aldrich"/>
  </r>
  <r>
    <x v="0"/>
    <n v="1"/>
    <s v="NA"/>
    <s v="NA"/>
    <x v="0"/>
    <n v="111"/>
    <n v="11100"/>
    <x v="17"/>
    <s v="Ce(0.67)Zr(0.33)O2"/>
    <s v="ND"/>
    <m/>
    <m/>
    <x v="0"/>
    <s v="HCl"/>
    <m/>
    <x v="0"/>
    <m/>
    <s v="NA"/>
    <n v="2"/>
    <n v="773"/>
    <s v="H2"/>
    <m/>
    <m/>
    <s v="CO Chemisorption"/>
    <n v="1.1054999999999999"/>
    <s v="NA"/>
    <n v="20.100000000000001"/>
    <s v="ND"/>
    <s v="NA"/>
    <n v="20.100000000000001"/>
    <s v="NA"/>
    <n v="55"/>
    <n v="55"/>
    <s v="ND"/>
    <s v="NA"/>
    <s v="ND"/>
    <s v="NA"/>
    <s v="ND"/>
    <n v="55"/>
    <n v="55"/>
    <x v="24"/>
    <n v="2015"/>
    <s v="Lin, S."/>
    <s v="China"/>
    <s v="The effect of Pd precursor on Pd/Ce0.67Zr0.33O2 catalysts for automotive emission control"/>
    <s v="Chinese Journal of Catalysis"/>
    <x v="191"/>
    <s v="catalyst was reduced but temperature was not given"/>
    <m/>
  </r>
  <r>
    <x v="0"/>
    <n v="1"/>
    <s v="NA"/>
    <s v="NA"/>
    <x v="0"/>
    <n v="111"/>
    <n v="11100"/>
    <x v="17"/>
    <s v="Ce(0.67)Zr(0.33)O2"/>
    <s v="ND"/>
    <m/>
    <m/>
    <x v="1"/>
    <m/>
    <m/>
    <x v="0"/>
    <m/>
    <s v="NA"/>
    <n v="2"/>
    <n v="773"/>
    <s v="H2"/>
    <m/>
    <m/>
    <s v="CO Chemisorption"/>
    <n v="1.1025"/>
    <s v="NA"/>
    <n v="24.5"/>
    <s v="ND"/>
    <s v="NA"/>
    <n v="24.5"/>
    <s v="NA"/>
    <n v="45"/>
    <n v="45"/>
    <s v="ND"/>
    <s v="NA"/>
    <s v="ND"/>
    <s v="NA"/>
    <s v="ND"/>
    <n v="45"/>
    <n v="45"/>
    <x v="24"/>
    <n v="2015"/>
    <s v="Lin, S."/>
    <s v="China"/>
    <s v="The effect of Pd precursor on Pd/Ce0.67Zr0.33O2 catalysts for automotive emission control"/>
    <s v="Chinese Journal of Catalysis"/>
    <x v="191"/>
    <s v="catalyst was reduced but temperature was not given"/>
    <m/>
  </r>
  <r>
    <x v="0"/>
    <n v="1"/>
    <s v="NA"/>
    <s v="NA"/>
    <x v="0"/>
    <n v="111"/>
    <n v="11100"/>
    <x v="17"/>
    <s v="Ce(0.67)Zr(0.33)O2"/>
    <s v="ND"/>
    <m/>
    <m/>
    <x v="4"/>
    <m/>
    <m/>
    <x v="0"/>
    <m/>
    <s v="NA"/>
    <n v="2"/>
    <n v="773"/>
    <s v="H2"/>
    <m/>
    <m/>
    <s v="CO Chemisorption"/>
    <n v="1.1143999999999998"/>
    <s v="NA"/>
    <n v="39.799999999999997"/>
    <s v="ND"/>
    <s v="NA"/>
    <n v="39.799999999999997"/>
    <s v="NA"/>
    <n v="28"/>
    <n v="28"/>
    <s v="ND"/>
    <s v="NA"/>
    <s v="ND"/>
    <s v="NA"/>
    <s v="ND"/>
    <n v="28"/>
    <n v="28"/>
    <x v="24"/>
    <n v="2015"/>
    <s v="Lin, S."/>
    <s v="China"/>
    <s v="The effect of Pd precursor on Pd/Ce0.67Zr0.33O2 catalysts for automotive emission control"/>
    <s v="Chinese Journal of Catalysis"/>
    <x v="191"/>
    <s v="catalyst was reduced but temperature was not given"/>
    <m/>
  </r>
  <r>
    <x v="6"/>
    <s v="NA"/>
    <n v="7.8"/>
    <s v="NA"/>
    <x v="122"/>
    <m/>
    <s v="NA"/>
    <x v="6"/>
    <s v="graphene, from Hummers method, by using natural graphite"/>
    <s v="ND"/>
    <m/>
    <m/>
    <x v="0"/>
    <s v="hydrazine"/>
    <m/>
    <x v="0"/>
    <m/>
    <s v="NA"/>
    <m/>
    <m/>
    <s v="H2"/>
    <n v="1"/>
    <n v="573"/>
    <s v="CO Chemisorption"/>
    <n v="1.08"/>
    <s v="NA"/>
    <n v="36"/>
    <s v="ND"/>
    <s v="NA"/>
    <n v="36"/>
    <s v="NA"/>
    <n v="30"/>
    <n v="30"/>
    <s v="ND"/>
    <n v="30"/>
    <s v="ND"/>
    <n v="40"/>
    <s v="ND"/>
    <n v="30"/>
    <n v="30"/>
    <x v="12"/>
    <n v="2015"/>
    <s v="Wang, P."/>
    <s v="China"/>
    <s v="Pd/graphene nanocomposite as highly active catalyst for the Heck reactions"/>
    <s v="Applied Catalysis A: General"/>
    <x v="192"/>
    <m/>
    <m/>
  </r>
  <r>
    <x v="1"/>
    <n v="1"/>
    <n v="0.83"/>
    <n v="0.17000000000000004"/>
    <x v="0"/>
    <m/>
    <s v="NA"/>
    <x v="2"/>
    <s v="hydrotalcite, from Mg(NO3)2 and Al(NO3)3"/>
    <s v="ND"/>
    <m/>
    <m/>
    <x v="7"/>
    <s v="water"/>
    <m/>
    <x v="0"/>
    <m/>
    <s v="NA"/>
    <m/>
    <m/>
    <s v="H2"/>
    <n v="4"/>
    <n v="673"/>
    <s v="CO Chemisorption"/>
    <n v="0.86499999999999999"/>
    <s v="NA"/>
    <n v="34.6"/>
    <s v="ND"/>
    <s v="NA"/>
    <n v="34.6"/>
    <s v="NA"/>
    <n v="25"/>
    <n v="25"/>
    <s v="ND"/>
    <s v="NA"/>
    <s v="ND"/>
    <n v="43"/>
    <n v="14"/>
    <n v="25"/>
    <n v="25"/>
    <x v="0"/>
    <n v="2015"/>
    <s v="He, Y."/>
    <s v="China"/>
    <s v="Pd nanoparticles on hydrotalcite as an efficient catalyst for partial hydrogenation of acetylene: Effect of support acidic and basic properties"/>
    <s v="Journal of Catalysis"/>
    <x v="193"/>
    <m/>
    <m/>
  </r>
  <r>
    <x v="1"/>
    <n v="1"/>
    <n v="0.81"/>
    <n v="0.18999999999999995"/>
    <x v="0"/>
    <m/>
    <s v="NA"/>
    <x v="16"/>
    <s v="ND"/>
    <s v="ND"/>
    <m/>
    <m/>
    <x v="7"/>
    <s v="water"/>
    <m/>
    <x v="0"/>
    <n v="10"/>
    <s v="NA"/>
    <m/>
    <m/>
    <s v="H2"/>
    <n v="4"/>
    <n v="673"/>
    <s v="CO Chemisorption"/>
    <n v="0.87909999999999999"/>
    <s v="NA"/>
    <n v="5.9"/>
    <s v="ND"/>
    <s v="NA"/>
    <n v="5.9"/>
    <s v="NA"/>
    <n v="149"/>
    <n v="149"/>
    <s v="ND"/>
    <s v="NA"/>
    <s v="ND"/>
    <n v="62"/>
    <n v="32"/>
    <n v="149"/>
    <n v="149"/>
    <x v="0"/>
    <n v="2015"/>
    <s v="He, Y."/>
    <s v="China"/>
    <s v="Pd nanoparticles on hydrotalcite as an efficient catalyst for partial hydrogenation of acetylene: Effect of support acidic and basic properties"/>
    <s v="Journal of Catalysis"/>
    <x v="193"/>
    <m/>
    <s v="MgO Merck"/>
  </r>
  <r>
    <x v="1"/>
    <n v="1"/>
    <n v="0.8"/>
    <n v="0.19999999999999996"/>
    <x v="0"/>
    <m/>
    <s v="NA"/>
    <x v="1"/>
    <s v="Sasol"/>
    <s v="ND"/>
    <n v="1423"/>
    <m/>
    <x v="7"/>
    <s v="water"/>
    <m/>
    <x v="0"/>
    <n v="8.5"/>
    <s v="NA"/>
    <m/>
    <m/>
    <s v="H2"/>
    <n v="4"/>
    <n v="673"/>
    <s v="CO Chemisorption"/>
    <n v="0.88"/>
    <s v="NA"/>
    <n v="4"/>
    <s v="ND"/>
    <s v="NA"/>
    <n v="4"/>
    <s v="NA"/>
    <n v="220"/>
    <n v="220"/>
    <s v="ND"/>
    <s v="NA"/>
    <s v="ND"/>
    <n v="87"/>
    <n v="43"/>
    <n v="220"/>
    <n v="220"/>
    <x v="0"/>
    <n v="2015"/>
    <s v="He, Y."/>
    <s v="China"/>
    <s v="Pd nanoparticles on hydrotalcite as an efficient catalyst for partial hydrogenation of acetylene: Effect of support acidic and basic properties"/>
    <s v="Journal of Catalysis"/>
    <x v="193"/>
    <m/>
    <s v="gamma-Al2O3 Alfa Aesar"/>
  </r>
  <r>
    <x v="0"/>
    <n v="0.5"/>
    <s v="NA"/>
    <s v="NA"/>
    <x v="6"/>
    <n v="200"/>
    <n v="40000"/>
    <x v="0"/>
    <s v="Sasol, Puralox SBA-200"/>
    <s v="ND"/>
    <m/>
    <m/>
    <x v="4"/>
    <m/>
    <m/>
    <x v="0"/>
    <n v="8.5"/>
    <s v="NA"/>
    <n v="2"/>
    <n v="773"/>
    <s v="H2"/>
    <n v="0.5"/>
    <n v="773"/>
    <s v="CO Chemisorption"/>
    <s v="NA"/>
    <s v="NA"/>
    <n v="100"/>
    <s v="ND"/>
    <s v="NA"/>
    <n v="100"/>
    <n v="10.9"/>
    <n v="10.9"/>
    <s v="NA"/>
    <s v="ND"/>
    <s v="NA"/>
    <s v="ND"/>
    <s v="NA"/>
    <s v="ND"/>
    <n v="10.9"/>
    <n v="10.9"/>
    <x v="0"/>
    <n v="2015"/>
    <s v="Wang, X."/>
    <s v="USA, Korea"/>
    <s v="Mechanism of CO2 Hydrogenation on Pd/Al2O3 Catalysts: Kinetics and Transient DRIFTS-MS Studies"/>
    <s v="ACS Catalysis"/>
    <x v="194"/>
    <m/>
    <s v="gamma-Al2O3 Alfa Aesar"/>
  </r>
  <r>
    <x v="0"/>
    <n v="5"/>
    <s v="NA"/>
    <s v="NA"/>
    <x v="1"/>
    <n v="200"/>
    <n v="4000"/>
    <x v="0"/>
    <s v="Sasol, Puralox SBA-200"/>
    <s v="ND"/>
    <m/>
    <m/>
    <x v="4"/>
    <m/>
    <m/>
    <x v="0"/>
    <n v="8.5"/>
    <s v="NA"/>
    <n v="2"/>
    <n v="773"/>
    <s v="H2"/>
    <n v="0.5"/>
    <n v="773"/>
    <s v="CO Chemisorption"/>
    <s v="NA"/>
    <s v="NA"/>
    <n v="11"/>
    <s v="ND"/>
    <s v="NA"/>
    <n v="11"/>
    <n v="99.090909090909093"/>
    <n v="99.090909090909093"/>
    <s v="NA"/>
    <s v="ND"/>
    <s v="NA"/>
    <s v="ND"/>
    <s v="NA"/>
    <s v="ND"/>
    <n v="99.090909090909093"/>
    <n v="99.090909090909093"/>
    <x v="0"/>
    <n v="2015"/>
    <s v="Wang, X."/>
    <s v="USA, Korea"/>
    <s v="Mechanism of CO2 Hydrogenation on Pd/Al2O3 Catalysts: Kinetics and Transient DRIFTS-MS Studies"/>
    <s v="ACS Catalysis"/>
    <x v="194"/>
    <m/>
    <s v="gamma-Al2O3 Alfa Aesar"/>
  </r>
  <r>
    <x v="0"/>
    <n v="1"/>
    <s v="NA"/>
    <s v="NA"/>
    <x v="0"/>
    <n v="215"/>
    <n v="21500"/>
    <x v="0"/>
    <s v="by Sasol (TKA-432)"/>
    <s v="ND"/>
    <m/>
    <m/>
    <x v="1"/>
    <s v="water"/>
    <m/>
    <x v="0"/>
    <n v="8.5"/>
    <s v="NA"/>
    <n v="4"/>
    <n v="673"/>
    <s v="NA"/>
    <m/>
    <m/>
    <s v="CO Chemisorption"/>
    <s v="NA"/>
    <s v="NA"/>
    <s v="NA"/>
    <s v="ND"/>
    <n v="41.92307692307692"/>
    <n v="41.92307692307692"/>
    <s v="NA"/>
    <n v="26"/>
    <n v="26"/>
    <s v="ND"/>
    <s v="NA"/>
    <s v="ND"/>
    <n v="48"/>
    <n v="11"/>
    <n v="26"/>
    <n v="26"/>
    <x v="1"/>
    <n v="2016"/>
    <s v="Bychkov, V. Y."/>
    <s v="Russia, Germany"/>
    <s v="Self-oscillations of methane oxidation rate over Pd/Al2O3 catalysts: Role of Pd particle size"/>
    <s v="Catalysis Communications"/>
    <x v="195"/>
    <m/>
    <s v="gamma-Al2O3 Alfa Aesar"/>
  </r>
  <r>
    <x v="0"/>
    <n v="1"/>
    <s v="NA"/>
    <s v="NA"/>
    <x v="0"/>
    <n v="215"/>
    <n v="21500"/>
    <x v="0"/>
    <s v="by Sasol (TKA-432)"/>
    <s v="ND"/>
    <m/>
    <m/>
    <x v="1"/>
    <s v="aqueous acetic acid"/>
    <m/>
    <x v="0"/>
    <n v="8.5"/>
    <s v="NA"/>
    <n v="4"/>
    <n v="673"/>
    <s v="NA"/>
    <m/>
    <m/>
    <s v="CO Chemisorption"/>
    <s v="NA"/>
    <s v="NA"/>
    <s v="NA"/>
    <s v="ND"/>
    <n v="11.354166666666666"/>
    <n v="11.354166666666666"/>
    <s v="NA"/>
    <n v="96"/>
    <n v="96"/>
    <s v="ND"/>
    <s v="NA"/>
    <s v="ND"/>
    <n v="160"/>
    <n v="70"/>
    <n v="96"/>
    <n v="96"/>
    <x v="1"/>
    <n v="2016"/>
    <s v="Bychkov, V. Y."/>
    <s v="Russia, Germany"/>
    <s v="Self-oscillations of methane oxidation rate over Pd/Al2O3 catalysts: Role of Pd particle size"/>
    <s v="Catalysis Communications"/>
    <x v="195"/>
    <m/>
    <s v="gamma-Al2O3 Alfa Aesar"/>
  </r>
  <r>
    <x v="0"/>
    <n v="5"/>
    <s v="NA"/>
    <s v="NA"/>
    <x v="1"/>
    <n v="6"/>
    <n v="120"/>
    <x v="8"/>
    <s v="from gamma-Al2O3, Sasol, TKA-432"/>
    <s v="ND"/>
    <n v="1423"/>
    <m/>
    <x v="1"/>
    <s v="water"/>
    <m/>
    <x v="0"/>
    <n v="8.1999999999999993"/>
    <s v="NA"/>
    <n v="4"/>
    <n v="673"/>
    <s v="NA"/>
    <m/>
    <m/>
    <s v="CO Chemisorption"/>
    <s v="NA"/>
    <s v="NA"/>
    <s v="NA"/>
    <s v="ND"/>
    <n v="1"/>
    <n v="1"/>
    <s v="NA"/>
    <n v="1250"/>
    <n v="1250"/>
    <s v="ND"/>
    <s v="NA"/>
    <s v="ND"/>
    <n v="750"/>
    <s v="ND"/>
    <n v="1250"/>
    <n v="1250"/>
    <x v="1"/>
    <n v="2016"/>
    <s v="Bychkov, V. Y."/>
    <s v="Russia, Germany"/>
    <s v="Self-oscillations of methane oxidation rate over Pd/Al2O3 catalysts: Role of Pd particle size"/>
    <s v="Catalysis Communications"/>
    <x v="195"/>
    <m/>
    <s v="alpha-Al2O3 Alfa Aesar, 99.95% alpha phase"/>
  </r>
  <r>
    <x v="8"/>
    <n v="1"/>
    <n v="0.82"/>
    <n v="0.18000000000000005"/>
    <x v="0"/>
    <m/>
    <s v="NA"/>
    <x v="7"/>
    <s v="ND"/>
    <s v="ND"/>
    <m/>
    <m/>
    <x v="0"/>
    <s v="aqueous ethanol"/>
    <n v="1.4"/>
    <x v="0"/>
    <n v="3"/>
    <n v="1.6"/>
    <m/>
    <m/>
    <s v="H2"/>
    <n v="4"/>
    <n v="623"/>
    <s v="CO Chemisorption"/>
    <n v="1.1830000000000001"/>
    <s v="NA"/>
    <n v="18.2"/>
    <s v="ND"/>
    <s v="NA"/>
    <n v="18.2"/>
    <s v="NA"/>
    <n v="65"/>
    <n v="65"/>
    <s v="ND"/>
    <s v="NA"/>
    <s v="ND"/>
    <n v="60"/>
    <s v="ND"/>
    <n v="65"/>
    <n v="65"/>
    <x v="1"/>
    <n v="2016"/>
    <s v="Soni, K.C."/>
    <s v="India"/>
    <s v="Catalytic oxidation of carbon monoxide over supported palladium nanoparticles"/>
    <s v="Applied Nanoscience"/>
    <x v="196"/>
    <m/>
    <s v="SiO2 Aldrich"/>
  </r>
  <r>
    <x v="8"/>
    <n v="1"/>
    <n v="0.85"/>
    <n v="0.15000000000000002"/>
    <x v="0"/>
    <m/>
    <s v="NA"/>
    <x v="0"/>
    <s v="ND"/>
    <s v="ND"/>
    <m/>
    <m/>
    <x v="0"/>
    <s v="aqueous ethanol"/>
    <n v="1.4"/>
    <x v="0"/>
    <n v="8.5"/>
    <n v="7.1"/>
    <m/>
    <m/>
    <s v="H2"/>
    <n v="4"/>
    <n v="623"/>
    <s v="CO Chemisorption"/>
    <n v="1.1662000000000001"/>
    <s v="NA"/>
    <n v="23.8"/>
    <s v="ND"/>
    <s v="NA"/>
    <n v="23.8"/>
    <s v="NA"/>
    <n v="49"/>
    <n v="49"/>
    <s v="ND"/>
    <s v="NA"/>
    <s v="ND"/>
    <n v="30"/>
    <s v="ND"/>
    <n v="49"/>
    <n v="49"/>
    <x v="1"/>
    <n v="2016"/>
    <s v="Soni, K.C."/>
    <s v="India"/>
    <s v="Catalytic oxidation of carbon monoxide over supported palladium nanoparticles"/>
    <s v="Applied Nanoscience"/>
    <x v="196"/>
    <m/>
    <s v="gamma-Al2O3 Alfa Aesar"/>
  </r>
  <r>
    <x v="1"/>
    <n v="1"/>
    <n v="0.71"/>
    <n v="0.29000000000000004"/>
    <x v="0"/>
    <n v="230"/>
    <n v="23000"/>
    <x v="0"/>
    <s v="ND"/>
    <s v="ND"/>
    <n v="623"/>
    <n v="4"/>
    <x v="0"/>
    <s v="water"/>
    <m/>
    <x v="0"/>
    <n v="8.5"/>
    <s v="NA"/>
    <n v="4"/>
    <n v="773"/>
    <s v="H2"/>
    <n v="2"/>
    <n v="723"/>
    <s v="XRD"/>
    <s v="NA"/>
    <s v="NA"/>
    <s v="NA"/>
    <s v="ND"/>
    <n v="12.111111111111111"/>
    <n v="12.111111111111111"/>
    <s v="NA"/>
    <s v="NA"/>
    <s v="NA"/>
    <s v="ND"/>
    <n v="90"/>
    <s v="ND"/>
    <s v="NA"/>
    <s v="ND"/>
    <s v="NA"/>
    <n v="90"/>
    <x v="0"/>
    <n v="2016"/>
    <s v="Yi, J."/>
    <s v="China"/>
    <s v="High Efficient Hydrogenation of Lignin-Derived Monophenols to Cyclohexanols over Pd/gamma-Al2O3 under Mild Conditions"/>
    <s v="Catalysts"/>
    <x v="197"/>
    <m/>
    <s v="gamma-Al2O3 Alfa Aesar"/>
  </r>
  <r>
    <x v="1"/>
    <n v="5"/>
    <n v="4.54"/>
    <n v="9.1999999999999998E-2"/>
    <x v="1"/>
    <n v="230"/>
    <n v="4600"/>
    <x v="0"/>
    <s v="ND"/>
    <s v="ND"/>
    <n v="623"/>
    <n v="4"/>
    <x v="0"/>
    <s v="water"/>
    <m/>
    <x v="0"/>
    <n v="8.5"/>
    <s v="NA"/>
    <n v="4"/>
    <n v="773"/>
    <s v="H2"/>
    <n v="2"/>
    <n v="723"/>
    <s v="XRD"/>
    <s v="NA"/>
    <s v="NA"/>
    <s v="NA"/>
    <s v="ND"/>
    <n v="6.8125"/>
    <n v="6.8125"/>
    <s v="NA"/>
    <s v="NA"/>
    <s v="NA"/>
    <s v="ND"/>
    <n v="160"/>
    <s v="ND"/>
    <s v="NA"/>
    <s v="ND"/>
    <s v="NA"/>
    <n v="160"/>
    <x v="0"/>
    <n v="2016"/>
    <s v="Yi, J."/>
    <s v="China"/>
    <s v="High Efficient Hydrogenation of Lignin-Derived Monophenols to Cyclohexanols over Pd/gamma-Al2O3 under Mild Conditions"/>
    <s v="Catalysts"/>
    <x v="197"/>
    <m/>
    <s v="gamma-Al2O3 Alfa Aesar"/>
  </r>
  <r>
    <x v="1"/>
    <n v="3"/>
    <s v="NA"/>
    <s v="NA"/>
    <x v="14"/>
    <m/>
    <s v="NA"/>
    <x v="7"/>
    <s v="from silica jel (Sigma Aldrich) and APTES"/>
    <s v="HNO3 treatment"/>
    <m/>
    <m/>
    <x v="0"/>
    <s v="HCl"/>
    <m/>
    <x v="0"/>
    <n v="3"/>
    <s v="NA"/>
    <n v="2"/>
    <n v="773"/>
    <s v="H2"/>
    <m/>
    <n v="573"/>
    <s v="TEM"/>
    <s v="NA"/>
    <s v="NA"/>
    <s v="NA"/>
    <s v="ND"/>
    <n v="17.580645161290324"/>
    <n v="17.580645161290324"/>
    <s v="NA"/>
    <s v="NA"/>
    <s v="NA"/>
    <s v="ND"/>
    <s v="NA"/>
    <s v="ND"/>
    <n v="62"/>
    <s v="ND"/>
    <n v="62"/>
    <n v="62"/>
    <x v="0"/>
    <n v="2016"/>
    <s v="Song, W."/>
    <s v="China, Spain"/>
    <s v="Selective hydrogenation of paracetamol to acetamidocyclohexanone with silylated SiO2 supported Pd-based catalysts"/>
    <s v="RSC Advances"/>
    <x v="198"/>
    <s v="Silica gel surface area was given, due to difference between structure, it was not used"/>
    <s v="SiO2 Aldrich"/>
  </r>
  <r>
    <x v="1"/>
    <n v="3"/>
    <s v="NA"/>
    <s v="NA"/>
    <x v="14"/>
    <m/>
    <s v="NA"/>
    <x v="7"/>
    <s v="from silica jel (Sigma Aldrich) and APTES"/>
    <s v="ND"/>
    <m/>
    <m/>
    <x v="0"/>
    <s v="HCl"/>
    <m/>
    <x v="0"/>
    <n v="3"/>
    <s v="NA"/>
    <n v="2"/>
    <n v="573"/>
    <s v="H2"/>
    <m/>
    <n v="573"/>
    <s v="TEM"/>
    <s v="NA"/>
    <s v="NA"/>
    <s v="NA"/>
    <s v="ND"/>
    <n v="19.464285714285715"/>
    <n v="19.464285714285715"/>
    <s v="NA"/>
    <s v="NA"/>
    <s v="NA"/>
    <s v="ND"/>
    <s v="NA"/>
    <s v="ND"/>
    <n v="56"/>
    <s v="ND"/>
    <n v="56"/>
    <n v="56"/>
    <x v="0"/>
    <n v="2016"/>
    <s v="Song, W."/>
    <s v="China, Spain"/>
    <s v="Selective hydrogenation of paracetamol to acetamidocyclohexanone with silylated SiO2 supported Pd-based catalysts"/>
    <s v="RSC Advances"/>
    <x v="198"/>
    <s v="Silica gel surface area was given, due to difference between structure, it was not used"/>
    <s v="SiO2 Aldrich"/>
  </r>
  <r>
    <x v="1"/>
    <n v="3"/>
    <s v="NA"/>
    <s v="NA"/>
    <x v="14"/>
    <m/>
    <s v="NA"/>
    <x v="7"/>
    <s v="from silica jel (Sigma Aldrich) and APTES"/>
    <s v="ND"/>
    <m/>
    <m/>
    <x v="0"/>
    <s v="HCl"/>
    <m/>
    <x v="0"/>
    <n v="3"/>
    <s v="NA"/>
    <n v="2"/>
    <n v="673"/>
    <s v="H2"/>
    <m/>
    <n v="573"/>
    <s v="TEM"/>
    <s v="NA"/>
    <s v="NA"/>
    <s v="NA"/>
    <s v="ND"/>
    <n v="19.464285714285715"/>
    <n v="19.464285714285715"/>
    <s v="NA"/>
    <s v="NA"/>
    <s v="NA"/>
    <s v="ND"/>
    <s v="NA"/>
    <s v="ND"/>
    <n v="56"/>
    <s v="ND"/>
    <n v="56"/>
    <n v="56"/>
    <x v="0"/>
    <n v="2016"/>
    <s v="Song, W."/>
    <s v="China, Spain"/>
    <s v="Selective hydrogenation of paracetamol to acetamidocyclohexanone with silylated SiO2 supported Pd-based catalysts"/>
    <s v="RSC Advances"/>
    <x v="198"/>
    <s v="Silica gel surface area was given, due to difference between structure, it was not used"/>
    <s v="SiO2 Aldrich"/>
  </r>
  <r>
    <x v="1"/>
    <n v="3"/>
    <s v="NA"/>
    <s v="NA"/>
    <x v="14"/>
    <m/>
    <s v="NA"/>
    <x v="7"/>
    <s v="from silica jel (Sigma Aldrich) and APTES"/>
    <s v="ND"/>
    <m/>
    <m/>
    <x v="0"/>
    <s v="HCl"/>
    <m/>
    <x v="0"/>
    <n v="3"/>
    <s v="NA"/>
    <n v="2"/>
    <n v="773"/>
    <s v="H2"/>
    <m/>
    <n v="573"/>
    <s v="TEM"/>
    <s v="NA"/>
    <s v="NA"/>
    <s v="NA"/>
    <s v="ND"/>
    <n v="17.03125"/>
    <n v="17.03125"/>
    <s v="NA"/>
    <s v="NA"/>
    <s v="NA"/>
    <s v="ND"/>
    <s v="NA"/>
    <s v="ND"/>
    <n v="64"/>
    <s v="ND"/>
    <n v="64"/>
    <n v="64"/>
    <x v="0"/>
    <n v="2016"/>
    <s v="Song, W."/>
    <s v="China, Spain"/>
    <s v="Selective hydrogenation of paracetamol to acetamidocyclohexanone with silylated SiO2 supported Pd-based catalysts"/>
    <s v="RSC Advances"/>
    <x v="198"/>
    <s v="Silica gel surface area was given, due to difference between structure, it was not used"/>
    <s v="SiO2 Aldrich"/>
  </r>
  <r>
    <x v="1"/>
    <n v="3"/>
    <s v="NA"/>
    <s v="NA"/>
    <x v="14"/>
    <m/>
    <s v="NA"/>
    <x v="7"/>
    <s v="from silica jel (Sigma Aldrich) and APTES"/>
    <s v="ND"/>
    <m/>
    <m/>
    <x v="0"/>
    <s v="HCl"/>
    <m/>
    <x v="0"/>
    <n v="3"/>
    <s v="NA"/>
    <n v="2"/>
    <n v="1073"/>
    <s v="H2"/>
    <m/>
    <n v="573"/>
    <s v="TEM"/>
    <s v="NA"/>
    <s v="NA"/>
    <s v="NA"/>
    <s v="ND"/>
    <n v="19.464285714285715"/>
    <n v="19.464285714285715"/>
    <s v="NA"/>
    <s v="NA"/>
    <s v="NA"/>
    <s v="ND"/>
    <s v="NA"/>
    <s v="ND"/>
    <n v="56"/>
    <s v="ND"/>
    <n v="56"/>
    <n v="56"/>
    <x v="0"/>
    <n v="2016"/>
    <s v="Song, W."/>
    <s v="China, Spain"/>
    <s v="Selective hydrogenation of paracetamol to acetamidocyclohexanone with silylated SiO2 supported Pd-based catalysts"/>
    <s v="RSC Advances"/>
    <x v="198"/>
    <s v="Silica gel surface area was given, due to difference between structure, it was not used"/>
    <s v="SiO2 Aldrich"/>
  </r>
  <r>
    <x v="0"/>
    <n v="0.5"/>
    <s v="NA"/>
    <s v="NA"/>
    <x v="6"/>
    <m/>
    <s v="NA"/>
    <x v="0"/>
    <s v="ND"/>
    <s v="ND"/>
    <m/>
    <m/>
    <x v="6"/>
    <s v="methanol"/>
    <m/>
    <x v="0"/>
    <n v="8.5"/>
    <s v="NA"/>
    <n v="5"/>
    <n v="573"/>
    <s v="H2"/>
    <n v="1"/>
    <n v="393"/>
    <s v="TEM"/>
    <s v="NA"/>
    <s v="NA"/>
    <s v="NA"/>
    <s v="ND"/>
    <n v="60.555555555555557"/>
    <n v="60.555555555555557"/>
    <s v="NA"/>
    <s v="NA"/>
    <s v="NA"/>
    <s v="ND"/>
    <s v="NA"/>
    <s v="ND"/>
    <n v="18"/>
    <n v="4"/>
    <n v="18"/>
    <n v="18"/>
    <x v="0"/>
    <n v="2016"/>
    <s v="Jiang, F."/>
    <s v="China"/>
    <s v="Particle size effects in the selective hydrogenation of cinnamaldehyde over supported palladium catalysts"/>
    <s v="RSC Advances"/>
    <x v="199"/>
    <m/>
    <s v="gamma-Al2O3 Alfa Aesar"/>
  </r>
  <r>
    <x v="0"/>
    <n v="0.1"/>
    <s v="NA"/>
    <s v="NA"/>
    <x v="83"/>
    <m/>
    <s v="NA"/>
    <x v="0"/>
    <s v="ND"/>
    <s v="ND"/>
    <m/>
    <m/>
    <x v="6"/>
    <s v="methanol"/>
    <m/>
    <x v="0"/>
    <n v="8.5"/>
    <s v="NA"/>
    <n v="5"/>
    <n v="573"/>
    <s v="H2"/>
    <n v="1"/>
    <n v="393"/>
    <s v="TEM"/>
    <s v="NA"/>
    <s v="NA"/>
    <s v="NA"/>
    <s v="ND"/>
    <n v="83.84615384615384"/>
    <n v="83.84615384615384"/>
    <s v="NA"/>
    <s v="NA"/>
    <s v="NA"/>
    <s v="ND"/>
    <s v="NA"/>
    <s v="ND"/>
    <n v="13"/>
    <n v="4"/>
    <n v="13"/>
    <n v="13"/>
    <x v="0"/>
    <n v="2016"/>
    <s v="Jiang, F."/>
    <s v="China"/>
    <s v="Particle size effects in the selective hydrogenation of cinnamaldehyde over supported palladium catalysts"/>
    <s v="RSC Advances"/>
    <x v="199"/>
    <m/>
    <s v="gamma-Al2O3 Alfa Aesar"/>
  </r>
  <r>
    <x v="0"/>
    <n v="0.5"/>
    <s v="NA"/>
    <s v="NA"/>
    <x v="6"/>
    <m/>
    <s v="NA"/>
    <x v="0"/>
    <s v="ND"/>
    <s v="ND"/>
    <m/>
    <m/>
    <x v="1"/>
    <s v="water"/>
    <m/>
    <x v="0"/>
    <n v="8.5"/>
    <s v="NA"/>
    <n v="5"/>
    <n v="573"/>
    <s v="H2"/>
    <n v="1"/>
    <n v="393"/>
    <s v="TEM"/>
    <s v="NA"/>
    <s v="NA"/>
    <s v="NA"/>
    <s v="ND"/>
    <n v="43.6"/>
    <n v="43.6"/>
    <s v="NA"/>
    <s v="NA"/>
    <s v="NA"/>
    <s v="ND"/>
    <s v="NA"/>
    <s v="ND"/>
    <n v="25"/>
    <n v="10"/>
    <n v="25"/>
    <n v="25"/>
    <x v="0"/>
    <n v="2016"/>
    <s v="Jiang, F."/>
    <s v="China"/>
    <s v="Particle size effects in the selective hydrogenation of cinnamaldehyde over supported palladium catalysts"/>
    <s v="RSC Advances"/>
    <x v="199"/>
    <m/>
    <s v="gamma-Al2O3 Alfa Aesar"/>
  </r>
  <r>
    <x v="0"/>
    <n v="0.5"/>
    <s v="NA"/>
    <s v="NA"/>
    <x v="6"/>
    <m/>
    <s v="NA"/>
    <x v="0"/>
    <s v="ND"/>
    <s v="ND"/>
    <m/>
    <m/>
    <x v="3"/>
    <s v="water"/>
    <m/>
    <x v="0"/>
    <n v="8.5"/>
    <s v="NA"/>
    <n v="5"/>
    <n v="573"/>
    <s v="H2"/>
    <n v="1"/>
    <n v="393"/>
    <s v="TEM"/>
    <s v="NA"/>
    <s v="NA"/>
    <s v="NA"/>
    <s v="ND"/>
    <n v="19.12280701754386"/>
    <n v="19.12280701754386"/>
    <s v="NA"/>
    <s v="NA"/>
    <s v="NA"/>
    <s v="ND"/>
    <s v="NA"/>
    <s v="ND"/>
    <n v="57"/>
    <n v="18"/>
    <n v="57"/>
    <n v="57"/>
    <x v="0"/>
    <n v="2016"/>
    <s v="Jiang, F."/>
    <s v="China"/>
    <s v="Particle size effects in the selective hydrogenation of cinnamaldehyde over supported palladium catalysts"/>
    <s v="RSC Advances"/>
    <x v="199"/>
    <m/>
    <s v="gamma-Al2O3 Alfa Aesar"/>
  </r>
  <r>
    <x v="0"/>
    <n v="0.1"/>
    <s v="NA"/>
    <s v="NA"/>
    <x v="83"/>
    <n v="51"/>
    <n v="51000"/>
    <x v="5"/>
    <s v="Sigma Aldrich P25"/>
    <s v="ND"/>
    <n v="1023"/>
    <n v="4"/>
    <x v="6"/>
    <s v="methanol"/>
    <m/>
    <x v="0"/>
    <n v="6"/>
    <s v="NA"/>
    <n v="2"/>
    <n v="573"/>
    <s v="H2"/>
    <n v="2"/>
    <n v="523"/>
    <s v="TEM"/>
    <s v="NA"/>
    <s v="NA"/>
    <s v="NA"/>
    <s v="ND"/>
    <n v="47.391304347826086"/>
    <n v="47.391304347826086"/>
    <s v="NA"/>
    <s v="NA"/>
    <s v="NA"/>
    <s v="ND"/>
    <s v="NA"/>
    <s v="ND"/>
    <n v="23"/>
    <n v="7"/>
    <n v="23"/>
    <n v="23"/>
    <x v="0"/>
    <n v="2016"/>
    <s v="Jiang, F."/>
    <s v="China"/>
    <s v="Particle size effects in the selective hydrogenation of cinnamaldehyde over supported palladium catalysts"/>
    <s v="RSC Advances"/>
    <x v="199"/>
    <m/>
    <s v="Anatase TiO2 Aldrich"/>
  </r>
  <r>
    <x v="0"/>
    <n v="0.1"/>
    <s v="NA"/>
    <s v="NA"/>
    <x v="83"/>
    <n v="51"/>
    <n v="51000"/>
    <x v="5"/>
    <s v="ND"/>
    <s v="ND"/>
    <n v="1023"/>
    <n v="4"/>
    <x v="6"/>
    <s v="methanol"/>
    <m/>
    <x v="0"/>
    <n v="6"/>
    <s v="NA"/>
    <n v="2"/>
    <n v="573"/>
    <s v="H2"/>
    <n v="2"/>
    <n v="723"/>
    <s v="TEM"/>
    <s v="NA"/>
    <s v="NA"/>
    <s v="NA"/>
    <s v="ND"/>
    <n v="38.928571428571431"/>
    <n v="38.928571428571431"/>
    <s v="NA"/>
    <s v="NA"/>
    <s v="NA"/>
    <s v="ND"/>
    <s v="NA"/>
    <s v="ND"/>
    <n v="28"/>
    <n v="8"/>
    <n v="28"/>
    <n v="28"/>
    <x v="0"/>
    <n v="2016"/>
    <s v="Jiang, F."/>
    <s v="China"/>
    <s v="Particle size effects in the selective hydrogenation of cinnamaldehyde over supported palladium catalysts"/>
    <s v="RSC Advances"/>
    <x v="199"/>
    <m/>
    <s v="Anatase TiO2 Aldrich"/>
  </r>
  <r>
    <x v="0"/>
    <n v="0.1"/>
    <s v="NA"/>
    <s v="NA"/>
    <x v="83"/>
    <n v="51"/>
    <n v="51000"/>
    <x v="5"/>
    <s v="ND"/>
    <s v="ND"/>
    <n v="1023"/>
    <n v="4"/>
    <x v="6"/>
    <s v="methanol"/>
    <m/>
    <x v="0"/>
    <n v="6"/>
    <s v="NA"/>
    <n v="2"/>
    <n v="573"/>
    <s v="H2"/>
    <n v="2"/>
    <n v="873"/>
    <s v="TEM"/>
    <s v="NA"/>
    <s v="NA"/>
    <s v="NA"/>
    <s v="ND"/>
    <n v="28.684210526315791"/>
    <n v="28.684210526315791"/>
    <s v="NA"/>
    <s v="NA"/>
    <s v="NA"/>
    <s v="ND"/>
    <s v="NA"/>
    <s v="ND"/>
    <n v="38"/>
    <n v="9"/>
    <n v="38"/>
    <n v="38"/>
    <x v="0"/>
    <n v="2016"/>
    <s v="Jiang, F."/>
    <s v="China"/>
    <s v="Particle size effects in the selective hydrogenation of cinnamaldehyde over supported palladium catalysts"/>
    <s v="RSC Advances"/>
    <x v="199"/>
    <m/>
    <s v="Anatase TiO2 Aldrich"/>
  </r>
  <r>
    <x v="0"/>
    <n v="1"/>
    <n v="0.7"/>
    <n v="0.30000000000000004"/>
    <x v="0"/>
    <m/>
    <s v="NA"/>
    <x v="0"/>
    <s v="prepared from Boehmite Catapal B (Sasol)"/>
    <s v="ND"/>
    <n v="773"/>
    <n v="12"/>
    <x v="2"/>
    <m/>
    <m/>
    <x v="0"/>
    <n v="8.5"/>
    <s v="NA"/>
    <n v="4"/>
    <n v="623"/>
    <s v="H2"/>
    <n v="2"/>
    <n v="623"/>
    <s v="CO Chemisorption"/>
    <n v="1.0962000000000001"/>
    <s v="NA"/>
    <n v="52.2"/>
    <s v="ND"/>
    <s v="NA"/>
    <n v="52.2"/>
    <s v="NA"/>
    <n v="21"/>
    <n v="21"/>
    <s v="ND"/>
    <s v="NA"/>
    <s v="ND"/>
    <s v="NA"/>
    <s v="ND"/>
    <n v="21"/>
    <n v="21"/>
    <x v="19"/>
    <n v="2016"/>
    <s v="Duarte, D.P."/>
    <s v="Colombia"/>
    <s v="Hydrodeoxygenation of 5‑Hydroxymethylfurfural over Alumina-Supported Catalysts in Aqueous Medium"/>
    <s v="Industrial &amp; Engineering Chemical Research"/>
    <x v="200"/>
    <s v="Support calcination time was given as overnight, it is assumed as 12 h."/>
    <s v="gamma-Al2O3 Alfa Aesar"/>
  </r>
  <r>
    <x v="1"/>
    <s v="NA"/>
    <n v="4.5"/>
    <s v="NA"/>
    <x v="123"/>
    <m/>
    <s v="NA"/>
    <x v="6"/>
    <s v="graphene oxide, Graphite oxidation"/>
    <s v="Reduced graphene oxide"/>
    <m/>
    <m/>
    <x v="0"/>
    <s v="water"/>
    <m/>
    <x v="0"/>
    <m/>
    <s v="NA"/>
    <m/>
    <m/>
    <s v="H2"/>
    <n v="8"/>
    <n v="313"/>
    <s v="TEM"/>
    <s v="NA"/>
    <s v="NA"/>
    <s v="NA"/>
    <s v="ND"/>
    <n v="6.9426751592356686"/>
    <n v="6.9426751592356686"/>
    <s v="NA"/>
    <s v="NA"/>
    <s v="NA"/>
    <s v="ND"/>
    <n v="111"/>
    <s v="ND"/>
    <n v="157"/>
    <s v="ND"/>
    <n v="157"/>
    <n v="157"/>
    <x v="0"/>
    <n v="2016"/>
    <s v="Nie, R."/>
    <s v="China"/>
    <s v="Selective hydrogenation of C=C bond over N-doped reduced graphene oxides supported Pd catalyst"/>
    <s v="Applied Catalysis B: Environmental"/>
    <x v="201"/>
    <m/>
    <m/>
  </r>
  <r>
    <x v="1"/>
    <s v="NA"/>
    <n v="4.5999999999999996"/>
    <s v="NA"/>
    <x v="124"/>
    <m/>
    <s v="NA"/>
    <x v="6"/>
    <s v="graphene oxide, Graphite oxidation"/>
    <s v="ND"/>
    <m/>
    <m/>
    <x v="0"/>
    <s v="water"/>
    <m/>
    <x v="0"/>
    <m/>
    <s v="NA"/>
    <m/>
    <m/>
    <s v="H2"/>
    <n v="8"/>
    <n v="313"/>
    <s v="TEM"/>
    <s v="NA"/>
    <s v="NA"/>
    <s v="NA"/>
    <s v="ND"/>
    <n v="6.6060606060606064"/>
    <n v="6.6060606060606064"/>
    <s v="NA"/>
    <s v="NA"/>
    <s v="NA"/>
    <s v="ND"/>
    <n v="134"/>
    <s v="ND"/>
    <n v="165"/>
    <s v="ND"/>
    <n v="165"/>
    <n v="165"/>
    <x v="0"/>
    <n v="2016"/>
    <s v="Nie, R."/>
    <s v="China"/>
    <s v="Selective hydrogenation of C=C bond over N-doped reduced graphene oxides supported Pd catalyst"/>
    <s v="Applied Catalysis B: Environmental"/>
    <x v="201"/>
    <m/>
    <m/>
  </r>
  <r>
    <x v="1"/>
    <s v="NA"/>
    <n v="4.5"/>
    <s v="NA"/>
    <x v="123"/>
    <m/>
    <s v="NA"/>
    <x v="6"/>
    <s v="graphene oxide, Graphite oxidation"/>
    <s v="Urea hydrothermal treatment, weight ratio of urea/GO = 150"/>
    <m/>
    <m/>
    <x v="0"/>
    <s v="water"/>
    <m/>
    <x v="0"/>
    <m/>
    <s v="NA"/>
    <m/>
    <m/>
    <s v="H2"/>
    <n v="8"/>
    <n v="313"/>
    <s v="TEM"/>
    <s v="NA"/>
    <s v="NA"/>
    <s v="NA"/>
    <s v="ND"/>
    <n v="21.372549019607842"/>
    <n v="21.372549019607842"/>
    <s v="NA"/>
    <s v="NA"/>
    <s v="NA"/>
    <s v="ND"/>
    <n v="32"/>
    <s v="ND"/>
    <n v="51"/>
    <s v="ND"/>
    <n v="51"/>
    <n v="51"/>
    <x v="0"/>
    <n v="2016"/>
    <s v="Nie, R."/>
    <s v="China"/>
    <s v="Selective hydrogenation of C=C bond over N-doped reduced graphene oxides supported Pd catalyst"/>
    <s v="Applied Catalysis B: Environmental"/>
    <x v="201"/>
    <m/>
    <m/>
  </r>
  <r>
    <x v="1"/>
    <s v="NA"/>
    <n v="4.5999999999999996"/>
    <s v="NA"/>
    <x v="124"/>
    <m/>
    <s v="NA"/>
    <x v="6"/>
    <s v="graphene oxide, Graphite oxidation"/>
    <s v="Urea hydrothermal treatment, weight ratio of urea/GO = 300"/>
    <m/>
    <m/>
    <x v="0"/>
    <s v="water"/>
    <m/>
    <x v="0"/>
    <m/>
    <s v="NA"/>
    <m/>
    <m/>
    <s v="H2"/>
    <n v="8"/>
    <n v="313"/>
    <s v="TEM"/>
    <s v="NA"/>
    <s v="NA"/>
    <s v="NA"/>
    <s v="ND"/>
    <n v="68.125"/>
    <n v="68.125"/>
    <s v="NA"/>
    <s v="NA"/>
    <s v="NA"/>
    <s v="ND"/>
    <n v="14"/>
    <s v="ND"/>
    <n v="16"/>
    <s v="ND"/>
    <n v="16"/>
    <n v="16"/>
    <x v="0"/>
    <n v="2016"/>
    <s v="Nie, R."/>
    <s v="China"/>
    <s v="Selective hydrogenation of C=C bond over N-doped reduced graphene oxides supported Pd catalyst"/>
    <s v="Applied Catalysis B: Environmental"/>
    <x v="201"/>
    <s v="XRD result was given as &lt;1.4 nm"/>
    <m/>
  </r>
  <r>
    <x v="0"/>
    <n v="0.5"/>
    <n v="2.5499999999999998"/>
    <n v="4.0999999999999996"/>
    <x v="6"/>
    <n v="950"/>
    <n v="190000"/>
    <x v="6"/>
    <s v="activated carbon, Merck"/>
    <s v="NA"/>
    <m/>
    <m/>
    <x v="0"/>
    <s v="aqueous hydrochloric acid"/>
    <m/>
    <x v="0"/>
    <m/>
    <s v="NA"/>
    <n v="3"/>
    <n v="573"/>
    <s v="H2"/>
    <n v="1.5"/>
    <n v="423"/>
    <s v="CO Chemisorption"/>
    <s v="NA"/>
    <s v="NA"/>
    <n v="32"/>
    <s v="ND"/>
    <s v="NA"/>
    <n v="32"/>
    <n v="34.0625"/>
    <n v="34.0625"/>
    <s v="NA"/>
    <s v="ND"/>
    <s v="NA"/>
    <s v="ND"/>
    <s v="NA"/>
    <s v="ND"/>
    <n v="34.0625"/>
    <n v="34.0625"/>
    <x v="4"/>
    <n v="2016"/>
    <s v="Diaz, E."/>
    <s v="Spain"/>
    <s v="Analysis of the deactivation of Pd, Pt and Rh on activated carbon catalysts in the hydrodechlorination of the MCPA herbicide"/>
    <s v="Applied Catalysis B: Environmental"/>
    <x v="202"/>
    <m/>
    <m/>
  </r>
  <r>
    <x v="0"/>
    <n v="0.5"/>
    <n v="0.86"/>
    <n v="0.72"/>
    <x v="6"/>
    <n v="950"/>
    <n v="190000"/>
    <x v="6"/>
    <s v="activated carbon, Merck"/>
    <s v="HNO3 treatment"/>
    <m/>
    <m/>
    <x v="0"/>
    <s v="aqueous hydrochloric acid"/>
    <m/>
    <x v="0"/>
    <m/>
    <s v="NA"/>
    <n v="3"/>
    <n v="573"/>
    <s v="H2"/>
    <n v="1.5"/>
    <n v="423"/>
    <s v="CO Chemisorption"/>
    <s v="NA"/>
    <s v="NA"/>
    <n v="38"/>
    <s v="ND"/>
    <s v="NA"/>
    <n v="38"/>
    <n v="28.684210526315791"/>
    <n v="28.684210526315791"/>
    <s v="NA"/>
    <s v="ND"/>
    <s v="NA"/>
    <s v="ND"/>
    <s v="NA"/>
    <s v="ND"/>
    <n v="28.684210526315791"/>
    <n v="28.684210526315791"/>
    <x v="4"/>
    <n v="2016"/>
    <s v="Diaz, E."/>
    <s v="Spain"/>
    <s v="Analysis of the deactivation of Pd, Pt and Rh on activated carbon catalysts in the hydrodechlorination of the MCPA herbicide"/>
    <s v="Applied Catalysis B: Environmental"/>
    <x v="202"/>
    <m/>
    <m/>
  </r>
  <r>
    <x v="0"/>
    <n v="5"/>
    <n v="4.68"/>
    <n v="6.4000000000000057E-2"/>
    <x v="1"/>
    <m/>
    <s v="NA"/>
    <x v="13"/>
    <s v="ND"/>
    <s v="ND"/>
    <m/>
    <m/>
    <x v="0"/>
    <s v="HCl"/>
    <m/>
    <x v="0"/>
    <n v="8.9"/>
    <s v="NA"/>
    <m/>
    <n v="773"/>
    <s v="NA"/>
    <m/>
    <m/>
    <s v="TEM"/>
    <s v="NA"/>
    <s v="NA"/>
    <s v="NA"/>
    <s v="ND"/>
    <n v="9.6460176991150437"/>
    <n v="9.6460176991150437"/>
    <s v="NA"/>
    <s v="NA"/>
    <s v="NA"/>
    <s v="ND"/>
    <s v="NA"/>
    <s v="ND"/>
    <n v="113"/>
    <n v="40"/>
    <n v="113"/>
    <n v="113"/>
    <x v="0"/>
    <n v="2016"/>
    <s v="Bahruji, H."/>
    <s v="UK"/>
    <s v="Pd/ZnO catalysts for direct CO2 hydrogenation to methanol"/>
    <s v="Journal of Catalysis"/>
    <x v="203"/>
    <m/>
    <s v="ZnO Aldrich"/>
  </r>
  <r>
    <x v="0"/>
    <n v="5"/>
    <n v="4.66"/>
    <n v="6.7999999999999977E-2"/>
    <x v="1"/>
    <m/>
    <s v="NA"/>
    <x v="13"/>
    <s v="ND"/>
    <s v="ND"/>
    <m/>
    <m/>
    <x v="0"/>
    <s v="HCl"/>
    <m/>
    <x v="0"/>
    <n v="8.9"/>
    <s v="NA"/>
    <m/>
    <n v="773"/>
    <s v="H2"/>
    <n v="3"/>
    <n v="673"/>
    <s v="TEM"/>
    <s v="NA"/>
    <s v="NA"/>
    <s v="NA"/>
    <s v="ND"/>
    <n v="10.48076923076923"/>
    <n v="10.48076923076923"/>
    <s v="NA"/>
    <s v="NA"/>
    <s v="NA"/>
    <s v="ND"/>
    <s v="NA"/>
    <s v="ND"/>
    <n v="104"/>
    <n v="40"/>
    <n v="104"/>
    <n v="104"/>
    <x v="0"/>
    <n v="2016"/>
    <s v="Bahruji, H."/>
    <s v="UK"/>
    <s v="Pd/ZnO catalysts for direct CO2 hydrogenation to methanol"/>
    <s v="Journal of Catalysis"/>
    <x v="203"/>
    <m/>
    <s v="ZnO Aldrich"/>
  </r>
  <r>
    <x v="0"/>
    <n v="5"/>
    <s v="NA"/>
    <s v="NA"/>
    <x v="1"/>
    <m/>
    <s v="NA"/>
    <x v="13"/>
    <s v="ND"/>
    <s v="ND"/>
    <m/>
    <m/>
    <x v="0"/>
    <s v="HCl"/>
    <m/>
    <x v="0"/>
    <n v="8.9"/>
    <s v="NA"/>
    <m/>
    <m/>
    <s v="NA"/>
    <m/>
    <m/>
    <s v="TEM"/>
    <s v="NA"/>
    <s v="NA"/>
    <s v="NA"/>
    <s v="ND"/>
    <n v="77.857142857142861"/>
    <n v="77.857142857142861"/>
    <s v="NA"/>
    <s v="NA"/>
    <s v="NA"/>
    <s v="ND"/>
    <s v="NA"/>
    <s v="ND"/>
    <n v="14"/>
    <s v="ND"/>
    <n v="14"/>
    <n v="14"/>
    <x v="0"/>
    <n v="2016"/>
    <s v="Bahruji, H."/>
    <s v="UK"/>
    <s v="Pd/ZnO catalysts for direct CO2 hydrogenation to methanol"/>
    <s v="Journal of Catalysis"/>
    <x v="203"/>
    <s v="Only air-dried at 120C without calcination"/>
    <s v="ZnO Aldrich"/>
  </r>
  <r>
    <x v="0"/>
    <n v="5"/>
    <s v="NA"/>
    <s v="NA"/>
    <x v="1"/>
    <m/>
    <s v="NA"/>
    <x v="13"/>
    <s v="ND"/>
    <s v="ND"/>
    <m/>
    <m/>
    <x v="0"/>
    <s v="HCl"/>
    <m/>
    <x v="0"/>
    <n v="8.9"/>
    <s v="NA"/>
    <m/>
    <m/>
    <s v="H2"/>
    <n v="3"/>
    <n v="423"/>
    <s v="TEM"/>
    <s v="NA"/>
    <s v="NA"/>
    <s v="NA"/>
    <s v="ND"/>
    <n v="34.0625"/>
    <n v="34.0625"/>
    <s v="NA"/>
    <s v="NA"/>
    <s v="NA"/>
    <s v="ND"/>
    <s v="NA"/>
    <s v="ND"/>
    <n v="32"/>
    <s v="ND"/>
    <n v="32"/>
    <n v="32"/>
    <x v="0"/>
    <n v="2016"/>
    <s v="Bahruji, H."/>
    <s v="UK"/>
    <s v="Pd/ZnO catalysts for direct CO2 hydrogenation to methanol"/>
    <s v="Journal of Catalysis"/>
    <x v="203"/>
    <s v="Only air-dried at 120C without calcination"/>
    <s v="ZnO Aldrich"/>
  </r>
  <r>
    <x v="0"/>
    <n v="5"/>
    <s v="NA"/>
    <s v="NA"/>
    <x v="1"/>
    <m/>
    <s v="NA"/>
    <x v="13"/>
    <s v="ND"/>
    <s v="ND"/>
    <m/>
    <m/>
    <x v="0"/>
    <s v="HCl"/>
    <m/>
    <x v="0"/>
    <n v="8.9"/>
    <s v="NA"/>
    <m/>
    <m/>
    <s v="H2"/>
    <n v="3"/>
    <n v="523"/>
    <s v="TEM"/>
    <s v="NA"/>
    <s v="NA"/>
    <s v="NA"/>
    <s v="ND"/>
    <n v="17.301587301587301"/>
    <n v="17.301587301587301"/>
    <s v="NA"/>
    <s v="NA"/>
    <s v="NA"/>
    <s v="ND"/>
    <s v="NA"/>
    <s v="ND"/>
    <n v="63"/>
    <s v="ND"/>
    <n v="63"/>
    <n v="63"/>
    <x v="0"/>
    <n v="2016"/>
    <s v="Bahruji, H."/>
    <s v="UK"/>
    <s v="Pd/ZnO catalysts for direct CO2 hydrogenation to methanol"/>
    <s v="Journal of Catalysis"/>
    <x v="203"/>
    <s v="Only air-dried at 120C without calcination"/>
    <s v="ZnO Aldrich"/>
  </r>
  <r>
    <x v="0"/>
    <n v="5"/>
    <s v="NA"/>
    <s v="NA"/>
    <x v="1"/>
    <m/>
    <s v="NA"/>
    <x v="13"/>
    <s v="ND"/>
    <s v="ND"/>
    <m/>
    <m/>
    <x v="0"/>
    <s v="HCl"/>
    <m/>
    <x v="0"/>
    <n v="8.9"/>
    <s v="NA"/>
    <m/>
    <m/>
    <s v="H2"/>
    <n v="3"/>
    <n v="673"/>
    <s v="TEM"/>
    <s v="NA"/>
    <s v="NA"/>
    <s v="NA"/>
    <s v="ND"/>
    <n v="12.386363636363637"/>
    <n v="12.386363636363637"/>
    <s v="NA"/>
    <s v="NA"/>
    <s v="NA"/>
    <s v="ND"/>
    <s v="NA"/>
    <s v="ND"/>
    <n v="88"/>
    <s v="ND"/>
    <n v="88"/>
    <n v="88"/>
    <x v="0"/>
    <n v="2016"/>
    <s v="Bahruji, H."/>
    <s v="UK"/>
    <s v="Pd/ZnO catalysts for direct CO2 hydrogenation to methanol"/>
    <s v="Journal of Catalysis"/>
    <x v="203"/>
    <s v="Only air-dried at 120C without calcination"/>
    <s v="ZnO Aldrich"/>
  </r>
  <r>
    <x v="0"/>
    <n v="5"/>
    <s v="NA"/>
    <s v="NA"/>
    <x v="1"/>
    <m/>
    <s v="NA"/>
    <x v="13"/>
    <s v="ND"/>
    <s v="ND"/>
    <m/>
    <m/>
    <x v="0"/>
    <s v="HCl"/>
    <m/>
    <x v="0"/>
    <n v="8.9"/>
    <s v="NA"/>
    <m/>
    <m/>
    <s v="H2"/>
    <n v="3"/>
    <n v="823"/>
    <s v="TEM"/>
    <s v="NA"/>
    <s v="NA"/>
    <s v="NA"/>
    <s v="ND"/>
    <n v="11.720430107526882"/>
    <n v="11.720430107526882"/>
    <s v="NA"/>
    <s v="NA"/>
    <s v="NA"/>
    <s v="ND"/>
    <s v="NA"/>
    <s v="ND"/>
    <n v="93"/>
    <s v="ND"/>
    <n v="93"/>
    <n v="93"/>
    <x v="0"/>
    <n v="2016"/>
    <s v="Bahruji, H."/>
    <s v="UK"/>
    <s v="Pd/ZnO catalysts for direct CO2 hydrogenation to methanol"/>
    <s v="Journal of Catalysis"/>
    <x v="203"/>
    <s v="Only air-dried at 120C without calcination"/>
    <s v="ZnO Aldrich"/>
  </r>
  <r>
    <x v="0"/>
    <n v="5"/>
    <s v="NA"/>
    <s v="NA"/>
    <x v="1"/>
    <m/>
    <s v="NA"/>
    <x v="13"/>
    <s v="ND"/>
    <s v="ND"/>
    <m/>
    <m/>
    <x v="0"/>
    <s v="HCl"/>
    <m/>
    <x v="0"/>
    <n v="8.9"/>
    <s v="NA"/>
    <m/>
    <m/>
    <s v="H2"/>
    <n v="3"/>
    <n v="973"/>
    <s v="TEM"/>
    <s v="NA"/>
    <s v="NA"/>
    <s v="NA"/>
    <s v="ND"/>
    <n v="3.851590106007067"/>
    <n v="3.851590106007067"/>
    <s v="NA"/>
    <s v="NA"/>
    <s v="NA"/>
    <s v="ND"/>
    <s v="NA"/>
    <s v="ND"/>
    <n v="283"/>
    <s v="ND"/>
    <n v="283"/>
    <n v="283"/>
    <x v="0"/>
    <n v="2016"/>
    <s v="Bahruji, H."/>
    <s v="UK"/>
    <s v="Pd/ZnO catalysts for direct CO2 hydrogenation to methanol"/>
    <s v="Journal of Catalysis"/>
    <x v="203"/>
    <s v="Only air-dried at 120C without calcination"/>
    <s v="ZnO Aldrich"/>
  </r>
  <r>
    <x v="3"/>
    <n v="5"/>
    <n v="5.6"/>
    <n v="0.11999999999999993"/>
    <x v="1"/>
    <m/>
    <s v="NA"/>
    <x v="13"/>
    <s v="ND"/>
    <s v="Acidified at pH=1 by H2SO4"/>
    <m/>
    <m/>
    <x v="0"/>
    <s v="water"/>
    <m/>
    <x v="0"/>
    <n v="8.9"/>
    <s v="NA"/>
    <m/>
    <m/>
    <s v="NA"/>
    <m/>
    <m/>
    <s v="TEM"/>
    <s v="NA"/>
    <s v="NA"/>
    <s v="NA"/>
    <s v="ND"/>
    <n v="35.161290322580648"/>
    <n v="35.161290322580648"/>
    <s v="NA"/>
    <s v="NA"/>
    <s v="NA"/>
    <s v="ND"/>
    <s v="NA"/>
    <s v="ND"/>
    <n v="31"/>
    <s v="ND"/>
    <n v="31"/>
    <n v="31"/>
    <x v="0"/>
    <n v="2016"/>
    <s v="Bahruji, H."/>
    <s v="UK"/>
    <s v="Pd/ZnO catalysts for direct CO2 hydrogenation to methanol"/>
    <s v="Journal of Catalysis"/>
    <x v="203"/>
    <s v="Polyvinyl alcohol was added (PVA/Pd = 1.2 weight ratio) as stabilizer + NaBH4 used as reducing agent + Only air-dried at 120C without calcination"/>
    <s v="ZnO Aldrich"/>
  </r>
  <r>
    <x v="3"/>
    <n v="5"/>
    <n v="5.6"/>
    <n v="0.11999999999999993"/>
    <x v="1"/>
    <m/>
    <s v="NA"/>
    <x v="13"/>
    <s v="ND"/>
    <s v="Acidified at pH=1 by H2SO4"/>
    <m/>
    <m/>
    <x v="0"/>
    <s v="water"/>
    <m/>
    <x v="0"/>
    <n v="8.9"/>
    <s v="NA"/>
    <m/>
    <m/>
    <s v="H2"/>
    <n v="3"/>
    <n v="423"/>
    <s v="TEM"/>
    <s v="NA"/>
    <s v="NA"/>
    <s v="NA"/>
    <s v="ND"/>
    <n v="38.928571428571431"/>
    <n v="38.928571428571431"/>
    <s v="NA"/>
    <s v="NA"/>
    <s v="NA"/>
    <s v="ND"/>
    <s v="NA"/>
    <s v="ND"/>
    <n v="28"/>
    <s v="ND"/>
    <n v="28"/>
    <n v="28"/>
    <x v="0"/>
    <n v="2016"/>
    <s v="Bahruji, H."/>
    <s v="UK"/>
    <s v="Pd/ZnO catalysts for direct CO2 hydrogenation to methanol"/>
    <s v="Journal of Catalysis"/>
    <x v="203"/>
    <s v="Polyvinyl alcohol was added (PVA/Pd = 1.2 weight ratio) as stabilizer + NaBH4 used as reducing agent + Only air-dried at 120C without calcination"/>
    <s v="ZnO Aldrich"/>
  </r>
  <r>
    <x v="3"/>
    <n v="5"/>
    <n v="5.6"/>
    <n v="0.11999999999999993"/>
    <x v="1"/>
    <m/>
    <s v="NA"/>
    <x v="13"/>
    <s v="ND"/>
    <s v="Acidified at pH=1 by H2SO4"/>
    <m/>
    <m/>
    <x v="0"/>
    <s v="water"/>
    <m/>
    <x v="0"/>
    <n v="8.9"/>
    <s v="NA"/>
    <m/>
    <m/>
    <s v="H2"/>
    <n v="3"/>
    <n v="523"/>
    <s v="TEM"/>
    <s v="NA"/>
    <s v="NA"/>
    <s v="NA"/>
    <s v="ND"/>
    <n v="25.348837209302324"/>
    <n v="25.348837209302324"/>
    <s v="NA"/>
    <s v="NA"/>
    <s v="NA"/>
    <s v="ND"/>
    <s v="NA"/>
    <s v="ND"/>
    <n v="43"/>
    <s v="ND"/>
    <n v="43"/>
    <n v="43"/>
    <x v="0"/>
    <n v="2016"/>
    <s v="Bahruji, H."/>
    <s v="UK"/>
    <s v="Pd/ZnO catalysts for direct CO2 hydrogenation to methanol"/>
    <s v="Journal of Catalysis"/>
    <x v="203"/>
    <s v="Polyvinyl alcohol was added (PVA/Pd = 1.2 weight ratio) as stabilizer + NaBH4 used as reducing agent + Only air-dried at 120C without calcination"/>
    <s v="ZnO Aldrich"/>
  </r>
  <r>
    <x v="3"/>
    <n v="5"/>
    <n v="5.6"/>
    <n v="0.11999999999999993"/>
    <x v="1"/>
    <m/>
    <s v="NA"/>
    <x v="13"/>
    <s v="ND"/>
    <s v="Acidified at pH=1 by H2SO4"/>
    <m/>
    <m/>
    <x v="0"/>
    <s v="water"/>
    <m/>
    <x v="0"/>
    <n v="8.9"/>
    <s v="NA"/>
    <m/>
    <m/>
    <s v="H2"/>
    <n v="3"/>
    <n v="673"/>
    <s v="TEM"/>
    <s v="NA"/>
    <s v="NA"/>
    <s v="NA"/>
    <s v="ND"/>
    <n v="22.244897959183675"/>
    <n v="22.244897959183675"/>
    <s v="NA"/>
    <s v="NA"/>
    <s v="NA"/>
    <s v="ND"/>
    <s v="NA"/>
    <s v="ND"/>
    <n v="49"/>
    <s v="ND"/>
    <n v="49"/>
    <n v="49"/>
    <x v="0"/>
    <n v="2016"/>
    <s v="Bahruji, H."/>
    <s v="UK"/>
    <s v="Pd/ZnO catalysts for direct CO2 hydrogenation to methanol"/>
    <s v="Journal of Catalysis"/>
    <x v="203"/>
    <s v="Polyvinyl alcohol was added (PVA/Pd = 1.2 weight ratio) as stabilizer + NaBH4 used as reducing agent + Only air-dried at 120C without calcination"/>
    <s v="ZnO Aldrich"/>
  </r>
  <r>
    <x v="3"/>
    <n v="5"/>
    <n v="5.6"/>
    <n v="0.11999999999999993"/>
    <x v="1"/>
    <m/>
    <s v="NA"/>
    <x v="13"/>
    <s v="ND"/>
    <s v="Acidified at pH=1 by H2SO4"/>
    <m/>
    <m/>
    <x v="0"/>
    <s v="water"/>
    <m/>
    <x v="0"/>
    <n v="8.9"/>
    <s v="NA"/>
    <m/>
    <m/>
    <s v="H2"/>
    <n v="3"/>
    <n v="823"/>
    <s v="TEM"/>
    <s v="NA"/>
    <s v="NA"/>
    <s v="NA"/>
    <s v="ND"/>
    <n v="20.185185185185187"/>
    <n v="20.185185185185187"/>
    <s v="NA"/>
    <s v="NA"/>
    <s v="NA"/>
    <s v="ND"/>
    <s v="NA"/>
    <s v="ND"/>
    <n v="54"/>
    <s v="ND"/>
    <n v="54"/>
    <n v="54"/>
    <x v="0"/>
    <n v="2016"/>
    <s v="Bahruji, H."/>
    <s v="UK"/>
    <s v="Pd/ZnO catalysts for direct CO2 hydrogenation to methanol"/>
    <s v="Journal of Catalysis"/>
    <x v="203"/>
    <s v="Polyvinyl alcohol was added (PVA/Pd = 1.2 weight ratio) as stabilizer + NaBH4 used as reducing agent + Only air-dried at 120C without calcination"/>
    <s v="ZnO Aldrich"/>
  </r>
  <r>
    <x v="3"/>
    <n v="5"/>
    <n v="5.6"/>
    <n v="0.11999999999999993"/>
    <x v="1"/>
    <m/>
    <s v="NA"/>
    <x v="13"/>
    <s v="ND"/>
    <s v="Acidified at pH=1 by H2SO4"/>
    <m/>
    <m/>
    <x v="0"/>
    <s v="water"/>
    <m/>
    <x v="0"/>
    <n v="8.9"/>
    <s v="NA"/>
    <m/>
    <m/>
    <s v="H2"/>
    <n v="3"/>
    <n v="973"/>
    <s v="TEM"/>
    <s v="NA"/>
    <s v="NA"/>
    <s v="NA"/>
    <s v="ND"/>
    <n v="14.931506849315069"/>
    <n v="14.931506849315069"/>
    <s v="NA"/>
    <s v="NA"/>
    <s v="NA"/>
    <s v="ND"/>
    <s v="NA"/>
    <s v="ND"/>
    <n v="73"/>
    <s v="ND"/>
    <n v="73"/>
    <n v="73"/>
    <x v="0"/>
    <n v="2016"/>
    <s v="Bahruji, H."/>
    <s v="UK"/>
    <s v="Pd/ZnO catalysts for direct CO2 hydrogenation to methanol"/>
    <s v="Journal of Catalysis"/>
    <x v="203"/>
    <s v="Polyvinyl alcohol was added (PVA/Pd = 1.2 weight ratio) as stabilizer + NaBH4 used as reducing agent + Only air-dried at 120C without calcination"/>
    <s v="ZnO Aldrich"/>
  </r>
  <r>
    <x v="1"/>
    <n v="5"/>
    <n v="4.9000000000000004"/>
    <n v="1.9999999999999928E-2"/>
    <x v="1"/>
    <n v="481"/>
    <n v="9620"/>
    <x v="7"/>
    <s v="from Tetraethylorthosilicate (TEOS)"/>
    <s v="ND"/>
    <n v="773"/>
    <n v="15"/>
    <x v="3"/>
    <s v="water"/>
    <n v="10.6"/>
    <x v="1"/>
    <n v="3"/>
    <n v="-7.6"/>
    <n v="3"/>
    <n v="773"/>
    <s v="H2"/>
    <n v="2"/>
    <n v="573"/>
    <s v="CO Chemisorption"/>
    <s v="NA"/>
    <s v="NA"/>
    <n v="3"/>
    <s v="ND"/>
    <s v="NA"/>
    <n v="3"/>
    <n v="363.33333333333331"/>
    <n v="363.33333333333331"/>
    <s v="NA"/>
    <s v="ND"/>
    <s v="NA"/>
    <s v="ND"/>
    <s v="NA"/>
    <s v="ND"/>
    <n v="363.33333333333331"/>
    <n v="363.33333333333331"/>
    <x v="20"/>
    <n v="2016"/>
    <s v="Jacquemin, M."/>
    <s v="Belgium"/>
    <s v="Influence of the acidity of oxidized Pd/silica–alumina catalysts on their performances in the Suzuki coupling"/>
    <s v="Journal of Molecular Catalysis A: Chemical"/>
    <x v="204"/>
    <m/>
    <s v="SiO2 from ethanolic TEOS"/>
  </r>
  <r>
    <x v="1"/>
    <n v="5"/>
    <n v="4.8"/>
    <n v="4.0000000000000036E-2"/>
    <x v="1"/>
    <n v="316"/>
    <n v="6320"/>
    <x v="27"/>
    <s v="from co-precipitation of Tetraethylorthosilicate and Aluminium isopropoxide, Silica content: 10%"/>
    <s v="ND"/>
    <n v="773"/>
    <n v="15"/>
    <x v="3"/>
    <s v="water"/>
    <n v="10.6"/>
    <x v="1"/>
    <m/>
    <s v="NA"/>
    <n v="3"/>
    <n v="773"/>
    <s v="H2"/>
    <n v="2"/>
    <n v="573"/>
    <s v="CO Chemisorption"/>
    <s v="NA"/>
    <s v="NA"/>
    <n v="10"/>
    <s v="ND"/>
    <s v="NA"/>
    <n v="10"/>
    <n v="109"/>
    <n v="109"/>
    <s v="NA"/>
    <s v="ND"/>
    <s v="NA"/>
    <s v="ND"/>
    <s v="NA"/>
    <s v="ND"/>
    <n v="109"/>
    <n v="109"/>
    <x v="20"/>
    <n v="2016"/>
    <s v="Jacquemin, M."/>
    <s v="Belgium"/>
    <s v="Influence of the acidity of oxidized Pd/silica–alumina catalysts on their performances in the Suzuki coupling"/>
    <s v="Journal of Molecular Catalysis A: Chemical"/>
    <x v="204"/>
    <m/>
    <m/>
  </r>
  <r>
    <x v="1"/>
    <n v="5"/>
    <n v="4.7"/>
    <n v="5.9999999999999963E-2"/>
    <x v="1"/>
    <n v="340"/>
    <n v="6800"/>
    <x v="27"/>
    <s v="from co-precipitation of Tetraethylorthosilicate and Aluminium isopropoxide, Silica content: 30%"/>
    <s v="ND"/>
    <n v="773"/>
    <n v="15"/>
    <x v="3"/>
    <s v="water"/>
    <n v="10.6"/>
    <x v="1"/>
    <m/>
    <s v="NA"/>
    <n v="3"/>
    <n v="773"/>
    <s v="H2"/>
    <n v="2"/>
    <n v="573"/>
    <s v="CO Chemisorption"/>
    <s v="NA"/>
    <s v="NA"/>
    <n v="7"/>
    <s v="ND"/>
    <s v="NA"/>
    <n v="7"/>
    <n v="155.71428571428572"/>
    <n v="155.71428571428572"/>
    <s v="NA"/>
    <s v="ND"/>
    <s v="NA"/>
    <s v="ND"/>
    <s v="NA"/>
    <s v="ND"/>
    <n v="155.71428571428572"/>
    <n v="155.71428571428572"/>
    <x v="20"/>
    <n v="2016"/>
    <s v="Jacquemin, M."/>
    <s v="Belgium"/>
    <s v="Influence of the acidity of oxidized Pd/silica–alumina catalysts on their performances in the Suzuki coupling"/>
    <s v="Journal of Molecular Catalysis A: Chemical"/>
    <x v="204"/>
    <m/>
    <m/>
  </r>
  <r>
    <x v="1"/>
    <n v="5"/>
    <n v="4.9000000000000004"/>
    <n v="1.9999999999999928E-2"/>
    <x v="1"/>
    <n v="200"/>
    <n v="4000"/>
    <x v="27"/>
    <s v="from co-precipitation of Tetraethylorthosilicate and Aluminium isopropoxide, Silica content: 50%"/>
    <s v="ND"/>
    <n v="773"/>
    <n v="15"/>
    <x v="3"/>
    <s v="water"/>
    <n v="10.6"/>
    <x v="1"/>
    <m/>
    <s v="NA"/>
    <n v="3"/>
    <n v="773"/>
    <s v="H2"/>
    <n v="2"/>
    <n v="573"/>
    <s v="CO Chemisorption"/>
    <s v="NA"/>
    <s v="NA"/>
    <n v="6"/>
    <s v="ND"/>
    <s v="NA"/>
    <n v="6"/>
    <n v="181.66666666666666"/>
    <n v="181.66666666666666"/>
    <s v="NA"/>
    <s v="ND"/>
    <s v="NA"/>
    <s v="ND"/>
    <s v="NA"/>
    <s v="ND"/>
    <n v="181.66666666666666"/>
    <n v="181.66666666666666"/>
    <x v="20"/>
    <n v="2016"/>
    <s v="Jacquemin, M."/>
    <s v="Belgium"/>
    <s v="Influence of the acidity of oxidized Pd/silica–alumina catalysts on their performances in the Suzuki coupling"/>
    <s v="Journal of Molecular Catalysis A: Chemical"/>
    <x v="204"/>
    <m/>
    <m/>
  </r>
  <r>
    <x v="1"/>
    <n v="5"/>
    <n v="5"/>
    <n v="0"/>
    <x v="1"/>
    <n v="152"/>
    <n v="3040"/>
    <x v="27"/>
    <s v="from co-precipitation of Tetraethylorthosilicate and Aluminium isopropoxide, Silica content: 75%"/>
    <s v="ND"/>
    <n v="773"/>
    <n v="15"/>
    <x v="3"/>
    <s v="water"/>
    <n v="10.6"/>
    <x v="1"/>
    <m/>
    <s v="NA"/>
    <n v="3"/>
    <n v="773"/>
    <s v="H2"/>
    <n v="2"/>
    <n v="573"/>
    <s v="CO Chemisorption"/>
    <s v="NA"/>
    <s v="NA"/>
    <n v="4"/>
    <s v="ND"/>
    <s v="NA"/>
    <n v="4"/>
    <n v="272.5"/>
    <n v="272.5"/>
    <s v="NA"/>
    <s v="ND"/>
    <s v="NA"/>
    <s v="ND"/>
    <s v="NA"/>
    <s v="ND"/>
    <n v="272.5"/>
    <n v="272.5"/>
    <x v="20"/>
    <n v="2016"/>
    <s v="Jacquemin, M."/>
    <s v="Belgium"/>
    <s v="Influence of the acidity of oxidized Pd/silica–alumina catalysts on their performances in the Suzuki coupling"/>
    <s v="Journal of Molecular Catalysis A: Chemical"/>
    <x v="204"/>
    <m/>
    <m/>
  </r>
  <r>
    <x v="1"/>
    <n v="5"/>
    <n v="4.9000000000000004"/>
    <n v="1.9999999999999928E-2"/>
    <x v="1"/>
    <n v="211"/>
    <n v="4220"/>
    <x v="1"/>
    <s v="from Aluminium isopropoxide"/>
    <s v="ND"/>
    <n v="773"/>
    <n v="15"/>
    <x v="3"/>
    <s v="water"/>
    <n v="10.6"/>
    <x v="1"/>
    <n v="8.6"/>
    <n v="-2"/>
    <n v="3"/>
    <n v="773"/>
    <s v="H2"/>
    <n v="2"/>
    <n v="573"/>
    <s v="CO Chemisorption"/>
    <s v="NA"/>
    <s v="NA"/>
    <n v="18"/>
    <s v="ND"/>
    <s v="NA"/>
    <n v="18"/>
    <n v="60.555555555555557"/>
    <n v="60.555555555555557"/>
    <s v="NA"/>
    <s v="ND"/>
    <s v="NA"/>
    <s v="ND"/>
    <s v="NA"/>
    <s v="ND"/>
    <n v="60.555555555555557"/>
    <n v="60.555555555555557"/>
    <x v="20"/>
    <n v="2016"/>
    <s v="Jacquemin, M."/>
    <s v="Belgium"/>
    <s v="Influence of the acidity of oxidized Pd/silica–alumina catalysts on their performances in the Suzuki coupling"/>
    <s v="Journal of Molecular Catalysis A: Chemical"/>
    <x v="204"/>
    <m/>
    <s v="Al2O3 from iso-propoxide calcined at 600 C for 4 h"/>
  </r>
  <r>
    <x v="0"/>
    <n v="1"/>
    <s v="NA"/>
    <s v="NA"/>
    <x v="0"/>
    <m/>
    <s v="NA"/>
    <x v="40"/>
    <s v="(NH4)2[Ce(NO3)6] and SnC2O4 were used which synthesized from CeCl3·6H2O and SnCl2, Sigma Aldrich"/>
    <s v="ND"/>
    <n v="773"/>
    <n v="1"/>
    <x v="1"/>
    <s v="acetone"/>
    <m/>
    <x v="0"/>
    <m/>
    <s v="NA"/>
    <n v="1"/>
    <n v="723"/>
    <s v="NA"/>
    <m/>
    <m/>
    <s v="XRD"/>
    <s v="NA"/>
    <s v="NA"/>
    <s v="NA"/>
    <s v="ND"/>
    <n v="12.111111111111111"/>
    <n v="12.111111111111111"/>
    <s v="NA"/>
    <s v="NA"/>
    <s v="NA"/>
    <s v="ND"/>
    <n v="90"/>
    <s v="ND"/>
    <s v="NA"/>
    <s v="ND"/>
    <s v="NA"/>
    <n v="90"/>
    <x v="1"/>
    <n v="2016"/>
    <s v="Vasilchenko, D.B."/>
    <s v="Russia"/>
    <s v="Effect of Pd deposition procedure on activity of Pd/Ce0.5Sn0.5O2 catalysts for low-temperature CO oxidation"/>
    <s v="Catalysis Communications"/>
    <x v="205"/>
    <m/>
    <m/>
  </r>
  <r>
    <x v="0"/>
    <n v="5"/>
    <s v="NA"/>
    <s v="NA"/>
    <x v="1"/>
    <m/>
    <s v="NA"/>
    <x v="40"/>
    <s v="(NH4)2[Ce(NO3)6] and SnC2O4 were used which synthesized from CeCl3·6H2O and SnCl2, Sigma Aldrich"/>
    <s v="ND"/>
    <n v="773"/>
    <n v="1"/>
    <x v="1"/>
    <s v="acetone"/>
    <m/>
    <x v="0"/>
    <m/>
    <s v="NA"/>
    <n v="1"/>
    <n v="723"/>
    <s v="NA"/>
    <m/>
    <m/>
    <s v="XRD"/>
    <s v="NA"/>
    <s v="NA"/>
    <s v="NA"/>
    <s v="ND"/>
    <n v="12.111111111111111"/>
    <n v="12.111111111111111"/>
    <s v="NA"/>
    <s v="NA"/>
    <s v="NA"/>
    <s v="ND"/>
    <n v="90"/>
    <s v="ND"/>
    <s v="NA"/>
    <s v="ND"/>
    <s v="NA"/>
    <n v="90"/>
    <x v="1"/>
    <n v="2016"/>
    <s v="Vasilchenko, D.B."/>
    <s v="Russia"/>
    <s v="Effect of Pd deposition procedure on activity of Pd/Ce0.5Sn0.5O2 catalysts for low-temperature CO oxidation"/>
    <s v="Catalysis Communications"/>
    <x v="205"/>
    <m/>
    <m/>
  </r>
  <r>
    <x v="1"/>
    <n v="0.8"/>
    <s v="NA"/>
    <s v="NA"/>
    <x v="62"/>
    <n v="273"/>
    <n v="34125"/>
    <x v="11"/>
    <s v="precipitation of ZrOCl2 with ammonia at pH=10.6"/>
    <s v="ND"/>
    <m/>
    <m/>
    <x v="1"/>
    <s v="water"/>
    <m/>
    <x v="0"/>
    <m/>
    <s v="NA"/>
    <n v="1"/>
    <n v="773"/>
    <s v="NA"/>
    <m/>
    <m/>
    <s v="TEM"/>
    <s v="NA"/>
    <s v="NA"/>
    <s v="NA"/>
    <s v="ND"/>
    <n v="72.666666666666671"/>
    <n v="72.666666666666671"/>
    <s v="NA"/>
    <s v="NA"/>
    <s v="NA"/>
    <s v="ND"/>
    <s v="NA"/>
    <s v="ND"/>
    <n v="15"/>
    <s v="ND"/>
    <n v="15"/>
    <n v="15"/>
    <x v="1"/>
    <n v="2016"/>
    <s v="Vedyagin, A.A."/>
    <s v="Russia"/>
    <s v="CO Oxidation over Pd/ZrO2 Catalysts: Role of Support′s Donor Sites"/>
    <s v="Molecules"/>
    <x v="206"/>
    <s v="The catalyst was calcined initially for 1 h at 623K, the final one was written. ZrO2 was used in the synthesis without calcination, thus, the surface area without calcination was used."/>
    <m/>
  </r>
  <r>
    <x v="0"/>
    <n v="1"/>
    <s v="NA"/>
    <s v="NA"/>
    <x v="0"/>
    <n v="2.9"/>
    <n v="290"/>
    <x v="13"/>
    <s v="ND"/>
    <s v="ND"/>
    <m/>
    <m/>
    <x v="1"/>
    <m/>
    <m/>
    <x v="0"/>
    <n v="8.9"/>
    <s v="NA"/>
    <n v="3"/>
    <n v="673"/>
    <s v="NA"/>
    <m/>
    <m/>
    <s v="TEM"/>
    <s v="NA"/>
    <s v="NA"/>
    <s v="NA"/>
    <s v="ND"/>
    <n v="28.684210526315791"/>
    <n v="28.684210526315791"/>
    <s v="NA"/>
    <s v="NA"/>
    <s v="NA"/>
    <s v="ND"/>
    <s v="NA"/>
    <s v="ND"/>
    <n v="38"/>
    <n v="12.5"/>
    <n v="38"/>
    <n v="38"/>
    <x v="0"/>
    <n v="2016"/>
    <s v="Zhou, H."/>
    <s v="China"/>
    <s v="Pd/ZnO catalysts with different origins for high chemoselectivity in acetylene semi-hydrogenation"/>
    <s v="Chinese Journal of Catalysis"/>
    <x v="207"/>
    <s v="TEM sizes belongs to without reduction condition, thus reduction was not written"/>
    <s v="ZnO Aldrich"/>
  </r>
  <r>
    <x v="0"/>
    <n v="0.1"/>
    <s v="NA"/>
    <s v="NA"/>
    <x v="83"/>
    <n v="2.9"/>
    <n v="2900"/>
    <x v="13"/>
    <s v="ND"/>
    <s v="ND"/>
    <m/>
    <m/>
    <x v="1"/>
    <m/>
    <m/>
    <x v="0"/>
    <n v="8.9"/>
    <s v="NA"/>
    <n v="3"/>
    <n v="673"/>
    <s v="NA"/>
    <m/>
    <m/>
    <s v="TEM"/>
    <s v="NA"/>
    <s v="NA"/>
    <s v="NA"/>
    <s v="ND"/>
    <n v="100"/>
    <n v="100"/>
    <s v="NA"/>
    <s v="NA"/>
    <s v="NA"/>
    <s v="ND"/>
    <s v="NA"/>
    <s v="ND"/>
    <n v="9"/>
    <n v="3.5"/>
    <n v="9"/>
    <n v="9"/>
    <x v="0"/>
    <n v="2016"/>
    <s v="Zhou, H."/>
    <s v="China"/>
    <s v="Pd/ZnO catalysts with different origins for high chemoselectivity in acetylene semi-hydrogenation"/>
    <s v="Chinese Journal of Catalysis"/>
    <x v="207"/>
    <s v="TEM sizes belongs to without reduction condition, thus reduction was not written"/>
    <s v="ZnO Aldrich"/>
  </r>
  <r>
    <x v="1"/>
    <n v="1"/>
    <s v="NA"/>
    <s v="NA"/>
    <x v="0"/>
    <m/>
    <s v="NA"/>
    <x v="0"/>
    <s v="by thermal decomposition of boehmite (Sasol, Pural Alumina)"/>
    <s v="thermal decomposition at 500 ℃ for 1 h"/>
    <m/>
    <m/>
    <x v="1"/>
    <s v="water"/>
    <m/>
    <x v="0"/>
    <n v="8.5"/>
    <s v="NA"/>
    <n v="3"/>
    <n v="773"/>
    <s v="H2"/>
    <n v="0.25"/>
    <n v="473"/>
    <s v="CO Chemisorption"/>
    <n v="1.1000999999999999"/>
    <s v="NA"/>
    <n v="57.9"/>
    <s v="ND"/>
    <s v="NA"/>
    <n v="57.9"/>
    <s v="NA"/>
    <n v="19"/>
    <n v="19"/>
    <s v="ND"/>
    <s v="NA"/>
    <s v="ND"/>
    <s v="NA"/>
    <s v="ND"/>
    <n v="19"/>
    <n v="19"/>
    <x v="1"/>
    <n v="2017"/>
    <s v="Murata, K."/>
    <s v="Japan"/>
    <s v="The Metal-Support Interaction Concerning the Particle Size Effect of Pd/Al2O3 on Methane Combustion"/>
    <s v="Angewandte Chemie International Edition"/>
    <x v="208"/>
    <m/>
    <s v="gamma-Al2O3 Alfa Aesar"/>
  </r>
  <r>
    <x v="1"/>
    <n v="2"/>
    <s v="NA"/>
    <s v="NA"/>
    <x v="29"/>
    <m/>
    <s v="NA"/>
    <x v="0"/>
    <s v="by thermal decomposition of boehmite (Sasol, Pural Alumina)"/>
    <s v="thermal decomposition at 500 ℃ for 1 h"/>
    <m/>
    <m/>
    <x v="1"/>
    <s v="water"/>
    <m/>
    <x v="0"/>
    <n v="8.5"/>
    <s v="NA"/>
    <n v="3"/>
    <n v="773"/>
    <s v="H2"/>
    <n v="0.25"/>
    <n v="473"/>
    <s v="CO Chemisorption"/>
    <n v="1.1173999999999999"/>
    <s v="NA"/>
    <n v="30.2"/>
    <s v="ND"/>
    <s v="NA"/>
    <n v="30.2"/>
    <s v="NA"/>
    <n v="37"/>
    <n v="37"/>
    <s v="ND"/>
    <s v="NA"/>
    <s v="ND"/>
    <s v="NA"/>
    <s v="ND"/>
    <n v="37"/>
    <n v="37"/>
    <x v="1"/>
    <n v="2017"/>
    <s v="Murata, K."/>
    <s v="Japan"/>
    <s v="The Metal-Support Interaction Concerning the Particle Size Effect of Pd/Al2O3 on Methane Combustion"/>
    <s v="Angewandte Chemie International Edition"/>
    <x v="208"/>
    <m/>
    <s v="gamma-Al2O3 Alfa Aesar"/>
  </r>
  <r>
    <x v="1"/>
    <n v="2"/>
    <s v="NA"/>
    <s v="NA"/>
    <x v="29"/>
    <m/>
    <s v="NA"/>
    <x v="0"/>
    <s v="by thermal decomposition of boehmite (Sasol, Pural Alumina)"/>
    <s v="thermal decomposition at 500 ℃ for 1 h"/>
    <m/>
    <m/>
    <x v="1"/>
    <s v="water"/>
    <m/>
    <x v="0"/>
    <n v="8.5"/>
    <s v="NA"/>
    <n v="10"/>
    <n v="1073"/>
    <s v="H2"/>
    <n v="0.25"/>
    <n v="473"/>
    <s v="CO Chemisorption"/>
    <n v="1.1232"/>
    <s v="NA"/>
    <n v="20.8"/>
    <s v="ND"/>
    <s v="NA"/>
    <n v="20.8"/>
    <s v="NA"/>
    <n v="54"/>
    <n v="54"/>
    <s v="ND"/>
    <s v="NA"/>
    <s v="ND"/>
    <n v="49"/>
    <n v="27"/>
    <n v="54"/>
    <n v="54"/>
    <x v="1"/>
    <n v="2017"/>
    <s v="Murata, K."/>
    <s v="Japan"/>
    <s v="The Metal-Support Interaction Concerning the Particle Size Effect of Pd/Al2O3 on Methane Combustion"/>
    <s v="Angewandte Chemie International Edition"/>
    <x v="208"/>
    <s v="Catalyst initially calcined at 500 ℃ for 1 h, the final calcination step was noted"/>
    <s v="gamma-Al2O3 Alfa Aesar"/>
  </r>
  <r>
    <x v="1"/>
    <n v="2"/>
    <s v="NA"/>
    <s v="NA"/>
    <x v="29"/>
    <m/>
    <s v="NA"/>
    <x v="0"/>
    <s v="by thermal decomposition of boehmite (Sasol, Pural Alumina)"/>
    <s v="thermal decomposition at 500 ℃ for 1 h"/>
    <m/>
    <m/>
    <x v="1"/>
    <s v="water"/>
    <m/>
    <x v="0"/>
    <n v="8.5"/>
    <s v="NA"/>
    <n v="10"/>
    <n v="1123"/>
    <s v="H2"/>
    <n v="0.25"/>
    <n v="473"/>
    <s v="CO Chemisorption"/>
    <n v="1.1165"/>
    <s v="NA"/>
    <n v="14.5"/>
    <s v="ND"/>
    <s v="NA"/>
    <n v="14.5"/>
    <s v="NA"/>
    <n v="77"/>
    <n v="77"/>
    <s v="ND"/>
    <s v="NA"/>
    <s v="ND"/>
    <s v="NA"/>
    <s v="ND"/>
    <n v="77"/>
    <n v="77"/>
    <x v="1"/>
    <n v="2017"/>
    <s v="Murata, K."/>
    <s v="Japan"/>
    <s v="The Metal-Support Interaction Concerning the Particle Size Effect of Pd/Al2O3 on Methane Combustion"/>
    <s v="Angewandte Chemie International Edition"/>
    <x v="208"/>
    <s v="Catalyst initially calcined at 500 ℃ for 1 h, the final calcination step was noted"/>
    <s v="gamma-Al2O3 Alfa Aesar"/>
  </r>
  <r>
    <x v="1"/>
    <n v="2"/>
    <s v="NA"/>
    <s v="NA"/>
    <x v="29"/>
    <m/>
    <s v="NA"/>
    <x v="0"/>
    <s v="by thermal decomposition of boehmite (Sasol, Pural Alumina)"/>
    <s v="thermal decomposition at 500 ℃ for 1 h"/>
    <m/>
    <m/>
    <x v="1"/>
    <s v="water"/>
    <m/>
    <x v="0"/>
    <n v="8.5"/>
    <s v="NA"/>
    <n v="10"/>
    <n v="1173"/>
    <s v="H2"/>
    <n v="0.25"/>
    <n v="473"/>
    <s v="CO Chemisorption"/>
    <n v="1.1269"/>
    <s v="NA"/>
    <n v="5.9"/>
    <s v="ND"/>
    <s v="NA"/>
    <n v="5.9"/>
    <s v="NA"/>
    <n v="191"/>
    <n v="191"/>
    <s v="ND"/>
    <s v="NA"/>
    <s v="ND"/>
    <s v="NA"/>
    <s v="ND"/>
    <n v="191"/>
    <n v="191"/>
    <x v="1"/>
    <n v="2017"/>
    <s v="Murata, K."/>
    <s v="Japan"/>
    <s v="The Metal-Support Interaction Concerning the Particle Size Effect of Pd/Al2O3 on Methane Combustion"/>
    <s v="Angewandte Chemie International Edition"/>
    <x v="208"/>
    <s v="Catalyst initially calcined at 500 ℃ for 1 h, the final calcination step was noted"/>
    <s v="gamma-Al2O3 Alfa Aesar"/>
  </r>
  <r>
    <x v="1"/>
    <n v="0.5"/>
    <s v="NA"/>
    <s v="NA"/>
    <x v="6"/>
    <m/>
    <s v="NA"/>
    <x v="32"/>
    <s v="from Sumitomo Chemical Co. Ltd."/>
    <s v="ND"/>
    <n v="773"/>
    <n v="1"/>
    <x v="1"/>
    <s v="water"/>
    <m/>
    <x v="0"/>
    <n v="9.3000000000000007"/>
    <s v="NA"/>
    <n v="3"/>
    <n v="773"/>
    <s v="H2"/>
    <n v="0.25"/>
    <n v="473"/>
    <s v="CO Chemisorption"/>
    <n v="1.0905"/>
    <s v="NA"/>
    <n v="72.7"/>
    <s v="ND"/>
    <s v="NA"/>
    <n v="72.7"/>
    <s v="NA"/>
    <n v="15"/>
    <n v="15"/>
    <s v="ND"/>
    <s v="NA"/>
    <s v="ND"/>
    <n v="11"/>
    <n v="10"/>
    <n v="15"/>
    <n v="15"/>
    <x v="1"/>
    <n v="2017"/>
    <s v="Murata, K."/>
    <s v="Japan"/>
    <s v="The Metal-Support Interaction Concerning the Particle Size Effect of Pd/Al2O3 on Methane Combustion"/>
    <s v="Angewandte Chemie International Edition"/>
    <x v="208"/>
    <m/>
    <s v="Al2O3 Sumitomo alpha form"/>
  </r>
  <r>
    <x v="1"/>
    <n v="1"/>
    <s v="NA"/>
    <s v="NA"/>
    <x v="0"/>
    <m/>
    <s v="NA"/>
    <x v="32"/>
    <s v="from Sumitomo Chemical Co. Ltd."/>
    <s v="ND"/>
    <n v="773"/>
    <n v="1"/>
    <x v="1"/>
    <s v="water"/>
    <m/>
    <x v="0"/>
    <n v="9.3000000000000007"/>
    <s v="NA"/>
    <n v="3"/>
    <n v="773"/>
    <s v="H2"/>
    <n v="0.25"/>
    <n v="473"/>
    <s v="CO Chemisorption"/>
    <n v="1.1095999999999999"/>
    <s v="NA"/>
    <n v="29.2"/>
    <s v="ND"/>
    <s v="NA"/>
    <n v="29.2"/>
    <s v="NA"/>
    <n v="38"/>
    <n v="38"/>
    <s v="ND"/>
    <s v="NA"/>
    <s v="ND"/>
    <n v="41"/>
    <n v="9"/>
    <n v="38"/>
    <n v="38"/>
    <x v="1"/>
    <n v="2017"/>
    <s v="Murata, K."/>
    <s v="Japan"/>
    <s v="The Metal-Support Interaction Concerning the Particle Size Effect of Pd/Al2O3 on Methane Combustion"/>
    <s v="Angewandte Chemie International Edition"/>
    <x v="208"/>
    <m/>
    <s v="Al2O3 Sumitomo alpha form"/>
  </r>
  <r>
    <x v="1"/>
    <n v="2"/>
    <s v="NA"/>
    <s v="NA"/>
    <x v="29"/>
    <m/>
    <s v="NA"/>
    <x v="32"/>
    <s v="from Sumitomo Chemical Co. Ltd."/>
    <s v="ND"/>
    <n v="773"/>
    <n v="1"/>
    <x v="1"/>
    <s v="water"/>
    <m/>
    <x v="0"/>
    <n v="9.3000000000000007"/>
    <s v="NA"/>
    <n v="3"/>
    <n v="773"/>
    <s v="H2"/>
    <n v="0.25"/>
    <n v="473"/>
    <s v="CO Chemisorption"/>
    <n v="1.1340000000000001"/>
    <s v="NA"/>
    <n v="21"/>
    <s v="ND"/>
    <s v="NA"/>
    <n v="21"/>
    <s v="NA"/>
    <n v="54"/>
    <n v="54"/>
    <s v="ND"/>
    <s v="NA"/>
    <s v="ND"/>
    <n v="52"/>
    <n v="25"/>
    <n v="54"/>
    <n v="54"/>
    <x v="1"/>
    <n v="2017"/>
    <s v="Murata, K."/>
    <s v="Japan"/>
    <s v="The Metal-Support Interaction Concerning the Particle Size Effect of Pd/Al2O3 on Methane Combustion"/>
    <s v="Angewandte Chemie International Edition"/>
    <x v="208"/>
    <m/>
    <s v="Al2O3 Sumitomo alpha form"/>
  </r>
  <r>
    <x v="1"/>
    <n v="2"/>
    <s v="NA"/>
    <s v="NA"/>
    <x v="29"/>
    <m/>
    <s v="NA"/>
    <x v="32"/>
    <s v="from Sumitomo Chemical Co. Ltd."/>
    <s v="ND"/>
    <n v="773"/>
    <n v="1"/>
    <x v="1"/>
    <s v="water"/>
    <m/>
    <x v="0"/>
    <n v="9.3000000000000007"/>
    <s v="NA"/>
    <n v="10"/>
    <n v="1073"/>
    <s v="H2"/>
    <n v="0.25"/>
    <n v="473"/>
    <s v="CO Chemisorption"/>
    <n v="1.1242000000000001"/>
    <s v="NA"/>
    <n v="15.4"/>
    <s v="ND"/>
    <s v="NA"/>
    <n v="15.4"/>
    <s v="NA"/>
    <n v="73"/>
    <n v="73"/>
    <s v="ND"/>
    <s v="NA"/>
    <s v="ND"/>
    <n v="64"/>
    <n v="20"/>
    <n v="73"/>
    <n v="73"/>
    <x v="1"/>
    <n v="2017"/>
    <s v="Murata, K."/>
    <s v="Japan"/>
    <s v="The Metal-Support Interaction Concerning the Particle Size Effect of Pd/Al2O3 on Methane Combustion"/>
    <s v="Angewandte Chemie International Edition"/>
    <x v="208"/>
    <s v="Catalyst initially calcined at 500 ℃ for 1 h, the final calcination step was noted"/>
    <s v="Al2O3 Sumitomo alpha form"/>
  </r>
  <r>
    <x v="1"/>
    <n v="2"/>
    <s v="NA"/>
    <s v="NA"/>
    <x v="29"/>
    <m/>
    <s v="NA"/>
    <x v="32"/>
    <s v="from Sumitomo Chemical Co. Ltd."/>
    <s v="ND"/>
    <n v="773"/>
    <n v="1"/>
    <x v="1"/>
    <s v="water"/>
    <m/>
    <x v="0"/>
    <n v="9.3000000000000007"/>
    <s v="NA"/>
    <n v="10"/>
    <n v="1123"/>
    <s v="H2"/>
    <n v="0.25"/>
    <n v="473"/>
    <s v="CO Chemisorption"/>
    <n v="1.1232"/>
    <s v="NA"/>
    <n v="7.8"/>
    <s v="ND"/>
    <s v="NA"/>
    <n v="7.8"/>
    <s v="NA"/>
    <n v="144"/>
    <n v="144"/>
    <s v="ND"/>
    <s v="NA"/>
    <s v="ND"/>
    <n v="99"/>
    <n v="55"/>
    <n v="144"/>
    <n v="144"/>
    <x v="1"/>
    <n v="2017"/>
    <s v="Murata, K."/>
    <s v="Japan"/>
    <s v="The Metal-Support Interaction Concerning the Particle Size Effect of Pd/Al2O3 on Methane Combustion"/>
    <s v="Angewandte Chemie International Edition"/>
    <x v="208"/>
    <s v="Catalyst initially calcined at 500 ℃ for 1 h, the final calcination step was noted"/>
    <s v="Al2O3 Sumitomo alpha form"/>
  </r>
  <r>
    <x v="1"/>
    <n v="2"/>
    <s v="NA"/>
    <s v="NA"/>
    <x v="29"/>
    <m/>
    <s v="NA"/>
    <x v="32"/>
    <s v="from Sumitomo Chemical Co. Ltd."/>
    <s v="ND"/>
    <n v="773"/>
    <n v="1"/>
    <x v="1"/>
    <s v="water"/>
    <m/>
    <x v="0"/>
    <n v="9.3000000000000007"/>
    <s v="NA"/>
    <n v="10"/>
    <n v="1173"/>
    <s v="H2"/>
    <n v="0.25"/>
    <n v="473"/>
    <s v="CO Chemisorption"/>
    <n v="1.1135999999999999"/>
    <s v="NA"/>
    <n v="5.8"/>
    <s v="ND"/>
    <s v="NA"/>
    <n v="5.8"/>
    <s v="NA"/>
    <n v="192"/>
    <n v="192"/>
    <s v="ND"/>
    <s v="NA"/>
    <s v="ND"/>
    <n v="226"/>
    <n v="120"/>
    <n v="192"/>
    <n v="192"/>
    <x v="1"/>
    <n v="2017"/>
    <s v="Murata, K."/>
    <s v="Japan"/>
    <s v="The Metal-Support Interaction Concerning the Particle Size Effect of Pd/Al2O3 on Methane Combustion"/>
    <s v="Angewandte Chemie International Edition"/>
    <x v="208"/>
    <s v="Catalyst initially calcined at 500 ℃ for 1 h, the final calcination step was noted"/>
    <s v="Al2O3 Sumitomo alpha form"/>
  </r>
  <r>
    <x v="1"/>
    <n v="0.2"/>
    <s v="NA"/>
    <s v="NA"/>
    <x v="27"/>
    <m/>
    <s v="NA"/>
    <x v="8"/>
    <s v="from Sumitomo Chemical Co. Ltd."/>
    <s v="ND"/>
    <n v="773"/>
    <n v="1"/>
    <x v="1"/>
    <s v="water"/>
    <m/>
    <x v="0"/>
    <n v="9.3000000000000007"/>
    <s v="NA"/>
    <n v="3"/>
    <n v="773"/>
    <s v="H2"/>
    <n v="0.25"/>
    <n v="473"/>
    <s v="CO Chemisorption"/>
    <n v="1.127"/>
    <s v="NA"/>
    <n v="32.200000000000003"/>
    <s v="ND"/>
    <s v="NA"/>
    <n v="32.200000000000003"/>
    <s v="NA"/>
    <n v="35"/>
    <n v="35"/>
    <s v="ND"/>
    <s v="NA"/>
    <s v="ND"/>
    <s v="NA"/>
    <s v="ND"/>
    <n v="35"/>
    <n v="35"/>
    <x v="1"/>
    <n v="2017"/>
    <s v="Murata, K."/>
    <s v="Japan"/>
    <s v="The Metal-Support Interaction Concerning the Particle Size Effect of Pd/Al2O3 on Methane Combustion"/>
    <s v="Angewandte Chemie International Edition"/>
    <x v="208"/>
    <m/>
    <s v="Al2O3 Sumitomo alpha form"/>
  </r>
  <r>
    <x v="1"/>
    <n v="0.5"/>
    <s v="NA"/>
    <s v="NA"/>
    <x v="6"/>
    <m/>
    <s v="NA"/>
    <x v="8"/>
    <s v="from Sumitomo Chemical Co. Ltd."/>
    <s v="ND"/>
    <n v="773"/>
    <n v="1"/>
    <x v="1"/>
    <s v="water"/>
    <m/>
    <x v="0"/>
    <n v="9.3000000000000007"/>
    <s v="NA"/>
    <n v="3"/>
    <n v="773"/>
    <s v="H2"/>
    <n v="0.25"/>
    <n v="473"/>
    <s v="CO Chemisorption"/>
    <n v="1.107"/>
    <s v="NA"/>
    <n v="27"/>
    <s v="ND"/>
    <s v="NA"/>
    <n v="27"/>
    <s v="NA"/>
    <n v="41"/>
    <n v="41"/>
    <s v="ND"/>
    <s v="NA"/>
    <s v="ND"/>
    <s v="NA"/>
    <s v="ND"/>
    <n v="41"/>
    <n v="41"/>
    <x v="1"/>
    <n v="2017"/>
    <s v="Murata, K."/>
    <s v="Japan"/>
    <s v="The Metal-Support Interaction Concerning the Particle Size Effect of Pd/Al2O3 on Methane Combustion"/>
    <s v="Angewandte Chemie International Edition"/>
    <x v="208"/>
    <m/>
    <s v="Al2O3 Sumitomo alpha form"/>
  </r>
  <r>
    <x v="1"/>
    <n v="1"/>
    <s v="NA"/>
    <s v="NA"/>
    <x v="0"/>
    <m/>
    <s v="NA"/>
    <x v="8"/>
    <s v="from Sumitomo Chemical Co. Ltd."/>
    <s v="ND"/>
    <n v="773"/>
    <n v="1"/>
    <x v="1"/>
    <s v="water"/>
    <m/>
    <x v="0"/>
    <n v="9.3000000000000007"/>
    <s v="NA"/>
    <n v="3"/>
    <n v="773"/>
    <s v="H2"/>
    <n v="0.25"/>
    <n v="473"/>
    <s v="CO Chemisorption"/>
    <n v="1.1183000000000003"/>
    <s v="NA"/>
    <n v="21.1"/>
    <s v="ND"/>
    <s v="NA"/>
    <n v="21.1"/>
    <s v="NA"/>
    <n v="53"/>
    <n v="53"/>
    <s v="ND"/>
    <s v="NA"/>
    <s v="ND"/>
    <n v="44"/>
    <n v="23"/>
    <n v="53"/>
    <n v="53"/>
    <x v="1"/>
    <n v="2017"/>
    <s v="Murata, K."/>
    <s v="Japan"/>
    <s v="The Metal-Support Interaction Concerning the Particle Size Effect of Pd/Al2O3 on Methane Combustion"/>
    <s v="Angewandte Chemie International Edition"/>
    <x v="208"/>
    <m/>
    <s v="Al2O3 Sumitomo alpha form"/>
  </r>
  <r>
    <x v="1"/>
    <n v="2"/>
    <s v="NA"/>
    <s v="NA"/>
    <x v="29"/>
    <m/>
    <s v="NA"/>
    <x v="8"/>
    <s v="from Sumitomo Chemical Co. Ltd."/>
    <s v="ND"/>
    <n v="773"/>
    <n v="1"/>
    <x v="1"/>
    <s v="water"/>
    <m/>
    <x v="0"/>
    <n v="9.3000000000000007"/>
    <s v="NA"/>
    <n v="3"/>
    <n v="773"/>
    <s v="H2"/>
    <n v="0.25"/>
    <n v="473"/>
    <s v="CO Chemisorption"/>
    <n v="1.1160000000000001"/>
    <s v="NA"/>
    <n v="12"/>
    <s v="ND"/>
    <s v="NA"/>
    <n v="12"/>
    <s v="NA"/>
    <n v="93"/>
    <n v="93"/>
    <s v="ND"/>
    <s v="NA"/>
    <s v="ND"/>
    <s v="NA"/>
    <s v="ND"/>
    <n v="93"/>
    <n v="93"/>
    <x v="1"/>
    <n v="2017"/>
    <s v="Murata, K."/>
    <s v="Japan"/>
    <s v="The Metal-Support Interaction Concerning the Particle Size Effect of Pd/Al2O3 on Methane Combustion"/>
    <s v="Angewandte Chemie International Edition"/>
    <x v="208"/>
    <m/>
    <s v="Al2O3 Sumitomo alpha form"/>
  </r>
  <r>
    <x v="1"/>
    <n v="2"/>
    <s v="NA"/>
    <s v="NA"/>
    <x v="29"/>
    <m/>
    <s v="NA"/>
    <x v="8"/>
    <s v="from Sumitomo Chemical Co. Ltd."/>
    <s v="ND"/>
    <n v="773"/>
    <n v="1"/>
    <x v="1"/>
    <s v="water"/>
    <m/>
    <x v="0"/>
    <n v="9.3000000000000007"/>
    <s v="NA"/>
    <n v="10"/>
    <n v="1073"/>
    <s v="H2"/>
    <n v="0.25"/>
    <n v="473"/>
    <s v="CO Chemisorption"/>
    <n v="1.1135999999999999"/>
    <s v="NA"/>
    <n v="5.8"/>
    <s v="ND"/>
    <s v="NA"/>
    <n v="5.8"/>
    <s v="NA"/>
    <n v="192"/>
    <n v="192"/>
    <s v="ND"/>
    <s v="NA"/>
    <s v="ND"/>
    <s v="NA"/>
    <s v="ND"/>
    <n v="192"/>
    <n v="192"/>
    <x v="1"/>
    <n v="2017"/>
    <s v="Murata, K."/>
    <s v="Japan"/>
    <s v="The Metal-Support Interaction Concerning the Particle Size Effect of Pd/Al2O3 on Methane Combustion"/>
    <s v="Angewandte Chemie International Edition"/>
    <x v="208"/>
    <s v="Catalyst initially calcined at 500 ℃ for 1 h, the final calcination step was noted"/>
    <s v="Al2O3 Sumitomo alpha form"/>
  </r>
  <r>
    <x v="0"/>
    <n v="1"/>
    <s v="NA"/>
    <s v="NA"/>
    <x v="0"/>
    <n v="140"/>
    <n v="14000"/>
    <x v="1"/>
    <s v="from Sasol"/>
    <s v="ND"/>
    <n v="773"/>
    <n v="5"/>
    <x v="1"/>
    <s v="water"/>
    <m/>
    <x v="0"/>
    <n v="8.5"/>
    <s v="NA"/>
    <n v="5"/>
    <n v="773"/>
    <s v="NA"/>
    <m/>
    <m/>
    <s v="H2 Chemisorption"/>
    <s v="NA"/>
    <n v="10.927700000000002"/>
    <n v="23.3"/>
    <s v="ND"/>
    <s v="NA"/>
    <n v="23.3"/>
    <s v="NA"/>
    <n v="469"/>
    <n v="469"/>
    <s v="ND"/>
    <s v="NA"/>
    <s v="ND"/>
    <s v="NA"/>
    <s v="ND"/>
    <n v="469"/>
    <n v="469"/>
    <x v="1"/>
    <n v="2017"/>
    <s v="Lang, W."/>
    <s v="USA"/>
    <s v="Co-oxidation of CO and propylene on Pd/CeO2-ZrO2 and Pd/Al2O3 monolith catalysts: A light-off, kinetics, and mechanistic study"/>
    <s v="Applied Catalysis B: Environmental"/>
    <x v="209"/>
    <m/>
    <s v="gamma-Al2O3 Alfa Aesar"/>
  </r>
  <r>
    <x v="0"/>
    <n v="1"/>
    <s v="NA"/>
    <s v="NA"/>
    <x v="0"/>
    <n v="70"/>
    <n v="7000"/>
    <x v="17"/>
    <s v="from Rhodia/Ford"/>
    <s v="ND"/>
    <n v="773"/>
    <n v="5"/>
    <x v="1"/>
    <s v="water"/>
    <m/>
    <x v="0"/>
    <m/>
    <s v="NA"/>
    <n v="5"/>
    <n v="773"/>
    <s v="NA"/>
    <m/>
    <m/>
    <s v="H2 Chemisorption"/>
    <s v="NA"/>
    <n v="9.8610000000000007"/>
    <n v="11.4"/>
    <s v="ND"/>
    <s v="NA"/>
    <n v="11.4"/>
    <s v="NA"/>
    <n v="865"/>
    <n v="865"/>
    <s v="ND"/>
    <s v="NA"/>
    <s v="ND"/>
    <s v="NA"/>
    <s v="ND"/>
    <n v="865"/>
    <n v="865"/>
    <x v="1"/>
    <n v="2017"/>
    <s v="Lang, W."/>
    <s v="USA"/>
    <s v="Co-oxidation of CO and propylene on Pd/CeO2-ZrO2 and Pd/Al2O3 monolith catalysts: A light-off, kinetics, and mechanistic study"/>
    <s v="Applied Catalysis B: Environmental"/>
    <x v="209"/>
    <m/>
    <m/>
  </r>
  <r>
    <x v="2"/>
    <s v="NA"/>
    <n v="0.04"/>
    <s v="NA"/>
    <x v="125"/>
    <m/>
    <s v="NA"/>
    <x v="8"/>
    <s v="Saint Gobain Norpro"/>
    <s v="ND"/>
    <m/>
    <m/>
    <x v="1"/>
    <m/>
    <m/>
    <x v="0"/>
    <n v="6.7"/>
    <s v="NA"/>
    <m/>
    <m/>
    <s v="H2"/>
    <n v="2"/>
    <n v="523"/>
    <s v="TEM"/>
    <s v="NA"/>
    <s v="NA"/>
    <s v="NA"/>
    <s v="ND"/>
    <n v="72.666666666666671"/>
    <n v="72.666666666666671"/>
    <s v="NA"/>
    <s v="NA"/>
    <s v="NA"/>
    <s v="ND"/>
    <s v="NA"/>
    <s v="ND"/>
    <n v="15"/>
    <s v="ND"/>
    <n v="15"/>
    <n v="15"/>
    <x v="0"/>
    <n v="2018"/>
    <s v="Ellis, P.R."/>
    <s v="UK"/>
    <s v="High-selectivity palladium catalysts for the partial hydrogenation of alkynes by gas-phase cluster deposition onto oxide powders"/>
    <s v="Catalysis, Structure &amp; Reactivity"/>
    <x v="210"/>
    <m/>
    <s v="alpha Al2O3 Aldrich"/>
  </r>
  <r>
    <x v="2"/>
    <s v="NA"/>
    <n v="0.53"/>
    <s v="NA"/>
    <x v="106"/>
    <m/>
    <s v="NA"/>
    <x v="5"/>
    <s v="Evonik P25"/>
    <s v="ND"/>
    <m/>
    <m/>
    <x v="1"/>
    <m/>
    <m/>
    <x v="0"/>
    <n v="6"/>
    <s v="NA"/>
    <m/>
    <m/>
    <s v="H2"/>
    <n v="2"/>
    <n v="523"/>
    <s v="TEM"/>
    <s v="NA"/>
    <s v="NA"/>
    <s v="NA"/>
    <s v="ND"/>
    <n v="31.142857142857142"/>
    <n v="31.142857142857142"/>
    <s v="NA"/>
    <s v="NA"/>
    <s v="NA"/>
    <s v="ND"/>
    <s v="NA"/>
    <s v="ND"/>
    <n v="35"/>
    <s v="ND"/>
    <n v="35"/>
    <n v="35"/>
    <x v="0"/>
    <n v="2018"/>
    <s v="Ellis, P.R."/>
    <s v="UK"/>
    <s v="High-selectivity palladium catalysts for the partial hydrogenation of alkynes by gas-phase cluster deposition onto oxide powders"/>
    <s v="Catalysis, Structure &amp; Reactivity"/>
    <x v="210"/>
    <m/>
    <s v="TiO2 Degussa P25"/>
  </r>
  <r>
    <x v="5"/>
    <n v="0.5"/>
    <s v="NA"/>
    <s v="NA"/>
    <x v="6"/>
    <n v="422"/>
    <n v="84400"/>
    <x v="6"/>
    <s v="Sibunit"/>
    <s v="ND"/>
    <m/>
    <m/>
    <x v="0"/>
    <s v="aqueous hydrochloric acid"/>
    <n v="5"/>
    <x v="1"/>
    <m/>
    <s v="NA"/>
    <m/>
    <m/>
    <s v="H2"/>
    <n v="1"/>
    <n v="573"/>
    <s v="CO Chemisorption"/>
    <n v="1.1120000000000001"/>
    <s v="NA"/>
    <n v="4"/>
    <s v="ND"/>
    <s v="NA"/>
    <n v="4"/>
    <s v="NA"/>
    <n v="278"/>
    <n v="278"/>
    <s v="ND"/>
    <s v="NA"/>
    <s v="ND"/>
    <n v="77"/>
    <s v="ND"/>
    <n v="278"/>
    <n v="278"/>
    <x v="0"/>
    <n v="2018"/>
    <s v="Belskaya, O. B."/>
    <s v="Russia"/>
    <s v="Effect of the reduction conditions of the supported palladium precursor on the activity of Pd/C catalysts in hydrogenation of sodium 2,4,6-trinitrobenzoate"/>
    <s v="Russian Chemical Bulletin"/>
    <x v="211"/>
    <m/>
    <m/>
  </r>
  <r>
    <x v="5"/>
    <n v="0.5"/>
    <s v="NA"/>
    <s v="NA"/>
    <x v="6"/>
    <n v="422"/>
    <n v="84400"/>
    <x v="6"/>
    <s v="Sibunit"/>
    <s v="ND"/>
    <m/>
    <m/>
    <x v="0"/>
    <s v="aqueous hydrochloric acid"/>
    <n v="5"/>
    <x v="1"/>
    <m/>
    <s v="NA"/>
    <m/>
    <m/>
    <s v="HCOONa"/>
    <n v="0.5"/>
    <n v="363"/>
    <s v="CO Chemisorption"/>
    <n v="1.1060000000000001"/>
    <s v="NA"/>
    <n v="14"/>
    <s v="ND"/>
    <s v="NA"/>
    <n v="14"/>
    <s v="NA"/>
    <n v="79"/>
    <n v="79"/>
    <s v="ND"/>
    <s v="NA"/>
    <s v="ND"/>
    <n v="59"/>
    <s v="ND"/>
    <n v="79"/>
    <n v="79"/>
    <x v="0"/>
    <n v="2018"/>
    <s v="Belskaya, O. B."/>
    <s v="Russia"/>
    <s v="Effect of the reduction conditions of the supported palladium precursor on the activity of Pd/C catalysts in hydrogenation of sodium 2,4,6-trinitrobenzoate"/>
    <s v="Russian Chemical Bulletin"/>
    <x v="211"/>
    <m/>
    <m/>
  </r>
  <r>
    <x v="0"/>
    <n v="1.2"/>
    <n v="1.18"/>
    <n v="1.6666666666666684E-2"/>
    <x v="39"/>
    <n v="298"/>
    <n v="24833.333333333336"/>
    <x v="41"/>
    <s v="nanotubular sodium titanate, synthesized by alkali hydrothermal treatment, Anatase TiO2 and NaOH"/>
    <s v="ND"/>
    <m/>
    <m/>
    <x v="6"/>
    <s v="dichloromethane"/>
    <m/>
    <x v="0"/>
    <m/>
    <s v="NA"/>
    <m/>
    <m/>
    <s v="NA"/>
    <m/>
    <m/>
    <s v="TEM"/>
    <s v="NA"/>
    <s v="NA"/>
    <s v="NA"/>
    <s v="ND"/>
    <n v="100"/>
    <n v="100"/>
    <s v="NA"/>
    <s v="NA"/>
    <s v="NA"/>
    <s v="ND"/>
    <s v="NA"/>
    <s v="ND"/>
    <n v="10"/>
    <s v="ND"/>
    <n v="10"/>
    <n v="10"/>
    <x v="20"/>
    <n v="2018"/>
    <s v="Martínez-Klimov, M.E."/>
    <s v="Mexico"/>
    <s v="Pd catalysts supported on hydrogen titanate nanotubes for Suzuki-Miyaura cross-coupling reactions"/>
    <s v="Catalysis Today"/>
    <x v="212"/>
    <m/>
    <m/>
  </r>
  <r>
    <x v="0"/>
    <n v="2.4"/>
    <n v="2.4500000000000002"/>
    <n v="2.0833333333333447E-2"/>
    <x v="126"/>
    <n v="298"/>
    <n v="12416.666666666668"/>
    <x v="41"/>
    <s v="nanotubular sodium titanate, synthesized by alkali hydrothermal treatment, Anatase TiO2 and NaOH"/>
    <s v="ND"/>
    <m/>
    <m/>
    <x v="6"/>
    <s v="dichloromethane"/>
    <m/>
    <x v="0"/>
    <m/>
    <s v="NA"/>
    <m/>
    <m/>
    <s v="NA"/>
    <m/>
    <m/>
    <s v="TEM"/>
    <s v="NA"/>
    <s v="NA"/>
    <s v="NA"/>
    <s v="ND"/>
    <n v="43.6"/>
    <n v="43.6"/>
    <s v="NA"/>
    <s v="NA"/>
    <s v="NA"/>
    <s v="ND"/>
    <s v="NA"/>
    <s v="ND"/>
    <n v="25"/>
    <s v="ND"/>
    <n v="25"/>
    <n v="25"/>
    <x v="20"/>
    <n v="2018"/>
    <s v="Martínez-Klimov, M.E."/>
    <s v="Mexico"/>
    <s v="Pd catalysts supported on hydrogen titanate nanotubes for Suzuki-Miyaura cross-coupling reactions"/>
    <s v="Catalysis Today"/>
    <x v="212"/>
    <s v="TEM result was not given, it was written from 1.2 to 6 wt% particle size increased progressively from 1 nm to 7 nm. Therefore, particle size was estimated according to this relation."/>
    <m/>
  </r>
  <r>
    <x v="0"/>
    <n v="3.6"/>
    <n v="3.56"/>
    <n v="1.111111111111112E-2"/>
    <x v="87"/>
    <n v="298"/>
    <n v="8277.7777777777774"/>
    <x v="41"/>
    <s v="nanotubular sodium titanate, synthesized by alkali hydrothermal treatment, Anatase TiO2 and NaOH"/>
    <s v="ND"/>
    <m/>
    <m/>
    <x v="6"/>
    <s v="dichloromethane"/>
    <m/>
    <x v="0"/>
    <m/>
    <s v="NA"/>
    <m/>
    <m/>
    <s v="NA"/>
    <m/>
    <m/>
    <s v="TEM"/>
    <s v="NA"/>
    <s v="NA"/>
    <s v="NA"/>
    <s v="ND"/>
    <n v="27.25"/>
    <n v="27.25"/>
    <s v="NA"/>
    <s v="NA"/>
    <s v="NA"/>
    <s v="ND"/>
    <s v="NA"/>
    <s v="ND"/>
    <n v="40"/>
    <s v="ND"/>
    <n v="40"/>
    <n v="40"/>
    <x v="20"/>
    <n v="2018"/>
    <s v="Martínez-Klimov, M.E."/>
    <s v="Mexico"/>
    <s v="Pd catalysts supported on hydrogen titanate nanotubes for Suzuki-Miyaura cross-coupling reactions"/>
    <s v="Catalysis Today"/>
    <x v="212"/>
    <s v="TEM result was not given, it was written from 1.2 to 6 wt% particle size increased progressively from 1 nm to 7 nm. Therefore, particle size was estimated according to this relation."/>
    <m/>
  </r>
  <r>
    <x v="0"/>
    <n v="4.8"/>
    <n v="4.84"/>
    <n v="8.3333333333333419E-3"/>
    <x v="45"/>
    <n v="298"/>
    <n v="6208.3333333333339"/>
    <x v="41"/>
    <s v="nanotubular sodium titanate, synthesized by alkali hydrothermal treatment, Anatase TiO2 and NaOH"/>
    <s v="ND"/>
    <m/>
    <m/>
    <x v="6"/>
    <s v="dichloromethane"/>
    <m/>
    <x v="0"/>
    <m/>
    <s v="NA"/>
    <m/>
    <m/>
    <s v="NA"/>
    <m/>
    <m/>
    <s v="TEM"/>
    <s v="NA"/>
    <s v="NA"/>
    <s v="NA"/>
    <s v="ND"/>
    <n v="19.818181818181817"/>
    <n v="19.818181818181817"/>
    <s v="NA"/>
    <s v="NA"/>
    <s v="NA"/>
    <s v="ND"/>
    <s v="NA"/>
    <s v="ND"/>
    <n v="55"/>
    <s v="ND"/>
    <n v="55"/>
    <n v="55"/>
    <x v="20"/>
    <n v="2018"/>
    <s v="Martínez-Klimov, M.E."/>
    <s v="Mexico"/>
    <s v="Pd catalysts supported on hydrogen titanate nanotubes for Suzuki-Miyaura cross-coupling reactions"/>
    <s v="Catalysis Today"/>
    <x v="212"/>
    <s v="TEM result was not given, it was written from 1.2 to 6 wt% particle size increased progressively from 1 nm to 7 nm. Therefore, particle size was estimated according to this relation."/>
    <m/>
  </r>
  <r>
    <x v="0"/>
    <n v="6"/>
    <n v="6.01"/>
    <n v="1.6666666666666312E-3"/>
    <x v="19"/>
    <n v="298"/>
    <n v="4966.666666666667"/>
    <x v="41"/>
    <s v="nanotubular sodium titanate, synthesized by alkali hydrothermal treatment, Anatase TiO2 and NaOH"/>
    <s v="ND"/>
    <m/>
    <m/>
    <x v="6"/>
    <s v="dichloromethane"/>
    <m/>
    <x v="0"/>
    <m/>
    <s v="NA"/>
    <m/>
    <m/>
    <s v="NA"/>
    <m/>
    <m/>
    <s v="TEM"/>
    <s v="NA"/>
    <s v="NA"/>
    <s v="NA"/>
    <s v="ND"/>
    <n v="15.571428571428571"/>
    <n v="15.571428571428571"/>
    <s v="NA"/>
    <s v="NA"/>
    <s v="NA"/>
    <s v="ND"/>
    <s v="NA"/>
    <s v="ND"/>
    <n v="70"/>
    <s v="ND"/>
    <n v="70"/>
    <n v="70"/>
    <x v="20"/>
    <n v="2018"/>
    <s v="Martínez-Klimov, M.E."/>
    <s v="Mexico"/>
    <s v="Pd catalysts supported on hydrogen titanate nanotubes for Suzuki-Miyaura cross-coupling reactions"/>
    <s v="Catalysis Today"/>
    <x v="212"/>
    <m/>
    <m/>
  </r>
  <r>
    <x v="8"/>
    <n v="1"/>
    <s v="NA"/>
    <s v="NA"/>
    <x v="0"/>
    <n v="200"/>
    <n v="20000"/>
    <x v="7"/>
    <s v="Sigma"/>
    <s v="ND"/>
    <m/>
    <m/>
    <x v="6"/>
    <s v="water"/>
    <n v="9"/>
    <x v="1"/>
    <n v="3"/>
    <n v="-6"/>
    <m/>
    <m/>
    <s v="H2"/>
    <n v="2"/>
    <n v="573"/>
    <s v="H2 Chemisorption"/>
    <s v="NA"/>
    <n v="1.1913999999999998"/>
    <n v="25.9"/>
    <s v="ND"/>
    <s v="NA"/>
    <n v="25.9"/>
    <s v="NA"/>
    <n v="46"/>
    <n v="46"/>
    <s v="ND"/>
    <n v="54"/>
    <s v="ND"/>
    <s v="NA"/>
    <s v="ND"/>
    <n v="46"/>
    <n v="46"/>
    <x v="0"/>
    <n v="2018"/>
    <s v="Redjel, A."/>
    <s v="France"/>
    <s v="Effect of palladium precursor and preparation method on the catalytic performance of Pd/SiO2 catalysts for benzene hydrogenation"/>
    <s v="Particulate Science and Technology"/>
    <x v="213"/>
    <m/>
    <s v="SiO2 Aldrich"/>
  </r>
  <r>
    <x v="8"/>
    <n v="1"/>
    <s v="NA"/>
    <s v="NA"/>
    <x v="0"/>
    <n v="200"/>
    <n v="20000"/>
    <x v="7"/>
    <s v="Sigma"/>
    <s v="ND"/>
    <m/>
    <m/>
    <x v="0"/>
    <s v="water"/>
    <n v="9"/>
    <x v="1"/>
    <n v="3"/>
    <n v="-6"/>
    <m/>
    <m/>
    <s v="H2"/>
    <n v="2"/>
    <n v="573"/>
    <s v="H2 Chemisorption"/>
    <s v="NA"/>
    <n v="1.1658999999999999"/>
    <n v="13.1"/>
    <s v="ND"/>
    <s v="NA"/>
    <n v="13.1"/>
    <s v="NA"/>
    <n v="89"/>
    <n v="89"/>
    <s v="ND"/>
    <n v="73"/>
    <s v="ND"/>
    <s v="NA"/>
    <s v="ND"/>
    <n v="89"/>
    <n v="89"/>
    <x v="0"/>
    <n v="2018"/>
    <s v="Redjel, A."/>
    <s v="France"/>
    <s v="Effect of palladium precursor and preparation method on the catalytic performance of Pd/SiO2 catalysts for benzene hydrogenation"/>
    <s v="Particulate Science and Technology"/>
    <x v="213"/>
    <m/>
    <s v="SiO2 Aldrich"/>
  </r>
  <r>
    <x v="8"/>
    <n v="1"/>
    <s v="NA"/>
    <s v="NA"/>
    <x v="0"/>
    <n v="200"/>
    <n v="20000"/>
    <x v="7"/>
    <s v="Sigma"/>
    <s v="ND"/>
    <m/>
    <m/>
    <x v="0"/>
    <s v="ethylene glycol"/>
    <m/>
    <x v="0"/>
    <n v="3"/>
    <s v="NA"/>
    <m/>
    <m/>
    <s v="H2"/>
    <n v="2"/>
    <n v="573"/>
    <s v="H2 Chemisorption"/>
    <s v="NA"/>
    <n v="1.1830000000000001"/>
    <n v="6.5"/>
    <s v="ND"/>
    <s v="NA"/>
    <n v="6.5"/>
    <s v="NA"/>
    <n v="182"/>
    <n v="182"/>
    <s v="ND"/>
    <n v="157"/>
    <s v="ND"/>
    <s v="NA"/>
    <s v="ND"/>
    <n v="182"/>
    <n v="182"/>
    <x v="0"/>
    <n v="2018"/>
    <s v="Redjel, A."/>
    <s v="France"/>
    <s v="Effect of palladium precursor and preparation method on the catalytic performance of Pd/SiO2 catalysts for benzene hydrogenation"/>
    <s v="Particulate Science and Technology"/>
    <x v="213"/>
    <m/>
    <s v="SiO2 Aldrich"/>
  </r>
  <r>
    <x v="1"/>
    <n v="0.5"/>
    <n v="0.48"/>
    <n v="4.0000000000000036E-2"/>
    <x v="6"/>
    <m/>
    <s v="NA"/>
    <x v="8"/>
    <s v="ACROS ORGANICS, 99.0%"/>
    <s v="ND"/>
    <m/>
    <m/>
    <x v="1"/>
    <s v="water"/>
    <m/>
    <x v="0"/>
    <n v="6.7"/>
    <s v="NA"/>
    <n v="4"/>
    <n v="673"/>
    <s v="H2"/>
    <n v="2"/>
    <n v="473"/>
    <s v="H2 Chemisorption"/>
    <s v="NA"/>
    <n v="1.1177999999999999"/>
    <n v="13.8"/>
    <s v="ND"/>
    <s v="NA"/>
    <n v="13.8"/>
    <s v="NA"/>
    <n v="81"/>
    <n v="81"/>
    <s v="ND"/>
    <s v="NA"/>
    <s v="ND"/>
    <s v="NA"/>
    <s v="ND"/>
    <n v="81"/>
    <n v="81"/>
    <x v="1"/>
    <n v="2018"/>
    <s v="Brunet, J."/>
    <s v="Belgium, France"/>
    <s v="The CoAlCeO Mixed Oxide: An Alternative to Palladium-Based Catalysts for Total Oxidation of Industrial VOCs"/>
    <s v="Catalysts"/>
    <x v="214"/>
    <m/>
    <s v="alpha-Al2O3 Aldrich"/>
  </r>
  <r>
    <x v="1"/>
    <n v="0.5"/>
    <n v="0.4"/>
    <n v="0.19999999999999996"/>
    <x v="6"/>
    <m/>
    <s v="NA"/>
    <x v="10"/>
    <s v="precipitation method via Ce(NO3)3⋅6H2O and NaOH"/>
    <s v="ND"/>
    <n v="773"/>
    <n v="4"/>
    <x v="1"/>
    <s v="water"/>
    <m/>
    <x v="0"/>
    <n v="6"/>
    <s v="NA"/>
    <n v="4"/>
    <n v="673"/>
    <s v="H2"/>
    <n v="2"/>
    <n v="473"/>
    <s v="H2 Chemisorption"/>
    <s v="NA"/>
    <n v="1.1040000000000001"/>
    <n v="34.5"/>
    <s v="ND"/>
    <s v="NA"/>
    <n v="34.5"/>
    <s v="NA"/>
    <n v="32"/>
    <n v="32"/>
    <s v="ND"/>
    <s v="NA"/>
    <s v="ND"/>
    <s v="NA"/>
    <s v="ND"/>
    <n v="32"/>
    <n v="32"/>
    <x v="1"/>
    <n v="2018"/>
    <s v="Brunet, J."/>
    <s v="Belgium, France"/>
    <s v="The CoAlCeO Mixed Oxide: An Alternative to Palladium-Based Catalysts for Total Oxidation of Industrial VOCs"/>
    <s v="Catalysts"/>
    <x v="214"/>
    <m/>
    <s v="CeO2 Aldrich"/>
  </r>
  <r>
    <x v="4"/>
    <n v="0.5"/>
    <n v="0.5"/>
    <n v="0"/>
    <x v="6"/>
    <m/>
    <s v="NA"/>
    <x v="0"/>
    <s v="ACROS ORGANICS"/>
    <s v="NA"/>
    <m/>
    <m/>
    <x v="5"/>
    <m/>
    <m/>
    <x v="0"/>
    <n v="8.5"/>
    <s v="NA"/>
    <n v="4"/>
    <n v="673"/>
    <s v="H2"/>
    <n v="2"/>
    <n v="473"/>
    <s v="H2 Chemisorption"/>
    <s v="NA"/>
    <n v="1.1352"/>
    <n v="26.4"/>
    <s v="ND"/>
    <s v="NA"/>
    <n v="26.4"/>
    <s v="NA"/>
    <n v="43"/>
    <n v="43"/>
    <s v="ND"/>
    <s v="NA"/>
    <s v="ND"/>
    <s v="NA"/>
    <s v="ND"/>
    <n v="43"/>
    <n v="43"/>
    <x v="1"/>
    <n v="2018"/>
    <s v="Brunet, J."/>
    <s v="Belgium, France"/>
    <s v="The CoAlCeO Mixed Oxide: An Alternative to Palladium-Based Catalysts for Total Oxidation of Industrial VOCs"/>
    <s v="Catalysts"/>
    <x v="214"/>
    <m/>
    <s v="gamma-Al2O3 Alfa Aesar"/>
  </r>
  <r>
    <x v="0"/>
    <n v="1"/>
    <n v="1"/>
    <n v="0"/>
    <x v="0"/>
    <n v="35"/>
    <n v="3500"/>
    <x v="6"/>
    <s v="carbon nanofiber, Pyrograph III, PR24-HHT"/>
    <s v="Heat treatment at 3300 K + HNO3 treatment at reflux for 8h"/>
    <m/>
    <m/>
    <x v="1"/>
    <s v="acetone"/>
    <m/>
    <x v="0"/>
    <m/>
    <s v="NA"/>
    <m/>
    <m/>
    <s v="H2"/>
    <m/>
    <n v="523"/>
    <s v="TEM"/>
    <s v="NA"/>
    <s v="NA"/>
    <s v="NA"/>
    <s v="ND"/>
    <n v="36.333333333333336"/>
    <n v="36.333333333333336"/>
    <s v="NA"/>
    <s v="NA"/>
    <s v="NA"/>
    <s v="ND"/>
    <s v="NA"/>
    <s v="ND"/>
    <n v="30"/>
    <s v="ND"/>
    <n v="30"/>
    <n v="30"/>
    <x v="0"/>
    <n v="2018"/>
    <s v="Castillejos, E."/>
    <s v="Spain"/>
    <s v="When the nature of surface functionalities on modified carbon dominates the dispersion of palladium hydrogenation catalysts"/>
    <s v="Catalysis Today"/>
    <x v="215"/>
    <s v="ICP results was similar to nominal loading, it said. That's why same value was written"/>
    <m/>
  </r>
  <r>
    <x v="0"/>
    <n v="1"/>
    <n v="1"/>
    <n v="0"/>
    <x v="0"/>
    <n v="31"/>
    <n v="3100"/>
    <x v="6"/>
    <s v="carbon nanofiber, Pyrograph III, PR24-HHT"/>
    <s v="Chlorinated then reacted with hexadecylamine"/>
    <m/>
    <m/>
    <x v="1"/>
    <s v="acetone"/>
    <m/>
    <x v="0"/>
    <m/>
    <s v="NA"/>
    <m/>
    <m/>
    <s v="H2"/>
    <m/>
    <n v="523"/>
    <s v="TEM"/>
    <s v="NA"/>
    <s v="NA"/>
    <s v="NA"/>
    <s v="ND"/>
    <n v="43.6"/>
    <n v="43.6"/>
    <s v="NA"/>
    <s v="NA"/>
    <s v="NA"/>
    <s v="ND"/>
    <s v="NA"/>
    <s v="ND"/>
    <n v="25"/>
    <s v="ND"/>
    <n v="25"/>
    <n v="25"/>
    <x v="0"/>
    <n v="2018"/>
    <s v="Castillejos, E."/>
    <s v="Spain"/>
    <s v="When the nature of surface functionalities on modified carbon dominates the dispersion of palladium hydrogenation catalysts"/>
    <s v="Catalysis Today"/>
    <x v="215"/>
    <s v="ICP results was similar to nominal loading, it said. That's why same value was written"/>
    <m/>
  </r>
  <r>
    <x v="0"/>
    <n v="1"/>
    <n v="1"/>
    <n v="0"/>
    <x v="0"/>
    <n v="33"/>
    <n v="3300"/>
    <x v="6"/>
    <s v="carbon nanofiber, Pyrograph III, PR24-HHT"/>
    <s v="Propylamine treatment"/>
    <m/>
    <m/>
    <x v="1"/>
    <s v="acetone"/>
    <m/>
    <x v="0"/>
    <m/>
    <s v="NA"/>
    <m/>
    <m/>
    <s v="H2"/>
    <m/>
    <n v="523"/>
    <s v="TEM"/>
    <s v="NA"/>
    <s v="NA"/>
    <s v="NA"/>
    <s v="ND"/>
    <n v="34.0625"/>
    <n v="34.0625"/>
    <s v="NA"/>
    <s v="NA"/>
    <s v="NA"/>
    <s v="ND"/>
    <s v="NA"/>
    <s v="ND"/>
    <n v="32"/>
    <s v="ND"/>
    <n v="32"/>
    <n v="32"/>
    <x v="0"/>
    <n v="2018"/>
    <s v="Castillejos, E."/>
    <s v="Spain"/>
    <s v="When the nature of surface functionalities on modified carbon dominates the dispersion of palladium hydrogenation catalysts"/>
    <s v="Catalysis Today"/>
    <x v="215"/>
    <s v="ICP results was similar to nominal loading, it said. That's why same value was written"/>
    <m/>
  </r>
  <r>
    <x v="0"/>
    <n v="1"/>
    <n v="1"/>
    <n v="0"/>
    <x v="0"/>
    <n v="44"/>
    <n v="4400"/>
    <x v="6"/>
    <s v="carbon nanofiber, Pyrograph III, PR24-PS"/>
    <s v="Heat treatment at 1373 K + HNO3 treatment at reflux for 3h"/>
    <m/>
    <m/>
    <x v="1"/>
    <s v="acetone"/>
    <m/>
    <x v="0"/>
    <m/>
    <s v="NA"/>
    <m/>
    <m/>
    <s v="H2"/>
    <m/>
    <n v="523"/>
    <s v="TEM"/>
    <s v="NA"/>
    <s v="NA"/>
    <s v="NA"/>
    <s v="ND"/>
    <n v="77.857142857142861"/>
    <n v="77.857142857142861"/>
    <s v="NA"/>
    <s v="NA"/>
    <s v="NA"/>
    <s v="ND"/>
    <s v="NA"/>
    <s v="ND"/>
    <n v="14"/>
    <s v="ND"/>
    <n v="14"/>
    <n v="14"/>
    <x v="0"/>
    <n v="2018"/>
    <s v="Castillejos, E."/>
    <s v="Spain"/>
    <s v="When the nature of surface functionalities on modified carbon dominates the dispersion of palladium hydrogenation catalysts"/>
    <s v="Catalysis Today"/>
    <x v="215"/>
    <s v="ICP results was similar to nominal loading, it said. That's why same value was written"/>
    <m/>
  </r>
  <r>
    <x v="0"/>
    <n v="1"/>
    <n v="1"/>
    <n v="0"/>
    <x v="0"/>
    <n v="27"/>
    <n v="2700"/>
    <x v="6"/>
    <s v="carbon nanofiber, Pyrograph III, PR24-PS"/>
    <s v="Chlorinated then reacted with hexadecylamine"/>
    <m/>
    <m/>
    <x v="1"/>
    <s v="acetone"/>
    <m/>
    <x v="0"/>
    <m/>
    <s v="NA"/>
    <m/>
    <m/>
    <s v="H2"/>
    <m/>
    <n v="523"/>
    <s v="TEM"/>
    <s v="NA"/>
    <s v="NA"/>
    <s v="NA"/>
    <s v="ND"/>
    <n v="29.45945945945946"/>
    <n v="29.45945945945946"/>
    <s v="NA"/>
    <s v="NA"/>
    <s v="NA"/>
    <s v="ND"/>
    <s v="NA"/>
    <s v="ND"/>
    <n v="37"/>
    <s v="ND"/>
    <n v="37"/>
    <n v="37"/>
    <x v="0"/>
    <n v="2018"/>
    <s v="Castillejos, E."/>
    <s v="Spain"/>
    <s v="When the nature of surface functionalities on modified carbon dominates the dispersion of palladium hydrogenation catalysts"/>
    <s v="Catalysis Today"/>
    <x v="215"/>
    <s v="ICP results was similar to nominal loading, it said. That's why same value was written"/>
    <m/>
  </r>
  <r>
    <x v="0"/>
    <n v="1"/>
    <n v="1"/>
    <n v="0"/>
    <x v="0"/>
    <n v="34"/>
    <n v="3400"/>
    <x v="6"/>
    <s v="carbon nanofiber, Pyrograph III, PR24-PS"/>
    <s v="Propylamine treatment"/>
    <m/>
    <m/>
    <x v="1"/>
    <s v="acetone"/>
    <m/>
    <x v="0"/>
    <m/>
    <s v="NA"/>
    <m/>
    <m/>
    <s v="H2"/>
    <m/>
    <n v="523"/>
    <s v="TEM"/>
    <s v="NA"/>
    <s v="NA"/>
    <s v="NA"/>
    <s v="ND"/>
    <n v="15.352112676056338"/>
    <n v="15.352112676056338"/>
    <s v="NA"/>
    <s v="NA"/>
    <s v="NA"/>
    <s v="ND"/>
    <s v="NA"/>
    <s v="ND"/>
    <n v="71"/>
    <s v="ND"/>
    <n v="71"/>
    <n v="71"/>
    <x v="0"/>
    <n v="2018"/>
    <s v="Castillejos, E."/>
    <s v="Spain"/>
    <s v="When the nature of surface functionalities on modified carbon dominates the dispersion of palladium hydrogenation catalysts"/>
    <s v="Catalysis Today"/>
    <x v="215"/>
    <s v="ICP results was similar to nominal loading, it said. That's why same value was written"/>
    <m/>
  </r>
  <r>
    <x v="0"/>
    <n v="1"/>
    <n v="1"/>
    <n v="0"/>
    <x v="0"/>
    <n v="359"/>
    <n v="35900"/>
    <x v="6"/>
    <s v="Multiwall carbon nanotubes, Nanocyl, 3100 Series, 95% Purity"/>
    <s v="HNO3 treatment at reflux for 8h"/>
    <m/>
    <m/>
    <x v="1"/>
    <s v="acetone"/>
    <m/>
    <x v="0"/>
    <m/>
    <s v="NA"/>
    <m/>
    <m/>
    <s v="H2"/>
    <m/>
    <n v="523"/>
    <s v="TEM"/>
    <s v="NA"/>
    <s v="NA"/>
    <s v="NA"/>
    <s v="ND"/>
    <n v="57.368421052631582"/>
    <n v="57.368421052631582"/>
    <s v="NA"/>
    <s v="NA"/>
    <s v="NA"/>
    <s v="ND"/>
    <s v="NA"/>
    <s v="ND"/>
    <n v="19"/>
    <s v="ND"/>
    <n v="19"/>
    <n v="19"/>
    <x v="0"/>
    <n v="2018"/>
    <s v="Castillejos, E."/>
    <s v="Spain"/>
    <s v="When the nature of surface functionalities on modified carbon dominates the dispersion of palladium hydrogenation catalysts"/>
    <s v="Catalysis Today"/>
    <x v="215"/>
    <s v="ICP results was similar to nominal loading, it said. That's why same value was written"/>
    <m/>
  </r>
  <r>
    <x v="0"/>
    <n v="1"/>
    <n v="1"/>
    <n v="0"/>
    <x v="0"/>
    <n v="24"/>
    <n v="2400"/>
    <x v="6"/>
    <s v="Multiwall carbon nanotubes, Nanocyl, 3100 Series, 95% Purity"/>
    <s v="Chlorinated then reacted with hexadecylamine"/>
    <m/>
    <m/>
    <x v="1"/>
    <s v="acetone"/>
    <m/>
    <x v="0"/>
    <m/>
    <s v="NA"/>
    <m/>
    <m/>
    <s v="H2"/>
    <m/>
    <n v="523"/>
    <s v="TEM"/>
    <s v="NA"/>
    <s v="NA"/>
    <s v="NA"/>
    <s v="ND"/>
    <n v="43.6"/>
    <n v="43.6"/>
    <s v="NA"/>
    <s v="NA"/>
    <s v="NA"/>
    <s v="ND"/>
    <s v="NA"/>
    <s v="ND"/>
    <n v="25"/>
    <s v="ND"/>
    <n v="25"/>
    <n v="25"/>
    <x v="0"/>
    <n v="2018"/>
    <s v="Castillejos, E."/>
    <s v="Spain"/>
    <s v="When the nature of surface functionalities on modified carbon dominates the dispersion of palladium hydrogenation catalysts"/>
    <s v="Catalysis Today"/>
    <x v="215"/>
    <s v="ICP results was similar to nominal loading, it said. That's why same value was written"/>
    <m/>
  </r>
  <r>
    <x v="0"/>
    <n v="1"/>
    <n v="1"/>
    <n v="0"/>
    <x v="0"/>
    <n v="297"/>
    <n v="29700"/>
    <x v="6"/>
    <s v="Multiwall carbon nanotubes, Nanocyl, 3100 Series, 95% Purity"/>
    <s v="Propylamine treatment"/>
    <m/>
    <m/>
    <x v="1"/>
    <s v="acetone"/>
    <m/>
    <x v="0"/>
    <m/>
    <s v="NA"/>
    <m/>
    <m/>
    <s v="H2"/>
    <m/>
    <n v="523"/>
    <s v="TEM"/>
    <s v="NA"/>
    <s v="NA"/>
    <s v="NA"/>
    <s v="ND"/>
    <n v="40.370370370370374"/>
    <n v="40.370370370370374"/>
    <s v="NA"/>
    <s v="NA"/>
    <s v="NA"/>
    <s v="ND"/>
    <s v="NA"/>
    <s v="ND"/>
    <n v="27"/>
    <s v="ND"/>
    <n v="27"/>
    <n v="27"/>
    <x v="0"/>
    <n v="2018"/>
    <s v="Castillejos, E."/>
    <s v="Spain"/>
    <s v="When the nature of surface functionalities on modified carbon dominates the dispersion of palladium hydrogenation catalysts"/>
    <s v="Catalysis Today"/>
    <x v="215"/>
    <s v="ICP results was similar to nominal loading, it said. That's why same value was written"/>
    <m/>
  </r>
  <r>
    <x v="0"/>
    <n v="5.4"/>
    <n v="4.5999999999999996"/>
    <n v="0.14814814814814828"/>
    <x v="127"/>
    <n v="200"/>
    <n v="3703.7037037037035"/>
    <x v="6"/>
    <s v="carbon nanotubes, Baytubes C 150 HP, Bayer"/>
    <s v="Functionalization treatment by refluxing in 65%wt HNO3 for 1.5h"/>
    <m/>
    <m/>
    <x v="4"/>
    <s v="water"/>
    <m/>
    <x v="0"/>
    <m/>
    <s v="NA"/>
    <n v="2"/>
    <n v="773"/>
    <s v="NA"/>
    <m/>
    <m/>
    <s v="TEM"/>
    <s v="NA"/>
    <s v="NA"/>
    <s v="NA"/>
    <s v="ND"/>
    <n v="27.25"/>
    <n v="27.25"/>
    <s v="NA"/>
    <s v="NA"/>
    <s v="NA"/>
    <s v="ND"/>
    <n v="34"/>
    <s v="ND"/>
    <n v="40"/>
    <s v="ND"/>
    <n v="40"/>
    <n v="40"/>
    <x v="0"/>
    <n v="2018"/>
    <s v="Lamme, W.S."/>
    <s v="Netherlands"/>
    <s v="Influence of Metal Deposition and Activation Method on the Structure and Performance of Carbon Nanotube Supported Palladium Catalysts"/>
    <s v="ChemCatChem"/>
    <x v="216"/>
    <m/>
    <m/>
  </r>
  <r>
    <x v="5"/>
    <n v="5.0999999999999996"/>
    <n v="4.8"/>
    <n v="5.8823529411764677E-2"/>
    <x v="128"/>
    <n v="200"/>
    <n v="3921.5686274509808"/>
    <x v="6"/>
    <s v="carbon nanotubes, Baytubes C 150 HP, Bayer"/>
    <s v="Functionalization treatment by refluxing in 65%wt HNO3 for 1.5h"/>
    <m/>
    <m/>
    <x v="4"/>
    <s v="water"/>
    <n v="3"/>
    <x v="1"/>
    <m/>
    <s v="NA"/>
    <n v="2"/>
    <n v="773"/>
    <s v="NA"/>
    <m/>
    <m/>
    <s v="TEM"/>
    <s v="NA"/>
    <s v="NA"/>
    <s v="NA"/>
    <s v="ND"/>
    <n v="34.0625"/>
    <n v="34.0625"/>
    <s v="NA"/>
    <s v="NA"/>
    <s v="NA"/>
    <s v="ND"/>
    <n v="29"/>
    <s v="ND"/>
    <n v="32"/>
    <s v="ND"/>
    <n v="32"/>
    <n v="32"/>
    <x v="0"/>
    <n v="2018"/>
    <s v="Lamme, W.S."/>
    <s v="Netherlands"/>
    <s v="Influence of Metal Deposition and Activation Method on the Structure and Performance of Carbon Nanotube Supported Palladium Catalysts"/>
    <s v="ChemCatChem"/>
    <x v="216"/>
    <s v="urea was used as agent"/>
    <m/>
  </r>
  <r>
    <x v="6"/>
    <n v="5.7"/>
    <n v="4"/>
    <n v="0.29824561403508776"/>
    <x v="129"/>
    <n v="200"/>
    <n v="3508.7719298245611"/>
    <x v="6"/>
    <s v="carbon nanotubes, Baytubes C 150 HP, Bayer"/>
    <s v="Functionalization treatment by refluxing in 65%wt HNO3 for 1.5h"/>
    <m/>
    <m/>
    <x v="4"/>
    <s v="water"/>
    <n v="10.3"/>
    <x v="1"/>
    <m/>
    <s v="NA"/>
    <n v="2"/>
    <n v="773"/>
    <s v="H2"/>
    <n v="1"/>
    <n v="363"/>
    <s v="H2 Chemisorption"/>
    <s v="NA"/>
    <s v="NA"/>
    <s v="NA"/>
    <s v="ND"/>
    <n v="30.277777777777779"/>
    <n v="30.277777777777779"/>
    <s v="NA"/>
    <n v="36"/>
    <n v="36"/>
    <s v="ND"/>
    <n v="26"/>
    <s v="ND"/>
    <n v="32"/>
    <s v="ND"/>
    <n v="36"/>
    <n v="36"/>
    <x v="0"/>
    <n v="2018"/>
    <s v="Lamme, W.S."/>
    <s v="Netherlands"/>
    <s v="Influence of Metal Deposition and Activation Method on the Structure and Performance of Carbon Nanotube Supported Palladium Catalysts"/>
    <s v="ChemCatChem"/>
    <x v="216"/>
    <s v="Reducing agent: None."/>
    <m/>
  </r>
  <r>
    <x v="6"/>
    <n v="5.5"/>
    <n v="3.4"/>
    <n v="0.38181818181818183"/>
    <x v="130"/>
    <n v="200"/>
    <n v="3636.3636363636365"/>
    <x v="6"/>
    <s v="carbon nanotubes, Baytubes C 150 HP, Bayer"/>
    <s v="Functionalization treatment by refluxing in 65%wt HNO3 for 1.5h"/>
    <m/>
    <m/>
    <x v="4"/>
    <s v="water"/>
    <n v="10.3"/>
    <x v="1"/>
    <m/>
    <s v="NA"/>
    <m/>
    <m/>
    <s v="H2"/>
    <n v="1"/>
    <n v="363"/>
    <s v="H2 Chemisorption"/>
    <s v="NA"/>
    <s v="NA"/>
    <s v="NA"/>
    <s v="ND"/>
    <n v="30.277777777777779"/>
    <n v="30.277777777777779"/>
    <s v="NA"/>
    <n v="36"/>
    <n v="36"/>
    <s v="ND"/>
    <n v="41"/>
    <s v="ND"/>
    <s v="NA"/>
    <s v="ND"/>
    <n v="36"/>
    <n v="36"/>
    <x v="0"/>
    <n v="2018"/>
    <s v="Lamme, W.S."/>
    <s v="Netherlands"/>
    <s v="Influence of Metal Deposition and Activation Method on the Structure and Performance of Carbon Nanotube Supported Palladium Catalysts"/>
    <s v="ChemCatChem"/>
    <x v="216"/>
    <s v="NaBH4 as reducing agent was also used (Added at 298 K), H2 was written due to higher operational temperature"/>
    <m/>
  </r>
  <r>
    <x v="6"/>
    <n v="5.5"/>
    <n v="3.9"/>
    <n v="0.29090909090909095"/>
    <x v="130"/>
    <n v="200"/>
    <n v="3636.3636363636365"/>
    <x v="6"/>
    <s v="carbon nanotubes, Baytubes C 150 HP, Bayer"/>
    <s v="Functionalization treatment by refluxing in 65%wt HNO3 for 1.5h"/>
    <m/>
    <m/>
    <x v="4"/>
    <s v="water"/>
    <n v="10.3"/>
    <x v="1"/>
    <m/>
    <s v="NA"/>
    <m/>
    <m/>
    <s v="H2"/>
    <n v="1"/>
    <n v="363"/>
    <s v="H2 Chemisorption"/>
    <s v="NA"/>
    <s v="NA"/>
    <s v="NA"/>
    <s v="ND"/>
    <n v="100"/>
    <n v="100"/>
    <s v="NA"/>
    <n v="6"/>
    <n v="6"/>
    <s v="ND"/>
    <s v="NA"/>
    <s v="ND"/>
    <n v="10"/>
    <s v="ND"/>
    <n v="6"/>
    <n v="6"/>
    <x v="0"/>
    <n v="2018"/>
    <s v="Lamme, W.S."/>
    <s v="Netherlands"/>
    <s v="Influence of Metal Deposition and Activation Method on the Structure and Performance of Carbon Nanotube Supported Palladium Catalysts"/>
    <s v="ChemCatChem"/>
    <x v="216"/>
    <s v="Formaldehyde as reducing agent was also used (Added at 298 K), H2 was written due to higher operational temperature"/>
    <m/>
  </r>
  <r>
    <x v="6"/>
    <n v="5.7"/>
    <n v="3.8"/>
    <n v="0.33333333333333337"/>
    <x v="129"/>
    <n v="200"/>
    <n v="3508.7719298245611"/>
    <x v="6"/>
    <s v="carbon nanotubes, Baytubes C 150 HP, Bayer"/>
    <s v="Functionalization treatment by refluxing in 65%wt HNO3 for 1.5h"/>
    <m/>
    <m/>
    <x v="4"/>
    <s v="water"/>
    <n v="10.3"/>
    <x v="1"/>
    <m/>
    <s v="NA"/>
    <m/>
    <m/>
    <s v="H2"/>
    <n v="1"/>
    <n v="363"/>
    <s v="H2 Chemisorption"/>
    <s v="NA"/>
    <s v="NA"/>
    <s v="NA"/>
    <s v="ND"/>
    <n v="60.555555555555557"/>
    <n v="60.555555555555557"/>
    <s v="NA"/>
    <n v="18"/>
    <n v="18"/>
    <s v="ND"/>
    <n v="33"/>
    <s v="ND"/>
    <s v="NA"/>
    <s v="ND"/>
    <n v="18"/>
    <n v="18"/>
    <x v="0"/>
    <n v="2018"/>
    <s v="Lamme, W.S."/>
    <s v="Netherlands"/>
    <s v="Influence of Metal Deposition and Activation Method on the Structure and Performance of Carbon Nanotube Supported Palladium Catalysts"/>
    <s v="ChemCatChem"/>
    <x v="216"/>
    <s v="NaBH4 as reducing agent was also used (Added at 275 K), H2 was written due to higher operational temperature"/>
    <m/>
  </r>
  <r>
    <x v="6"/>
    <n v="5.9"/>
    <n v="4.5"/>
    <n v="0.23728813559322037"/>
    <x v="131"/>
    <n v="200"/>
    <n v="3389.8305084745762"/>
    <x v="6"/>
    <s v="carbon nanotubes, Baytubes C 150 HP, Bayer"/>
    <s v="Functionalization treatment by refluxing in 65%wt HNO3 for 1.5h"/>
    <m/>
    <m/>
    <x v="4"/>
    <s v="water"/>
    <n v="10.3"/>
    <x v="1"/>
    <m/>
    <s v="NA"/>
    <m/>
    <m/>
    <s v="H2"/>
    <n v="1"/>
    <n v="363"/>
    <s v="H2 Chemisorption"/>
    <s v="NA"/>
    <s v="NA"/>
    <s v="NA"/>
    <s v="ND"/>
    <n v="100"/>
    <n v="100"/>
    <s v="NA"/>
    <n v="6"/>
    <n v="6"/>
    <s v="ND"/>
    <s v="NA"/>
    <s v="ND"/>
    <n v="10"/>
    <s v="ND"/>
    <n v="6"/>
    <n v="6"/>
    <x v="0"/>
    <n v="2018"/>
    <s v="Lamme, W.S."/>
    <s v="Netherlands"/>
    <s v="Influence of Metal Deposition and Activation Method on the Structure and Performance of Carbon Nanotube Supported Palladium Catalysts"/>
    <s v="ChemCatChem"/>
    <x v="216"/>
    <s v="Formaldehyde as reducing agent was also used (Added at 353 K), H2 was written due to higher operational temperature"/>
    <m/>
  </r>
  <r>
    <x v="4"/>
    <n v="5"/>
    <n v="5"/>
    <n v="0"/>
    <x v="1"/>
    <m/>
    <s v="NA"/>
    <x v="6"/>
    <s v="Activated Carbon, from Evonik"/>
    <s v="NA"/>
    <m/>
    <m/>
    <x v="5"/>
    <m/>
    <m/>
    <x v="0"/>
    <m/>
    <s v="NA"/>
    <n v="4"/>
    <n v="373"/>
    <s v="NA"/>
    <m/>
    <m/>
    <s v="TEM"/>
    <s v="NA"/>
    <s v="NA"/>
    <s v="NA"/>
    <s v="ND"/>
    <n v="51.904761904761905"/>
    <n v="51.904761904761905"/>
    <s v="NA"/>
    <s v="NA"/>
    <s v="NA"/>
    <s v="ND"/>
    <s v="NA"/>
    <s v="ND"/>
    <n v="21"/>
    <n v="5"/>
    <n v="21"/>
    <n v="21"/>
    <x v="17"/>
    <n v="2018"/>
    <s v="Villa, A."/>
    <s v="Italy, Belgium"/>
    <s v="Selective catalytic amination of halogenated aldehydes with calcined palladium catalysts"/>
    <s v="RSC Advances"/>
    <x v="217"/>
    <s v="Calcined under N2 flow"/>
    <m/>
  </r>
  <r>
    <x v="4"/>
    <n v="5"/>
    <n v="5"/>
    <n v="0"/>
    <x v="1"/>
    <m/>
    <s v="NA"/>
    <x v="6"/>
    <s v="Activated Carbon, from Evonik"/>
    <s v="NA"/>
    <m/>
    <m/>
    <x v="5"/>
    <m/>
    <m/>
    <x v="0"/>
    <m/>
    <s v="NA"/>
    <n v="4"/>
    <n v="473"/>
    <s v="NA"/>
    <m/>
    <m/>
    <s v="TEM"/>
    <s v="NA"/>
    <s v="NA"/>
    <s v="NA"/>
    <s v="ND"/>
    <n v="37.586206896551722"/>
    <n v="37.586206896551722"/>
    <s v="NA"/>
    <s v="NA"/>
    <s v="NA"/>
    <s v="ND"/>
    <s v="NA"/>
    <s v="ND"/>
    <n v="29"/>
    <n v="8"/>
    <n v="29"/>
    <n v="29"/>
    <x v="17"/>
    <n v="2018"/>
    <s v="Villa, A."/>
    <s v="Italy, Belgium"/>
    <s v="Selective catalytic amination of halogenated aldehydes with calcined palladium catalysts"/>
    <s v="RSC Advances"/>
    <x v="217"/>
    <s v="Calcined under N2 flow"/>
    <m/>
  </r>
  <r>
    <x v="4"/>
    <n v="5"/>
    <n v="5"/>
    <n v="0"/>
    <x v="1"/>
    <m/>
    <s v="NA"/>
    <x v="6"/>
    <s v="Activated Carbon, from Evonik"/>
    <s v="NA"/>
    <m/>
    <m/>
    <x v="5"/>
    <m/>
    <m/>
    <x v="0"/>
    <m/>
    <s v="NA"/>
    <n v="4"/>
    <n v="673"/>
    <s v="NA"/>
    <m/>
    <m/>
    <s v="TEM"/>
    <s v="NA"/>
    <s v="NA"/>
    <s v="NA"/>
    <s v="ND"/>
    <n v="17.301587301587301"/>
    <n v="17.301587301587301"/>
    <s v="NA"/>
    <s v="NA"/>
    <s v="NA"/>
    <s v="ND"/>
    <s v="NA"/>
    <s v="ND"/>
    <n v="63"/>
    <n v="14"/>
    <n v="63"/>
    <n v="63"/>
    <x v="17"/>
    <n v="2018"/>
    <s v="Villa, A."/>
    <s v="Italy, Belgium"/>
    <s v="Selective catalytic amination of halogenated aldehydes with calcined palladium catalysts"/>
    <s v="RSC Advances"/>
    <x v="217"/>
    <s v="Calcined under N2 flow"/>
    <m/>
  </r>
  <r>
    <x v="4"/>
    <n v="5"/>
    <n v="5"/>
    <n v="0"/>
    <x v="1"/>
    <m/>
    <s v="NA"/>
    <x v="6"/>
    <s v="Activated Carbon, from Evonik"/>
    <s v="NA"/>
    <m/>
    <m/>
    <x v="5"/>
    <m/>
    <m/>
    <x v="0"/>
    <m/>
    <s v="NA"/>
    <n v="4"/>
    <n v="673"/>
    <s v="NA"/>
    <m/>
    <m/>
    <s v="TEM"/>
    <s v="NA"/>
    <s v="NA"/>
    <s v="NA"/>
    <s v="ND"/>
    <n v="23.695652173913043"/>
    <n v="23.695652173913043"/>
    <s v="NA"/>
    <s v="NA"/>
    <s v="NA"/>
    <s v="ND"/>
    <s v="NA"/>
    <s v="ND"/>
    <n v="46"/>
    <n v="12"/>
    <n v="46"/>
    <n v="46"/>
    <x v="17"/>
    <n v="2018"/>
    <s v="Villa, A."/>
    <s v="Italy, Belgium"/>
    <s v="Selective catalytic amination of halogenated aldehydes with calcined palladium catalysts"/>
    <s v="RSC Advances"/>
    <x v="217"/>
    <s v="Catalyst was not dried before calcination"/>
    <m/>
  </r>
  <r>
    <x v="1"/>
    <n v="5"/>
    <n v="4.96"/>
    <n v="8.0000000000000071E-3"/>
    <x v="1"/>
    <n v="1698"/>
    <n v="33960"/>
    <x v="6"/>
    <s v="activated carbon, Baoji Rock New Materials"/>
    <s v="NA"/>
    <m/>
    <m/>
    <x v="0"/>
    <s v="HCl"/>
    <n v="10"/>
    <x v="1"/>
    <m/>
    <s v="NA"/>
    <m/>
    <m/>
    <s v="H2"/>
    <m/>
    <m/>
    <s v="TEM"/>
    <s v="NA"/>
    <s v="NA"/>
    <s v="NA"/>
    <s v="ND"/>
    <n v="25.952380952380953"/>
    <n v="25.952380952380953"/>
    <s v="NA"/>
    <s v="NA"/>
    <s v="NA"/>
    <s v="ND"/>
    <s v="NA"/>
    <s v="ND"/>
    <n v="42"/>
    <s v="ND"/>
    <n v="42"/>
    <n v="42"/>
    <x v="0"/>
    <n v="2018"/>
    <s v="An, N."/>
    <s v="China"/>
    <s v="High-performance palladium catalysts for the hydrogenation toward dibenzylbiotinmethylester: Effect of carbon support functionalization"/>
    <s v="Journal of Colloid and Interface Science"/>
    <x v="218"/>
    <m/>
    <m/>
  </r>
  <r>
    <x v="1"/>
    <n v="5"/>
    <n v="4.95"/>
    <n v="9.9999999999999638E-3"/>
    <x v="1"/>
    <n v="1515"/>
    <n v="30300"/>
    <x v="6"/>
    <s v="activated carbon, Baoji Rock New Materials"/>
    <s v="HNO3 treatment with 10wt% HNO3 at 60 ℃ for 5h"/>
    <m/>
    <m/>
    <x v="0"/>
    <s v="HCl"/>
    <n v="10"/>
    <x v="1"/>
    <m/>
    <s v="NA"/>
    <m/>
    <m/>
    <s v="H2"/>
    <m/>
    <m/>
    <s v="TEM"/>
    <s v="NA"/>
    <s v="NA"/>
    <s v="NA"/>
    <s v="ND"/>
    <n v="38.928571428571431"/>
    <n v="38.928571428571431"/>
    <s v="NA"/>
    <s v="NA"/>
    <s v="NA"/>
    <s v="ND"/>
    <s v="NA"/>
    <s v="ND"/>
    <n v="28"/>
    <s v="ND"/>
    <n v="28"/>
    <n v="28"/>
    <x v="0"/>
    <n v="2018"/>
    <s v="An, N."/>
    <s v="China"/>
    <s v="High-performance palladium catalysts for the hydrogenation toward dibenzylbiotinmethylester: Effect of carbon support functionalization"/>
    <s v="Journal of Colloid and Interface Science"/>
    <x v="218"/>
    <m/>
    <m/>
  </r>
  <r>
    <x v="1"/>
    <n v="5"/>
    <n v="4.96"/>
    <n v="8.0000000000000071E-3"/>
    <x v="1"/>
    <n v="1647"/>
    <n v="32940"/>
    <x v="6"/>
    <s v="activated carbon, Baoji Rock New Materials"/>
    <s v="HCl treatment with 15wt% HCl at 60 ℃ for 5 h"/>
    <m/>
    <m/>
    <x v="0"/>
    <s v="HCl"/>
    <n v="10"/>
    <x v="1"/>
    <m/>
    <s v="NA"/>
    <m/>
    <m/>
    <s v="H2"/>
    <m/>
    <m/>
    <s v="TEM"/>
    <s v="NA"/>
    <s v="NA"/>
    <s v="NA"/>
    <s v="ND"/>
    <n v="27.948717948717949"/>
    <n v="27.948717948717949"/>
    <s v="NA"/>
    <s v="NA"/>
    <s v="NA"/>
    <s v="ND"/>
    <s v="NA"/>
    <s v="ND"/>
    <n v="39"/>
    <s v="ND"/>
    <n v="39"/>
    <n v="39"/>
    <x v="0"/>
    <n v="2018"/>
    <s v="An, N."/>
    <s v="China"/>
    <s v="High-performance palladium catalysts for the hydrogenation toward dibenzylbiotinmethylester: Effect of carbon support functionalization"/>
    <s v="Journal of Colloid and Interface Science"/>
    <x v="218"/>
    <m/>
    <m/>
  </r>
  <r>
    <x v="1"/>
    <n v="5"/>
    <n v="4.97"/>
    <n v="6.0000000000000496E-3"/>
    <x v="1"/>
    <n v="1579"/>
    <n v="31580"/>
    <x v="6"/>
    <s v="activated carbon, Baoji Rock New Materials"/>
    <s v="H2O2 treatment with 5wt% H2O2 at 60 ℃ for 5h"/>
    <m/>
    <m/>
    <x v="0"/>
    <s v="HCl"/>
    <n v="10"/>
    <x v="1"/>
    <m/>
    <s v="NA"/>
    <m/>
    <m/>
    <s v="H2"/>
    <m/>
    <m/>
    <s v="TEM"/>
    <s v="NA"/>
    <s v="NA"/>
    <s v="NA"/>
    <s v="ND"/>
    <n v="34.0625"/>
    <n v="34.0625"/>
    <s v="NA"/>
    <s v="NA"/>
    <s v="NA"/>
    <s v="ND"/>
    <s v="NA"/>
    <s v="ND"/>
    <n v="32"/>
    <s v="ND"/>
    <n v="32"/>
    <n v="32"/>
    <x v="0"/>
    <n v="2018"/>
    <s v="An, N."/>
    <s v="China"/>
    <s v="High-performance palladium catalysts for the hydrogenation toward dibenzylbiotinmethylester: Effect of carbon support functionalization"/>
    <s v="Journal of Colloid and Interface Science"/>
    <x v="218"/>
    <m/>
    <m/>
  </r>
  <r>
    <x v="1"/>
    <s v="NA"/>
    <n v="1.19"/>
    <s v="NA"/>
    <x v="132"/>
    <m/>
    <s v="NA"/>
    <x v="5"/>
    <s v="P25 Degussa, 99.9%"/>
    <s v="ND"/>
    <m/>
    <m/>
    <x v="8"/>
    <s v="water"/>
    <m/>
    <x v="0"/>
    <n v="6"/>
    <s v="NA"/>
    <n v="3"/>
    <n v="673"/>
    <s v="NA"/>
    <m/>
    <m/>
    <s v="TEM"/>
    <s v="NA"/>
    <s v="NA"/>
    <s v="NA"/>
    <s v="ND"/>
    <n v="32.831325301204814"/>
    <n v="32.831325301204814"/>
    <s v="NA"/>
    <s v="NA"/>
    <s v="NA"/>
    <s v="ND"/>
    <s v="NA"/>
    <s v="ND"/>
    <n v="33.200000000000003"/>
    <n v="10.6"/>
    <n v="33.200000000000003"/>
    <n v="33.200000000000003"/>
    <x v="0"/>
    <n v="2018"/>
    <s v="Albilali, R."/>
    <s v="UK, Saudi Arabia"/>
    <s v="The selective hydrogenation of furfural over supported palladium nanoparticle catalysts prepared by sol-immobilisation: effect of catalyst support and reaction conditions"/>
    <s v="Catalysis Science &amp; Technology"/>
    <x v="219"/>
    <m/>
    <s v="TiO2 P-25 Degussa"/>
  </r>
  <r>
    <x v="1"/>
    <s v="NA"/>
    <n v="0.56999999999999995"/>
    <s v="NA"/>
    <x v="133"/>
    <m/>
    <s v="NA"/>
    <x v="5"/>
    <s v="P25 Degussa, 99.9%"/>
    <s v="ND"/>
    <m/>
    <m/>
    <x v="8"/>
    <s v="water"/>
    <m/>
    <x v="0"/>
    <n v="6"/>
    <s v="NA"/>
    <n v="3"/>
    <n v="673"/>
    <s v="NA"/>
    <m/>
    <m/>
    <s v="TEM"/>
    <s v="NA"/>
    <s v="NA"/>
    <s v="NA"/>
    <s v="ND"/>
    <n v="36.700336700336699"/>
    <n v="36.700336700336699"/>
    <s v="NA"/>
    <s v="NA"/>
    <s v="NA"/>
    <s v="ND"/>
    <s v="NA"/>
    <s v="ND"/>
    <n v="29.7"/>
    <n v="9.6"/>
    <n v="29.7"/>
    <n v="29.7"/>
    <x v="0"/>
    <n v="2018"/>
    <s v="Albilali, R."/>
    <s v="UK, Saudi Arabia"/>
    <s v="The selective hydrogenation of furfural over supported palladium nanoparticle catalysts prepared by sol-immobilisation: effect of catalyst support and reaction conditions"/>
    <s v="Catalysis Science &amp; Technology"/>
    <x v="219"/>
    <m/>
    <s v="TiO2 P-25 Degussa"/>
  </r>
  <r>
    <x v="1"/>
    <n v="1"/>
    <n v="0.92"/>
    <n v="7.999999999999996E-2"/>
    <x v="0"/>
    <n v="221.2"/>
    <n v="22120"/>
    <x v="6"/>
    <s v="carbon nanotubes, Sigma Aldrich"/>
    <s v="ND"/>
    <m/>
    <m/>
    <x v="0"/>
    <s v="water"/>
    <m/>
    <x v="0"/>
    <m/>
    <s v="NA"/>
    <m/>
    <m/>
    <s v="NA"/>
    <m/>
    <m/>
    <s v="TEM"/>
    <s v="NA"/>
    <s v="NA"/>
    <s v="NA"/>
    <s v="ND"/>
    <n v="27.25"/>
    <n v="27.25"/>
    <s v="NA"/>
    <s v="NA"/>
    <s v="NA"/>
    <s v="ND"/>
    <s v="NA"/>
    <s v="ND"/>
    <n v="40"/>
    <s v="ND"/>
    <n v="40"/>
    <n v="40"/>
    <x v="25"/>
    <n v="2018"/>
    <s v="Singhania, A."/>
    <s v="India"/>
    <s v="Catalytic performance of carbon nanotubes supported palladium catalyst for hydrogen production from hydrogen iodide decomposition in thermochemical sulfur iodine cycle"/>
    <s v="Renewable Energy"/>
    <x v="220"/>
    <m/>
    <m/>
  </r>
  <r>
    <x v="1"/>
    <n v="3"/>
    <n v="2.94"/>
    <n v="2.0000000000000018E-2"/>
    <x v="14"/>
    <n v="221.2"/>
    <n v="7373.333333333333"/>
    <x v="6"/>
    <s v="carbon nanotubes, Sigma Aldrich"/>
    <s v="ND"/>
    <m/>
    <m/>
    <x v="0"/>
    <s v="water"/>
    <m/>
    <x v="0"/>
    <m/>
    <s v="NA"/>
    <m/>
    <m/>
    <s v="NA"/>
    <m/>
    <m/>
    <s v="TEM"/>
    <s v="NA"/>
    <s v="NA"/>
    <s v="NA"/>
    <s v="ND"/>
    <n v="18.166666666666668"/>
    <n v="18.166666666666668"/>
    <s v="NA"/>
    <s v="NA"/>
    <s v="NA"/>
    <s v="ND"/>
    <s v="NA"/>
    <s v="ND"/>
    <n v="60"/>
    <s v="ND"/>
    <n v="60"/>
    <n v="60"/>
    <x v="25"/>
    <n v="2018"/>
    <s v="Singhania, A."/>
    <s v="India"/>
    <s v="Catalytic performance of carbon nanotubes supported palladium catalyst for hydrogen production from hydrogen iodide decomposition in thermochemical sulfur iodine cycle"/>
    <s v="Renewable Energy"/>
    <x v="220"/>
    <m/>
    <m/>
  </r>
  <r>
    <x v="1"/>
    <n v="5"/>
    <n v="4.88"/>
    <n v="2.4000000000000021E-2"/>
    <x v="1"/>
    <n v="221.2"/>
    <n v="4424"/>
    <x v="6"/>
    <s v="carbon nanotubes, Sigma Aldrich"/>
    <s v="ND"/>
    <m/>
    <m/>
    <x v="0"/>
    <s v="water"/>
    <m/>
    <x v="0"/>
    <m/>
    <s v="NA"/>
    <m/>
    <m/>
    <s v="NA"/>
    <m/>
    <m/>
    <s v="TEM"/>
    <s v="NA"/>
    <s v="NA"/>
    <s v="NA"/>
    <s v="ND"/>
    <n v="7.2666666666666666"/>
    <n v="7.2666666666666666"/>
    <s v="NA"/>
    <s v="NA"/>
    <s v="NA"/>
    <s v="ND"/>
    <s v="NA"/>
    <s v="ND"/>
    <n v="150"/>
    <s v="ND"/>
    <n v="150"/>
    <n v="150"/>
    <x v="25"/>
    <n v="2018"/>
    <s v="Singhania, A."/>
    <s v="India"/>
    <s v="Catalytic performance of carbon nanotubes supported palladium catalyst for hydrogen production from hydrogen iodide decomposition in thermochemical sulfur iodine cycle"/>
    <s v="Renewable Energy"/>
    <x v="220"/>
    <m/>
    <m/>
  </r>
  <r>
    <x v="5"/>
    <n v="5"/>
    <s v="NA"/>
    <s v="NA"/>
    <x v="1"/>
    <n v="422"/>
    <n v="8440"/>
    <x v="6"/>
    <s v="Sibunit"/>
    <s v="ND"/>
    <m/>
    <m/>
    <x v="0"/>
    <s v="aqueous hydrochloric acid"/>
    <n v="4.3"/>
    <x v="1"/>
    <m/>
    <s v="NA"/>
    <m/>
    <m/>
    <s v="H2"/>
    <m/>
    <n v="393"/>
    <s v="CO Chemisorption"/>
    <n v="1.1020000000000001"/>
    <s v="NA"/>
    <n v="29"/>
    <s v="ND"/>
    <s v="NA"/>
    <n v="29"/>
    <s v="NA"/>
    <n v="38"/>
    <n v="38"/>
    <s v="ND"/>
    <s v="NA"/>
    <s v="ND"/>
    <s v="NA"/>
    <s v="ND"/>
    <n v="38"/>
    <n v="38"/>
    <x v="0"/>
    <n v="2018"/>
    <s v="Belskaya, O. B."/>
    <s v="Russia"/>
    <s v="The effect of preparation conditions of Pd/C catalyst on its activity and selectivity in the aqueous-phase hydrogenation of 2,4,6-trinitrobenzoic acid"/>
    <s v="Catalysis Today"/>
    <x v="211"/>
    <s v="K2CO3 precipitant for pH adjustment"/>
    <m/>
  </r>
  <r>
    <x v="5"/>
    <n v="5"/>
    <s v="NA"/>
    <s v="NA"/>
    <x v="1"/>
    <n v="422"/>
    <n v="8440"/>
    <x v="6"/>
    <s v="Sibunit"/>
    <s v="ND"/>
    <m/>
    <m/>
    <x v="0"/>
    <s v="aqueous hydrochloric acid"/>
    <n v="5.2"/>
    <x v="1"/>
    <m/>
    <s v="NA"/>
    <m/>
    <m/>
    <s v="H2"/>
    <m/>
    <n v="393"/>
    <s v="CO Chemisorption"/>
    <n v="1.113"/>
    <s v="NA"/>
    <n v="21"/>
    <s v="ND"/>
    <s v="NA"/>
    <n v="21"/>
    <s v="NA"/>
    <n v="53"/>
    <n v="53"/>
    <s v="ND"/>
    <s v="NA"/>
    <s v="ND"/>
    <n v="74"/>
    <s v="ND"/>
    <n v="53"/>
    <n v="53"/>
    <x v="0"/>
    <n v="2018"/>
    <s v="Belskaya, O. B."/>
    <s v="Russia"/>
    <s v="The effect of preparation conditions of Pd/C catalyst on its activity and selectivity in the aqueous-phase hydrogenation of 2,4,6-trinitrobenzoic acid"/>
    <s v="Catalysis Today"/>
    <x v="211"/>
    <s v="K2CO3 precipitant for pH adjustment"/>
    <m/>
  </r>
  <r>
    <x v="5"/>
    <n v="5"/>
    <s v="NA"/>
    <s v="NA"/>
    <x v="1"/>
    <n v="422"/>
    <n v="8440"/>
    <x v="6"/>
    <s v="Sibunit"/>
    <s v="ND"/>
    <m/>
    <m/>
    <x v="0"/>
    <s v="aqueous hydrochloric acid"/>
    <n v="4.5999999999999996"/>
    <x v="1"/>
    <m/>
    <s v="NA"/>
    <m/>
    <m/>
    <s v="H2"/>
    <m/>
    <n v="393"/>
    <s v="CO Chemisorption"/>
    <n v="1.107"/>
    <s v="NA"/>
    <n v="27"/>
    <s v="ND"/>
    <s v="NA"/>
    <n v="27"/>
    <s v="NA"/>
    <n v="41"/>
    <n v="41"/>
    <s v="ND"/>
    <s v="NA"/>
    <s v="ND"/>
    <s v="NA"/>
    <s v="ND"/>
    <n v="41"/>
    <n v="41"/>
    <x v="0"/>
    <n v="2018"/>
    <s v="Belskaya, O. B."/>
    <s v="Russia"/>
    <s v="The effect of preparation conditions of Pd/C catalyst on its activity and selectivity in the aqueous-phase hydrogenation of 2,4,6-trinitrobenzoic acid"/>
    <s v="Catalysis Today"/>
    <x v="211"/>
    <s v="Na2CO3 precipitant for pH adjustment"/>
    <m/>
  </r>
  <r>
    <x v="5"/>
    <n v="5"/>
    <s v="NA"/>
    <s v="NA"/>
    <x v="1"/>
    <n v="422"/>
    <n v="8440"/>
    <x v="6"/>
    <s v="Sibunit"/>
    <s v="ND"/>
    <m/>
    <m/>
    <x v="0"/>
    <s v="aqueous hydrochloric acid"/>
    <n v="5.2"/>
    <x v="1"/>
    <m/>
    <s v="NA"/>
    <m/>
    <m/>
    <s v="H2"/>
    <m/>
    <n v="393"/>
    <s v="CO Chemisorption"/>
    <n v="1.113"/>
    <s v="NA"/>
    <n v="21"/>
    <s v="ND"/>
    <s v="NA"/>
    <n v="21"/>
    <s v="NA"/>
    <n v="53"/>
    <n v="53"/>
    <s v="ND"/>
    <s v="NA"/>
    <s v="ND"/>
    <n v="107"/>
    <s v="ND"/>
    <n v="53"/>
    <n v="53"/>
    <x v="0"/>
    <n v="2018"/>
    <s v="Belskaya, O. B."/>
    <s v="Russia"/>
    <s v="The effect of preparation conditions of Pd/C catalyst on its activity and selectivity in the aqueous-phase hydrogenation of 2,4,6-trinitrobenzoic acid"/>
    <s v="Catalysis Today"/>
    <x v="211"/>
    <s v="Na2CO3 precipitant for pH adjustment"/>
    <m/>
  </r>
  <r>
    <x v="5"/>
    <n v="5"/>
    <s v="NA"/>
    <s v="NA"/>
    <x v="1"/>
    <n v="422"/>
    <n v="8440"/>
    <x v="6"/>
    <s v="Sibunit"/>
    <s v="ND"/>
    <m/>
    <m/>
    <x v="0"/>
    <s v="aqueous hydrochloric acid"/>
    <n v="4.0999999999999996"/>
    <x v="1"/>
    <m/>
    <s v="NA"/>
    <m/>
    <m/>
    <s v="H2"/>
    <m/>
    <n v="393"/>
    <s v="CO Chemisorption"/>
    <n v="1.1020000000000001"/>
    <s v="NA"/>
    <n v="19"/>
    <s v="ND"/>
    <s v="NA"/>
    <n v="19"/>
    <s v="NA"/>
    <n v="58"/>
    <n v="58"/>
    <s v="ND"/>
    <s v="NA"/>
    <s v="ND"/>
    <s v="NA"/>
    <s v="ND"/>
    <n v="58"/>
    <n v="58"/>
    <x v="0"/>
    <n v="2018"/>
    <s v="Belskaya, O. B."/>
    <s v="Russia"/>
    <s v="The effect of preparation conditions of Pd/C catalyst on its activity and selectivity in the aqueous-phase hydrogenation of 2,4,6-trinitrobenzoic acid"/>
    <s v="Catalysis Today"/>
    <x v="211"/>
    <s v="Li2CO3 precipitant for pH adjustment"/>
    <m/>
  </r>
  <r>
    <x v="5"/>
    <n v="5"/>
    <s v="NA"/>
    <s v="NA"/>
    <x v="1"/>
    <n v="422"/>
    <n v="8440"/>
    <x v="6"/>
    <s v="Sibunit"/>
    <s v="ND"/>
    <m/>
    <m/>
    <x v="0"/>
    <s v="aqueous hydrochloric acid"/>
    <n v="5.5"/>
    <x v="1"/>
    <m/>
    <s v="NA"/>
    <m/>
    <m/>
    <s v="H2"/>
    <m/>
    <n v="393"/>
    <s v="CO Chemisorption"/>
    <n v="1.1040000000000001"/>
    <s v="NA"/>
    <n v="16"/>
    <s v="ND"/>
    <s v="NA"/>
    <n v="16"/>
    <s v="NA"/>
    <n v="69"/>
    <n v="69"/>
    <s v="ND"/>
    <s v="NA"/>
    <s v="ND"/>
    <s v="NA"/>
    <s v="ND"/>
    <n v="69"/>
    <n v="69"/>
    <x v="0"/>
    <n v="2018"/>
    <s v="Belskaya, O. B."/>
    <s v="Russia"/>
    <s v="The effect of preparation conditions of Pd/C catalyst on its activity and selectivity in the aqueous-phase hydrogenation of 2,4,6-trinitrobenzoic acid"/>
    <s v="Catalysis Today"/>
    <x v="211"/>
    <s v="Li2CO3 precipitant for pH adjustment"/>
    <m/>
  </r>
  <r>
    <x v="5"/>
    <n v="5"/>
    <s v="NA"/>
    <s v="NA"/>
    <x v="1"/>
    <n v="422"/>
    <n v="8440"/>
    <x v="6"/>
    <s v="Sibunit"/>
    <s v="ND"/>
    <m/>
    <m/>
    <x v="0"/>
    <s v="aqueous hydrochloric acid"/>
    <n v="4.4000000000000004"/>
    <x v="1"/>
    <m/>
    <s v="NA"/>
    <m/>
    <m/>
    <s v="H2"/>
    <m/>
    <n v="393"/>
    <s v="CO Chemisorption"/>
    <n v="1.1200000000000001"/>
    <s v="NA"/>
    <n v="32"/>
    <s v="ND"/>
    <s v="NA"/>
    <n v="32"/>
    <s v="NA"/>
    <n v="35"/>
    <n v="35"/>
    <s v="ND"/>
    <s v="NA"/>
    <s v="ND"/>
    <n v="57"/>
    <s v="ND"/>
    <n v="35"/>
    <n v="35"/>
    <x v="0"/>
    <n v="2018"/>
    <s v="Belskaya, O. B."/>
    <s v="Russia"/>
    <s v="The effect of preparation conditions of Pd/C catalyst on its activity and selectivity in the aqueous-phase hydrogenation of 2,4,6-trinitrobenzoic acid"/>
    <s v="Catalysis Today"/>
    <x v="211"/>
    <s v="KHCO3 precipitant for pH adjustment"/>
    <m/>
  </r>
  <r>
    <x v="5"/>
    <n v="5"/>
    <s v="NA"/>
    <s v="NA"/>
    <x v="1"/>
    <n v="422"/>
    <n v="8440"/>
    <x v="6"/>
    <s v="Sibunit"/>
    <s v="ND"/>
    <m/>
    <m/>
    <x v="0"/>
    <s v="aqueous hydrochloric acid"/>
    <n v="5.0999999999999996"/>
    <x v="1"/>
    <m/>
    <s v="NA"/>
    <m/>
    <m/>
    <s v="H2"/>
    <m/>
    <n v="393"/>
    <s v="CO Chemisorption"/>
    <n v="1.105"/>
    <s v="NA"/>
    <n v="17"/>
    <s v="ND"/>
    <s v="NA"/>
    <n v="17"/>
    <s v="NA"/>
    <n v="65"/>
    <n v="65"/>
    <s v="ND"/>
    <s v="NA"/>
    <s v="ND"/>
    <n v="102"/>
    <s v="ND"/>
    <n v="65"/>
    <n v="65"/>
    <x v="0"/>
    <n v="2018"/>
    <s v="Belskaya, O. B."/>
    <s v="Russia"/>
    <s v="The effect of preparation conditions of Pd/C catalyst on its activity and selectivity in the aqueous-phase hydrogenation of 2,4,6-trinitrobenzoic acid"/>
    <s v="Catalysis Today"/>
    <x v="211"/>
    <s v="KHCO3 precipitant for pH adjustment"/>
    <m/>
  </r>
  <r>
    <x v="5"/>
    <n v="5"/>
    <s v="NA"/>
    <s v="NA"/>
    <x v="1"/>
    <n v="422"/>
    <n v="8440"/>
    <x v="6"/>
    <s v="Sibunit"/>
    <s v="ND"/>
    <m/>
    <m/>
    <x v="0"/>
    <s v="aqueous hydrochloric acid"/>
    <n v="4.5"/>
    <x v="1"/>
    <m/>
    <s v="NA"/>
    <m/>
    <m/>
    <s v="H2"/>
    <m/>
    <n v="393"/>
    <s v="CO Chemisorption"/>
    <n v="1.1100000000000001"/>
    <s v="NA"/>
    <n v="15"/>
    <s v="ND"/>
    <s v="NA"/>
    <n v="15"/>
    <s v="NA"/>
    <n v="74"/>
    <n v="74"/>
    <s v="ND"/>
    <s v="NA"/>
    <s v="ND"/>
    <s v="NA"/>
    <s v="ND"/>
    <n v="74"/>
    <n v="74"/>
    <x v="0"/>
    <n v="2018"/>
    <s v="Belskaya, O. B."/>
    <s v="Russia"/>
    <s v="The effect of preparation conditions of Pd/C catalyst on its activity and selectivity in the aqueous-phase hydrogenation of 2,4,6-trinitrobenzoic acid"/>
    <s v="Catalysis Today"/>
    <x v="211"/>
    <s v="NaHCO3 precipitant for pH adjustment"/>
    <m/>
  </r>
  <r>
    <x v="5"/>
    <n v="5"/>
    <s v="NA"/>
    <s v="NA"/>
    <x v="1"/>
    <n v="422"/>
    <n v="8440"/>
    <x v="6"/>
    <s v="Sibunit"/>
    <s v="ND"/>
    <m/>
    <m/>
    <x v="0"/>
    <s v="aqueous hydrochloric acid"/>
    <n v="5.4"/>
    <x v="1"/>
    <m/>
    <s v="NA"/>
    <m/>
    <m/>
    <s v="H2"/>
    <m/>
    <n v="393"/>
    <s v="CO Chemisorption"/>
    <n v="1.113"/>
    <s v="NA"/>
    <n v="7"/>
    <s v="ND"/>
    <s v="NA"/>
    <n v="7"/>
    <s v="NA"/>
    <n v="159"/>
    <n v="159"/>
    <s v="ND"/>
    <s v="NA"/>
    <s v="ND"/>
    <s v="NA"/>
    <s v="ND"/>
    <n v="159"/>
    <n v="159"/>
    <x v="0"/>
    <n v="2018"/>
    <s v="Belskaya, O. B."/>
    <s v="Russia"/>
    <s v="The effect of preparation conditions of Pd/C catalyst on its activity and selectivity in the aqueous-phase hydrogenation of 2,4,6-trinitrobenzoic acid"/>
    <s v="Catalysis Today"/>
    <x v="211"/>
    <s v="NaHCO3 precipitant for pH adjustment"/>
    <m/>
  </r>
  <r>
    <x v="5"/>
    <n v="5"/>
    <s v="NA"/>
    <s v="NA"/>
    <x v="1"/>
    <n v="422"/>
    <n v="8440"/>
    <x v="6"/>
    <s v="Sibunit"/>
    <s v="ND"/>
    <m/>
    <m/>
    <x v="0"/>
    <s v="aqueous hydrochloric acid"/>
    <n v="4.7"/>
    <x v="1"/>
    <m/>
    <s v="NA"/>
    <m/>
    <m/>
    <s v="H2"/>
    <m/>
    <n v="393"/>
    <s v="CO Chemisorption"/>
    <n v="1.113"/>
    <s v="NA"/>
    <n v="21"/>
    <s v="ND"/>
    <s v="NA"/>
    <n v="21"/>
    <s v="NA"/>
    <n v="53"/>
    <n v="53"/>
    <s v="ND"/>
    <s v="NA"/>
    <s v="ND"/>
    <s v="NA"/>
    <s v="ND"/>
    <n v="53"/>
    <n v="53"/>
    <x v="0"/>
    <n v="2018"/>
    <s v="Belskaya, O. B."/>
    <s v="Russia"/>
    <s v="The effect of preparation conditions of Pd/C catalyst on its activity and selectivity in the aqueous-phase hydrogenation of 2,4,6-trinitrobenzoic acid"/>
    <s v="Catalysis Today"/>
    <x v="211"/>
    <s v="KOH precipitant for pH adjustment"/>
    <m/>
  </r>
  <r>
    <x v="5"/>
    <n v="5"/>
    <s v="NA"/>
    <s v="NA"/>
    <x v="1"/>
    <n v="422"/>
    <n v="8440"/>
    <x v="6"/>
    <s v="Sibunit"/>
    <s v="ND"/>
    <m/>
    <m/>
    <x v="0"/>
    <s v="aqueous hydrochloric acid"/>
    <n v="5.5"/>
    <x v="1"/>
    <m/>
    <s v="NA"/>
    <m/>
    <m/>
    <s v="H2"/>
    <m/>
    <n v="393"/>
    <s v="CO Chemisorption"/>
    <n v="1.1160000000000001"/>
    <s v="NA"/>
    <n v="12"/>
    <s v="ND"/>
    <s v="NA"/>
    <n v="12"/>
    <s v="NA"/>
    <n v="93"/>
    <n v="93"/>
    <s v="ND"/>
    <s v="NA"/>
    <s v="ND"/>
    <s v="NA"/>
    <s v="ND"/>
    <n v="93"/>
    <n v="93"/>
    <x v="0"/>
    <n v="2018"/>
    <s v="Belskaya, O. B."/>
    <s v="Russia"/>
    <s v="The effect of preparation conditions of Pd/C catalyst on its activity and selectivity in the aqueous-phase hydrogenation of 2,4,6-trinitrobenzoic acid"/>
    <s v="Catalysis Today"/>
    <x v="211"/>
    <s v="KOH precipitant for pH adjustment"/>
    <m/>
  </r>
  <r>
    <x v="5"/>
    <n v="5"/>
    <s v="NA"/>
    <s v="NA"/>
    <x v="1"/>
    <n v="422"/>
    <n v="8440"/>
    <x v="6"/>
    <s v="Sibunit"/>
    <s v="ND"/>
    <m/>
    <m/>
    <x v="0"/>
    <s v="aqueous hydrochloric acid"/>
    <n v="4.8"/>
    <x v="1"/>
    <m/>
    <s v="NA"/>
    <m/>
    <m/>
    <s v="H2"/>
    <m/>
    <n v="393"/>
    <s v="CO Chemisorption"/>
    <n v="1.113"/>
    <s v="NA"/>
    <n v="21"/>
    <s v="ND"/>
    <s v="NA"/>
    <n v="21"/>
    <s v="NA"/>
    <n v="53"/>
    <n v="53"/>
    <s v="ND"/>
    <s v="NA"/>
    <s v="ND"/>
    <s v="NA"/>
    <s v="ND"/>
    <n v="53"/>
    <n v="53"/>
    <x v="0"/>
    <n v="2018"/>
    <s v="Belskaya, O. B."/>
    <s v="Russia"/>
    <s v="The effect of preparation conditions of Pd/C catalyst on its activity and selectivity in the aqueous-phase hydrogenation of 2,4,6-trinitrobenzoic acid"/>
    <s v="Catalysis Today"/>
    <x v="211"/>
    <s v="NaOH precipitant for pH adjustment"/>
    <m/>
  </r>
  <r>
    <x v="5"/>
    <n v="5"/>
    <s v="NA"/>
    <s v="NA"/>
    <x v="1"/>
    <n v="422"/>
    <n v="8440"/>
    <x v="6"/>
    <s v="Sibunit"/>
    <s v="ND"/>
    <m/>
    <m/>
    <x v="0"/>
    <s v="aqueous hydrochloric acid"/>
    <n v="5.5"/>
    <x v="1"/>
    <m/>
    <s v="NA"/>
    <m/>
    <m/>
    <s v="H2"/>
    <m/>
    <n v="393"/>
    <s v="CO Chemisorption"/>
    <n v="1.1060000000000001"/>
    <s v="NA"/>
    <n v="14"/>
    <s v="ND"/>
    <s v="NA"/>
    <n v="14"/>
    <s v="NA"/>
    <n v="79"/>
    <n v="79"/>
    <s v="ND"/>
    <s v="NA"/>
    <s v="ND"/>
    <n v="163"/>
    <s v="ND"/>
    <n v="79"/>
    <n v="79"/>
    <x v="0"/>
    <n v="2018"/>
    <s v="Belskaya, O. B."/>
    <s v="Russia"/>
    <s v="The effect of preparation conditions of Pd/C catalyst on its activity and selectivity in the aqueous-phase hydrogenation of 2,4,6-trinitrobenzoic acid"/>
    <s v="Catalysis Today"/>
    <x v="211"/>
    <s v="NaOH precipitant for pH adjustment"/>
    <m/>
  </r>
  <r>
    <x v="5"/>
    <n v="5"/>
    <s v="NA"/>
    <s v="NA"/>
    <x v="1"/>
    <n v="422"/>
    <n v="8440"/>
    <x v="6"/>
    <s v="Sibunit"/>
    <s v="ND"/>
    <m/>
    <m/>
    <x v="0"/>
    <s v="aqueous hydrochloric acid"/>
    <n v="4.8"/>
    <x v="1"/>
    <m/>
    <s v="NA"/>
    <m/>
    <m/>
    <s v="H2"/>
    <m/>
    <n v="393"/>
    <s v="CO Chemisorption"/>
    <n v="1.1060000000000001"/>
    <s v="NA"/>
    <n v="14"/>
    <s v="ND"/>
    <s v="NA"/>
    <n v="14"/>
    <s v="NA"/>
    <n v="79"/>
    <n v="79"/>
    <s v="ND"/>
    <s v="NA"/>
    <s v="ND"/>
    <s v="NA"/>
    <s v="ND"/>
    <n v="79"/>
    <n v="79"/>
    <x v="0"/>
    <n v="2018"/>
    <s v="Belskaya, O. B."/>
    <s v="Russia"/>
    <s v="The effect of preparation conditions of Pd/C catalyst on its activity and selectivity in the aqueous-phase hydrogenation of 2,4,6-trinitrobenzoic acid"/>
    <s v="Catalysis Today"/>
    <x v="211"/>
    <s v="LiOH precipitant for pH adjustment"/>
    <m/>
  </r>
  <r>
    <x v="5"/>
    <n v="5"/>
    <s v="NA"/>
    <s v="NA"/>
    <x v="1"/>
    <n v="422"/>
    <n v="8440"/>
    <x v="6"/>
    <s v="Sibunit"/>
    <s v="ND"/>
    <m/>
    <m/>
    <x v="0"/>
    <s v="aqueous hydrochloric acid"/>
    <n v="5.3"/>
    <x v="1"/>
    <m/>
    <s v="NA"/>
    <m/>
    <m/>
    <s v="H2"/>
    <m/>
    <n v="393"/>
    <s v="CO Chemisorption"/>
    <n v="1.1120000000000001"/>
    <s v="NA"/>
    <n v="8"/>
    <s v="ND"/>
    <s v="NA"/>
    <n v="8"/>
    <s v="NA"/>
    <n v="139"/>
    <n v="139"/>
    <s v="ND"/>
    <s v="NA"/>
    <s v="ND"/>
    <s v="NA"/>
    <s v="ND"/>
    <n v="139"/>
    <n v="139"/>
    <x v="0"/>
    <n v="2018"/>
    <s v="Belskaya, O. B."/>
    <s v="Russia"/>
    <s v="The effect of preparation conditions of Pd/C catalyst on its activity and selectivity in the aqueous-phase hydrogenation of 2,4,6-trinitrobenzoic acid"/>
    <s v="Catalysis Today"/>
    <x v="211"/>
    <s v="LiOH precipitant for pH adjustment"/>
    <m/>
  </r>
  <r>
    <x v="1"/>
    <n v="2"/>
    <n v="1.59"/>
    <n v="0.20499999999999996"/>
    <x v="29"/>
    <n v="152"/>
    <n v="7600"/>
    <x v="6"/>
    <s v="multi-walled carbon nanotubes, C2H4"/>
    <s v="NA"/>
    <m/>
    <m/>
    <x v="1"/>
    <s v="acetone"/>
    <m/>
    <x v="0"/>
    <m/>
    <s v="NA"/>
    <m/>
    <m/>
    <s v="H2"/>
    <n v="2"/>
    <n v="573"/>
    <s v="TEM"/>
    <s v="NA"/>
    <s v="NA"/>
    <s v="NA"/>
    <s v="ND"/>
    <n v="48.444444444444443"/>
    <n v="48.444444444444443"/>
    <s v="NA"/>
    <s v="NA"/>
    <s v="NA"/>
    <s v="ND"/>
    <s v="NA"/>
    <s v="ND"/>
    <n v="22.5"/>
    <n v="11.6"/>
    <n v="22.5"/>
    <n v="22.5"/>
    <x v="1"/>
    <n v="2018"/>
    <s v="Louisia, S."/>
    <s v="France"/>
    <s v="Sequential catalytic growth of sulfur-doped carbon nanotubes and their use as catalyst support"/>
    <s v="Catalysis Communications"/>
    <x v="221"/>
    <m/>
    <m/>
  </r>
  <r>
    <x v="1"/>
    <n v="2"/>
    <n v="1.81"/>
    <n v="9.4999999999999973E-2"/>
    <x v="29"/>
    <n v="182"/>
    <n v="9100"/>
    <x v="6"/>
    <s v="carbon nanotubes, C2H3N"/>
    <s v="N doped"/>
    <m/>
    <m/>
    <x v="1"/>
    <s v="acetone"/>
    <m/>
    <x v="0"/>
    <m/>
    <s v="NA"/>
    <m/>
    <m/>
    <s v="H2"/>
    <n v="2"/>
    <n v="573"/>
    <s v="TEM"/>
    <s v="NA"/>
    <s v="NA"/>
    <s v="NA"/>
    <s v="ND"/>
    <n v="51.658767772511844"/>
    <n v="51.658767772511844"/>
    <s v="NA"/>
    <s v="NA"/>
    <s v="NA"/>
    <s v="ND"/>
    <s v="NA"/>
    <s v="ND"/>
    <n v="21.1"/>
    <n v="8"/>
    <n v="21.1"/>
    <n v="21.1"/>
    <x v="1"/>
    <n v="2018"/>
    <s v="Louisia, S."/>
    <s v="France"/>
    <s v="Sequential catalytic growth of sulfur-doped carbon nanotubes and their use as catalyst support"/>
    <s v="Catalysis Communications"/>
    <x v="221"/>
    <m/>
    <m/>
  </r>
  <r>
    <x v="1"/>
    <n v="2"/>
    <n v="2.06"/>
    <n v="3.0000000000000027E-2"/>
    <x v="29"/>
    <n v="338"/>
    <n v="16900"/>
    <x v="6"/>
    <s v="carbon nanotubes, C4H4S"/>
    <s v="S doped"/>
    <m/>
    <m/>
    <x v="1"/>
    <s v="acetone"/>
    <m/>
    <x v="0"/>
    <m/>
    <s v="NA"/>
    <m/>
    <m/>
    <s v="H2"/>
    <n v="2"/>
    <n v="573"/>
    <s v="TEM"/>
    <s v="NA"/>
    <s v="NA"/>
    <s v="NA"/>
    <s v="ND"/>
    <n v="61.235955056179776"/>
    <n v="61.235955056179776"/>
    <s v="NA"/>
    <s v="NA"/>
    <s v="NA"/>
    <s v="ND"/>
    <s v="NA"/>
    <s v="ND"/>
    <n v="17.8"/>
    <n v="7.8"/>
    <n v="17.8"/>
    <n v="17.8"/>
    <x v="1"/>
    <n v="2018"/>
    <s v="Louisia, S."/>
    <s v="France"/>
    <s v="Sequential catalytic growth of sulfur-doped carbon nanotubes and their use as catalyst support"/>
    <s v="Catalysis Communications"/>
    <x v="221"/>
    <m/>
    <m/>
  </r>
  <r>
    <x v="1"/>
    <n v="2"/>
    <n v="2.04"/>
    <n v="2.0000000000000018E-2"/>
    <x v="29"/>
    <n v="220"/>
    <n v="11000"/>
    <x v="6"/>
    <s v="carbon nanotubes, C2H4"/>
    <s v="Oxidized CNT from nitric acid oxidation"/>
    <m/>
    <m/>
    <x v="1"/>
    <s v="acetone"/>
    <m/>
    <x v="0"/>
    <m/>
    <s v="NA"/>
    <m/>
    <m/>
    <s v="H2"/>
    <n v="2"/>
    <n v="573"/>
    <s v="TEM"/>
    <s v="NA"/>
    <s v="NA"/>
    <s v="NA"/>
    <s v="ND"/>
    <n v="50.230414746543779"/>
    <n v="50.230414746543779"/>
    <s v="NA"/>
    <s v="NA"/>
    <s v="NA"/>
    <s v="ND"/>
    <s v="NA"/>
    <s v="ND"/>
    <n v="21.7"/>
    <n v="11"/>
    <n v="21.7"/>
    <n v="21.7"/>
    <x v="1"/>
    <n v="2018"/>
    <s v="Louisia, S."/>
    <s v="France"/>
    <s v="Sequential catalytic growth of sulfur-doped carbon nanotubes and their use as catalyst support"/>
    <s v="Catalysis Communications"/>
    <x v="221"/>
    <m/>
    <m/>
  </r>
  <r>
    <x v="0"/>
    <n v="1"/>
    <n v="0.99"/>
    <n v="1.0000000000000009E-2"/>
    <x v="0"/>
    <n v="27.7"/>
    <n v="2770"/>
    <x v="17"/>
    <s v="76 mol CeO2 and 25 mol% ZrO2, prepared from ZrO(NO3)2 + Ce(NO3)2.6H2O, Treibacher Industrie AG"/>
    <s v="ND"/>
    <n v="1173"/>
    <m/>
    <x v="1"/>
    <s v="nitric acid"/>
    <m/>
    <x v="0"/>
    <n v="10.5"/>
    <s v="NA"/>
    <n v="3"/>
    <n v="1173"/>
    <s v="H2"/>
    <m/>
    <n v="353"/>
    <s v="CO Chemisorption"/>
    <s v="NA"/>
    <s v="NA"/>
    <n v="42"/>
    <s v="ND"/>
    <s v="NA"/>
    <n v="42"/>
    <n v="25.952380952380953"/>
    <n v="25.952380952380953"/>
    <s v="NA"/>
    <s v="ND"/>
    <s v="NA"/>
    <s v="ND"/>
    <n v="27"/>
    <n v="3"/>
    <n v="25.952380952380953"/>
    <n v="25.952380952380953"/>
    <x v="1"/>
    <n v="2018"/>
    <s v="Toso, A."/>
    <s v="Italy"/>
    <s v="High stability and activity of solution combustion synthesized Pd-based catalysts for methane combustion in presence of water"/>
    <s v="Applied Catalysis B: Environmental"/>
    <x v="222"/>
    <m/>
    <m/>
  </r>
  <r>
    <x v="1"/>
    <n v="1"/>
    <s v="NA"/>
    <s v="NA"/>
    <x v="0"/>
    <n v="320"/>
    <n v="32000"/>
    <x v="6"/>
    <s v="Sibunit"/>
    <s v="NA"/>
    <m/>
    <m/>
    <x v="0"/>
    <s v="aqueous hydrochloric acid"/>
    <m/>
    <x v="0"/>
    <m/>
    <s v="NA"/>
    <m/>
    <m/>
    <s v="NA"/>
    <n v="4"/>
    <n v="673"/>
    <s v="TEM"/>
    <s v="NA"/>
    <s v="NA"/>
    <s v="NA"/>
    <s v="ND"/>
    <n v="23.191489361702128"/>
    <n v="23.191489361702128"/>
    <s v="NA"/>
    <s v="NA"/>
    <s v="NA"/>
    <s v="ND"/>
    <s v="NA"/>
    <s v="ND"/>
    <n v="47"/>
    <s v="ND"/>
    <n v="47"/>
    <n v="47"/>
    <x v="0"/>
    <n v="2018"/>
    <s v="lost, KN"/>
    <s v="Russia"/>
    <s v="Carbon support hydrogenation in Pd/C catalysts during reductive thermal treatment"/>
    <s v="International Journal of Hydrogen Energy"/>
    <x v="223"/>
    <m/>
    <m/>
  </r>
  <r>
    <x v="1"/>
    <n v="1"/>
    <s v="NA"/>
    <s v="NA"/>
    <x v="0"/>
    <n v="46"/>
    <n v="4600"/>
    <x v="6"/>
    <s v="Sibunit"/>
    <s v="High temperature graphitization at 1900C under N2 flow"/>
    <m/>
    <m/>
    <x v="0"/>
    <s v="aqueous hydrochloric acid"/>
    <m/>
    <x v="0"/>
    <m/>
    <s v="NA"/>
    <m/>
    <m/>
    <s v="NA"/>
    <n v="4"/>
    <n v="673"/>
    <s v="TEM"/>
    <s v="NA"/>
    <s v="NA"/>
    <s v="NA"/>
    <s v="ND"/>
    <n v="17.868852459016395"/>
    <n v="17.868852459016395"/>
    <s v="NA"/>
    <s v="NA"/>
    <s v="NA"/>
    <s v="ND"/>
    <s v="NA"/>
    <s v="ND"/>
    <n v="61"/>
    <s v="ND"/>
    <n v="61"/>
    <n v="61"/>
    <x v="0"/>
    <n v="2018"/>
    <s v="lost, KN"/>
    <s v="Russia"/>
    <s v="Carbon support hydrogenation in Pd/C catalysts during reductive thermal treatment"/>
    <s v="International Journal of Hydrogen Energy"/>
    <x v="223"/>
    <m/>
    <m/>
  </r>
  <r>
    <x v="1"/>
    <n v="1"/>
    <s v="NA"/>
    <s v="NA"/>
    <x v="0"/>
    <n v="304"/>
    <n v="30400"/>
    <x v="6"/>
    <s v="Sibunit"/>
    <s v="Not graphitized, HNO3 treatment"/>
    <m/>
    <m/>
    <x v="0"/>
    <s v="aqueous hydrochloric acid"/>
    <m/>
    <x v="0"/>
    <m/>
    <s v="NA"/>
    <m/>
    <m/>
    <s v="NA"/>
    <n v="4"/>
    <n v="673"/>
    <s v="TEM"/>
    <s v="NA"/>
    <s v="NA"/>
    <s v="NA"/>
    <s v="ND"/>
    <n v="25.348837209302324"/>
    <n v="25.348837209302324"/>
    <s v="NA"/>
    <s v="NA"/>
    <s v="NA"/>
    <s v="ND"/>
    <s v="NA"/>
    <s v="ND"/>
    <n v="43"/>
    <s v="ND"/>
    <n v="43"/>
    <n v="43"/>
    <x v="0"/>
    <n v="2018"/>
    <s v="lost, KN"/>
    <s v="Russia"/>
    <s v="Carbon support hydrogenation in Pd/C catalysts during reductive thermal treatment"/>
    <s v="International Journal of Hydrogen Energy"/>
    <x v="223"/>
    <m/>
    <m/>
  </r>
  <r>
    <x v="1"/>
    <n v="1"/>
    <s v="NA"/>
    <s v="NA"/>
    <x v="0"/>
    <n v="39"/>
    <n v="3900"/>
    <x v="6"/>
    <s v="Sibunit"/>
    <s v="Graphitized, HNO3 treatment"/>
    <m/>
    <m/>
    <x v="0"/>
    <s v="aqueous hydrochloric acid"/>
    <m/>
    <x v="0"/>
    <m/>
    <s v="NA"/>
    <m/>
    <m/>
    <s v="NA"/>
    <n v="4"/>
    <n v="673"/>
    <s v="TEM"/>
    <s v="NA"/>
    <s v="NA"/>
    <s v="NA"/>
    <s v="ND"/>
    <n v="18.474576271186439"/>
    <n v="18.474576271186439"/>
    <s v="NA"/>
    <s v="NA"/>
    <s v="NA"/>
    <s v="ND"/>
    <s v="NA"/>
    <s v="ND"/>
    <n v="59"/>
    <s v="ND"/>
    <n v="59"/>
    <n v="59"/>
    <x v="0"/>
    <n v="2018"/>
    <s v="lost, KN"/>
    <s v="Russia"/>
    <s v="Carbon support hydrogenation in Pd/C catalysts during reductive thermal treatment"/>
    <s v="International Journal of Hydrogen Energy"/>
    <x v="223"/>
    <m/>
    <m/>
  </r>
  <r>
    <x v="9"/>
    <n v="1"/>
    <s v="NA"/>
    <s v="NA"/>
    <x v="0"/>
    <m/>
    <s v="NA"/>
    <x v="42"/>
    <s v="from cerium nitrate and zirconyl nitrate (Sigma Aldrich)"/>
    <s v="ND"/>
    <n v="873"/>
    <n v="6"/>
    <x v="1"/>
    <s v="aqueous methanol"/>
    <m/>
    <x v="0"/>
    <m/>
    <s v="NA"/>
    <m/>
    <m/>
    <s v="NA"/>
    <m/>
    <m/>
    <s v="CO Chemisorption"/>
    <n v="1.105"/>
    <s v="NA"/>
    <n v="13"/>
    <s v="ND"/>
    <s v="NA"/>
    <n v="13"/>
    <s v="NA"/>
    <n v="85"/>
    <n v="85"/>
    <s v="ND"/>
    <s v="NA"/>
    <s v="ND"/>
    <s v="NA"/>
    <s v="ND"/>
    <n v="85"/>
    <n v="85"/>
    <x v="1"/>
    <n v="2018"/>
    <s v="Burange, A.S."/>
    <s v="India"/>
    <s v="Role of palladium crystallite size on CO oxidation over CeZrO4-δ supported Pd catalysts"/>
    <s v="Molecular Catalysis"/>
    <x v="224"/>
    <s v="Irradiation time: 20 min"/>
    <m/>
  </r>
  <r>
    <x v="9"/>
    <n v="1"/>
    <s v="NA"/>
    <s v="NA"/>
    <x v="0"/>
    <m/>
    <s v="NA"/>
    <x v="42"/>
    <s v="from cerium nitrate and zirconyl nitrate (Sigma Aldrich)"/>
    <s v="ND"/>
    <n v="873"/>
    <n v="6"/>
    <x v="1"/>
    <s v="aqueous methanol"/>
    <m/>
    <x v="0"/>
    <m/>
    <s v="NA"/>
    <m/>
    <m/>
    <s v="NA"/>
    <m/>
    <m/>
    <s v="CO Chemisorption"/>
    <n v="1.139"/>
    <s v="NA"/>
    <n v="17"/>
    <s v="ND"/>
    <s v="NA"/>
    <n v="17"/>
    <s v="NA"/>
    <n v="67"/>
    <n v="67"/>
    <s v="ND"/>
    <s v="NA"/>
    <s v="ND"/>
    <s v="NA"/>
    <s v="ND"/>
    <n v="67"/>
    <n v="67"/>
    <x v="1"/>
    <n v="2018"/>
    <s v="Burange, A.S."/>
    <s v="India"/>
    <s v="Role of palladium crystallite size on CO oxidation over CeZrO4-δ supported Pd catalysts"/>
    <s v="Molecular Catalysis"/>
    <x v="224"/>
    <s v="Irradiation time: 40 min"/>
    <m/>
  </r>
  <r>
    <x v="9"/>
    <n v="1"/>
    <s v="NA"/>
    <s v="NA"/>
    <x v="0"/>
    <m/>
    <s v="NA"/>
    <x v="42"/>
    <s v="from cerium nitrate and zirconyl nitrate (Sigma Aldrich)"/>
    <s v="ND"/>
    <n v="873"/>
    <n v="6"/>
    <x v="1"/>
    <s v="aqueous methanol"/>
    <m/>
    <x v="0"/>
    <m/>
    <s v="NA"/>
    <m/>
    <m/>
    <s v="NA"/>
    <m/>
    <m/>
    <s v="CO Chemisorption"/>
    <n v="1.1220000000000001"/>
    <s v="NA"/>
    <n v="17"/>
    <s v="ND"/>
    <s v="NA"/>
    <n v="17"/>
    <s v="NA"/>
    <n v="66"/>
    <n v="66"/>
    <s v="ND"/>
    <s v="NA"/>
    <s v="ND"/>
    <s v="NA"/>
    <s v="ND"/>
    <n v="66"/>
    <n v="66"/>
    <x v="1"/>
    <n v="2018"/>
    <s v="Burange, A.S."/>
    <s v="India"/>
    <s v="Role of palladium crystallite size on CO oxidation over CeZrO4-δ supported Pd catalysts"/>
    <s v="Molecular Catalysis"/>
    <x v="224"/>
    <s v="Irradiation time: 60 min"/>
    <m/>
  </r>
  <r>
    <x v="0"/>
    <n v="1"/>
    <s v="NA"/>
    <s v="NA"/>
    <x v="0"/>
    <n v="196"/>
    <n v="19600"/>
    <x v="6"/>
    <s v="carbon nanotubes, Bayer MaterialScience AG"/>
    <s v="ND"/>
    <m/>
    <m/>
    <x v="0"/>
    <s v="aqueous hydrochloric acid"/>
    <m/>
    <x v="0"/>
    <n v="7.7"/>
    <s v="NA"/>
    <m/>
    <m/>
    <s v="H2"/>
    <n v="2"/>
    <n v="573"/>
    <s v="CO Chemisorption"/>
    <s v="NA"/>
    <s v="NA"/>
    <n v="60"/>
    <s v="ND"/>
    <s v="NA"/>
    <n v="60"/>
    <n v="18.166666666666668"/>
    <n v="18.166666666666668"/>
    <s v="NA"/>
    <s v="ND"/>
    <s v="NA"/>
    <s v="ND"/>
    <s v="NA"/>
    <s v="ND"/>
    <n v="18.166666666666668"/>
    <n v="18.166666666666668"/>
    <x v="0"/>
    <n v="2019"/>
    <s v="Mironenko, R.M."/>
    <s v="Russia"/>
    <s v="Aqueous-phase hydrogenation of furfural over supported palladium catalysts: effect of the support on the reaction routes"/>
    <s v="Reaction Kinetics, Mechanisms and Catalysis"/>
    <x v="225"/>
    <m/>
    <m/>
  </r>
  <r>
    <x v="0"/>
    <n v="1"/>
    <s v="NA"/>
    <s v="NA"/>
    <x v="0"/>
    <n v="415"/>
    <n v="41500"/>
    <x v="6"/>
    <s v="Department of Experimental Technologies, Institute of Hydrocarbons Processing"/>
    <s v="ND"/>
    <m/>
    <m/>
    <x v="0"/>
    <s v="aqueous hydrochloric acid"/>
    <m/>
    <x v="0"/>
    <n v="6.1"/>
    <s v="NA"/>
    <m/>
    <m/>
    <s v="H2"/>
    <n v="2"/>
    <n v="573"/>
    <s v="CO Chemisorption"/>
    <s v="NA"/>
    <s v="NA"/>
    <n v="34"/>
    <s v="ND"/>
    <s v="NA"/>
    <n v="34"/>
    <n v="32.058823529411768"/>
    <n v="32.058823529411768"/>
    <s v="NA"/>
    <s v="ND"/>
    <s v="NA"/>
    <s v="ND"/>
    <s v="NA"/>
    <s v="ND"/>
    <n v="32.058823529411768"/>
    <n v="32.058823529411768"/>
    <x v="0"/>
    <n v="2019"/>
    <s v="Mironenko, R.M."/>
    <s v="Russia"/>
    <s v="Aqueous-phase hydrogenation of furfural over supported palladium catalysts: effect of the support on the reaction routes"/>
    <s v="Reaction Kinetics, Mechanisms and Catalysis"/>
    <x v="225"/>
    <m/>
    <m/>
  </r>
  <r>
    <x v="0"/>
    <n v="1"/>
    <s v="NA"/>
    <s v="NA"/>
    <x v="0"/>
    <n v="202"/>
    <n v="20200"/>
    <x v="0"/>
    <s v="Condea Chemie GmbH"/>
    <s v="ND"/>
    <m/>
    <m/>
    <x v="0"/>
    <s v="aqueous hydrochloric acid"/>
    <m/>
    <x v="0"/>
    <n v="7.7"/>
    <s v="NA"/>
    <m/>
    <m/>
    <s v="H2"/>
    <n v="2"/>
    <n v="573"/>
    <s v="CO Chemisorption"/>
    <s v="NA"/>
    <s v="NA"/>
    <n v="57"/>
    <s v="ND"/>
    <s v="NA"/>
    <n v="57"/>
    <n v="19.12280701754386"/>
    <n v="19.12280701754386"/>
    <s v="NA"/>
    <s v="ND"/>
    <s v="NA"/>
    <s v="ND"/>
    <s v="NA"/>
    <s v="ND"/>
    <n v="19.12280701754386"/>
    <n v="19.12280701754386"/>
    <x v="0"/>
    <n v="2019"/>
    <s v="Mironenko, R.M."/>
    <s v="Russia"/>
    <s v="Aqueous-phase hydrogenation of furfural over supported palladium catalysts: effect of the support on the reaction routes"/>
    <s v="Reaction Kinetics, Mechanisms and Catalysis"/>
    <x v="225"/>
    <m/>
    <m/>
  </r>
  <r>
    <x v="0"/>
    <n v="0.9"/>
    <s v="NA"/>
    <s v="NA"/>
    <x v="89"/>
    <n v="241"/>
    <n v="26777.777777777777"/>
    <x v="2"/>
    <s v="from precipitation of Mg(NO3)2 and Al(NO3)3"/>
    <s v="ND"/>
    <n v="823"/>
    <n v="3"/>
    <x v="0"/>
    <s v="aqueous hydrochloric acid"/>
    <m/>
    <x v="0"/>
    <n v="8.6999999999999993"/>
    <s v="NA"/>
    <n v="3"/>
    <n v="823"/>
    <s v="H2"/>
    <n v="2"/>
    <n v="573"/>
    <s v="CO Chemisorption"/>
    <s v="NA"/>
    <s v="NA"/>
    <n v="4"/>
    <s v="ND"/>
    <s v="NA"/>
    <n v="4"/>
    <n v="272.5"/>
    <n v="272.5"/>
    <s v="NA"/>
    <s v="ND"/>
    <s v="NA"/>
    <s v="ND"/>
    <s v="NA"/>
    <s v="ND"/>
    <n v="272.5"/>
    <n v="272.5"/>
    <x v="0"/>
    <n v="2019"/>
    <s v="Mironenko, R.M."/>
    <s v="Russia"/>
    <s v="Aqueous-phase hydrogenation of furfural over supported palladium catalysts: effect of the support on the reaction routes"/>
    <s v="Reaction Kinetics, Mechanisms and Catalysis"/>
    <x v="225"/>
    <m/>
    <m/>
  </r>
  <r>
    <x v="0"/>
    <n v="1"/>
    <n v="0.98"/>
    <n v="2.0000000000000018E-2"/>
    <x v="0"/>
    <n v="162"/>
    <n v="16200"/>
    <x v="0"/>
    <s v="Sigma-Aldrich, ALOX560C"/>
    <s v="HNO3 treatment"/>
    <n v="673"/>
    <m/>
    <x v="4"/>
    <s v="water"/>
    <m/>
    <x v="1"/>
    <n v="7.5"/>
    <s v="NA"/>
    <m/>
    <n v="673"/>
    <s v="H2"/>
    <m/>
    <n v="423"/>
    <s v="H2 Chemisorption"/>
    <s v="NA"/>
    <n v="0.88200000000000012"/>
    <n v="4.9000000000000004"/>
    <s v="ND"/>
    <s v="NA"/>
    <n v="4.9000000000000004"/>
    <s v="NA"/>
    <n v="180"/>
    <n v="180"/>
    <s v="ND"/>
    <n v="130"/>
    <s v="ND"/>
    <n v="174"/>
    <n v="39"/>
    <n v="180"/>
    <n v="180"/>
    <x v="0"/>
    <n v="2019"/>
    <s v="Králik, M."/>
    <s v="Slovakia"/>
    <s v="Hydrogenation of 4-chloronitrobenzenes over palladium and platinum catalysts supported on beta zeolite and γ-alumina"/>
    <s v="Chemical Papers"/>
    <x v="226"/>
    <m/>
    <s v="Unspecified Al2O3 Aldrich"/>
  </r>
  <r>
    <x v="5"/>
    <n v="5.5"/>
    <n v="4.5999999999999996"/>
    <n v="0.16363636363636369"/>
    <x v="130"/>
    <n v="200"/>
    <n v="3636.3636363636365"/>
    <x v="6"/>
    <s v="multi-walled carbon nanotubes, Baytubes C 150 HP, Bayer"/>
    <s v="NA"/>
    <m/>
    <m/>
    <x v="4"/>
    <s v="water"/>
    <m/>
    <x v="0"/>
    <n v="11"/>
    <s v="NA"/>
    <m/>
    <m/>
    <s v="NaBH4"/>
    <n v="1"/>
    <n v="298"/>
    <s v="TEM"/>
    <s v="NA"/>
    <s v="NA"/>
    <s v="NA"/>
    <s v="ND"/>
    <n v="18.166666666666668"/>
    <n v="18.166666666666668"/>
    <s v="NA"/>
    <s v="NA"/>
    <s v="NA"/>
    <s v="ND"/>
    <n v="29"/>
    <s v="ND"/>
    <n v="60"/>
    <s v="ND"/>
    <n v="60"/>
    <n v="60"/>
    <x v="0"/>
    <n v="2019"/>
    <s v="Lamme, W.S."/>
    <s v="Netherlands, Belgium"/>
    <s v="Origin and prevention of broad particle size distributions in carbon-supported palladium catalysts prepared by liquid-phase reduction"/>
    <s v="Journal of Catalysis"/>
    <x v="227"/>
    <s v="Before TEM, reduction was not performed, thus, it was not written."/>
    <m/>
  </r>
  <r>
    <x v="5"/>
    <n v="5.5"/>
    <n v="1.4"/>
    <n v="0.74545454545454537"/>
    <x v="130"/>
    <n v="200"/>
    <n v="3636.3636363636365"/>
    <x v="6"/>
    <s v="multi-walled carbon nanotubes, Baytubes C 150 HP, Bayer"/>
    <s v="NA"/>
    <m/>
    <m/>
    <x v="4"/>
    <s v="water"/>
    <m/>
    <x v="0"/>
    <n v="11"/>
    <s v="NA"/>
    <m/>
    <m/>
    <s v="CH2O"/>
    <n v="1"/>
    <n v="353"/>
    <s v="TEM"/>
    <s v="NA"/>
    <s v="NA"/>
    <s v="NA"/>
    <s v="ND"/>
    <n v="36.333333333333336"/>
    <n v="36.333333333333336"/>
    <s v="NA"/>
    <s v="NA"/>
    <s v="NA"/>
    <s v="ND"/>
    <n v="40"/>
    <s v="ND"/>
    <n v="30"/>
    <s v="ND"/>
    <n v="30"/>
    <n v="30"/>
    <x v="0"/>
    <n v="2019"/>
    <s v="Lamme, W.S."/>
    <s v="Netherlands, Belgium"/>
    <s v="Origin and prevention of broad particle size distributions in carbon-supported palladium catalysts prepared by liquid-phase reduction"/>
    <s v="Journal of Catalysis"/>
    <x v="227"/>
    <s v="Before TEM, reduction was not performed, thus, it was not written."/>
    <m/>
  </r>
  <r>
    <x v="5"/>
    <n v="1.3"/>
    <n v="1.3"/>
    <n v="0"/>
    <x v="134"/>
    <n v="270"/>
    <n v="20769.23076923077"/>
    <x v="6"/>
    <s v="multi-walled carbon nanotubes, Baytubes C 150 HP, Bayer"/>
    <s v="refluxing in 65 wt% nitric acid for 1.5 h "/>
    <m/>
    <m/>
    <x v="4"/>
    <s v="water"/>
    <m/>
    <x v="0"/>
    <n v="11"/>
    <s v="NA"/>
    <m/>
    <m/>
    <s v="H2"/>
    <n v="1"/>
    <n v="363"/>
    <s v="H2 Chemisorption"/>
    <s v="NA"/>
    <s v="NA"/>
    <s v="NA"/>
    <s v="ND"/>
    <n v="100"/>
    <n v="100"/>
    <s v="NA"/>
    <n v="7"/>
    <n v="7"/>
    <s v="ND"/>
    <s v="NA"/>
    <s v="ND"/>
    <n v="9"/>
    <n v="2"/>
    <n v="7"/>
    <n v="7"/>
    <x v="0"/>
    <n v="2019"/>
    <s v="Lamme, W.S."/>
    <s v="Netherlands, Belgium"/>
    <s v="Origin and prevention of broad particle size distributions in carbon-supported palladium catalysts prepared by liquid-phase reduction"/>
    <s v="Journal of Catalysis"/>
    <x v="227"/>
    <s v="Formaldehyde as reducing agent was used"/>
    <m/>
  </r>
  <r>
    <x v="5"/>
    <n v="2"/>
    <n v="1.8"/>
    <n v="9.9999999999999978E-2"/>
    <x v="29"/>
    <n v="270"/>
    <n v="13500"/>
    <x v="6"/>
    <s v="multi-walled carbon nanotubes, Baytubes C 150 HP, Bayer"/>
    <s v="refluxing in 65 wt% nitric acid for 1.5 h "/>
    <m/>
    <m/>
    <x v="4"/>
    <s v="water"/>
    <m/>
    <x v="0"/>
    <n v="11"/>
    <s v="NA"/>
    <m/>
    <m/>
    <s v="H2"/>
    <n v="1"/>
    <n v="363"/>
    <s v="H2 Chemisorption"/>
    <s v="NA"/>
    <s v="NA"/>
    <s v="NA"/>
    <s v="ND"/>
    <n v="100"/>
    <n v="100"/>
    <s v="NA"/>
    <n v="8"/>
    <n v="8"/>
    <s v="ND"/>
    <s v="NA"/>
    <s v="ND"/>
    <n v="14"/>
    <n v="3"/>
    <n v="8"/>
    <n v="8"/>
    <x v="0"/>
    <n v="2019"/>
    <s v="Lamme, W.S."/>
    <s v="Netherlands, Belgium"/>
    <s v="Origin and prevention of broad particle size distributions in carbon-supported palladium catalysts prepared by liquid-phase reduction"/>
    <s v="Journal of Catalysis"/>
    <x v="227"/>
    <s v="Formaldehyde as reducing agent was used"/>
    <m/>
  </r>
  <r>
    <x v="5"/>
    <n v="5.5"/>
    <n v="3.9"/>
    <n v="0.29090909090909095"/>
    <x v="130"/>
    <n v="270"/>
    <n v="4909.090909090909"/>
    <x v="6"/>
    <s v="multi-walled carbon nanotubes, Baytubes C 150 HP, Bayer"/>
    <s v="refluxing in 65 wt% nitric acid for 1.5 h "/>
    <m/>
    <m/>
    <x v="4"/>
    <s v="water"/>
    <m/>
    <x v="0"/>
    <n v="11"/>
    <s v="NA"/>
    <m/>
    <m/>
    <s v="H2"/>
    <n v="1"/>
    <n v="363"/>
    <s v="H2 Chemisorption"/>
    <s v="NA"/>
    <s v="NA"/>
    <s v="NA"/>
    <s v="ND"/>
    <n v="100"/>
    <n v="100"/>
    <s v="NA"/>
    <n v="6"/>
    <n v="6"/>
    <s v="ND"/>
    <s v="NA"/>
    <s v="ND"/>
    <n v="8"/>
    <n v="3"/>
    <n v="6"/>
    <n v="6"/>
    <x v="0"/>
    <n v="2019"/>
    <s v="Lamme, W.S."/>
    <s v="Netherlands, Belgium"/>
    <s v="Origin and prevention of broad particle size distributions in carbon-supported palladium catalysts prepared by liquid-phase reduction"/>
    <s v="Journal of Catalysis"/>
    <x v="227"/>
    <s v="Formaldehyde as reducing agent was used"/>
    <m/>
  </r>
  <r>
    <x v="5"/>
    <n v="11.2"/>
    <n v="3.7"/>
    <n v="0.6696428571428571"/>
    <x v="135"/>
    <n v="270"/>
    <n v="2410.7142857142858"/>
    <x v="6"/>
    <s v="multi-walled carbon nanotubes, Baytubes C 150 HP, Bayer"/>
    <s v="refluxing in 65 wt% nitric acid for 1.5 h "/>
    <m/>
    <m/>
    <x v="4"/>
    <s v="water"/>
    <m/>
    <x v="0"/>
    <n v="11"/>
    <s v="NA"/>
    <m/>
    <m/>
    <s v="H2"/>
    <n v="1"/>
    <n v="363"/>
    <s v="H2 Chemisorption"/>
    <s v="NA"/>
    <s v="NA"/>
    <s v="NA"/>
    <s v="ND"/>
    <n v="100"/>
    <n v="100"/>
    <s v="NA"/>
    <n v="8"/>
    <n v="8"/>
    <s v="ND"/>
    <s v="NA"/>
    <s v="ND"/>
    <n v="14"/>
    <n v="3"/>
    <n v="8"/>
    <n v="8"/>
    <x v="0"/>
    <n v="2019"/>
    <s v="Lamme, W.S."/>
    <s v="Netherlands, Belgium"/>
    <s v="Origin and prevention of broad particle size distributions in carbon-supported palladium catalysts prepared by liquid-phase reduction"/>
    <s v="Journal of Catalysis"/>
    <x v="227"/>
    <s v="Formaldehyde as reducing agent was used"/>
    <m/>
  </r>
  <r>
    <x v="5"/>
    <n v="15.4"/>
    <n v="3.9"/>
    <n v="0.74675324675324672"/>
    <x v="136"/>
    <n v="270"/>
    <n v="1753.2467532467533"/>
    <x v="6"/>
    <s v="multi-walled carbon nanotubes, Baytubes C 150 HP, Bayer"/>
    <s v="refluxing in 65 wt% nitric acid for 1.5 h "/>
    <m/>
    <m/>
    <x v="4"/>
    <s v="water"/>
    <m/>
    <x v="0"/>
    <n v="11"/>
    <s v="NA"/>
    <m/>
    <m/>
    <s v="H2"/>
    <n v="1"/>
    <n v="363"/>
    <s v="H2 Chemisorption"/>
    <s v="NA"/>
    <s v="NA"/>
    <s v="NA"/>
    <s v="ND"/>
    <n v="100"/>
    <n v="100"/>
    <s v="NA"/>
    <n v="8"/>
    <n v="8"/>
    <s v="ND"/>
    <s v="NA"/>
    <s v="ND"/>
    <n v="10"/>
    <n v="2"/>
    <n v="8"/>
    <n v="8"/>
    <x v="0"/>
    <n v="2019"/>
    <s v="Lamme, W.S."/>
    <s v="Netherlands, Belgium"/>
    <s v="Origin and prevention of broad particle size distributions in carbon-supported palladium catalysts prepared by liquid-phase reduction"/>
    <s v="Journal of Catalysis"/>
    <x v="227"/>
    <s v="Formaldehyde as reducing agent was used"/>
    <m/>
  </r>
  <r>
    <x v="5"/>
    <n v="2.1"/>
    <n v="1"/>
    <n v="0.52380952380952384"/>
    <x v="38"/>
    <n v="270"/>
    <n v="12857.142857142857"/>
    <x v="6"/>
    <s v="multi-walled carbon nanotubes, Baytubes C 150 HP, Bayer"/>
    <s v="refluxing in 65 wt% nitric acid for 1.5 h "/>
    <m/>
    <m/>
    <x v="4"/>
    <s v="water"/>
    <m/>
    <x v="0"/>
    <n v="11"/>
    <s v="NA"/>
    <m/>
    <m/>
    <s v="H2"/>
    <n v="1"/>
    <n v="363"/>
    <s v="H2 Chemisorption"/>
    <s v="NA"/>
    <s v="NA"/>
    <s v="NA"/>
    <s v="ND"/>
    <n v="77.857142857142861"/>
    <n v="77.857142857142861"/>
    <s v="NA"/>
    <n v="14"/>
    <n v="14"/>
    <s v="ND"/>
    <s v="NA"/>
    <s v="ND"/>
    <n v="15"/>
    <n v="4"/>
    <n v="14"/>
    <n v="14"/>
    <x v="0"/>
    <n v="2019"/>
    <s v="Lamme, W.S."/>
    <s v="Netherlands, Belgium"/>
    <s v="Origin and prevention of broad particle size distributions in carbon-supported palladium catalysts prepared by liquid-phase reduction"/>
    <s v="Journal of Catalysis"/>
    <x v="227"/>
    <s v="NaBH4 as reducing agent was used"/>
    <m/>
  </r>
  <r>
    <x v="5"/>
    <n v="3.5"/>
    <n v="2.4"/>
    <n v="0.31428571428571433"/>
    <x v="72"/>
    <n v="270"/>
    <n v="7714.2857142857147"/>
    <x v="6"/>
    <s v="multi-walled carbon nanotubes, Baytubes C 150 HP, Bayer"/>
    <s v="refluxing in 65 wt% nitric acid for 1.5 h "/>
    <m/>
    <m/>
    <x v="4"/>
    <s v="water"/>
    <m/>
    <x v="0"/>
    <n v="11"/>
    <s v="NA"/>
    <m/>
    <m/>
    <s v="H2"/>
    <n v="1"/>
    <n v="363"/>
    <s v="H2 Chemisorption"/>
    <s v="NA"/>
    <s v="NA"/>
    <s v="NA"/>
    <s v="ND"/>
    <n v="100"/>
    <n v="100"/>
    <s v="NA"/>
    <n v="10"/>
    <n v="10"/>
    <s v="ND"/>
    <s v="NA"/>
    <s v="ND"/>
    <n v="8"/>
    <n v="2"/>
    <n v="10"/>
    <n v="10"/>
    <x v="0"/>
    <n v="2019"/>
    <s v="Lamme, W.S."/>
    <s v="Netherlands, Belgium"/>
    <s v="Origin and prevention of broad particle size distributions in carbon-supported palladium catalysts prepared by liquid-phase reduction"/>
    <s v="Journal of Catalysis"/>
    <x v="227"/>
    <s v="NaBH4 as reducing agent was used"/>
    <m/>
  </r>
  <r>
    <x v="5"/>
    <n v="5.7"/>
    <n v="4.4000000000000004"/>
    <n v="0.22807017543859645"/>
    <x v="129"/>
    <n v="270"/>
    <n v="4736.8421052631575"/>
    <x v="6"/>
    <s v="multi-walled carbon nanotubes, Baytubes C 150 HP, Bayer"/>
    <s v="refluxing in 65 wt% nitric acid for 1.5 h "/>
    <m/>
    <m/>
    <x v="4"/>
    <s v="water"/>
    <m/>
    <x v="0"/>
    <n v="11"/>
    <s v="NA"/>
    <m/>
    <m/>
    <s v="H2"/>
    <n v="1"/>
    <n v="363"/>
    <s v="H2 Chemisorption"/>
    <s v="NA"/>
    <s v="NA"/>
    <s v="NA"/>
    <s v="ND"/>
    <n v="54.5"/>
    <n v="54.5"/>
    <s v="NA"/>
    <n v="20"/>
    <n v="20"/>
    <s v="ND"/>
    <n v="29"/>
    <s v="ND"/>
    <n v="11"/>
    <n v="3"/>
    <n v="20"/>
    <n v="20"/>
    <x v="0"/>
    <n v="2019"/>
    <s v="Lamme, W.S."/>
    <s v="Netherlands, Belgium"/>
    <s v="Origin and prevention of broad particle size distributions in carbon-supported palladium catalysts prepared by liquid-phase reduction"/>
    <s v="Journal of Catalysis"/>
    <x v="227"/>
    <s v="NaBH4 as reducing agent was used"/>
    <m/>
  </r>
  <r>
    <x v="5"/>
    <n v="11"/>
    <n v="7.9"/>
    <n v="0.2818181818181818"/>
    <x v="137"/>
    <n v="270"/>
    <n v="2454.5454545454545"/>
    <x v="6"/>
    <s v="multi-walled carbon nanotubes, Baytubes C 150 HP, Bayer"/>
    <s v="refluxing in 65 wt% nitric acid for 1.5 h "/>
    <m/>
    <m/>
    <x v="4"/>
    <s v="water"/>
    <m/>
    <x v="0"/>
    <n v="11"/>
    <s v="NA"/>
    <m/>
    <m/>
    <s v="H2"/>
    <n v="1"/>
    <n v="363"/>
    <s v="H2 Chemisorption"/>
    <s v="NA"/>
    <s v="NA"/>
    <s v="NA"/>
    <s v="ND"/>
    <n v="60.555555555555557"/>
    <n v="60.555555555555557"/>
    <s v="NA"/>
    <n v="18"/>
    <n v="18"/>
    <s v="ND"/>
    <n v="52"/>
    <s v="ND"/>
    <n v="6"/>
    <n v="2"/>
    <n v="18"/>
    <n v="18"/>
    <x v="0"/>
    <n v="2019"/>
    <s v="Lamme, W.S."/>
    <s v="Netherlands, Belgium"/>
    <s v="Origin and prevention of broad particle size distributions in carbon-supported palladium catalysts prepared by liquid-phase reduction"/>
    <s v="Journal of Catalysis"/>
    <x v="227"/>
    <s v="NaBH4 as reducing agent was used"/>
    <m/>
  </r>
  <r>
    <x v="5"/>
    <n v="15.4"/>
    <n v="9.6"/>
    <n v="0.37662337662337664"/>
    <x v="136"/>
    <n v="270"/>
    <n v="1753.2467532467533"/>
    <x v="6"/>
    <s v="multi-walled carbon nanotubes, Baytubes C 150 HP, Bayer"/>
    <s v="refluxing in 65 wt% nitric acid for 1.5 h "/>
    <m/>
    <m/>
    <x v="4"/>
    <s v="water"/>
    <m/>
    <x v="0"/>
    <n v="11"/>
    <s v="NA"/>
    <m/>
    <m/>
    <s v="H2"/>
    <n v="1"/>
    <n v="363"/>
    <s v="H2 Chemisorption"/>
    <s v="NA"/>
    <s v="NA"/>
    <s v="NA"/>
    <s v="ND"/>
    <n v="37.586206896551722"/>
    <n v="37.586206896551722"/>
    <s v="NA"/>
    <n v="29"/>
    <n v="29"/>
    <s v="ND"/>
    <n v="48"/>
    <s v="ND"/>
    <n v="10"/>
    <n v="3"/>
    <n v="29"/>
    <n v="29"/>
    <x v="0"/>
    <n v="2019"/>
    <s v="Lamme, W.S."/>
    <s v="Netherlands, Belgium"/>
    <s v="Origin and prevention of broad particle size distributions in carbon-supported palladium catalysts prepared by liquid-phase reduction"/>
    <s v="Journal of Catalysis"/>
    <x v="227"/>
    <s v="NaBH4 as reducing agent was used"/>
    <m/>
  </r>
  <r>
    <x v="5"/>
    <n v="4.8"/>
    <n v="4.3"/>
    <n v="0.10416666666666667"/>
    <x v="45"/>
    <n v="704"/>
    <n v="14666.666666666668"/>
    <x v="6"/>
    <s v="activated carbon, HCl-washed High Purity carbon, BASF"/>
    <s v="refluxing in 30 wt% nitric acid for 0.5 h "/>
    <m/>
    <m/>
    <x v="4"/>
    <s v="water"/>
    <m/>
    <x v="0"/>
    <n v="11"/>
    <s v="NA"/>
    <m/>
    <m/>
    <s v="H2"/>
    <n v="1"/>
    <n v="363"/>
    <s v="H2 Chemisorption"/>
    <s v="NA"/>
    <s v="NA"/>
    <s v="NA"/>
    <s v="ND"/>
    <n v="100"/>
    <n v="100"/>
    <s v="NA"/>
    <n v="3"/>
    <n v="3"/>
    <s v="ND"/>
    <s v="NA"/>
    <s v="ND"/>
    <n v="7"/>
    <n v="2"/>
    <n v="3"/>
    <n v="3"/>
    <x v="0"/>
    <n v="2019"/>
    <s v="Lamme, W.S."/>
    <s v="Netherlands, Belgium"/>
    <s v="Origin and prevention of broad particle size distributions in carbon-supported palladium catalysts prepared by liquid-phase reduction"/>
    <s v="Journal of Catalysis"/>
    <x v="227"/>
    <s v="NaBH4 as reducing agent was used"/>
    <m/>
  </r>
  <r>
    <x v="5"/>
    <n v="11.8"/>
    <n v="7.4"/>
    <n v="0.3728813559322034"/>
    <x v="138"/>
    <n v="704"/>
    <n v="5966.1016949152536"/>
    <x v="6"/>
    <s v="activated carbon, HCl-washed High Purity carbon, BASF"/>
    <s v="refluxing in 30 wt% nitric acid for 0.5 h "/>
    <m/>
    <m/>
    <x v="4"/>
    <s v="water"/>
    <m/>
    <x v="0"/>
    <n v="11"/>
    <s v="NA"/>
    <m/>
    <m/>
    <s v="H2"/>
    <n v="1"/>
    <n v="363"/>
    <s v="H2 Chemisorption"/>
    <s v="NA"/>
    <s v="NA"/>
    <s v="NA"/>
    <s v="ND"/>
    <n v="100"/>
    <n v="100"/>
    <s v="NA"/>
    <n v="8"/>
    <n v="8"/>
    <s v="ND"/>
    <s v="NA"/>
    <s v="ND"/>
    <n v="8"/>
    <n v="2"/>
    <n v="8"/>
    <n v="8"/>
    <x v="0"/>
    <n v="2019"/>
    <s v="Lamme, W.S."/>
    <s v="Netherlands, Belgium"/>
    <s v="Origin and prevention of broad particle size distributions in carbon-supported palladium catalysts prepared by liquid-phase reduction"/>
    <s v="Journal of Catalysis"/>
    <x v="227"/>
    <s v="NaBH4 as reducing agent was used"/>
    <m/>
  </r>
  <r>
    <x v="5"/>
    <n v="19.100000000000001"/>
    <n v="10.3"/>
    <n v="0.4607329842931937"/>
    <x v="139"/>
    <n v="704"/>
    <n v="3685.8638743455494"/>
    <x v="6"/>
    <s v="activated carbon, HCl-washed High Purity carbon, BASF"/>
    <s v="refluxing in 30 wt% nitric acid for 0.5 h "/>
    <m/>
    <m/>
    <x v="4"/>
    <s v="water"/>
    <m/>
    <x v="0"/>
    <n v="11"/>
    <s v="NA"/>
    <m/>
    <m/>
    <s v="H2"/>
    <n v="1"/>
    <n v="363"/>
    <s v="H2 Chemisorption"/>
    <s v="NA"/>
    <s v="NA"/>
    <s v="NA"/>
    <s v="ND"/>
    <n v="100"/>
    <n v="100"/>
    <s v="NA"/>
    <n v="9"/>
    <n v="9"/>
    <s v="ND"/>
    <n v="95"/>
    <s v="ND"/>
    <n v="9"/>
    <n v="2"/>
    <n v="9"/>
    <n v="9"/>
    <x v="0"/>
    <n v="2019"/>
    <s v="Lamme, W.S."/>
    <s v="Netherlands, Belgium"/>
    <s v="Origin and prevention of broad particle size distributions in carbon-supported palladium catalysts prepared by liquid-phase reduction"/>
    <s v="Journal of Catalysis"/>
    <x v="227"/>
    <s v="NaBH4 as reducing agent was used"/>
    <m/>
  </r>
  <r>
    <x v="0"/>
    <n v="2"/>
    <s v="NA"/>
    <s v="NA"/>
    <x v="29"/>
    <n v="141"/>
    <n v="7050"/>
    <x v="0"/>
    <s v="ND"/>
    <s v="ND"/>
    <n v="773"/>
    <m/>
    <x v="1"/>
    <s v="water"/>
    <m/>
    <x v="0"/>
    <n v="8.5"/>
    <s v="NA"/>
    <n v="2"/>
    <n v="773"/>
    <s v="H2"/>
    <n v="2"/>
    <n v="773"/>
    <s v="CO Chemisorption"/>
    <n v="1.1220000000000001"/>
    <s v="NA"/>
    <n v="33"/>
    <s v="ND"/>
    <s v="NA"/>
    <n v="33"/>
    <s v="NA"/>
    <n v="34"/>
    <n v="34"/>
    <s v="ND"/>
    <s v="NA"/>
    <s v="ND"/>
    <s v="NA"/>
    <s v="ND"/>
    <n v="34"/>
    <n v="34"/>
    <x v="1"/>
    <n v="2019"/>
    <s v="Velin, P."/>
    <s v="Sweden, UK"/>
    <s v="Water Inhibition in Methane Oxidation over Alumina Supported Palladium Catalysts"/>
    <s v="The Journal of Physical Chemistry C"/>
    <x v="228"/>
    <m/>
    <s v="gamma-Al2O3 Alfa Aesar"/>
  </r>
  <r>
    <x v="0"/>
    <n v="2"/>
    <s v="NA"/>
    <s v="NA"/>
    <x v="29"/>
    <n v="141"/>
    <n v="7050"/>
    <x v="0"/>
    <s v="ND"/>
    <s v="ND"/>
    <n v="773"/>
    <m/>
    <x v="1"/>
    <s v="water"/>
    <m/>
    <x v="0"/>
    <n v="8.5"/>
    <s v="NA"/>
    <n v="2"/>
    <n v="923"/>
    <s v="H2"/>
    <n v="2"/>
    <n v="773"/>
    <s v="CO Chemisorption"/>
    <n v="1.1180000000000001"/>
    <s v="NA"/>
    <n v="26"/>
    <s v="ND"/>
    <s v="NA"/>
    <n v="26"/>
    <s v="NA"/>
    <n v="43"/>
    <n v="43"/>
    <s v="ND"/>
    <s v="NA"/>
    <s v="ND"/>
    <s v="NA"/>
    <s v="ND"/>
    <n v="43"/>
    <n v="43"/>
    <x v="1"/>
    <n v="2019"/>
    <s v="Velin, P."/>
    <s v="Sweden, UK"/>
    <s v="Water Inhibition in Methane Oxidation over Alumina Supported Palladium Catalysts"/>
    <s v="The Journal of Physical Chemistry C"/>
    <x v="228"/>
    <m/>
    <s v="gamma-Al2O3 Alfa Aesar"/>
  </r>
  <r>
    <x v="0"/>
    <n v="2"/>
    <s v="NA"/>
    <s v="NA"/>
    <x v="29"/>
    <n v="141"/>
    <n v="7050"/>
    <x v="0"/>
    <s v="ND"/>
    <s v="ND"/>
    <n v="773"/>
    <m/>
    <x v="1"/>
    <s v="water"/>
    <m/>
    <x v="0"/>
    <n v="8.5"/>
    <s v="NA"/>
    <n v="2"/>
    <n v="1073"/>
    <s v="H2"/>
    <n v="2"/>
    <n v="773"/>
    <s v="CO Chemisorption"/>
    <n v="1.125"/>
    <s v="NA"/>
    <n v="25"/>
    <s v="ND"/>
    <s v="NA"/>
    <n v="25"/>
    <s v="NA"/>
    <n v="45"/>
    <n v="45"/>
    <s v="ND"/>
    <s v="NA"/>
    <s v="ND"/>
    <s v="NA"/>
    <s v="ND"/>
    <n v="45"/>
    <n v="45"/>
    <x v="1"/>
    <n v="2019"/>
    <s v="Velin, P."/>
    <s v="Sweden, UK"/>
    <s v="Water Inhibition in Methane Oxidation over Alumina Supported Palladium Catalysts"/>
    <s v="The Journal of Physical Chemistry C"/>
    <x v="228"/>
    <m/>
    <s v="gamma-Al2O3 Alfa Aesar"/>
  </r>
  <r>
    <x v="0"/>
    <n v="2"/>
    <s v="NA"/>
    <s v="NA"/>
    <x v="29"/>
    <n v="141"/>
    <n v="7050"/>
    <x v="0"/>
    <s v="ND"/>
    <s v="ND"/>
    <n v="773"/>
    <m/>
    <x v="1"/>
    <s v="water"/>
    <m/>
    <x v="0"/>
    <n v="8.5"/>
    <s v="NA"/>
    <n v="2"/>
    <n v="1173"/>
    <s v="H2"/>
    <n v="2"/>
    <n v="773"/>
    <s v="CO Chemisorption"/>
    <n v="1.1000000000000001"/>
    <s v="NA"/>
    <n v="10"/>
    <s v="ND"/>
    <s v="NA"/>
    <n v="10"/>
    <s v="NA"/>
    <n v="110"/>
    <n v="110"/>
    <s v="ND"/>
    <s v="NA"/>
    <s v="ND"/>
    <s v="NA"/>
    <s v="ND"/>
    <n v="110"/>
    <n v="110"/>
    <x v="1"/>
    <n v="2019"/>
    <s v="Velin, P."/>
    <s v="Sweden, UK"/>
    <s v="Water Inhibition in Methane Oxidation over Alumina Supported Palladium Catalysts"/>
    <s v="The Journal of Physical Chemistry C"/>
    <x v="228"/>
    <m/>
    <s v="gamma-Al2O3 Alfa Aesar"/>
  </r>
  <r>
    <x v="0"/>
    <n v="2"/>
    <s v="NA"/>
    <s v="NA"/>
    <x v="29"/>
    <n v="109"/>
    <n v="5450"/>
    <x v="32"/>
    <s v="ND"/>
    <s v="ND"/>
    <n v="773"/>
    <m/>
    <x v="1"/>
    <s v="water"/>
    <m/>
    <x v="0"/>
    <n v="8.5"/>
    <s v="NA"/>
    <n v="2"/>
    <n v="773"/>
    <s v="H2"/>
    <n v="2"/>
    <n v="773"/>
    <s v="CO Chemisorption"/>
    <n v="1.127"/>
    <s v="NA"/>
    <n v="23"/>
    <s v="ND"/>
    <s v="NA"/>
    <n v="23"/>
    <s v="NA"/>
    <n v="49"/>
    <n v="49"/>
    <s v="ND"/>
    <s v="NA"/>
    <s v="ND"/>
    <s v="NA"/>
    <s v="ND"/>
    <n v="49"/>
    <n v="49"/>
    <x v="1"/>
    <n v="2019"/>
    <s v="Velin, P."/>
    <s v="Sweden, UK"/>
    <s v="Water Inhibition in Methane Oxidation over Alumina Supported Palladium Catalysts"/>
    <s v="The Journal of Physical Chemistry C"/>
    <x v="228"/>
    <m/>
    <s v="gamma-Al2O3 Alfa Aesar"/>
  </r>
  <r>
    <x v="0"/>
    <n v="1"/>
    <s v="NA"/>
    <s v="NA"/>
    <x v="0"/>
    <n v="170"/>
    <n v="17000"/>
    <x v="1"/>
    <s v="from SASOL"/>
    <s v="ND"/>
    <m/>
    <m/>
    <x v="4"/>
    <s v="water"/>
    <m/>
    <x v="0"/>
    <n v="8.5"/>
    <s v="NA"/>
    <n v="4"/>
    <n v="823"/>
    <s v="NA"/>
    <m/>
    <m/>
    <s v="TEM"/>
    <s v="NA"/>
    <s v="NA"/>
    <s v="NA"/>
    <s v="ND"/>
    <n v="24.222222222222221"/>
    <n v="24.222222222222221"/>
    <s v="NA"/>
    <s v="NA"/>
    <s v="NA"/>
    <s v="ND"/>
    <s v="NA"/>
    <s v="ND"/>
    <n v="45"/>
    <s v="ND"/>
    <n v="45"/>
    <n v="45"/>
    <x v="1"/>
    <n v="2019"/>
    <s v="Pham, T.H."/>
    <s v="Vietnam"/>
    <s v="The catalytic oxidation of toluene at low temperature over palladium nanoparticles supported on Alumina sphere catalysts: effects of Palladium precursors and preparation method"/>
    <s v="Polish Journal of Chemical Technology"/>
    <x v="229"/>
    <m/>
    <s v="gamma-Al2O3 Alfa Aesar"/>
  </r>
  <r>
    <x v="0"/>
    <n v="1"/>
    <s v="NA"/>
    <s v="NA"/>
    <x v="0"/>
    <n v="170"/>
    <n v="17000"/>
    <x v="1"/>
    <s v="from SASOL"/>
    <s v="ND"/>
    <m/>
    <m/>
    <x v="0"/>
    <s v="water"/>
    <m/>
    <x v="0"/>
    <n v="8.5"/>
    <s v="NA"/>
    <n v="4"/>
    <n v="823"/>
    <s v="NA"/>
    <m/>
    <m/>
    <s v="TEM"/>
    <s v="NA"/>
    <s v="NA"/>
    <s v="NA"/>
    <s v="ND"/>
    <n v="24.222222222222221"/>
    <n v="24.222222222222221"/>
    <s v="NA"/>
    <s v="NA"/>
    <s v="NA"/>
    <s v="ND"/>
    <s v="NA"/>
    <s v="ND"/>
    <n v="45"/>
    <s v="ND"/>
    <n v="45"/>
    <n v="45"/>
    <x v="1"/>
    <n v="2019"/>
    <s v="Pham, T.H."/>
    <s v="Vietnam"/>
    <s v="The catalytic oxidation of toluene at low temperature over palladium nanoparticles supported on Alumina sphere catalysts: effects of Palladium precursors and preparation method"/>
    <s v="Polish Journal of Chemical Technology"/>
    <x v="229"/>
    <m/>
    <s v="gamma-Al2O3 Alfa Aesar"/>
  </r>
  <r>
    <x v="5"/>
    <n v="1"/>
    <s v="NA"/>
    <s v="NA"/>
    <x v="0"/>
    <n v="170"/>
    <n v="17000"/>
    <x v="1"/>
    <s v="from SASOL"/>
    <s v="ND"/>
    <m/>
    <m/>
    <x v="0"/>
    <s v="water"/>
    <n v="9"/>
    <x v="1"/>
    <n v="8.5"/>
    <n v="-0.5"/>
    <n v="4"/>
    <n v="823"/>
    <s v="NA"/>
    <m/>
    <m/>
    <s v="TEM"/>
    <s v="NA"/>
    <s v="NA"/>
    <s v="NA"/>
    <s v="ND"/>
    <n v="24.222222222222221"/>
    <n v="24.222222222222221"/>
    <s v="NA"/>
    <s v="NA"/>
    <s v="NA"/>
    <s v="ND"/>
    <s v="NA"/>
    <s v="ND"/>
    <n v="45"/>
    <s v="ND"/>
    <n v="45"/>
    <n v="45"/>
    <x v="1"/>
    <n v="2019"/>
    <s v="Pham, T.H."/>
    <s v="Vietnam"/>
    <s v="The catalytic oxidation of toluene at low temperature over palladium nanoparticles supported on Alumina sphere catalysts: effects of Palladium precursors and preparation method"/>
    <s v="Polish Journal of Chemical Technology"/>
    <x v="229"/>
    <s v="NaOH was used as precipitating agent"/>
    <s v="gamma-Al2O3 Alfa Aesar"/>
  </r>
  <r>
    <x v="5"/>
    <n v="8"/>
    <n v="8.1999999999999993"/>
    <n v="2.4999999999999911E-2"/>
    <x v="35"/>
    <m/>
    <s v="NA"/>
    <x v="10"/>
    <s v="from Cerium nitrate"/>
    <s v="ND"/>
    <m/>
    <m/>
    <x v="1"/>
    <s v="water"/>
    <n v="8.9"/>
    <x v="1"/>
    <n v="6"/>
    <n v="-2.9000000000000004"/>
    <n v="4"/>
    <n v="873"/>
    <s v="NA"/>
    <m/>
    <m/>
    <s v="TEM"/>
    <s v="NA"/>
    <s v="NA"/>
    <s v="NA"/>
    <s v="ND"/>
    <n v="14.533333333333333"/>
    <n v="14.533333333333333"/>
    <s v="NA"/>
    <s v="NA"/>
    <s v="NA"/>
    <s v="ND"/>
    <s v="NA"/>
    <s v="ND"/>
    <n v="75"/>
    <s v="ND"/>
    <n v="75"/>
    <n v="75"/>
    <x v="1"/>
    <n v="2019"/>
    <s v="Stonkus, O.A."/>
    <s v="Russia"/>
    <s v="Thermally Induced Structural Evolution of Palladium-Ceria Catalysts. Implication for CO Oxidation"/>
    <s v="ChemCatChem"/>
    <x v="230"/>
    <m/>
    <s v="CeO2 Aldrich"/>
  </r>
  <r>
    <x v="5"/>
    <n v="8"/>
    <n v="8.1999999999999993"/>
    <n v="2.4999999999999911E-2"/>
    <x v="35"/>
    <m/>
    <s v="NA"/>
    <x v="10"/>
    <s v="from Cerium nitrate"/>
    <s v="ND"/>
    <m/>
    <m/>
    <x v="1"/>
    <s v="water"/>
    <n v="8.9"/>
    <x v="1"/>
    <n v="6"/>
    <n v="-2.9000000000000004"/>
    <n v="4"/>
    <n v="1173"/>
    <s v="NA"/>
    <m/>
    <m/>
    <s v="XRD"/>
    <s v="NA"/>
    <s v="NA"/>
    <s v="NA"/>
    <s v="ND"/>
    <n v="4.7391304347826084"/>
    <n v="4.7391304347826084"/>
    <s v="NA"/>
    <s v="NA"/>
    <s v="NA"/>
    <s v="ND"/>
    <n v="230"/>
    <n v="20"/>
    <s v="NA"/>
    <s v="ND"/>
    <s v="NA"/>
    <n v="230"/>
    <x v="1"/>
    <n v="2019"/>
    <s v="Stonkus, O.A."/>
    <s v="Russia"/>
    <s v="Thermally Induced Structural Evolution of Palladium-Ceria Catalysts. Implication for CO Oxidation"/>
    <s v="ChemCatChem"/>
    <x v="230"/>
    <m/>
    <s v="CeO2 Aldrich"/>
  </r>
  <r>
    <x v="5"/>
    <n v="8"/>
    <n v="8.1999999999999993"/>
    <n v="2.4999999999999911E-2"/>
    <x v="35"/>
    <m/>
    <s v="NA"/>
    <x v="10"/>
    <s v="from Cerium nitrate"/>
    <s v="ND"/>
    <m/>
    <m/>
    <x v="1"/>
    <s v="water"/>
    <n v="8.9"/>
    <x v="1"/>
    <n v="6"/>
    <n v="-2.9000000000000004"/>
    <n v="4"/>
    <n v="1223"/>
    <s v="NA"/>
    <m/>
    <m/>
    <s v="XRD"/>
    <s v="NA"/>
    <s v="NA"/>
    <s v="NA"/>
    <s v="ND"/>
    <n v="5.1904761904761907"/>
    <n v="5.1904761904761907"/>
    <s v="NA"/>
    <s v="NA"/>
    <s v="NA"/>
    <s v="ND"/>
    <n v="210"/>
    <n v="20"/>
    <s v="NA"/>
    <s v="ND"/>
    <s v="NA"/>
    <n v="210"/>
    <x v="1"/>
    <n v="2019"/>
    <s v="Stonkus, O.A."/>
    <s v="Russia"/>
    <s v="Thermally Induced Structural Evolution of Palladium-Ceria Catalysts. Implication for CO Oxidation"/>
    <s v="ChemCatChem"/>
    <x v="230"/>
    <m/>
    <s v="CeO2 Aldrich"/>
  </r>
  <r>
    <x v="5"/>
    <n v="8"/>
    <n v="8.1999999999999993"/>
    <n v="2.4999999999999911E-2"/>
    <x v="35"/>
    <m/>
    <s v="NA"/>
    <x v="10"/>
    <s v="from Cerium nitrate"/>
    <s v="ND"/>
    <m/>
    <m/>
    <x v="1"/>
    <s v="water"/>
    <n v="8.9"/>
    <x v="1"/>
    <n v="6"/>
    <n v="-2.9000000000000004"/>
    <n v="4"/>
    <n v="1273"/>
    <s v="NA"/>
    <m/>
    <m/>
    <s v="XRD"/>
    <s v="NA"/>
    <s v="NA"/>
    <s v="NA"/>
    <s v="ND"/>
    <n v="6.0555555555555554"/>
    <n v="6.0555555555555554"/>
    <s v="NA"/>
    <s v="NA"/>
    <s v="NA"/>
    <s v="ND"/>
    <n v="180"/>
    <n v="10"/>
    <s v="NA"/>
    <s v="ND"/>
    <s v="NA"/>
    <n v="180"/>
    <x v="1"/>
    <n v="2019"/>
    <s v="Stonkus, O.A."/>
    <s v="Russia"/>
    <s v="Thermally Induced Structural Evolution of Palladium-Ceria Catalysts. Implication for CO Oxidation"/>
    <s v="ChemCatChem"/>
    <x v="230"/>
    <m/>
    <s v="CeO2 Aldrich"/>
  </r>
  <r>
    <x v="5"/>
    <n v="8"/>
    <n v="8.1999999999999993"/>
    <n v="2.4999999999999911E-2"/>
    <x v="35"/>
    <m/>
    <s v="NA"/>
    <x v="10"/>
    <s v="from Cerium nitrate"/>
    <s v="ND"/>
    <m/>
    <m/>
    <x v="1"/>
    <s v="water"/>
    <n v="8.9"/>
    <x v="1"/>
    <n v="6"/>
    <n v="-2.9000000000000004"/>
    <n v="4"/>
    <n v="1373"/>
    <s v="NA"/>
    <m/>
    <m/>
    <s v="XRD"/>
    <s v="NA"/>
    <s v="NA"/>
    <s v="NA"/>
    <s v="ND"/>
    <n v="5.7368421052631575"/>
    <n v="5.7368421052631575"/>
    <s v="NA"/>
    <s v="NA"/>
    <s v="NA"/>
    <s v="ND"/>
    <n v="190"/>
    <n v="10"/>
    <s v="NA"/>
    <s v="ND"/>
    <s v="NA"/>
    <n v="190"/>
    <x v="1"/>
    <n v="2019"/>
    <s v="Stonkus, O.A."/>
    <s v="Russia"/>
    <s v="Thermally Induced Structural Evolution of Palladium-Ceria Catalysts. Implication for CO Oxidation"/>
    <s v="ChemCatChem"/>
    <x v="230"/>
    <m/>
    <s v="CeO2 Aldrich"/>
  </r>
  <r>
    <x v="5"/>
    <n v="8"/>
    <n v="8.1999999999999993"/>
    <n v="2.4999999999999911E-2"/>
    <x v="35"/>
    <m/>
    <s v="NA"/>
    <x v="10"/>
    <s v="from Cerium nitrate"/>
    <s v="ND"/>
    <m/>
    <m/>
    <x v="1"/>
    <s v="water"/>
    <n v="8.9"/>
    <x v="1"/>
    <n v="6"/>
    <n v="-2.9000000000000004"/>
    <n v="4"/>
    <n v="1473"/>
    <s v="NA"/>
    <m/>
    <m/>
    <s v="XRD"/>
    <s v="NA"/>
    <s v="NA"/>
    <s v="NA"/>
    <s v="ND"/>
    <n v="6.4117647058823533"/>
    <n v="6.4117647058823533"/>
    <s v="NA"/>
    <s v="NA"/>
    <s v="NA"/>
    <s v="ND"/>
    <n v="170"/>
    <n v="10"/>
    <s v="NA"/>
    <s v="ND"/>
    <s v="NA"/>
    <n v="170"/>
    <x v="1"/>
    <n v="2019"/>
    <s v="Stonkus, O.A."/>
    <s v="Russia"/>
    <s v="Thermally Induced Structural Evolution of Palladium-Ceria Catalysts. Implication for CO Oxidation"/>
    <s v="ChemCatChem"/>
    <x v="230"/>
    <m/>
    <s v="CeO2 Aldrich"/>
  </r>
  <r>
    <x v="0"/>
    <n v="8"/>
    <n v="8.1"/>
    <n v="1.2499999999999956E-2"/>
    <x v="35"/>
    <m/>
    <s v="NA"/>
    <x v="10"/>
    <s v="from Cerium nitrate"/>
    <s v="ND"/>
    <n v="723"/>
    <n v="4"/>
    <x v="1"/>
    <s v="water"/>
    <m/>
    <x v="0"/>
    <n v="6"/>
    <s v="NA"/>
    <n v="4"/>
    <n v="873"/>
    <s v="NA"/>
    <m/>
    <m/>
    <s v="TEM"/>
    <s v="NA"/>
    <s v="NA"/>
    <s v="NA"/>
    <s v="ND"/>
    <n v="8.7200000000000006"/>
    <n v="8.7200000000000006"/>
    <s v="NA"/>
    <s v="NA"/>
    <s v="NA"/>
    <s v="ND"/>
    <s v="NA"/>
    <s v="ND"/>
    <n v="125"/>
    <s v="ND"/>
    <n v="125"/>
    <n v="125"/>
    <x v="1"/>
    <n v="2019"/>
    <s v="Stonkus, O.A."/>
    <s v="Russia"/>
    <s v="Thermally Induced Structural Evolution of Palladium-Ceria Catalysts. Implication for CO Oxidation"/>
    <s v="ChemCatChem"/>
    <x v="230"/>
    <m/>
    <s v="CeO2 Aldrich"/>
  </r>
  <r>
    <x v="0"/>
    <n v="8"/>
    <n v="8.1"/>
    <n v="1.2499999999999956E-2"/>
    <x v="35"/>
    <m/>
    <s v="NA"/>
    <x v="10"/>
    <s v="from Cerium nitrate"/>
    <s v="ND"/>
    <n v="723"/>
    <n v="4"/>
    <x v="1"/>
    <s v="water"/>
    <m/>
    <x v="0"/>
    <n v="6"/>
    <s v="NA"/>
    <n v="4"/>
    <n v="1173"/>
    <s v="NA"/>
    <m/>
    <m/>
    <s v="XRD"/>
    <s v="NA"/>
    <s v="NA"/>
    <s v="NA"/>
    <s v="ND"/>
    <n v="9.9090909090909083"/>
    <n v="9.9090909090909083"/>
    <s v="NA"/>
    <s v="NA"/>
    <s v="NA"/>
    <s v="ND"/>
    <n v="110"/>
    <n v="20"/>
    <s v="NA"/>
    <s v="ND"/>
    <s v="NA"/>
    <n v="110"/>
    <x v="1"/>
    <n v="2019"/>
    <s v="Stonkus, O.A."/>
    <s v="Russia"/>
    <s v="Thermally Induced Structural Evolution of Palladium-Ceria Catalysts. Implication for CO Oxidation"/>
    <s v="ChemCatChem"/>
    <x v="230"/>
    <m/>
    <s v="CeO2 Aldrich"/>
  </r>
  <r>
    <x v="0"/>
    <n v="8"/>
    <n v="8.1"/>
    <n v="1.2499999999999956E-2"/>
    <x v="35"/>
    <m/>
    <s v="NA"/>
    <x v="10"/>
    <s v="from Cerium nitrate"/>
    <s v="ND"/>
    <n v="723"/>
    <n v="4"/>
    <x v="1"/>
    <s v="water"/>
    <m/>
    <x v="0"/>
    <n v="6"/>
    <s v="NA"/>
    <n v="4"/>
    <n v="1223"/>
    <s v="NA"/>
    <m/>
    <m/>
    <s v="XRD"/>
    <s v="NA"/>
    <s v="NA"/>
    <s v="NA"/>
    <s v="ND"/>
    <n v="6.0555555555555554"/>
    <n v="6.0555555555555554"/>
    <s v="NA"/>
    <s v="NA"/>
    <s v="NA"/>
    <s v="ND"/>
    <n v="180"/>
    <n v="20"/>
    <s v="NA"/>
    <s v="ND"/>
    <s v="NA"/>
    <n v="180"/>
    <x v="1"/>
    <n v="2019"/>
    <s v="Stonkus, O.A."/>
    <s v="Russia"/>
    <s v="Thermally Induced Structural Evolution of Palladium-Ceria Catalysts. Implication for CO Oxidation"/>
    <s v="ChemCatChem"/>
    <x v="230"/>
    <m/>
    <s v="CeO2 Aldrich"/>
  </r>
  <r>
    <x v="0"/>
    <n v="8"/>
    <n v="8.1"/>
    <n v="1.2499999999999956E-2"/>
    <x v="35"/>
    <m/>
    <s v="NA"/>
    <x v="10"/>
    <s v="from Cerium nitrate"/>
    <s v="ND"/>
    <n v="723"/>
    <n v="4"/>
    <x v="1"/>
    <s v="water"/>
    <m/>
    <x v="0"/>
    <n v="6"/>
    <s v="NA"/>
    <n v="4"/>
    <n v="1273"/>
    <s v="NA"/>
    <m/>
    <m/>
    <s v="XRD"/>
    <s v="NA"/>
    <s v="NA"/>
    <s v="NA"/>
    <s v="ND"/>
    <n v="3.1142857142857143"/>
    <n v="3.1142857142857143"/>
    <s v="NA"/>
    <s v="NA"/>
    <s v="NA"/>
    <s v="ND"/>
    <n v="350"/>
    <n v="20"/>
    <s v="NA"/>
    <s v="ND"/>
    <s v="NA"/>
    <n v="350"/>
    <x v="1"/>
    <n v="2019"/>
    <s v="Stonkus, O.A."/>
    <s v="Russia"/>
    <s v="Thermally Induced Structural Evolution of Palladium-Ceria Catalysts. Implication for CO Oxidation"/>
    <s v="ChemCatChem"/>
    <x v="230"/>
    <m/>
    <s v="CeO2 Aldrich"/>
  </r>
  <r>
    <x v="1"/>
    <n v="0.3"/>
    <s v="NA"/>
    <s v="NA"/>
    <x v="31"/>
    <n v="95.8"/>
    <n v="31933.333333333336"/>
    <x v="43"/>
    <s v="gamma-Al2O3 (Redkino Catalyst Plant, Russia; Specifications TU 6-68-5808009-306-85) "/>
    <s v="Isothermal treatment at 900 ℃"/>
    <m/>
    <m/>
    <x v="6"/>
    <s v="methylene chloride"/>
    <m/>
    <x v="0"/>
    <n v="8.5"/>
    <s v="NA"/>
    <m/>
    <m/>
    <s v="H2"/>
    <n v="2"/>
    <n v="423"/>
    <s v="CO Chemisorption"/>
    <n v="1.1328"/>
    <s v="NA"/>
    <n v="35.4"/>
    <s v="ND"/>
    <s v="NA"/>
    <n v="35.4"/>
    <s v="NA"/>
    <n v="32"/>
    <n v="32"/>
    <s v="ND"/>
    <s v="NA"/>
    <s v="ND"/>
    <s v="NA"/>
    <s v="ND"/>
    <n v="32"/>
    <n v="32"/>
    <x v="0"/>
    <n v="2019"/>
    <s v="Laskin, A.I."/>
    <s v="Russia"/>
    <s v="Transformation of Alumina-Supported Palladium Precursors during Reductive Activation"/>
    <s v="Petroleum Chemistry"/>
    <x v="231"/>
    <m/>
    <s v="gamma-Al2O3 Alfa Aesar"/>
  </r>
  <r>
    <x v="1"/>
    <n v="0.3"/>
    <s v="NA"/>
    <s v="NA"/>
    <x v="31"/>
    <n v="95.8"/>
    <n v="31933.333333333336"/>
    <x v="43"/>
    <s v="gamma-Al2O3 (Redkino Catalyst Plant, Russia; Specifications TU 6-68-5808009-306-85) "/>
    <s v="Isothermal treatment at 900 ℃"/>
    <m/>
    <m/>
    <x v="6"/>
    <s v="methylene chloride"/>
    <m/>
    <x v="0"/>
    <n v="8.5"/>
    <s v="NA"/>
    <m/>
    <m/>
    <s v="H2"/>
    <n v="2"/>
    <n v="573"/>
    <s v="CO Chemisorption"/>
    <n v="1.1078000000000001"/>
    <s v="NA"/>
    <n v="38.200000000000003"/>
    <s v="ND"/>
    <s v="NA"/>
    <n v="38.200000000000003"/>
    <s v="NA"/>
    <n v="29"/>
    <n v="29"/>
    <s v="ND"/>
    <s v="NA"/>
    <s v="ND"/>
    <s v="NA"/>
    <s v="ND"/>
    <n v="29"/>
    <n v="29"/>
    <x v="0"/>
    <n v="2019"/>
    <s v="Laskin, A.I."/>
    <s v="Russia"/>
    <s v="Transformation of Alumina-Supported Palladium Precursors during Reductive Activation"/>
    <s v="Petroleum Chemistry"/>
    <x v="231"/>
    <m/>
    <s v="gamma-Al2O3 Alfa Aesar"/>
  </r>
  <r>
    <x v="1"/>
    <n v="0.3"/>
    <s v="NA"/>
    <s v="NA"/>
    <x v="31"/>
    <n v="95.8"/>
    <n v="31933.333333333336"/>
    <x v="43"/>
    <s v="gamma-Al2O3 (Redkino Catalyst Plant, Russia; Specifications TU 6-68-5808009-306-85) "/>
    <s v="Isothermal treatment at 900 ℃"/>
    <m/>
    <m/>
    <x v="6"/>
    <s v="methylene chloride"/>
    <m/>
    <x v="0"/>
    <n v="8.5"/>
    <s v="NA"/>
    <m/>
    <m/>
    <s v="H2"/>
    <n v="2"/>
    <n v="673"/>
    <s v="CO Chemisorption"/>
    <n v="1.1151"/>
    <s v="NA"/>
    <n v="41.3"/>
    <s v="ND"/>
    <s v="NA"/>
    <n v="41.3"/>
    <s v="NA"/>
    <n v="27"/>
    <n v="27"/>
    <s v="ND"/>
    <s v="NA"/>
    <s v="ND"/>
    <s v="NA"/>
    <s v="ND"/>
    <n v="27"/>
    <n v="27"/>
    <x v="0"/>
    <n v="2019"/>
    <s v="Laskin, A.I."/>
    <s v="Russia"/>
    <s v="Transformation of Alumina-Supported Palladium Precursors during Reductive Activation"/>
    <s v="Petroleum Chemistry"/>
    <x v="231"/>
    <m/>
    <s v="gamma-Al2O3 Alfa Aesar"/>
  </r>
  <r>
    <x v="1"/>
    <n v="0.3"/>
    <s v="NA"/>
    <s v="NA"/>
    <x v="31"/>
    <n v="95.8"/>
    <n v="31933.333333333336"/>
    <x v="43"/>
    <s v="gamma-Al2O3 (Redkino Catalyst Plant, Russia; Specifications TU 6-68-5808009-306-85) "/>
    <s v="Isothermal treatment at 900 ℃"/>
    <m/>
    <m/>
    <x v="6"/>
    <s v="methylene chloride"/>
    <m/>
    <x v="0"/>
    <n v="8.5"/>
    <s v="NA"/>
    <m/>
    <m/>
    <s v="H2"/>
    <n v="2"/>
    <n v="773"/>
    <s v="CO Chemisorption"/>
    <n v="1.1134000000000002"/>
    <s v="NA"/>
    <n v="29.3"/>
    <s v="ND"/>
    <s v="NA"/>
    <n v="29.3"/>
    <s v="NA"/>
    <n v="38"/>
    <n v="38"/>
    <s v="ND"/>
    <s v="NA"/>
    <s v="ND"/>
    <s v="NA"/>
    <s v="ND"/>
    <n v="38"/>
    <n v="38"/>
    <x v="0"/>
    <n v="2019"/>
    <s v="Laskin, A.I."/>
    <s v="Russia"/>
    <s v="Transformation of Alumina-Supported Palladium Precursors during Reductive Activation"/>
    <s v="Petroleum Chemistry"/>
    <x v="231"/>
    <m/>
    <s v="gamma-Al2O3 Alfa Aesar"/>
  </r>
  <r>
    <x v="1"/>
    <n v="0.3"/>
    <s v="NA"/>
    <s v="NA"/>
    <x v="31"/>
    <n v="95.8"/>
    <n v="31933.333333333336"/>
    <x v="43"/>
    <s v="gamma-Al2O3 (Redkino Catalyst Plant, Russia; Specifications TU 6-68-5808009-306-85) "/>
    <s v="Isothermal treatment at 900 ℃"/>
    <m/>
    <m/>
    <x v="6"/>
    <s v="methylene chloride"/>
    <m/>
    <x v="0"/>
    <n v="8.5"/>
    <s v="NA"/>
    <m/>
    <m/>
    <s v="H2"/>
    <n v="2"/>
    <n v="873"/>
    <s v="CO Chemisorption"/>
    <n v="1.1175999999999999"/>
    <s v="NA"/>
    <n v="25.4"/>
    <s v="ND"/>
    <s v="NA"/>
    <n v="25.4"/>
    <s v="NA"/>
    <n v="44"/>
    <n v="44"/>
    <s v="ND"/>
    <s v="NA"/>
    <s v="ND"/>
    <s v="NA"/>
    <s v="ND"/>
    <n v="44"/>
    <n v="44"/>
    <x v="0"/>
    <n v="2019"/>
    <s v="Laskin, A.I."/>
    <s v="Russia"/>
    <s v="Transformation of Alumina-Supported Palladium Precursors during Reductive Activation"/>
    <s v="Petroleum Chemistry"/>
    <x v="231"/>
    <m/>
    <s v="gamma-Al2O3 Alfa Aesar"/>
  </r>
  <r>
    <x v="1"/>
    <n v="0.3"/>
    <s v="NA"/>
    <s v="NA"/>
    <x v="31"/>
    <n v="95.8"/>
    <n v="31933.333333333336"/>
    <x v="43"/>
    <s v="gamma-Al2O3 (Redkino Catalyst Plant, Russia; Specifications TU 6-68-5808009-306-85) "/>
    <s v="Isothermal treatment at 900 ℃"/>
    <m/>
    <m/>
    <x v="2"/>
    <s v="benzene chloride"/>
    <m/>
    <x v="0"/>
    <n v="8.5"/>
    <s v="NA"/>
    <m/>
    <m/>
    <s v="H2"/>
    <n v="2"/>
    <n v="423"/>
    <s v="CO Chemisorption"/>
    <n v="1.1208000000000002"/>
    <s v="NA"/>
    <n v="46.7"/>
    <s v="ND"/>
    <s v="NA"/>
    <n v="46.7"/>
    <s v="NA"/>
    <n v="24"/>
    <n v="24"/>
    <s v="ND"/>
    <s v="NA"/>
    <s v="ND"/>
    <s v="NA"/>
    <s v="ND"/>
    <n v="24"/>
    <n v="24"/>
    <x v="0"/>
    <n v="2019"/>
    <s v="Laskin, A.I."/>
    <s v="Russia"/>
    <s v="Transformation of Alumina-Supported Palladium Precursors during Reductive Activation"/>
    <s v="Petroleum Chemistry"/>
    <x v="231"/>
    <m/>
    <s v="gamma-Al2O3 Alfa Aesar"/>
  </r>
  <r>
    <x v="1"/>
    <n v="0.3"/>
    <s v="NA"/>
    <s v="NA"/>
    <x v="31"/>
    <n v="95.8"/>
    <n v="31933.333333333336"/>
    <x v="43"/>
    <s v="gamma-Al2O3 (Redkino Catalyst Plant, Russia; Specifications TU 6-68-5808009-306-85) "/>
    <s v="Isothermal treatment at 900 ℃"/>
    <m/>
    <m/>
    <x v="2"/>
    <s v="benzene chloride"/>
    <m/>
    <x v="0"/>
    <n v="8.5"/>
    <s v="NA"/>
    <m/>
    <m/>
    <s v="H2"/>
    <n v="2"/>
    <n v="573"/>
    <s v="CO Chemisorption"/>
    <n v="1.0940000000000001"/>
    <s v="NA"/>
    <n v="54.7"/>
    <s v="ND"/>
    <s v="NA"/>
    <n v="54.7"/>
    <s v="NA"/>
    <n v="20"/>
    <n v="20"/>
    <s v="ND"/>
    <s v="NA"/>
    <s v="ND"/>
    <s v="NA"/>
    <s v="ND"/>
    <n v="20"/>
    <n v="20"/>
    <x v="0"/>
    <n v="2019"/>
    <s v="Laskin, A.I."/>
    <s v="Russia"/>
    <s v="Transformation of Alumina-Supported Palladium Precursors during Reductive Activation"/>
    <s v="Petroleum Chemistry"/>
    <x v="231"/>
    <m/>
    <s v="gamma-Al2O3 Alfa Aesar"/>
  </r>
  <r>
    <x v="1"/>
    <n v="0.3"/>
    <s v="NA"/>
    <s v="NA"/>
    <x v="31"/>
    <n v="95.8"/>
    <n v="31933.333333333336"/>
    <x v="43"/>
    <s v="gamma-Al2O3 (Redkino Catalyst Plant, Russia; Specifications TU 6-68-5808009-306-85) "/>
    <s v="Isothermal treatment at 900 ℃"/>
    <m/>
    <m/>
    <x v="2"/>
    <s v="benzene chloride"/>
    <m/>
    <x v="0"/>
    <n v="8.5"/>
    <s v="NA"/>
    <m/>
    <m/>
    <s v="H2"/>
    <n v="2"/>
    <n v="673"/>
    <s v="CO Chemisorption"/>
    <n v="1.0963000000000001"/>
    <s v="NA"/>
    <n v="57.7"/>
    <s v="ND"/>
    <s v="NA"/>
    <n v="57.7"/>
    <s v="NA"/>
    <n v="19"/>
    <n v="19"/>
    <s v="ND"/>
    <s v="NA"/>
    <s v="ND"/>
    <s v="NA"/>
    <s v="ND"/>
    <n v="19"/>
    <n v="19"/>
    <x v="0"/>
    <n v="2019"/>
    <s v="Laskin, A.I."/>
    <s v="Russia"/>
    <s v="Transformation of Alumina-Supported Palladium Precursors during Reductive Activation"/>
    <s v="Petroleum Chemistry"/>
    <x v="231"/>
    <m/>
    <s v="gamma-Al2O3 Alfa Aesar"/>
  </r>
  <r>
    <x v="1"/>
    <n v="0.3"/>
    <s v="NA"/>
    <s v="NA"/>
    <x v="31"/>
    <n v="95.8"/>
    <n v="31933.333333333336"/>
    <x v="43"/>
    <s v="gamma-Al2O3 (Redkino Catalyst Plant, Russia; Specifications TU 6-68-5808009-306-85) "/>
    <s v="Isothermal treatment at 900 ℃"/>
    <m/>
    <m/>
    <x v="2"/>
    <s v="benzene chloride"/>
    <m/>
    <x v="0"/>
    <n v="8.5"/>
    <s v="NA"/>
    <m/>
    <m/>
    <s v="H2"/>
    <n v="2"/>
    <n v="773"/>
    <s v="CO Chemisorption"/>
    <n v="1.111"/>
    <s v="NA"/>
    <n v="50.5"/>
    <s v="ND"/>
    <s v="NA"/>
    <n v="50.5"/>
    <s v="NA"/>
    <n v="22"/>
    <n v="22"/>
    <s v="ND"/>
    <s v="NA"/>
    <s v="ND"/>
    <s v="NA"/>
    <s v="ND"/>
    <n v="22"/>
    <n v="22"/>
    <x v="0"/>
    <n v="2019"/>
    <s v="Laskin, A.I."/>
    <s v="Russia"/>
    <s v="Transformation of Alumina-Supported Palladium Precursors during Reductive Activation"/>
    <s v="Petroleum Chemistry"/>
    <x v="231"/>
    <m/>
    <s v="gamma-Al2O3 Alfa Aesar"/>
  </r>
  <r>
    <x v="1"/>
    <n v="0.3"/>
    <s v="NA"/>
    <s v="NA"/>
    <x v="31"/>
    <n v="95.8"/>
    <n v="31933.333333333336"/>
    <x v="43"/>
    <s v="gamma-Al2O3 (Redkino Catalyst Plant, Russia; Specifications TU 6-68-5808009-306-85) "/>
    <s v="Isothermal treatment at 900 ℃"/>
    <m/>
    <m/>
    <x v="2"/>
    <s v="benzene chloride"/>
    <m/>
    <x v="0"/>
    <n v="8.5"/>
    <s v="NA"/>
    <m/>
    <m/>
    <s v="H2"/>
    <n v="2"/>
    <n v="873"/>
    <s v="CO Chemisorption"/>
    <n v="1.1020000000000001"/>
    <s v="NA"/>
    <n v="38"/>
    <s v="ND"/>
    <s v="NA"/>
    <n v="38"/>
    <s v="NA"/>
    <n v="29"/>
    <n v="29"/>
    <s v="ND"/>
    <s v="NA"/>
    <s v="ND"/>
    <s v="NA"/>
    <s v="ND"/>
    <n v="29"/>
    <n v="29"/>
    <x v="0"/>
    <n v="2019"/>
    <s v="Laskin, A.I."/>
    <s v="Russia"/>
    <s v="Transformation of Alumina-Supported Palladium Precursors during Reductive Activation"/>
    <s v="Petroleum Chemistry"/>
    <x v="231"/>
    <m/>
    <s v="gamma-Al2O3 Alfa Aesar"/>
  </r>
  <r>
    <x v="6"/>
    <n v="1"/>
    <s v="NA"/>
    <s v="NA"/>
    <x v="0"/>
    <n v="203.8"/>
    <n v="20380"/>
    <x v="7"/>
    <s v="ND"/>
    <s v="ND"/>
    <m/>
    <m/>
    <x v="6"/>
    <s v="HCl"/>
    <n v="11"/>
    <x v="1"/>
    <n v="3"/>
    <n v="-8"/>
    <m/>
    <m/>
    <s v="H2"/>
    <n v="2"/>
    <n v="523"/>
    <s v="TEM"/>
    <s v="NA"/>
    <s v="NA"/>
    <s v="NA"/>
    <s v="ND"/>
    <n v="21.626984126984127"/>
    <n v="21.626984126984127"/>
    <s v="NA"/>
    <s v="NA"/>
    <s v="NA"/>
    <s v="ND"/>
    <s v="NA"/>
    <s v="ND"/>
    <n v="50.4"/>
    <n v="11.1"/>
    <n v="50.4"/>
    <n v="50.4"/>
    <x v="0"/>
    <n v="2019"/>
    <s v="Kang, L."/>
    <s v="China"/>
    <s v="Pd/MCM-41 catalyst for acetylene hydrogenation to ethylene"/>
    <s v="Royal Society Open Science"/>
    <x v="232"/>
    <m/>
    <s v="SiO2 Aldrich"/>
  </r>
  <r>
    <x v="6"/>
    <n v="1"/>
    <s v="NA"/>
    <s v="NA"/>
    <x v="0"/>
    <n v="203.2"/>
    <n v="20320"/>
    <x v="1"/>
    <s v="ND"/>
    <s v="ND"/>
    <m/>
    <m/>
    <x v="6"/>
    <s v="HCl"/>
    <n v="11"/>
    <x v="1"/>
    <n v="8.5"/>
    <n v="-2.5"/>
    <m/>
    <m/>
    <s v="H2"/>
    <n v="2"/>
    <n v="523"/>
    <s v="TEM"/>
    <s v="NA"/>
    <s v="NA"/>
    <s v="NA"/>
    <s v="ND"/>
    <n v="17.524115755627008"/>
    <n v="17.524115755627008"/>
    <s v="NA"/>
    <s v="NA"/>
    <s v="NA"/>
    <s v="ND"/>
    <s v="NA"/>
    <s v="ND"/>
    <n v="62.2"/>
    <n v="12.2"/>
    <n v="62.2"/>
    <n v="62.2"/>
    <x v="0"/>
    <n v="2019"/>
    <s v="Kang, L."/>
    <s v="China"/>
    <s v="Pd/MCM-41 catalyst for acetylene hydrogenation to ethylene"/>
    <s v="Royal Society Open Science"/>
    <x v="232"/>
    <m/>
    <s v="gamma-Al2O3 Alfa Aesar"/>
  </r>
  <r>
    <x v="0"/>
    <n v="2"/>
    <s v="NA"/>
    <s v="NA"/>
    <x v="29"/>
    <n v="994"/>
    <n v="49700"/>
    <x v="6"/>
    <s v="cylindrical activated carbon from Shanxi Xinhua Activated Carbon Co. Ltd."/>
    <s v="NA"/>
    <m/>
    <m/>
    <x v="0"/>
    <s v="HCl"/>
    <m/>
    <x v="0"/>
    <m/>
    <s v="NA"/>
    <m/>
    <m/>
    <s v="H2"/>
    <n v="1"/>
    <n v="323"/>
    <s v="CO Chemisorption"/>
    <s v="NA"/>
    <s v="NA"/>
    <n v="13.07"/>
    <s v="ND"/>
    <s v="NA"/>
    <n v="13.07"/>
    <n v="83.397092578423866"/>
    <n v="83.397092578423866"/>
    <s v="NA"/>
    <s v="ND"/>
    <s v="NA"/>
    <s v="ND"/>
    <s v="NA"/>
    <s v="ND"/>
    <n v="83.397092578423866"/>
    <n v="83.397092578423866"/>
    <x v="26"/>
    <n v="2020"/>
    <s v="Gu, Y."/>
    <s v="China, USA"/>
    <s v="Effects of pretreated carbon supports in Pd/C catalysts on rosin disproportionation catalytic performance"/>
    <s v="Chemical Engineering Science"/>
    <x v="233"/>
    <m/>
    <m/>
  </r>
  <r>
    <x v="0"/>
    <n v="2"/>
    <s v="NA"/>
    <s v="NA"/>
    <x v="29"/>
    <n v="869"/>
    <n v="43450"/>
    <x v="6"/>
    <s v="cylindrical activated carbon from Shanxi Xinhua Activated Carbon Co. Ltd."/>
    <s v="washed with water and dried under vacuum at 373K for 4 h"/>
    <m/>
    <m/>
    <x v="0"/>
    <s v="HCl"/>
    <m/>
    <x v="0"/>
    <m/>
    <s v="NA"/>
    <m/>
    <m/>
    <s v="H2"/>
    <n v="1"/>
    <n v="323"/>
    <s v="CO Chemisorption"/>
    <s v="NA"/>
    <s v="NA"/>
    <n v="17.37"/>
    <s v="ND"/>
    <s v="NA"/>
    <n v="17.37"/>
    <n v="62.75187104202648"/>
    <n v="62.75187104202648"/>
    <s v="NA"/>
    <s v="ND"/>
    <s v="NA"/>
    <s v="ND"/>
    <s v="NA"/>
    <s v="ND"/>
    <n v="62.75187104202648"/>
    <n v="62.75187104202648"/>
    <x v="26"/>
    <n v="2020"/>
    <s v="Gu, Y."/>
    <s v="China, USA"/>
    <s v="Effects of pretreated carbon supports in Pd/C catalysts on rosin disproportionation catalytic performance"/>
    <s v="Chemical Engineering Science"/>
    <x v="233"/>
    <m/>
    <m/>
  </r>
  <r>
    <x v="0"/>
    <n v="2"/>
    <s v="NA"/>
    <s v="NA"/>
    <x v="29"/>
    <n v="999"/>
    <n v="49950"/>
    <x v="6"/>
    <s v="cylindrical activated carbon from Shanxi Xinhua Activated Carbon Co. Ltd."/>
    <s v="washed with water and dried under vacuum at 433K for 4 h"/>
    <m/>
    <m/>
    <x v="0"/>
    <s v="HCl"/>
    <m/>
    <x v="0"/>
    <m/>
    <s v="NA"/>
    <m/>
    <m/>
    <s v="H2"/>
    <n v="1"/>
    <n v="323"/>
    <s v="CO Chemisorption"/>
    <s v="NA"/>
    <s v="NA"/>
    <n v="17.399999999999999"/>
    <s v="ND"/>
    <s v="NA"/>
    <n v="17.399999999999999"/>
    <n v="62.643678160919542"/>
    <n v="62.643678160919542"/>
    <s v="NA"/>
    <s v="ND"/>
    <s v="NA"/>
    <s v="ND"/>
    <s v="NA"/>
    <s v="ND"/>
    <n v="62.643678160919542"/>
    <n v="62.643678160919542"/>
    <x v="26"/>
    <n v="2020"/>
    <s v="Gu, Y."/>
    <s v="China, USA"/>
    <s v="Effects of pretreated carbon supports in Pd/C catalysts on rosin disproportionation catalytic performance"/>
    <s v="Chemical Engineering Science"/>
    <x v="233"/>
    <m/>
    <m/>
  </r>
  <r>
    <x v="0"/>
    <n v="2"/>
    <s v="NA"/>
    <s v="NA"/>
    <x v="29"/>
    <n v="1057"/>
    <n v="52850"/>
    <x v="6"/>
    <s v="cylindrical activated carbon from Shanxi Xinhua Activated Carbon Co. Ltd."/>
    <s v="washed with water and dried under vacuum at 443K for 4 h"/>
    <m/>
    <m/>
    <x v="0"/>
    <s v="HCl"/>
    <m/>
    <x v="0"/>
    <m/>
    <s v="NA"/>
    <m/>
    <m/>
    <s v="H2"/>
    <n v="1"/>
    <n v="323"/>
    <s v="CO Chemisorption"/>
    <s v="NA"/>
    <s v="NA"/>
    <n v="23.6"/>
    <s v="ND"/>
    <s v="NA"/>
    <n v="23.6"/>
    <n v="46.186440677966097"/>
    <n v="46.186440677966097"/>
    <s v="NA"/>
    <s v="ND"/>
    <s v="NA"/>
    <s v="ND"/>
    <s v="NA"/>
    <s v="ND"/>
    <n v="46.186440677966097"/>
    <n v="46.186440677966097"/>
    <x v="26"/>
    <n v="2020"/>
    <s v="Gu, Y."/>
    <s v="China, USA"/>
    <s v="Effects of pretreated carbon supports in Pd/C catalysts on rosin disproportionation catalytic performance"/>
    <s v="Chemical Engineering Science"/>
    <x v="233"/>
    <m/>
    <m/>
  </r>
  <r>
    <x v="0"/>
    <n v="2"/>
    <s v="NA"/>
    <s v="NA"/>
    <x v="29"/>
    <n v="1045"/>
    <n v="52250"/>
    <x v="6"/>
    <s v="cylindrical activated carbon from Shanxi Xinhua Activated Carbon Co. Ltd."/>
    <s v="washed with water and dried under vacuum at 453K for 4 h"/>
    <m/>
    <m/>
    <x v="0"/>
    <s v="HCl"/>
    <m/>
    <x v="0"/>
    <m/>
    <s v="NA"/>
    <m/>
    <m/>
    <s v="H2"/>
    <n v="1"/>
    <n v="323"/>
    <s v="CO Chemisorption"/>
    <s v="NA"/>
    <s v="NA"/>
    <n v="22.65"/>
    <s v="ND"/>
    <s v="NA"/>
    <n v="22.65"/>
    <n v="48.123620309050779"/>
    <n v="48.123620309050779"/>
    <s v="NA"/>
    <s v="ND"/>
    <s v="NA"/>
    <s v="ND"/>
    <s v="NA"/>
    <s v="ND"/>
    <n v="48.123620309050779"/>
    <n v="48.123620309050779"/>
    <x v="26"/>
    <n v="2020"/>
    <s v="Gu, Y."/>
    <s v="China, USA"/>
    <s v="Effects of pretreated carbon supports in Pd/C catalysts on rosin disproportionation catalytic performance"/>
    <s v="Chemical Engineering Science"/>
    <x v="233"/>
    <m/>
    <m/>
  </r>
  <r>
    <x v="0"/>
    <n v="2"/>
    <s v="NA"/>
    <s v="NA"/>
    <x v="29"/>
    <n v="1043"/>
    <n v="52150"/>
    <x v="6"/>
    <s v="cylindrical activated carbon from Shanxi Xinhua Activated Carbon Co. Ltd."/>
    <s v="washed with water and dried under vacuum at 463K for 4 h"/>
    <m/>
    <m/>
    <x v="0"/>
    <s v="HCl"/>
    <m/>
    <x v="0"/>
    <m/>
    <s v="NA"/>
    <m/>
    <m/>
    <s v="H2"/>
    <n v="1"/>
    <n v="323"/>
    <s v="CO Chemisorption"/>
    <s v="NA"/>
    <s v="NA"/>
    <n v="18.760000000000002"/>
    <s v="ND"/>
    <s v="NA"/>
    <n v="18.760000000000002"/>
    <n v="58.102345415778245"/>
    <n v="58.102345415778245"/>
    <s v="NA"/>
    <s v="ND"/>
    <s v="NA"/>
    <s v="ND"/>
    <s v="NA"/>
    <s v="ND"/>
    <n v="58.102345415778245"/>
    <n v="58.102345415778245"/>
    <x v="26"/>
    <n v="2020"/>
    <s v="Gu, Y."/>
    <s v="China, USA"/>
    <s v="Effects of pretreated carbon supports in Pd/C catalysts on rosin disproportionation catalytic performance"/>
    <s v="Chemical Engineering Science"/>
    <x v="233"/>
    <m/>
    <m/>
  </r>
  <r>
    <x v="0"/>
    <n v="2"/>
    <s v="NA"/>
    <s v="NA"/>
    <x v="29"/>
    <n v="1044"/>
    <n v="52200"/>
    <x v="6"/>
    <s v="cylindrical activated carbon from Shanxi Xinhua Activated Carbon Co. Ltd."/>
    <s v="washed with water and dried under vacuum at 473K for 4 h"/>
    <m/>
    <m/>
    <x v="0"/>
    <s v="HCl"/>
    <m/>
    <x v="0"/>
    <m/>
    <s v="NA"/>
    <m/>
    <m/>
    <s v="H2"/>
    <n v="1"/>
    <n v="323"/>
    <s v="CO Chemisorption"/>
    <s v="NA"/>
    <s v="NA"/>
    <n v="17.97"/>
    <s v="ND"/>
    <s v="NA"/>
    <n v="17.97"/>
    <n v="60.656649972175849"/>
    <n v="60.656649972175849"/>
    <s v="NA"/>
    <s v="ND"/>
    <s v="NA"/>
    <s v="ND"/>
    <s v="NA"/>
    <s v="ND"/>
    <n v="60.656649972175849"/>
    <n v="60.656649972175849"/>
    <x v="26"/>
    <n v="2020"/>
    <s v="Gu, Y."/>
    <s v="China, USA"/>
    <s v="Effects of pretreated carbon supports in Pd/C catalysts on rosin disproportionation catalytic performance"/>
    <s v="Chemical Engineering Science"/>
    <x v="233"/>
    <m/>
    <m/>
  </r>
  <r>
    <x v="0"/>
    <n v="2"/>
    <s v="NA"/>
    <s v="NA"/>
    <x v="29"/>
    <n v="1009"/>
    <n v="50450"/>
    <x v="6"/>
    <s v="cylindrical activated carbon from Shanxi Xinhua Activated Carbon Co. Ltd."/>
    <s v="washed with water and dried under vacuum at 493K for 4 h"/>
    <m/>
    <m/>
    <x v="0"/>
    <s v="HCl"/>
    <m/>
    <x v="0"/>
    <m/>
    <s v="NA"/>
    <m/>
    <m/>
    <s v="H2"/>
    <n v="1"/>
    <n v="323"/>
    <s v="CO Chemisorption"/>
    <s v="NA"/>
    <s v="NA"/>
    <n v="17.510000000000002"/>
    <s v="ND"/>
    <s v="NA"/>
    <n v="17.510000000000002"/>
    <n v="62.250142775556817"/>
    <n v="62.250142775556817"/>
    <s v="NA"/>
    <s v="ND"/>
    <s v="NA"/>
    <s v="ND"/>
    <s v="NA"/>
    <s v="ND"/>
    <n v="62.250142775556817"/>
    <n v="62.250142775556817"/>
    <x v="26"/>
    <n v="2020"/>
    <s v="Gu, Y."/>
    <s v="China, USA"/>
    <s v="Effects of pretreated carbon supports in Pd/C catalysts on rosin disproportionation catalytic performance"/>
    <s v="Chemical Engineering Science"/>
    <x v="233"/>
    <m/>
    <m/>
  </r>
  <r>
    <x v="0"/>
    <n v="2"/>
    <s v="NA"/>
    <s v="NA"/>
    <x v="29"/>
    <n v="846"/>
    <n v="42300"/>
    <x v="6"/>
    <s v="cylindrical activated carbon from Shanxi Xinhua Activated Carbon Co. Ltd."/>
    <s v="washed with water and dried under vacuum at 533K for 4 h"/>
    <m/>
    <m/>
    <x v="0"/>
    <s v="HCl"/>
    <m/>
    <x v="0"/>
    <m/>
    <s v="NA"/>
    <m/>
    <m/>
    <s v="H2"/>
    <n v="1"/>
    <n v="323"/>
    <s v="CO Chemisorption"/>
    <s v="NA"/>
    <s v="NA"/>
    <n v="17.170000000000002"/>
    <s v="ND"/>
    <s v="NA"/>
    <n v="17.170000000000002"/>
    <n v="63.482818870122301"/>
    <n v="63.482818870122301"/>
    <s v="NA"/>
    <s v="ND"/>
    <s v="NA"/>
    <s v="ND"/>
    <s v="NA"/>
    <s v="ND"/>
    <n v="63.482818870122301"/>
    <n v="63.482818870122301"/>
    <x v="26"/>
    <n v="2020"/>
    <s v="Gu, Y."/>
    <s v="China, USA"/>
    <s v="Effects of pretreated carbon supports in Pd/C catalysts on rosin disproportionation catalytic performance"/>
    <s v="Chemical Engineering Science"/>
    <x v="233"/>
    <m/>
    <m/>
  </r>
  <r>
    <x v="1"/>
    <n v="1"/>
    <n v="0.86"/>
    <n v="0.14000000000000001"/>
    <x v="0"/>
    <n v="147.35"/>
    <n v="14735"/>
    <x v="1"/>
    <s v="from Sigma Aldrich"/>
    <s v="ND"/>
    <m/>
    <m/>
    <x v="1"/>
    <s v="water"/>
    <m/>
    <x v="0"/>
    <n v="7.5"/>
    <s v="NA"/>
    <n v="2"/>
    <n v="823"/>
    <s v="H2"/>
    <n v="0.5"/>
    <n v="573"/>
    <s v="CO Chemisorption"/>
    <s v="NA"/>
    <s v="NA"/>
    <n v="8.5299999999999994"/>
    <s v="ND"/>
    <s v="NA"/>
    <n v="8.5299999999999994"/>
    <n v="127.78429073856977"/>
    <n v="127.78429073856977"/>
    <s v="NA"/>
    <s v="ND"/>
    <s v="NA"/>
    <s v="ND"/>
    <s v="NA"/>
    <s v="ND"/>
    <n v="127.78429073856977"/>
    <n v="127.78429073856977"/>
    <x v="1"/>
    <n v="2020"/>
    <s v="Xiang, N."/>
    <s v="China"/>
    <s v="Size effect of γ-Al2O3 supports on the catalytic performance of Pd/γ-Al2O3 catalysts for HCHO oxidation"/>
    <s v="Molecular Catalysis"/>
    <x v="234"/>
    <m/>
    <s v="Al2O3 from Aldrich"/>
  </r>
  <r>
    <x v="1"/>
    <n v="1"/>
    <n v="0.78"/>
    <n v="0.21999999999999997"/>
    <x v="0"/>
    <n v="188.82"/>
    <n v="18882"/>
    <x v="1"/>
    <s v="from Aladdin Corporation"/>
    <s v="ND"/>
    <m/>
    <m/>
    <x v="1"/>
    <s v="water"/>
    <m/>
    <x v="0"/>
    <n v="7.5"/>
    <s v="NA"/>
    <n v="2"/>
    <n v="823"/>
    <s v="H2"/>
    <n v="0.5"/>
    <n v="573"/>
    <s v="CO Chemisorption"/>
    <s v="NA"/>
    <s v="NA"/>
    <n v="22.22"/>
    <s v="ND"/>
    <s v="NA"/>
    <n v="22.22"/>
    <n v="49.054905490549061"/>
    <n v="49.054905490549061"/>
    <s v="NA"/>
    <s v="ND"/>
    <s v="NA"/>
    <s v="ND"/>
    <s v="NA"/>
    <s v="ND"/>
    <n v="49.054905490549061"/>
    <n v="49.054905490549061"/>
    <x v="1"/>
    <n v="2020"/>
    <s v="Xiang, N."/>
    <s v="China"/>
    <s v="Size effect of γ-Al2O3 supports on the catalytic performance of Pd/γ-Al2O3 catalysts for HCHO oxidation"/>
    <s v="Molecular Catalysis"/>
    <x v="234"/>
    <m/>
    <s v="Al2O3 from Aldrich"/>
  </r>
  <r>
    <x v="6"/>
    <n v="5"/>
    <n v="4.9000000000000004"/>
    <n v="1.9999999999999928E-2"/>
    <x v="1"/>
    <n v="135"/>
    <n v="2700"/>
    <x v="0"/>
    <s v="from Aladdin Corporation"/>
    <s v="ND"/>
    <m/>
    <m/>
    <x v="0"/>
    <s v="HCl"/>
    <n v="7"/>
    <x v="1"/>
    <n v="8.5"/>
    <n v="1.5"/>
    <m/>
    <m/>
    <s v="NaBH4"/>
    <n v="2"/>
    <n v="273"/>
    <s v="CO Chemisorption"/>
    <s v="NA"/>
    <s v="NA"/>
    <n v="26"/>
    <s v="ND"/>
    <s v="NA"/>
    <n v="26"/>
    <n v="41.92307692307692"/>
    <n v="41.92307692307692"/>
    <s v="NA"/>
    <s v="ND"/>
    <s v="NA"/>
    <s v="ND"/>
    <n v="29"/>
    <s v="ND"/>
    <n v="41.92307692307692"/>
    <n v="41.92307692307692"/>
    <x v="0"/>
    <n v="2020"/>
    <s v="Byun, M.Y."/>
    <s v="Korea"/>
    <s v="Effect of Oxide Supports on the Activity of Pd Based Catalysts for Furfural Hydrogenation"/>
    <s v="Catalysts"/>
    <x v="235"/>
    <s v="sodium tartrate dibasic dehydrate was used as stabilizer"/>
    <s v="gamma-Al2O3 Alfa Aesar"/>
  </r>
  <r>
    <x v="6"/>
    <n v="5"/>
    <n v="4.8"/>
    <n v="4.0000000000000036E-2"/>
    <x v="1"/>
    <n v="170"/>
    <n v="3400"/>
    <x v="7"/>
    <s v="Degussa, Aerosil 200"/>
    <s v="ND"/>
    <m/>
    <m/>
    <x v="0"/>
    <s v="HCl"/>
    <n v="7"/>
    <x v="1"/>
    <n v="3"/>
    <n v="-4"/>
    <m/>
    <m/>
    <s v="NaBH4"/>
    <n v="2"/>
    <n v="273"/>
    <s v="CO Chemisorption"/>
    <s v="NA"/>
    <s v="NA"/>
    <n v="5"/>
    <s v="ND"/>
    <s v="NA"/>
    <n v="5"/>
    <n v="218"/>
    <n v="218"/>
    <s v="NA"/>
    <s v="ND"/>
    <s v="NA"/>
    <s v="ND"/>
    <n v="92"/>
    <s v="ND"/>
    <n v="218"/>
    <n v="218"/>
    <x v="0"/>
    <n v="2020"/>
    <s v="Byun, M.Y."/>
    <s v="Korea"/>
    <s v="Effect of Oxide Supports on the Activity of Pd Based Catalysts for Furfural Hydrogenation"/>
    <s v="Catalysts"/>
    <x v="235"/>
    <s v="sodium tartrate dibasic dehydrate was used as stabilizer"/>
    <s v="SiO2 Aldrich"/>
  </r>
  <r>
    <x v="6"/>
    <n v="5"/>
    <n v="4.9000000000000004"/>
    <n v="1.9999999999999928E-2"/>
    <x v="1"/>
    <n v="69"/>
    <n v="1380"/>
    <x v="10"/>
    <s v="Alfa Aesar"/>
    <s v="ND"/>
    <m/>
    <m/>
    <x v="0"/>
    <s v="HCl"/>
    <n v="7"/>
    <x v="1"/>
    <n v="6"/>
    <n v="-1"/>
    <m/>
    <m/>
    <s v="NaBH4"/>
    <n v="2"/>
    <n v="273"/>
    <s v="CO Chemisorption"/>
    <s v="NA"/>
    <s v="NA"/>
    <n v="32"/>
    <s v="ND"/>
    <s v="NA"/>
    <n v="32"/>
    <n v="34.0625"/>
    <n v="34.0625"/>
    <s v="NA"/>
    <s v="ND"/>
    <s v="NA"/>
    <s v="ND"/>
    <n v="27"/>
    <s v="ND"/>
    <n v="34.0625"/>
    <n v="34.0625"/>
    <x v="0"/>
    <n v="2020"/>
    <s v="Byun, M.Y."/>
    <s v="Korea"/>
    <s v="Effect of Oxide Supports on the Activity of Pd Based Catalysts for Furfural Hydrogenation"/>
    <s v="Catalysts"/>
    <x v="235"/>
    <s v="sodium tartrate dibasic dehydrate was used as stabilizer"/>
    <s v="CeO2 Aldrich"/>
  </r>
  <r>
    <x v="6"/>
    <n v="5"/>
    <n v="5"/>
    <n v="0"/>
    <x v="1"/>
    <n v="35"/>
    <n v="700"/>
    <x v="11"/>
    <s v="Sigma Aldrich"/>
    <s v="ND"/>
    <m/>
    <m/>
    <x v="0"/>
    <s v="HCl"/>
    <n v="7"/>
    <x v="1"/>
    <n v="6.1"/>
    <n v="-0.90000000000000036"/>
    <m/>
    <m/>
    <s v="NaBH4"/>
    <n v="2"/>
    <n v="273"/>
    <s v="CO Chemisorption"/>
    <s v="NA"/>
    <s v="NA"/>
    <n v="8"/>
    <s v="ND"/>
    <s v="NA"/>
    <n v="8"/>
    <n v="136.25"/>
    <n v="136.25"/>
    <s v="NA"/>
    <s v="ND"/>
    <s v="NA"/>
    <s v="ND"/>
    <n v="52"/>
    <s v="ND"/>
    <n v="136.25"/>
    <n v="136.25"/>
    <x v="0"/>
    <n v="2020"/>
    <s v="Byun, M.Y."/>
    <s v="Korea"/>
    <s v="Effect of Oxide Supports on the Activity of Pd Based Catalysts for Furfural Hydrogenation"/>
    <s v="Catalysts"/>
    <x v="235"/>
    <s v="sodium tartrate dibasic dehydrate was used as stabilizer"/>
    <s v="ZrO2 Aldrich"/>
  </r>
  <r>
    <x v="6"/>
    <n v="5"/>
    <n v="4.9000000000000004"/>
    <n v="1.9999999999999928E-2"/>
    <x v="1"/>
    <n v="51"/>
    <n v="1020"/>
    <x v="5"/>
    <s v="Degussa P25"/>
    <s v="ND"/>
    <m/>
    <m/>
    <x v="0"/>
    <s v="HCl"/>
    <n v="7"/>
    <x v="1"/>
    <n v="6"/>
    <n v="-1"/>
    <m/>
    <m/>
    <s v="NaBH4"/>
    <n v="2"/>
    <n v="273"/>
    <s v="CO Chemisorption"/>
    <s v="NA"/>
    <s v="NA"/>
    <n v="10"/>
    <s v="ND"/>
    <s v="NA"/>
    <n v="10"/>
    <n v="109"/>
    <n v="109"/>
    <s v="NA"/>
    <s v="ND"/>
    <s v="NA"/>
    <s v="ND"/>
    <n v="43"/>
    <s v="ND"/>
    <n v="109"/>
    <n v="109"/>
    <x v="0"/>
    <n v="2020"/>
    <s v="Byun, M.Y."/>
    <s v="Korea"/>
    <s v="Effect of Oxide Supports on the Activity of Pd Based Catalysts for Furfural Hydrogenation"/>
    <s v="Catalysts"/>
    <x v="235"/>
    <s v="sodium tartrate dibasic dehydrate was used as stabilizer"/>
    <s v="TiO2 Degussa P25"/>
  </r>
  <r>
    <x v="0"/>
    <s v="NA"/>
    <n v="0.8"/>
    <s v="NA"/>
    <x v="62"/>
    <m/>
    <s v="NA"/>
    <x v="10"/>
    <s v="from homogeneous precipitation method, from Ce(NO3)3 and urea"/>
    <s v="ND"/>
    <n v="823"/>
    <n v="2"/>
    <x v="1"/>
    <s v="water"/>
    <m/>
    <x v="0"/>
    <n v="6"/>
    <s v="NA"/>
    <n v="2"/>
    <n v="823"/>
    <s v="H2"/>
    <n v="1"/>
    <n v="573"/>
    <s v="CO Chemisorption"/>
    <s v="NA"/>
    <s v="NA"/>
    <n v="23.9"/>
    <s v="ND"/>
    <s v="NA"/>
    <n v="23.9"/>
    <n v="45.60669456066946"/>
    <n v="45.60669456066946"/>
    <s v="NA"/>
    <s v="ND"/>
    <s v="NA"/>
    <s v="ND"/>
    <s v="NA"/>
    <s v="ND"/>
    <n v="45.60669456066946"/>
    <n v="45.60669456066946"/>
    <x v="1"/>
    <n v="2020"/>
    <s v="Ding, Y."/>
    <s v="China"/>
    <s v="Investigation of supported palladium catalysts for combustion of methane: The activation effect caused by SO2"/>
    <s v="Chemical Engineering Journal"/>
    <x v="236"/>
    <m/>
    <s v="CeO2 Aldrich"/>
  </r>
  <r>
    <x v="0"/>
    <s v="NA"/>
    <n v="0.8"/>
    <s v="NA"/>
    <x v="62"/>
    <m/>
    <s v="NA"/>
    <x v="17"/>
    <s v="Ce0.5Zr0.5O2 from homogeneous precipitation method, from Ce(NO3)3, urea and Zr(NO3)4"/>
    <s v="ND"/>
    <n v="823"/>
    <n v="2"/>
    <x v="1"/>
    <s v="water"/>
    <m/>
    <x v="0"/>
    <m/>
    <s v="NA"/>
    <n v="2"/>
    <n v="823"/>
    <s v="H2"/>
    <n v="1"/>
    <n v="573"/>
    <s v="CO Chemisorption"/>
    <s v="NA"/>
    <s v="NA"/>
    <n v="44.2"/>
    <s v="ND"/>
    <s v="NA"/>
    <n v="44.2"/>
    <n v="24.660633484162894"/>
    <n v="24.660633484162894"/>
    <s v="NA"/>
    <s v="ND"/>
    <s v="NA"/>
    <s v="ND"/>
    <s v="NA"/>
    <s v="ND"/>
    <n v="24.660633484162894"/>
    <n v="24.660633484162894"/>
    <x v="1"/>
    <n v="2020"/>
    <s v="Ding, Y."/>
    <s v="China"/>
    <s v="Investigation of supported palladium catalysts for combustion of methane: The activation effect caused by SO2"/>
    <s v="Chemical Engineering Journal"/>
    <x v="236"/>
    <m/>
    <m/>
  </r>
  <r>
    <x v="6"/>
    <s v="NA"/>
    <n v="0.95"/>
    <s v="NA"/>
    <x v="51"/>
    <n v="37"/>
    <n v="3894.7368421052633"/>
    <x v="17"/>
    <s v="kappa-Ce2Zr2O8 from Ce(NO3)3.6H2O and ZrO(NO3)2.x.H2O solution with ethyl alcohol"/>
    <s v="PEG-600 added, heated at 100C for 12 h. Then incubated at 100C for 12 h. After reduction was done at 1400C for 4 h"/>
    <n v="873"/>
    <n v="4"/>
    <x v="1"/>
    <s v="water"/>
    <m/>
    <x v="0"/>
    <m/>
    <s v="NA"/>
    <n v="3"/>
    <n v="773"/>
    <s v="H2"/>
    <n v="1"/>
    <n v="673"/>
    <s v="CO Chemisorption"/>
    <s v="NA"/>
    <s v="NA"/>
    <n v="36.200000000000003"/>
    <s v="ND"/>
    <s v="NA"/>
    <n v="36.200000000000003"/>
    <n v="30.11049723756906"/>
    <n v="30.11049723756906"/>
    <s v="NA"/>
    <s v="ND"/>
    <s v="NA"/>
    <s v="ND"/>
    <n v="55"/>
    <s v="ND"/>
    <n v="30.11049723756906"/>
    <n v="30.11049723756906"/>
    <x v="1"/>
    <n v="2020"/>
    <s v="Ding, Y."/>
    <s v="China"/>
    <s v="Superior catalytic activity of a Pd catalyst in methane combustion by fine-tuning the phase of ceria-zirconia support"/>
    <s v="Applied Catalysis B: Environmental"/>
    <x v="236"/>
    <s v="N2H4 as reducing agent was also used"/>
    <m/>
  </r>
  <r>
    <x v="6"/>
    <s v="NA"/>
    <n v="0.93"/>
    <s v="NA"/>
    <x v="140"/>
    <n v="85"/>
    <n v="9139.7849462365593"/>
    <x v="17"/>
    <s v="tetragonal-Ce2Zr2O8 from Ce(NO3)3.6H2O and ZrO(NO3)2.x.H2O solution with water"/>
    <s v="CMK-3 added and stirred for 24 h. After ammonium hydroxide and water were added. Lastly, it was washed and dried at 110C."/>
    <n v="873"/>
    <n v="4"/>
    <x v="1"/>
    <s v="water"/>
    <m/>
    <x v="0"/>
    <m/>
    <s v="NA"/>
    <n v="3"/>
    <n v="773"/>
    <s v="H2"/>
    <n v="1"/>
    <n v="673"/>
    <s v="CO Chemisorption"/>
    <s v="NA"/>
    <s v="NA"/>
    <n v="21.3"/>
    <s v="ND"/>
    <s v="NA"/>
    <n v="21.3"/>
    <n v="51.173708920187792"/>
    <n v="51.173708920187792"/>
    <s v="NA"/>
    <s v="ND"/>
    <s v="NA"/>
    <s v="ND"/>
    <n v="74"/>
    <s v="ND"/>
    <n v="51.173708920187792"/>
    <n v="51.173708920187792"/>
    <x v="1"/>
    <n v="2020"/>
    <s v="Ding, Y."/>
    <s v="China"/>
    <s v="Superior catalytic activity of a Pd catalyst in methane combustion by fine-tuning the phase of ceria-zirconia support"/>
    <s v="Applied Catalysis B: Environmental"/>
    <x v="236"/>
    <s v="N2H4 as reducing agent was also used"/>
    <m/>
  </r>
  <r>
    <x v="5"/>
    <s v="NA"/>
    <n v="0.25"/>
    <s v="NA"/>
    <x v="13"/>
    <m/>
    <s v="NA"/>
    <x v="10"/>
    <s v="from Ce(NO3)3.6H2O and and NH3.H2O solution"/>
    <s v="thermal treatment was applied at 500C for 5 h"/>
    <m/>
    <m/>
    <x v="0"/>
    <s v="water"/>
    <n v="10.5"/>
    <x v="1"/>
    <n v="6.81"/>
    <n v="-3.6900000000000004"/>
    <n v="4"/>
    <n v="573"/>
    <s v="H2"/>
    <n v="2"/>
    <n v="573"/>
    <s v="CO Chemisorption"/>
    <n v="1.1124800000000001"/>
    <s v="NA"/>
    <n v="81.8"/>
    <s v="ND"/>
    <s v="NA"/>
    <n v="81.8"/>
    <s v="NA"/>
    <n v="13.6"/>
    <n v="13.6"/>
    <s v="ND"/>
    <s v="NA"/>
    <s v="ND"/>
    <n v="18.100000000000001"/>
    <s v="ND"/>
    <n v="13.6"/>
    <n v="13.6"/>
    <x v="27"/>
    <n v="2020"/>
    <s v="Zheng, C."/>
    <s v="China"/>
    <s v="Complete dehalogenation of bromochloroacetic acid by liquid phase catalytic hydrogenation over Pd/CeO2 catalysts"/>
    <s v="Chemosphere"/>
    <x v="237"/>
    <s v="Na2CO3 was used as reducing agent"/>
    <m/>
  </r>
  <r>
    <x v="5"/>
    <s v="NA"/>
    <n v="0.9"/>
    <s v="NA"/>
    <x v="89"/>
    <m/>
    <s v="NA"/>
    <x v="10"/>
    <s v="from Ce(NO3)3.6H2O and and NH3.H2O solution"/>
    <s v="thermal treatment was applied at 500C for 5 h"/>
    <m/>
    <m/>
    <x v="0"/>
    <s v="water"/>
    <n v="10.5"/>
    <x v="1"/>
    <n v="6.81"/>
    <n v="-3.6900000000000004"/>
    <n v="4"/>
    <n v="573"/>
    <s v="H2"/>
    <n v="2"/>
    <n v="573"/>
    <s v="CO Chemisorption"/>
    <n v="1.0572300000000001"/>
    <s v="NA"/>
    <n v="69.099999999999994"/>
    <s v="ND"/>
    <s v="NA"/>
    <n v="69.099999999999994"/>
    <s v="NA"/>
    <n v="15.3"/>
    <n v="15.3"/>
    <s v="ND"/>
    <s v="NA"/>
    <s v="ND"/>
    <n v="19.3"/>
    <s v="ND"/>
    <n v="15.3"/>
    <n v="15.3"/>
    <x v="27"/>
    <n v="2020"/>
    <s v="Zheng, C."/>
    <s v="China"/>
    <s v="Complete dehalogenation of bromochloroacetic acid by liquid phase catalytic hydrogenation over Pd/CeO2 catalysts"/>
    <s v="Chemosphere"/>
    <x v="237"/>
    <s v="Na2CO3 was used as reducing agent"/>
    <m/>
  </r>
  <r>
    <x v="5"/>
    <s v="NA"/>
    <n v="1.4"/>
    <s v="NA"/>
    <x v="85"/>
    <m/>
    <s v="NA"/>
    <x v="10"/>
    <s v="from Ce(NO3)3.6H2O and and NH3.H2O solution"/>
    <s v="thermal treatment was applied at 500C for 5 h"/>
    <m/>
    <m/>
    <x v="0"/>
    <s v="water"/>
    <n v="10.5"/>
    <x v="1"/>
    <n v="6.81"/>
    <n v="-3.6900000000000004"/>
    <n v="4"/>
    <n v="573"/>
    <s v="H2"/>
    <n v="2"/>
    <n v="573"/>
    <s v="CO Chemisorption"/>
    <n v="0.99474000000000007"/>
    <s v="NA"/>
    <n v="56.2"/>
    <s v="ND"/>
    <s v="NA"/>
    <n v="56.2"/>
    <s v="NA"/>
    <n v="17.7"/>
    <n v="17.7"/>
    <s v="ND"/>
    <s v="NA"/>
    <s v="ND"/>
    <n v="22.6"/>
    <s v="ND"/>
    <n v="17.7"/>
    <n v="17.7"/>
    <x v="27"/>
    <n v="2020"/>
    <s v="Zheng, C."/>
    <s v="China"/>
    <s v="Complete dehalogenation of bromochloroacetic acid by liquid phase catalytic hydrogenation over Pd/CeO2 catalysts"/>
    <s v="Chemosphere"/>
    <x v="237"/>
    <s v="Na2CO3 was used as reducing agent"/>
    <m/>
  </r>
  <r>
    <x v="5"/>
    <s v="NA"/>
    <n v="2.7"/>
    <s v="NA"/>
    <x v="88"/>
    <m/>
    <s v="NA"/>
    <x v="10"/>
    <s v="from Ce(NO3)3.6H2O and and NH3.H2O solution"/>
    <s v="thermal treatment was applied at 500C for 5 h"/>
    <m/>
    <m/>
    <x v="0"/>
    <s v="water"/>
    <n v="10.5"/>
    <x v="1"/>
    <n v="6.81"/>
    <n v="-3.6900000000000004"/>
    <n v="4"/>
    <n v="573"/>
    <s v="H2"/>
    <n v="2"/>
    <n v="573"/>
    <s v="CO Chemisorption"/>
    <n v="1.11904"/>
    <s v="NA"/>
    <n v="41.6"/>
    <s v="ND"/>
    <s v="NA"/>
    <n v="41.6"/>
    <s v="NA"/>
    <n v="26.9"/>
    <n v="26.9"/>
    <s v="ND"/>
    <s v="NA"/>
    <s v="ND"/>
    <n v="29.4"/>
    <s v="ND"/>
    <n v="26.9"/>
    <n v="26.9"/>
    <x v="27"/>
    <n v="2020"/>
    <s v="Zheng, C."/>
    <s v="China"/>
    <s v="Complete dehalogenation of bromochloroacetic acid by liquid phase catalytic hydrogenation over Pd/CeO2 catalysts"/>
    <s v="Chemosphere"/>
    <x v="237"/>
    <s v="Na2CO3 was used as reducing agent"/>
    <m/>
  </r>
  <r>
    <x v="5"/>
    <s v="NA"/>
    <n v="1.5"/>
    <s v="NA"/>
    <x v="43"/>
    <m/>
    <s v="NA"/>
    <x v="1"/>
    <s v="from Wusi Chemical Reagent Co. Ltd. "/>
    <s v="ND"/>
    <n v="873"/>
    <n v="4"/>
    <x v="0"/>
    <s v="water"/>
    <n v="10.5"/>
    <x v="1"/>
    <n v="8.4499999999999993"/>
    <n v="-2.0500000000000007"/>
    <n v="4"/>
    <n v="573"/>
    <s v="H2"/>
    <n v="2"/>
    <n v="573"/>
    <s v="CO Chemisorption"/>
    <n v="1.0640800000000001"/>
    <s v="NA"/>
    <n v="28.3"/>
    <s v="ND"/>
    <s v="NA"/>
    <n v="28.3"/>
    <s v="NA"/>
    <n v="37.6"/>
    <n v="37.6"/>
    <s v="ND"/>
    <s v="NA"/>
    <s v="ND"/>
    <n v="32.1"/>
    <s v="ND"/>
    <n v="37.6"/>
    <n v="37.6"/>
    <x v="27"/>
    <n v="2020"/>
    <s v="Zheng, C."/>
    <s v="China"/>
    <s v="Complete dehalogenation of bromochloroacetic acid by liquid phase catalytic hydrogenation over Pd/CeO2 catalysts"/>
    <s v="Chemosphere"/>
    <x v="237"/>
    <s v="Na2CO3 was used as reducing agent"/>
    <m/>
  </r>
  <r>
    <x v="5"/>
    <s v="NA"/>
    <n v="0.9"/>
    <s v="NA"/>
    <x v="89"/>
    <m/>
    <s v="NA"/>
    <x v="7"/>
    <s v="from Wusi Chemical Reagent Co. Ltd. "/>
    <s v="ND"/>
    <n v="873"/>
    <n v="4"/>
    <x v="0"/>
    <s v="water"/>
    <n v="10.5"/>
    <x v="1"/>
    <n v="2.54"/>
    <n v="-7.96"/>
    <n v="4"/>
    <n v="573"/>
    <s v="H2"/>
    <n v="2"/>
    <n v="573"/>
    <s v="CO Chemisorption"/>
    <n v="1.06399"/>
    <s v="NA"/>
    <n v="10.3"/>
    <s v="ND"/>
    <s v="NA"/>
    <n v="10.3"/>
    <s v="NA"/>
    <n v="103.3"/>
    <n v="103.3"/>
    <s v="ND"/>
    <s v="NA"/>
    <s v="ND"/>
    <n v="114.6"/>
    <s v="ND"/>
    <n v="103.3"/>
    <n v="103.3"/>
    <x v="27"/>
    <n v="2020"/>
    <s v="Zheng, C."/>
    <s v="China"/>
    <s v="Complete dehalogenation of bromochloroacetic acid by liquid phase catalytic hydrogenation over Pd/CeO2 catalysts"/>
    <s v="Chemosphere"/>
    <x v="237"/>
    <s v="Na2CO3 was used as reducing agent"/>
    <m/>
  </r>
  <r>
    <x v="5"/>
    <s v="NA"/>
    <n v="0.7"/>
    <s v="NA"/>
    <x v="24"/>
    <m/>
    <s v="NA"/>
    <x v="6"/>
    <s v="activated carbon"/>
    <s v="was purified with HNO3 and dried at 105C for 4 h"/>
    <m/>
    <m/>
    <x v="0"/>
    <s v="water"/>
    <n v="10.5"/>
    <x v="1"/>
    <n v="2.06"/>
    <n v="-8.44"/>
    <n v="4"/>
    <n v="573"/>
    <s v="H2"/>
    <n v="2"/>
    <n v="573"/>
    <s v="CO Chemisorption"/>
    <s v="NA"/>
    <s v="NA"/>
    <s v="NA"/>
    <s v="ND"/>
    <n v="15.287517531556803"/>
    <n v="15.287517531556803"/>
    <s v="NA"/>
    <s v="NA"/>
    <s v="NA"/>
    <s v="ND"/>
    <s v="NA"/>
    <s v="ND"/>
    <n v="71.3"/>
    <s v="ND"/>
    <n v="71.3"/>
    <n v="71.3"/>
    <x v="27"/>
    <n v="2020"/>
    <s v="Zheng, C."/>
    <s v="China"/>
    <s v="Complete dehalogenation of bromochloroacetic acid by liquid phase catalytic hydrogenation over Pd/CeO2 catalysts"/>
    <s v="Chemosphere"/>
    <x v="237"/>
    <s v="Na2CO3 was used as reducing agent"/>
    <m/>
  </r>
  <r>
    <x v="0"/>
    <n v="0.2"/>
    <s v="NA"/>
    <s v="NA"/>
    <x v="27"/>
    <n v="96"/>
    <n v="48000"/>
    <x v="10"/>
    <s v="from coprecipitation method, Ce(NO3)3 and ammonia"/>
    <s v="PEG was added and spray-dried at 240C"/>
    <n v="773"/>
    <n v="5"/>
    <x v="4"/>
    <m/>
    <m/>
    <x v="0"/>
    <n v="6"/>
    <s v="NA"/>
    <n v="5"/>
    <n v="773"/>
    <s v="H2"/>
    <n v="0.5"/>
    <n v="473"/>
    <s v="CO Chemisorption"/>
    <s v="NA"/>
    <s v="NA"/>
    <n v="87"/>
    <s v="ND"/>
    <s v="NA"/>
    <n v="87"/>
    <n v="12.528735632183908"/>
    <n v="12.528735632183908"/>
    <s v="NA"/>
    <s v="ND"/>
    <s v="NA"/>
    <s v="ND"/>
    <s v="NA"/>
    <s v="ND"/>
    <n v="12.528735632183908"/>
    <n v="12.528735632183908"/>
    <x v="1"/>
    <n v="2020"/>
    <s v="Li, H."/>
    <s v="China"/>
    <s v="Effect of Support on CO Oxidation Performance over the Pd/CeO2 and Pd/CeO2−ZrO2 Catalyst"/>
    <s v="Industrial &amp; Engineering Chemical Research"/>
    <x v="238"/>
    <m/>
    <m/>
  </r>
  <r>
    <x v="0"/>
    <n v="0.2"/>
    <s v="NA"/>
    <s v="NA"/>
    <x v="27"/>
    <n v="122"/>
    <n v="61000"/>
    <x v="17"/>
    <s v="Ce0.7Zr0.3O2 from coprecipitation method, Ce(NO3)3, ammonia and ZrO(NO3)2 "/>
    <s v="PEG was added and spray-dried at 240C"/>
    <n v="773"/>
    <n v="5"/>
    <x v="4"/>
    <m/>
    <m/>
    <x v="0"/>
    <m/>
    <s v="NA"/>
    <n v="5"/>
    <n v="773"/>
    <s v="H2"/>
    <n v="0.5"/>
    <n v="473"/>
    <s v="CO Chemisorption"/>
    <s v="NA"/>
    <s v="NA"/>
    <n v="83"/>
    <s v="ND"/>
    <s v="NA"/>
    <n v="83"/>
    <n v="13.132530120481928"/>
    <n v="13.132530120481928"/>
    <s v="NA"/>
    <s v="ND"/>
    <s v="NA"/>
    <s v="ND"/>
    <s v="NA"/>
    <s v="ND"/>
    <n v="13.132530120481928"/>
    <n v="13.132530120481928"/>
    <x v="1"/>
    <n v="2020"/>
    <s v="Li, H."/>
    <s v="China"/>
    <s v="Effect of Support on CO Oxidation Performance over the Pd/CeO2 and Pd/CeO2−ZrO2 Catalyst"/>
    <s v="Industrial &amp; Engineering Chemical Research"/>
    <x v="238"/>
    <m/>
    <m/>
  </r>
  <r>
    <x v="0"/>
    <n v="0.2"/>
    <s v="NA"/>
    <s v="NA"/>
    <x v="27"/>
    <n v="108"/>
    <n v="54000"/>
    <x v="17"/>
    <s v="Ce0.3Zr0.7O2 from coprecipitation method, Ce(NO3)3, ammonia and ZrO(NO3)2 "/>
    <s v="PEG was added and spray-dried at 240C"/>
    <n v="773"/>
    <n v="5"/>
    <x v="4"/>
    <m/>
    <m/>
    <x v="0"/>
    <m/>
    <s v="NA"/>
    <n v="5"/>
    <n v="773"/>
    <s v="H2"/>
    <n v="0.5"/>
    <n v="473"/>
    <s v="CO Chemisorption"/>
    <s v="NA"/>
    <s v="NA"/>
    <n v="75"/>
    <s v="ND"/>
    <s v="NA"/>
    <n v="75"/>
    <n v="14.533333333333333"/>
    <n v="14.533333333333333"/>
    <s v="NA"/>
    <s v="ND"/>
    <s v="NA"/>
    <s v="ND"/>
    <s v="NA"/>
    <s v="ND"/>
    <n v="14.533333333333333"/>
    <n v="14.533333333333333"/>
    <x v="1"/>
    <n v="2020"/>
    <s v="Li, H."/>
    <s v="China"/>
    <s v="Effect of Support on CO Oxidation Performance over the Pd/CeO2 and Pd/CeO2−ZrO2 Catalyst"/>
    <s v="Industrial &amp; Engineering Chemical Research"/>
    <x v="238"/>
    <m/>
    <m/>
  </r>
  <r>
    <x v="1"/>
    <n v="0.5"/>
    <n v="0.49"/>
    <n v="2.0000000000000018E-2"/>
    <x v="6"/>
    <n v="537"/>
    <n v="107400"/>
    <x v="7"/>
    <s v="CTAB, ammonia, ethanol, water and TEOS were used"/>
    <s v="washed by an ethanol-HCl mixed solution for several times before drying"/>
    <n v="673"/>
    <n v="5"/>
    <x v="0"/>
    <s v="water"/>
    <m/>
    <x v="0"/>
    <n v="3"/>
    <s v="NA"/>
    <m/>
    <m/>
    <s v="H2"/>
    <n v="2"/>
    <n v="753"/>
    <s v="CO Chemisorption"/>
    <s v="NA"/>
    <s v="NA"/>
    <n v="19.8"/>
    <s v="ND"/>
    <s v="NA"/>
    <n v="19.8"/>
    <n v="55.050505050505052"/>
    <n v="55.050505050505052"/>
    <s v="NA"/>
    <s v="ND"/>
    <s v="NA"/>
    <s v="ND"/>
    <n v="57.7"/>
    <n v="26.84"/>
    <n v="55.050505050505052"/>
    <n v="55.050505050505052"/>
    <x v="1"/>
    <n v="2020"/>
    <s v="Ma, M."/>
    <s v="China"/>
    <s v="Spherical-like Pd/SiO2 catalysts for n-butylamine efficient combustion: Effect of support property and preparation method"/>
    <s v="Catalysis Today"/>
    <x v="239"/>
    <m/>
    <s v="SiO2 1.5 L 0.74 M ethanolic TEOS was rapidly added to 7 L of ethanol and 0.6 L of 1.03 M ammonia"/>
  </r>
  <r>
    <x v="1"/>
    <n v="0.5"/>
    <n v="0.43"/>
    <n v="0.14000000000000001"/>
    <x v="6"/>
    <n v="1540"/>
    <n v="308000"/>
    <x v="7"/>
    <s v="CTAB, ammonia, ethanol, water, TEOS and MPTMOS were used"/>
    <s v="washed by an ethanol-HCl mixed solution for several times before drying"/>
    <n v="673"/>
    <n v="5"/>
    <x v="0"/>
    <s v="water"/>
    <m/>
    <x v="0"/>
    <n v="3"/>
    <s v="NA"/>
    <m/>
    <m/>
    <s v="H2"/>
    <n v="2"/>
    <n v="753"/>
    <s v="CO Chemisorption"/>
    <s v="NA"/>
    <s v="NA"/>
    <n v="30.6"/>
    <s v="ND"/>
    <s v="NA"/>
    <n v="30.6"/>
    <n v="35.62091503267974"/>
    <n v="35.62091503267974"/>
    <s v="NA"/>
    <s v="ND"/>
    <s v="NA"/>
    <s v="ND"/>
    <n v="48.4"/>
    <n v="33.06"/>
    <n v="35.62091503267974"/>
    <n v="35.62091503267974"/>
    <x v="1"/>
    <n v="2020"/>
    <s v="Ma, M."/>
    <s v="China"/>
    <s v="Spherical-like Pd/SiO2 catalysts for n-butylamine efficient combustion: Effect of support property and preparation method"/>
    <s v="Catalysis Today"/>
    <x v="239"/>
    <m/>
    <s v="SiO2 1.5 L 0.74 M ethanolic TEOS was rapidly added to 7 L of ethanol and 0.6 L of 1.03 M ammonia"/>
  </r>
  <r>
    <x v="1"/>
    <n v="0.5"/>
    <n v="0.48"/>
    <n v="4.0000000000000036E-2"/>
    <x v="6"/>
    <n v="225"/>
    <n v="45000"/>
    <x v="0"/>
    <s v="from Weifang Co. "/>
    <s v="ND"/>
    <n v="723"/>
    <n v="3"/>
    <x v="0"/>
    <s v="HCl"/>
    <n v="1"/>
    <x v="1"/>
    <n v="8.5"/>
    <n v="7.5"/>
    <n v="3"/>
    <n v="723"/>
    <s v="H2"/>
    <m/>
    <n v="673"/>
    <s v="CO Chemisorption"/>
    <n v="1.127"/>
    <s v="NA"/>
    <n v="32.200000000000003"/>
    <s v="ND"/>
    <s v="NA"/>
    <n v="32.200000000000003"/>
    <s v="NA"/>
    <n v="35"/>
    <n v="35"/>
    <s v="ND"/>
    <s v="NA"/>
    <s v="ND"/>
    <s v="NA"/>
    <s v="ND"/>
    <n v="35"/>
    <n v="35"/>
    <x v="0"/>
    <n v="2020"/>
    <s v="Howeizi, J."/>
    <s v="Hungary"/>
    <s v="Efect of the distribution and dispersion of palladium nanoparticles on the reducibility and performance of Pd/Al2O3 catalyst in liquid‑phase hydrogenation of olefins"/>
    <s v="Reaction Kinetics, Mechanisms and Catalysis"/>
    <x v="240"/>
    <s v="After calcination of support, support was wetted with water"/>
    <s v="gamma-Al2O3 Alfa Aesar"/>
  </r>
  <r>
    <x v="1"/>
    <n v="0.5"/>
    <n v="0.47"/>
    <n v="6.0000000000000053E-2"/>
    <x v="6"/>
    <n v="225"/>
    <n v="45000"/>
    <x v="0"/>
    <s v="from Weifang Co. "/>
    <s v="ND"/>
    <n v="723"/>
    <n v="3"/>
    <x v="0"/>
    <s v="HCl"/>
    <n v="1"/>
    <x v="1"/>
    <n v="8.5"/>
    <n v="7.5"/>
    <n v="3"/>
    <n v="723"/>
    <s v="H2"/>
    <m/>
    <n v="673"/>
    <s v="CO Chemisorption"/>
    <n v="1.1368"/>
    <s v="NA"/>
    <n v="40.6"/>
    <s v="ND"/>
    <s v="NA"/>
    <n v="40.6"/>
    <s v="NA"/>
    <n v="28"/>
    <n v="28"/>
    <s v="ND"/>
    <s v="NA"/>
    <s v="ND"/>
    <s v="NA"/>
    <s v="ND"/>
    <n v="28"/>
    <n v="28"/>
    <x v="0"/>
    <n v="2020"/>
    <s v="Howeizi, J."/>
    <s v="Hungary"/>
    <s v="Efect of the distribution and dispersion of palladium nanoparticles on the reducibility and performance of Pd/Al2O3 catalyst in liquid‑phase hydrogenation of olefins"/>
    <s v="Reaction Kinetics, Mechanisms and Catalysis"/>
    <x v="240"/>
    <s v="After calcination of support, support was wetted with water"/>
    <s v="gamma-Al2O3 Alfa Aesar"/>
  </r>
  <r>
    <x v="1"/>
    <n v="0.5"/>
    <n v="0.48"/>
    <n v="4.0000000000000036E-2"/>
    <x v="6"/>
    <n v="225"/>
    <n v="45000"/>
    <x v="0"/>
    <s v="from Weifang Co. "/>
    <s v="ND"/>
    <n v="723"/>
    <n v="3"/>
    <x v="0"/>
    <s v="HCl"/>
    <n v="1.4"/>
    <x v="1"/>
    <n v="8.5"/>
    <n v="7.1"/>
    <n v="3"/>
    <n v="723"/>
    <s v="H2"/>
    <m/>
    <n v="673"/>
    <s v="CO Chemisorption"/>
    <n v="1.1180000000000001"/>
    <s v="NA"/>
    <n v="43"/>
    <s v="ND"/>
    <s v="NA"/>
    <n v="43"/>
    <s v="NA"/>
    <n v="26"/>
    <n v="26"/>
    <s v="ND"/>
    <s v="NA"/>
    <s v="ND"/>
    <s v="NA"/>
    <s v="ND"/>
    <n v="26"/>
    <n v="26"/>
    <x v="0"/>
    <n v="2020"/>
    <s v="Howeizi, J."/>
    <s v="Hungary"/>
    <s v="Efect of the distribution and dispersion of palladium nanoparticles on the reducibility and performance of Pd/Al2O3 catalyst in liquid‑phase hydrogenation of olefins"/>
    <s v="Reaction Kinetics, Mechanisms and Catalysis"/>
    <x v="240"/>
    <s v="After calcination of support, support was wetted with water"/>
    <s v="gamma-Al2O3 Alfa Aesar"/>
  </r>
  <r>
    <x v="1"/>
    <n v="0.5"/>
    <n v="0.47"/>
    <n v="6.0000000000000053E-2"/>
    <x v="6"/>
    <n v="225"/>
    <n v="45000"/>
    <x v="0"/>
    <s v="from Weifang Co. "/>
    <s v="ND"/>
    <n v="723"/>
    <n v="3"/>
    <x v="0"/>
    <s v="HCl"/>
    <n v="1.4"/>
    <x v="1"/>
    <n v="8.5"/>
    <n v="7.1"/>
    <n v="3"/>
    <n v="723"/>
    <s v="H2"/>
    <m/>
    <n v="673"/>
    <s v="CO Chemisorption"/>
    <n v="1.1095999999999999"/>
    <s v="NA"/>
    <n v="29.2"/>
    <s v="ND"/>
    <s v="NA"/>
    <n v="29.2"/>
    <s v="NA"/>
    <n v="38"/>
    <n v="38"/>
    <s v="ND"/>
    <s v="NA"/>
    <s v="ND"/>
    <s v="NA"/>
    <s v="ND"/>
    <n v="38"/>
    <n v="38"/>
    <x v="0"/>
    <n v="2020"/>
    <s v="Howeizi, J."/>
    <s v="Hungary"/>
    <s v="Efect of the distribution and dispersion of palladium nanoparticles on the reducibility and performance of Pd/Al2O3 catalyst in liquid‑phase hydrogenation of olefins"/>
    <s v="Reaction Kinetics, Mechanisms and Catalysis"/>
    <x v="240"/>
    <s v="After calcination of support, support was wetted with water"/>
    <s v="gamma-Al2O3 Alfa Aesar"/>
  </r>
  <r>
    <x v="1"/>
    <n v="0.5"/>
    <n v="0.47"/>
    <n v="6.0000000000000053E-2"/>
    <x v="6"/>
    <n v="225"/>
    <n v="45000"/>
    <x v="0"/>
    <s v="from Weifang Co. "/>
    <s v="ND"/>
    <n v="723"/>
    <n v="3"/>
    <x v="0"/>
    <s v="HCl"/>
    <n v="1.4"/>
    <x v="1"/>
    <n v="8.5"/>
    <n v="7.1"/>
    <n v="3"/>
    <n v="723"/>
    <s v="H2"/>
    <m/>
    <n v="673"/>
    <s v="CO Chemisorption"/>
    <n v="1.107"/>
    <s v="NA"/>
    <n v="27"/>
    <s v="ND"/>
    <s v="NA"/>
    <n v="27"/>
    <s v="NA"/>
    <n v="41"/>
    <n v="41"/>
    <s v="ND"/>
    <s v="NA"/>
    <s v="ND"/>
    <s v="NA"/>
    <s v="ND"/>
    <n v="41"/>
    <n v="41"/>
    <x v="0"/>
    <n v="2020"/>
    <s v="Howeizi, J."/>
    <s v="Hungary"/>
    <s v="Efect of the distribution and dispersion of palladium nanoparticles on the reducibility and performance of Pd/Al2O3 catalyst in liquid‑phase hydrogenation of olefins"/>
    <s v="Reaction Kinetics, Mechanisms and Catalysis"/>
    <x v="240"/>
    <s v="After calcination of support, support was wetted with water"/>
    <s v="gamma-Al2O3 Alfa Aesar"/>
  </r>
  <r>
    <x v="1"/>
    <n v="0.5"/>
    <n v="0.46"/>
    <n v="7.999999999999996E-2"/>
    <x v="6"/>
    <n v="225"/>
    <n v="45000"/>
    <x v="0"/>
    <s v="from Weifang Co. "/>
    <s v="ND"/>
    <n v="723"/>
    <n v="3"/>
    <x v="0"/>
    <s v="HCl"/>
    <n v="1.4"/>
    <x v="1"/>
    <n v="8.5"/>
    <n v="7.1"/>
    <n v="3"/>
    <n v="723"/>
    <s v="H2"/>
    <m/>
    <n v="673"/>
    <s v="CO Chemisorption"/>
    <n v="1.1086000000000003"/>
    <s v="NA"/>
    <n v="24.1"/>
    <s v="ND"/>
    <s v="NA"/>
    <n v="24.1"/>
    <s v="NA"/>
    <n v="46"/>
    <n v="46"/>
    <s v="ND"/>
    <s v="NA"/>
    <s v="ND"/>
    <s v="NA"/>
    <s v="ND"/>
    <n v="46"/>
    <n v="46"/>
    <x v="0"/>
    <n v="2020"/>
    <s v="Howeizi, J."/>
    <s v="Hungary"/>
    <s v="Efect of the distribution and dispersion of palladium nanoparticles on the reducibility and performance of Pd/Al2O3 catalyst in liquid‑phase hydrogenation of olefins"/>
    <s v="Reaction Kinetics, Mechanisms and Catalysis"/>
    <x v="240"/>
    <s v="After calcination of support, support was wetted with water"/>
    <s v="gamma-Al2O3 Alfa Aesar"/>
  </r>
  <r>
    <x v="1"/>
    <n v="0.5"/>
    <n v="0.48"/>
    <n v="4.0000000000000036E-2"/>
    <x v="6"/>
    <n v="225"/>
    <n v="45000"/>
    <x v="0"/>
    <s v="from Weifang Co. "/>
    <s v="ND"/>
    <n v="723"/>
    <n v="3"/>
    <x v="0"/>
    <s v="HCl"/>
    <n v="2.2000000000000002"/>
    <x v="1"/>
    <n v="8.5"/>
    <n v="6.3"/>
    <n v="3"/>
    <n v="723"/>
    <s v="H2"/>
    <m/>
    <n v="673"/>
    <s v="CO Chemisorption"/>
    <n v="1.1584000000000001"/>
    <s v="NA"/>
    <n v="36.200000000000003"/>
    <s v="ND"/>
    <s v="NA"/>
    <n v="36.200000000000003"/>
    <s v="NA"/>
    <n v="32"/>
    <n v="32"/>
    <s v="ND"/>
    <s v="NA"/>
    <s v="ND"/>
    <s v="NA"/>
    <s v="ND"/>
    <n v="32"/>
    <n v="32"/>
    <x v="0"/>
    <n v="2020"/>
    <s v="Howeizi, J."/>
    <s v="Hungary"/>
    <s v="Efect of the distribution and dispersion of palladium nanoparticles on the reducibility and performance of Pd/Al2O3 catalyst in liquid‑phase hydrogenation of olefins"/>
    <s v="Reaction Kinetics, Mechanisms and Catalysis"/>
    <x v="240"/>
    <s v="After calcination of support, support was wetted with water"/>
    <s v="gamma-Al2O3 Alfa Aesar"/>
  </r>
  <r>
    <x v="1"/>
    <n v="0.5"/>
    <n v="0.47"/>
    <n v="6.0000000000000053E-2"/>
    <x v="6"/>
    <n v="225"/>
    <n v="45000"/>
    <x v="0"/>
    <s v="from Weifang Co. "/>
    <s v="ND"/>
    <n v="723"/>
    <n v="3"/>
    <x v="0"/>
    <s v="HCl"/>
    <n v="2.2000000000000002"/>
    <x v="1"/>
    <n v="8.5"/>
    <n v="6.3"/>
    <n v="3"/>
    <n v="723"/>
    <s v="H2"/>
    <m/>
    <n v="673"/>
    <s v="CO Chemisorption"/>
    <n v="1.1097999999999999"/>
    <s v="NA"/>
    <n v="35.799999999999997"/>
    <s v="ND"/>
    <s v="NA"/>
    <n v="35.799999999999997"/>
    <s v="NA"/>
    <n v="31"/>
    <n v="31"/>
    <s v="ND"/>
    <s v="NA"/>
    <s v="ND"/>
    <s v="NA"/>
    <s v="ND"/>
    <n v="31"/>
    <n v="31"/>
    <x v="0"/>
    <n v="2020"/>
    <s v="Howeizi, J."/>
    <s v="Hungary"/>
    <s v="Efect of the distribution and dispersion of palladium nanoparticles on the reducibility and performance of Pd/Al2O3 catalyst in liquid‑phase hydrogenation of olefins"/>
    <s v="Reaction Kinetics, Mechanisms and Catalysis"/>
    <x v="240"/>
    <s v="After calcination of support, support was wetted with water"/>
    <s v="gamma-Al2O3 Alfa Aesar"/>
  </r>
  <r>
    <x v="1"/>
    <n v="0.5"/>
    <n v="0.47"/>
    <n v="6.0000000000000053E-2"/>
    <x v="6"/>
    <n v="225"/>
    <n v="45000"/>
    <x v="0"/>
    <s v="from Weifang Co. "/>
    <s v="ND"/>
    <n v="723"/>
    <n v="3"/>
    <x v="0"/>
    <s v="HCl"/>
    <n v="2.2000000000000002"/>
    <x v="1"/>
    <n v="8.5"/>
    <n v="6.3"/>
    <n v="3"/>
    <n v="723"/>
    <s v="H2"/>
    <m/>
    <n v="673"/>
    <s v="CO Chemisorption"/>
    <n v="1.1315"/>
    <s v="NA"/>
    <n v="36.5"/>
    <s v="ND"/>
    <s v="NA"/>
    <n v="36.5"/>
    <s v="NA"/>
    <n v="31"/>
    <n v="31"/>
    <s v="ND"/>
    <s v="NA"/>
    <s v="ND"/>
    <s v="NA"/>
    <s v="ND"/>
    <n v="31"/>
    <n v="31"/>
    <x v="0"/>
    <n v="2020"/>
    <s v="Howeizi, J."/>
    <s v="Hungary"/>
    <s v="Efect of the distribution and dispersion of palladium nanoparticles on the reducibility and performance of Pd/Al2O3 catalyst in liquid‑phase hydrogenation of olefins"/>
    <s v="Reaction Kinetics, Mechanisms and Catalysis"/>
    <x v="240"/>
    <s v="After calcination of support, support was wetted with water"/>
    <s v="gamma-Al2O3 Alfa Aesar"/>
  </r>
  <r>
    <x v="1"/>
    <n v="0.5"/>
    <n v="0.46"/>
    <n v="7.999999999999996E-2"/>
    <x v="6"/>
    <n v="225"/>
    <n v="45000"/>
    <x v="0"/>
    <s v="from Weifang Co. "/>
    <s v="ND"/>
    <n v="723"/>
    <n v="3"/>
    <x v="0"/>
    <s v="HCl"/>
    <n v="2.2000000000000002"/>
    <x v="1"/>
    <n v="8.5"/>
    <n v="6.3"/>
    <n v="3"/>
    <n v="723"/>
    <s v="H2"/>
    <m/>
    <n v="673"/>
    <s v="CO Chemisorption"/>
    <n v="1.107"/>
    <s v="NA"/>
    <n v="36.9"/>
    <s v="ND"/>
    <s v="NA"/>
    <n v="36.9"/>
    <s v="NA"/>
    <n v="30"/>
    <n v="30"/>
    <s v="ND"/>
    <s v="NA"/>
    <s v="ND"/>
    <s v="NA"/>
    <s v="ND"/>
    <n v="30"/>
    <n v="30"/>
    <x v="0"/>
    <n v="2020"/>
    <s v="Howeizi, J."/>
    <s v="Hungary"/>
    <s v="Efect of the distribution and dispersion of palladium nanoparticles on the reducibility and performance of Pd/Al2O3 catalyst in liquid‑phase hydrogenation of olefins"/>
    <s v="Reaction Kinetics, Mechanisms and Catalysis"/>
    <x v="240"/>
    <s v="After calcination of support, support was wetted with water"/>
    <s v="gamma-Al2O3 Alfa Aesar"/>
  </r>
  <r>
    <x v="0"/>
    <s v="NA"/>
    <n v="0.79"/>
    <s v="NA"/>
    <x v="141"/>
    <n v="71"/>
    <n v="8987.3417721518981"/>
    <x v="10"/>
    <s v="CeCO2 nanorods, from NaOH hydrothermal method with Ce(NO3)2.6H2O"/>
    <s v="heated to 100C for 24 h and washed several times"/>
    <n v="873"/>
    <n v="4"/>
    <x v="1"/>
    <s v="water"/>
    <m/>
    <x v="0"/>
    <n v="7.5"/>
    <s v="NA"/>
    <n v="4"/>
    <n v="723"/>
    <s v="NA"/>
    <m/>
    <m/>
    <s v="CO Chemisorption"/>
    <s v="NA"/>
    <s v="NA"/>
    <n v="15"/>
    <s v="ND"/>
    <s v="NA"/>
    <n v="15"/>
    <n v="72.666666666666671"/>
    <n v="72.666666666666671"/>
    <s v="NA"/>
    <s v="ND"/>
    <s v="NA"/>
    <s v="ND"/>
    <s v="NA"/>
    <s v="ND"/>
    <n v="72.666666666666671"/>
    <n v="72.666666666666671"/>
    <x v="1"/>
    <n v="2020"/>
    <s v="Zhou, G.-F."/>
    <s v="China"/>
    <s v="CO catalytic oxidation over Pd/CeO2 with different chemical states of Pd"/>
    <s v="Rare Metals"/>
    <x v="241"/>
    <m/>
    <s v="Cubic, hydrolysis of Ce(IV)nitrate"/>
  </r>
  <r>
    <x v="1"/>
    <s v="NA"/>
    <n v="0.77"/>
    <s v="NA"/>
    <x v="42"/>
    <n v="93"/>
    <n v="12077.922077922078"/>
    <x v="10"/>
    <s v="from NaOH and Ce(NO3)2.6H2O"/>
    <s v="heated to 100C for 24 h and washed several times"/>
    <n v="673"/>
    <n v="4"/>
    <x v="1"/>
    <s v="water"/>
    <m/>
    <x v="0"/>
    <n v="6"/>
    <s v="NA"/>
    <n v="4"/>
    <n v="673"/>
    <s v="H2"/>
    <n v="1"/>
    <n v="473"/>
    <s v="CO Chemisorption"/>
    <s v="NA"/>
    <s v="NA"/>
    <n v="59.4"/>
    <s v="ND"/>
    <s v="NA"/>
    <n v="59.4"/>
    <n v="18.350168350168349"/>
    <n v="18.350168350168349"/>
    <s v="NA"/>
    <s v="ND"/>
    <s v="NA"/>
    <s v="ND"/>
    <s v="NA"/>
    <s v="ND"/>
    <n v="18.350168350168349"/>
    <n v="18.350168350168349"/>
    <x v="1"/>
    <n v="2020"/>
    <s v="Song, S."/>
    <s v="China"/>
    <s v="Effects of water on CO catalytic oxidation over Pd/CeO2"/>
    <s v="Journal of Rare Earths"/>
    <x v="242"/>
    <m/>
    <m/>
  </r>
  <r>
    <x v="1"/>
    <s v="NA"/>
    <n v="0.78"/>
    <s v="NA"/>
    <x v="40"/>
    <n v="18.5"/>
    <n v="2371.7948717948716"/>
    <x v="10"/>
    <s v="from water, NaOH and Ce(NO3)2.6H2O"/>
    <s v="heated to 180C for 24 h and washed several times"/>
    <n v="673"/>
    <n v="4"/>
    <x v="1"/>
    <s v="water"/>
    <m/>
    <x v="0"/>
    <n v="6"/>
    <s v="NA"/>
    <n v="4"/>
    <n v="673"/>
    <s v="H2"/>
    <n v="1"/>
    <n v="473"/>
    <s v="CO Chemisorption"/>
    <s v="NA"/>
    <s v="NA"/>
    <n v="41.5"/>
    <s v="ND"/>
    <s v="NA"/>
    <n v="41.5"/>
    <n v="26.265060240963855"/>
    <n v="26.265060240963855"/>
    <s v="NA"/>
    <s v="ND"/>
    <s v="NA"/>
    <s v="ND"/>
    <s v="NA"/>
    <s v="ND"/>
    <n v="26.265060240963855"/>
    <n v="26.265060240963855"/>
    <x v="1"/>
    <n v="2020"/>
    <s v="Song, S."/>
    <s v="China"/>
    <s v="Effects of water on CO catalytic oxidation over Pd/CeO2"/>
    <s v="Journal of Rare Earths"/>
    <x v="242"/>
    <m/>
    <m/>
  </r>
  <r>
    <x v="1"/>
    <s v="NA"/>
    <n v="0.8"/>
    <s v="NA"/>
    <x v="62"/>
    <n v="6.2"/>
    <n v="775"/>
    <x v="10"/>
    <s v="from water, Na3PO4 and Ce(NO3)2.6H2O"/>
    <s v="heated to 170C for 10 h and washed several times"/>
    <n v="673"/>
    <n v="4"/>
    <x v="1"/>
    <s v="water"/>
    <m/>
    <x v="0"/>
    <n v="6"/>
    <s v="NA"/>
    <n v="4"/>
    <n v="673"/>
    <s v="H2"/>
    <n v="1"/>
    <n v="473"/>
    <s v="CO Chemisorption"/>
    <s v="NA"/>
    <s v="NA"/>
    <n v="32.4"/>
    <s v="ND"/>
    <s v="NA"/>
    <n v="32.4"/>
    <n v="33.641975308641975"/>
    <n v="33.641975308641975"/>
    <s v="NA"/>
    <s v="ND"/>
    <s v="NA"/>
    <s v="ND"/>
    <s v="NA"/>
    <s v="ND"/>
    <n v="33.641975308641975"/>
    <n v="33.641975308641975"/>
    <x v="1"/>
    <n v="2020"/>
    <s v="Song, S."/>
    <s v="China"/>
    <s v="Effects of water on CO catalytic oxidation over Pd/CeO2"/>
    <s v="Journal of Rare Earths"/>
    <x v="242"/>
    <m/>
    <m/>
  </r>
  <r>
    <x v="1"/>
    <n v="1"/>
    <n v="1.1000000000000001"/>
    <n v="0.10000000000000009"/>
    <x v="0"/>
    <n v="210"/>
    <n v="21000"/>
    <x v="3"/>
    <s v="from hydrothermal synthesis, NH4[NbO(C2O4)2(H2O)2].nH2O "/>
    <s v="washed with water "/>
    <n v="673"/>
    <n v="2"/>
    <x v="1"/>
    <m/>
    <m/>
    <x v="0"/>
    <n v="4"/>
    <s v="NA"/>
    <n v="2"/>
    <n v="573"/>
    <s v="H2"/>
    <n v="2"/>
    <n v="573"/>
    <s v="TEM"/>
    <s v="NA"/>
    <s v="NA"/>
    <s v="NA"/>
    <s v="ND"/>
    <n v="23.191489361702128"/>
    <n v="23.191489361702128"/>
    <s v="NA"/>
    <s v="NA"/>
    <s v="NA"/>
    <s v="ND"/>
    <s v="NA"/>
    <s v="ND"/>
    <n v="47"/>
    <n v="13"/>
    <n v="47"/>
    <n v="47"/>
    <x v="1"/>
    <n v="2020"/>
    <s v="Lin, M."/>
    <s v="Japan, China"/>
    <s v="Features of Nb2O5 as a metal oxide support of Pt and Pd catalysts for selective catalytic oxidation of NH3 with high N2 selectivity"/>
    <s v="Journal of Catalysis"/>
    <x v="243"/>
    <m/>
    <s v="Nb2O5 value selected from the given range"/>
  </r>
  <r>
    <x v="0"/>
    <n v="0.25"/>
    <n v="0.23"/>
    <n v="7.999999999999996E-2"/>
    <x v="13"/>
    <m/>
    <s v="NA"/>
    <x v="0"/>
    <s v="ND"/>
    <s v="ND"/>
    <m/>
    <m/>
    <x v="1"/>
    <s v="water"/>
    <m/>
    <x v="0"/>
    <n v="8.5"/>
    <s v="NA"/>
    <n v="2"/>
    <n v="773"/>
    <s v="H2"/>
    <n v="1"/>
    <n v="773"/>
    <s v="CO Chemisorption"/>
    <n v="1.1160000000000001"/>
    <s v="NA"/>
    <n v="93"/>
    <s v="ND"/>
    <s v="NA"/>
    <n v="93"/>
    <s v="NA"/>
    <n v="12"/>
    <n v="12"/>
    <s v="ND"/>
    <s v="NA"/>
    <s v="ND"/>
    <s v="NA"/>
    <s v="ND"/>
    <n v="12"/>
    <n v="12"/>
    <x v="1"/>
    <n v="2020"/>
    <s v="Velin, P."/>
    <s v="UK, Sweden"/>
    <s v="Palladium dispersion effects on wet methane oxidation kinetics"/>
    <s v="Catalysis Science &amp; Technology"/>
    <x v="244"/>
    <m/>
    <s v="gamma-Al2O3 Alfa Aesar"/>
  </r>
  <r>
    <x v="0"/>
    <n v="0.5"/>
    <n v="0.47"/>
    <n v="6.0000000000000053E-2"/>
    <x v="6"/>
    <m/>
    <s v="NA"/>
    <x v="0"/>
    <s v="ND"/>
    <s v="ND"/>
    <m/>
    <m/>
    <x v="1"/>
    <s v="water"/>
    <m/>
    <x v="0"/>
    <n v="8.5"/>
    <s v="NA"/>
    <n v="2"/>
    <n v="773"/>
    <s v="H2"/>
    <n v="1"/>
    <n v="773"/>
    <s v="CO Chemisorption"/>
    <n v="1.095"/>
    <s v="NA"/>
    <n v="73"/>
    <s v="ND"/>
    <s v="NA"/>
    <n v="73"/>
    <s v="NA"/>
    <n v="15"/>
    <n v="15"/>
    <s v="ND"/>
    <s v="NA"/>
    <s v="ND"/>
    <s v="NA"/>
    <s v="ND"/>
    <n v="15"/>
    <n v="15"/>
    <x v="1"/>
    <n v="2020"/>
    <s v="Velin, P."/>
    <s v="UK, Sweden"/>
    <s v="Palladium dispersion effects on wet methane oxidation kinetics"/>
    <s v="Catalysis Science &amp; Technology"/>
    <x v="244"/>
    <m/>
    <s v="gamma-Al2O3 Alfa Aesar"/>
  </r>
  <r>
    <x v="0"/>
    <n v="1"/>
    <n v="0.93"/>
    <n v="6.9999999999999951E-2"/>
    <x v="0"/>
    <m/>
    <s v="NA"/>
    <x v="0"/>
    <s v="ND"/>
    <s v="ND"/>
    <m/>
    <m/>
    <x v="1"/>
    <s v="water"/>
    <m/>
    <x v="0"/>
    <n v="8.5"/>
    <s v="NA"/>
    <n v="2"/>
    <n v="773"/>
    <s v="H2"/>
    <n v="1"/>
    <n v="773"/>
    <s v="CO Chemisorption"/>
    <n v="1.1340000000000001"/>
    <s v="NA"/>
    <n v="54"/>
    <s v="ND"/>
    <s v="NA"/>
    <n v="54"/>
    <s v="NA"/>
    <n v="21"/>
    <n v="21"/>
    <s v="ND"/>
    <s v="NA"/>
    <s v="ND"/>
    <s v="NA"/>
    <s v="ND"/>
    <n v="21"/>
    <n v="21"/>
    <x v="1"/>
    <n v="2020"/>
    <s v="Velin, P."/>
    <s v="UK, Sweden"/>
    <s v="Palladium dispersion effects on wet methane oxidation kinetics"/>
    <s v="Catalysis Science &amp; Technology"/>
    <x v="244"/>
    <m/>
    <s v="gamma-Al2O3 Alfa Aesar"/>
  </r>
  <r>
    <x v="0"/>
    <n v="2"/>
    <n v="1.9"/>
    <n v="5.0000000000000044E-2"/>
    <x v="29"/>
    <m/>
    <s v="NA"/>
    <x v="0"/>
    <s v="ND"/>
    <s v="ND"/>
    <m/>
    <m/>
    <x v="1"/>
    <s v="water"/>
    <m/>
    <x v="0"/>
    <n v="8.5"/>
    <s v="NA"/>
    <n v="2"/>
    <n v="773"/>
    <s v="H2"/>
    <n v="1"/>
    <n v="773"/>
    <s v="CO Chemisorption"/>
    <n v="1.1220000000000001"/>
    <s v="NA"/>
    <n v="34"/>
    <s v="ND"/>
    <s v="NA"/>
    <n v="34"/>
    <s v="NA"/>
    <n v="33"/>
    <n v="33"/>
    <s v="ND"/>
    <s v="NA"/>
    <s v="ND"/>
    <s v="NA"/>
    <s v="ND"/>
    <n v="33"/>
    <n v="33"/>
    <x v="1"/>
    <n v="2020"/>
    <s v="Velin, P."/>
    <s v="UK, Sweden"/>
    <s v="Palladium dispersion effects on wet methane oxidation kinetics"/>
    <s v="Catalysis Science &amp; Technology"/>
    <x v="244"/>
    <m/>
    <s v="gamma-Al2O3 Alfa Aesar"/>
  </r>
  <r>
    <x v="0"/>
    <n v="4"/>
    <n v="3.6"/>
    <n v="9.9999999999999978E-2"/>
    <x v="34"/>
    <m/>
    <s v="NA"/>
    <x v="0"/>
    <s v="ND"/>
    <s v="ND"/>
    <m/>
    <m/>
    <x v="1"/>
    <s v="water"/>
    <m/>
    <x v="0"/>
    <n v="8.5"/>
    <s v="NA"/>
    <n v="2"/>
    <n v="773"/>
    <s v="H2"/>
    <n v="1"/>
    <n v="773"/>
    <s v="CO Chemisorption"/>
    <n v="1.113"/>
    <s v="NA"/>
    <n v="21"/>
    <s v="ND"/>
    <s v="NA"/>
    <n v="21"/>
    <s v="NA"/>
    <n v="53"/>
    <n v="53"/>
    <s v="ND"/>
    <s v="NA"/>
    <s v="ND"/>
    <s v="NA"/>
    <s v="ND"/>
    <n v="53"/>
    <n v="53"/>
    <x v="1"/>
    <n v="2020"/>
    <s v="Velin, P."/>
    <s v="UK, Sweden"/>
    <s v="Palladium dispersion effects on wet methane oxidation kinetics"/>
    <s v="Catalysis Science &amp; Technology"/>
    <x v="244"/>
    <m/>
    <s v="gamma-Al2O3 Alfa Aesar"/>
  </r>
  <r>
    <x v="0"/>
    <n v="0.25"/>
    <n v="0.47"/>
    <n v="0.87999999999999989"/>
    <x v="13"/>
    <m/>
    <s v="NA"/>
    <x v="0"/>
    <s v="ND"/>
    <s v="ND"/>
    <m/>
    <m/>
    <x v="1"/>
    <s v="water"/>
    <m/>
    <x v="0"/>
    <n v="8.5"/>
    <s v="NA"/>
    <n v="7"/>
    <n v="973"/>
    <s v="H2"/>
    <n v="1"/>
    <n v="773"/>
    <s v="CO Chemisorption"/>
    <n v="1.222"/>
    <s v="NA"/>
    <n v="47"/>
    <s v="ND"/>
    <s v="NA"/>
    <n v="47"/>
    <s v="NA"/>
    <n v="26"/>
    <n v="26"/>
    <s v="ND"/>
    <s v="NA"/>
    <s v="ND"/>
    <s v="NA"/>
    <s v="ND"/>
    <n v="26"/>
    <n v="26"/>
    <x v="1"/>
    <n v="2020"/>
    <s v="Velin, P."/>
    <s v="UK, Sweden"/>
    <s v="Palladium dispersion effects on wet methane oxidation kinetics"/>
    <s v="Catalysis Science &amp; Technology"/>
    <x v="244"/>
    <s v="calcination was done after initial calcination at 550C for 2 h"/>
    <s v="gamma-Al2O3 Alfa Aesar"/>
  </r>
  <r>
    <x v="0"/>
    <n v="0.5"/>
    <n v="0.93"/>
    <n v="0.8600000000000001"/>
    <x v="6"/>
    <m/>
    <s v="NA"/>
    <x v="0"/>
    <s v="ND"/>
    <s v="ND"/>
    <m/>
    <m/>
    <x v="1"/>
    <s v="water"/>
    <m/>
    <x v="0"/>
    <n v="8.5"/>
    <s v="NA"/>
    <n v="3.5"/>
    <n v="1123"/>
    <s v="H2"/>
    <n v="1"/>
    <n v="773"/>
    <s v="CO Chemisorption"/>
    <n v="1.1200000000000001"/>
    <s v="NA"/>
    <n v="32"/>
    <s v="ND"/>
    <s v="NA"/>
    <n v="32"/>
    <s v="NA"/>
    <n v="35"/>
    <n v="35"/>
    <s v="ND"/>
    <s v="NA"/>
    <s v="ND"/>
    <s v="NA"/>
    <s v="ND"/>
    <n v="35"/>
    <n v="35"/>
    <x v="1"/>
    <n v="2020"/>
    <s v="Velin, P."/>
    <s v="UK, Sweden"/>
    <s v="Palladium dispersion effects on wet methane oxidation kinetics"/>
    <s v="Catalysis Science &amp; Technology"/>
    <x v="244"/>
    <s v="calcination was done after initial calcination at 550C for 2 h"/>
    <s v="gamma-Al2O3 Alfa Aesar"/>
  </r>
  <r>
    <x v="0"/>
    <n v="1"/>
    <n v="1.9"/>
    <n v="0.89999999999999991"/>
    <x v="0"/>
    <m/>
    <s v="NA"/>
    <x v="0"/>
    <s v="ND"/>
    <s v="ND"/>
    <m/>
    <m/>
    <x v="1"/>
    <s v="water"/>
    <m/>
    <x v="0"/>
    <n v="8.5"/>
    <s v="NA"/>
    <n v="4"/>
    <n v="1173"/>
    <s v="H2"/>
    <n v="1"/>
    <n v="773"/>
    <s v="CO Chemisorption"/>
    <n v="1.1619999999999999"/>
    <s v="NA"/>
    <n v="14"/>
    <s v="ND"/>
    <s v="NA"/>
    <n v="14"/>
    <s v="NA"/>
    <n v="83"/>
    <n v="83"/>
    <s v="ND"/>
    <s v="NA"/>
    <s v="ND"/>
    <s v="NA"/>
    <s v="ND"/>
    <n v="83"/>
    <n v="83"/>
    <x v="1"/>
    <n v="2020"/>
    <s v="Velin, P."/>
    <s v="UK, Sweden"/>
    <s v="Palladium dispersion effects on wet methane oxidation kinetics"/>
    <s v="Catalysis Science &amp; Technology"/>
    <x v="244"/>
    <s v="calcination was done after initial calcination at 550C for 2 h"/>
    <s v="gamma-Al2O3 Alfa Aesar"/>
  </r>
  <r>
    <x v="0"/>
    <n v="2"/>
    <n v="3.6"/>
    <n v="0.8"/>
    <x v="29"/>
    <m/>
    <s v="NA"/>
    <x v="0"/>
    <s v="ND"/>
    <s v="ND"/>
    <m/>
    <m/>
    <x v="1"/>
    <s v="water"/>
    <m/>
    <x v="0"/>
    <n v="8.5"/>
    <s v="NA"/>
    <n v="6"/>
    <n v="1173"/>
    <s v="H2"/>
    <n v="1"/>
    <n v="773"/>
    <s v="CO Chemisorption"/>
    <n v="1.105"/>
    <s v="NA"/>
    <n v="8.5"/>
    <s v="ND"/>
    <s v="NA"/>
    <n v="8.5"/>
    <s v="NA"/>
    <n v="130"/>
    <n v="130"/>
    <s v="ND"/>
    <s v="NA"/>
    <s v="ND"/>
    <s v="NA"/>
    <s v="ND"/>
    <n v="130"/>
    <n v="130"/>
    <x v="1"/>
    <n v="2020"/>
    <s v="Velin, P."/>
    <s v="UK, Sweden"/>
    <s v="Palladium dispersion effects on wet methane oxidation kinetics"/>
    <s v="Catalysis Science &amp; Technology"/>
    <x v="244"/>
    <s v="calcination was done after initial calcination at 550C for 2 h"/>
    <s v="gamma-Al2O3 Alfa Aesar"/>
  </r>
  <r>
    <x v="0"/>
    <n v="1"/>
    <s v="NA"/>
    <s v="NA"/>
    <x v="0"/>
    <n v="184"/>
    <n v="18400"/>
    <x v="0"/>
    <s v="from boehmite, Puralox SBA 200"/>
    <s v="ND"/>
    <n v="773"/>
    <n v="2"/>
    <x v="1"/>
    <m/>
    <m/>
    <x v="0"/>
    <n v="9.5"/>
    <s v="NA"/>
    <n v="2"/>
    <n v="773"/>
    <s v="H2"/>
    <n v="2"/>
    <n v="773"/>
    <s v="CO Chemisorption"/>
    <n v="1.08"/>
    <s v="NA"/>
    <n v="36"/>
    <s v="ND"/>
    <s v="NA"/>
    <n v="36"/>
    <s v="NA"/>
    <n v="30"/>
    <n v="30"/>
    <s v="ND"/>
    <s v="NA"/>
    <s v="ND"/>
    <n v="33"/>
    <s v="ND"/>
    <n v="30"/>
    <n v="30"/>
    <x v="5"/>
    <n v="2020"/>
    <s v="Brijaldo, M.H."/>
    <s v="Colombia, Brazil"/>
    <s v="Hydrogen production from acetic acid decomposition as bio-oil model molecule over supported metal catalysts"/>
    <s v="International Journal of Hydrogen Energy"/>
    <x v="245"/>
    <m/>
    <s v="Boehmite, Neftekhim"/>
  </r>
  <r>
    <x v="0"/>
    <n v="0.4"/>
    <s v="NA"/>
    <s v="NA"/>
    <x v="66"/>
    <n v="123.7"/>
    <n v="30925"/>
    <x v="44"/>
    <s v="10% MgO/Al2O3, prepared by multiple impregnations, from gamma-Al2O3 and magnesium nitrate"/>
    <s v="ND"/>
    <n v="823"/>
    <n v="4"/>
    <x v="6"/>
    <s v="acetone"/>
    <m/>
    <x v="0"/>
    <m/>
    <s v="NA"/>
    <n v="2"/>
    <n v="673"/>
    <s v="H2"/>
    <n v="0.5"/>
    <n v="673"/>
    <s v="TEM"/>
    <s v="NA"/>
    <s v="NA"/>
    <s v="NA"/>
    <s v="ND"/>
    <n v="48.444444444444443"/>
    <n v="48.444444444444443"/>
    <s v="NA"/>
    <s v="NA"/>
    <s v="NA"/>
    <s v="ND"/>
    <s v="NA"/>
    <s v="ND"/>
    <n v="22.5"/>
    <n v="6.5"/>
    <n v="22.5"/>
    <n v="22.5"/>
    <x v="1"/>
    <n v="2021"/>
    <s v="Yang, L."/>
    <s v="China"/>
    <s v="Highly Effective Pd/MgO/γ-Al2O3 Catalysts for CO Oxidative Coupling to Dimethyl Oxalate: The Effect of MgO Coating on γ‑Al2O3"/>
    <s v="ACS Applied Materials and Interfaces"/>
    <x v="246"/>
    <m/>
    <m/>
  </r>
  <r>
    <x v="0"/>
    <n v="0.4"/>
    <s v="NA"/>
    <s v="NA"/>
    <x v="66"/>
    <n v="100.4"/>
    <n v="25100"/>
    <x v="44"/>
    <s v="20% MgO/Al2O3, prepared by multiple impregnations, from gamma-Al2O3 and magnesium nitrate"/>
    <s v="ND"/>
    <n v="823"/>
    <n v="4"/>
    <x v="6"/>
    <s v="acetone"/>
    <m/>
    <x v="0"/>
    <m/>
    <s v="NA"/>
    <n v="2"/>
    <n v="673"/>
    <s v="H2"/>
    <n v="0.5"/>
    <n v="673"/>
    <s v="TEM"/>
    <s v="NA"/>
    <s v="NA"/>
    <s v="NA"/>
    <s v="ND"/>
    <n v="54.773869346733669"/>
    <n v="54.773869346733669"/>
    <s v="NA"/>
    <s v="NA"/>
    <s v="NA"/>
    <s v="ND"/>
    <s v="NA"/>
    <s v="ND"/>
    <n v="19.899999999999999"/>
    <n v="5.0999999999999996"/>
    <n v="19.899999999999999"/>
    <n v="19.899999999999999"/>
    <x v="1"/>
    <n v="2021"/>
    <s v="Yang, L."/>
    <s v="China"/>
    <s v="Highly Effective Pd/MgO/γ-Al2O3 Catalysts for CO Oxidative Coupling to Dimethyl Oxalate: The Effect of MgO Coating on γ‑Al2O3"/>
    <s v="ACS Applied Materials and Interfaces"/>
    <x v="246"/>
    <m/>
    <m/>
  </r>
  <r>
    <x v="0"/>
    <n v="0.4"/>
    <s v="NA"/>
    <s v="NA"/>
    <x v="66"/>
    <n v="83"/>
    <n v="20750"/>
    <x v="44"/>
    <s v="30% MgO/Al2O3, prepared by multiple impregnations, from gamma-Al2O3 and magnesium nitrate"/>
    <s v="ND"/>
    <n v="823"/>
    <n v="4"/>
    <x v="6"/>
    <s v="acetone"/>
    <m/>
    <x v="0"/>
    <m/>
    <s v="NA"/>
    <n v="2"/>
    <n v="673"/>
    <s v="H2"/>
    <n v="0.5"/>
    <n v="673"/>
    <s v="TEM"/>
    <s v="NA"/>
    <s v="NA"/>
    <s v="NA"/>
    <s v="ND"/>
    <n v="63.742690058479525"/>
    <n v="63.742690058479525"/>
    <s v="NA"/>
    <s v="NA"/>
    <s v="NA"/>
    <s v="ND"/>
    <s v="NA"/>
    <s v="ND"/>
    <n v="17.100000000000001"/>
    <n v="4"/>
    <n v="17.100000000000001"/>
    <n v="17.100000000000001"/>
    <x v="1"/>
    <n v="2021"/>
    <s v="Yang, L."/>
    <s v="China"/>
    <s v="Highly Effective Pd/MgO/γ-Al2O3 Catalysts for CO Oxidative Coupling to Dimethyl Oxalate: The Effect of MgO Coating on γ‑Al2O3"/>
    <s v="ACS Applied Materials and Interfaces"/>
    <x v="246"/>
    <m/>
    <m/>
  </r>
  <r>
    <x v="0"/>
    <n v="0.4"/>
    <s v="NA"/>
    <s v="NA"/>
    <x v="66"/>
    <n v="72.2"/>
    <n v="18050"/>
    <x v="44"/>
    <s v="40% MgO/Al2O3, prepared by multiple impregnations, from gamma-Al2O3 and magnesium nitrate"/>
    <s v="ND"/>
    <n v="823"/>
    <n v="4"/>
    <x v="6"/>
    <s v="acetone"/>
    <m/>
    <x v="0"/>
    <m/>
    <s v="NA"/>
    <n v="2"/>
    <n v="673"/>
    <s v="H2"/>
    <n v="0.5"/>
    <n v="673"/>
    <s v="TEM"/>
    <s v="NA"/>
    <s v="NA"/>
    <s v="NA"/>
    <s v="ND"/>
    <n v="62.285714285714285"/>
    <n v="62.285714285714285"/>
    <s v="NA"/>
    <s v="NA"/>
    <s v="NA"/>
    <s v="ND"/>
    <s v="NA"/>
    <s v="ND"/>
    <n v="17.5"/>
    <n v="2.9"/>
    <n v="17.5"/>
    <n v="17.5"/>
    <x v="1"/>
    <n v="2021"/>
    <s v="Yang, L."/>
    <s v="China"/>
    <s v="Highly Effective Pd/MgO/γ-Al2O3 Catalysts for CO Oxidative Coupling to Dimethyl Oxalate: The Effect of MgO Coating on γ‑Al2O3"/>
    <s v="ACS Applied Materials and Interfaces"/>
    <x v="246"/>
    <m/>
    <m/>
  </r>
  <r>
    <x v="0"/>
    <n v="0.4"/>
    <s v="NA"/>
    <s v="NA"/>
    <x v="66"/>
    <n v="167.6"/>
    <n v="41900"/>
    <x v="0"/>
    <s v="ND"/>
    <s v="ND"/>
    <m/>
    <m/>
    <x v="6"/>
    <s v="acetone"/>
    <m/>
    <x v="0"/>
    <m/>
    <s v="NA"/>
    <n v="2"/>
    <n v="673"/>
    <s v="H2"/>
    <n v="0.5"/>
    <n v="673"/>
    <s v="TEM"/>
    <s v="NA"/>
    <s v="NA"/>
    <s v="NA"/>
    <s v="ND"/>
    <n v="43.253968253968253"/>
    <n v="43.253968253968253"/>
    <s v="NA"/>
    <s v="NA"/>
    <s v="NA"/>
    <s v="ND"/>
    <s v="NA"/>
    <s v="ND"/>
    <n v="25.2"/>
    <n v="8"/>
    <n v="25.2"/>
    <n v="25.2"/>
    <x v="1"/>
    <n v="2021"/>
    <s v="Yang, L."/>
    <s v="China"/>
    <s v="Highly Effective Pd/MgO/γ-Al2O3 Catalysts for CO Oxidative Coupling to Dimethyl Oxalate: The Effect of MgO Coating on γ‑Al2O3"/>
    <s v="ACS Applied Materials and Interfaces"/>
    <x v="246"/>
    <m/>
    <m/>
  </r>
  <r>
    <x v="1"/>
    <s v="NA"/>
    <n v="0.85"/>
    <s v="NA"/>
    <x v="113"/>
    <m/>
    <s v="NA"/>
    <x v="17"/>
    <s v="prepared using solvent-thermal method, from Ce(NO3)3 and ZrO(NO3)2"/>
    <s v="reduced under H2 at 950 ℃ for 4 h"/>
    <n v="823"/>
    <n v="4"/>
    <x v="1"/>
    <s v="water"/>
    <m/>
    <x v="0"/>
    <m/>
    <s v="NA"/>
    <n v="3"/>
    <n v="773"/>
    <s v="H2"/>
    <n v="1"/>
    <n v="673"/>
    <s v="CO Chemisorption"/>
    <n v="1.3132000000000001"/>
    <s v="NA"/>
    <n v="19.600000000000001"/>
    <s v="ND"/>
    <s v="NA"/>
    <n v="19.600000000000001"/>
    <s v="NA"/>
    <n v="67"/>
    <n v="67"/>
    <s v="ND"/>
    <s v="NA"/>
    <s v="ND"/>
    <s v="NA"/>
    <s v="ND"/>
    <n v="67"/>
    <n v="67"/>
    <x v="1"/>
    <n v="2021"/>
    <s v="Ding, Y."/>
    <s v="China, Vietnam"/>
    <s v="_x000a_Superior catalytic activity of Pd-based catalysts upon tuning the structure of the ceria-zirconia support for methane combustion"/>
    <s v="Chemical Engineering Journal"/>
    <x v="247"/>
    <m/>
    <m/>
  </r>
  <r>
    <x v="1"/>
    <s v="NA"/>
    <n v="0.87"/>
    <s v="NA"/>
    <x v="142"/>
    <m/>
    <s v="NA"/>
    <x v="17"/>
    <s v="prepared using co-precipitation method, from Ce(NO3)3 and ZrO(NO3)2"/>
    <s v="reduced under H2 at 950 ℃ for 4 h"/>
    <n v="823"/>
    <n v="4"/>
    <x v="1"/>
    <s v="water"/>
    <m/>
    <x v="0"/>
    <m/>
    <s v="NA"/>
    <n v="3"/>
    <n v="773"/>
    <s v="H2"/>
    <n v="1"/>
    <n v="673"/>
    <s v="CO Chemisorption"/>
    <n v="1.3108000000000002"/>
    <s v="NA"/>
    <n v="22.6"/>
    <s v="ND"/>
    <s v="NA"/>
    <n v="22.6"/>
    <s v="NA"/>
    <n v="58"/>
    <n v="58"/>
    <s v="ND"/>
    <s v="NA"/>
    <s v="ND"/>
    <s v="NA"/>
    <s v="ND"/>
    <n v="58"/>
    <n v="58"/>
    <x v="1"/>
    <n v="2021"/>
    <s v="Ding, Y."/>
    <s v="China, Vietnam"/>
    <s v="_x000a_Superior catalytic activity of Pd-based catalysts upon tuning the structure of the ceria-zirconia support for methane combustion"/>
    <s v="Chemical Engineering Journal"/>
    <x v="247"/>
    <m/>
    <m/>
  </r>
  <r>
    <x v="1"/>
    <s v="NA"/>
    <n v="0.92"/>
    <s v="NA"/>
    <x v="143"/>
    <m/>
    <s v="NA"/>
    <x v="17"/>
    <s v="prepared using physical mixing method, from CeO2 and ZrO2"/>
    <s v="reduced under H2 at 950 ℃ for 4 h"/>
    <n v="823"/>
    <n v="4"/>
    <x v="1"/>
    <s v="water"/>
    <m/>
    <x v="0"/>
    <m/>
    <s v="NA"/>
    <n v="3"/>
    <n v="773"/>
    <s v="H2"/>
    <n v="1"/>
    <n v="673"/>
    <s v="CO Chemisorption"/>
    <n v="1.28"/>
    <s v="NA"/>
    <n v="10"/>
    <s v="ND"/>
    <s v="NA"/>
    <n v="10"/>
    <s v="NA"/>
    <n v="128"/>
    <n v="128"/>
    <s v="ND"/>
    <s v="NA"/>
    <s v="ND"/>
    <s v="NA"/>
    <s v="ND"/>
    <n v="128"/>
    <n v="128"/>
    <x v="1"/>
    <n v="2021"/>
    <s v="Ding, Y."/>
    <s v="China, Vietnam"/>
    <s v="_x000a_Superior catalytic activity of Pd-based catalysts upon tuning the structure of the ceria-zirconia support for methane combustion"/>
    <s v="Chemical Engineering Journal"/>
    <x v="247"/>
    <m/>
    <m/>
  </r>
  <r>
    <x v="0"/>
    <n v="1"/>
    <n v="0.98"/>
    <n v="2.0000000000000018E-2"/>
    <x v="0"/>
    <n v="80"/>
    <n v="8000"/>
    <x v="1"/>
    <s v="from Merck"/>
    <s v="ND"/>
    <m/>
    <m/>
    <x v="0"/>
    <s v="aqueous hydrochloric acid"/>
    <m/>
    <x v="1"/>
    <n v="8.1999999999999993"/>
    <s v="NA"/>
    <m/>
    <n v="773"/>
    <s v="H2"/>
    <n v="4"/>
    <n v="473"/>
    <s v="CO Chemisorption"/>
    <s v="NA"/>
    <s v="NA"/>
    <n v="45.5"/>
    <s v="ND"/>
    <s v="NA"/>
    <n v="45.5"/>
    <n v="23.956043956043956"/>
    <n v="23.956043956043956"/>
    <s v="NA"/>
    <s v="ND"/>
    <s v="NA"/>
    <s v="ND"/>
    <s v="NA"/>
    <s v="ND"/>
    <n v="23.956043956043956"/>
    <n v="23.956043956043956"/>
    <x v="2"/>
    <n v="2021"/>
    <s v="Cerrillo, J.L."/>
    <s v="Spain, Brazil"/>
    <s v="The Influence of the Support Nature and the Metal Precursor in the Activity of Pd-based Catalysts for the Bromate Reduction Reaction"/>
    <s v="ChemCatChem"/>
    <x v="248"/>
    <s v="Dispersion from TEM was also given as 39.7%"/>
    <s v="Al2O3 gamma- from Merck"/>
  </r>
  <r>
    <x v="0"/>
    <n v="2.5"/>
    <n v="2.57"/>
    <n v="2.7999999999999935E-2"/>
    <x v="114"/>
    <n v="80"/>
    <n v="3200"/>
    <x v="1"/>
    <s v="from Merck"/>
    <s v="ND"/>
    <m/>
    <m/>
    <x v="0"/>
    <s v="aqueous hydrochloric acid"/>
    <m/>
    <x v="1"/>
    <n v="8.1999999999999993"/>
    <s v="NA"/>
    <m/>
    <n v="773"/>
    <s v="H2"/>
    <n v="4"/>
    <n v="473"/>
    <s v="CO Chemisorption"/>
    <s v="NA"/>
    <s v="NA"/>
    <n v="28.3"/>
    <s v="ND"/>
    <s v="NA"/>
    <n v="28.3"/>
    <n v="38.515901060070668"/>
    <n v="38.515901060070668"/>
    <s v="NA"/>
    <s v="ND"/>
    <s v="NA"/>
    <s v="ND"/>
    <s v="NA"/>
    <s v="ND"/>
    <n v="38.515901060070668"/>
    <n v="38.515901060070668"/>
    <x v="2"/>
    <n v="2021"/>
    <s v="Cerrillo, J.L."/>
    <s v="Spain, Brazil"/>
    <s v="The Influence of the Support Nature and the Metal Precursor in the Activity of Pd-based Catalysts for the Bromate Reduction Reaction"/>
    <s v="ChemCatChem"/>
    <x v="248"/>
    <s v="Dispersion from TEM was also given as 23.7%"/>
    <s v="Al2O3 gamma- from Merck"/>
  </r>
  <r>
    <x v="0"/>
    <n v="5"/>
    <n v="4.99"/>
    <n v="1.9999999999999575E-3"/>
    <x v="1"/>
    <n v="80"/>
    <n v="1600"/>
    <x v="1"/>
    <s v="from Merck"/>
    <s v="ND"/>
    <m/>
    <m/>
    <x v="0"/>
    <s v="aqueous hydrochloric acid"/>
    <m/>
    <x v="1"/>
    <n v="8.1999999999999993"/>
    <s v="NA"/>
    <m/>
    <n v="773"/>
    <s v="H2"/>
    <n v="4"/>
    <n v="473"/>
    <s v="CO Chemisorption"/>
    <s v="NA"/>
    <s v="NA"/>
    <n v="19"/>
    <s v="ND"/>
    <s v="NA"/>
    <n v="19"/>
    <n v="57.368421052631582"/>
    <n v="57.368421052631582"/>
    <s v="NA"/>
    <s v="ND"/>
    <s v="NA"/>
    <s v="ND"/>
    <s v="NA"/>
    <s v="ND"/>
    <n v="57.368421052631582"/>
    <n v="57.368421052631582"/>
    <x v="2"/>
    <n v="2021"/>
    <s v="Cerrillo, J.L."/>
    <s v="Spain, Brazil"/>
    <s v="The Influence of the Support Nature and the Metal Precursor in the Activity of Pd-based Catalysts for the Bromate Reduction Reaction"/>
    <s v="ChemCatChem"/>
    <x v="248"/>
    <s v="Dispersion from TEM was also given as 15.7%"/>
    <s v="Al2O3 gamma- from Merck"/>
  </r>
  <r>
    <x v="0"/>
    <n v="7"/>
    <n v="7.15"/>
    <n v="2.1428571428571481E-2"/>
    <x v="37"/>
    <n v="80"/>
    <n v="1142.8571428571429"/>
    <x v="1"/>
    <s v="from Merck"/>
    <s v="ND"/>
    <m/>
    <m/>
    <x v="0"/>
    <s v="aqueous hydrochloric acid"/>
    <m/>
    <x v="1"/>
    <n v="8.1999999999999993"/>
    <s v="NA"/>
    <m/>
    <n v="773"/>
    <s v="H2"/>
    <n v="4"/>
    <n v="473"/>
    <s v="CO Chemisorption"/>
    <s v="NA"/>
    <s v="NA"/>
    <n v="13.7"/>
    <s v="ND"/>
    <s v="NA"/>
    <n v="13.7"/>
    <n v="79.56204379562044"/>
    <n v="79.56204379562044"/>
    <s v="NA"/>
    <s v="ND"/>
    <s v="NA"/>
    <s v="ND"/>
    <n v="80"/>
    <s v="ND"/>
    <n v="79.56204379562044"/>
    <n v="79.56204379562044"/>
    <x v="2"/>
    <n v="2021"/>
    <s v="Cerrillo, J.L."/>
    <s v="Spain, Brazil"/>
    <s v="The Influence of the Support Nature and the Metal Precursor in the Activity of Pd-based Catalysts for the Bromate Reduction Reaction"/>
    <s v="ChemCatChem"/>
    <x v="248"/>
    <s v="Dispersion from TEM was also given as 10.4%"/>
    <s v="Al2O3 gamma- from Merck"/>
  </r>
  <r>
    <x v="0"/>
    <n v="7"/>
    <s v="NA"/>
    <s v="NA"/>
    <x v="37"/>
    <n v="80"/>
    <n v="1142.8571428571429"/>
    <x v="1"/>
    <s v="from Merck"/>
    <s v="ND"/>
    <m/>
    <m/>
    <x v="6"/>
    <s v="aqueous acetic acid"/>
    <m/>
    <x v="1"/>
    <n v="8.1999999999999993"/>
    <s v="NA"/>
    <m/>
    <n v="773"/>
    <s v="H2"/>
    <n v="4"/>
    <n v="473"/>
    <s v="TEM"/>
    <s v="NA"/>
    <s v="NA"/>
    <s v="NA"/>
    <s v="ND"/>
    <n v="15.571428571428571"/>
    <n v="15.571428571428571"/>
    <s v="NA"/>
    <s v="NA"/>
    <s v="NA"/>
    <s v="ND"/>
    <s v="NA"/>
    <s v="ND"/>
    <n v="70"/>
    <s v="ND"/>
    <n v="70"/>
    <n v="70"/>
    <x v="2"/>
    <n v="2021"/>
    <s v="Cerrillo, J.L."/>
    <s v="Spain, Brazil"/>
    <s v="The Influence of the Support Nature and the Metal Precursor in the Activity of Pd-based Catalysts for the Bromate Reduction Reaction"/>
    <s v="ChemCatChem"/>
    <x v="248"/>
    <m/>
    <s v="Al2O3 gamma- from Merck"/>
  </r>
  <r>
    <x v="0"/>
    <n v="7"/>
    <s v="NA"/>
    <s v="NA"/>
    <x v="37"/>
    <n v="80"/>
    <n v="1142.8571428571429"/>
    <x v="1"/>
    <s v="from Merck"/>
    <s v="ND"/>
    <m/>
    <m/>
    <x v="1"/>
    <s v="water"/>
    <m/>
    <x v="1"/>
    <n v="8.1999999999999993"/>
    <s v="NA"/>
    <m/>
    <n v="773"/>
    <s v="H2"/>
    <n v="4"/>
    <n v="473"/>
    <s v="TEM"/>
    <s v="NA"/>
    <s v="NA"/>
    <s v="NA"/>
    <s v="ND"/>
    <n v="12.976190476190476"/>
    <n v="12.976190476190476"/>
    <s v="NA"/>
    <s v="NA"/>
    <s v="NA"/>
    <s v="ND"/>
    <s v="NA"/>
    <s v="ND"/>
    <n v="84"/>
    <s v="ND"/>
    <n v="84"/>
    <n v="84"/>
    <x v="2"/>
    <n v="2021"/>
    <s v="Cerrillo, J.L."/>
    <s v="Spain, Brazil"/>
    <s v="The Influence of the Support Nature and the Metal Precursor in the Activity of Pd-based Catalysts for the Bromate Reduction Reaction"/>
    <s v="ChemCatChem"/>
    <x v="248"/>
    <m/>
    <s v="Al2O3 gamma- from Merck"/>
  </r>
  <r>
    <x v="0"/>
    <n v="7"/>
    <s v="NA"/>
    <s v="NA"/>
    <x v="37"/>
    <n v="1108"/>
    <n v="15828.571428571429"/>
    <x v="6"/>
    <s v="activated carbon, from Norit GAC 1240 W"/>
    <s v="ND"/>
    <m/>
    <m/>
    <x v="6"/>
    <s v="aqueous acetic acid"/>
    <m/>
    <x v="1"/>
    <m/>
    <s v="NA"/>
    <m/>
    <m/>
    <s v="H2"/>
    <n v="4"/>
    <n v="473"/>
    <s v="TEM"/>
    <s v="NA"/>
    <s v="NA"/>
    <s v="NA"/>
    <s v="ND"/>
    <n v="24.222222222222221"/>
    <n v="24.222222222222221"/>
    <s v="NA"/>
    <s v="NA"/>
    <s v="NA"/>
    <s v="ND"/>
    <s v="NA"/>
    <s v="ND"/>
    <n v="45"/>
    <s v="ND"/>
    <n v="45"/>
    <n v="45"/>
    <x v="2"/>
    <n v="2021"/>
    <s v="Cerrillo, J.L."/>
    <s v="Spain, Brazil"/>
    <s v="The Influence of the Support Nature and the Metal Precursor in the Activity of Pd-based Catalysts for the Bromate Reduction Reaction"/>
    <s v="ChemCatChem"/>
    <x v="248"/>
    <m/>
    <m/>
  </r>
  <r>
    <x v="0"/>
    <n v="7"/>
    <s v="NA"/>
    <s v="NA"/>
    <x v="37"/>
    <n v="1108"/>
    <n v="15828.571428571429"/>
    <x v="6"/>
    <s v="activated carbon, from Norit GAC 1240 W"/>
    <s v="ND"/>
    <m/>
    <m/>
    <x v="1"/>
    <s v="water"/>
    <m/>
    <x v="1"/>
    <m/>
    <s v="NA"/>
    <m/>
    <m/>
    <s v="H2"/>
    <n v="4"/>
    <n v="473"/>
    <s v="TEM"/>
    <s v="NA"/>
    <s v="NA"/>
    <s v="NA"/>
    <s v="ND"/>
    <n v="11.720430107526882"/>
    <n v="11.720430107526882"/>
    <s v="NA"/>
    <s v="NA"/>
    <s v="NA"/>
    <s v="ND"/>
    <s v="NA"/>
    <s v="ND"/>
    <n v="93"/>
    <s v="ND"/>
    <n v="93"/>
    <n v="93"/>
    <x v="2"/>
    <n v="2021"/>
    <s v="Cerrillo, J.L."/>
    <s v="Spain, Brazil"/>
    <s v="The Influence of the Support Nature and the Metal Precursor in the Activity of Pd-based Catalysts for the Bromate Reduction Reaction"/>
    <s v="ChemCatChem"/>
    <x v="248"/>
    <m/>
    <m/>
  </r>
  <r>
    <x v="0"/>
    <n v="7"/>
    <s v="NA"/>
    <s v="NA"/>
    <x v="37"/>
    <n v="1108"/>
    <n v="15828.571428571429"/>
    <x v="6"/>
    <s v="activated carbon, from Norit GAC 1240 W"/>
    <s v="ND"/>
    <m/>
    <m/>
    <x v="0"/>
    <s v="aqueous hydrochloric acid"/>
    <m/>
    <x v="0"/>
    <m/>
    <s v="NA"/>
    <m/>
    <m/>
    <s v="H2"/>
    <n v="4"/>
    <n v="473"/>
    <s v="TEM"/>
    <s v="NA"/>
    <s v="NA"/>
    <s v="NA"/>
    <s v="ND"/>
    <n v="23.695652173913043"/>
    <n v="23.695652173913043"/>
    <s v="NA"/>
    <s v="NA"/>
    <s v="NA"/>
    <s v="ND"/>
    <s v="NA"/>
    <s v="ND"/>
    <n v="46"/>
    <s v="ND"/>
    <n v="46"/>
    <n v="46"/>
    <x v="2"/>
    <n v="2021"/>
    <s v="Cerrillo, J.L."/>
    <s v="Spain, Brazil"/>
    <s v="The Influence of the Support Nature and the Metal Precursor in the Activity of Pd-based Catalysts for the Bromate Reduction Reaction"/>
    <s v="ChemCatChem"/>
    <x v="248"/>
    <m/>
    <m/>
  </r>
  <r>
    <x v="1"/>
    <n v="0.5"/>
    <s v="NA"/>
    <s v="NA"/>
    <x v="6"/>
    <n v="1300"/>
    <n v="260000"/>
    <x v="6"/>
    <s v="carbon powder, Norit GSX"/>
    <s v="acid-washed"/>
    <m/>
    <m/>
    <x v="7"/>
    <s v="water"/>
    <m/>
    <x v="0"/>
    <m/>
    <s v="NA"/>
    <m/>
    <m/>
    <s v="H2"/>
    <n v="8.3333333333333329E-2"/>
    <n v="298"/>
    <s v="CO Chemisorption"/>
    <n v="1.1223999999999998"/>
    <s v="NA"/>
    <n v="23"/>
    <s v="ND"/>
    <s v="NA"/>
    <n v="23"/>
    <s v="NA"/>
    <n v="48.8"/>
    <n v="48.8"/>
    <s v="ND"/>
    <s v="NA"/>
    <s v="ND"/>
    <s v="NA"/>
    <s v="ND"/>
    <n v="48.8"/>
    <n v="48.8"/>
    <x v="2"/>
    <n v="2021"/>
    <s v="Gao, J."/>
    <s v="USA"/>
    <s v="Supported Palladium Catalysts: A Facile Preparation Method and Implications to Reductive Catalysis Technology for Water Treatment"/>
    <s v="ACS ES &amp; T Engineering"/>
    <x v="249"/>
    <m/>
    <m/>
  </r>
  <r>
    <x v="1"/>
    <n v="1"/>
    <s v="NA"/>
    <s v="NA"/>
    <x v="0"/>
    <n v="1300"/>
    <n v="130000"/>
    <x v="6"/>
    <s v="carbon powder, Norit GSX"/>
    <s v="acid-washed"/>
    <m/>
    <m/>
    <x v="7"/>
    <s v="water"/>
    <m/>
    <x v="0"/>
    <m/>
    <s v="NA"/>
    <m/>
    <m/>
    <s v="H2"/>
    <n v="8.3333333333333329E-2"/>
    <n v="298"/>
    <s v="CO Chemisorption"/>
    <n v="1.12233"/>
    <s v="NA"/>
    <n v="20.9"/>
    <s v="ND"/>
    <s v="NA"/>
    <n v="20.9"/>
    <s v="NA"/>
    <n v="53.7"/>
    <n v="53.7"/>
    <s v="ND"/>
    <s v="NA"/>
    <s v="ND"/>
    <s v="NA"/>
    <s v="ND"/>
    <n v="53.7"/>
    <n v="53.7"/>
    <x v="2"/>
    <n v="2021"/>
    <s v="Gao, J."/>
    <s v="USA"/>
    <s v="Supported Palladium Catalysts: A Facile Preparation Method and Implications to Reductive Catalysis Technology for Water Treatment"/>
    <s v="ACS ES &amp; T Engineering"/>
    <x v="249"/>
    <m/>
    <m/>
  </r>
  <r>
    <x v="1"/>
    <n v="5"/>
    <s v="NA"/>
    <s v="NA"/>
    <x v="1"/>
    <n v="1300"/>
    <n v="26000"/>
    <x v="6"/>
    <s v="carbon powder, Norit GSX"/>
    <s v="acid-washed"/>
    <m/>
    <m/>
    <x v="7"/>
    <s v="water"/>
    <m/>
    <x v="0"/>
    <m/>
    <s v="NA"/>
    <m/>
    <m/>
    <s v="H2"/>
    <n v="8.3333333333333329E-2"/>
    <n v="298"/>
    <s v="CO Chemisorption"/>
    <n v="1.1186000000000003"/>
    <s v="NA"/>
    <n v="11.9"/>
    <s v="ND"/>
    <s v="NA"/>
    <n v="11.9"/>
    <s v="NA"/>
    <n v="94"/>
    <n v="94"/>
    <s v="ND"/>
    <s v="NA"/>
    <s v="ND"/>
    <s v="NA"/>
    <s v="ND"/>
    <n v="94"/>
    <n v="94"/>
    <x v="2"/>
    <n v="2021"/>
    <s v="Gao, J."/>
    <s v="USA"/>
    <s v="Supported Palladium Catalysts: A Facile Preparation Method and Implications to Reductive Catalysis Technology for Water Treatment"/>
    <s v="ACS ES &amp; T Engineering"/>
    <x v="249"/>
    <m/>
    <m/>
  </r>
  <r>
    <x v="1"/>
    <n v="10"/>
    <s v="NA"/>
    <s v="NA"/>
    <x v="2"/>
    <n v="1300"/>
    <n v="13000"/>
    <x v="6"/>
    <s v="carbon powder, Norit GSX"/>
    <s v="acid-washed"/>
    <m/>
    <m/>
    <x v="7"/>
    <s v="water"/>
    <m/>
    <x v="0"/>
    <m/>
    <s v="NA"/>
    <m/>
    <m/>
    <s v="H2"/>
    <n v="8.3333333333333329E-2"/>
    <n v="298"/>
    <s v="CO Chemisorption"/>
    <n v="1.1276300000000001"/>
    <s v="NA"/>
    <n v="8.9"/>
    <s v="ND"/>
    <s v="NA"/>
    <n v="8.9"/>
    <s v="NA"/>
    <n v="126.7"/>
    <n v="126.7"/>
    <s v="ND"/>
    <s v="NA"/>
    <s v="ND"/>
    <s v="NA"/>
    <s v="ND"/>
    <n v="126.7"/>
    <n v="126.7"/>
    <x v="2"/>
    <n v="2021"/>
    <s v="Gao, J."/>
    <s v="USA"/>
    <s v="Supported Palladium Catalysts: A Facile Preparation Method and Implications to Reductive Catalysis Technology for Water Treatment"/>
    <s v="ACS ES &amp; T Engineering"/>
    <x v="249"/>
    <m/>
    <m/>
  </r>
  <r>
    <x v="1"/>
    <n v="15"/>
    <s v="NA"/>
    <s v="NA"/>
    <x v="3"/>
    <n v="1300"/>
    <n v="8666.6666666666661"/>
    <x v="6"/>
    <s v="carbon powder, Norit GSX"/>
    <s v="acid-washed"/>
    <m/>
    <m/>
    <x v="7"/>
    <s v="water"/>
    <m/>
    <x v="0"/>
    <m/>
    <s v="NA"/>
    <m/>
    <m/>
    <s v="H2"/>
    <n v="8.3333333333333329E-2"/>
    <n v="298"/>
    <s v="CO Chemisorption"/>
    <n v="1.1226599999999998"/>
    <s v="NA"/>
    <n v="6.3"/>
    <s v="ND"/>
    <s v="NA"/>
    <n v="6.3"/>
    <s v="NA"/>
    <n v="178.2"/>
    <n v="178.2"/>
    <s v="ND"/>
    <s v="NA"/>
    <s v="ND"/>
    <s v="NA"/>
    <s v="ND"/>
    <n v="178.2"/>
    <n v="178.2"/>
    <x v="2"/>
    <n v="2021"/>
    <s v="Gao, J."/>
    <s v="USA"/>
    <s v="Supported Palladium Catalysts: A Facile Preparation Method and Implications to Reductive Catalysis Technology for Water Treatment"/>
    <s v="ACS ES &amp; T Engineering"/>
    <x v="249"/>
    <m/>
    <m/>
  </r>
  <r>
    <x v="1"/>
    <n v="3"/>
    <n v="2.82"/>
    <n v="6.0000000000000053E-2"/>
    <x v="14"/>
    <m/>
    <s v="NA"/>
    <x v="10"/>
    <s v="from Ce(NO3)3.6H2O and ethanol"/>
    <s v="washed with water"/>
    <n v="773"/>
    <n v="3"/>
    <x v="0"/>
    <s v="HCl"/>
    <m/>
    <x v="0"/>
    <n v="7.5"/>
    <s v="NA"/>
    <n v="2"/>
    <n v="773"/>
    <s v="H2"/>
    <n v="1"/>
    <n v="473"/>
    <s v="CO Chemisorption"/>
    <s v="NA"/>
    <s v="NA"/>
    <n v="83.8"/>
    <s v="ND"/>
    <s v="NA"/>
    <n v="83.8"/>
    <n v="13.007159904534607"/>
    <n v="13.007159904534607"/>
    <s v="NA"/>
    <s v="ND"/>
    <s v="NA"/>
    <s v="ND"/>
    <s v="NA"/>
    <s v="ND"/>
    <n v="13.007159904534607"/>
    <n v="13.007159904534607"/>
    <x v="0"/>
    <n v="2021"/>
    <s v="Zhou, G."/>
    <s v="China"/>
    <s v="Nano-Pd/CeO2 catalysts for hydrogen storage by reversible benzene hydrogenation/dehydrogenation reactions"/>
    <s v="International Journal of Hydrogen Energy"/>
    <x v="250"/>
    <m/>
    <s v="Hydrolysis of Ce(IV) nitrate"/>
  </r>
  <r>
    <x v="1"/>
    <n v="3"/>
    <n v="2.87"/>
    <n v="4.33333333333333E-2"/>
    <x v="14"/>
    <m/>
    <s v="NA"/>
    <x v="10"/>
    <s v="from CTAB, Ce(NO3)3.6H2O and NaOH"/>
    <s v="washed with water"/>
    <m/>
    <m/>
    <x v="0"/>
    <s v="HCl"/>
    <m/>
    <x v="0"/>
    <n v="7.5"/>
    <s v="NA"/>
    <n v="2"/>
    <n v="773"/>
    <s v="H2"/>
    <n v="1"/>
    <n v="473"/>
    <s v="CO Chemisorption"/>
    <s v="NA"/>
    <s v="NA"/>
    <n v="72.599999999999994"/>
    <s v="ND"/>
    <s v="NA"/>
    <n v="72.599999999999994"/>
    <n v="15.013774104683197"/>
    <n v="15.013774104683197"/>
    <s v="NA"/>
    <s v="ND"/>
    <s v="NA"/>
    <s v="ND"/>
    <s v="NA"/>
    <s v="ND"/>
    <n v="15.013774104683197"/>
    <n v="15.013774104683197"/>
    <x v="0"/>
    <n v="2021"/>
    <s v="Zhou, G."/>
    <s v="China"/>
    <s v="Nano-Pd/CeO2 catalysts for hydrogen storage by reversible benzene hydrogenation/dehydrogenation reactions"/>
    <s v="International Journal of Hydrogen Energy"/>
    <x v="250"/>
    <m/>
    <s v="Hydrolysis of Ce(IV) nitrate"/>
  </r>
  <r>
    <x v="1"/>
    <n v="3"/>
    <n v="2.76"/>
    <n v="8.0000000000000071E-2"/>
    <x v="14"/>
    <m/>
    <s v="NA"/>
    <x v="10"/>
    <s v="from Ce(NO3)3.6H2O and NaOH"/>
    <s v="washed with water"/>
    <n v="773"/>
    <n v="3"/>
    <x v="0"/>
    <s v="HCl"/>
    <m/>
    <x v="0"/>
    <n v="7.5"/>
    <s v="NA"/>
    <n v="2"/>
    <n v="773"/>
    <s v="H2"/>
    <n v="1"/>
    <n v="473"/>
    <s v="CO Chemisorption"/>
    <s v="NA"/>
    <s v="NA"/>
    <n v="61.1"/>
    <s v="ND"/>
    <s v="NA"/>
    <n v="61.1"/>
    <n v="17.839607201309327"/>
    <n v="17.839607201309327"/>
    <s v="NA"/>
    <s v="ND"/>
    <s v="NA"/>
    <s v="ND"/>
    <s v="NA"/>
    <s v="ND"/>
    <n v="17.839607201309327"/>
    <n v="17.839607201309327"/>
    <x v="0"/>
    <n v="2021"/>
    <s v="Zhou, G."/>
    <s v="China"/>
    <s v="Nano-Pd/CeO2 catalysts for hydrogen storage by reversible benzene hydrogenation/dehydrogenation reactions"/>
    <s v="International Journal of Hydrogen Energy"/>
    <x v="250"/>
    <m/>
    <s v="Hydrolysis of Ce(IV) nitrate"/>
  </r>
  <r>
    <x v="1"/>
    <n v="3"/>
    <n v="2.88"/>
    <n v="4.0000000000000036E-2"/>
    <x v="14"/>
    <m/>
    <s v="NA"/>
    <x v="10"/>
    <s v="from Ce(NO3)3.6H2O and NH3.H2O"/>
    <s v="washed with water"/>
    <n v="773"/>
    <n v="3"/>
    <x v="0"/>
    <s v="HCl"/>
    <m/>
    <x v="0"/>
    <n v="7.5"/>
    <s v="NA"/>
    <n v="2"/>
    <n v="773"/>
    <s v="H2"/>
    <n v="1"/>
    <n v="473"/>
    <s v="CO Chemisorption"/>
    <s v="NA"/>
    <s v="NA"/>
    <n v="56.9"/>
    <s v="ND"/>
    <s v="NA"/>
    <n v="56.9"/>
    <n v="19.156414762741651"/>
    <n v="19.156414762741651"/>
    <s v="NA"/>
    <s v="ND"/>
    <s v="NA"/>
    <s v="ND"/>
    <s v="NA"/>
    <s v="ND"/>
    <n v="19.156414762741651"/>
    <n v="19.156414762741651"/>
    <x v="0"/>
    <n v="2021"/>
    <s v="Zhou, G."/>
    <s v="China"/>
    <s v="Nano-Pd/CeO2 catalysts for hydrogen storage by reversible benzene hydrogenation/dehydrogenation reactions"/>
    <s v="International Journal of Hydrogen Energy"/>
    <x v="250"/>
    <m/>
    <s v="Hydrolysis of Ce(IV) nitrate"/>
  </r>
  <r>
    <x v="1"/>
    <n v="3"/>
    <n v="2.88"/>
    <n v="4.0000000000000036E-2"/>
    <x v="14"/>
    <m/>
    <s v="NA"/>
    <x v="10"/>
    <s v="from Ce(NO3)3.6H2O and citric acid"/>
    <s v="ND"/>
    <n v="773"/>
    <n v="3"/>
    <x v="0"/>
    <s v="HCl"/>
    <m/>
    <x v="0"/>
    <n v="7.5"/>
    <s v="NA"/>
    <n v="2"/>
    <n v="773"/>
    <s v="H2"/>
    <n v="1"/>
    <n v="473"/>
    <s v="CO Chemisorption"/>
    <s v="NA"/>
    <s v="NA"/>
    <n v="40.6"/>
    <s v="ND"/>
    <s v="NA"/>
    <n v="40.6"/>
    <n v="26.847290640394089"/>
    <n v="26.847290640394089"/>
    <s v="NA"/>
    <s v="ND"/>
    <s v="NA"/>
    <s v="ND"/>
    <s v="NA"/>
    <s v="ND"/>
    <n v="26.847290640394089"/>
    <n v="26.847290640394089"/>
    <x v="0"/>
    <n v="2021"/>
    <s v="Zhou, G."/>
    <s v="China"/>
    <s v="Nano-Pd/CeO2 catalysts for hydrogen storage by reversible benzene hydrogenation/dehydrogenation reactions"/>
    <s v="International Journal of Hydrogen Energy"/>
    <x v="250"/>
    <m/>
    <s v="Hydrolysis of Ce(IV) nitrate"/>
  </r>
  <r>
    <x v="5"/>
    <n v="3"/>
    <n v="1.97"/>
    <n v="0.34333333333333332"/>
    <x v="14"/>
    <n v="230"/>
    <n v="7666.666666666667"/>
    <x v="1"/>
    <s v="from Kanto Chem"/>
    <s v="ND"/>
    <m/>
    <m/>
    <x v="0"/>
    <s v="water"/>
    <n v="10"/>
    <x v="1"/>
    <n v="7.5"/>
    <n v="-2.5"/>
    <n v="5"/>
    <n v="773"/>
    <s v="H2"/>
    <n v="1"/>
    <n v="573"/>
    <s v="TEM"/>
    <s v="NA"/>
    <s v="NA"/>
    <s v="NA"/>
    <s v="ND"/>
    <n v="27.25"/>
    <n v="27.25"/>
    <s v="NA"/>
    <s v="NA"/>
    <s v="NA"/>
    <s v="ND"/>
    <s v="NA"/>
    <s v="ND"/>
    <n v="40"/>
    <s v="ND"/>
    <n v="40"/>
    <n v="40"/>
    <x v="0"/>
    <n v="2001"/>
    <s v="Shen, W.-J."/>
    <s v="Japan"/>
    <s v="The influence of the support on the activity and selectivity of_x000a_Pd in CO hydrogenation"/>
    <s v="Applied Catalysis A: General"/>
    <x v="251"/>
    <s v="Na2CO3 was used as reducing agent"/>
    <s v="Al2O3 unspecified Aldrich"/>
  </r>
  <r>
    <x v="5"/>
    <n v="3"/>
    <n v="0.68"/>
    <n v="0.77333333333333332"/>
    <x v="14"/>
    <n v="272"/>
    <n v="9066.6666666666661"/>
    <x v="7"/>
    <s v="G-10, from Fuji Silysia"/>
    <s v="ND"/>
    <m/>
    <m/>
    <x v="0"/>
    <s v="water"/>
    <n v="10"/>
    <x v="1"/>
    <n v="3"/>
    <n v="-7"/>
    <n v="5"/>
    <n v="773"/>
    <s v="H2"/>
    <n v="1"/>
    <n v="573"/>
    <s v="TEM"/>
    <s v="NA"/>
    <s v="NA"/>
    <s v="NA"/>
    <s v="ND"/>
    <n v="27.25"/>
    <n v="27.25"/>
    <s v="NA"/>
    <s v="NA"/>
    <s v="NA"/>
    <s v="ND"/>
    <s v="NA"/>
    <s v="ND"/>
    <n v="40"/>
    <s v="ND"/>
    <n v="40"/>
    <n v="40"/>
    <x v="0"/>
    <n v="2001"/>
    <s v="Shen, W.-J."/>
    <s v="Japan"/>
    <s v="The influence of the support on the activity and selectivity of_x000a_Pd in CO hydrogenation"/>
    <s v="Applied Catalysis A: General"/>
    <x v="251"/>
    <s v="Na2CO3 was used as reducing agent"/>
    <s v="SiO2 Aldrich"/>
  </r>
  <r>
    <x v="5"/>
    <n v="3"/>
    <n v="2.75"/>
    <n v="8.3333333333333329E-2"/>
    <x v="14"/>
    <n v="60"/>
    <n v="2000"/>
    <x v="5"/>
    <s v="P25, from Aero-Sil"/>
    <s v="ND"/>
    <m/>
    <m/>
    <x v="0"/>
    <s v="water"/>
    <n v="10"/>
    <x v="1"/>
    <n v="6"/>
    <n v="-4"/>
    <n v="5"/>
    <n v="773"/>
    <s v="H2"/>
    <n v="1"/>
    <n v="573"/>
    <s v="TEM"/>
    <s v="NA"/>
    <s v="NA"/>
    <s v="NA"/>
    <s v="ND"/>
    <n v="10.9"/>
    <n v="10.9"/>
    <s v="NA"/>
    <s v="NA"/>
    <s v="NA"/>
    <s v="ND"/>
    <s v="NA"/>
    <s v="ND"/>
    <n v="100"/>
    <s v="ND"/>
    <n v="100"/>
    <n v="100"/>
    <x v="0"/>
    <n v="2001"/>
    <s v="Shen, W.-J."/>
    <s v="Japan"/>
    <s v="The influence of the support on the activity and selectivity of_x000a_Pd in CO hydrogenation"/>
    <s v="Applied Catalysis A: General"/>
    <x v="251"/>
    <s v="Na2CO3 was used as reducing agent"/>
    <s v="TiO2 P25 (Aeroxide) Degussa"/>
  </r>
  <r>
    <x v="5"/>
    <n v="3"/>
    <n v="2.63"/>
    <n v="0.12333333333333336"/>
    <x v="14"/>
    <n v="91"/>
    <n v="3033.3333333333335"/>
    <x v="11"/>
    <s v="from Daiichi Kigenso Kagaku Kogyo"/>
    <s v="ND"/>
    <m/>
    <m/>
    <x v="0"/>
    <s v="water"/>
    <n v="10"/>
    <x v="1"/>
    <n v="6.1"/>
    <n v="-3.9000000000000004"/>
    <n v="5"/>
    <n v="773"/>
    <s v="H2"/>
    <n v="1"/>
    <n v="573"/>
    <s v="XRD"/>
    <s v="NA"/>
    <s v="NA"/>
    <s v="NA"/>
    <s v="ND"/>
    <n v="36.333333333333336"/>
    <n v="36.333333333333336"/>
    <s v="NA"/>
    <s v="NA"/>
    <s v="NA"/>
    <s v="ND"/>
    <n v="30"/>
    <s v="ND"/>
    <s v="NA"/>
    <s v="ND"/>
    <s v="NA"/>
    <n v="30"/>
    <x v="0"/>
    <n v="2001"/>
    <s v="Shen, W.-J."/>
    <s v="Japan"/>
    <s v="The influence of the support on the activity and selectivity of_x000a_Pd in CO hydrogenation"/>
    <s v="Applied Catalysis A: General"/>
    <x v="251"/>
    <s v="Na2CO3 was used as reducing agent"/>
    <s v="ZrO2 Aldrich"/>
  </r>
  <r>
    <x v="1"/>
    <n v="1"/>
    <s v="NA"/>
    <s v="NA"/>
    <x v="0"/>
    <n v="3.6"/>
    <n v="360"/>
    <x v="8"/>
    <s v="from Shandong Aluminum Factory"/>
    <s v="ND"/>
    <m/>
    <m/>
    <x v="0"/>
    <s v="aqueous hydrochloric acid"/>
    <m/>
    <x v="0"/>
    <n v="6.7"/>
    <s v="NA"/>
    <m/>
    <m/>
    <s v="H2"/>
    <n v="4"/>
    <n v="573"/>
    <s v="H2 Chemisorption"/>
    <s v="NA"/>
    <n v="0.9"/>
    <n v="5"/>
    <s v="ND"/>
    <s v="NA"/>
    <n v="5"/>
    <s v="NA"/>
    <n v="180"/>
    <n v="180"/>
    <s v="ND"/>
    <s v="NA"/>
    <s v="ND"/>
    <s v="NA"/>
    <s v="ND"/>
    <n v="180"/>
    <n v="180"/>
    <x v="28"/>
    <n v="2001"/>
    <s v="Jiang, X.Z."/>
    <s v="China, Taiwan"/>
    <s v="A study on the synthesis of diethyl oxalate over Pd/α-Al2O3 catalysts"/>
    <s v="Applied Catalysis A: General"/>
    <x v="252"/>
    <m/>
    <s v="alpha-Al2O3 Aldrich"/>
  </r>
  <r>
    <x v="1"/>
    <n v="1"/>
    <s v="NA"/>
    <s v="NA"/>
    <x v="0"/>
    <n v="1.5"/>
    <n v="150"/>
    <x v="8"/>
    <s v="from Shanghai Reagent Company"/>
    <s v="ND"/>
    <m/>
    <m/>
    <x v="0"/>
    <s v="aqueous hydrochloric acid"/>
    <m/>
    <x v="0"/>
    <n v="6.7"/>
    <s v="NA"/>
    <m/>
    <m/>
    <s v="H2"/>
    <n v="4"/>
    <n v="573"/>
    <s v="H2 Chemisorption"/>
    <s v="NA"/>
    <n v="0"/>
    <n v="0"/>
    <s v="ND"/>
    <s v="NA"/>
    <n v="1"/>
    <s v="NA"/>
    <n v="1000"/>
    <n v="1000"/>
    <s v="ND"/>
    <s v="NA"/>
    <s v="ND"/>
    <s v="NA"/>
    <s v="ND"/>
    <n v="1000"/>
    <n v="1000"/>
    <x v="28"/>
    <n v="2001"/>
    <s v="Jiang, X.Z."/>
    <s v="China, Taiwan"/>
    <s v="A study on the synthesis of diethyl oxalate over Pd/α-Al2O3 catalysts"/>
    <s v="Applied Catalysis A: General"/>
    <x v="252"/>
    <s v="Dispersion is given as very poor and size is given as fairly large. To add the data, dispersion is written as 0% and size is written as 1000 angstrom."/>
    <s v="alpha-Al2O3 Aldrich"/>
  </r>
  <r>
    <x v="1"/>
    <n v="5"/>
    <s v="NA"/>
    <s v="NA"/>
    <x v="1"/>
    <n v="260"/>
    <n v="5200"/>
    <x v="0"/>
    <s v="from Taimei Co."/>
    <s v="no promoter"/>
    <m/>
    <m/>
    <x v="1"/>
    <s v="water"/>
    <m/>
    <x v="0"/>
    <n v="8.5"/>
    <s v="NA"/>
    <n v="5"/>
    <n v="823"/>
    <s v="H2"/>
    <n v="0.33"/>
    <n v="593"/>
    <s v="CO Pulse Adsorption"/>
    <s v="NA"/>
    <s v="NA"/>
    <n v="11.7"/>
    <s v="ND"/>
    <s v="NA"/>
    <n v="11.7"/>
    <s v="NA"/>
    <n v="161"/>
    <n v="161"/>
    <s v="ND"/>
    <s v="NA"/>
    <s v="ND"/>
    <s v="NA"/>
    <s v="ND"/>
    <n v="161"/>
    <n v="161"/>
    <x v="0"/>
    <n v="2002"/>
    <s v="Imamura, S."/>
    <s v="Japan"/>
    <s v="Promotion Effect of Ceria on Pd/Al2O3 Catalyst for the Hydrogenation of Carbon Monoxide to Dimethyl Ether"/>
    <s v="Journal of Japan Petroleum Institute"/>
    <x v="253"/>
    <m/>
    <s v="gamma-Al2O3 Alfa Aesar"/>
  </r>
  <r>
    <x v="1"/>
    <n v="5"/>
    <s v="NA"/>
    <s v="NA"/>
    <x v="1"/>
    <n v="260"/>
    <n v="5200"/>
    <x v="0"/>
    <s v="from Taimei Co."/>
    <s v="promoted with Ceria, (Ce(NO3)3 is added (Ce/Pd molar ratio: 0.25)"/>
    <m/>
    <m/>
    <x v="1"/>
    <s v="water"/>
    <m/>
    <x v="0"/>
    <m/>
    <s v="NA"/>
    <n v="5"/>
    <n v="823"/>
    <s v="H2"/>
    <n v="0.33"/>
    <n v="593"/>
    <s v="CO Pulse Adsorption"/>
    <s v="NA"/>
    <s v="NA"/>
    <n v="12.1"/>
    <s v="ND"/>
    <s v="NA"/>
    <n v="12.1"/>
    <s v="NA"/>
    <n v="155"/>
    <n v="155"/>
    <s v="ND"/>
    <s v="NA"/>
    <s v="ND"/>
    <s v="NA"/>
    <s v="ND"/>
    <n v="155"/>
    <n v="155"/>
    <x v="0"/>
    <n v="2002"/>
    <s v="Imamura, S."/>
    <s v="Japan"/>
    <s v="Promotion Effect of Ceria on Pd/Al2O3 Catalyst for the Hydrogenation of Carbon Monoxide to Dimethyl Ether"/>
    <s v="Journal of Japan Petroleum Institute"/>
    <x v="253"/>
    <m/>
    <m/>
  </r>
  <r>
    <x v="1"/>
    <n v="5"/>
    <s v="NA"/>
    <s v="NA"/>
    <x v="1"/>
    <n v="260"/>
    <n v="5200"/>
    <x v="0"/>
    <s v="from Taimei Co."/>
    <s v="promoted with Ceria, (Ce(NO3)3 is added (Ce/Pd molar ratio: 0.5)"/>
    <m/>
    <m/>
    <x v="1"/>
    <s v="water"/>
    <m/>
    <x v="0"/>
    <m/>
    <s v="NA"/>
    <n v="5"/>
    <n v="823"/>
    <s v="H2"/>
    <n v="0.33"/>
    <n v="593"/>
    <s v="CO Pulse Adsorption"/>
    <s v="NA"/>
    <s v="NA"/>
    <n v="12.8"/>
    <s v="ND"/>
    <s v="NA"/>
    <n v="12.8"/>
    <s v="NA"/>
    <n v="142"/>
    <n v="142"/>
    <s v="ND"/>
    <s v="NA"/>
    <s v="ND"/>
    <s v="NA"/>
    <s v="ND"/>
    <n v="142"/>
    <n v="142"/>
    <x v="0"/>
    <n v="2002"/>
    <s v="Imamura, S."/>
    <s v="Japan"/>
    <s v="Promotion Effect of Ceria on Pd/Al2O3 Catalyst for the Hydrogenation of Carbon Monoxide to Dimethyl Ether"/>
    <s v="Journal of Japan Petroleum Institute"/>
    <x v="253"/>
    <m/>
    <m/>
  </r>
  <r>
    <x v="1"/>
    <n v="5"/>
    <s v="NA"/>
    <s v="NA"/>
    <x v="1"/>
    <n v="260"/>
    <n v="5200"/>
    <x v="0"/>
    <s v="from Taimei Co."/>
    <s v="promoted with Ceria, (Ce(NO3)3 is added (Ce/Pd molar ratio: 1)"/>
    <m/>
    <m/>
    <x v="1"/>
    <s v="water"/>
    <m/>
    <x v="0"/>
    <m/>
    <s v="NA"/>
    <n v="5"/>
    <n v="823"/>
    <s v="H2"/>
    <n v="0.33"/>
    <n v="593"/>
    <s v="CO Pulse Adsorption"/>
    <s v="NA"/>
    <s v="NA"/>
    <n v="13.2"/>
    <s v="ND"/>
    <s v="NA"/>
    <n v="13.2"/>
    <s v="NA"/>
    <n v="133"/>
    <n v="133"/>
    <s v="ND"/>
    <s v="NA"/>
    <s v="ND"/>
    <s v="NA"/>
    <s v="ND"/>
    <n v="133"/>
    <n v="133"/>
    <x v="0"/>
    <n v="2002"/>
    <s v="Imamura, S."/>
    <s v="Japan"/>
    <s v="Promotion Effect of Ceria on Pd/Al2O3 Catalyst for the Hydrogenation of Carbon Monoxide to Dimethyl Ether"/>
    <s v="Journal of Japan Petroleum Institute"/>
    <x v="253"/>
    <m/>
    <m/>
  </r>
  <r>
    <x v="1"/>
    <n v="5"/>
    <s v="NA"/>
    <s v="NA"/>
    <x v="1"/>
    <n v="260"/>
    <n v="5200"/>
    <x v="0"/>
    <s v="from Taimei Co."/>
    <s v="promoted with Ceria, (Ce(NO3)3 is added (Ce/Pd molar ratio: 2)"/>
    <m/>
    <m/>
    <x v="1"/>
    <s v="water"/>
    <m/>
    <x v="0"/>
    <m/>
    <s v="NA"/>
    <n v="5"/>
    <n v="823"/>
    <s v="H2"/>
    <n v="0.33"/>
    <n v="593"/>
    <s v="CO Pulse Adsorption"/>
    <s v="NA"/>
    <s v="NA"/>
    <n v="16.100000000000001"/>
    <s v="ND"/>
    <s v="NA"/>
    <n v="16.100000000000001"/>
    <s v="NA"/>
    <n v="118"/>
    <n v="118"/>
    <s v="ND"/>
    <s v="NA"/>
    <s v="ND"/>
    <s v="NA"/>
    <s v="ND"/>
    <n v="118"/>
    <n v="118"/>
    <x v="0"/>
    <n v="2002"/>
    <s v="Imamura, S."/>
    <s v="Japan"/>
    <s v="Promotion Effect of Ceria on Pd/Al2O3 Catalyst for the Hydrogenation of Carbon Monoxide to Dimethyl Ether"/>
    <s v="Journal of Japan Petroleum Institute"/>
    <x v="253"/>
    <m/>
    <m/>
  </r>
  <r>
    <x v="1"/>
    <n v="5"/>
    <s v="NA"/>
    <s v="NA"/>
    <x v="1"/>
    <n v="260"/>
    <n v="5200"/>
    <x v="0"/>
    <s v="from Taimei Co."/>
    <s v="promoted with Ceria, (Ce(NO3)3 is added (Ce/Pd molar ratio: 3)"/>
    <m/>
    <m/>
    <x v="1"/>
    <s v="water"/>
    <m/>
    <x v="0"/>
    <m/>
    <s v="NA"/>
    <n v="5"/>
    <n v="823"/>
    <s v="H2"/>
    <n v="0.33"/>
    <n v="593"/>
    <s v="CO Pulse Adsorption"/>
    <s v="NA"/>
    <s v="NA"/>
    <n v="17.100000000000001"/>
    <s v="ND"/>
    <s v="NA"/>
    <n v="17.100000000000001"/>
    <s v="NA"/>
    <n v="108"/>
    <n v="108"/>
    <s v="ND"/>
    <s v="NA"/>
    <s v="ND"/>
    <s v="NA"/>
    <s v="ND"/>
    <n v="108"/>
    <n v="108"/>
    <x v="0"/>
    <n v="2002"/>
    <s v="Imamura, S."/>
    <s v="Japan"/>
    <s v="Promotion Effect of Ceria on Pd/Al2O3 Catalyst for the Hydrogenation of Carbon Monoxide to Dimethyl Ether"/>
    <s v="Journal of Japan Petroleum Institute"/>
    <x v="253"/>
    <m/>
    <m/>
  </r>
  <r>
    <x v="1"/>
    <n v="5"/>
    <s v="NA"/>
    <s v="NA"/>
    <x v="1"/>
    <n v="260"/>
    <n v="5200"/>
    <x v="0"/>
    <s v="from Taimei Co."/>
    <s v="no promoter"/>
    <m/>
    <m/>
    <x v="1"/>
    <s v="water"/>
    <m/>
    <x v="0"/>
    <n v="8.5"/>
    <s v="NA"/>
    <n v="5"/>
    <n v="823"/>
    <s v="H2"/>
    <n v="1"/>
    <n v="593"/>
    <s v="TEM"/>
    <s v="NA"/>
    <s v="NA"/>
    <s v="NA"/>
    <s v="ND"/>
    <n v="13.625"/>
    <n v="13.625"/>
    <s v="NA"/>
    <s v="NA"/>
    <s v="NA"/>
    <s v="ND"/>
    <s v="NA"/>
    <s v="ND"/>
    <n v="80"/>
    <s v="ND"/>
    <n v="80"/>
    <n v="80"/>
    <x v="0"/>
    <n v="2002"/>
    <s v="Imamura, S."/>
    <s v="Japan"/>
    <s v="Promotion Effect of Ceria on Pd/Al2O3 Catalyst for the Hydrogenation of Carbon Monoxide to Dimethyl Ether"/>
    <s v="Journal of Japan Petroleum Institute"/>
    <x v="253"/>
    <m/>
    <s v="gamma-Al2O3 Alfa Aesar"/>
  </r>
  <r>
    <x v="1"/>
    <n v="5"/>
    <s v="NA"/>
    <s v="NA"/>
    <x v="1"/>
    <n v="260"/>
    <n v="5200"/>
    <x v="0"/>
    <s v="from Taimei Co."/>
    <s v="promoted with Ceria, (Ce(NO3)3 is added (Ce/Pd molar ratio: 1)"/>
    <m/>
    <m/>
    <x v="1"/>
    <s v="water"/>
    <m/>
    <x v="0"/>
    <m/>
    <s v="NA"/>
    <n v="5"/>
    <n v="823"/>
    <s v="H2"/>
    <n v="1"/>
    <n v="593"/>
    <s v="TEM"/>
    <s v="NA"/>
    <s v="NA"/>
    <s v="NA"/>
    <s v="ND"/>
    <n v="17.301587301587301"/>
    <n v="17.301587301587301"/>
    <s v="NA"/>
    <s v="NA"/>
    <s v="NA"/>
    <s v="ND"/>
    <s v="NA"/>
    <s v="ND"/>
    <n v="63"/>
    <s v="ND"/>
    <n v="63"/>
    <n v="63"/>
    <x v="0"/>
    <n v="2002"/>
    <s v="Imamura, S."/>
    <s v="Japan"/>
    <s v="Promotion Effect of Ceria on Pd/Al2O3 Catalyst for the Hydrogenation of Carbon Monoxide to Dimethyl Ether"/>
    <s v="Journal of Japan Petroleum Institute"/>
    <x v="253"/>
    <m/>
    <m/>
  </r>
  <r>
    <x v="1"/>
    <n v="5"/>
    <s v="NA"/>
    <s v="NA"/>
    <x v="1"/>
    <n v="260"/>
    <n v="5200"/>
    <x v="0"/>
    <s v="from Taimei Co."/>
    <s v="promoted with Ceria, (Ce(NO3)3 is added (Ce/Pd molar ratio: 3)"/>
    <m/>
    <m/>
    <x v="1"/>
    <s v="water"/>
    <m/>
    <x v="0"/>
    <m/>
    <s v="NA"/>
    <n v="5"/>
    <n v="823"/>
    <s v="H2"/>
    <n v="1"/>
    <n v="593"/>
    <s v="TEM"/>
    <s v="NA"/>
    <s v="NA"/>
    <s v="NA"/>
    <s v="ND"/>
    <n v="20.96153846153846"/>
    <n v="20.96153846153846"/>
    <s v="NA"/>
    <s v="NA"/>
    <s v="NA"/>
    <s v="ND"/>
    <s v="NA"/>
    <s v="ND"/>
    <n v="52"/>
    <s v="ND"/>
    <n v="52"/>
    <n v="52"/>
    <x v="0"/>
    <n v="2002"/>
    <s v="Imamura, S."/>
    <s v="Japan"/>
    <s v="Promotion Effect of Ceria on Pd/Al2O3 Catalyst for the Hydrogenation of Carbon Monoxide to Dimethyl Ether"/>
    <s v="Journal of Japan Petroleum Institute"/>
    <x v="253"/>
    <m/>
    <m/>
  </r>
  <r>
    <x v="5"/>
    <n v="3"/>
    <s v="NA"/>
    <s v="NA"/>
    <x v="14"/>
    <n v="229"/>
    <n v="7633.333333333333"/>
    <x v="10"/>
    <s v="from Ce(SO4)2"/>
    <s v="hexadecyltrimethyl ammonium bromide dissolved in H2O is used in the support synthesis, solid precipitate is aged at 373 K for 4 days in a closed Teflon autoclave and washed/dried"/>
    <n v="673"/>
    <n v="5"/>
    <x v="0"/>
    <s v="aqueous hydrochloric acid"/>
    <n v="10"/>
    <x v="1"/>
    <m/>
    <s v="NA"/>
    <n v="3"/>
    <n v="673"/>
    <s v="H2"/>
    <n v="1"/>
    <n v="573"/>
    <s v="H2 Adsorption"/>
    <s v="NA"/>
    <s v="NA"/>
    <s v="NA"/>
    <s v="ND"/>
    <n v="48.017621145374449"/>
    <n v="48.017621145374449"/>
    <s v="NA"/>
    <n v="22.7"/>
    <n v="22.7"/>
    <s v="ND"/>
    <s v="NA"/>
    <s v="ND"/>
    <s v="NA"/>
    <s v="ND"/>
    <n v="22.7"/>
    <n v="22.7"/>
    <x v="5"/>
    <n v="2001"/>
    <s v="Kapoor, M.P."/>
    <s v="Japan"/>
    <s v="Methanol decomposition over palladium supported mesoporous CeO2-ZrO2 mixed oxides"/>
    <s v="Microporous and Mesoporous Materials"/>
    <x v="254"/>
    <s v="Na2CO3 was used as reducing agent"/>
    <m/>
  </r>
  <r>
    <x v="5"/>
    <n v="3"/>
    <s v="NA"/>
    <s v="NA"/>
    <x v="14"/>
    <n v="365"/>
    <n v="12166.666666666666"/>
    <x v="11"/>
    <s v="from Zr(SO4)2"/>
    <s v="hexadecyltrimethyl ammonium bromide dissolved in H2O is used in the support synthesis, solid precipitate is aged at 373 K for 4 days in a closed Teflon autoclave and washed/dried"/>
    <n v="673"/>
    <n v="5"/>
    <x v="0"/>
    <s v="aqueous hydrochloric acid"/>
    <n v="10"/>
    <x v="1"/>
    <m/>
    <s v="NA"/>
    <n v="3"/>
    <n v="673"/>
    <s v="H2"/>
    <n v="1"/>
    <n v="573"/>
    <s v="H2 Adsorption"/>
    <s v="NA"/>
    <s v="NA"/>
    <s v="NA"/>
    <s v="ND"/>
    <n v="31.594202898550726"/>
    <n v="31.594202898550726"/>
    <s v="NA"/>
    <n v="34.5"/>
    <n v="34.5"/>
    <s v="ND"/>
    <s v="NA"/>
    <s v="ND"/>
    <s v="NA"/>
    <s v="ND"/>
    <n v="34.5"/>
    <n v="34.5"/>
    <x v="5"/>
    <n v="2001"/>
    <s v="Kapoor, M.P."/>
    <s v="Japan"/>
    <s v="Methanol decomposition over palladium supported mesoporous CeO2-ZrO2 mixed oxides"/>
    <s v="Microporous and Mesoporous Materials"/>
    <x v="254"/>
    <s v="Na2CO3 was used as reducing agent"/>
    <m/>
  </r>
  <r>
    <x v="5"/>
    <n v="3"/>
    <s v="NA"/>
    <s v="NA"/>
    <x v="14"/>
    <n v="241"/>
    <n v="8033.333333333333"/>
    <x v="17"/>
    <s v="from Ce(SO4)2 and Zr(SO4)2, (Ce90Zr10)"/>
    <s v="hexadecyltrimethyl ammonium bromide dissolved in H2O is used in the support synthesis, solid precipitate is aged at 373 K for 4 days in a closed Teflon autoclave and washed/dried"/>
    <n v="673"/>
    <n v="5"/>
    <x v="0"/>
    <s v="aqueous hydrochloric acid"/>
    <n v="10"/>
    <x v="1"/>
    <m/>
    <s v="NA"/>
    <n v="3"/>
    <n v="673"/>
    <s v="H2"/>
    <n v="1"/>
    <n v="573"/>
    <s v="H2 Adsorption"/>
    <s v="NA"/>
    <s v="NA"/>
    <s v="NA"/>
    <s v="ND"/>
    <n v="49.099099099099099"/>
    <n v="49.099099099099099"/>
    <s v="NA"/>
    <n v="22.2"/>
    <n v="22.2"/>
    <s v="ND"/>
    <s v="NA"/>
    <s v="ND"/>
    <s v="NA"/>
    <s v="ND"/>
    <n v="22.2"/>
    <n v="22.2"/>
    <x v="5"/>
    <n v="2001"/>
    <s v="Kapoor, M.P."/>
    <s v="Japan"/>
    <s v="Methanol decomposition over palladium supported mesoporous CeO2-ZrO2 mixed oxides"/>
    <s v="Microporous and Mesoporous Materials"/>
    <x v="254"/>
    <s v="Na2CO3 was used as reducing agent"/>
    <m/>
  </r>
  <r>
    <x v="5"/>
    <n v="3"/>
    <s v="NA"/>
    <s v="NA"/>
    <x v="14"/>
    <n v="274"/>
    <n v="9133.3333333333339"/>
    <x v="17"/>
    <s v="from Ce(SO4)2 and Zr(SO4)2, (Ce70Zr30)"/>
    <s v="hexadecyltrimethyl ammonium bromide dissolved in H2O is used in the support synthesis, solid precipitate is aged at 373 K for 4 days in a closed Teflon autoclave and washed/dried"/>
    <n v="673"/>
    <n v="5"/>
    <x v="0"/>
    <s v="aqueous hydrochloric acid"/>
    <n v="10"/>
    <x v="1"/>
    <m/>
    <s v="NA"/>
    <n v="3"/>
    <n v="673"/>
    <s v="H2"/>
    <n v="1"/>
    <n v="573"/>
    <s v="H2 Adsorption"/>
    <s v="NA"/>
    <s v="NA"/>
    <s v="NA"/>
    <s v="ND"/>
    <n v="50.462962962962962"/>
    <n v="50.462962962962962"/>
    <s v="NA"/>
    <n v="21.6"/>
    <n v="21.6"/>
    <s v="ND"/>
    <s v="NA"/>
    <s v="ND"/>
    <s v="NA"/>
    <s v="ND"/>
    <n v="21.6"/>
    <n v="21.6"/>
    <x v="5"/>
    <n v="2001"/>
    <s v="Kapoor, M.P."/>
    <s v="Japan"/>
    <s v="Methanol decomposition over palladium supported mesoporous CeO2-ZrO2 mixed oxides"/>
    <s v="Microporous and Mesoporous Materials"/>
    <x v="254"/>
    <s v="Na2CO3 was used as reducing agent"/>
    <m/>
  </r>
  <r>
    <x v="5"/>
    <n v="3"/>
    <s v="NA"/>
    <s v="NA"/>
    <x v="14"/>
    <n v="309"/>
    <n v="10300"/>
    <x v="17"/>
    <s v="from Ce(SO4)2 and Zr(SO4)2, (Ce50Zr50) "/>
    <s v="hexadecyltrimethyl ammonium bromide dissolved in H2O is used in the support synthesis, solid precipitate is aged at 373 K for 4 days in a closed Teflon autoclave and washed/dried"/>
    <n v="673"/>
    <n v="5"/>
    <x v="0"/>
    <s v="aqueous hydrochloric acid"/>
    <n v="10"/>
    <x v="1"/>
    <m/>
    <s v="NA"/>
    <n v="3"/>
    <n v="673"/>
    <s v="H2"/>
    <n v="1"/>
    <n v="573"/>
    <s v="H2 Adsorption"/>
    <s v="NA"/>
    <s v="NA"/>
    <s v="NA"/>
    <s v="ND"/>
    <n v="46.382978723404257"/>
    <n v="46.382978723404257"/>
    <s v="NA"/>
    <n v="23.5"/>
    <n v="23.5"/>
    <s v="ND"/>
    <s v="NA"/>
    <s v="ND"/>
    <s v="NA"/>
    <s v="ND"/>
    <n v="23.5"/>
    <n v="23.5"/>
    <x v="5"/>
    <n v="2001"/>
    <s v="Kapoor, M.P."/>
    <s v="Japan"/>
    <s v="Methanol decomposition over palladium supported mesoporous CeO2-ZrO2 mixed oxides"/>
    <s v="Microporous and Mesoporous Materials"/>
    <x v="254"/>
    <s v="Na2CO3 was used as reducing agent"/>
    <m/>
  </r>
  <r>
    <x v="5"/>
    <n v="5"/>
    <s v="NA"/>
    <s v="NA"/>
    <x v="1"/>
    <n v="274"/>
    <n v="5480"/>
    <x v="17"/>
    <s v="from Ce(SO4)2 and Zr(SO4)2, (Ce70Zr30)"/>
    <s v="hexadecyltrimethyl ammonium bromide dissolved in H2O is used in the support synthesis, solid precipitate is aged at 373 K for 4 days in a closed Teflon autoclave and washed/dried"/>
    <n v="673"/>
    <n v="5"/>
    <x v="0"/>
    <s v="aqueous hydrochloric acid"/>
    <n v="10"/>
    <x v="1"/>
    <m/>
    <s v="NA"/>
    <n v="3"/>
    <n v="673"/>
    <s v="H2"/>
    <n v="1"/>
    <n v="573"/>
    <s v="H2 Adsorption"/>
    <s v="NA"/>
    <s v="NA"/>
    <s v="NA"/>
    <s v="ND"/>
    <n v="33.435582822085891"/>
    <n v="33.435582822085891"/>
    <s v="NA"/>
    <n v="32.6"/>
    <n v="32.6"/>
    <s v="ND"/>
    <s v="NA"/>
    <s v="ND"/>
    <s v="NA"/>
    <s v="ND"/>
    <n v="32.6"/>
    <n v="32.6"/>
    <x v="5"/>
    <n v="2001"/>
    <s v="Kapoor, M.P."/>
    <s v="Japan"/>
    <s v="Methanol decomposition over palladium supported mesoporous CeO2-ZrO2 mixed oxides"/>
    <s v="Microporous and Mesoporous Materials"/>
    <x v="254"/>
    <s v="Na2CO3 was used as reducing agent"/>
    <m/>
  </r>
  <r>
    <x v="5"/>
    <n v="10"/>
    <s v="NA"/>
    <s v="NA"/>
    <x v="2"/>
    <n v="274"/>
    <n v="2740"/>
    <x v="17"/>
    <s v="from Ce(SO4)2 and Zr(SO4)2, (Ce70Zr30)"/>
    <s v="hexadecyltrimethyl ammonium bromide dissolved in H2O is used in the support synthesis, solid precipitate is aged at 373 K for 4 days in a closed Teflon autoclave and washed/dried"/>
    <n v="673"/>
    <n v="5"/>
    <x v="0"/>
    <s v="aqueous hydrochloric acid"/>
    <n v="10"/>
    <x v="1"/>
    <m/>
    <s v="NA"/>
    <n v="3"/>
    <n v="673"/>
    <s v="H2"/>
    <n v="1"/>
    <n v="573"/>
    <s v="H2 Adsorption"/>
    <s v="NA"/>
    <s v="NA"/>
    <s v="NA"/>
    <s v="ND"/>
    <n v="18.046357615894038"/>
    <n v="18.046357615894038"/>
    <s v="NA"/>
    <n v="60.4"/>
    <n v="60.4"/>
    <s v="ND"/>
    <s v="NA"/>
    <s v="ND"/>
    <s v="NA"/>
    <s v="ND"/>
    <n v="60.4"/>
    <n v="60.4"/>
    <x v="5"/>
    <n v="2001"/>
    <s v="Kapoor, M.P."/>
    <s v="Japan"/>
    <s v="Methanol decomposition over palladium supported mesoporous CeO2-ZrO2 mixed oxides"/>
    <s v="Microporous and Mesoporous Materials"/>
    <x v="254"/>
    <s v="Na2CO3 was used as reducing agent"/>
    <m/>
  </r>
  <r>
    <x v="5"/>
    <n v="3"/>
    <s v="NA"/>
    <s v="NA"/>
    <x v="14"/>
    <n v="89"/>
    <n v="2966.6666666666665"/>
    <x v="17"/>
    <s v="from Ce(SO4)2 and Zr(SO4)2, (Ce70Zr30)"/>
    <s v="prepared by co-precipitation method"/>
    <m/>
    <m/>
    <x v="0"/>
    <s v="aqueous hydrochloric acid"/>
    <n v="10"/>
    <x v="1"/>
    <m/>
    <s v="NA"/>
    <n v="3"/>
    <n v="673"/>
    <s v="H2"/>
    <n v="1"/>
    <n v="573"/>
    <s v="H2 Adsorption"/>
    <s v="NA"/>
    <s v="NA"/>
    <s v="NA"/>
    <s v="ND"/>
    <n v="16.148148148148149"/>
    <n v="16.148148148148149"/>
    <s v="NA"/>
    <n v="67.5"/>
    <n v="67.5"/>
    <s v="ND"/>
    <s v="NA"/>
    <s v="ND"/>
    <s v="NA"/>
    <s v="ND"/>
    <n v="67.5"/>
    <n v="67.5"/>
    <x v="5"/>
    <n v="2001"/>
    <s v="Kapoor, M.P."/>
    <s v="Japan"/>
    <s v="Methanol decomposition over palladium supported mesoporous CeO2-ZrO2 mixed oxides"/>
    <s v="Microporous and Mesoporous Materials"/>
    <x v="254"/>
    <s v="Na2CO3 was used as reducing agent"/>
    <m/>
  </r>
  <r>
    <x v="5"/>
    <n v="3"/>
    <n v="2.5"/>
    <n v="0.16666666666666666"/>
    <x v="14"/>
    <n v="98"/>
    <n v="3266.6666666666665"/>
    <x v="10"/>
    <s v="from Daiichi Kigenso Kagaku Kogyo"/>
    <s v="ND"/>
    <m/>
    <m/>
    <x v="0"/>
    <s v="water"/>
    <n v="10"/>
    <x v="1"/>
    <n v="6"/>
    <n v="-4"/>
    <n v="5"/>
    <n v="773"/>
    <s v="H2"/>
    <n v="28.5"/>
    <n v="523"/>
    <s v="XRD"/>
    <s v="NA"/>
    <s v="NA"/>
    <s v="NA"/>
    <s v="ND"/>
    <n v="36.333333333333336"/>
    <n v="36.333333333333336"/>
    <s v="NA"/>
    <s v="NA"/>
    <s v="NA"/>
    <s v="ND"/>
    <n v="30"/>
    <s v="ND"/>
    <s v="NA"/>
    <s v="ND"/>
    <s v="NA"/>
    <n v="30"/>
    <x v="0"/>
    <n v="2001"/>
    <s v="Shen, W.-J."/>
    <s v="Japan"/>
    <s v="Influence of palladium precursors on methanol synthesis from CO hydrogenation over Pd/CeO2 catalysts prepared by_x000a_deposition–precipitation method"/>
    <s v="Applied Catalysis A: General"/>
    <x v="251"/>
    <s v="Particle size was given as &lt;30 angstrom, Na2CO3 were used as reducing agent"/>
    <s v="CeO2 Aldrich"/>
  </r>
  <r>
    <x v="5"/>
    <n v="3"/>
    <n v="2.5"/>
    <n v="0.16666666666666666"/>
    <x v="14"/>
    <n v="98"/>
    <n v="3266.6666666666665"/>
    <x v="10"/>
    <s v="from Daiichi Kigenso Kagaku Kogyo"/>
    <s v="ND"/>
    <m/>
    <m/>
    <x v="1"/>
    <s v="water"/>
    <n v="10"/>
    <x v="1"/>
    <n v="6"/>
    <n v="-4"/>
    <n v="5"/>
    <n v="773"/>
    <s v="H2"/>
    <n v="28.5"/>
    <n v="523"/>
    <s v="XRD"/>
    <s v="NA"/>
    <s v="NA"/>
    <s v="NA"/>
    <s v="ND"/>
    <n v="36.333333333333336"/>
    <n v="36.333333333333336"/>
    <s v="NA"/>
    <s v="NA"/>
    <s v="NA"/>
    <s v="ND"/>
    <n v="30"/>
    <s v="ND"/>
    <s v="NA"/>
    <s v="ND"/>
    <s v="NA"/>
    <n v="30"/>
    <x v="0"/>
    <n v="2001"/>
    <s v="Shen, W.-J."/>
    <s v="Japan"/>
    <s v="Influence of palladium precursors on methanol synthesis from CO hydrogenation over Pd/CeO2 catalysts prepared by_x000a_deposition–precipitation method"/>
    <s v="Applied Catalysis A: General"/>
    <x v="251"/>
    <s v="Particle size was given as &lt;30 angstrom, Na2CO3 were used as reducing agent"/>
    <s v="CeO2 Aldrich"/>
  </r>
  <r>
    <x v="5"/>
    <n v="3"/>
    <n v="2.5"/>
    <n v="0.16666666666666666"/>
    <x v="14"/>
    <n v="98"/>
    <n v="3266.6666666666665"/>
    <x v="10"/>
    <s v="from Daiichi Kigenso Kagaku Kogyo"/>
    <s v="ND"/>
    <m/>
    <m/>
    <x v="6"/>
    <s v="water"/>
    <n v="10"/>
    <x v="1"/>
    <n v="6"/>
    <n v="-4"/>
    <n v="5"/>
    <n v="773"/>
    <s v="H2"/>
    <n v="28.5"/>
    <n v="523"/>
    <s v="XRD"/>
    <s v="NA"/>
    <s v="NA"/>
    <s v="NA"/>
    <s v="ND"/>
    <n v="36.333333333333336"/>
    <n v="36.333333333333336"/>
    <s v="NA"/>
    <s v="NA"/>
    <s v="NA"/>
    <s v="ND"/>
    <n v="30"/>
    <s v="ND"/>
    <s v="NA"/>
    <s v="ND"/>
    <s v="NA"/>
    <n v="30"/>
    <x v="0"/>
    <n v="2001"/>
    <s v="Shen, W.-J."/>
    <s v="Japan"/>
    <s v="Influence of palladium precursors on methanol synthesis from CO hydrogenation over Pd/CeO2 catalysts prepared by_x000a_deposition–precipitation method"/>
    <s v="Applied Catalysis A: General"/>
    <x v="251"/>
    <s v="Particle size was given as &lt;30 angstrom, Na2CO3 were used as reducing agent"/>
    <s v="CeO2 Aldrich"/>
  </r>
  <r>
    <x v="1"/>
    <s v="NA"/>
    <n v="0.87"/>
    <s v="NA"/>
    <x v="142"/>
    <n v="95"/>
    <n v="10919.540229885057"/>
    <x v="0"/>
    <s v="from Harshaw"/>
    <s v="ND"/>
    <m/>
    <m/>
    <x v="0"/>
    <s v="aqueous hydrochloric acid"/>
    <m/>
    <x v="0"/>
    <n v="8.5"/>
    <s v="NA"/>
    <m/>
    <m/>
    <s v="H2"/>
    <n v="1"/>
    <n v="673"/>
    <s v="CO Chemisorption"/>
    <s v="NA"/>
    <s v="NA"/>
    <n v="22"/>
    <s v="ND"/>
    <s v="NA"/>
    <n v="22"/>
    <n v="49.545454545454547"/>
    <n v="49.545454545454547"/>
    <s v="NA"/>
    <s v="ND"/>
    <s v="NA"/>
    <s v="ND"/>
    <s v="NA"/>
    <s v="ND"/>
    <n v="49.545454545454547"/>
    <n v="49.545454545454547"/>
    <x v="0"/>
    <n v="2002"/>
    <s v="Scirè, S."/>
    <s v="Italy"/>
    <s v="Selective hydrogenation of phenol to cyclohexanone over_x000a_supported Pd and Pd-Ca catalysts: an investigation on the_x000a_influence of different supports and Pd precursors"/>
    <s v="Applied Catalysis A: General"/>
    <x v="255"/>
    <s v="CO/Pd ratio is given, it is assumed 1 for dispersion"/>
    <s v="gamma-Al2O3 Alfa Aesar"/>
  </r>
  <r>
    <x v="1"/>
    <s v="NA"/>
    <n v="0.94"/>
    <s v="NA"/>
    <x v="12"/>
    <n v="95"/>
    <n v="10106.382978723404"/>
    <x v="0"/>
    <s v="from Harshaw"/>
    <s v="ND"/>
    <m/>
    <m/>
    <x v="6"/>
    <s v="toluene"/>
    <m/>
    <x v="0"/>
    <n v="8.5"/>
    <s v="NA"/>
    <m/>
    <m/>
    <s v="H2"/>
    <n v="1"/>
    <n v="673"/>
    <s v="CO Chemisorption"/>
    <s v="NA"/>
    <s v="NA"/>
    <n v="29"/>
    <s v="ND"/>
    <s v="NA"/>
    <n v="29"/>
    <n v="37.586206896551722"/>
    <n v="37.586206896551722"/>
    <s v="NA"/>
    <s v="ND"/>
    <s v="NA"/>
    <s v="ND"/>
    <s v="NA"/>
    <s v="ND"/>
    <n v="37.586206896551722"/>
    <n v="37.586206896551722"/>
    <x v="0"/>
    <n v="2002"/>
    <s v="Scirè, S."/>
    <s v="Italy"/>
    <s v="Selective hydrogenation of phenol to cyclohexanone over_x000a_supported Pd and Pd-Ca catalysts: an investigation on the_x000a_influence of different supports and Pd precursors"/>
    <s v="Applied Catalysis A: General"/>
    <x v="255"/>
    <s v="CO/Pd ratio is given, it is assumed 1 for dispersion"/>
    <s v="gamma-Al2O3 Alfa Aesar"/>
  </r>
  <r>
    <x v="1"/>
    <s v="NA"/>
    <n v="0.91"/>
    <s v="NA"/>
    <x v="10"/>
    <n v="28"/>
    <n v="3076.9230769230767"/>
    <x v="10"/>
    <s v="from Aldrich"/>
    <s v="ND"/>
    <m/>
    <m/>
    <x v="0"/>
    <s v="aqueous hydrochloric acid"/>
    <m/>
    <x v="0"/>
    <n v="6"/>
    <s v="NA"/>
    <m/>
    <m/>
    <s v="H2"/>
    <n v="1"/>
    <n v="673"/>
    <s v="CO Chemisorption"/>
    <s v="NA"/>
    <s v="NA"/>
    <n v="8"/>
    <s v="ND"/>
    <s v="NA"/>
    <n v="8"/>
    <n v="136.25"/>
    <n v="136.25"/>
    <s v="NA"/>
    <s v="ND"/>
    <s v="NA"/>
    <s v="ND"/>
    <s v="NA"/>
    <s v="ND"/>
    <n v="136.25"/>
    <n v="136.25"/>
    <x v="0"/>
    <n v="2002"/>
    <s v="Scirè, S."/>
    <s v="Italy"/>
    <s v="Selective hydrogenation of phenol to cyclohexanone over_x000a_supported Pd and Pd-Ca catalysts: an investigation on the_x000a_influence of different supports and Pd precursors"/>
    <s v="Applied Catalysis A: General"/>
    <x v="255"/>
    <s v="CO/Pd ratio is given, it is assumed 1 for dispersion"/>
    <s v="CeO2 Aldrich"/>
  </r>
  <r>
    <x v="1"/>
    <s v="NA"/>
    <n v="0.87"/>
    <s v="NA"/>
    <x v="142"/>
    <n v="28"/>
    <n v="3218.3908045977014"/>
    <x v="10"/>
    <s v="from Aldrich"/>
    <s v="ND"/>
    <m/>
    <m/>
    <x v="6"/>
    <s v="toluene"/>
    <m/>
    <x v="0"/>
    <n v="6"/>
    <s v="NA"/>
    <m/>
    <m/>
    <s v="H2"/>
    <n v="1"/>
    <n v="673"/>
    <s v="CO Chemisorption"/>
    <s v="NA"/>
    <s v="NA"/>
    <n v="25"/>
    <s v="ND"/>
    <s v="NA"/>
    <n v="25"/>
    <n v="43.6"/>
    <n v="43.6"/>
    <s v="NA"/>
    <s v="ND"/>
    <s v="NA"/>
    <s v="ND"/>
    <s v="NA"/>
    <s v="ND"/>
    <n v="43.6"/>
    <n v="43.6"/>
    <x v="0"/>
    <n v="2002"/>
    <s v="Scirè, S."/>
    <s v="Italy"/>
    <s v="Selective hydrogenation of phenol to cyclohexanone over_x000a_supported Pd and Pd-Ca catalysts: an investigation on the_x000a_influence of different supports and Pd precursors"/>
    <s v="Applied Catalysis A: General"/>
    <x v="255"/>
    <s v="CO/Pd ratio is given, it is assumed 1 for dispersion"/>
    <s v="CeO2 Aldrich"/>
  </r>
  <r>
    <x v="1"/>
    <s v="NA"/>
    <n v="0.88"/>
    <s v="NA"/>
    <x v="21"/>
    <n v="11"/>
    <n v="1250"/>
    <x v="45"/>
    <s v="from Aldrich"/>
    <s v="ND"/>
    <m/>
    <m/>
    <x v="0"/>
    <s v="aqueous hydrochloric acid"/>
    <m/>
    <x v="0"/>
    <n v="9"/>
    <s v="NA"/>
    <m/>
    <m/>
    <s v="H2"/>
    <n v="1"/>
    <n v="673"/>
    <s v="CO Chemisorption"/>
    <s v="NA"/>
    <s v="NA"/>
    <n v="7"/>
    <s v="ND"/>
    <s v="NA"/>
    <n v="7"/>
    <n v="155.71428571428572"/>
    <n v="155.71428571428572"/>
    <s v="NA"/>
    <s v="ND"/>
    <s v="NA"/>
    <s v="ND"/>
    <s v="NA"/>
    <s v="ND"/>
    <n v="155.71428571428572"/>
    <n v="155.71428571428572"/>
    <x v="0"/>
    <n v="2002"/>
    <s v="Scirè, S."/>
    <s v="Italy"/>
    <s v="Selective hydrogenation of phenol to cyclohexanone over_x000a_supported Pd and Pd-Ca catalysts: an investigation on the_x000a_influence of different supports and Pd precursors"/>
    <s v="Applied Catalysis A: General"/>
    <x v="255"/>
    <s v="CO/Pd ratio is given, it is assumed 1 for dispersion"/>
    <s v="La2O3 Commercial, 98%"/>
  </r>
  <r>
    <x v="1"/>
    <s v="NA"/>
    <n v="0.85"/>
    <s v="NA"/>
    <x v="113"/>
    <n v="11"/>
    <n v="1294.1176470588236"/>
    <x v="45"/>
    <s v="from Aldrich"/>
    <s v="ND"/>
    <m/>
    <m/>
    <x v="6"/>
    <s v="toluene"/>
    <m/>
    <x v="0"/>
    <n v="9"/>
    <s v="NA"/>
    <m/>
    <m/>
    <s v="H2"/>
    <n v="1"/>
    <n v="673"/>
    <s v="CO Chemisorption"/>
    <s v="NA"/>
    <s v="NA"/>
    <n v="16"/>
    <s v="ND"/>
    <s v="NA"/>
    <n v="16"/>
    <n v="68.125"/>
    <n v="68.125"/>
    <s v="NA"/>
    <s v="ND"/>
    <s v="NA"/>
    <s v="ND"/>
    <s v="NA"/>
    <s v="ND"/>
    <n v="68.125"/>
    <n v="68.125"/>
    <x v="0"/>
    <n v="2002"/>
    <s v="Scirè, S."/>
    <s v="Italy"/>
    <s v="Selective hydrogenation of phenol to cyclohexanone over_x000a_supported Pd and Pd-Ca catalysts: an investigation on the_x000a_influence of different supports and Pd precursors"/>
    <s v="Applied Catalysis A: General"/>
    <x v="255"/>
    <s v="CO/Pd ratio is given, it is assumed 1 for dispersion"/>
    <s v="La2O3 Commercial, 98%"/>
  </r>
  <r>
    <x v="1"/>
    <n v="3"/>
    <s v="NA"/>
    <s v="NA"/>
    <x v="14"/>
    <n v="160"/>
    <n v="5333.333333333333"/>
    <x v="0"/>
    <s v="gamma-Al2O3 from Taiyuan"/>
    <s v="NA"/>
    <n v="773"/>
    <n v="4"/>
    <x v="0"/>
    <m/>
    <m/>
    <x v="0"/>
    <n v="8.5"/>
    <s v="NA"/>
    <n v="4"/>
    <n v="773"/>
    <s v="H2"/>
    <n v="1"/>
    <n v="773"/>
    <s v="H2 Chemisorption"/>
    <s v="NA"/>
    <s v="NA"/>
    <n v="31.1"/>
    <s v="ND"/>
    <s v="NA"/>
    <n v="31.1"/>
    <n v="35.048231511254016"/>
    <n v="35.048231511254016"/>
    <s v="NA"/>
    <s v="ND"/>
    <s v="NA"/>
    <s v="ND"/>
    <s v="NA"/>
    <s v="ND"/>
    <n v="35.048231511254016"/>
    <n v="35.048231511254016"/>
    <x v="5"/>
    <n v="2002"/>
    <s v="Yang, C."/>
    <s v="China"/>
    <s v="Role of La2O3 in Pd-supported catalysts for methanol decomposition"/>
    <s v="Catalysis Letters"/>
    <x v="256"/>
    <m/>
    <s v="gamma-Al2O3 Alfa Aesar"/>
  </r>
  <r>
    <x v="1"/>
    <n v="3"/>
    <s v="NA"/>
    <s v="NA"/>
    <x v="14"/>
    <m/>
    <s v="NA"/>
    <x v="35"/>
    <s v="gamma-Al2O3 from Taiyuan and La2O3 from lanthanum nitrate solution (La2O3: 5 wt%)"/>
    <s v="support prepared by impregnation"/>
    <n v="773"/>
    <n v="4"/>
    <x v="0"/>
    <m/>
    <m/>
    <x v="0"/>
    <m/>
    <s v="NA"/>
    <n v="4"/>
    <n v="773"/>
    <s v="H2"/>
    <n v="1"/>
    <n v="773"/>
    <s v="H2 Chemisorption"/>
    <s v="NA"/>
    <s v="NA"/>
    <n v="28.3"/>
    <s v="ND"/>
    <s v="NA"/>
    <n v="28.3"/>
    <n v="38.515901060070668"/>
    <n v="38.515901060070668"/>
    <s v="NA"/>
    <s v="ND"/>
    <s v="NA"/>
    <s v="ND"/>
    <s v="NA"/>
    <s v="ND"/>
    <n v="38.515901060070668"/>
    <n v="38.515901060070668"/>
    <x v="5"/>
    <n v="2002"/>
    <s v="Yang, C."/>
    <s v="China"/>
    <s v="Role of La2O3 in Pd-supported catalysts for methanol decomposition"/>
    <s v="Catalysis Letters"/>
    <x v="256"/>
    <m/>
    <m/>
  </r>
  <r>
    <x v="1"/>
    <n v="3"/>
    <s v="NA"/>
    <s v="NA"/>
    <x v="14"/>
    <m/>
    <s v="NA"/>
    <x v="35"/>
    <s v="gamma-Al2O3 from Taiyuan and La2O3 from lanthanum nitrate solution (La2O3: 10 wt%)"/>
    <s v="support prepared by impregnation"/>
    <n v="773"/>
    <n v="4"/>
    <x v="0"/>
    <m/>
    <m/>
    <x v="0"/>
    <m/>
    <s v="NA"/>
    <n v="4"/>
    <n v="773"/>
    <s v="H2"/>
    <n v="1"/>
    <n v="773"/>
    <s v="H2 Chemisorption"/>
    <s v="NA"/>
    <s v="NA"/>
    <n v="21.7"/>
    <s v="ND"/>
    <s v="NA"/>
    <n v="21.7"/>
    <n v="50.230414746543779"/>
    <n v="50.230414746543779"/>
    <s v="NA"/>
    <s v="ND"/>
    <s v="NA"/>
    <s v="ND"/>
    <s v="NA"/>
    <s v="ND"/>
    <n v="50.230414746543779"/>
    <n v="50.230414746543779"/>
    <x v="5"/>
    <n v="2002"/>
    <s v="Yang, C."/>
    <s v="China"/>
    <s v="Role of La2O3 in Pd-supported catalysts for methanol decomposition"/>
    <s v="Catalysis Letters"/>
    <x v="256"/>
    <m/>
    <m/>
  </r>
  <r>
    <x v="1"/>
    <n v="3"/>
    <s v="NA"/>
    <s v="NA"/>
    <x v="14"/>
    <m/>
    <s v="NA"/>
    <x v="35"/>
    <s v="gamma-Al2O3 from Taiyuan and La2O3 from lanthanum nitrate solution (La2O3: 15 wt%)"/>
    <s v="support prepared by impregnation"/>
    <n v="773"/>
    <n v="4"/>
    <x v="0"/>
    <m/>
    <m/>
    <x v="0"/>
    <m/>
    <s v="NA"/>
    <n v="4"/>
    <n v="773"/>
    <s v="H2"/>
    <n v="1"/>
    <n v="773"/>
    <s v="H2 Chemisorption"/>
    <s v="NA"/>
    <s v="NA"/>
    <n v="17.100000000000001"/>
    <s v="ND"/>
    <s v="NA"/>
    <n v="17.100000000000001"/>
    <n v="63.742690058479525"/>
    <n v="63.742690058479525"/>
    <s v="NA"/>
    <s v="ND"/>
    <s v="NA"/>
    <s v="ND"/>
    <s v="NA"/>
    <s v="ND"/>
    <n v="63.742690058479525"/>
    <n v="63.742690058479525"/>
    <x v="5"/>
    <n v="2002"/>
    <s v="Yang, C."/>
    <s v="China"/>
    <s v="Role of La2O3 in Pd-supported catalysts for methanol decomposition"/>
    <s v="Catalysis Letters"/>
    <x v="256"/>
    <m/>
    <m/>
  </r>
  <r>
    <x v="1"/>
    <n v="3"/>
    <s v="NA"/>
    <s v="NA"/>
    <x v="14"/>
    <m/>
    <s v="NA"/>
    <x v="35"/>
    <s v="gamma-Al2O3 from Taiyuan and La2O3 from lanthanum nitrate solution (La2O3: 20 wt%)"/>
    <s v="support prepared by impregnation"/>
    <n v="773"/>
    <n v="4"/>
    <x v="0"/>
    <m/>
    <m/>
    <x v="0"/>
    <m/>
    <s v="NA"/>
    <n v="4"/>
    <n v="773"/>
    <s v="H2"/>
    <n v="1"/>
    <n v="773"/>
    <s v="H2 Chemisorption"/>
    <s v="NA"/>
    <s v="NA"/>
    <n v="13.2"/>
    <s v="ND"/>
    <s v="NA"/>
    <n v="13.2"/>
    <n v="82.575757575757578"/>
    <n v="82.575757575757578"/>
    <s v="NA"/>
    <s v="ND"/>
    <s v="NA"/>
    <s v="ND"/>
    <s v="NA"/>
    <s v="ND"/>
    <n v="82.575757575757578"/>
    <n v="82.575757575757578"/>
    <x v="5"/>
    <n v="2002"/>
    <s v="Yang, C."/>
    <s v="China"/>
    <s v="Role of La2O3 in Pd-supported catalysts for methanol decomposition"/>
    <s v="Catalysis Letters"/>
    <x v="256"/>
    <m/>
    <m/>
  </r>
  <r>
    <x v="1"/>
    <n v="3"/>
    <s v="NA"/>
    <s v="NA"/>
    <x v="14"/>
    <m/>
    <s v="NA"/>
    <x v="28"/>
    <s v="gamma-Al2O3 from Taiyuan and CeO2 from cerium nitrate solution"/>
    <s v="support prepared by impregnation"/>
    <n v="773"/>
    <n v="4"/>
    <x v="0"/>
    <m/>
    <m/>
    <x v="0"/>
    <m/>
    <s v="NA"/>
    <n v="4"/>
    <n v="773"/>
    <s v="H2"/>
    <n v="1"/>
    <n v="773"/>
    <s v="H2 Chemisorption"/>
    <s v="NA"/>
    <s v="NA"/>
    <n v="37.700000000000003"/>
    <s v="ND"/>
    <s v="NA"/>
    <n v="37.700000000000003"/>
    <n v="28.912466843501324"/>
    <n v="28.912466843501324"/>
    <s v="NA"/>
    <s v="ND"/>
    <s v="NA"/>
    <s v="ND"/>
    <s v="NA"/>
    <s v="ND"/>
    <n v="28.912466843501324"/>
    <n v="28.912466843501324"/>
    <x v="5"/>
    <n v="2002"/>
    <s v="Yang, C."/>
    <s v="China"/>
    <s v="Role of La2O3 in Pd-supported catalysts for methanol decomposition"/>
    <s v="Catalysis Letters"/>
    <x v="256"/>
    <m/>
    <m/>
  </r>
  <r>
    <x v="1"/>
    <n v="3"/>
    <s v="NA"/>
    <s v="NA"/>
    <x v="14"/>
    <m/>
    <s v="NA"/>
    <x v="46"/>
    <s v="gamma-Al2O3 from Taiyuan, CeO2 from cerium nitrate solution and La2O3 from lanthanum nitrate solution (La2O3: 5 wt%)"/>
    <s v="support prepared by impregnation, lanthanum first and cerium second"/>
    <n v="773"/>
    <n v="4"/>
    <x v="0"/>
    <m/>
    <m/>
    <x v="0"/>
    <m/>
    <s v="NA"/>
    <n v="4"/>
    <n v="773"/>
    <s v="H2"/>
    <n v="1"/>
    <n v="773"/>
    <s v="H2 Chemisorption"/>
    <s v="NA"/>
    <s v="NA"/>
    <n v="39"/>
    <s v="ND"/>
    <s v="NA"/>
    <n v="39"/>
    <n v="27.948717948717949"/>
    <n v="27.948717948717949"/>
    <s v="NA"/>
    <s v="ND"/>
    <s v="NA"/>
    <s v="ND"/>
    <s v="NA"/>
    <s v="ND"/>
    <n v="27.948717948717949"/>
    <n v="27.948717948717949"/>
    <x v="5"/>
    <n v="2002"/>
    <s v="Yang, C."/>
    <s v="China"/>
    <s v="Role of La2O3 in Pd-supported catalysts for methanol decomposition"/>
    <s v="Catalysis Letters"/>
    <x v="256"/>
    <m/>
    <m/>
  </r>
  <r>
    <x v="1"/>
    <n v="3"/>
    <s v="NA"/>
    <s v="NA"/>
    <x v="14"/>
    <m/>
    <s v="NA"/>
    <x v="46"/>
    <s v="gamma-Al2O3 from Taiyuan, CeO2 from cerium nitrate solution and La2O3 from lanthanum nitrate solution (La2O3: 10 wt%)"/>
    <s v="support prepared by impregnation, lanthanum first and cerium second"/>
    <n v="773"/>
    <n v="4"/>
    <x v="0"/>
    <m/>
    <m/>
    <x v="0"/>
    <m/>
    <s v="NA"/>
    <n v="4"/>
    <n v="773"/>
    <s v="H2"/>
    <n v="1"/>
    <n v="773"/>
    <s v="H2 Chemisorption"/>
    <s v="NA"/>
    <s v="NA"/>
    <n v="46.1"/>
    <s v="ND"/>
    <s v="NA"/>
    <n v="46.1"/>
    <n v="23.644251626898047"/>
    <n v="23.644251626898047"/>
    <s v="NA"/>
    <s v="ND"/>
    <s v="NA"/>
    <s v="ND"/>
    <s v="NA"/>
    <s v="ND"/>
    <n v="23.644251626898047"/>
    <n v="23.644251626898047"/>
    <x v="5"/>
    <n v="2002"/>
    <s v="Yang, C."/>
    <s v="China"/>
    <s v="Role of La2O3 in Pd-supported catalysts for methanol decomposition"/>
    <s v="Catalysis Letters"/>
    <x v="256"/>
    <m/>
    <m/>
  </r>
  <r>
    <x v="1"/>
    <n v="3"/>
    <s v="NA"/>
    <s v="NA"/>
    <x v="14"/>
    <m/>
    <s v="NA"/>
    <x v="46"/>
    <s v="gamma-Al2O3 from Taiyuan, CeO2 from cerium nitrate solution and La2O3 from lanthanum nitrate solution (La2O3: 15 wt%)"/>
    <s v="support prepared by impregnation, lanthanum first and cerium second"/>
    <n v="773"/>
    <n v="4"/>
    <x v="0"/>
    <m/>
    <m/>
    <x v="0"/>
    <m/>
    <s v="NA"/>
    <n v="4"/>
    <n v="773"/>
    <s v="H2"/>
    <n v="1"/>
    <n v="773"/>
    <s v="H2 Chemisorption"/>
    <s v="NA"/>
    <s v="NA"/>
    <n v="45.3"/>
    <s v="ND"/>
    <s v="NA"/>
    <n v="45.3"/>
    <n v="24.061810154525389"/>
    <n v="24.061810154525389"/>
    <s v="NA"/>
    <s v="ND"/>
    <s v="NA"/>
    <s v="ND"/>
    <s v="NA"/>
    <s v="ND"/>
    <n v="24.061810154525389"/>
    <n v="24.061810154525389"/>
    <x v="5"/>
    <n v="2002"/>
    <s v="Yang, C."/>
    <s v="China"/>
    <s v="Role of La2O3 in Pd-supported catalysts for methanol decomposition"/>
    <s v="Catalysis Letters"/>
    <x v="256"/>
    <m/>
    <m/>
  </r>
  <r>
    <x v="1"/>
    <n v="3"/>
    <s v="NA"/>
    <s v="NA"/>
    <x v="14"/>
    <m/>
    <s v="NA"/>
    <x v="46"/>
    <s v="gamma-Al2O3 from Taiyuan, CeO2 from cerium nitrate solution and La2O3 from lanthanum nitrate solution (La2O3: 20 wt%)"/>
    <s v="support prepared by impregnation, lanthanum first and cerium second"/>
    <n v="773"/>
    <n v="4"/>
    <x v="0"/>
    <m/>
    <m/>
    <x v="0"/>
    <m/>
    <s v="NA"/>
    <n v="4"/>
    <n v="773"/>
    <s v="H2"/>
    <n v="1"/>
    <n v="773"/>
    <s v="H2 Chemisorption"/>
    <s v="NA"/>
    <s v="NA"/>
    <n v="43.9"/>
    <s v="ND"/>
    <s v="NA"/>
    <n v="43.9"/>
    <n v="24.829157175398635"/>
    <n v="24.829157175398635"/>
    <s v="NA"/>
    <s v="ND"/>
    <s v="NA"/>
    <s v="ND"/>
    <s v="NA"/>
    <s v="ND"/>
    <n v="24.829157175398635"/>
    <n v="24.829157175398635"/>
    <x v="5"/>
    <n v="2002"/>
    <s v="Yang, C."/>
    <s v="China"/>
    <s v="Role of La2O3 in Pd-supported catalysts for methanol decomposition"/>
    <s v="Catalysis Letters"/>
    <x v="256"/>
    <m/>
    <m/>
  </r>
  <r>
    <x v="0"/>
    <s v="NA"/>
    <n v="10.09"/>
    <s v="NA"/>
    <x v="144"/>
    <n v="108"/>
    <n v="1070.366699702676"/>
    <x v="0"/>
    <s v="from Merck"/>
    <s v="ND"/>
    <m/>
    <m/>
    <x v="0"/>
    <s v="HCl"/>
    <m/>
    <x v="0"/>
    <n v="8.9"/>
    <s v="NA"/>
    <n v="4"/>
    <n v="773"/>
    <s v="H2"/>
    <n v="1"/>
    <n v="573"/>
    <s v="H2 Chemisorption"/>
    <s v="NA"/>
    <n v="1.1060000000000001"/>
    <n v="14"/>
    <s v="ND"/>
    <s v="NA"/>
    <n v="14"/>
    <s v="NA"/>
    <n v="79"/>
    <n v="79"/>
    <s v="ND"/>
    <s v="NA"/>
    <s v="ND"/>
    <s v="NA"/>
    <s v="ND"/>
    <n v="79"/>
    <n v="79"/>
    <x v="29"/>
    <n v="2002"/>
    <s v="Wang, C.-B."/>
    <s v="Repuplic of China"/>
    <s v="Effects of the addition of titania on the thermal characterization_x000a_of alumina-supported palladium"/>
    <s v="Journal of Molecular Catalysis A: Chemical"/>
    <x v="257"/>
    <m/>
    <s v="gamma-Al2O3 Merck"/>
  </r>
  <r>
    <x v="0"/>
    <s v="NA"/>
    <n v="4.72"/>
    <s v="NA"/>
    <x v="60"/>
    <n v="108"/>
    <n v="2288.1355932203392"/>
    <x v="0"/>
    <s v="from Merck"/>
    <s v="ND"/>
    <m/>
    <m/>
    <x v="0"/>
    <s v="HCl"/>
    <m/>
    <x v="0"/>
    <n v="8.9"/>
    <s v="NA"/>
    <n v="4"/>
    <n v="773"/>
    <s v="H2"/>
    <n v="1"/>
    <n v="573"/>
    <s v="H2 Chemisorption"/>
    <s v="NA"/>
    <n v="1.0920000000000001"/>
    <n v="21"/>
    <s v="ND"/>
    <s v="NA"/>
    <n v="21"/>
    <s v="NA"/>
    <n v="52"/>
    <n v="52"/>
    <s v="ND"/>
    <s v="NA"/>
    <s v="ND"/>
    <s v="NA"/>
    <s v="ND"/>
    <n v="52"/>
    <n v="52"/>
    <x v="29"/>
    <n v="2002"/>
    <s v="Wang, C.-B."/>
    <s v="Repuplic of China"/>
    <s v="Effects of the addition of titania on the thermal characterization_x000a_of alumina-supported palladium"/>
    <s v="Journal of Molecular Catalysis A: Chemical"/>
    <x v="257"/>
    <m/>
    <s v="gamma-Al2O3 Merck"/>
  </r>
  <r>
    <x v="0"/>
    <s v="NA"/>
    <n v="0.98"/>
    <s v="NA"/>
    <x v="22"/>
    <n v="108"/>
    <n v="11020.408163265307"/>
    <x v="0"/>
    <s v="from Merck"/>
    <s v="ND"/>
    <m/>
    <m/>
    <x v="0"/>
    <s v="HCl"/>
    <m/>
    <x v="0"/>
    <n v="8.9"/>
    <s v="NA"/>
    <n v="4"/>
    <n v="773"/>
    <s v="H2"/>
    <n v="1"/>
    <n v="573"/>
    <s v="H2 Chemisorption"/>
    <s v="NA"/>
    <n v="1.1020000000000001"/>
    <n v="38"/>
    <s v="ND"/>
    <s v="NA"/>
    <n v="38"/>
    <s v="NA"/>
    <n v="29"/>
    <n v="29"/>
    <s v="ND"/>
    <s v="NA"/>
    <s v="ND"/>
    <s v="NA"/>
    <s v="ND"/>
    <n v="29"/>
    <n v="29"/>
    <x v="29"/>
    <n v="2002"/>
    <s v="Wang, C.-B."/>
    <s v="Repuplic of China"/>
    <s v="Effects of the addition of titania on the thermal characterization_x000a_of alumina-supported palladium"/>
    <s v="Journal of Molecular Catalysis A: Chemical"/>
    <x v="257"/>
    <m/>
    <s v="gamma-Al2O3 Merck"/>
  </r>
  <r>
    <x v="0"/>
    <s v="NA"/>
    <n v="1.07"/>
    <s v="NA"/>
    <x v="145"/>
    <n v="108"/>
    <n v="10093.457943925234"/>
    <x v="0"/>
    <s v="from Merck"/>
    <s v="ND"/>
    <m/>
    <m/>
    <x v="0"/>
    <s v="HCl"/>
    <m/>
    <x v="0"/>
    <n v="8.9"/>
    <s v="NA"/>
    <n v="4"/>
    <n v="773"/>
    <s v="H2"/>
    <n v="1"/>
    <n v="573"/>
    <s v="H2 Chemisorption"/>
    <s v="NA"/>
    <n v="1.0920000000000001"/>
    <n v="52"/>
    <s v="ND"/>
    <s v="NA"/>
    <n v="52"/>
    <s v="NA"/>
    <n v="21"/>
    <n v="21"/>
    <s v="ND"/>
    <s v="NA"/>
    <s v="ND"/>
    <s v="NA"/>
    <s v="ND"/>
    <n v="21"/>
    <n v="21"/>
    <x v="29"/>
    <n v="2002"/>
    <s v="Wang, C.-B."/>
    <s v="Repuplic of China"/>
    <s v="Effects of the addition of titania on the thermal characterization_x000a_of alumina-supported palladium"/>
    <s v="Journal of Molecular Catalysis A: Chemical"/>
    <x v="257"/>
    <m/>
    <s v="gamma-Al2O3 Merck"/>
  </r>
  <r>
    <x v="0"/>
    <s v="NA"/>
    <n v="1.08"/>
    <s v="NA"/>
    <x v="146"/>
    <n v="108"/>
    <n v="10000"/>
    <x v="0"/>
    <s v="from Merck"/>
    <s v="ND"/>
    <m/>
    <m/>
    <x v="0"/>
    <s v="HCl"/>
    <m/>
    <x v="0"/>
    <n v="8.9"/>
    <s v="NA"/>
    <n v="4"/>
    <n v="773"/>
    <s v="H2"/>
    <n v="1"/>
    <n v="573"/>
    <s v="H2 Chemisorption"/>
    <s v="NA"/>
    <n v="1.1200000000000001"/>
    <n v="80"/>
    <s v="ND"/>
    <s v="NA"/>
    <n v="80"/>
    <s v="NA"/>
    <n v="14"/>
    <n v="14"/>
    <s v="ND"/>
    <s v="NA"/>
    <s v="ND"/>
    <s v="NA"/>
    <s v="ND"/>
    <n v="14"/>
    <n v="14"/>
    <x v="29"/>
    <n v="2002"/>
    <s v="Wang, C.-B."/>
    <s v="Repuplic of China"/>
    <s v="Effects of the addition of titania on the thermal characterization_x000a_of alumina-supported palladium"/>
    <s v="Journal of Molecular Catalysis A: Chemical"/>
    <x v="257"/>
    <m/>
    <s v="gamma-Al2O3 Merck"/>
  </r>
  <r>
    <x v="0"/>
    <s v="NA"/>
    <n v="2.4700000000000002"/>
    <s v="NA"/>
    <x v="147"/>
    <m/>
    <s v="NA"/>
    <x v="5"/>
    <s v="ND"/>
    <s v="ND"/>
    <m/>
    <m/>
    <x v="0"/>
    <s v="HCl"/>
    <m/>
    <x v="0"/>
    <n v="5.5"/>
    <s v="NA"/>
    <n v="4"/>
    <n v="773"/>
    <s v="H2"/>
    <n v="1"/>
    <n v="423"/>
    <s v="H2 Chemisorption"/>
    <s v="NA"/>
    <n v="1.1000000000000001"/>
    <n v="20"/>
    <s v="ND"/>
    <s v="NA"/>
    <n v="20"/>
    <s v="NA"/>
    <n v="55"/>
    <n v="55"/>
    <s v="ND"/>
    <s v="NA"/>
    <s v="ND"/>
    <s v="NA"/>
    <s v="ND"/>
    <n v="55"/>
    <n v="55"/>
    <x v="29"/>
    <n v="2002"/>
    <s v="Wang, C.-B."/>
    <s v="Repuplic of China"/>
    <s v="Effects of the addition of titania on the thermal characterization_x000a_of alumina-supported palladium"/>
    <s v="Journal of Molecular Catalysis A: Chemical"/>
    <x v="257"/>
    <m/>
    <s v="TiO2 Anatase Aldrich"/>
  </r>
  <r>
    <x v="0"/>
    <s v="NA"/>
    <n v="1.95"/>
    <s v="NA"/>
    <x v="148"/>
    <m/>
    <s v="NA"/>
    <x v="5"/>
    <s v="ND"/>
    <s v="ND"/>
    <m/>
    <m/>
    <x v="0"/>
    <s v="HCl"/>
    <m/>
    <x v="0"/>
    <n v="5.5"/>
    <s v="NA"/>
    <n v="4"/>
    <n v="773"/>
    <s v="H2"/>
    <n v="1"/>
    <n v="423"/>
    <s v="H2 Chemisorption"/>
    <s v="NA"/>
    <n v="1.089"/>
    <n v="33"/>
    <s v="ND"/>
    <s v="NA"/>
    <n v="33"/>
    <s v="NA"/>
    <n v="33"/>
    <n v="33"/>
    <s v="ND"/>
    <s v="NA"/>
    <s v="ND"/>
    <s v="NA"/>
    <s v="ND"/>
    <n v="33"/>
    <n v="33"/>
    <x v="29"/>
    <n v="2002"/>
    <s v="Wang, C.-B."/>
    <s v="Repuplic of China"/>
    <s v="Effects of the addition of titania on the thermal characterization_x000a_of alumina-supported palladium"/>
    <s v="Journal of Molecular Catalysis A: Chemical"/>
    <x v="257"/>
    <m/>
    <s v="TiO2 Anatase Aldrich"/>
  </r>
  <r>
    <x v="0"/>
    <s v="NA"/>
    <n v="1.1000000000000001"/>
    <s v="NA"/>
    <x v="11"/>
    <m/>
    <s v="NA"/>
    <x v="5"/>
    <s v="ND"/>
    <s v="ND"/>
    <m/>
    <m/>
    <x v="0"/>
    <s v="HCl"/>
    <m/>
    <x v="0"/>
    <n v="5.5"/>
    <s v="NA"/>
    <n v="4"/>
    <n v="773"/>
    <s v="H2"/>
    <n v="1"/>
    <n v="423"/>
    <s v="H2 Chemisorption"/>
    <s v="NA"/>
    <n v="1.1000000000000001"/>
    <n v="50"/>
    <s v="ND"/>
    <s v="NA"/>
    <n v="50"/>
    <s v="NA"/>
    <n v="22"/>
    <n v="22"/>
    <s v="ND"/>
    <s v="NA"/>
    <s v="ND"/>
    <s v="NA"/>
    <s v="ND"/>
    <n v="22"/>
    <n v="22"/>
    <x v="29"/>
    <n v="2002"/>
    <s v="Wang, C.-B."/>
    <s v="Repuplic of China"/>
    <s v="Effects of the addition of titania on the thermal characterization_x000a_of alumina-supported palladium"/>
    <s v="Journal of Molecular Catalysis A: Chemical"/>
    <x v="257"/>
    <m/>
    <s v="TiO2 Anatase Aldrich"/>
  </r>
  <r>
    <x v="0"/>
    <s v="NA"/>
    <n v="0.98"/>
    <s v="NA"/>
    <x v="22"/>
    <m/>
    <s v="NA"/>
    <x v="47"/>
    <s v="from Merck gamma-Al2O3 and Ti(O-i-C3H4)4 solution (6%TiO2-Al2O3)"/>
    <s v="ND"/>
    <n v="873"/>
    <n v="6"/>
    <x v="0"/>
    <s v="HCl"/>
    <m/>
    <x v="0"/>
    <m/>
    <s v="NA"/>
    <n v="4"/>
    <n v="773"/>
    <s v="H2"/>
    <n v="1"/>
    <n v="423"/>
    <s v="H2 Chemisorption"/>
    <s v="NA"/>
    <n v="1.08"/>
    <n v="60"/>
    <s v="ND"/>
    <s v="NA"/>
    <n v="60"/>
    <s v="NA"/>
    <n v="18"/>
    <n v="18"/>
    <s v="ND"/>
    <s v="NA"/>
    <s v="ND"/>
    <s v="NA"/>
    <s v="ND"/>
    <n v="18"/>
    <n v="18"/>
    <x v="29"/>
    <n v="2002"/>
    <s v="Wang, C.-B."/>
    <s v="Repuplic of China"/>
    <s v="Effects of the addition of titania on the thermal characterization_x000a_of alumina-supported palladium"/>
    <s v="Journal of Molecular Catalysis A: Chemical"/>
    <x v="257"/>
    <m/>
    <m/>
  </r>
  <r>
    <x v="0"/>
    <s v="NA"/>
    <n v="1.02"/>
    <s v="NA"/>
    <x v="149"/>
    <m/>
    <s v="NA"/>
    <x v="47"/>
    <s v="from Merck gamma-Al2O3 and Ti(O-i-C3H4)4 solution (10%TiO2-Al2O3)"/>
    <s v="ND"/>
    <n v="873"/>
    <n v="6"/>
    <x v="0"/>
    <s v="HCl"/>
    <m/>
    <x v="0"/>
    <m/>
    <s v="NA"/>
    <n v="4"/>
    <n v="773"/>
    <s v="H2"/>
    <n v="1"/>
    <n v="423"/>
    <s v="H2 Chemisorption"/>
    <s v="NA"/>
    <n v="1.125"/>
    <n v="75"/>
    <s v="ND"/>
    <s v="NA"/>
    <n v="75"/>
    <s v="NA"/>
    <n v="15"/>
    <n v="15"/>
    <s v="ND"/>
    <s v="NA"/>
    <s v="ND"/>
    <s v="NA"/>
    <s v="ND"/>
    <n v="15"/>
    <n v="15"/>
    <x v="29"/>
    <n v="2002"/>
    <s v="Wang, C.-B."/>
    <s v="Repuplic of China"/>
    <s v="Effects of the addition of titania on the thermal characterization_x000a_of alumina-supported palladium"/>
    <s v="Journal of Molecular Catalysis A: Chemical"/>
    <x v="257"/>
    <m/>
    <m/>
  </r>
  <r>
    <x v="0"/>
    <s v="NA"/>
    <n v="0.96"/>
    <s v="NA"/>
    <x v="91"/>
    <m/>
    <s v="NA"/>
    <x v="47"/>
    <s v="from Merck gamma-Al2O3 and Ti(O-i-C3H4)4 solution (20%TiO2-Al2O3)"/>
    <s v="ND"/>
    <n v="873"/>
    <n v="6"/>
    <x v="0"/>
    <s v="HCl"/>
    <m/>
    <x v="0"/>
    <m/>
    <s v="NA"/>
    <n v="4"/>
    <n v="773"/>
    <s v="H2"/>
    <n v="1"/>
    <n v="423"/>
    <s v="H2 Chemisorption"/>
    <s v="NA"/>
    <n v="1.1200000000000001"/>
    <n v="80"/>
    <s v="ND"/>
    <s v="NA"/>
    <n v="80"/>
    <s v="NA"/>
    <n v="14"/>
    <n v="14"/>
    <s v="ND"/>
    <s v="NA"/>
    <s v="ND"/>
    <s v="NA"/>
    <s v="ND"/>
    <n v="14"/>
    <n v="14"/>
    <x v="29"/>
    <n v="2002"/>
    <s v="Wang, C.-B."/>
    <s v="Repuplic of China"/>
    <s v="Effects of the addition of titania on the thermal characterization_x000a_of alumina-supported palladium"/>
    <s v="Journal of Molecular Catalysis A: Chemical"/>
    <x v="257"/>
    <m/>
    <m/>
  </r>
  <r>
    <x v="1"/>
    <s v="NA"/>
    <n v="1.6"/>
    <s v="NA"/>
    <x v="150"/>
    <n v="200"/>
    <n v="12500"/>
    <x v="10"/>
    <s v="from Rhodia"/>
    <s v="ND"/>
    <m/>
    <m/>
    <x v="4"/>
    <m/>
    <m/>
    <x v="0"/>
    <n v="6"/>
    <s v="NA"/>
    <n v="4"/>
    <n v="673"/>
    <s v="H2"/>
    <n v="1"/>
    <n v="673"/>
    <s v="H2 Chemisorption"/>
    <s v="NA"/>
    <s v="NA"/>
    <n v="70"/>
    <s v="ND"/>
    <s v="NA"/>
    <n v="70"/>
    <n v="15.571428571428571"/>
    <n v="15.571428571428571"/>
    <s v="NA"/>
    <s v="ND"/>
    <s v="NA"/>
    <s v="ND"/>
    <s v="NA"/>
    <s v="ND"/>
    <n v="15.571428571428571"/>
    <n v="15.571428571428571"/>
    <x v="2"/>
    <n v="2002"/>
    <s v="Epron, F."/>
    <s v="France"/>
    <s v="Catalytic Reduction of Nitrate in Water on a Monometallic Pd/CeO2 Catalyst"/>
    <s v="Journal of Catalysis"/>
    <x v="258"/>
    <m/>
    <m/>
  </r>
  <r>
    <x v="1"/>
    <s v="NA"/>
    <n v="1.6"/>
    <s v="NA"/>
    <x v="150"/>
    <n v="218"/>
    <n v="13625"/>
    <x v="0"/>
    <s v="prepared by calcinating pseudoboehmite at 773 K"/>
    <s v="ND"/>
    <m/>
    <m/>
    <x v="4"/>
    <m/>
    <m/>
    <x v="0"/>
    <n v="9.5"/>
    <s v="NA"/>
    <n v="4"/>
    <n v="673"/>
    <s v="H2"/>
    <n v="1"/>
    <n v="673"/>
    <s v="H2 Chemisorption"/>
    <s v="NA"/>
    <s v="NA"/>
    <n v="13"/>
    <s v="ND"/>
    <s v="NA"/>
    <n v="13"/>
    <n v="83.84615384615384"/>
    <n v="83.84615384615384"/>
    <s v="NA"/>
    <s v="ND"/>
    <s v="NA"/>
    <s v="ND"/>
    <s v="NA"/>
    <s v="ND"/>
    <n v="83.84615384615384"/>
    <n v="83.84615384615384"/>
    <x v="2"/>
    <n v="2002"/>
    <s v="Epron, F."/>
    <s v="France"/>
    <s v="Catalytic Reduction of Nitrate in Water on a Monometallic Pd/CeO2 Catalyst"/>
    <s v="Journal of Catalysis"/>
    <x v="258"/>
    <m/>
    <s v="Al2O3 Boehmite"/>
  </r>
  <r>
    <x v="1"/>
    <s v="NA"/>
    <n v="0.16"/>
    <s v="NA"/>
    <x v="50"/>
    <m/>
    <s v="NA"/>
    <x v="25"/>
    <s v="prepared by chemical precipitation from SnCl4.5H2O"/>
    <s v=" after preparation filtered, washed and dried"/>
    <n v="873"/>
    <n v="4"/>
    <x v="6"/>
    <s v="dichloromethane"/>
    <m/>
    <x v="0"/>
    <m/>
    <s v="NA"/>
    <n v="4"/>
    <n v="873"/>
    <s v="H2"/>
    <n v="1"/>
    <n v="423"/>
    <s v="CO Chemisorption"/>
    <n v="1.1088"/>
    <s v="NA"/>
    <n v="33.6"/>
    <s v="ND"/>
    <s v="NA"/>
    <n v="33.6"/>
    <s v="NA"/>
    <n v="33"/>
    <n v="33"/>
    <s v="ND"/>
    <s v="NA"/>
    <s v="ND"/>
    <s v="NA"/>
    <s v="ND"/>
    <n v="33"/>
    <n v="33"/>
    <x v="1"/>
    <n v="2017"/>
    <s v="Zhao, Z."/>
    <s v="China"/>
    <s v="Catalytic combustion of methane over Pd/SnO2 catalysts"/>
    <s v="Chinese Journal of Catalysis"/>
    <x v="259"/>
    <m/>
    <m/>
  </r>
  <r>
    <x v="1"/>
    <s v="NA"/>
    <n v="0.15"/>
    <s v="NA"/>
    <x v="98"/>
    <m/>
    <s v="NA"/>
    <x v="25"/>
    <s v="prepared by chemical precipitation from SnCl4.5H2O"/>
    <s v=" after preparation filtered, washed and dried"/>
    <n v="1073"/>
    <n v="4"/>
    <x v="6"/>
    <s v="dichloromethane"/>
    <m/>
    <x v="0"/>
    <m/>
    <s v="NA"/>
    <n v="4"/>
    <n v="873"/>
    <s v="H2"/>
    <n v="1"/>
    <n v="423"/>
    <s v="CO Chemisorption"/>
    <n v="1.1024"/>
    <s v="NA"/>
    <n v="20.8"/>
    <s v="ND"/>
    <s v="NA"/>
    <n v="20.8"/>
    <s v="NA"/>
    <n v="53"/>
    <n v="53"/>
    <s v="ND"/>
    <s v="NA"/>
    <s v="ND"/>
    <s v="NA"/>
    <s v="ND"/>
    <n v="53"/>
    <n v="53"/>
    <x v="1"/>
    <n v="2017"/>
    <s v="Zhao, Z."/>
    <s v="China"/>
    <s v="Catalytic combustion of methane over Pd/SnO2 catalysts"/>
    <s v="Chinese Journal of Catalysis"/>
    <x v="259"/>
    <m/>
    <m/>
  </r>
  <r>
    <x v="1"/>
    <s v="NA"/>
    <n v="0.15"/>
    <s v="NA"/>
    <x v="98"/>
    <m/>
    <s v="NA"/>
    <x v="25"/>
    <s v="prepared by chemical precipitation from SnCl4.5H2O"/>
    <s v=" after preparation filtered, washed and dried"/>
    <n v="1273"/>
    <n v="4"/>
    <x v="6"/>
    <s v="dichloromethane"/>
    <m/>
    <x v="0"/>
    <m/>
    <s v="NA"/>
    <n v="4"/>
    <n v="873"/>
    <s v="H2"/>
    <n v="1"/>
    <n v="423"/>
    <s v="CO Chemisorption"/>
    <n v="1.0948000000000002"/>
    <s v="NA"/>
    <n v="16.100000000000001"/>
    <s v="ND"/>
    <s v="NA"/>
    <n v="16.100000000000001"/>
    <s v="NA"/>
    <n v="68"/>
    <n v="68"/>
    <s v="ND"/>
    <s v="NA"/>
    <s v="ND"/>
    <s v="NA"/>
    <s v="ND"/>
    <n v="68"/>
    <n v="68"/>
    <x v="1"/>
    <n v="2017"/>
    <s v="Zhao, Z."/>
    <s v="China"/>
    <s v="Catalytic combustion of methane over Pd/SnO2 catalysts"/>
    <s v="Chinese Journal of Catalysis"/>
    <x v="259"/>
    <m/>
    <m/>
  </r>
  <r>
    <x v="1"/>
    <s v="NA"/>
    <n v="0.15"/>
    <s v="NA"/>
    <x v="98"/>
    <m/>
    <s v="NA"/>
    <x v="25"/>
    <s v="prepared by chemical precipitation from SnCl4.5H2O"/>
    <s v=" after preparation filtered, washed and dried"/>
    <n v="1473"/>
    <n v="4"/>
    <x v="6"/>
    <s v="dichloromethane"/>
    <m/>
    <x v="0"/>
    <m/>
    <s v="NA"/>
    <n v="4"/>
    <n v="873"/>
    <s v="H2"/>
    <n v="1"/>
    <n v="423"/>
    <s v="CO Chemisorption"/>
    <n v="1.099"/>
    <s v="NA"/>
    <n v="15.7"/>
    <s v="ND"/>
    <s v="NA"/>
    <n v="15.7"/>
    <s v="NA"/>
    <n v="70"/>
    <n v="70"/>
    <s v="ND"/>
    <s v="NA"/>
    <s v="ND"/>
    <s v="NA"/>
    <s v="ND"/>
    <n v="70"/>
    <n v="70"/>
    <x v="1"/>
    <n v="2017"/>
    <s v="Zhao, Z."/>
    <s v="China"/>
    <s v="Catalytic combustion of methane over Pd/SnO2 catalysts"/>
    <s v="Chinese Journal of Catalysis"/>
    <x v="259"/>
    <m/>
    <m/>
  </r>
  <r>
    <x v="0"/>
    <n v="0.5"/>
    <n v="0.47"/>
    <n v="6.0000000000000053E-2"/>
    <x v="6"/>
    <m/>
    <s v="NA"/>
    <x v="0"/>
    <s v="from pseudoboehmite (AlO(OH)), CHALCO Shandong Co.Ltd."/>
    <s v="ND"/>
    <n v="673"/>
    <n v="6"/>
    <x v="1"/>
    <s v="water"/>
    <n v="1.5"/>
    <x v="1"/>
    <n v="7.5"/>
    <n v="6"/>
    <n v="4"/>
    <n v="673"/>
    <s v="H2"/>
    <n v="1"/>
    <n v="573"/>
    <s v="CO Chemisorption"/>
    <n v="1.1220000000000001"/>
    <s v="NA"/>
    <n v="37.4"/>
    <s v="ND"/>
    <s v="NA"/>
    <n v="37.4"/>
    <s v="NA"/>
    <n v="30"/>
    <n v="30"/>
    <s v="ND"/>
    <s v="NA"/>
    <s v="ND"/>
    <n v="35"/>
    <n v="12"/>
    <n v="30"/>
    <n v="30"/>
    <x v="0"/>
    <n v="2017"/>
    <s v="Dai, C."/>
    <s v="China"/>
    <s v="The influence of alumina phases on the performance of Pd/Al2O3 catalyst in_x000a_selective hydrogenation of benzonitrile to benzylamine"/>
    <s v="Applied Catalysis A: General"/>
    <x v="260"/>
    <m/>
    <s v="Al2O3 unspecified Aldrich"/>
  </r>
  <r>
    <x v="0"/>
    <n v="0.5"/>
    <n v="0.47"/>
    <n v="6.0000000000000053E-2"/>
    <x v="6"/>
    <m/>
    <s v="NA"/>
    <x v="32"/>
    <s v="from bayerite which was prepared from NaAlO2, CHALCO Shandong Co.Ltd."/>
    <s v="ND"/>
    <n v="1273"/>
    <n v="6"/>
    <x v="1"/>
    <s v="water"/>
    <n v="1.5"/>
    <x v="1"/>
    <m/>
    <s v="NA"/>
    <n v="4"/>
    <n v="673"/>
    <s v="H2"/>
    <n v="1"/>
    <n v="573"/>
    <s v="CO Chemisorption"/>
    <n v="1.1559999999999999"/>
    <s v="NA"/>
    <n v="13.6"/>
    <s v="ND"/>
    <s v="NA"/>
    <n v="13.6"/>
    <s v="NA"/>
    <n v="85"/>
    <n v="85"/>
    <s v="ND"/>
    <s v="NA"/>
    <s v="ND"/>
    <n v="80"/>
    <n v="30"/>
    <n v="85"/>
    <n v="85"/>
    <x v="0"/>
    <n v="2017"/>
    <s v="Dai, C."/>
    <s v="China"/>
    <s v="The influence of alumina phases on the performance of Pd/Al2O3 catalyst in_x000a_selective hydrogenation of benzonitrile to benzylamine"/>
    <s v="Applied Catalysis A: General"/>
    <x v="260"/>
    <m/>
    <m/>
  </r>
  <r>
    <x v="0"/>
    <n v="0.5"/>
    <n v="0.47"/>
    <n v="6.0000000000000053E-2"/>
    <x v="6"/>
    <m/>
    <s v="NA"/>
    <x v="8"/>
    <s v="from pseudoboehmite (AlO(OH)), CHALCO Shandong Co.Ltd."/>
    <s v="ND"/>
    <n v="1473"/>
    <n v="6"/>
    <x v="1"/>
    <s v="water"/>
    <n v="1.5"/>
    <x v="1"/>
    <n v="7.5"/>
    <n v="6"/>
    <n v="4"/>
    <n v="673"/>
    <s v="H2"/>
    <n v="1"/>
    <n v="573"/>
    <s v="CO Chemisorption"/>
    <n v="1.107"/>
    <s v="NA"/>
    <n v="3"/>
    <s v="ND"/>
    <s v="NA"/>
    <n v="3"/>
    <s v="NA"/>
    <n v="369"/>
    <n v="369"/>
    <s v="ND"/>
    <s v="NA"/>
    <s v="ND"/>
    <n v="320"/>
    <n v="180"/>
    <n v="369"/>
    <n v="369"/>
    <x v="0"/>
    <n v="2017"/>
    <s v="Dai, C."/>
    <s v="China"/>
    <s v="The influence of alumina phases on the performance of Pd/Al2O3 catalyst in_x000a_selective hydrogenation of benzonitrile to benzylamine"/>
    <s v="Applied Catalysis A: General"/>
    <x v="260"/>
    <m/>
    <s v="Al2O3 unspecified Aldrich"/>
  </r>
  <r>
    <x v="1"/>
    <n v="1"/>
    <s v="NA"/>
    <s v="NA"/>
    <x v="0"/>
    <n v="58.3"/>
    <n v="5830"/>
    <x v="5"/>
    <s v="from Degussa P25"/>
    <s v="ND"/>
    <m/>
    <m/>
    <x v="1"/>
    <s v="water"/>
    <m/>
    <x v="0"/>
    <n v="6"/>
    <s v="NA"/>
    <n v="2"/>
    <n v="673"/>
    <s v="H2"/>
    <n v="1"/>
    <n v="573"/>
    <s v="CO Chemisorption"/>
    <s v="NA"/>
    <s v="NA"/>
    <n v="21.4"/>
    <s v="ND"/>
    <s v="NA"/>
    <n v="21.4"/>
    <n v="50.934579439252339"/>
    <n v="50.934579439252339"/>
    <s v="NA"/>
    <s v="ND"/>
    <s v="NA"/>
    <s v="ND"/>
    <n v="49"/>
    <s v="NND"/>
    <n v="50.934579439252339"/>
    <n v="50.934579439252339"/>
    <x v="1"/>
    <n v="2017"/>
    <s v="Li, Y."/>
    <s v="China"/>
    <s v="High temperature reduction dramatically promotes Pd/TiO2_x000a_catalyst for ambient formaldehyde oxidation"/>
    <s v="Applied Catalysis B: Environmental"/>
    <x v="261"/>
    <m/>
    <s v="TiO2 P25 Degussa"/>
  </r>
  <r>
    <x v="1"/>
    <n v="1"/>
    <s v="NA"/>
    <s v="NA"/>
    <x v="0"/>
    <n v="58.3"/>
    <n v="5830"/>
    <x v="5"/>
    <s v="from Degussa P25"/>
    <s v="ND"/>
    <m/>
    <m/>
    <x v="1"/>
    <s v="water"/>
    <m/>
    <x v="0"/>
    <n v="6"/>
    <s v="NA"/>
    <n v="2"/>
    <n v="673"/>
    <s v="H2"/>
    <n v="1"/>
    <n v="723"/>
    <s v="CO Chemisorption"/>
    <s v="NA"/>
    <s v="NA"/>
    <n v="16.899999999999999"/>
    <s v="ND"/>
    <s v="NA"/>
    <n v="16.899999999999999"/>
    <n v="64.49704142011835"/>
    <n v="64.49704142011835"/>
    <s v="NA"/>
    <s v="ND"/>
    <s v="NA"/>
    <s v="ND"/>
    <n v="38"/>
    <s v="ND"/>
    <n v="64.49704142011835"/>
    <n v="64.49704142011835"/>
    <x v="1"/>
    <n v="2017"/>
    <s v="Li, Y."/>
    <s v="China"/>
    <s v="High temperature reduction dramatically promotes Pd/TiO2 catalyst for ambient formaldehyde oxidation"/>
    <s v="Applied Catalysis B: Environmental"/>
    <x v="261"/>
    <m/>
    <s v="TiO2 P25 Degussa"/>
  </r>
  <r>
    <x v="1"/>
    <n v="10"/>
    <s v="NA"/>
    <s v="NA"/>
    <x v="2"/>
    <n v="954"/>
    <n v="9540"/>
    <x v="6"/>
    <s v="Mesoporous carbon xerogel, prepared by condensation of resorcinol and formaldehyde"/>
    <s v=" The gel was exchanged with_x000a_acetic acid, and it was further exposed to successive ex_x0002_tractions of acetone and cyclohexane, to remove the solvent_x000a_from the pores. The gel was first dried at ambient temper_x0002_ature and then it was further exposed to warm air at 50 ◦C_x000a_for 2–3 h. Carbonisation of the gel was carried out in nitro_x0002_gen atmosphere by heating it to 800 ◦C at a heating rate of_x000a_10 ◦C/min and further keeping it at this temperature for 6 h."/>
    <n v="673"/>
    <n v="10"/>
    <x v="8"/>
    <s v="water"/>
    <n v="11"/>
    <x v="1"/>
    <m/>
    <s v="NA"/>
    <m/>
    <m/>
    <s v="HCOONa"/>
    <n v="0.5"/>
    <n v="298"/>
    <s v="H2 Chemisorption"/>
    <s v="NA"/>
    <s v="NA"/>
    <n v="8.4"/>
    <s v="ND"/>
    <s v="NA"/>
    <n v="8.4"/>
    <n v="129.76190476190476"/>
    <n v="129.76190476190476"/>
    <s v="NA"/>
    <s v="ND"/>
    <s v="NA"/>
    <s v="ND"/>
    <n v="5000"/>
    <s v="ND"/>
    <n v="129.76190476190476"/>
    <n v="129.76190476190476"/>
    <x v="0"/>
    <n v="2004"/>
    <s v="Sípos, É"/>
    <s v="Hungary, Portugal"/>
    <s v="Enantioselective hydrogenations with highly mesoporous_x000a_carbon supported Pd catalysts"/>
    <s v="Journal of Molecular Catalysis A: Chemical"/>
    <x v="262"/>
    <s v="Reduction temperature is assumed room temperature, support initially treated with 5% oxygen in nitrogen which is written as support calcination"/>
    <m/>
  </r>
  <r>
    <x v="1"/>
    <n v="10"/>
    <s v="NA"/>
    <s v="NA"/>
    <x v="2"/>
    <n v="954"/>
    <n v="9540"/>
    <x v="6"/>
    <s v="Mesoporous carbon xerogel, prepared by condensation of resorcinol and formaldehyde"/>
    <s v=" The gel was exchanged with_x000a_acetic acid, and it was further exposed to successive ex_x0002_tractions of acetone and cyclohexane, to remove the solvent_x000a_from the pores. The gel was first dried at ambient temper_x0002_ature and then it was further exposed to warm air at 50 ◦C_x000a_for 2–3 h. Carbonisation of the gel was carried out in nitro_x0002_gen atmosphere by heating it to 800 ◦C at a heating rate of_x000a_10 ◦C/min and further keeping it at this temperature for 6 h."/>
    <n v="673"/>
    <n v="10"/>
    <x v="8"/>
    <s v="water"/>
    <n v="11"/>
    <x v="1"/>
    <m/>
    <s v="NA"/>
    <m/>
    <m/>
    <s v="H2"/>
    <n v="1"/>
    <n v="623"/>
    <s v="H2 Chemisorption"/>
    <s v="NA"/>
    <s v="NA"/>
    <n v="30.58"/>
    <s v="ND"/>
    <s v="NA"/>
    <n v="30.58"/>
    <n v="35.644211903204713"/>
    <n v="35.644211903204713"/>
    <s v="NA"/>
    <s v="ND"/>
    <s v="NA"/>
    <s v="ND"/>
    <n v="500"/>
    <s v="ND"/>
    <n v="35.644211903204713"/>
    <n v="35.644211903204713"/>
    <x v="0"/>
    <n v="2004"/>
    <s v="Sípos, É"/>
    <s v="Hungary, Portugal"/>
    <s v="Enantioselective hydrogenations with highly mesoporous_x000a_carbon supported Pd catalysts"/>
    <s v="Journal of Molecular Catalysis A: Chemical"/>
    <x v="262"/>
    <s v="support initially treated with 5% oxygen in nitrogen which is written as support calcination"/>
    <m/>
  </r>
  <r>
    <x v="1"/>
    <s v="NA"/>
    <n v="0.68"/>
    <s v="NA"/>
    <x v="111"/>
    <n v="77"/>
    <n v="11323.529411764704"/>
    <x v="0"/>
    <s v="from Rhone-Poulenc"/>
    <s v="ND"/>
    <m/>
    <m/>
    <x v="2"/>
    <s v="toluene"/>
    <m/>
    <x v="0"/>
    <n v="8.5"/>
    <s v="NA"/>
    <n v="2"/>
    <n v="623"/>
    <s v="H2"/>
    <n v="3.5"/>
    <n v="573"/>
    <s v="H2 Chemisorption"/>
    <s v="NA"/>
    <n v="1.1280000000000001"/>
    <n v="47"/>
    <s v="ND"/>
    <s v="NA"/>
    <n v="47"/>
    <s v="NA"/>
    <n v="24"/>
    <n v="24"/>
    <s v="ND"/>
    <s v="NA"/>
    <s v="ND"/>
    <n v="31"/>
    <s v="ND"/>
    <n v="24"/>
    <n v="24"/>
    <x v="1"/>
    <n v="2004"/>
    <s v="Neyertz, C."/>
    <s v="Argentina"/>
    <s v="Methane combustion over Pd/gamma-Al2O3 and Pd-VOx/gamma-Al2O3 catalysts"/>
    <s v="Applied Catalysis A: General"/>
    <x v="263"/>
    <m/>
    <s v="gamma-Al2O3 Alfa Aesar"/>
  </r>
  <r>
    <x v="1"/>
    <n v="1"/>
    <s v="NA"/>
    <s v="NA"/>
    <x v="0"/>
    <n v="55"/>
    <n v="5500"/>
    <x v="11"/>
    <s v="from Zircon, India"/>
    <s v="ND"/>
    <m/>
    <m/>
    <x v="0"/>
    <s v="water"/>
    <m/>
    <x v="0"/>
    <n v="6.1"/>
    <s v="NA"/>
    <n v="5"/>
    <n v="773"/>
    <s v="H2"/>
    <n v="0.5"/>
    <n v="573"/>
    <s v="CO Chemisorption"/>
    <n v="0.94000000000000006"/>
    <s v="NA"/>
    <n v="47"/>
    <s v="ND"/>
    <s v="NA"/>
    <n v="47"/>
    <s v="NA"/>
    <n v="20"/>
    <n v="20"/>
    <s v="ND"/>
    <s v="NA"/>
    <s v="ND"/>
    <s v="NA"/>
    <s v="ND"/>
    <n v="20"/>
    <n v="20"/>
    <x v="4"/>
    <n v="2004"/>
    <s v="Gopinath, R."/>
    <s v="India, Japan"/>
    <s v="A highly active low Pd content catalyst synthesized by_x000a_deposition–precipitation method for_x000a_hydrodechlorination of chlorobenzene"/>
    <s v="Journal of Molecular Catalysis A: Chemical"/>
    <x v="264"/>
    <m/>
    <s v="ZrO2 Aldrich"/>
  </r>
  <r>
    <x v="1"/>
    <n v="1"/>
    <s v="NA"/>
    <s v="NA"/>
    <x v="0"/>
    <n v="55"/>
    <n v="5500"/>
    <x v="11"/>
    <s v="from Zircon, India"/>
    <s v="ND"/>
    <m/>
    <m/>
    <x v="1"/>
    <s v="water"/>
    <m/>
    <x v="0"/>
    <n v="6.1"/>
    <s v="NA"/>
    <n v="5"/>
    <n v="773"/>
    <s v="H2"/>
    <n v="0.5"/>
    <n v="573"/>
    <s v="CO Chemisorption"/>
    <n v="0.88900000000000001"/>
    <s v="NA"/>
    <n v="7"/>
    <s v="ND"/>
    <s v="NA"/>
    <n v="7"/>
    <s v="NA"/>
    <n v="127"/>
    <n v="127"/>
    <s v="ND"/>
    <s v="NA"/>
    <s v="ND"/>
    <s v="NA"/>
    <s v="ND"/>
    <n v="127"/>
    <n v="127"/>
    <x v="4"/>
    <n v="2004"/>
    <s v="Gopinath, R."/>
    <s v="India, Japan"/>
    <s v="A highly active low Pd content catalyst synthesized by_x000a_deposition–precipitation method for_x000a_hydrodechlorination of chlorobenzene"/>
    <s v="Journal of Molecular Catalysis A: Chemical"/>
    <x v="264"/>
    <m/>
    <s v="ZrO2 Aldrich"/>
  </r>
  <r>
    <x v="5"/>
    <n v="1"/>
    <s v="NA"/>
    <s v="NA"/>
    <x v="0"/>
    <n v="55"/>
    <n v="5500"/>
    <x v="11"/>
    <s v="from Zircon, India"/>
    <s v="ND"/>
    <m/>
    <m/>
    <x v="0"/>
    <s v="water"/>
    <n v="10.5"/>
    <x v="1"/>
    <n v="6.1"/>
    <n v="-4.4000000000000004"/>
    <n v="5"/>
    <n v="773"/>
    <s v="H2"/>
    <n v="0.5"/>
    <n v="573"/>
    <s v="CO Chemisorption"/>
    <n v="0.9648000000000001"/>
    <s v="NA"/>
    <n v="72"/>
    <s v="ND"/>
    <s v="NA"/>
    <n v="72"/>
    <s v="NA"/>
    <n v="13.4"/>
    <n v="13.4"/>
    <s v="ND"/>
    <s v="NA"/>
    <s v="ND"/>
    <s v="NA"/>
    <s v="ND"/>
    <n v="13.4"/>
    <n v="13.4"/>
    <x v="4"/>
    <n v="2004"/>
    <s v="Gopinath, R."/>
    <s v="India, Japan"/>
    <s v="A highly active low Pd content catalyst synthesized by_x000a_deposition–precipitation method for_x000a_hydrodechlorination of chlorobenzene"/>
    <s v="Journal of Molecular Catalysis A: Chemical"/>
    <x v="264"/>
    <s v="Na2CO3 was used as reducing agent"/>
    <s v="ZrO2 Aldrich"/>
  </r>
  <r>
    <x v="5"/>
    <n v="1"/>
    <s v="NA"/>
    <s v="NA"/>
    <x v="0"/>
    <n v="55"/>
    <n v="5500"/>
    <x v="11"/>
    <s v="from Zircon, India"/>
    <s v="ND"/>
    <m/>
    <m/>
    <x v="1"/>
    <s v="water"/>
    <n v="10.5"/>
    <x v="1"/>
    <n v="6.1"/>
    <n v="-4.4000000000000004"/>
    <n v="5"/>
    <n v="773"/>
    <s v="H2"/>
    <n v="0.5"/>
    <n v="573"/>
    <s v="CO Chemisorption"/>
    <n v="0.93600000000000005"/>
    <s v="NA"/>
    <n v="8"/>
    <s v="ND"/>
    <s v="NA"/>
    <n v="8"/>
    <s v="NA"/>
    <n v="117"/>
    <n v="117"/>
    <s v="ND"/>
    <s v="NA"/>
    <s v="ND"/>
    <s v="NA"/>
    <s v="ND"/>
    <n v="117"/>
    <n v="117"/>
    <x v="4"/>
    <n v="2004"/>
    <s v="Gopinath, R."/>
    <s v="India, Japan"/>
    <s v="A highly active low Pd content catalyst synthesized by_x000a_deposition–precipitation method for_x000a_hydrodechlorination of chlorobenzene"/>
    <s v="Journal of Molecular Catalysis A: Chemical"/>
    <x v="264"/>
    <s v="Na2CO3 was used as reducing agent"/>
    <s v="ZrO2 Aldrich"/>
  </r>
  <r>
    <x v="1"/>
    <n v="5"/>
    <s v="NA"/>
    <s v="NA"/>
    <x v="1"/>
    <n v="174"/>
    <n v="3480"/>
    <x v="5"/>
    <s v="nanotubes from titanium dioxide"/>
    <s v="mixture heated at 120C for 20 h in autoclave, after cooled and aged for 2 days, washed"/>
    <m/>
    <m/>
    <x v="6"/>
    <s v="acetonitrile"/>
    <m/>
    <x v="0"/>
    <m/>
    <s v="NA"/>
    <n v="5"/>
    <n v="573"/>
    <s v="NA"/>
    <m/>
    <m/>
    <s v="TEM"/>
    <s v="NA"/>
    <s v="NA"/>
    <s v="NA"/>
    <s v="ND"/>
    <n v="47.391304347826086"/>
    <n v="47.391304347826086"/>
    <s v="NA"/>
    <s v="NA"/>
    <s v="NA"/>
    <s v="ND"/>
    <s v="NA"/>
    <s v="ND"/>
    <n v="23"/>
    <s v="ND"/>
    <n v="23"/>
    <n v="23"/>
    <x v="0"/>
    <n v="2007"/>
    <s v=" Sikhwivhilu, L.M."/>
    <s v="South Africa, India"/>
    <s v="Selective hydrogenation of o-chloronitrobenzene over_x000a_palladium supported nanotubular titanium dioxide derived catalysts"/>
    <s v="Catalysis Communications"/>
    <x v="265"/>
    <m/>
    <m/>
  </r>
  <r>
    <x v="1"/>
    <n v="7"/>
    <s v="NA"/>
    <s v="NA"/>
    <x v="37"/>
    <n v="174"/>
    <n v="2485.7142857142858"/>
    <x v="5"/>
    <s v="nanotubes from titanium dioxide"/>
    <s v="mixture heated at 120C for 20 h in autoclave, after cooled and aged for 2 days, washed"/>
    <m/>
    <m/>
    <x v="6"/>
    <s v="acetonitrile"/>
    <m/>
    <x v="0"/>
    <m/>
    <s v="NA"/>
    <n v="5"/>
    <n v="573"/>
    <s v="NA"/>
    <m/>
    <m/>
    <s v="TEM"/>
    <s v="NA"/>
    <s v="NA"/>
    <s v="NA"/>
    <s v="ND"/>
    <n v="35.161290322580648"/>
    <n v="35.161290322580648"/>
    <s v="NA"/>
    <s v="NA"/>
    <s v="NA"/>
    <s v="ND"/>
    <s v="NA"/>
    <s v="ND"/>
    <n v="31"/>
    <s v="ND"/>
    <n v="31"/>
    <n v="31"/>
    <x v="0"/>
    <n v="2007"/>
    <s v=" Sikhwivhilu, L.M."/>
    <s v="South Africa, India"/>
    <s v="Selective hydrogenation of o-chloronitrobenzene over_x000a_palladium supported nanotubular titanium dioxide derived catalysts"/>
    <s v="Catalysis Communications"/>
    <x v="265"/>
    <m/>
    <m/>
  </r>
  <r>
    <x v="0"/>
    <n v="1"/>
    <s v="NA"/>
    <s v="NA"/>
    <x v="0"/>
    <m/>
    <s v="NA"/>
    <x v="8"/>
    <s v="from Sigma-Aldrich "/>
    <s v="ND"/>
    <m/>
    <m/>
    <x v="1"/>
    <m/>
    <m/>
    <x v="0"/>
    <n v="6.7"/>
    <s v="NA"/>
    <n v="2"/>
    <n v="773"/>
    <s v="NA"/>
    <m/>
    <m/>
    <s v="CO Chemisorption"/>
    <n v="1.1177999999999999"/>
    <s v="NA"/>
    <n v="2.2999999999999998"/>
    <s v="ND"/>
    <s v="NA"/>
    <n v="2.2999999999999998"/>
    <s v="NA"/>
    <n v="486"/>
    <n v="486"/>
    <s v="ND"/>
    <s v="NA"/>
    <s v="ND"/>
    <s v="NA"/>
    <s v="ND"/>
    <n v="486"/>
    <n v="486"/>
    <x v="0"/>
    <n v="2008"/>
    <s v="Komhom, S."/>
    <s v="Thailand"/>
    <s v="Effects of the support crystallite size and the reduction temperature on the properties of Pd/alpha-Al2O3 catalysts in selective acetylene hydrogenation"/>
    <s v="Reaction Kinetics, Mechanisms and Catalysis"/>
    <x v="72"/>
    <m/>
    <s v="alpha-Al2O3 Aldrich"/>
  </r>
  <r>
    <x v="0"/>
    <n v="1"/>
    <s v="NA"/>
    <s v="NA"/>
    <x v="0"/>
    <m/>
    <s v="NA"/>
    <x v="8"/>
    <s v="by solvothermal method from aluminum isopropoxide and toluene"/>
    <s v="was purged completely by nitrogen before heating up to 300 C, held at this temperature for 2 h, cooled down and were washed with acetone repeatedly, and dried in air"/>
    <n v="1423"/>
    <n v="1"/>
    <x v="1"/>
    <m/>
    <m/>
    <x v="0"/>
    <n v="8.6"/>
    <s v="NA"/>
    <n v="2"/>
    <n v="773"/>
    <s v="NA"/>
    <m/>
    <m/>
    <s v="CO Chemisorption"/>
    <n v="1.1234"/>
    <s v="NA"/>
    <n v="8.1999999999999993"/>
    <s v="ND"/>
    <s v="NA"/>
    <n v="8.1999999999999993"/>
    <s v="NA"/>
    <n v="137"/>
    <n v="137"/>
    <s v="ND"/>
    <s v="NA"/>
    <s v="ND"/>
    <s v="NA"/>
    <s v="ND"/>
    <n v="137"/>
    <n v="137"/>
    <x v="0"/>
    <n v="2008"/>
    <s v="Komhom, S."/>
    <s v="Thailand"/>
    <s v="Effects of the support crystallite size and the reduction temperature on the properties of Pd/alpha-Al2O3 catalysts in selective acetylene hydrogenation"/>
    <s v="Reaction Kinetics, Mechanisms and Catalysis"/>
    <x v="72"/>
    <m/>
    <s v="Al2O3 from iso-propoxide"/>
  </r>
  <r>
    <x v="0"/>
    <n v="0.18"/>
    <s v="NA"/>
    <s v="NA"/>
    <x v="151"/>
    <m/>
    <s v="NA"/>
    <x v="1"/>
    <s v="ND"/>
    <s v="ND"/>
    <n v="773"/>
    <n v="2"/>
    <x v="0"/>
    <s v="water"/>
    <m/>
    <x v="0"/>
    <n v="7.5"/>
    <s v="NA"/>
    <n v="2"/>
    <n v="873"/>
    <s v="H2"/>
    <n v="2"/>
    <n v="723"/>
    <s v="CO Pulse Adsorption"/>
    <s v="NA"/>
    <s v="NA"/>
    <n v="70.290000000000006"/>
    <s v="ND"/>
    <s v="NA"/>
    <n v="70.290000000000006"/>
    <n v="15.507184521269027"/>
    <n v="15.507184521269027"/>
    <s v="NA"/>
    <s v="ND"/>
    <s v="NA"/>
    <s v="ND"/>
    <s v="NA"/>
    <s v="ND"/>
    <n v="15.507184521269027"/>
    <n v="15.507184521269027"/>
    <x v="1"/>
    <n v="2008"/>
    <s v="Gao, D."/>
    <s v="China"/>
    <s v="Catalytic activity of Pd/Al2O3 toward the combustion of methane"/>
    <s v="Catalysis Communications"/>
    <x v="266"/>
    <m/>
    <s v="Al2O3 unspecified Aldrich"/>
  </r>
  <r>
    <x v="0"/>
    <n v="0.18"/>
    <s v="NA"/>
    <s v="NA"/>
    <x v="151"/>
    <m/>
    <s v="NA"/>
    <x v="1"/>
    <s v="ND"/>
    <s v="ND"/>
    <n v="1073"/>
    <n v="2"/>
    <x v="0"/>
    <s v="water"/>
    <m/>
    <x v="0"/>
    <n v="7.5"/>
    <s v="NA"/>
    <n v="2"/>
    <n v="873"/>
    <s v="H2"/>
    <n v="2"/>
    <n v="723"/>
    <s v="CO Pulse Adsorption"/>
    <s v="NA"/>
    <s v="NA"/>
    <n v="53.82"/>
    <s v="ND"/>
    <s v="NA"/>
    <n v="53.82"/>
    <n v="20.252694165737644"/>
    <n v="20.252694165737644"/>
    <s v="NA"/>
    <s v="ND"/>
    <s v="NA"/>
    <s v="ND"/>
    <s v="NA"/>
    <s v="ND"/>
    <n v="20.252694165737644"/>
    <n v="20.252694165737644"/>
    <x v="1"/>
    <n v="2008"/>
    <s v="Gao, D."/>
    <s v="China"/>
    <s v="Catalytic activity of Pd/Al2O3 toward the combustion of methane"/>
    <s v="Catalysis Communications"/>
    <x v="266"/>
    <m/>
    <s v="Al2O3 unspecified Aldrich"/>
  </r>
  <r>
    <x v="0"/>
    <n v="0.18"/>
    <s v="NA"/>
    <s v="NA"/>
    <x v="151"/>
    <m/>
    <s v="NA"/>
    <x v="1"/>
    <s v="ND"/>
    <s v="ND"/>
    <n v="1373"/>
    <n v="2"/>
    <x v="0"/>
    <s v="water"/>
    <m/>
    <x v="0"/>
    <n v="7.5"/>
    <s v="NA"/>
    <n v="2"/>
    <n v="873"/>
    <s v="H2"/>
    <n v="2"/>
    <n v="723"/>
    <s v="CO Pulse Adsorption"/>
    <s v="NA"/>
    <s v="NA"/>
    <n v="47.9"/>
    <s v="ND"/>
    <s v="NA"/>
    <n v="47.9"/>
    <n v="22.755741127348642"/>
    <n v="22.755741127348642"/>
    <s v="NA"/>
    <s v="ND"/>
    <s v="NA"/>
    <s v="ND"/>
    <n v="83.4"/>
    <s v="ND"/>
    <n v="22.755741127348642"/>
    <n v="22.755741127348642"/>
    <x v="1"/>
    <n v="2008"/>
    <s v="Gao, D."/>
    <s v="China"/>
    <s v="Catalytic activity of Pd/Al2O3 toward the combustion of methane"/>
    <s v="Catalysis Communications"/>
    <x v="266"/>
    <m/>
    <s v="Al2O3 unspecified Aldrich"/>
  </r>
  <r>
    <x v="0"/>
    <n v="0.18"/>
    <s v="NA"/>
    <s v="NA"/>
    <x v="151"/>
    <m/>
    <s v="NA"/>
    <x v="1"/>
    <s v="ND"/>
    <s v="ND"/>
    <n v="1573"/>
    <n v="2"/>
    <x v="0"/>
    <s v="water"/>
    <m/>
    <x v="0"/>
    <n v="7.5"/>
    <s v="NA"/>
    <n v="2"/>
    <n v="873"/>
    <s v="H2"/>
    <n v="2"/>
    <n v="723"/>
    <s v="CO Pulse Adsorption"/>
    <s v="NA"/>
    <s v="NA"/>
    <n v="42.63"/>
    <s v="ND"/>
    <s v="NA"/>
    <n v="42.63"/>
    <n v="25.568848228946749"/>
    <n v="25.568848228946749"/>
    <s v="NA"/>
    <s v="ND"/>
    <s v="NA"/>
    <s v="ND"/>
    <s v="NA"/>
    <s v="ND"/>
    <n v="25.568848228946749"/>
    <n v="25.568848228946749"/>
    <x v="1"/>
    <n v="2008"/>
    <s v="Gao, D."/>
    <s v="China"/>
    <s v="Catalytic activity of Pd/Al2O3 toward the combustion of methane"/>
    <s v="Catalysis Communications"/>
    <x v="266"/>
    <m/>
    <s v="Al2O3 unspecified Aldrich"/>
  </r>
  <r>
    <x v="0"/>
    <n v="0.18"/>
    <s v="NA"/>
    <s v="NA"/>
    <x v="151"/>
    <m/>
    <s v="NA"/>
    <x v="1"/>
    <s v="ND"/>
    <s v="ND"/>
    <n v="1373"/>
    <n v="2"/>
    <x v="0"/>
    <s v="water"/>
    <m/>
    <x v="0"/>
    <n v="7.5"/>
    <s v="NA"/>
    <n v="2"/>
    <n v="473"/>
    <s v="H2"/>
    <n v="2"/>
    <n v="723"/>
    <s v="CO Pulse Adsorption"/>
    <s v="NA"/>
    <s v="NA"/>
    <n v="87.83"/>
    <s v="ND"/>
    <s v="NA"/>
    <n v="87.83"/>
    <n v="12.410338153250597"/>
    <n v="12.410338153250597"/>
    <s v="NA"/>
    <s v="ND"/>
    <s v="NA"/>
    <s v="ND"/>
    <n v="21.6"/>
    <s v="ND"/>
    <n v="12.410338153250597"/>
    <n v="12.410338153250597"/>
    <x v="1"/>
    <n v="2008"/>
    <s v="Gao, D."/>
    <s v="China"/>
    <s v="Catalytic activity of Pd/Al2O3 toward the combustion of methane"/>
    <s v="Catalysis Communications"/>
    <x v="266"/>
    <m/>
    <s v="Al2O3 unspecified Aldrich"/>
  </r>
  <r>
    <x v="0"/>
    <n v="0.18"/>
    <s v="NA"/>
    <s v="NA"/>
    <x v="151"/>
    <m/>
    <s v="NA"/>
    <x v="1"/>
    <s v="ND"/>
    <s v="ND"/>
    <n v="1373"/>
    <n v="2"/>
    <x v="0"/>
    <s v="water"/>
    <m/>
    <x v="0"/>
    <n v="7.5"/>
    <s v="NA"/>
    <n v="2"/>
    <n v="673"/>
    <s v="H2"/>
    <n v="2"/>
    <n v="723"/>
    <s v="CO Pulse Adsorption"/>
    <s v="NA"/>
    <s v="NA"/>
    <n v="68.7"/>
    <s v="ND"/>
    <s v="NA"/>
    <n v="68.7"/>
    <n v="15.866084425036389"/>
    <n v="15.866084425036389"/>
    <s v="NA"/>
    <s v="ND"/>
    <s v="NA"/>
    <s v="ND"/>
    <n v="45.9"/>
    <s v="ND"/>
    <n v="15.866084425036389"/>
    <n v="15.866084425036389"/>
    <x v="1"/>
    <n v="2008"/>
    <s v="Gao, D."/>
    <s v="China"/>
    <s v="Catalytic activity of Pd/Al2O3 toward the combustion of methane"/>
    <s v="Catalysis Communications"/>
    <x v="266"/>
    <m/>
    <s v="Al2O3 unspecified Aldrich"/>
  </r>
  <r>
    <x v="0"/>
    <n v="0.18"/>
    <s v="NA"/>
    <s v="NA"/>
    <x v="151"/>
    <m/>
    <s v="NA"/>
    <x v="1"/>
    <s v="ND"/>
    <s v="ND"/>
    <n v="1373"/>
    <n v="2"/>
    <x v="0"/>
    <s v="water"/>
    <m/>
    <x v="0"/>
    <n v="7.5"/>
    <s v="NA"/>
    <n v="2"/>
    <n v="1073"/>
    <s v="H2"/>
    <n v="2"/>
    <n v="723"/>
    <s v="CO Pulse Adsorption"/>
    <s v="NA"/>
    <s v="NA"/>
    <n v="36.22"/>
    <s v="ND"/>
    <s v="NA"/>
    <n v="36.22"/>
    <n v="30.093870789618997"/>
    <n v="30.093870789618997"/>
    <s v="NA"/>
    <s v="ND"/>
    <s v="NA"/>
    <s v="ND"/>
    <n v="137.30000000000001"/>
    <s v="ND"/>
    <n v="30.093870789618997"/>
    <n v="30.093870789618997"/>
    <x v="1"/>
    <n v="2008"/>
    <s v="Gao, D."/>
    <s v="China"/>
    <s v="Catalytic activity of Pd/Al2O3 toward the combustion of methane"/>
    <s v="Catalysis Communications"/>
    <x v="266"/>
    <m/>
    <s v="Al2O3 unspecified Aldrich"/>
  </r>
  <r>
    <x v="1"/>
    <n v="0.5"/>
    <n v="0.5"/>
    <n v="0"/>
    <x v="6"/>
    <n v="200"/>
    <n v="40000"/>
    <x v="11"/>
    <s v="from Zirconiumn-propoxide and propanol"/>
    <s v="ND"/>
    <n v="673"/>
    <n v="4"/>
    <x v="1"/>
    <s v="water"/>
    <m/>
    <x v="0"/>
    <n v="6.1"/>
    <s v="NA"/>
    <n v="4"/>
    <n v="673"/>
    <s v="H2"/>
    <n v="2"/>
    <n v="473"/>
    <s v="H2 Chemisorption"/>
    <s v="NA"/>
    <n v="1.0880000000000001"/>
    <n v="64"/>
    <s v="ND"/>
    <s v="NA"/>
    <n v="64"/>
    <s v="NA"/>
    <n v="17"/>
    <n v="17"/>
    <s v="ND"/>
    <s v="NA"/>
    <s v="ND"/>
    <s v="NA"/>
    <s v="ND"/>
    <n v="17"/>
    <n v="17"/>
    <x v="1"/>
    <n v="2008"/>
    <s v="Giraudon, J.-M."/>
    <s v="France, Belgium"/>
    <s v="Chlorobenzene total oxidation over palladium supported on ZrO2,_x000a_TiO2 nanostructured supports"/>
    <s v="Catalysis Today"/>
    <x v="267"/>
    <m/>
    <s v="ZrO2 Aldrich"/>
  </r>
  <r>
    <x v="1"/>
    <n v="0.5"/>
    <n v="0.5"/>
    <n v="0"/>
    <x v="6"/>
    <n v="95"/>
    <n v="19000"/>
    <x v="11"/>
    <s v="from Zirconiumn-propoxide and propanol"/>
    <s v="ND"/>
    <n v="873"/>
    <n v="4"/>
    <x v="1"/>
    <s v="water"/>
    <m/>
    <x v="0"/>
    <n v="6.1"/>
    <s v="NA"/>
    <n v="4"/>
    <n v="673"/>
    <s v="H2"/>
    <n v="2"/>
    <n v="473"/>
    <s v="H2 Chemisorption"/>
    <s v="NA"/>
    <n v="1.1200000000000001"/>
    <n v="40"/>
    <s v="ND"/>
    <s v="NA"/>
    <n v="40"/>
    <s v="NA"/>
    <n v="28"/>
    <n v="28"/>
    <s v="ND"/>
    <s v="NA"/>
    <s v="ND"/>
    <s v="NA"/>
    <s v="ND"/>
    <n v="28"/>
    <n v="28"/>
    <x v="1"/>
    <n v="2008"/>
    <s v="Giraudon, J.-M."/>
    <s v="France, Belgium"/>
    <s v="Chlorobenzene total oxidation over palladium supported on ZrO2,_x000a_TiO2 nanostructured supports"/>
    <s v="Catalysis Today"/>
    <x v="267"/>
    <m/>
    <s v="ZrO2 Aldrich"/>
  </r>
  <r>
    <x v="1"/>
    <n v="0.5"/>
    <n v="0.5"/>
    <n v="0"/>
    <x v="6"/>
    <n v="183"/>
    <n v="36600"/>
    <x v="5"/>
    <s v="from titanium  isopropoxide"/>
    <s v="ND"/>
    <n v="673"/>
    <n v="4"/>
    <x v="1"/>
    <s v="water"/>
    <m/>
    <x v="0"/>
    <n v="6.1"/>
    <s v="NA"/>
    <n v="4"/>
    <n v="673"/>
    <s v="H2"/>
    <n v="2"/>
    <n v="473"/>
    <s v="H2 Chemisorption"/>
    <s v="NA"/>
    <n v="1.1000000000000001"/>
    <n v="50"/>
    <s v="ND"/>
    <s v="NA"/>
    <n v="50"/>
    <s v="NA"/>
    <n v="22"/>
    <n v="22"/>
    <s v="ND"/>
    <s v="NA"/>
    <s v="ND"/>
    <s v="NA"/>
    <s v="ND"/>
    <n v="22"/>
    <n v="22"/>
    <x v="1"/>
    <n v="2008"/>
    <s v="Giraudon, J.-M."/>
    <s v="France, Belgium"/>
    <s v="Chlorobenzene total oxidation over palladium supported on ZrO2,_x000a_TiO2 nanostructured supports"/>
    <s v="Catalysis Today"/>
    <x v="267"/>
    <m/>
    <s v="TiO2 Anatase from isopropoxide"/>
  </r>
  <r>
    <x v="1"/>
    <n v="0.5"/>
    <n v="0.5"/>
    <n v="0"/>
    <x v="6"/>
    <n v="80"/>
    <n v="16000"/>
    <x v="5"/>
    <s v="from titanium  isopropoxide"/>
    <s v="ND"/>
    <n v="873"/>
    <n v="4"/>
    <x v="1"/>
    <s v="water"/>
    <m/>
    <x v="0"/>
    <n v="6.1"/>
    <s v="NA"/>
    <n v="4"/>
    <n v="673"/>
    <s v="H2"/>
    <n v="2"/>
    <n v="473"/>
    <s v="H2 Chemisorption"/>
    <s v="NA"/>
    <n v="1.1020000000000001"/>
    <n v="38"/>
    <s v="ND"/>
    <s v="NA"/>
    <n v="38"/>
    <s v="NA"/>
    <n v="29"/>
    <n v="29"/>
    <s v="ND"/>
    <s v="NA"/>
    <s v="ND"/>
    <s v="NA"/>
    <s v="ND"/>
    <n v="29"/>
    <n v="29"/>
    <x v="1"/>
    <n v="2008"/>
    <s v="Giraudon, J.-M."/>
    <s v="France, Belgium"/>
    <s v="Chlorobenzene total oxidation over palladium supported on ZrO2,_x000a_TiO2 nanostructured supports"/>
    <s v="Catalysis Today"/>
    <x v="267"/>
    <m/>
    <s v="TiO2 Anatase from isopropoxide"/>
  </r>
  <r>
    <x v="1"/>
    <n v="0.5"/>
    <n v="0.5"/>
    <n v="0"/>
    <x v="6"/>
    <n v="210"/>
    <n v="42000"/>
    <x v="5"/>
    <s v="supplied by Tioxide"/>
    <s v="ND"/>
    <n v="773"/>
    <n v="5"/>
    <x v="1"/>
    <s v="water"/>
    <m/>
    <x v="0"/>
    <n v="5.9"/>
    <s v="NA"/>
    <n v="4"/>
    <n v="673"/>
    <s v="H2"/>
    <n v="2"/>
    <n v="473"/>
    <s v="H2 Chemisorption"/>
    <s v="NA"/>
    <n v="1.1759999999999999"/>
    <n v="14"/>
    <s v="ND"/>
    <s v="NA"/>
    <n v="14"/>
    <s v="NA"/>
    <n v="84"/>
    <n v="84"/>
    <s v="ND"/>
    <s v="NA"/>
    <s v="ND"/>
    <s v="NA"/>
    <s v="ND"/>
    <n v="84"/>
    <n v="84"/>
    <x v="1"/>
    <n v="2008"/>
    <s v="Giraudon, J.-M."/>
    <s v="France, Belgium"/>
    <s v="Chlorobenzene total oxidation over palladium supported on ZrO2,_x000a_TiO2 nanostructured supports"/>
    <s v="Catalysis Today"/>
    <x v="267"/>
    <m/>
    <s v="TiO2 Rutile from Tioxide"/>
  </r>
  <r>
    <x v="0"/>
    <n v="1"/>
    <s v="NA"/>
    <s v="NA"/>
    <x v="0"/>
    <m/>
    <s v="NA"/>
    <x v="48"/>
    <s v="from yytrium nitrate"/>
    <s v="ND"/>
    <n v="1073"/>
    <m/>
    <x v="0"/>
    <s v="water"/>
    <m/>
    <x v="0"/>
    <n v="8"/>
    <s v="NA"/>
    <m/>
    <n v="673"/>
    <s v="H2"/>
    <m/>
    <n v="923"/>
    <s v="TEM"/>
    <s v="NA"/>
    <s v="NA"/>
    <s v="NA"/>
    <s v="ND"/>
    <n v="27.25"/>
    <n v="27.25"/>
    <s v="NA"/>
    <s v="NA"/>
    <s v="NA"/>
    <s v="ND"/>
    <s v="NA"/>
    <s v="ND"/>
    <n v="40"/>
    <s v="ND"/>
    <n v="40"/>
    <n v="40"/>
    <x v="1"/>
    <n v="2008"/>
    <s v="Costa, L.O.O."/>
    <s v="Brazil"/>
    <s v="Partial oxidation of ethanol over Pd/CeO2 and Pd/Y2O3 catalysts"/>
    <s v="Catalysis Today"/>
    <x v="268"/>
    <s v="average size was given as 1-7 nm"/>
    <s v="Y2O3 avg. value"/>
  </r>
  <r>
    <x v="0"/>
    <n v="1"/>
    <s v="NA"/>
    <s v="NA"/>
    <x v="0"/>
    <m/>
    <s v="NA"/>
    <x v="10"/>
    <s v="from cerium (IV) ammonium nitrate"/>
    <s v="ND"/>
    <n v="1073"/>
    <m/>
    <x v="0"/>
    <s v="water"/>
    <m/>
    <x v="0"/>
    <n v="6"/>
    <s v="NA"/>
    <m/>
    <n v="673"/>
    <s v="H2"/>
    <m/>
    <n v="923"/>
    <s v="TEM"/>
    <s v="NA"/>
    <s v="NA"/>
    <s v="NA"/>
    <s v="ND"/>
    <n v="43.6"/>
    <n v="43.6"/>
    <s v="NA"/>
    <s v="NA"/>
    <s v="NA"/>
    <s v="ND"/>
    <s v="NA"/>
    <s v="ND"/>
    <n v="25"/>
    <s v="ND"/>
    <n v="25"/>
    <n v="25"/>
    <x v="1"/>
    <n v="2008"/>
    <s v="Costa, L.O.O."/>
    <s v="Brazil"/>
    <s v="Partial oxidation of ethanol over Pd/CeO2 and Pd/Y2O3 catalysts"/>
    <s v="Catalysis Today"/>
    <x v="268"/>
    <s v="average size was given as 1-4 nm"/>
    <s v="CeO2 Aldrich"/>
  </r>
  <r>
    <x v="1"/>
    <s v="NA"/>
    <n v="7.8"/>
    <s v="NA"/>
    <x v="122"/>
    <n v="905"/>
    <n v="11602.564102564103"/>
    <x v="6"/>
    <s v="activated carbon from Norit (UK)"/>
    <s v="washed with water and oven-dried at 383 K for 12 h"/>
    <m/>
    <m/>
    <x v="1"/>
    <s v="2-butanol"/>
    <m/>
    <x v="0"/>
    <m/>
    <s v="NA"/>
    <m/>
    <m/>
    <s v="NA"/>
    <m/>
    <m/>
    <s v="TEM"/>
    <s v="NA"/>
    <s v="NA"/>
    <s v="NA"/>
    <s v="ND"/>
    <n v="10.9"/>
    <n v="10.9"/>
    <s v="NA"/>
    <s v="NA"/>
    <s v="NA"/>
    <s v="ND"/>
    <s v="NA"/>
    <s v="ND"/>
    <n v="100"/>
    <s v="ND"/>
    <n v="100"/>
    <n v="100"/>
    <x v="4"/>
    <n v="2008"/>
    <s v="Amorim, C."/>
    <s v="USA, Scotland"/>
    <s v="Palladium supported on structured and nonstructured carbon:_x000a_A consideration of Pd particle size and the nature of reactive hydrogen"/>
    <s v="Journal of Colloid and Interface Science"/>
    <x v="269"/>
    <m/>
    <m/>
  </r>
  <r>
    <x v="1"/>
    <s v="NA"/>
    <n v="8.5"/>
    <s v="NA"/>
    <x v="104"/>
    <n v="14"/>
    <n v="164.70588235294119"/>
    <x v="6"/>
    <s v="graphite from Sigma-Aldrich"/>
    <s v="washed with water and oven-dried at 383 K for 12 h"/>
    <m/>
    <m/>
    <x v="1"/>
    <s v="2-butanol"/>
    <m/>
    <x v="0"/>
    <m/>
    <s v="NA"/>
    <m/>
    <m/>
    <s v="NA"/>
    <m/>
    <m/>
    <s v="TEM"/>
    <s v="NA"/>
    <s v="NA"/>
    <s v="NA"/>
    <s v="ND"/>
    <n v="13.625"/>
    <n v="13.625"/>
    <s v="NA"/>
    <s v="NA"/>
    <s v="NA"/>
    <s v="ND"/>
    <s v="NA"/>
    <s v="ND"/>
    <n v="80"/>
    <s v="ND"/>
    <n v="80"/>
    <n v="80"/>
    <x v="4"/>
    <n v="2008"/>
    <s v="Amorim, C."/>
    <s v="USA, Scotland"/>
    <s v="Palladium supported on structured and nonstructured carbon:_x000a_A consideration of Pd particle size and the nature of reactive hydrogen"/>
    <s v="Journal of Colloid and Interface Science"/>
    <x v="269"/>
    <m/>
    <m/>
  </r>
  <r>
    <x v="0"/>
    <s v="NA"/>
    <n v="1"/>
    <s v="NA"/>
    <x v="0"/>
    <n v="220"/>
    <n v="22000"/>
    <x v="0"/>
    <s v="from Engelhard"/>
    <s v="ND"/>
    <m/>
    <m/>
    <x v="0"/>
    <s v="water"/>
    <m/>
    <x v="0"/>
    <n v="8.5"/>
    <s v="NA"/>
    <n v="1"/>
    <n v="823"/>
    <s v="H2"/>
    <m/>
    <n v="773"/>
    <s v="H2 Chemisorption"/>
    <s v="NA"/>
    <s v="NA"/>
    <n v="62.2"/>
    <s v="ND"/>
    <s v="NA"/>
    <n v="62.2"/>
    <n v="17.524115755627008"/>
    <n v="17.524115755627008"/>
    <s v="NA"/>
    <s v="ND"/>
    <s v="NA"/>
    <s v="ND"/>
    <s v="NA"/>
    <s v="ND"/>
    <n v="17.524115755627008"/>
    <n v="17.524115755627008"/>
    <x v="0"/>
    <n v="2008"/>
    <s v="Gaspar, A.B."/>
    <s v="Brazil"/>
    <s v="Hydrogenation of synthetic PYGAS—Effects of zirconia on Pd/Al2O3"/>
    <s v="Catalysis Today"/>
    <x v="270"/>
    <m/>
    <s v="gamma-Al2O3 Alfa Aesar"/>
  </r>
  <r>
    <x v="0"/>
    <s v="NA"/>
    <n v="1.1000000000000001"/>
    <s v="NA"/>
    <x v="11"/>
    <n v="177"/>
    <n v="16090.90909090909"/>
    <x v="36"/>
    <s v="10 wt% ZrO2/Al2O3, from zirconium acetate hydroxide"/>
    <s v="ND"/>
    <n v="823"/>
    <n v="4"/>
    <x v="0"/>
    <s v="water"/>
    <m/>
    <x v="0"/>
    <m/>
    <s v="NA"/>
    <n v="1"/>
    <n v="823"/>
    <s v="H2"/>
    <m/>
    <n v="773"/>
    <s v="H2 Chemisorption"/>
    <s v="NA"/>
    <s v="NA"/>
    <n v="52.5"/>
    <s v="ND"/>
    <s v="NA"/>
    <n v="52.5"/>
    <n v="20.761904761904763"/>
    <n v="20.761904761904763"/>
    <s v="NA"/>
    <s v="ND"/>
    <s v="NA"/>
    <s v="ND"/>
    <s v="NA"/>
    <s v="ND"/>
    <n v="20.761904761904763"/>
    <n v="20.761904761904763"/>
    <x v="0"/>
    <n v="2008"/>
    <s v="Gaspar, A.B."/>
    <s v="Brazil"/>
    <s v="Hydrogenation of synthetic PYGAS—Effects of zirconia on Pd/Al2O3"/>
    <s v="Catalysis Today"/>
    <x v="270"/>
    <m/>
    <m/>
  </r>
  <r>
    <x v="0"/>
    <s v="NA"/>
    <n v="1.3"/>
    <s v="NA"/>
    <x v="134"/>
    <n v="156"/>
    <n v="12000"/>
    <x v="36"/>
    <s v="20 wt% ZrO2/Al2O3, from zirconium acetate hydroxide"/>
    <s v="ND"/>
    <n v="823"/>
    <n v="4"/>
    <x v="0"/>
    <s v="water"/>
    <m/>
    <x v="0"/>
    <m/>
    <s v="NA"/>
    <n v="1"/>
    <n v="823"/>
    <s v="H2"/>
    <m/>
    <n v="773"/>
    <s v="H2 Chemisorption"/>
    <s v="NA"/>
    <s v="NA"/>
    <n v="39"/>
    <s v="ND"/>
    <s v="NA"/>
    <n v="39"/>
    <n v="27.948717948717949"/>
    <n v="27.948717948717949"/>
    <s v="NA"/>
    <s v="ND"/>
    <s v="NA"/>
    <s v="ND"/>
    <s v="NA"/>
    <s v="ND"/>
    <n v="27.948717948717949"/>
    <n v="27.948717948717949"/>
    <x v="0"/>
    <n v="2008"/>
    <s v="Gaspar, A.B."/>
    <s v="Brazil"/>
    <s v="Hydrogenation of synthetic PYGAS—Effects of zirconia on Pd/Al2O3"/>
    <s v="Catalysis Today"/>
    <x v="270"/>
    <m/>
    <m/>
  </r>
  <r>
    <x v="5"/>
    <n v="5"/>
    <s v="NA"/>
    <s v="NA"/>
    <x v="1"/>
    <n v="121"/>
    <n v="2420"/>
    <x v="0"/>
    <s v="from Chimet Laboratories"/>
    <s v="ND"/>
    <m/>
    <m/>
    <x v="7"/>
    <s v="water"/>
    <m/>
    <x v="0"/>
    <n v="8.5"/>
    <s v="NA"/>
    <m/>
    <m/>
    <s v="H2"/>
    <n v="0.5"/>
    <n v="393"/>
    <s v="CO Chemisorption"/>
    <s v="NA"/>
    <s v="NA"/>
    <n v="24"/>
    <s v="ND"/>
    <s v="NA"/>
    <n v="24"/>
    <n v="45.416666666666664"/>
    <n v="45.416666666666664"/>
    <s v="NA"/>
    <s v="ND"/>
    <s v="NA"/>
    <s v="ND"/>
    <s v="NA"/>
    <s v="ND"/>
    <n v="45.416666666666664"/>
    <n v="45.416666666666664"/>
    <x v="22"/>
    <n v="2012"/>
    <s v="Groppo, E."/>
    <s v="Italy, France"/>
    <s v="Effect of reduction in liquid phase on the properties and the catalytic activity_x000a_of Pd/Al2O3 catalysts"/>
    <s v="Journal of Catalysis"/>
    <x v="271"/>
    <s v="reducing agent formaldehyde was used at 338 K"/>
    <s v="gamma-Al2O3 Alfa Aesar"/>
  </r>
  <r>
    <x v="5"/>
    <n v="5"/>
    <s v="NA"/>
    <s v="NA"/>
    <x v="1"/>
    <n v="121"/>
    <n v="2420"/>
    <x v="0"/>
    <s v="from Chimet Laboratories"/>
    <s v="ND"/>
    <m/>
    <m/>
    <x v="7"/>
    <s v="water"/>
    <m/>
    <x v="0"/>
    <n v="8.5"/>
    <s v="NA"/>
    <m/>
    <m/>
    <s v="H2"/>
    <n v="0.5"/>
    <n v="393"/>
    <s v="CO Chemisorption"/>
    <s v="NA"/>
    <s v="NA"/>
    <n v="23"/>
    <s v="ND"/>
    <s v="NA"/>
    <n v="23"/>
    <n v="47.391304347826086"/>
    <n v="47.391304347826086"/>
    <s v="NA"/>
    <s v="ND"/>
    <s v="NA"/>
    <s v="ND"/>
    <s v="NA"/>
    <s v="ND"/>
    <n v="47.391304347826086"/>
    <n v="47.391304347826086"/>
    <x v="22"/>
    <n v="2012"/>
    <s v="Groppo, E."/>
    <s v="Italy, France"/>
    <s v="Effect of reduction in liquid phase on the properties and the catalytic activity_x000a_of Pd/Al2O3 catalysts"/>
    <s v="Journal of Catalysis"/>
    <x v="271"/>
    <s v="reducing agent NaBH4 was used at 338 K"/>
    <s v="gamma-Al2O3 Alfa Aesar"/>
  </r>
  <r>
    <x v="5"/>
    <n v="5"/>
    <s v="NA"/>
    <s v="NA"/>
    <x v="1"/>
    <n v="121"/>
    <n v="2420"/>
    <x v="0"/>
    <s v="from Chimet Laboratories"/>
    <s v="ND"/>
    <m/>
    <m/>
    <x v="7"/>
    <s v="water"/>
    <m/>
    <x v="0"/>
    <n v="8.5"/>
    <s v="NA"/>
    <m/>
    <m/>
    <s v="H2"/>
    <n v="0.5"/>
    <n v="393"/>
    <s v="CO Chemisorption"/>
    <s v="NA"/>
    <s v="NA"/>
    <n v="25"/>
    <s v="ND"/>
    <s v="NA"/>
    <n v="25"/>
    <n v="43.6"/>
    <n v="43.6"/>
    <s v="NA"/>
    <s v="ND"/>
    <s v="NA"/>
    <s v="ND"/>
    <s v="NA"/>
    <s v="ND"/>
    <n v="43.6"/>
    <n v="43.6"/>
    <x v="22"/>
    <n v="2012"/>
    <s v="Groppo, E."/>
    <s v="Italy, France"/>
    <s v="Effect of reduction in liquid phase on the properties and the catalytic activity_x000a_of Pd/Al2O3 catalysts"/>
    <s v="Journal of Catalysis"/>
    <x v="271"/>
    <s v="reduced agent hydrogen was used at 338 K"/>
    <s v="gamma-Al2O3 Alfa Aesar"/>
  </r>
  <r>
    <x v="1"/>
    <n v="0.5"/>
    <s v="NA"/>
    <s v="NA"/>
    <x v="6"/>
    <n v="247"/>
    <n v="49400"/>
    <x v="27"/>
    <s v="Al/Si ratio of 4.8"/>
    <s v="ND"/>
    <n v="773"/>
    <n v="4"/>
    <x v="0"/>
    <s v="aqueous hydrochloric acid"/>
    <m/>
    <x v="0"/>
    <m/>
    <s v="NA"/>
    <n v="4"/>
    <n v="573"/>
    <s v="H2"/>
    <n v="3"/>
    <n v="573"/>
    <s v="CO Chemisorption"/>
    <n v="1.1228999999999998"/>
    <s v="NA"/>
    <n v="19.7"/>
    <s v="ND"/>
    <s v="NA"/>
    <n v="19.7"/>
    <s v="NA"/>
    <n v="57"/>
    <n v="57"/>
    <s v="ND"/>
    <s v="NA"/>
    <s v="ND"/>
    <s v="NA"/>
    <s v="ND"/>
    <n v="57"/>
    <n v="57"/>
    <x v="19"/>
    <n v="2012"/>
    <s v="Liu, C."/>
    <s v="China"/>
    <s v="Hydrodeoxygenation of Benzofuran over Silica−Alumina-Supported_x000a_Pt, Pd, and Pt−Pd Catalysts"/>
    <s v="Energy &amp; Fuels"/>
    <x v="272"/>
    <m/>
    <m/>
  </r>
  <r>
    <x v="0"/>
    <s v="NA"/>
    <n v="0.5"/>
    <s v="NA"/>
    <x v="6"/>
    <m/>
    <s v="NA"/>
    <x v="10"/>
    <s v="ND"/>
    <s v="ND"/>
    <m/>
    <m/>
    <x v="1"/>
    <s v="water"/>
    <m/>
    <x v="0"/>
    <n v="6"/>
    <s v="NA"/>
    <n v="2"/>
    <n v="823"/>
    <s v="H2"/>
    <n v="1"/>
    <n v="623"/>
    <s v="HREM"/>
    <s v="NA"/>
    <s v="NA"/>
    <n v="37"/>
    <s v="ND"/>
    <s v="NA"/>
    <n v="37"/>
    <n v="29.45945945945946"/>
    <n v="29.45945945945946"/>
    <s v="NA"/>
    <s v="ND"/>
    <s v="NA"/>
    <s v="ND"/>
    <n v="31"/>
    <n v="1"/>
    <n v="29.45945945945946"/>
    <n v="29.45945945945946"/>
    <x v="29"/>
    <n v="2012"/>
    <s v="Mira, C."/>
    <s v="Spain"/>
    <s v="A novel procedure for accurate estimations of the lattice parameter of supported_x000a_nanoparticles from the analysis of plan view HREM images: Application to the_x000a_structural investigation of Pd/CeO2 catalysts"/>
    <s v="Catalysis Today"/>
    <x v="273"/>
    <m/>
    <s v="CeO2 Aldrich"/>
  </r>
  <r>
    <x v="0"/>
    <s v="NA"/>
    <n v="0.5"/>
    <s v="NA"/>
    <x v="6"/>
    <m/>
    <s v="NA"/>
    <x v="10"/>
    <s v="ND"/>
    <s v="ND"/>
    <m/>
    <m/>
    <x v="1"/>
    <s v="water"/>
    <m/>
    <x v="0"/>
    <n v="6"/>
    <s v="NA"/>
    <n v="2"/>
    <n v="823"/>
    <s v="H2"/>
    <n v="1"/>
    <n v="773"/>
    <s v="HREM"/>
    <s v="NA"/>
    <s v="NA"/>
    <n v="35"/>
    <s v="ND"/>
    <s v="NA"/>
    <n v="35"/>
    <n v="31.142857142857142"/>
    <n v="31.142857142857142"/>
    <s v="NA"/>
    <s v="ND"/>
    <s v="NA"/>
    <s v="ND"/>
    <n v="33"/>
    <n v="1"/>
    <n v="31.142857142857142"/>
    <n v="31.142857142857142"/>
    <x v="29"/>
    <n v="2012"/>
    <s v="Mira, C."/>
    <s v="Spain"/>
    <s v="A novel procedure for accurate estimations of the lattice parameter of supported_x000a_nanoparticles from the analysis of plan view HREM images: Application to the_x000a_structural investigation of Pd/CeO2 catalysts"/>
    <s v="Catalysis Today"/>
    <x v="273"/>
    <m/>
    <s v="CeO2 Aldrich"/>
  </r>
  <r>
    <x v="0"/>
    <s v="NA"/>
    <n v="2.4"/>
    <s v="NA"/>
    <x v="126"/>
    <m/>
    <s v="NA"/>
    <x v="10"/>
    <s v="ND"/>
    <s v="ND"/>
    <m/>
    <m/>
    <x v="1"/>
    <s v="water"/>
    <m/>
    <x v="0"/>
    <n v="6"/>
    <s v="NA"/>
    <n v="2"/>
    <n v="823"/>
    <s v="H2"/>
    <n v="1"/>
    <n v="623"/>
    <s v="HREM"/>
    <s v="NA"/>
    <s v="NA"/>
    <s v="NA"/>
    <s v="ND"/>
    <n v="15.138888888888889"/>
    <n v="15.138888888888889"/>
    <s v="NA"/>
    <s v="NA"/>
    <s v="NA"/>
    <s v="ND"/>
    <n v="80"/>
    <s v="ND"/>
    <n v="72"/>
    <s v="ND"/>
    <n v="72"/>
    <n v="72"/>
    <x v="29"/>
    <n v="2012"/>
    <s v="Mira, C."/>
    <s v="Spain"/>
    <s v="A novel procedure for accurate estimations of the lattice parameter of supported_x000a_nanoparticles from the analysis of plan view HREM images: Application to the_x000a_structural investigation of Pd/CeO2 catalysts"/>
    <s v="Catalysis Today"/>
    <x v="273"/>
    <m/>
    <s v="CeO2 Aldrich"/>
  </r>
  <r>
    <x v="1"/>
    <s v="NA"/>
    <n v="0.1356"/>
    <s v="NA"/>
    <x v="152"/>
    <n v="29.6"/>
    <n v="21828.90855457227"/>
    <x v="8"/>
    <s v="from  Beijing Research Institute of Chemical Industry"/>
    <s v="ND"/>
    <m/>
    <m/>
    <x v="0"/>
    <m/>
    <n v="5.5"/>
    <x v="0"/>
    <n v="6.7"/>
    <n v="1.2000000000000002"/>
    <m/>
    <m/>
    <s v="H2"/>
    <n v="2"/>
    <n v="573"/>
    <s v="CO Chemisorption"/>
    <n v="1.12645"/>
    <s v="NA"/>
    <n v="17.329999999999998"/>
    <s v="ND"/>
    <s v="NA"/>
    <n v="17.329999999999998"/>
    <s v="NA"/>
    <n v="65"/>
    <n v="65"/>
    <s v="ND"/>
    <s v="NA"/>
    <s v="ND"/>
    <s v="NA"/>
    <s v="ND"/>
    <n v="65"/>
    <n v="65"/>
    <x v="0"/>
    <n v="2012"/>
    <s v="Yu, H."/>
    <s v="China"/>
    <s v="Highly selective Pd/Al2O3 catalyst for hydrogenation of methylacetylene and_x000a_propadiene in propylene stream prepared by _x0002_-radiation"/>
    <s v="Applied Catalysis A: General"/>
    <x v="274"/>
    <s v="catalyst wetted by IPA solution and vacuum sealed in a polyethylene bag"/>
    <s v="alpha-Al2O3 Aldrich"/>
  </r>
  <r>
    <x v="1"/>
    <s v="NA"/>
    <n v="0.13159999999999999"/>
    <s v="NA"/>
    <x v="153"/>
    <n v="29.6"/>
    <n v="22492.401215805472"/>
    <x v="8"/>
    <s v="from  Beijing Research Institute of Chemical Industry"/>
    <s v="ND"/>
    <m/>
    <m/>
    <x v="0"/>
    <m/>
    <n v="5.5"/>
    <x v="0"/>
    <n v="6.7"/>
    <n v="1.2000000000000002"/>
    <m/>
    <m/>
    <s v="H2"/>
    <n v="2"/>
    <n v="573"/>
    <s v="CO Chemisorption"/>
    <n v="1.1154000000000002"/>
    <s v="NA"/>
    <n v="25.35"/>
    <s v="ND"/>
    <s v="NA"/>
    <n v="25.35"/>
    <s v="NA"/>
    <n v="44"/>
    <n v="44"/>
    <s v="ND"/>
    <s v="NA"/>
    <s v="ND"/>
    <s v="NA"/>
    <s v="ND"/>
    <n v="44"/>
    <n v="44"/>
    <x v="0"/>
    <n v="2012"/>
    <s v="Yu, H."/>
    <s v="China"/>
    <s v="Highly selective Pd/Al2O3 catalyst for hydrogenation of methylacetylene and_x000a_propadiene in propylene stream prepared by _x0002_-radiation"/>
    <s v="Applied Catalysis A: General"/>
    <x v="274"/>
    <s v="catalyst was left under room temperature for 48 h after wetted by IPA solution and vacuum sealing"/>
    <s v="alpha-Al2O3 Aldrich"/>
  </r>
  <r>
    <x v="1"/>
    <s v="NA"/>
    <n v="0.13619999999999999"/>
    <s v="NA"/>
    <x v="154"/>
    <n v="29.6"/>
    <n v="21732.745961820852"/>
    <x v="8"/>
    <s v="from  Beijing Research Institute of Chemical Industry"/>
    <s v="ND"/>
    <m/>
    <m/>
    <x v="0"/>
    <m/>
    <n v="5.5"/>
    <x v="0"/>
    <n v="6.7"/>
    <n v="1.2000000000000002"/>
    <n v="4"/>
    <n v="723"/>
    <s v="H2"/>
    <n v="2"/>
    <n v="573"/>
    <s v="CO Chemisorption"/>
    <n v="1.12656"/>
    <s v="NA"/>
    <n v="23.47"/>
    <s v="ND"/>
    <s v="NA"/>
    <n v="23.47"/>
    <s v="NA"/>
    <n v="48"/>
    <n v="48"/>
    <s v="ND"/>
    <s v="NA"/>
    <s v="ND"/>
    <s v="NA"/>
    <s v="ND"/>
    <n v="48"/>
    <n v="48"/>
    <x v="0"/>
    <n v="2012"/>
    <s v="Yu, H."/>
    <s v="China"/>
    <s v="Highly selective Pd/Al2O3 catalyst for hydrogenation of methylacetylene and_x000a_propadiene in propylene stream prepared by _x0002_-radiation"/>
    <s v="Applied Catalysis A: General"/>
    <x v="274"/>
    <m/>
    <s v="alpha-Al2O3 Aldrich"/>
  </r>
  <r>
    <x v="1"/>
    <n v="1"/>
    <s v="NA"/>
    <s v="NA"/>
    <x v="0"/>
    <m/>
    <s v="NA"/>
    <x v="10"/>
    <s v="JRC-CEO-3 from Catalysis Society of Japan"/>
    <s v="ND"/>
    <m/>
    <m/>
    <x v="1"/>
    <s v="water"/>
    <m/>
    <x v="0"/>
    <n v="6"/>
    <s v="NA"/>
    <n v="3"/>
    <n v="773"/>
    <s v="H2"/>
    <n v="0.25"/>
    <n v="673"/>
    <s v="CO Chemisorption"/>
    <s v="NA"/>
    <s v="NA"/>
    <n v="25"/>
    <s v="ND"/>
    <s v="NA"/>
    <n v="25"/>
    <n v="43.6"/>
    <n v="43.6"/>
    <s v="NA"/>
    <s v="ND"/>
    <s v="NA"/>
    <s v="ND"/>
    <s v="NA"/>
    <s v="ND"/>
    <n v="43.6"/>
    <n v="43.6"/>
    <x v="1"/>
    <n v="2013"/>
    <s v="Satsuma, A."/>
    <s v="Japan"/>
    <s v="Activity controlling factors for low-temperature oxidation of CO over supported_x000a_Pd catalysts"/>
    <s v="Applied Catalysis B: Environmental"/>
    <x v="275"/>
    <m/>
    <s v="CeO2 Aldrich"/>
  </r>
  <r>
    <x v="1"/>
    <n v="1"/>
    <s v="NA"/>
    <s v="NA"/>
    <x v="0"/>
    <m/>
    <s v="NA"/>
    <x v="5"/>
    <s v="JRC-TIO-4 from Catalysis Society of Japan"/>
    <s v="ND"/>
    <m/>
    <m/>
    <x v="1"/>
    <s v="water"/>
    <m/>
    <x v="0"/>
    <n v="6"/>
    <s v="NA"/>
    <n v="3"/>
    <n v="773"/>
    <s v="H2"/>
    <n v="0.25"/>
    <n v="673"/>
    <s v="CO Chemisorption"/>
    <s v="NA"/>
    <s v="NA"/>
    <n v="8.9"/>
    <s v="ND"/>
    <s v="NA"/>
    <n v="8.9"/>
    <n v="122.47191011235955"/>
    <n v="122.47191011235955"/>
    <s v="NA"/>
    <s v="ND"/>
    <s v="NA"/>
    <s v="ND"/>
    <s v="NA"/>
    <s v="ND"/>
    <n v="122.47191011235955"/>
    <n v="122.47191011235955"/>
    <x v="1"/>
    <n v="2013"/>
    <s v="Satsuma, A."/>
    <s v="Japan"/>
    <s v="Activity controlling factors for low-temperature oxidation of CO over supported_x000a_Pd catalysts"/>
    <s v="Applied Catalysis B: Environmental"/>
    <x v="275"/>
    <m/>
    <s v="TiO2 P25 (Aeroxide) Degussa"/>
  </r>
  <r>
    <x v="1"/>
    <n v="1"/>
    <s v="NA"/>
    <s v="NA"/>
    <x v="0"/>
    <m/>
    <s v="NA"/>
    <x v="1"/>
    <s v="from boehmite"/>
    <s v="ND"/>
    <n v="1173"/>
    <n v="3"/>
    <x v="1"/>
    <s v="water"/>
    <m/>
    <x v="0"/>
    <n v="9.5"/>
    <s v="NA"/>
    <n v="3"/>
    <n v="773"/>
    <s v="H2"/>
    <n v="0.25"/>
    <n v="673"/>
    <s v="CO Chemisorption"/>
    <s v="NA"/>
    <s v="NA"/>
    <n v="54"/>
    <s v="ND"/>
    <s v="NA"/>
    <n v="54"/>
    <n v="20.185185185185187"/>
    <n v="20.185185185185187"/>
    <s v="NA"/>
    <s v="ND"/>
    <s v="NA"/>
    <s v="ND"/>
    <s v="NA"/>
    <s v="ND"/>
    <n v="20.185185185185187"/>
    <n v="20.185185185185187"/>
    <x v="1"/>
    <n v="2013"/>
    <s v="Satsuma, A."/>
    <s v="Japan"/>
    <s v="Activity controlling factors for low-temperature oxidation of CO over supported_x000a_Pd catalysts"/>
    <s v="Applied Catalysis B: Environmental"/>
    <x v="275"/>
    <m/>
    <s v="Boehmite, Neftekhim"/>
  </r>
  <r>
    <x v="1"/>
    <n v="1"/>
    <s v="NA"/>
    <s v="NA"/>
    <x v="0"/>
    <m/>
    <s v="NA"/>
    <x v="11"/>
    <s v="JRC-ZRO-1 from Catalysis Society of Japan"/>
    <s v="ND"/>
    <m/>
    <m/>
    <x v="1"/>
    <s v="water"/>
    <m/>
    <x v="0"/>
    <n v="6.1"/>
    <s v="NA"/>
    <n v="3"/>
    <n v="773"/>
    <s v="H2"/>
    <n v="0.25"/>
    <n v="673"/>
    <s v="CO Chemisorption"/>
    <s v="NA"/>
    <s v="NA"/>
    <n v="10"/>
    <s v="ND"/>
    <s v="NA"/>
    <n v="10"/>
    <n v="109"/>
    <n v="109"/>
    <s v="NA"/>
    <s v="ND"/>
    <s v="NA"/>
    <s v="ND"/>
    <s v="NA"/>
    <s v="ND"/>
    <n v="109"/>
    <n v="109"/>
    <x v="1"/>
    <n v="2013"/>
    <s v="Satsuma, A."/>
    <s v="Japan"/>
    <s v="Activity controlling factors for low-temperature oxidation of CO over supported_x000a_Pd catalysts"/>
    <s v="Applied Catalysis B: Environmental"/>
    <x v="275"/>
    <m/>
    <s v="ZrO2 Aldrich"/>
  </r>
  <r>
    <x v="1"/>
    <n v="1"/>
    <s v="NA"/>
    <s v="NA"/>
    <x v="0"/>
    <m/>
    <s v="NA"/>
    <x v="7"/>
    <s v="from Fuji Silysia Chemical Ltd. (Q-10)"/>
    <s v="ND"/>
    <m/>
    <m/>
    <x v="1"/>
    <s v="water"/>
    <m/>
    <x v="0"/>
    <n v="2"/>
    <s v="NA"/>
    <n v="3"/>
    <n v="773"/>
    <s v="H2"/>
    <n v="0.25"/>
    <n v="673"/>
    <s v="CO Chemisorption"/>
    <s v="NA"/>
    <s v="NA"/>
    <n v="16"/>
    <s v="ND"/>
    <s v="NA"/>
    <n v="16"/>
    <n v="68.125"/>
    <n v="68.125"/>
    <s v="NA"/>
    <s v="ND"/>
    <s v="NA"/>
    <s v="ND"/>
    <s v="NA"/>
    <s v="ND"/>
    <n v="68.125"/>
    <n v="68.125"/>
    <x v="1"/>
    <n v="2013"/>
    <s v="Satsuma, A."/>
    <s v="Japan"/>
    <s v="Activity controlling factors for low-temperature oxidation of CO over supported_x000a_Pd catalysts"/>
    <s v="Applied Catalysis B: Environmental"/>
    <x v="275"/>
    <m/>
    <s v="SiO2 Fuji"/>
  </r>
  <r>
    <x v="1"/>
    <s v="NA"/>
    <n v="1.75"/>
    <s v="NA"/>
    <x v="155"/>
    <m/>
    <s v="NA"/>
    <x v="11"/>
    <s v="from ZrOCl2 solution via precipitation method"/>
    <s v="washed and dried"/>
    <n v="773"/>
    <n v="4"/>
    <x v="0"/>
    <m/>
    <m/>
    <x v="0"/>
    <n v="5.8"/>
    <s v="NA"/>
    <n v="4"/>
    <n v="573"/>
    <s v="H2"/>
    <n v="2"/>
    <n v="573"/>
    <s v="H2 Chemisorption"/>
    <s v="NA"/>
    <n v="1.1223000000000001"/>
    <n v="43.5"/>
    <s v="ND"/>
    <s v="NA"/>
    <n v="43.5"/>
    <s v="NA"/>
    <n v="25.8"/>
    <n v="25.8"/>
    <s v="ND"/>
    <s v="NA"/>
    <s v="ND"/>
    <n v="22.6"/>
    <s v="ND"/>
    <n v="25.8"/>
    <n v="25.8"/>
    <x v="4"/>
    <n v="2013"/>
    <s v="Zhou, J."/>
    <s v="China"/>
    <s v="Reductive removal of chloroacetic acids by catalytic hydrodechlorination over_x000a_Pd/ZrO2 catalysts"/>
    <s v="Applied Catalysis B: Environmental"/>
    <x v="276"/>
    <m/>
    <s v="from ZrOCl2, K2SO4 and HCl"/>
  </r>
  <r>
    <x v="5"/>
    <s v="NA"/>
    <n v="0.41"/>
    <s v="NA"/>
    <x v="156"/>
    <m/>
    <s v="NA"/>
    <x v="11"/>
    <s v="from ZrOCl2 solution via precipitation method"/>
    <s v="washed and dried"/>
    <n v="773"/>
    <n v="4"/>
    <x v="0"/>
    <s v="water"/>
    <n v="10.5"/>
    <x v="1"/>
    <n v="5.8"/>
    <n v="-4.7"/>
    <m/>
    <m/>
    <s v="H2"/>
    <n v="2"/>
    <n v="573"/>
    <s v="H2 Chemisorption"/>
    <s v="NA"/>
    <n v="1.1180399999999999"/>
    <n v="72.599999999999994"/>
    <s v="ND"/>
    <s v="NA"/>
    <n v="72.599999999999994"/>
    <s v="NA"/>
    <n v="15.4"/>
    <n v="15.4"/>
    <s v="ND"/>
    <s v="NA"/>
    <s v="ND"/>
    <n v="11.7"/>
    <s v="ND"/>
    <n v="15.4"/>
    <n v="15.4"/>
    <x v="4"/>
    <n v="2013"/>
    <s v="Zhou, J."/>
    <s v="China"/>
    <s v="Reductive removal of chloroacetic acids by catalytic hydrodechlorination over_x000a_Pd/ZrO2 catalysts"/>
    <s v="Applied Catalysis B: Environmental"/>
    <x v="276"/>
    <s v="Na2CO3 was used as reducing agent"/>
    <s v="from ZrOCl2, K2SO4 and HCl"/>
  </r>
  <r>
    <x v="5"/>
    <s v="NA"/>
    <n v="0.83"/>
    <s v="NA"/>
    <x v="115"/>
    <m/>
    <s v="NA"/>
    <x v="11"/>
    <s v="from ZrOCl2 solution via precipitation method"/>
    <s v="washed and dried"/>
    <n v="773"/>
    <n v="4"/>
    <x v="0"/>
    <s v="water"/>
    <n v="10.5"/>
    <x v="1"/>
    <n v="5.8"/>
    <n v="-4.7"/>
    <m/>
    <m/>
    <s v="H2"/>
    <n v="2"/>
    <n v="573"/>
    <s v="H2 Chemisorption"/>
    <s v="NA"/>
    <n v="1.1217600000000001"/>
    <n v="68.400000000000006"/>
    <s v="ND"/>
    <s v="NA"/>
    <n v="68.400000000000006"/>
    <s v="NA"/>
    <n v="16.399999999999999"/>
    <n v="16.399999999999999"/>
    <s v="ND"/>
    <s v="NA"/>
    <s v="ND"/>
    <n v="12.5"/>
    <s v="ND"/>
    <n v="16.399999999999999"/>
    <n v="16.399999999999999"/>
    <x v="4"/>
    <n v="2013"/>
    <s v="Zhou, J."/>
    <s v="China"/>
    <s v="Reductive removal of chloroacetic acids by catalytic hydrodechlorination over_x000a_Pd/ZrO2 catalysts"/>
    <s v="Applied Catalysis B: Environmental"/>
    <x v="276"/>
    <s v="Na2CO3 was used as reducing agent"/>
    <s v="from ZrOCl2, K2SO4 and HCl"/>
  </r>
  <r>
    <x v="5"/>
    <s v="NA"/>
    <n v="1.74"/>
    <s v="NA"/>
    <x v="116"/>
    <m/>
    <s v="NA"/>
    <x v="11"/>
    <s v="from ZrOCl2 solution via precipitation method"/>
    <s v="washed and dried"/>
    <n v="773"/>
    <n v="4"/>
    <x v="0"/>
    <s v="water"/>
    <n v="10.5"/>
    <x v="1"/>
    <n v="5.8"/>
    <n v="-4.7"/>
    <m/>
    <m/>
    <s v="H2"/>
    <n v="2"/>
    <n v="573"/>
    <s v="H2 Chemisorption"/>
    <s v="NA"/>
    <n v="1.1246399999999999"/>
    <n v="52.8"/>
    <s v="ND"/>
    <s v="NA"/>
    <n v="52.8"/>
    <s v="NA"/>
    <n v="21.3"/>
    <n v="21.3"/>
    <s v="ND"/>
    <s v="NA"/>
    <s v="ND"/>
    <n v="19.100000000000001"/>
    <s v="ND"/>
    <n v="21.3"/>
    <n v="21.3"/>
    <x v="4"/>
    <n v="2013"/>
    <s v="Zhou, J."/>
    <s v="China"/>
    <s v="Reductive removal of chloroacetic acids by catalytic hydrodechlorination over_x000a_Pd/ZrO2 catalysts"/>
    <s v="Applied Catalysis B: Environmental"/>
    <x v="276"/>
    <s v="Na2CO3 was used as reducing agent"/>
    <s v="from ZrOCl2, K2SO4 and HCl"/>
  </r>
  <r>
    <x v="5"/>
    <s v="NA"/>
    <n v="4.3"/>
    <s v="NA"/>
    <x v="157"/>
    <m/>
    <s v="NA"/>
    <x v="11"/>
    <s v="from ZrOCl2 solution via precipitation method"/>
    <s v="washed and dried"/>
    <n v="773"/>
    <n v="4"/>
    <x v="0"/>
    <s v="water"/>
    <n v="10.5"/>
    <x v="1"/>
    <n v="5.8"/>
    <n v="-4.7"/>
    <m/>
    <m/>
    <s v="H2"/>
    <n v="2"/>
    <n v="573"/>
    <s v="H2 Chemisorption"/>
    <s v="NA"/>
    <n v="1.2801600000000002"/>
    <n v="38.1"/>
    <s v="ND"/>
    <s v="NA"/>
    <n v="38.1"/>
    <s v="NA"/>
    <n v="33.6"/>
    <n v="33.6"/>
    <s v="ND"/>
    <s v="NA"/>
    <s v="ND"/>
    <n v="27.4"/>
    <s v="ND"/>
    <n v="33.6"/>
    <n v="33.6"/>
    <x v="4"/>
    <n v="2013"/>
    <s v="Zhou, J."/>
    <s v="China"/>
    <s v="Reductive removal of chloroacetic acids by catalytic hydrodechlorination over_x000a_Pd/ZrO2 catalysts"/>
    <s v="Applied Catalysis B: Environmental"/>
    <x v="276"/>
    <s v="Na2CO3 was used as reducing agent"/>
    <s v="from ZrOCl2, K2SO4 and HCl"/>
  </r>
  <r>
    <x v="1"/>
    <n v="5"/>
    <s v="NA"/>
    <s v="NA"/>
    <x v="1"/>
    <n v="71"/>
    <n v="1420"/>
    <x v="5"/>
    <s v="Anatase from Jingrui New Material Corporation"/>
    <s v="ND"/>
    <m/>
    <m/>
    <x v="0"/>
    <s v="water"/>
    <n v="11"/>
    <x v="1"/>
    <n v="5.5"/>
    <n v="-5.5"/>
    <m/>
    <m/>
    <s v="CH2O"/>
    <n v="1"/>
    <n v="353"/>
    <s v="TEM"/>
    <s v="NA"/>
    <s v="NA"/>
    <s v="NA"/>
    <s v="ND"/>
    <n v="30.277777777777779"/>
    <n v="30.277777777777779"/>
    <s v="NA"/>
    <s v="NA"/>
    <s v="NA"/>
    <s v="ND"/>
    <s v="NA"/>
    <s v="ND"/>
    <n v="36"/>
    <s v="ND"/>
    <n v="36"/>
    <n v="36"/>
    <x v="19"/>
    <n v="2017"/>
    <s v="Lu, M."/>
    <s v="China, USA"/>
    <s v="Catalytic Hydrodeoxygenation of Guaiacol over Palladium Catalyst_x000a_on Different Titania Supports"/>
    <s v="Energy &amp; Fuels"/>
    <x v="277"/>
    <m/>
    <s v="Anatase TiO2 Aldrich"/>
  </r>
  <r>
    <x v="1"/>
    <n v="5"/>
    <s v="NA"/>
    <s v="NA"/>
    <x v="1"/>
    <n v="30"/>
    <n v="600"/>
    <x v="5"/>
    <s v="Rutile from Jingrui New Material Corporation"/>
    <s v="ND"/>
    <m/>
    <m/>
    <x v="0"/>
    <s v="water"/>
    <n v="11"/>
    <x v="1"/>
    <n v="5.9"/>
    <n v="-5.0999999999999996"/>
    <m/>
    <m/>
    <s v="CH2O"/>
    <n v="1"/>
    <n v="353"/>
    <s v="TEM"/>
    <s v="NA"/>
    <s v="NA"/>
    <s v="NA"/>
    <s v="ND"/>
    <n v="15.138888888888889"/>
    <n v="15.138888888888889"/>
    <s v="NA"/>
    <s v="NA"/>
    <s v="NA"/>
    <s v="ND"/>
    <s v="NA"/>
    <s v="ND"/>
    <n v="72"/>
    <s v="ND"/>
    <n v="72"/>
    <n v="72"/>
    <x v="19"/>
    <n v="2017"/>
    <s v="Lu, M."/>
    <s v="China, USA"/>
    <s v="Catalytic Hydrodeoxygenation of Guaiacol over Palladium Catalyst_x000a_on Different Titania Supports"/>
    <s v="Energy &amp; Fuels"/>
    <x v="277"/>
    <s v="TEM particle size is estimated according to particle size distribution"/>
    <s v="Rutile from Tioxide"/>
  </r>
  <r>
    <x v="1"/>
    <n v="5"/>
    <s v="NA"/>
    <s v="NA"/>
    <x v="1"/>
    <n v="66"/>
    <n v="1320"/>
    <x v="5"/>
    <s v="P25 Degussa from Jingrui New Material Corporation"/>
    <s v="ND"/>
    <m/>
    <m/>
    <x v="0"/>
    <s v="water"/>
    <n v="11"/>
    <x v="1"/>
    <n v="6"/>
    <n v="-5"/>
    <m/>
    <m/>
    <s v="CH2O"/>
    <n v="1"/>
    <n v="353"/>
    <s v="TEM"/>
    <s v="NA"/>
    <s v="NA"/>
    <s v="NA"/>
    <s v="ND"/>
    <n v="34.0625"/>
    <n v="34.0625"/>
    <s v="NA"/>
    <s v="NA"/>
    <s v="NA"/>
    <s v="ND"/>
    <s v="NA"/>
    <s v="ND"/>
    <n v="32"/>
    <s v="ND"/>
    <n v="32"/>
    <n v="32"/>
    <x v="19"/>
    <n v="2017"/>
    <s v="Lu, M."/>
    <s v="China, USA"/>
    <s v="Catalytic Hydrodeoxygenation of Guaiacol over Palladium Catalyst_x000a_on Different Titania Supports"/>
    <s v="Energy &amp; Fuels"/>
    <x v="277"/>
    <s v="TEM particle size is estimated according to particle size distribution"/>
    <s v="TiO2 P25 (Aeroxide) Degussa"/>
  </r>
  <r>
    <x v="1"/>
    <n v="5"/>
    <s v="NA"/>
    <s v="NA"/>
    <x v="1"/>
    <n v="626"/>
    <n v="12520"/>
    <x v="6"/>
    <s v="mesoporous carbon"/>
    <s v=" prepared from soluble and hydrolyzable carbohydrates with a metal chloride template"/>
    <m/>
    <m/>
    <x v="0"/>
    <s v="water"/>
    <n v="11"/>
    <x v="1"/>
    <m/>
    <s v="NA"/>
    <m/>
    <m/>
    <s v="CH2O"/>
    <n v="1"/>
    <n v="353"/>
    <s v="TEM"/>
    <s v="NA"/>
    <s v="NA"/>
    <s v="NA"/>
    <s v="ND"/>
    <n v="24.772727272727273"/>
    <n v="24.772727272727273"/>
    <s v="NA"/>
    <s v="NA"/>
    <s v="NA"/>
    <s v="ND"/>
    <s v="NA"/>
    <s v="ND"/>
    <n v="44"/>
    <s v="ND"/>
    <n v="44"/>
    <n v="44"/>
    <x v="19"/>
    <n v="2017"/>
    <s v="Lu, M."/>
    <s v="China, USA"/>
    <s v="Catalytic Hydrodeoxygenation of Guaiacol over Palladium Catalyst_x000a_on Different Titania Supports"/>
    <s v="Energy &amp; Fuels"/>
    <x v="277"/>
    <s v="TEM particle size is estimated according to particle size distribution"/>
    <m/>
  </r>
  <r>
    <x v="1"/>
    <n v="5"/>
    <s v="NA"/>
    <s v="NA"/>
    <x v="1"/>
    <n v="1297"/>
    <n v="25940"/>
    <x v="6"/>
    <s v="activated carbon"/>
    <s v="ND"/>
    <m/>
    <m/>
    <x v="0"/>
    <s v="water"/>
    <n v="11"/>
    <x v="1"/>
    <m/>
    <s v="NA"/>
    <m/>
    <m/>
    <s v="CH2O"/>
    <n v="1"/>
    <n v="353"/>
    <s v="TEM"/>
    <s v="NA"/>
    <s v="NA"/>
    <s v="NA"/>
    <s v="ND"/>
    <n v="23.695652173913043"/>
    <n v="23.695652173913043"/>
    <s v="NA"/>
    <s v="NA"/>
    <s v="NA"/>
    <s v="ND"/>
    <s v="NA"/>
    <s v="ND"/>
    <n v="46"/>
    <s v="ND"/>
    <n v="46"/>
    <n v="46"/>
    <x v="19"/>
    <n v="2017"/>
    <s v="Lu, M."/>
    <s v="China, USA"/>
    <s v="Catalytic Hydrodeoxygenation of Guaiacol over Palladium Catalyst_x000a_on Different Titania Supports"/>
    <s v="Energy &amp; Fuels"/>
    <x v="277"/>
    <s v="TEM particle size is estimated according to particle size distribution"/>
    <m/>
  </r>
  <r>
    <x v="1"/>
    <n v="1"/>
    <s v="NA"/>
    <s v="NA"/>
    <x v="0"/>
    <n v="215"/>
    <n v="21500"/>
    <x v="0"/>
    <s v="from SASOL"/>
    <s v="pre-dried"/>
    <m/>
    <m/>
    <x v="1"/>
    <s v="water"/>
    <m/>
    <x v="1"/>
    <n v="8.5"/>
    <s v="NA"/>
    <n v="3"/>
    <n v="673"/>
    <s v="NA"/>
    <m/>
    <m/>
    <s v="TEM"/>
    <s v="NA"/>
    <s v="NA"/>
    <s v="NA"/>
    <s v="ND"/>
    <n v="31.142857142857142"/>
    <n v="31.142857142857142"/>
    <s v="NA"/>
    <s v="NA"/>
    <s v="NA"/>
    <s v="ND"/>
    <n v="34"/>
    <s v="ND"/>
    <n v="35"/>
    <s v="ND"/>
    <n v="35"/>
    <n v="35"/>
    <x v="1"/>
    <n v="2017"/>
    <s v="Khudorozhkov, A.K."/>
    <s v="Russia"/>
    <s v="Propane Oxidation Over Pd/Al2O3: Kinetic and In Situ XPS Study"/>
    <s v="Topics in Catalysis"/>
    <x v="278"/>
    <m/>
    <s v="gamma-Al2O3 Alfa Aesar"/>
  </r>
  <r>
    <x v="1"/>
    <n v="1"/>
    <s v="NA"/>
    <s v="NA"/>
    <x v="0"/>
    <n v="215"/>
    <n v="21500"/>
    <x v="0"/>
    <s v="from SASOL"/>
    <s v="pre-dried"/>
    <m/>
    <m/>
    <x v="1"/>
    <s v="water"/>
    <m/>
    <x v="1"/>
    <n v="8.5"/>
    <s v="NA"/>
    <n v="3"/>
    <n v="673"/>
    <s v="NA"/>
    <m/>
    <m/>
    <s v="TEM"/>
    <s v="NA"/>
    <s v="NA"/>
    <s v="NA"/>
    <s v="ND"/>
    <n v="21.8"/>
    <n v="21.8"/>
    <s v="NA"/>
    <s v="NA"/>
    <s v="NA"/>
    <s v="ND"/>
    <n v="43"/>
    <s v="ND"/>
    <n v="50"/>
    <s v="ND"/>
    <n v="50"/>
    <n v="50"/>
    <x v="1"/>
    <n v="2017"/>
    <s v="Khudorozhkov, A.K."/>
    <s v="Russia"/>
    <s v="Propane Oxidation Over Pd/Al2O3: Kinetic and In Situ XPS Study"/>
    <s v="Topics in Catalysis"/>
    <x v="278"/>
    <m/>
    <s v="gamma-Al2O3 Alfa Aesar"/>
  </r>
  <r>
    <x v="1"/>
    <n v="1"/>
    <s v="NA"/>
    <s v="NA"/>
    <x v="0"/>
    <n v="215"/>
    <n v="21500"/>
    <x v="0"/>
    <s v="from SASOL"/>
    <s v="pre-dried"/>
    <m/>
    <m/>
    <x v="1"/>
    <s v="water"/>
    <m/>
    <x v="1"/>
    <n v="8.5"/>
    <s v="NA"/>
    <n v="3"/>
    <n v="873"/>
    <s v="NA"/>
    <m/>
    <m/>
    <s v="TEM"/>
    <s v="NA"/>
    <s v="NA"/>
    <s v="NA"/>
    <s v="ND"/>
    <n v="17.868852459016395"/>
    <n v="17.868852459016395"/>
    <s v="NA"/>
    <s v="NA"/>
    <s v="NA"/>
    <s v="ND"/>
    <n v="57"/>
    <s v="ND"/>
    <n v="61"/>
    <s v="ND"/>
    <n v="61"/>
    <n v="61"/>
    <x v="1"/>
    <n v="2017"/>
    <s v="Khudorozhkov, A.K."/>
    <s v="Russia"/>
    <s v="Propane Oxidation Over Pd/Al2O3: Kinetic and In Situ XPS Study"/>
    <s v="Topics in Catalysis"/>
    <x v="278"/>
    <m/>
    <s v="gamma-Al2O3 Alfa Aesar"/>
  </r>
  <r>
    <x v="0"/>
    <s v="NA"/>
    <n v="0.59"/>
    <s v="NA"/>
    <x v="158"/>
    <n v="235"/>
    <n v="39830.508474576272"/>
    <x v="0"/>
    <s v="from Ling Feng Lt ed"/>
    <s v="ND"/>
    <m/>
    <m/>
    <x v="0"/>
    <s v="water"/>
    <m/>
    <x v="0"/>
    <n v="8.5"/>
    <s v="NA"/>
    <m/>
    <m/>
    <s v="NaBH4"/>
    <n v="0.5"/>
    <n v="298"/>
    <s v="H2 Chemisorption"/>
    <s v="NA"/>
    <s v="NA"/>
    <n v="11"/>
    <s v="ND"/>
    <s v="NA"/>
    <n v="11"/>
    <n v="99.090909090909093"/>
    <n v="99.090909090909093"/>
    <s v="NA"/>
    <s v="ND"/>
    <s v="NA"/>
    <s v="ND"/>
    <n v="130"/>
    <s v="ND"/>
    <n v="99.090909090909093"/>
    <n v="99.090909090909093"/>
    <x v="0"/>
    <n v="2014"/>
    <s v="Cheng, L."/>
    <s v="China"/>
    <s v="Highly selective hydrogenation of phenol and derivatives over Pd_x000a_catalysts supported on SiO2 and γ-Al2O3 in aqueous media"/>
    <s v="Catalysis Communications"/>
    <x v="279"/>
    <m/>
    <s v="gamma-Al2O3 Alfa Aesar"/>
  </r>
  <r>
    <x v="0"/>
    <s v="NA"/>
    <n v="0.53"/>
    <s v="NA"/>
    <x v="106"/>
    <n v="235"/>
    <n v="44339.622641509435"/>
    <x v="0"/>
    <s v="from Ling Feng Lt ed"/>
    <s v="ND"/>
    <m/>
    <m/>
    <x v="0"/>
    <s v="water"/>
    <m/>
    <x v="0"/>
    <n v="8.5"/>
    <s v="NA"/>
    <m/>
    <m/>
    <s v="NaBH4"/>
    <n v="0.5"/>
    <n v="298"/>
    <s v="H2 Chemisorption"/>
    <s v="NA"/>
    <s v="NA"/>
    <n v="44"/>
    <s v="ND"/>
    <s v="NA"/>
    <n v="44"/>
    <n v="24.772727272727273"/>
    <n v="24.772727272727273"/>
    <s v="NA"/>
    <s v="ND"/>
    <s v="NA"/>
    <s v="ND"/>
    <n v="30"/>
    <s v="ND"/>
    <n v="24.772727272727273"/>
    <n v="24.772727272727273"/>
    <x v="0"/>
    <n v="2014"/>
    <s v="Cheng, L."/>
    <s v="China"/>
    <s v="Highly selective hydrogenation of phenol and derivatives over Pd_x000a_catalysts supported on SiO2 and γ-Al2O3 in aqueous media"/>
    <s v="Catalysis Communications"/>
    <x v="279"/>
    <m/>
    <s v="gamma-Al2O3 Alfa Aesar"/>
  </r>
  <r>
    <x v="0"/>
    <s v="NA"/>
    <n v="0.53"/>
    <s v="NA"/>
    <x v="106"/>
    <n v="368"/>
    <n v="69433.962264150934"/>
    <x v="7"/>
    <s v="from Ling Feng Lt ed"/>
    <s v="ND"/>
    <m/>
    <m/>
    <x v="0"/>
    <s v="water"/>
    <m/>
    <x v="0"/>
    <n v="3"/>
    <s v="NA"/>
    <m/>
    <m/>
    <s v="NaBH4"/>
    <n v="0.5"/>
    <n v="298"/>
    <s v="H2 Chemisorption"/>
    <s v="NA"/>
    <s v="NA"/>
    <n v="13"/>
    <s v="ND"/>
    <s v="NA"/>
    <n v="13"/>
    <n v="83.84615384615384"/>
    <n v="83.84615384615384"/>
    <s v="NA"/>
    <s v="ND"/>
    <s v="NA"/>
    <s v="ND"/>
    <n v="100"/>
    <s v="ND"/>
    <n v="83.84615384615384"/>
    <n v="83.84615384615384"/>
    <x v="0"/>
    <n v="2014"/>
    <s v="Cheng, L."/>
    <s v="China"/>
    <s v="Highly selective hydrogenation of phenol and derivatives over Pd_x000a_catalysts supported on SiO2 and γ-Al2O3 in aqueous media"/>
    <s v="Catalysis Communications"/>
    <x v="279"/>
    <m/>
    <s v="SiO2 Aldrich"/>
  </r>
  <r>
    <x v="0"/>
    <s v="NA"/>
    <n v="0.54"/>
    <s v="NA"/>
    <x v="121"/>
    <n v="368"/>
    <n v="68148.148148148146"/>
    <x v="7"/>
    <s v="from Ling Feng Lt ed"/>
    <s v="ND"/>
    <m/>
    <m/>
    <x v="0"/>
    <s v="water"/>
    <m/>
    <x v="0"/>
    <n v="3"/>
    <s v="NA"/>
    <m/>
    <m/>
    <s v="NaBH4"/>
    <n v="0.5"/>
    <n v="298"/>
    <s v="H2 Chemisorption"/>
    <s v="NA"/>
    <s v="NA"/>
    <n v="44"/>
    <s v="ND"/>
    <s v="NA"/>
    <n v="44"/>
    <n v="24.772727272727273"/>
    <n v="24.772727272727273"/>
    <s v="NA"/>
    <s v="ND"/>
    <s v="NA"/>
    <s v="ND"/>
    <n v="30"/>
    <s v="ND"/>
    <n v="24.772727272727273"/>
    <n v="24.772727272727273"/>
    <x v="0"/>
    <n v="2014"/>
    <s v="Cheng, L."/>
    <s v="China"/>
    <s v="Highly selective hydrogenation of phenol and derivatives over Pd_x000a_catalysts supported on SiO2 and γ-Al2O3 in aqueous media"/>
    <s v="Catalysis Communications"/>
    <x v="279"/>
    <m/>
    <s v="SiO2 Aldrich"/>
  </r>
  <r>
    <x v="1"/>
    <n v="1"/>
    <n v="0.97"/>
    <n v="3.0000000000000027E-2"/>
    <x v="0"/>
    <n v="430"/>
    <n v="43000"/>
    <x v="7"/>
    <s v="from Sigma-Aldrich Davisil, Grade 636"/>
    <s v="treated with HNO3, then washed and dried overnight"/>
    <m/>
    <m/>
    <x v="9"/>
    <s v="aqueous hydrochloric acid"/>
    <m/>
    <x v="0"/>
    <m/>
    <s v="NA"/>
    <n v="2"/>
    <n v="1073"/>
    <s v="H2"/>
    <n v="0.5"/>
    <n v="873"/>
    <s v="CO Chemisorption"/>
    <s v="NA"/>
    <s v="NA"/>
    <n v="6.8"/>
    <s v="ND"/>
    <s v="NA"/>
    <n v="6.8"/>
    <n v="160.29411764705884"/>
    <n v="160.29411764705884"/>
    <s v="NA"/>
    <s v="ND"/>
    <s v="NA"/>
    <s v="ND"/>
    <n v="213"/>
    <s v="ND"/>
    <n v="160.29411764705884"/>
    <n v="160.29411764705884"/>
    <x v="1"/>
    <n v="2013"/>
    <s v="Li, B."/>
    <s v="China"/>
    <s v="Synthesis gas production from partial oxidation of methane over highly_x000a_dispersed Pd/SiO2 catalyst"/>
    <s v="Fuel"/>
    <x v="280"/>
    <m/>
    <m/>
  </r>
  <r>
    <x v="1"/>
    <n v="1"/>
    <n v="0.95"/>
    <n v="5.0000000000000044E-2"/>
    <x v="0"/>
    <n v="430"/>
    <n v="43000"/>
    <x v="7"/>
    <s v="from Sigma-Aldrich Davisil, Grade 636"/>
    <s v="treated with HNO3, then washed and dried overnight"/>
    <m/>
    <m/>
    <x v="1"/>
    <s v="aqueous nitric acid"/>
    <m/>
    <x v="0"/>
    <m/>
    <s v="NA"/>
    <n v="2"/>
    <n v="1073"/>
    <s v="H2"/>
    <n v="0.5"/>
    <n v="873"/>
    <s v="CO Chemisorption"/>
    <s v="NA"/>
    <s v="NA"/>
    <n v="11"/>
    <s v="ND"/>
    <s v="NA"/>
    <n v="11"/>
    <n v="99.090909090909093"/>
    <n v="99.090909090909093"/>
    <s v="NA"/>
    <s v="ND"/>
    <s v="NA"/>
    <s v="ND"/>
    <n v="158"/>
    <s v="ND"/>
    <n v="99.090909090909093"/>
    <n v="99.090909090909093"/>
    <x v="1"/>
    <n v="2013"/>
    <s v="Li, B."/>
    <s v="China"/>
    <s v="Synthesis gas production from partial oxidation of methane over highly_x000a_dispersed Pd/SiO2 catalyst"/>
    <s v="Fuel"/>
    <x v="280"/>
    <m/>
    <m/>
  </r>
  <r>
    <x v="1"/>
    <n v="1"/>
    <n v="0.96"/>
    <n v="4.0000000000000036E-2"/>
    <x v="0"/>
    <n v="430"/>
    <n v="43000"/>
    <x v="7"/>
    <s v="from Sigma-Aldrich Davisil, Grade 636"/>
    <s v="treated with HNO3, then washed and dried overnight"/>
    <m/>
    <m/>
    <x v="2"/>
    <s v="acetylacetone"/>
    <m/>
    <x v="0"/>
    <m/>
    <s v="NA"/>
    <n v="2"/>
    <n v="1073"/>
    <s v="H2"/>
    <n v="0.5"/>
    <n v="873"/>
    <s v="CO Chemisorption"/>
    <s v="NA"/>
    <s v="NA"/>
    <n v="31.8"/>
    <s v="ND"/>
    <s v="NA"/>
    <n v="31.8"/>
    <n v="34.276729559748425"/>
    <n v="34.276729559748425"/>
    <s v="NA"/>
    <s v="ND"/>
    <s v="NA"/>
    <s v="ND"/>
    <n v="40"/>
    <s v="ND"/>
    <n v="34.276729559748425"/>
    <n v="34.276729559748425"/>
    <x v="1"/>
    <n v="2013"/>
    <s v="Li, B."/>
    <s v="China"/>
    <s v="Synthesis gas production from partial oxidation of methane over highly_x000a_dispersed Pd/SiO2 catalyst"/>
    <s v="Fuel"/>
    <x v="280"/>
    <m/>
    <m/>
  </r>
  <r>
    <x v="0"/>
    <n v="1"/>
    <s v="NA"/>
    <s v="NA"/>
    <x v="0"/>
    <n v="134"/>
    <n v="13400"/>
    <x v="0"/>
    <s v="from Catalysis Society of Japan"/>
    <s v="ND"/>
    <n v="1123"/>
    <n v="5"/>
    <x v="4"/>
    <s v="water"/>
    <m/>
    <x v="0"/>
    <n v="8.5"/>
    <s v="NA"/>
    <n v="5"/>
    <n v="923"/>
    <s v="H2"/>
    <n v="0.08"/>
    <n v="313"/>
    <s v="CO Pulse Adsorption"/>
    <s v="NA"/>
    <s v="NA"/>
    <n v="33"/>
    <s v="ND"/>
    <s v="NA"/>
    <n v="33"/>
    <n v="33.030303030303031"/>
    <n v="33.030303030303031"/>
    <s v="NA"/>
    <s v="ND"/>
    <s v="NA"/>
    <s v="ND"/>
    <s v="NA"/>
    <s v="ND"/>
    <n v="33.030303030303031"/>
    <n v="33.030303030303031"/>
    <x v="30"/>
    <n v="2013"/>
    <s v="Tou, A."/>
    <s v="Japan"/>
    <s v="Preparation of alumina-supported Pd and LaMnO3 catalysts with the_x000a_site-selective deposition and their catalytic activity for NO–CO reaction"/>
    <s v="Catalysis Today"/>
    <x v="281"/>
    <m/>
    <s v="gamma-Al2O3 Alfa Aesar"/>
  </r>
  <r>
    <x v="0"/>
    <n v="1"/>
    <s v="NA"/>
    <s v="NA"/>
    <x v="0"/>
    <n v="134"/>
    <n v="13400"/>
    <x v="0"/>
    <s v="from Catalysis Society of Japan"/>
    <s v="ND"/>
    <n v="1123"/>
    <n v="5"/>
    <x v="4"/>
    <s v="water"/>
    <m/>
    <x v="0"/>
    <n v="8.5"/>
    <s v="NA"/>
    <n v="5"/>
    <n v="923"/>
    <s v="H2"/>
    <n v="0.08"/>
    <n v="313"/>
    <s v="CO Pulse Adsorption"/>
    <s v="NA"/>
    <s v="NA"/>
    <n v="12"/>
    <s v="ND"/>
    <s v="NA"/>
    <n v="12"/>
    <n v="90.833333333333329"/>
    <n v="90.833333333333329"/>
    <s v="NA"/>
    <s v="ND"/>
    <s v="NA"/>
    <s v="ND"/>
    <s v="NA"/>
    <s v="ND"/>
    <n v="90.833333333333329"/>
    <n v="90.833333333333329"/>
    <x v="30"/>
    <n v="2013"/>
    <s v="Tou, A."/>
    <s v="Japan"/>
    <s v="Preparation of alumina-supported Pd and LaMnO3 catalysts with the_x000a_site-selective deposition and their catalytic activity for NO–CO reaction"/>
    <s v="Catalysis Today"/>
    <x v="281"/>
    <m/>
    <s v="gamma-Al2O3 Alfa Aesar"/>
  </r>
  <r>
    <x v="0"/>
    <n v="1"/>
    <s v="NA"/>
    <s v="NA"/>
    <x v="0"/>
    <n v="134"/>
    <n v="13400"/>
    <x v="0"/>
    <s v="from Catalysis Society of Japan"/>
    <s v="ND"/>
    <n v="1123"/>
    <n v="5"/>
    <x v="4"/>
    <s v="water"/>
    <m/>
    <x v="0"/>
    <n v="8.5"/>
    <s v="NA"/>
    <n v="5"/>
    <n v="923"/>
    <s v="H2"/>
    <n v="0.08"/>
    <n v="313"/>
    <s v="CO Pulse Adsorption"/>
    <s v="NA"/>
    <s v="NA"/>
    <n v="11"/>
    <s v="ND"/>
    <s v="NA"/>
    <n v="11"/>
    <n v="99.090909090909093"/>
    <n v="99.090909090909093"/>
    <s v="NA"/>
    <s v="ND"/>
    <s v="NA"/>
    <s v="ND"/>
    <s v="NA"/>
    <s v="ND"/>
    <n v="99.090909090909093"/>
    <n v="99.090909090909093"/>
    <x v="30"/>
    <n v="2013"/>
    <s v="Tou, A."/>
    <s v="Japan"/>
    <s v="Preparation of alumina-supported Pd and LaMnO3 catalysts with the_x000a_site-selective deposition and their catalytic activity for NO–CO reaction"/>
    <s v="Catalysis Today"/>
    <x v="281"/>
    <m/>
    <s v="gamma-Al2O3 Alfa Aesar"/>
  </r>
  <r>
    <x v="0"/>
    <n v="1"/>
    <s v="NA"/>
    <s v="NA"/>
    <x v="0"/>
    <n v="134"/>
    <n v="13400"/>
    <x v="0"/>
    <s v="from Catalysis Society of Japan"/>
    <s v="ND"/>
    <n v="1123"/>
    <n v="5"/>
    <x v="4"/>
    <s v="water"/>
    <m/>
    <x v="0"/>
    <n v="8.5"/>
    <s v="NA"/>
    <n v="5"/>
    <n v="923"/>
    <s v="H2"/>
    <n v="0.08"/>
    <n v="313"/>
    <s v="CO Pulse Adsorption"/>
    <s v="NA"/>
    <s v="NA"/>
    <n v="3"/>
    <s v="ND"/>
    <s v="NA"/>
    <n v="3"/>
    <n v="363.33333333333331"/>
    <n v="363.33333333333331"/>
    <s v="NA"/>
    <s v="ND"/>
    <s v="NA"/>
    <s v="ND"/>
    <s v="NA"/>
    <s v="ND"/>
    <n v="363.33333333333331"/>
    <n v="363.33333333333331"/>
    <x v="30"/>
    <n v="2013"/>
    <s v="Tou, A."/>
    <s v="Japan"/>
    <s v="Preparation of alumina-supported Pd and LaMnO3 catalysts with the_x000a_site-selective deposition and their catalytic activity for NO–CO reaction"/>
    <s v="Catalysis Today"/>
    <x v="281"/>
    <m/>
    <s v="gamma-Al2O3 Alfa Aesar"/>
  </r>
  <r>
    <x v="1"/>
    <n v="1"/>
    <n v="1.1000000000000001"/>
    <n v="0.10000000000000009"/>
    <x v="0"/>
    <m/>
    <s v="NA"/>
    <x v="6"/>
    <s v="activated carbon"/>
    <s v="chemical activation with KOH"/>
    <m/>
    <m/>
    <x v="2"/>
    <s v="tetrahydrofuran"/>
    <m/>
    <x v="0"/>
    <m/>
    <s v="NA"/>
    <m/>
    <m/>
    <s v="H2"/>
    <n v="11"/>
    <n v="673"/>
    <s v="H2 Chemisorption"/>
    <s v="NA"/>
    <s v="NA"/>
    <s v="NA"/>
    <s v="ND"/>
    <n v="11.847826086956522"/>
    <n v="11.847826086956522"/>
    <s v="NA"/>
    <n v="92"/>
    <n v="92"/>
    <s v="ND"/>
    <n v="82"/>
    <s v="ND"/>
    <n v="76"/>
    <s v="ND"/>
    <n v="92"/>
    <n v="92"/>
    <x v="1"/>
    <n v="2007"/>
    <s v="Ubago-Pérez, R."/>
    <s v="Spain"/>
    <s v="Methanol partial oxidation on carbon-supported Pt and Pd catalysts"/>
    <s v="Catalysis Today"/>
    <x v="282"/>
    <m/>
    <m/>
  </r>
  <r>
    <x v="1"/>
    <n v="1"/>
    <n v="1.2"/>
    <n v="0.19999999999999996"/>
    <x v="0"/>
    <m/>
    <s v="NA"/>
    <x v="6"/>
    <s v="activated carbon"/>
    <s v="chemical activation with KOH"/>
    <m/>
    <m/>
    <x v="3"/>
    <s v="water"/>
    <m/>
    <x v="0"/>
    <m/>
    <s v="NA"/>
    <m/>
    <m/>
    <s v="H2"/>
    <n v="11"/>
    <n v="673"/>
    <s v="TEM"/>
    <s v="NA"/>
    <s v="NA"/>
    <s v="NA"/>
    <s v="ND"/>
    <n v="10.092592592592593"/>
    <n v="10.092592592592593"/>
    <s v="NA"/>
    <s v="NA"/>
    <s v="NA"/>
    <s v="ND"/>
    <n v="127"/>
    <s v="ND"/>
    <n v="108"/>
    <s v="ND"/>
    <n v="108"/>
    <n v="108"/>
    <x v="1"/>
    <n v="2007"/>
    <s v="Ubago-Pérez, R."/>
    <s v="Spain"/>
    <s v="Methanol partial oxidation on carbon-supported Pt and Pd catalysts"/>
    <s v="Catalysis Today"/>
    <x v="282"/>
    <m/>
    <m/>
  </r>
  <r>
    <x v="1"/>
    <n v="1"/>
    <n v="1.1000000000000001"/>
    <n v="0.10000000000000009"/>
    <x v="0"/>
    <m/>
    <s v="NA"/>
    <x v="6"/>
    <s v="activated carbon"/>
    <s v="chemical activation with KOH"/>
    <m/>
    <m/>
    <x v="0"/>
    <s v="aqueous hydrochloric acid"/>
    <m/>
    <x v="0"/>
    <m/>
    <s v="NA"/>
    <m/>
    <m/>
    <s v="H2"/>
    <n v="11"/>
    <n v="673"/>
    <s v="H2 Chemisorption"/>
    <s v="NA"/>
    <s v="NA"/>
    <s v="NA"/>
    <s v="ND"/>
    <n v="11.595744680851064"/>
    <n v="11.595744680851064"/>
    <s v="NA"/>
    <n v="94"/>
    <n v="94"/>
    <s v="ND"/>
    <n v="77"/>
    <s v="ND"/>
    <n v="60"/>
    <s v="ND"/>
    <n v="94"/>
    <n v="94"/>
    <x v="1"/>
    <n v="2007"/>
    <s v="Ubago-Pérez, R."/>
    <s v="Spain"/>
    <s v="Methanol partial oxidation on carbon-supported Pt and Pd catalysts"/>
    <s v="Catalysis Today"/>
    <x v="282"/>
    <m/>
    <m/>
  </r>
  <r>
    <x v="1"/>
    <s v="NA"/>
    <n v="0.49"/>
    <s v="NA"/>
    <x v="159"/>
    <n v="560"/>
    <n v="114285.71428571429"/>
    <x v="27"/>
    <s v="amorphous silica-alumina from Shell"/>
    <s v="ND"/>
    <n v="773"/>
    <n v="4"/>
    <x v="4"/>
    <s v="water"/>
    <m/>
    <x v="0"/>
    <m/>
    <s v="NA"/>
    <n v="4"/>
    <n v="773"/>
    <s v="NA"/>
    <m/>
    <m/>
    <s v="H2 Chemisorption"/>
    <s v="NA"/>
    <n v="1.3160000000000001"/>
    <n v="47"/>
    <s v="ND"/>
    <s v="NA"/>
    <n v="47"/>
    <s v="NA"/>
    <n v="28"/>
    <n v="28"/>
    <s v="ND"/>
    <s v="NA"/>
    <s v="ND"/>
    <s v="NA"/>
    <s v="ND"/>
    <n v="28"/>
    <n v="28"/>
    <x v="19"/>
    <n v="2007"/>
    <s v="Niquille-Röthlisberger, A."/>
    <s v="Switzerland"/>
    <s v="Hydrodesulfurization of 4,6-dimethyldibenzothiophene over Pt, Pd,_x000a_and Pt–Pd catalysts supported on amorphous silica–alumina"/>
    <s v="Catalysis Today"/>
    <x v="283"/>
    <m/>
    <m/>
  </r>
  <r>
    <x v="1"/>
    <s v="NA"/>
    <n v="2.0699999999999998"/>
    <s v="NA"/>
    <x v="160"/>
    <n v="180"/>
    <n v="8695.652173913044"/>
    <x v="0"/>
    <s v="from AR, Sinopharm Chemical Reagent Co., China"/>
    <s v="ND"/>
    <m/>
    <m/>
    <x v="6"/>
    <s v="acetone"/>
    <m/>
    <x v="0"/>
    <n v="8.5"/>
    <s v="NA"/>
    <n v="5"/>
    <n v="823"/>
    <s v="H2"/>
    <n v="2"/>
    <n v="673"/>
    <s v="CO Chemisorption"/>
    <s v="NA"/>
    <s v="NA"/>
    <n v="6.5"/>
    <s v="ND"/>
    <s v="NA"/>
    <n v="6.5"/>
    <n v="167.69230769230768"/>
    <n v="167.69230769230768"/>
    <s v="NA"/>
    <s v="ND"/>
    <s v="NA"/>
    <s v="ND"/>
    <n v="90"/>
    <s v="ND"/>
    <n v="167.69230769230768"/>
    <n v="167.69230769230768"/>
    <x v="1"/>
    <n v="2013"/>
    <s v="Na, H."/>
    <s v="China"/>
    <s v="Promoting effect of Zr on the catalytic combustion of_x000a_methane over Pd/γ-Al2O3 catalyst"/>
    <s v="Frontiers of Environmental Science &amp; Engineering"/>
    <x v="284"/>
    <m/>
    <s v="gamma-Al2O3 Alfa Aesar"/>
  </r>
  <r>
    <x v="1"/>
    <s v="NA"/>
    <n v="1.98"/>
    <s v="NA"/>
    <x v="161"/>
    <m/>
    <s v="NA"/>
    <x v="36"/>
    <s v="gamma-Al2O3 and Zr(NO3)4.5H2O from AR, Sinopharm Chemical Reagent Co., China"/>
    <s v="ND"/>
    <n v="823"/>
    <n v="5"/>
    <x v="6"/>
    <s v="acetone"/>
    <m/>
    <x v="0"/>
    <m/>
    <s v="NA"/>
    <n v="5"/>
    <n v="823"/>
    <s v="H2"/>
    <n v="2"/>
    <n v="673"/>
    <s v="CO Chemisorption"/>
    <s v="NA"/>
    <s v="NA"/>
    <n v="9.6999999999999993"/>
    <s v="ND"/>
    <s v="NA"/>
    <n v="9.6999999999999993"/>
    <n v="112.37113402061857"/>
    <n v="112.37113402061857"/>
    <s v="NA"/>
    <s v="ND"/>
    <s v="NA"/>
    <s v="ND"/>
    <n v="40"/>
    <s v="ND"/>
    <n v="112.37113402061857"/>
    <n v="112.37113402061857"/>
    <x v="1"/>
    <n v="2013"/>
    <s v="Na, H."/>
    <s v="China"/>
    <s v="Promoting effect of Zr on the catalytic combustion of_x000a_methane over Pd/γ-Al2O3 catalyst"/>
    <s v="Frontiers of Environmental Science &amp; Engineering"/>
    <x v="284"/>
    <m/>
    <m/>
  </r>
  <r>
    <x v="1"/>
    <s v="NA"/>
    <n v="2.7"/>
    <s v="NA"/>
    <x v="88"/>
    <m/>
    <s v="NA"/>
    <x v="7"/>
    <s v="prepared by sol-gel method from Si(OC2H5)4, Kanto Chemical Co., Japan"/>
    <s v="ND"/>
    <n v="773"/>
    <n v="6"/>
    <x v="0"/>
    <s v="water"/>
    <m/>
    <x v="0"/>
    <m/>
    <s v="NA"/>
    <n v="3"/>
    <n v="673"/>
    <s v="H2"/>
    <n v="5"/>
    <n v="573"/>
    <s v="CO Pulse Adsorption"/>
    <s v="NA"/>
    <s v="NA"/>
    <n v="49.2"/>
    <s v="ND"/>
    <s v="NA"/>
    <n v="49.2"/>
    <n v="22.154471544715445"/>
    <n v="22.154471544715445"/>
    <s v="NA"/>
    <s v="ND"/>
    <s v="NA"/>
    <s v="ND"/>
    <s v="NA"/>
    <s v="ND"/>
    <n v="22.154471544715445"/>
    <n v="22.154471544715445"/>
    <x v="0"/>
    <n v="2014"/>
    <s v="Gonda, M."/>
    <s v="Japan"/>
    <s v="Toluene hydrogenation over Pd and Pt catalysts as_x000a_a model hydrogen storage process using low grade_x000a_hydrogen containing catalyst inhibitors"/>
    <s v="International Journal of Hydrogen Energy"/>
    <x v="285"/>
    <m/>
    <m/>
  </r>
  <r>
    <x v="1"/>
    <s v="NA"/>
    <n v="2.7"/>
    <s v="NA"/>
    <x v="88"/>
    <m/>
    <s v="NA"/>
    <x v="5"/>
    <s v="prepared by sol-gel method from Ti(OCH(CH3)2)4, Kanto Chemical Co., Japan"/>
    <s v="ND"/>
    <n v="773"/>
    <n v="6"/>
    <x v="0"/>
    <s v="water"/>
    <m/>
    <x v="0"/>
    <m/>
    <s v="NA"/>
    <n v="3"/>
    <n v="673"/>
    <s v="H2"/>
    <n v="5"/>
    <n v="573"/>
    <s v="CO Pulse Adsorption"/>
    <s v="NA"/>
    <s v="NA"/>
    <n v="21.3"/>
    <s v="ND"/>
    <s v="NA"/>
    <n v="21.3"/>
    <n v="51.173708920187792"/>
    <n v="51.173708920187792"/>
    <s v="NA"/>
    <s v="ND"/>
    <s v="NA"/>
    <s v="ND"/>
    <s v="NA"/>
    <s v="ND"/>
    <n v="51.173708920187792"/>
    <n v="51.173708920187792"/>
    <x v="0"/>
    <n v="2014"/>
    <s v="Gonda, M."/>
    <s v="Japan"/>
    <s v="Toluene hydrogenation over Pd and Pt catalysts as_x000a_a model hydrogen storage process using low grade_x000a_hydrogen containing catalyst inhibitors"/>
    <s v="International Journal of Hydrogen Energy"/>
    <x v="285"/>
    <m/>
    <m/>
  </r>
  <r>
    <x v="1"/>
    <s v="NA"/>
    <n v="2.7"/>
    <s v="NA"/>
    <x v="88"/>
    <m/>
    <s v="NA"/>
    <x v="29"/>
    <s v="TiO2 wt% 80, prepared by sol-gel method from Si(OC2H5)4 and Ti(OCH(CH3)2)4, Kanto Chemical Co., Japan"/>
    <s v="ND"/>
    <n v="773"/>
    <n v="6"/>
    <x v="0"/>
    <s v="water"/>
    <m/>
    <x v="0"/>
    <m/>
    <s v="NA"/>
    <n v="3"/>
    <n v="673"/>
    <s v="H2"/>
    <n v="5"/>
    <n v="573"/>
    <s v="CO Pulse Adsorption"/>
    <s v="NA"/>
    <s v="NA"/>
    <n v="49.8"/>
    <s v="ND"/>
    <s v="NA"/>
    <n v="49.8"/>
    <n v="21.887550200803215"/>
    <n v="21.887550200803215"/>
    <s v="NA"/>
    <s v="ND"/>
    <s v="NA"/>
    <s v="ND"/>
    <s v="NA"/>
    <s v="ND"/>
    <n v="21.887550200803215"/>
    <n v="21.887550200803215"/>
    <x v="0"/>
    <n v="2014"/>
    <s v="Gonda, M."/>
    <s v="Japan"/>
    <s v="Toluene hydrogenation over Pd and Pt catalysts as_x000a_a model hydrogen storage process using low grade_x000a_hydrogen containing catalyst inhibitors"/>
    <s v="International Journal of Hydrogen Energy"/>
    <x v="285"/>
    <m/>
    <m/>
  </r>
  <r>
    <x v="1"/>
    <s v="NA"/>
    <n v="2.7"/>
    <s v="NA"/>
    <x v="88"/>
    <m/>
    <s v="NA"/>
    <x v="29"/>
    <s v="TiO2 wt% 50, prepared by sol-gel method from Si(OC2H5)4 and Ti(OCH(CH3)2)4, Kanto Chemical Co., Japan"/>
    <s v="ND"/>
    <n v="773"/>
    <n v="6"/>
    <x v="0"/>
    <s v="water"/>
    <m/>
    <x v="0"/>
    <m/>
    <s v="NA"/>
    <n v="3"/>
    <n v="673"/>
    <s v="H2"/>
    <n v="5"/>
    <n v="573"/>
    <s v="CO Pulse Adsorption"/>
    <s v="NA"/>
    <s v="NA"/>
    <n v="31.3"/>
    <s v="ND"/>
    <s v="NA"/>
    <n v="31.3"/>
    <n v="34.824281150159742"/>
    <n v="34.824281150159742"/>
    <s v="NA"/>
    <s v="ND"/>
    <s v="NA"/>
    <s v="ND"/>
    <s v="NA"/>
    <s v="ND"/>
    <n v="34.824281150159742"/>
    <n v="34.824281150159742"/>
    <x v="0"/>
    <n v="2014"/>
    <s v="Gonda, M."/>
    <s v="Japan"/>
    <s v="Toluene hydrogenation over Pd and Pt catalysts as_x000a_a model hydrogen storage process using low grade_x000a_hydrogen containing catalyst inhibitors"/>
    <s v="International Journal of Hydrogen Energy"/>
    <x v="285"/>
    <m/>
    <m/>
  </r>
  <r>
    <x v="1"/>
    <s v="NA"/>
    <n v="2.7"/>
    <s v="NA"/>
    <x v="88"/>
    <m/>
    <s v="NA"/>
    <x v="29"/>
    <s v="TiO2 wt% 33, prepared by sol-gel method from Si(OC2H5)4 and Ti(OCH(CH3)2)4, Kanto Chemical Co., Japan"/>
    <s v="ND"/>
    <n v="773"/>
    <n v="6"/>
    <x v="0"/>
    <s v="water"/>
    <m/>
    <x v="0"/>
    <m/>
    <s v="NA"/>
    <n v="3"/>
    <n v="673"/>
    <s v="H2"/>
    <n v="5"/>
    <n v="573"/>
    <s v="CO Pulse Adsorption"/>
    <s v="NA"/>
    <s v="NA"/>
    <n v="29.5"/>
    <s v="ND"/>
    <s v="NA"/>
    <n v="29.5"/>
    <n v="36.949152542372879"/>
    <n v="36.949152542372879"/>
    <s v="NA"/>
    <s v="ND"/>
    <s v="NA"/>
    <s v="ND"/>
    <s v="NA"/>
    <s v="ND"/>
    <n v="36.949152542372879"/>
    <n v="36.949152542372879"/>
    <x v="0"/>
    <n v="2014"/>
    <s v="Gonda, M."/>
    <s v="Japan"/>
    <s v="Toluene hydrogenation over Pd and Pt catalysts as_x000a_a model hydrogen storage process using low grade_x000a_hydrogen containing catalyst inhibitors"/>
    <s v="International Journal of Hydrogen Energy"/>
    <x v="285"/>
    <m/>
    <m/>
  </r>
  <r>
    <x v="1"/>
    <s v="NA"/>
    <n v="0.3"/>
    <s v="NA"/>
    <x v="31"/>
    <n v="240"/>
    <n v="80000"/>
    <x v="0"/>
    <s v="from Alumina Shell S618"/>
    <s v="acid-washed"/>
    <m/>
    <m/>
    <x v="2"/>
    <s v="benzene"/>
    <m/>
    <x v="0"/>
    <m/>
    <s v="NA"/>
    <n v="1"/>
    <n v="673"/>
    <s v="H2"/>
    <n v="1"/>
    <n v="573"/>
    <s v="H2 Chemisorption"/>
    <s v="NA"/>
    <s v="NA"/>
    <n v="23"/>
    <s v="ND"/>
    <s v="NA"/>
    <n v="23"/>
    <n v="47.391304347826086"/>
    <n v="47.391304347826086"/>
    <s v="NA"/>
    <s v="ND"/>
    <s v="NA"/>
    <s v="ND"/>
    <s v="NA"/>
    <s v="ND"/>
    <n v="47.391304347826086"/>
    <n v="47.391304347826086"/>
    <x v="16"/>
    <n v="2002"/>
    <s v="Skotak, M."/>
    <s v="Poland"/>
    <s v="Catalytic conversion of C6-alkanes over Pd/Al2O3 catalysts_x000a_The effect of support acidity"/>
    <s v="Applied Catalysis A: General"/>
    <x v="286"/>
    <m/>
    <m/>
  </r>
  <r>
    <x v="1"/>
    <s v="NA"/>
    <n v="0.6"/>
    <s v="NA"/>
    <x v="30"/>
    <n v="240"/>
    <n v="40000"/>
    <x v="0"/>
    <s v="from Alumina Shell S618"/>
    <s v="acid-washed"/>
    <m/>
    <m/>
    <x v="2"/>
    <s v="benzene"/>
    <m/>
    <x v="0"/>
    <m/>
    <s v="NA"/>
    <n v="1"/>
    <n v="673"/>
    <s v="H2"/>
    <n v="1"/>
    <n v="573"/>
    <s v="H2 Chemisorption"/>
    <s v="NA"/>
    <s v="NA"/>
    <n v="39"/>
    <s v="ND"/>
    <s v="NA"/>
    <n v="39"/>
    <n v="27.948717948717949"/>
    <n v="27.948717948717949"/>
    <s v="NA"/>
    <s v="ND"/>
    <s v="NA"/>
    <s v="ND"/>
    <s v="NA"/>
    <s v="ND"/>
    <n v="27.948717948717949"/>
    <n v="27.948717948717949"/>
    <x v="16"/>
    <n v="2002"/>
    <s v="Skotak, M."/>
    <s v="Poland"/>
    <s v="Catalytic conversion of C6-alkanes over Pd/Al2O3 catalysts_x000a_The effect of support acidity"/>
    <s v="Applied Catalysis A: General"/>
    <x v="286"/>
    <m/>
    <m/>
  </r>
  <r>
    <x v="1"/>
    <s v="NA"/>
    <n v="1.46"/>
    <s v="NA"/>
    <x v="32"/>
    <n v="240"/>
    <n v="16438.356164383564"/>
    <x v="0"/>
    <s v="from Alumina Shell S618"/>
    <s v="acid-washed"/>
    <m/>
    <m/>
    <x v="2"/>
    <s v="benzene"/>
    <m/>
    <x v="0"/>
    <m/>
    <s v="NA"/>
    <n v="1"/>
    <n v="673"/>
    <s v="H2"/>
    <n v="1"/>
    <n v="573"/>
    <s v="H2 Chemisorption"/>
    <s v="NA"/>
    <s v="NA"/>
    <n v="29"/>
    <s v="ND"/>
    <s v="NA"/>
    <n v="29"/>
    <n v="37.586206896551722"/>
    <n v="37.586206896551722"/>
    <s v="NA"/>
    <s v="ND"/>
    <s v="NA"/>
    <s v="ND"/>
    <s v="NA"/>
    <s v="ND"/>
    <n v="37.586206896551722"/>
    <n v="37.586206896551722"/>
    <x v="16"/>
    <n v="2002"/>
    <s v="Skotak, M."/>
    <s v="Poland"/>
    <s v="Catalytic conversion of C6-alkanes over Pd/Al2O3 catalysts_x000a_The effect of support acidity"/>
    <s v="Applied Catalysis A: General"/>
    <x v="286"/>
    <m/>
    <m/>
  </r>
  <r>
    <x v="1"/>
    <s v="NA"/>
    <n v="2.77"/>
    <s v="NA"/>
    <x v="33"/>
    <n v="240"/>
    <n v="8664.2599277978334"/>
    <x v="0"/>
    <s v="from Alumina Shell S618"/>
    <s v="acid-washed"/>
    <m/>
    <m/>
    <x v="2"/>
    <s v="benzene"/>
    <m/>
    <x v="0"/>
    <m/>
    <s v="NA"/>
    <n v="1"/>
    <n v="673"/>
    <s v="H2"/>
    <n v="1"/>
    <n v="573"/>
    <s v="H2 Chemisorption"/>
    <s v="NA"/>
    <s v="NA"/>
    <n v="30"/>
    <s v="ND"/>
    <s v="NA"/>
    <n v="30"/>
    <n v="36.333333333333336"/>
    <n v="36.333333333333336"/>
    <s v="NA"/>
    <s v="ND"/>
    <s v="NA"/>
    <s v="ND"/>
    <s v="NA"/>
    <s v="ND"/>
    <n v="36.333333333333336"/>
    <n v="36.333333333333336"/>
    <x v="16"/>
    <n v="2002"/>
    <s v="Skotak, M."/>
    <s v="Poland"/>
    <s v="Catalytic conversion of C6-alkanes over Pd/Al2O3 catalysts_x000a_The effect of support acidity"/>
    <s v="Applied Catalysis A: General"/>
    <x v="286"/>
    <m/>
    <m/>
  </r>
  <r>
    <x v="2"/>
    <s v="NA"/>
    <n v="0.31"/>
    <s v="NA"/>
    <x v="162"/>
    <n v="240"/>
    <n v="77419.354838709682"/>
    <x v="0"/>
    <s v="from Alumina Shell S618"/>
    <s v="acid-washed"/>
    <m/>
    <m/>
    <x v="4"/>
    <s v="water"/>
    <m/>
    <x v="0"/>
    <m/>
    <s v="NA"/>
    <n v="1"/>
    <n v="673"/>
    <s v="H2"/>
    <n v="1"/>
    <n v="573"/>
    <s v="H2 Chemisorption"/>
    <s v="NA"/>
    <s v="NA"/>
    <n v="35"/>
    <s v="ND"/>
    <s v="NA"/>
    <n v="35"/>
    <n v="31.142857142857142"/>
    <n v="31.142857142857142"/>
    <s v="NA"/>
    <s v="ND"/>
    <s v="NA"/>
    <s v="ND"/>
    <s v="NA"/>
    <s v="ND"/>
    <n v="31.142857142857142"/>
    <n v="31.142857142857142"/>
    <x v="16"/>
    <n v="2002"/>
    <s v="Skotak, M."/>
    <s v="Poland"/>
    <s v="Catalytic conversion of C6-alkanes over Pd/Al2O3 catalysts_x000a_The effect of support acidity"/>
    <s v="Applied Catalysis A: General"/>
    <x v="286"/>
    <m/>
    <m/>
  </r>
  <r>
    <x v="1"/>
    <s v="NA"/>
    <n v="0.3"/>
    <s v="NA"/>
    <x v="31"/>
    <n v="240"/>
    <n v="80000"/>
    <x v="0"/>
    <s v="from Alumina Shell S618"/>
    <s v="acid-washed"/>
    <m/>
    <m/>
    <x v="2"/>
    <s v="benzene"/>
    <m/>
    <x v="0"/>
    <m/>
    <s v="NA"/>
    <n v="1"/>
    <n v="573"/>
    <s v="H2"/>
    <n v="17"/>
    <n v="873"/>
    <s v="H2 Chemisorption"/>
    <s v="NA"/>
    <s v="NA"/>
    <n v="0.2"/>
    <s v="ND"/>
    <s v="NA"/>
    <n v="1"/>
    <n v="5450"/>
    <n v="5450"/>
    <s v="NA"/>
    <s v="ND"/>
    <s v="NA"/>
    <s v="ND"/>
    <s v="NA"/>
    <s v="ND"/>
    <n v="5450"/>
    <n v="5450"/>
    <x v="16"/>
    <n v="2002"/>
    <s v="Skotak, M."/>
    <s v="Poland"/>
    <s v="Catalytic conversion of C6-alkanes over Pd/Al2O3 catalysts_x000a_The effect of support acidity"/>
    <s v="Applied Catalysis A: General"/>
    <x v="286"/>
    <s v="second step of calcination and reduction are noted"/>
    <m/>
  </r>
  <r>
    <x v="1"/>
    <s v="NA"/>
    <n v="0.6"/>
    <s v="NA"/>
    <x v="30"/>
    <n v="240"/>
    <n v="40000"/>
    <x v="0"/>
    <s v="from Alumina Shell S618"/>
    <s v="acid-washed"/>
    <m/>
    <m/>
    <x v="2"/>
    <s v="benzene"/>
    <m/>
    <x v="0"/>
    <m/>
    <s v="NA"/>
    <n v="1"/>
    <n v="573"/>
    <s v="H2"/>
    <n v="17"/>
    <n v="873"/>
    <s v="H2 Chemisorption"/>
    <s v="NA"/>
    <s v="NA"/>
    <n v="0.2"/>
    <s v="ND"/>
    <s v="NA"/>
    <n v="1"/>
    <n v="5450"/>
    <n v="5450"/>
    <s v="NA"/>
    <s v="ND"/>
    <s v="NA"/>
    <s v="ND"/>
    <s v="NA"/>
    <s v="ND"/>
    <n v="5450"/>
    <n v="5450"/>
    <x v="16"/>
    <n v="2002"/>
    <s v="Skotak, M."/>
    <s v="Poland"/>
    <s v="Catalytic conversion of C6-alkanes over Pd/Al2O3 catalysts_x000a_The effect of support acidity"/>
    <s v="Applied Catalysis A: General"/>
    <x v="286"/>
    <s v="second step of calcination and reduction are noted"/>
    <m/>
  </r>
  <r>
    <x v="1"/>
    <s v="NA"/>
    <n v="1.46"/>
    <s v="NA"/>
    <x v="32"/>
    <n v="240"/>
    <n v="16438.356164383564"/>
    <x v="0"/>
    <s v="from Alumina Shell S618"/>
    <s v="acid-washed"/>
    <m/>
    <m/>
    <x v="2"/>
    <s v="benzene"/>
    <m/>
    <x v="0"/>
    <m/>
    <s v="NA"/>
    <n v="1"/>
    <n v="573"/>
    <s v="H2"/>
    <n v="17"/>
    <n v="873"/>
    <s v="H2 Chemisorption"/>
    <s v="NA"/>
    <s v="NA"/>
    <n v="1.7"/>
    <s v="ND"/>
    <s v="NA"/>
    <n v="1.7"/>
    <n v="641.17647058823536"/>
    <n v="641.17647058823536"/>
    <s v="NA"/>
    <s v="ND"/>
    <s v="NA"/>
    <s v="ND"/>
    <s v="NA"/>
    <s v="ND"/>
    <n v="641.17647058823536"/>
    <n v="641.17647058823536"/>
    <x v="16"/>
    <n v="2002"/>
    <s v="Skotak, M."/>
    <s v="Poland"/>
    <s v="Catalytic conversion of C6-alkanes over Pd/Al2O3 catalysts_x000a_The effect of support acidity"/>
    <s v="Applied Catalysis A: General"/>
    <x v="286"/>
    <s v="second step of calcination and reduction are noted"/>
    <m/>
  </r>
  <r>
    <x v="1"/>
    <s v="NA"/>
    <n v="2.77"/>
    <s v="NA"/>
    <x v="33"/>
    <n v="240"/>
    <n v="8664.2599277978334"/>
    <x v="0"/>
    <s v="from Alumina Shell S618"/>
    <s v="acid-washed"/>
    <m/>
    <m/>
    <x v="2"/>
    <s v="benzene"/>
    <m/>
    <x v="0"/>
    <m/>
    <s v="NA"/>
    <n v="1"/>
    <n v="573"/>
    <s v="H2"/>
    <n v="17"/>
    <n v="873"/>
    <s v="H2 Chemisorption"/>
    <s v="NA"/>
    <s v="NA"/>
    <n v="9.5"/>
    <s v="ND"/>
    <s v="NA"/>
    <n v="9.5"/>
    <n v="114.73684210526316"/>
    <n v="114.73684210526316"/>
    <s v="NA"/>
    <s v="ND"/>
    <s v="NA"/>
    <s v="ND"/>
    <s v="NA"/>
    <s v="ND"/>
    <n v="114.73684210526316"/>
    <n v="114.73684210526316"/>
    <x v="16"/>
    <n v="2002"/>
    <s v="Skotak, M."/>
    <s v="Poland"/>
    <s v="Catalytic conversion of C6-alkanes over Pd/Al2O3 catalysts_x000a_The effect of support acidity"/>
    <s v="Applied Catalysis A: General"/>
    <x v="286"/>
    <s v="second step of calcination and reduction are noted"/>
    <m/>
  </r>
  <r>
    <x v="2"/>
    <s v="NA"/>
    <n v="0.31"/>
    <s v="NA"/>
    <x v="162"/>
    <n v="240"/>
    <n v="77419.354838709682"/>
    <x v="0"/>
    <s v="from Alumina Shell S618"/>
    <s v="acid-washed"/>
    <m/>
    <m/>
    <x v="4"/>
    <s v="water"/>
    <m/>
    <x v="0"/>
    <m/>
    <s v="NA"/>
    <n v="1"/>
    <n v="573"/>
    <s v="H2"/>
    <n v="17"/>
    <n v="873"/>
    <s v="H2 Chemisorption"/>
    <s v="NA"/>
    <s v="NA"/>
    <n v="19"/>
    <s v="ND"/>
    <s v="NA"/>
    <n v="19"/>
    <n v="57.368421052631582"/>
    <n v="57.368421052631582"/>
    <s v="NA"/>
    <s v="ND"/>
    <s v="NA"/>
    <s v="ND"/>
    <s v="NA"/>
    <s v="ND"/>
    <n v="57.368421052631582"/>
    <n v="57.368421052631582"/>
    <x v="16"/>
    <n v="2002"/>
    <s v="Skotak, M."/>
    <s v="Poland"/>
    <s v="Catalytic conversion of C6-alkanes over Pd/Al2O3 catalysts_x000a_The effect of support acidity"/>
    <s v="Applied Catalysis A: General"/>
    <x v="286"/>
    <s v="second step of calcination and reduction are noted"/>
    <m/>
  </r>
  <r>
    <x v="0"/>
    <n v="5"/>
    <n v="4.34"/>
    <n v="0.13200000000000003"/>
    <x v="1"/>
    <n v="852"/>
    <n v="17040"/>
    <x v="6"/>
    <s v="activated carbon from Beijing Guanghua Timber Factory"/>
    <s v="pre-oxidized with 30 wt% HNO3 at 85 ℃ for 5 h, and then washed with deionized water and dried at 120 ℃ for 2 h"/>
    <m/>
    <m/>
    <x v="0"/>
    <m/>
    <m/>
    <x v="0"/>
    <m/>
    <s v="NA"/>
    <m/>
    <m/>
    <s v="NA"/>
    <m/>
    <m/>
    <s v="TEM"/>
    <s v="NA"/>
    <s v="NA"/>
    <s v="NA"/>
    <s v="ND"/>
    <n v="35.161290322580648"/>
    <n v="35.161290322580648"/>
    <s v="NA"/>
    <s v="NA"/>
    <s v="NA"/>
    <s v="ND"/>
    <s v="NA"/>
    <s v="ND"/>
    <n v="31"/>
    <s v="ND"/>
    <n v="31"/>
    <n v="31"/>
    <x v="21"/>
    <n v="2021"/>
    <s v="Di, L."/>
    <s v="China"/>
    <s v="Synthesis of highly active and stable Pd/C catalysts_x000a_toward HCOOH dehydrogenation by a simple NH3_x000a_adsorption method"/>
    <s v="International Journal of Hydrogen Energy"/>
    <x v="287"/>
    <m/>
    <m/>
  </r>
  <r>
    <x v="0"/>
    <n v="5"/>
    <s v="NA"/>
    <s v="NA"/>
    <x v="1"/>
    <n v="852"/>
    <n v="17040"/>
    <x v="6"/>
    <s v="activated carbon from Beijing Guanghua Timber Factory"/>
    <s v="pre-oxidized with 30 wt% HNO3 at 85 ℃ for 5 h, and then washed with deionized water and dried at 120 ℃ for 2 h"/>
    <m/>
    <m/>
    <x v="0"/>
    <m/>
    <m/>
    <x v="0"/>
    <m/>
    <s v="NA"/>
    <m/>
    <m/>
    <s v="H2"/>
    <n v="2"/>
    <n v="573"/>
    <s v="TEM"/>
    <s v="NA"/>
    <s v="NA"/>
    <s v="NA"/>
    <s v="ND"/>
    <n v="40.370370370370374"/>
    <n v="40.370370370370374"/>
    <s v="NA"/>
    <s v="NA"/>
    <s v="NA"/>
    <s v="ND"/>
    <s v="NA"/>
    <s v="ND"/>
    <n v="27"/>
    <n v="11"/>
    <n v="27"/>
    <n v="27"/>
    <x v="21"/>
    <n v="2019"/>
    <s v="Di, L."/>
    <s v="China, UK"/>
    <s v="Atmospheric-pressure dielectric barrier discharge cold plasma for_x000a_synthesizing high performance Pd/C formic acid dehydrogenation catalyst"/>
    <s v="Catalysis Today"/>
    <x v="288"/>
    <s v="catalyst was treated by AP plate-to-_x000a_plate DBD cold plasma "/>
    <m/>
  </r>
  <r>
    <x v="0"/>
    <s v="NA"/>
    <n v="11"/>
    <s v="NA"/>
    <x v="137"/>
    <n v="1.4"/>
    <n v="12.727272727272727"/>
    <x v="5"/>
    <s v="anatase from Sigma-Aldrich"/>
    <s v="ND"/>
    <m/>
    <m/>
    <x v="3"/>
    <s v="water"/>
    <m/>
    <x v="0"/>
    <n v="5.5"/>
    <s v="NA"/>
    <m/>
    <m/>
    <s v="H2"/>
    <n v="2"/>
    <n v="673"/>
    <s v="CO Chemisorption"/>
    <n v="1.127"/>
    <s v="NA"/>
    <n v="2.2999999999999998"/>
    <s v="ND"/>
    <s v="NA"/>
    <n v="2.2999999999999998"/>
    <s v="NA"/>
    <n v="490"/>
    <n v="490"/>
    <s v="ND"/>
    <s v="NA"/>
    <s v="ND"/>
    <s v="NA"/>
    <s v="ND"/>
    <n v="490"/>
    <n v="490"/>
    <x v="19"/>
    <n v="2021"/>
    <s v="Raad, Z."/>
    <s v="Spain, Lebanon, Netherlands"/>
    <s v="TiO2-Supported Pd as an Efficient and Stable Catalyst for_x000a_the Mild Hydrotreatment of Tar-Type Compounds"/>
    <s v="Nanomaterials"/>
    <x v="289"/>
    <m/>
    <s v="TiO2 Anatase from Aldrich"/>
  </r>
  <r>
    <x v="0"/>
    <s v="NA"/>
    <n v="2"/>
    <s v="NA"/>
    <x v="29"/>
    <n v="1.3"/>
    <n v="65"/>
    <x v="5"/>
    <s v="rutile from Sigma-Aldrich"/>
    <s v="ND"/>
    <m/>
    <m/>
    <x v="3"/>
    <s v="water"/>
    <m/>
    <x v="0"/>
    <n v="5.9"/>
    <s v="NA"/>
    <m/>
    <m/>
    <s v="H2"/>
    <n v="2"/>
    <n v="673"/>
    <s v="CO Chemisorption"/>
    <n v="1.1000000000000001"/>
    <s v="NA"/>
    <n v="1.1000000000000001"/>
    <s v="ND"/>
    <s v="NA"/>
    <n v="1.1000000000000001"/>
    <s v="NA"/>
    <n v="1000"/>
    <n v="1000"/>
    <s v="ND"/>
    <s v="NA"/>
    <s v="ND"/>
    <s v="NA"/>
    <s v="ND"/>
    <n v="1000"/>
    <n v="1000"/>
    <x v="19"/>
    <n v="2021"/>
    <s v="Raad, Z."/>
    <s v="Spain, Lebanon, Netherlands"/>
    <s v="TiO2-Supported Pd as an Efficient and Stable Catalyst for_x000a_the Mild Hydrotreatment of Tar-Type Compounds"/>
    <s v="Nanomaterials"/>
    <x v="289"/>
    <m/>
    <s v="Rutile from Tioxide"/>
  </r>
  <r>
    <x v="0"/>
    <s v="NA"/>
    <n v="50"/>
    <s v="NA"/>
    <x v="103"/>
    <n v="1.4"/>
    <n v="2.8"/>
    <x v="5"/>
    <s v="aeroxide P25 nanopowder from Sigma-Aldrich"/>
    <s v="ND"/>
    <m/>
    <m/>
    <x v="3"/>
    <s v="water"/>
    <m/>
    <x v="0"/>
    <n v="6"/>
    <s v="NA"/>
    <m/>
    <m/>
    <s v="H2"/>
    <n v="2"/>
    <n v="673"/>
    <s v="CO Chemisorption"/>
    <n v="1.157"/>
    <s v="NA"/>
    <n v="8.9"/>
    <s v="ND"/>
    <s v="NA"/>
    <n v="8.9"/>
    <s v="NA"/>
    <n v="130"/>
    <n v="130"/>
    <s v="ND"/>
    <s v="NA"/>
    <s v="ND"/>
    <s v="NA"/>
    <s v="ND"/>
    <n v="130"/>
    <n v="130"/>
    <x v="19"/>
    <n v="2021"/>
    <s v="Raad, Z."/>
    <s v="Spain, Lebanon, Netherlands"/>
    <s v="TiO2-Supported Pd as an Efficient and Stable Catalyst for_x000a_the Mild Hydrotreatment of Tar-Type Compounds"/>
    <s v="Nanomaterials"/>
    <x v="289"/>
    <m/>
    <s v="P25 (Aeroxide) Degussa"/>
  </r>
  <r>
    <x v="1"/>
    <n v="3"/>
    <s v="NA"/>
    <s v="NA"/>
    <x v="14"/>
    <m/>
    <s v="NA"/>
    <x v="0"/>
    <s v="from Sigma Aldrich"/>
    <s v="ND"/>
    <m/>
    <m/>
    <x v="1"/>
    <s v="water"/>
    <m/>
    <x v="0"/>
    <n v="8.5"/>
    <s v="NA"/>
    <n v="5"/>
    <n v="423"/>
    <s v="H2"/>
    <m/>
    <n v="723"/>
    <s v="CO Chemisorption"/>
    <n v="1.1186000000000003"/>
    <s v="NA"/>
    <n v="11.9"/>
    <s v="ND"/>
    <s v="NA"/>
    <n v="11.9"/>
    <s v="NA"/>
    <n v="94"/>
    <n v="94"/>
    <s v="ND"/>
    <s v="NA"/>
    <s v="ND"/>
    <s v="NA"/>
    <s v="ND"/>
    <n v="94"/>
    <n v="94"/>
    <x v="1"/>
    <n v="2021"/>
    <s v="Fertal, D.R."/>
    <s v="USA, Netherlands"/>
    <s v="Calcination temperature effects on Pd/alumina catalysts: Particle size, _x000a_surface species and activity in methane combustion "/>
    <s v="Catalysis Today"/>
    <x v="290"/>
    <m/>
    <s v="gamma-Al2O3 Alfa Aesar"/>
  </r>
  <r>
    <x v="1"/>
    <n v="3"/>
    <s v="NA"/>
    <s v="NA"/>
    <x v="14"/>
    <m/>
    <s v="NA"/>
    <x v="0"/>
    <s v="from Sigma Aldrich"/>
    <s v="ND"/>
    <m/>
    <m/>
    <x v="1"/>
    <s v="water"/>
    <m/>
    <x v="0"/>
    <n v="8.5"/>
    <s v="NA"/>
    <n v="5"/>
    <n v="523"/>
    <s v="H2"/>
    <m/>
    <n v="723"/>
    <s v="CO Chemisorption"/>
    <n v="0.92119999999999991"/>
    <s v="NA"/>
    <n v="32.9"/>
    <s v="ND"/>
    <s v="NA"/>
    <n v="32.9"/>
    <s v="NA"/>
    <n v="28"/>
    <n v="28"/>
    <s v="ND"/>
    <s v="NA"/>
    <s v="ND"/>
    <s v="NA"/>
    <s v="ND"/>
    <n v="28"/>
    <n v="28"/>
    <x v="1"/>
    <n v="2021"/>
    <s v="Fertal, D.R."/>
    <s v="USA, Netherlands"/>
    <s v="Calcination temperature effects on Pd/alumina catalysts: Particle size, _x000a_surface species and activity in methane combustion "/>
    <s v="Catalysis Today"/>
    <x v="290"/>
    <m/>
    <s v="gamma-Al2O3 Alfa Aesar"/>
  </r>
  <r>
    <x v="1"/>
    <n v="3"/>
    <s v="NA"/>
    <s v="NA"/>
    <x v="14"/>
    <m/>
    <s v="NA"/>
    <x v="0"/>
    <s v="from Sigma Aldrich"/>
    <s v="ND"/>
    <m/>
    <m/>
    <x v="1"/>
    <s v="water"/>
    <m/>
    <x v="0"/>
    <n v="8.5"/>
    <s v="NA"/>
    <n v="5"/>
    <n v="773"/>
    <s v="H2"/>
    <m/>
    <n v="723"/>
    <s v="CO Chemisorption"/>
    <n v="0.94079999999999997"/>
    <s v="NA"/>
    <n v="5.6"/>
    <s v="ND"/>
    <s v="NA"/>
    <n v="5.6"/>
    <s v="NA"/>
    <n v="168"/>
    <n v="168"/>
    <s v="ND"/>
    <s v="NA"/>
    <s v="ND"/>
    <s v="NA"/>
    <s v="ND"/>
    <n v="168"/>
    <n v="168"/>
    <x v="1"/>
    <n v="2021"/>
    <s v="Fertal, D.R."/>
    <s v="USA, Netherlands"/>
    <s v="Calcination temperature effects on Pd/alumina catalysts: Particle size, _x000a_surface species and activity in methane combustion "/>
    <s v="Catalysis Today"/>
    <x v="290"/>
    <m/>
    <s v="gamma-Al2O3 Alfa Aesar"/>
  </r>
  <r>
    <x v="1"/>
    <n v="0.5"/>
    <s v="NA"/>
    <s v="NA"/>
    <x v="6"/>
    <m/>
    <s v="NA"/>
    <x v="49"/>
    <s v="by co-precipitation method from nitrate precursor of nitrate and nitrate precursor of Mg"/>
    <s v="NH4OH was added to solution, stirred and dried overnight"/>
    <n v="773"/>
    <m/>
    <x v="5"/>
    <m/>
    <m/>
    <x v="0"/>
    <m/>
    <s v="NA"/>
    <m/>
    <m/>
    <s v="H2"/>
    <n v="2"/>
    <n v="723"/>
    <s v="TEM"/>
    <s v="NA"/>
    <s v="NA"/>
    <s v="NA"/>
    <s v="ND"/>
    <n v="7.4048913043478271"/>
    <n v="7.4048913043478271"/>
    <s v="NA"/>
    <s v="NA"/>
    <s v="NA"/>
    <s v="ND"/>
    <s v="NA"/>
    <s v="ND"/>
    <n v="147.19999999999999"/>
    <n v="27.6"/>
    <n v="147.19999999999999"/>
    <n v="147.19999999999999"/>
    <x v="2"/>
    <n v="2021"/>
    <s v="Patel, V.K."/>
    <s v="India"/>
    <s v="Effect of oxide supports on palladium based catalysts for NO reduction by _x000a_H2-SCR"/>
    <s v="Catalysis Today"/>
    <x v="291"/>
    <m/>
    <m/>
  </r>
  <r>
    <x v="1"/>
    <n v="0.5"/>
    <s v="NA"/>
    <s v="NA"/>
    <x v="6"/>
    <m/>
    <s v="NA"/>
    <x v="17"/>
    <s v="by co-precipitation method from nitrate precursor of nitrate and nitrate precursor of Zr"/>
    <s v="NH4OH was added to solution, stirred and dried overnight"/>
    <n v="773"/>
    <m/>
    <x v="5"/>
    <m/>
    <m/>
    <x v="0"/>
    <m/>
    <s v="NA"/>
    <m/>
    <m/>
    <s v="H2"/>
    <n v="2"/>
    <n v="723"/>
    <s v="TEM"/>
    <s v="NA"/>
    <s v="NA"/>
    <s v="NA"/>
    <s v="ND"/>
    <n v="4.9703602371181024"/>
    <n v="4.9703602371181024"/>
    <s v="NA"/>
    <s v="NA"/>
    <s v="NA"/>
    <s v="ND"/>
    <s v="NA"/>
    <s v="ND"/>
    <n v="219.3"/>
    <n v="11.5"/>
    <n v="219.3"/>
    <n v="219.3"/>
    <x v="2"/>
    <n v="2021"/>
    <s v="Patel, V.K."/>
    <s v="India"/>
    <s v="Effect of oxide supports on palladium based catalysts for NO reduction by _x000a_H2-SCR"/>
    <s v="Catalysis Today"/>
    <x v="291"/>
    <m/>
    <m/>
  </r>
  <r>
    <x v="1"/>
    <n v="0.5"/>
    <s v="NA"/>
    <s v="NA"/>
    <x v="6"/>
    <m/>
    <s v="NA"/>
    <x v="28"/>
    <s v="by co-precipitation method from nitrate precursor of nitrate and nitrate precursor of Al"/>
    <s v="NH4OH was added to solution, stirred and dried overnight"/>
    <n v="773"/>
    <m/>
    <x v="5"/>
    <m/>
    <m/>
    <x v="0"/>
    <m/>
    <s v="NA"/>
    <m/>
    <m/>
    <s v="H2"/>
    <n v="2"/>
    <n v="723"/>
    <s v="TEM"/>
    <s v="NA"/>
    <s v="NA"/>
    <s v="NA"/>
    <s v="ND"/>
    <n v="11.978021978021978"/>
    <n v="11.978021978021978"/>
    <s v="NA"/>
    <s v="NA"/>
    <s v="NA"/>
    <s v="ND"/>
    <s v="NA"/>
    <s v="ND"/>
    <n v="91"/>
    <n v="4.2"/>
    <n v="91"/>
    <n v="91"/>
    <x v="2"/>
    <n v="2021"/>
    <s v="Patel, V.K."/>
    <s v="India"/>
    <s v="Effect of oxide supports on palladium based catalysts for NO reduction by _x000a_H2-SCR"/>
    <s v="Catalysis Today"/>
    <x v="291"/>
    <m/>
    <m/>
  </r>
  <r>
    <x v="1"/>
    <n v="0.5"/>
    <s v="NA"/>
    <s v="NA"/>
    <x v="6"/>
    <m/>
    <s v="NA"/>
    <x v="15"/>
    <s v="by co-precipitation method from nitrate precursor of nitrate and nitrate precursor of Ti"/>
    <s v="NH4OH was added to solution, stirred and dried overnight"/>
    <n v="773"/>
    <m/>
    <x v="5"/>
    <m/>
    <m/>
    <x v="0"/>
    <m/>
    <s v="NA"/>
    <m/>
    <m/>
    <s v="H2"/>
    <n v="2"/>
    <n v="723"/>
    <s v="TEM"/>
    <s v="NA"/>
    <s v="NA"/>
    <s v="NA"/>
    <s v="ND"/>
    <n v="5.105386416861827"/>
    <n v="5.105386416861827"/>
    <s v="NA"/>
    <s v="NA"/>
    <s v="NA"/>
    <s v="ND"/>
    <s v="NA"/>
    <s v="ND"/>
    <n v="213.5"/>
    <n v="4.2"/>
    <n v="213.5"/>
    <n v="213.5"/>
    <x v="2"/>
    <n v="2021"/>
    <s v="Patel, V.K."/>
    <s v="India"/>
    <s v="Effect of oxide supports on palladium based catalysts for NO reduction by _x000a_H2-SCR"/>
    <s v="Catalysis Today"/>
    <x v="291"/>
    <m/>
    <m/>
  </r>
  <r>
    <x v="1"/>
    <n v="5"/>
    <n v="4.0999999999999996"/>
    <n v="0.18000000000000008"/>
    <x v="1"/>
    <m/>
    <s v="NA"/>
    <x v="0"/>
    <s v="from Alfa Aesar"/>
    <s v="ND"/>
    <m/>
    <m/>
    <x v="1"/>
    <s v="aqueous nitric acid"/>
    <m/>
    <x v="0"/>
    <n v="8.5"/>
    <s v="NA"/>
    <n v="5"/>
    <n v="823"/>
    <s v="H2"/>
    <n v="0.5"/>
    <n v="673"/>
    <s v="CO Chemisorption"/>
    <s v="NA"/>
    <s v="NA"/>
    <n v="24"/>
    <s v="ND"/>
    <s v="NA"/>
    <n v="24"/>
    <n v="45.416666666666664"/>
    <n v="45.416666666666664"/>
    <s v="NA"/>
    <s v="ND"/>
    <s v="NA"/>
    <s v="ND"/>
    <n v="35"/>
    <n v="11"/>
    <n v="45.416666666666664"/>
    <n v="45.416666666666664"/>
    <x v="0"/>
    <n v="2021"/>
    <s v="Fraga, G."/>
    <s v="Australia, France"/>
    <s v="Role of Catalyst Support’s Physicochemical Properties on_x000a_Catalytic Transfer Hydrogenation over Palladium Catalysts"/>
    <s v="ChemCatChem"/>
    <x v="292"/>
    <m/>
    <s v="gamma-Al2O3 Alfa Aesar"/>
  </r>
  <r>
    <x v="1"/>
    <n v="5"/>
    <n v="4.0999999999999996"/>
    <n v="0.18000000000000008"/>
    <x v="1"/>
    <m/>
    <s v="NA"/>
    <x v="16"/>
    <s v="from Alfa Aesar"/>
    <s v="ND"/>
    <m/>
    <m/>
    <x v="1"/>
    <s v="aqueous nitric acid"/>
    <m/>
    <x v="0"/>
    <n v="10"/>
    <s v="NA"/>
    <n v="5"/>
    <n v="823"/>
    <s v="H2"/>
    <n v="0.5"/>
    <n v="673"/>
    <s v="CO Chemisorption"/>
    <s v="NA"/>
    <s v="NA"/>
    <n v="19"/>
    <s v="ND"/>
    <s v="NA"/>
    <n v="19"/>
    <n v="57.368421052631582"/>
    <n v="57.368421052631582"/>
    <s v="NA"/>
    <s v="ND"/>
    <s v="NA"/>
    <s v="ND"/>
    <n v="35"/>
    <n v="12"/>
    <n v="57.368421052631582"/>
    <n v="57.368421052631582"/>
    <x v="0"/>
    <n v="2021"/>
    <s v="Fraga, G."/>
    <s v="Australia, France"/>
    <s v="Role of Catalyst Support’s Physicochemical Properties on_x000a_Catalytic Transfer Hydrogenation over Palladium Catalysts"/>
    <s v="ChemCatChem"/>
    <x v="292"/>
    <m/>
    <s v="MgO Merck"/>
  </r>
  <r>
    <x v="1"/>
    <n v="5"/>
    <n v="4.0999999999999996"/>
    <n v="0.18000000000000008"/>
    <x v="1"/>
    <m/>
    <s v="NA"/>
    <x v="7"/>
    <s v="from Alfa Aesar"/>
    <s v="ND"/>
    <m/>
    <m/>
    <x v="1"/>
    <s v="aqueous nitric acid"/>
    <m/>
    <x v="0"/>
    <n v="3"/>
    <s v="NA"/>
    <n v="5"/>
    <n v="823"/>
    <s v="H2"/>
    <n v="0.5"/>
    <n v="673"/>
    <s v="CO Chemisorption"/>
    <s v="NA"/>
    <s v="NA"/>
    <n v="22"/>
    <s v="ND"/>
    <s v="NA"/>
    <n v="22"/>
    <n v="49.545454545454547"/>
    <n v="49.545454545454547"/>
    <s v="NA"/>
    <s v="ND"/>
    <s v="NA"/>
    <s v="ND"/>
    <n v="33"/>
    <n v="11"/>
    <n v="49.545454545454547"/>
    <n v="49.545454545454547"/>
    <x v="0"/>
    <n v="2021"/>
    <s v="Fraga, G."/>
    <s v="Australia, France"/>
    <s v="Role of Catalyst Support’s Physicochemical Properties on_x000a_Catalytic Transfer Hydrogenation over Palladium Catalysts"/>
    <s v="ChemCatChem"/>
    <x v="292"/>
    <m/>
    <s v="SiO2 Aldrich"/>
  </r>
  <r>
    <x v="1"/>
    <n v="5"/>
    <n v="4.49"/>
    <n v="0.10199999999999995"/>
    <x v="1"/>
    <n v="1263"/>
    <n v="25260"/>
    <x v="6"/>
    <s v="activated carbon from Wenzhou Favored Trading Co. Ltd."/>
    <s v="ND"/>
    <m/>
    <m/>
    <x v="2"/>
    <s v="toluene"/>
    <m/>
    <x v="0"/>
    <m/>
    <s v="NA"/>
    <m/>
    <m/>
    <s v="Ar Glow Discharge Plasma"/>
    <n v="1.5"/>
    <m/>
    <s v="H2 Chemisorption"/>
    <s v="NA"/>
    <s v="NA"/>
    <n v="34"/>
    <s v="ND"/>
    <s v="NA"/>
    <n v="34"/>
    <n v="32.058823529411768"/>
    <n v="32.058823529411768"/>
    <s v="NA"/>
    <s v="ND"/>
    <s v="NA"/>
    <s v="ND"/>
    <s v="NA"/>
    <s v="ND"/>
    <n v="32.058823529411768"/>
    <n v="32.058823529411768"/>
    <x v="21"/>
    <n v="2021"/>
    <s v="Feng, Z."/>
    <s v="China"/>
    <s v="Hydrogen production from the catalytic dehydrogenation_x000a_of dodecahydro-N-ethylcarbazole: effect of Pd precursor_x000a_on the catalytic performance of Pd/C catalysts"/>
    <s v="Environmental Science and Pollution Research"/>
    <x v="293"/>
    <m/>
    <m/>
  </r>
  <r>
    <x v="1"/>
    <n v="5"/>
    <n v="4.7"/>
    <n v="5.9999999999999963E-2"/>
    <x v="1"/>
    <n v="1263"/>
    <n v="25260"/>
    <x v="6"/>
    <s v="activated carbon from Wenzhou Favored Trading Co. Ltd."/>
    <s v="ND"/>
    <m/>
    <m/>
    <x v="1"/>
    <s v="water"/>
    <m/>
    <x v="0"/>
    <m/>
    <s v="NA"/>
    <m/>
    <m/>
    <s v="Ar Glow Discharge Plasma"/>
    <n v="1.5"/>
    <m/>
    <s v="H2 Chemisorption"/>
    <s v="NA"/>
    <s v="NA"/>
    <n v="20"/>
    <s v="ND"/>
    <s v="NA"/>
    <n v="20"/>
    <n v="54.5"/>
    <n v="54.5"/>
    <s v="NA"/>
    <s v="ND"/>
    <s v="NA"/>
    <s v="ND"/>
    <s v="NA"/>
    <s v="ND"/>
    <n v="54.5"/>
    <n v="54.5"/>
    <x v="21"/>
    <n v="2021"/>
    <s v="Feng, Z."/>
    <s v="China"/>
    <s v="Hydrogen production from the catalytic dehydrogenation_x000a_of dodecahydro-N-ethylcarbazole: effect of Pd precursor_x000a_on the catalytic performance of Pd/C catalysts"/>
    <s v="Environmental Science and Pollution Research"/>
    <x v="293"/>
    <m/>
    <m/>
  </r>
  <r>
    <x v="1"/>
    <n v="5"/>
    <n v="4.5599999999999996"/>
    <n v="8.8000000000000078E-2"/>
    <x v="1"/>
    <n v="1263"/>
    <n v="25260"/>
    <x v="6"/>
    <s v="activated carbon from Wenzhou Favored Trading Co. Ltd."/>
    <s v="ND"/>
    <m/>
    <m/>
    <x v="8"/>
    <s v="water"/>
    <m/>
    <x v="0"/>
    <m/>
    <s v="NA"/>
    <m/>
    <m/>
    <s v="Ar Glow Discharge Plasma"/>
    <n v="1.5"/>
    <m/>
    <s v="H2 Chemisorption"/>
    <s v="NA"/>
    <s v="NA"/>
    <n v="14"/>
    <s v="ND"/>
    <s v="NA"/>
    <n v="14"/>
    <n v="77.857142857142861"/>
    <n v="77.857142857142861"/>
    <s v="NA"/>
    <s v="ND"/>
    <s v="NA"/>
    <s v="ND"/>
    <s v="NA"/>
    <s v="ND"/>
    <n v="77.857142857142861"/>
    <n v="77.857142857142861"/>
    <x v="21"/>
    <n v="2021"/>
    <s v="Feng, Z."/>
    <s v="China"/>
    <s v="Hydrogen production from the catalytic dehydrogenation_x000a_of dodecahydro-N-ethylcarbazole: effect of Pd precursor_x000a_on the catalytic performance of Pd/C catalysts"/>
    <s v="Environmental Science and Pollution Research"/>
    <x v="293"/>
    <m/>
    <m/>
  </r>
  <r>
    <x v="1"/>
    <n v="5"/>
    <n v="4.6100000000000003"/>
    <n v="7.7999999999999931E-2"/>
    <x v="1"/>
    <n v="1263"/>
    <n v="25260"/>
    <x v="6"/>
    <s v="activated carbon from Wenzhou Favored Trading Co. Ltd."/>
    <s v="ND"/>
    <m/>
    <m/>
    <x v="0"/>
    <s v="aqueous hydrochloric acid"/>
    <m/>
    <x v="0"/>
    <m/>
    <s v="NA"/>
    <m/>
    <m/>
    <s v="Ar Glow Discharge Plasma"/>
    <n v="1.5"/>
    <m/>
    <s v="H2 Chemisorption"/>
    <s v="NA"/>
    <s v="NA"/>
    <n v="12"/>
    <s v="ND"/>
    <s v="NA"/>
    <n v="12"/>
    <n v="90.833333333333329"/>
    <n v="90.833333333333329"/>
    <s v="NA"/>
    <s v="ND"/>
    <s v="NA"/>
    <s v="ND"/>
    <s v="NA"/>
    <s v="ND"/>
    <n v="90.833333333333329"/>
    <n v="90.833333333333329"/>
    <x v="21"/>
    <n v="2021"/>
    <s v="Feng, Z."/>
    <s v="China"/>
    <s v="Hydrogen production from the catalytic dehydrogenation_x000a_of dodecahydro-N-ethylcarbazole: effect of Pd precursor_x000a_on the catalytic performance of Pd/C catalysts"/>
    <s v="Environmental Science and Pollution Research"/>
    <x v="293"/>
    <m/>
    <m/>
  </r>
  <r>
    <x v="5"/>
    <s v="NA"/>
    <n v="7.0000000000000007E-2"/>
    <s v="NA"/>
    <x v="163"/>
    <m/>
    <s v="NA"/>
    <x v="5"/>
    <s v="P25 from Evonik Degussa Germany"/>
    <s v="ND"/>
    <m/>
    <m/>
    <x v="0"/>
    <s v="water"/>
    <n v="10.5"/>
    <x v="1"/>
    <n v="6"/>
    <n v="-4.5"/>
    <n v="4"/>
    <n v="573"/>
    <s v="H2"/>
    <n v="2"/>
    <n v="573"/>
    <s v="H2 Chemisorption"/>
    <s v="NA"/>
    <n v="0.98799999999999999"/>
    <n v="52"/>
    <s v="ND"/>
    <s v="NA"/>
    <n v="52"/>
    <s v="NA"/>
    <n v="19"/>
    <n v="19"/>
    <s v="ND"/>
    <s v="NA"/>
    <s v="ND"/>
    <s v="NA"/>
    <s v="ND"/>
    <n v="19"/>
    <n v="19"/>
    <x v="0"/>
    <n v="2022"/>
    <s v="Sun, J."/>
    <s v="China, USA"/>
    <s v="Rapid detoxification of Microcystin-LR by selective catalytic hydrogenation _x000a_of the Adda moiety using TiO2-supported Pd catalysts"/>
    <s v="Chemosphere"/>
    <x v="294"/>
    <s v="Na2CO3 was used as reducing agent"/>
    <s v="TiO2 P25 (Aeroxide) Degussa"/>
  </r>
  <r>
    <x v="5"/>
    <s v="NA"/>
    <n v="0.16"/>
    <s v="NA"/>
    <x v="50"/>
    <m/>
    <s v="NA"/>
    <x v="5"/>
    <s v="P25 from Evonik Degussa Germany"/>
    <s v="ND"/>
    <m/>
    <m/>
    <x v="0"/>
    <s v="water"/>
    <n v="10.5"/>
    <x v="1"/>
    <n v="6"/>
    <n v="-4.5"/>
    <n v="4"/>
    <n v="573"/>
    <s v="H2"/>
    <n v="2"/>
    <n v="573"/>
    <s v="H2 Chemisorption"/>
    <s v="NA"/>
    <n v="1.012"/>
    <n v="46"/>
    <s v="ND"/>
    <s v="NA"/>
    <n v="46"/>
    <s v="NA"/>
    <n v="22"/>
    <n v="22"/>
    <s v="ND"/>
    <s v="NA"/>
    <s v="ND"/>
    <n v="25"/>
    <s v="ND"/>
    <n v="22"/>
    <n v="22"/>
    <x v="0"/>
    <n v="2022"/>
    <s v="Sun, J."/>
    <s v="China, USA"/>
    <s v="Rapid detoxification of Microcystin-LR by selective catalytic hydrogenation _x000a_of the Adda moiety using TiO2-supported Pd catalysts"/>
    <s v="Chemosphere"/>
    <x v="294"/>
    <s v="Na2CO3 was used as reducing agent"/>
    <s v="TiO2 P25 (Aeroxide) Degussa"/>
  </r>
  <r>
    <x v="5"/>
    <s v="NA"/>
    <n v="0.23"/>
    <s v="NA"/>
    <x v="164"/>
    <m/>
    <s v="NA"/>
    <x v="5"/>
    <s v="P25 from Evonik Degussa Germany"/>
    <s v="ND"/>
    <m/>
    <m/>
    <x v="0"/>
    <s v="water"/>
    <n v="10.5"/>
    <x v="1"/>
    <n v="6"/>
    <n v="-4.5"/>
    <n v="4"/>
    <n v="573"/>
    <s v="H2"/>
    <n v="2"/>
    <n v="573"/>
    <s v="H2 Chemisorption"/>
    <s v="NA"/>
    <n v="1.0529999999999999"/>
    <n v="39"/>
    <s v="ND"/>
    <s v="NA"/>
    <n v="39"/>
    <s v="NA"/>
    <n v="27"/>
    <n v="27"/>
    <s v="ND"/>
    <s v="NA"/>
    <s v="ND"/>
    <n v="30"/>
    <s v="ND"/>
    <n v="27"/>
    <n v="27"/>
    <x v="0"/>
    <n v="2022"/>
    <s v="Sun, J."/>
    <s v="China, USA"/>
    <s v="Rapid detoxification of Microcystin-LR by selective catalytic hydrogenation _x000a_of the Adda moiety using TiO2-supported Pd catalysts"/>
    <s v="Chemosphere"/>
    <x v="294"/>
    <s v="Na2CO3 was used as reducing agent"/>
    <s v="TiO2 P25 (Aeroxide) Degussa"/>
  </r>
  <r>
    <x v="5"/>
    <s v="NA"/>
    <n v="0.09"/>
    <s v="NA"/>
    <x v="165"/>
    <m/>
    <s v="NA"/>
    <x v="1"/>
    <s v="ND"/>
    <s v="ND"/>
    <m/>
    <m/>
    <x v="0"/>
    <s v="water"/>
    <n v="10.5"/>
    <x v="1"/>
    <n v="7.5"/>
    <n v="-3"/>
    <n v="4"/>
    <n v="573"/>
    <s v="H2"/>
    <n v="2"/>
    <n v="573"/>
    <s v="H2 Chemisorption"/>
    <s v="NA"/>
    <n v="1.0620000000000001"/>
    <n v="59"/>
    <s v="ND"/>
    <s v="NA"/>
    <n v="59"/>
    <s v="NA"/>
    <n v="18"/>
    <n v="18"/>
    <s v="ND"/>
    <s v="NA"/>
    <s v="ND"/>
    <s v="NA"/>
    <s v="ND"/>
    <n v="18"/>
    <n v="18"/>
    <x v="0"/>
    <n v="2022"/>
    <s v="Sun, J."/>
    <s v="China, USA"/>
    <s v="Rapid detoxification of Microcystin-LR by selective catalytic hydrogenation _x000a_of the Adda moiety using TiO2-supported Pd catalysts"/>
    <s v="Chemosphere"/>
    <x v="294"/>
    <s v="Na2CO3 was used as reducing agent"/>
    <s v="Al2O3 unspecified Aldrich"/>
  </r>
  <r>
    <x v="5"/>
    <s v="NA"/>
    <n v="0.04"/>
    <s v="NA"/>
    <x v="125"/>
    <m/>
    <s v="NA"/>
    <x v="7"/>
    <s v="ND"/>
    <s v="ND"/>
    <m/>
    <m/>
    <x v="0"/>
    <s v="water"/>
    <n v="10.5"/>
    <x v="1"/>
    <n v="3"/>
    <n v="-7.5"/>
    <n v="4"/>
    <n v="573"/>
    <s v="H2"/>
    <n v="2"/>
    <n v="573"/>
    <s v="H2 Chemisorption"/>
    <s v="NA"/>
    <n v="1.054"/>
    <n v="62"/>
    <s v="ND"/>
    <s v="NA"/>
    <n v="62"/>
    <s v="NA"/>
    <n v="17"/>
    <n v="17"/>
    <s v="ND"/>
    <s v="NA"/>
    <s v="ND"/>
    <s v="NA"/>
    <s v="ND"/>
    <n v="17"/>
    <n v="17"/>
    <x v="0"/>
    <n v="2022"/>
    <s v="Sun, J."/>
    <s v="China, USA"/>
    <s v="Rapid detoxification of Microcystin-LR by selective catalytic hydrogenation _x000a_of the Adda moiety using TiO2-supported Pd catalysts"/>
    <s v="Chemosphere"/>
    <x v="294"/>
    <s v="Na2CO3 was used as reducing agent"/>
    <s v="SiO2 Aldrich"/>
  </r>
  <r>
    <x v="1"/>
    <n v="0.05"/>
    <s v="NA"/>
    <s v="NA"/>
    <x v="166"/>
    <n v="940"/>
    <n v="1880000"/>
    <x v="6"/>
    <s v="activated carbon from GBSP Norit"/>
    <s v="NA"/>
    <m/>
    <m/>
    <x v="7"/>
    <s v="aqueous hydrogen peroxide"/>
    <n v="10.25"/>
    <x v="1"/>
    <m/>
    <s v="NA"/>
    <m/>
    <m/>
    <s v="CH2O"/>
    <n v="0.5"/>
    <n v="353"/>
    <s v="CO Chemisorption"/>
    <n v="1.1232200000000001"/>
    <s v="NA"/>
    <n v="7.91"/>
    <s v="ND"/>
    <s v="NA"/>
    <n v="7.91"/>
    <s v="NA"/>
    <n v="142"/>
    <n v="142"/>
    <s v="ND"/>
    <s v="NA"/>
    <s v="ND"/>
    <n v="158"/>
    <s v="ND"/>
    <n v="142"/>
    <n v="142"/>
    <x v="0"/>
    <n v="2022"/>
    <s v="Li, Y."/>
    <s v="China"/>
    <s v="High‑Performance Pd/AC Catalyst for Meropenem Synthesis Based _x000a_on Selective Surface Modifcation of Activated Carbon"/>
    <s v="Catalysis Letters"/>
    <x v="295"/>
    <s v="Pd loading calculated from given amounts"/>
    <m/>
  </r>
  <r>
    <x v="1"/>
    <n v="0.05"/>
    <s v="NA"/>
    <s v="NA"/>
    <x v="166"/>
    <n v="904"/>
    <n v="1808000"/>
    <x v="6"/>
    <s v="activated carbon from GBSP Norit"/>
    <s v="dispersed in HNO3 solution at 80 ℃ for 2 h, washed and dried"/>
    <m/>
    <m/>
    <x v="7"/>
    <s v="aqueous hydrogen peroxide"/>
    <n v="10.25"/>
    <x v="1"/>
    <m/>
    <s v="NA"/>
    <m/>
    <m/>
    <s v="CH2O"/>
    <n v="0.5"/>
    <n v="353"/>
    <s v="CO Chemisorption"/>
    <n v="1.1216699999999999"/>
    <s v="NA"/>
    <n v="36.299999999999997"/>
    <s v="ND"/>
    <s v="NA"/>
    <n v="36.299999999999997"/>
    <s v="NA"/>
    <n v="30.9"/>
    <n v="30.9"/>
    <s v="ND"/>
    <s v="NA"/>
    <s v="ND"/>
    <n v="28"/>
    <s v="ND"/>
    <n v="30.9"/>
    <n v="30.9"/>
    <x v="0"/>
    <n v="2022"/>
    <s v="Li, Y."/>
    <s v="China"/>
    <s v="High‑Performance Pd/AC Catalyst for Meropenem Synthesis Based _x000a_on Selective Surface Modifcation of Activated Carbon"/>
    <s v="Catalysis Letters"/>
    <x v="295"/>
    <s v="Pd loading calculated from given amounts"/>
    <m/>
  </r>
  <r>
    <x v="1"/>
    <n v="0.05"/>
    <s v="NA"/>
    <s v="NA"/>
    <x v="166"/>
    <n v="927"/>
    <n v="1854000"/>
    <x v="6"/>
    <s v="activated carbon from GBSP Norit"/>
    <s v="dispersed in 15 wt% H2O2 solution at 80 ℃ for 2 h, washed and dried"/>
    <m/>
    <m/>
    <x v="7"/>
    <s v="aqueous hydrogen peroxide"/>
    <n v="10.25"/>
    <x v="1"/>
    <m/>
    <s v="NA"/>
    <m/>
    <m/>
    <s v="CH2O"/>
    <n v="0.5"/>
    <n v="353"/>
    <s v="CO Chemisorption"/>
    <n v="1.1193100000000002"/>
    <s v="NA"/>
    <n v="17.3"/>
    <s v="ND"/>
    <s v="NA"/>
    <n v="17.3"/>
    <s v="NA"/>
    <n v="64.7"/>
    <n v="64.7"/>
    <s v="ND"/>
    <s v="NA"/>
    <s v="ND"/>
    <n v="61"/>
    <s v="ND"/>
    <n v="64.7"/>
    <n v="64.7"/>
    <x v="0"/>
    <n v="2022"/>
    <s v="Li, Y."/>
    <s v="China"/>
    <s v="High‑Performance Pd/AC Catalyst for Meropenem Synthesis Based _x000a_on Selective Surface Modifcation of Activated Carbon"/>
    <s v="Catalysis Letters"/>
    <x v="295"/>
    <s v="Pd loading calculated from given amounts"/>
    <m/>
  </r>
  <r>
    <x v="1"/>
    <n v="0.05"/>
    <s v="NA"/>
    <s v="NA"/>
    <x v="166"/>
    <n v="916"/>
    <n v="1832000"/>
    <x v="6"/>
    <s v="activated carbon from GBSP Norit"/>
    <s v="nitrogen-doped, dissolved in urea, dried"/>
    <n v="973"/>
    <n v="4"/>
    <x v="7"/>
    <s v="aqueous hydrogen peroxide"/>
    <n v="10.25"/>
    <x v="1"/>
    <m/>
    <s v="NA"/>
    <m/>
    <m/>
    <s v="CH2O"/>
    <n v="0.5"/>
    <n v="353"/>
    <s v="CO Chemisorption"/>
    <n v="1.1187"/>
    <s v="NA"/>
    <n v="33.9"/>
    <s v="ND"/>
    <s v="NA"/>
    <n v="33.9"/>
    <s v="NA"/>
    <n v="33"/>
    <n v="33"/>
    <s v="ND"/>
    <s v="NA"/>
    <s v="ND"/>
    <n v="32"/>
    <s v="ND"/>
    <n v="33"/>
    <n v="33"/>
    <x v="0"/>
    <n v="2022"/>
    <s v="Li, Y."/>
    <s v="China"/>
    <s v="High‑Performance Pd/AC Catalyst for Meropenem Synthesis Based _x000a_on Selective Surface Modifcation of Activated Carbon"/>
    <s v="Catalysis Letters"/>
    <x v="295"/>
    <s v="Pd loading calculated from given amounts"/>
    <m/>
  </r>
  <r>
    <x v="1"/>
    <n v="1"/>
    <n v="0.98"/>
    <n v="2.0000000000000018E-2"/>
    <x v="0"/>
    <m/>
    <s v="NA"/>
    <x v="24"/>
    <s v="Y2O3 stabilized ZrO2 from Tosoh Corporation Japan"/>
    <s v="ND"/>
    <m/>
    <m/>
    <x v="3"/>
    <s v="water"/>
    <m/>
    <x v="0"/>
    <m/>
    <s v="NA"/>
    <n v="3"/>
    <n v="873"/>
    <s v="NA"/>
    <m/>
    <m/>
    <s v="CO Chemisorption"/>
    <n v="0.86817000000000011"/>
    <s v="NA"/>
    <n v="6.73"/>
    <s v="ND"/>
    <s v="NA"/>
    <n v="6.73"/>
    <s v="NA"/>
    <n v="129"/>
    <n v="129"/>
    <s v="ND"/>
    <s v="NA"/>
    <s v="ND"/>
    <s v="NA"/>
    <s v="ND"/>
    <n v="129"/>
    <n v="129"/>
    <x v="1"/>
    <n v="2021"/>
    <s v="Khan, H.A."/>
    <s v="Saudi Arabia"/>
    <s v="Yttrium stabilization and Pt addition to Pd/ZrO2_x000a_catalyst for the oxidation of methane in the_x000a_presence of ethylene and water"/>
    <s v="RSC Advances"/>
    <x v="296"/>
    <m/>
    <m/>
  </r>
  <r>
    <x v="1"/>
    <n v="1"/>
    <n v="1.01"/>
    <n v="1.0000000000000009E-2"/>
    <x v="0"/>
    <m/>
    <s v="NA"/>
    <x v="11"/>
    <s v="from Sigma-Aldrich"/>
    <s v="ND"/>
    <m/>
    <m/>
    <x v="3"/>
    <s v="water"/>
    <m/>
    <x v="0"/>
    <n v="6.1"/>
    <s v="NA"/>
    <n v="3"/>
    <n v="873"/>
    <s v="NA"/>
    <m/>
    <m/>
    <s v="CO Chemisorption"/>
    <n v="0.93639000000000006"/>
    <s v="NA"/>
    <n v="6.37"/>
    <s v="ND"/>
    <s v="NA"/>
    <n v="6.37"/>
    <s v="NA"/>
    <n v="147"/>
    <n v="147"/>
    <s v="ND"/>
    <s v="NA"/>
    <s v="ND"/>
    <s v="NA"/>
    <s v="ND"/>
    <n v="147"/>
    <n v="147"/>
    <x v="1"/>
    <n v="2021"/>
    <s v="Khan, H.A."/>
    <s v="Saudi Arabia"/>
    <s v="Yttrium stabilization and Pt addition to Pd/ZrO2_x000a_catalyst for the oxidation of methane in the_x000a_presence of ethylene and water"/>
    <s v="RSC Advances"/>
    <x v="296"/>
    <m/>
    <s v="ZrO2 Aldrich"/>
  </r>
  <r>
    <x v="1"/>
    <n v="1"/>
    <n v="0.92"/>
    <n v="7.999999999999996E-2"/>
    <x v="0"/>
    <n v="1782"/>
    <n v="178200"/>
    <x v="6"/>
    <s v="activated carbon"/>
    <s v="dried"/>
    <m/>
    <m/>
    <x v="1"/>
    <s v="water"/>
    <n v="1.6"/>
    <x v="0"/>
    <m/>
    <s v="NA"/>
    <n v="2"/>
    <n v="573"/>
    <s v="H2"/>
    <n v="1"/>
    <n v="573"/>
    <s v="CO Chemisorption"/>
    <n v="0.48139999999999999"/>
    <s v="NA"/>
    <n v="5.8"/>
    <s v="ND"/>
    <s v="NA"/>
    <n v="5.8"/>
    <s v="NA"/>
    <n v="83"/>
    <n v="83"/>
    <s v="ND"/>
    <s v="NA"/>
    <s v="ND"/>
    <n v="84"/>
    <n v="15"/>
    <n v="83"/>
    <n v="83"/>
    <x v="0"/>
    <n v="2021"/>
    <s v="Udomsap, P."/>
    <s v="Thailand, Japan"/>
    <s v="Effect of Pd Precursor Salts on the Chemical State, Particle Size,_x000a_and Performance of Activated Carbon-Supported Pd Catalysts_x000a_for the Selective Hydrogenation of Palm Biodiesel"/>
    <s v="International Journal of Molecular Sciences"/>
    <x v="297"/>
    <s v="Calcined under N2 flow"/>
    <m/>
  </r>
  <r>
    <x v="1"/>
    <n v="1"/>
    <n v="1.03"/>
    <n v="3.0000000000000027E-2"/>
    <x v="0"/>
    <n v="1782"/>
    <n v="178200"/>
    <x v="6"/>
    <s v="activated carbon"/>
    <s v="dried"/>
    <m/>
    <m/>
    <x v="3"/>
    <s v="water"/>
    <n v="8.8000000000000007"/>
    <x v="0"/>
    <m/>
    <s v="NA"/>
    <n v="2"/>
    <n v="573"/>
    <s v="H2"/>
    <n v="1"/>
    <n v="573"/>
    <s v="CO Chemisorption"/>
    <n v="0.47200000000000003"/>
    <s v="NA"/>
    <n v="59"/>
    <s v="ND"/>
    <s v="NA"/>
    <n v="59"/>
    <s v="NA"/>
    <n v="8"/>
    <n v="8"/>
    <s v="ND"/>
    <s v="NA"/>
    <s v="ND"/>
    <n v="27"/>
    <n v="8"/>
    <n v="8"/>
    <n v="8"/>
    <x v="0"/>
    <n v="2021"/>
    <s v="Udomsap, P."/>
    <s v="Thailand, Japan"/>
    <s v="Effect of Pd Precursor Salts on the Chemical State, Particle Size,_x000a_and Performance of Activated Carbon-Supported Pd Catalysts_x000a_for the Selective Hydrogenation of Palm Biodiesel"/>
    <s v="International Journal of Molecular Sciences"/>
    <x v="297"/>
    <s v="Calcined under N2 flow"/>
    <m/>
  </r>
  <r>
    <x v="1"/>
    <n v="1"/>
    <n v="0.91"/>
    <n v="8.9999999999999969E-2"/>
    <x v="0"/>
    <n v="14"/>
    <n v="1400"/>
    <x v="1"/>
    <s v="from Aldrich"/>
    <s v="ND"/>
    <n v="1473"/>
    <n v="3"/>
    <x v="2"/>
    <s v="chloroform"/>
    <m/>
    <x v="0"/>
    <n v="7.5"/>
    <s v="NA"/>
    <m/>
    <m/>
    <s v="H2"/>
    <n v="4"/>
    <n v="673"/>
    <s v="CO Chemisorption"/>
    <s v="NA"/>
    <s v="NA"/>
    <n v="21.8"/>
    <s v="ND"/>
    <s v="NA"/>
    <n v="21.8"/>
    <n v="50"/>
    <n v="50"/>
    <s v="NA"/>
    <s v="ND"/>
    <s v="NA"/>
    <s v="ND"/>
    <n v="46"/>
    <s v="ND"/>
    <n v="50"/>
    <n v="50"/>
    <x v="0"/>
    <n v="2022"/>
    <s v="Yang, T."/>
    <s v="China"/>
    <s v="Infuence of Active Metal Precursors on the Structure and Catalytic _x000a_Behavior of Pd/Al2O3 Catalysts for Selective Acetylene Hydrogenation"/>
    <s v="Catalysis Letters"/>
    <x v="298"/>
    <m/>
    <s v="Al2O3 unspecified Aldrich"/>
  </r>
  <r>
    <x v="1"/>
    <n v="1"/>
    <n v="0.93"/>
    <n v="6.9999999999999951E-2"/>
    <x v="0"/>
    <n v="14"/>
    <n v="1400"/>
    <x v="1"/>
    <s v="from Aldrich"/>
    <s v="ND"/>
    <n v="1473"/>
    <n v="3"/>
    <x v="7"/>
    <s v="water"/>
    <m/>
    <x v="0"/>
    <n v="7.5"/>
    <s v="NA"/>
    <m/>
    <m/>
    <s v="H2"/>
    <n v="4"/>
    <n v="673"/>
    <s v="CO Chemisorption"/>
    <s v="NA"/>
    <s v="NA"/>
    <n v="15.9"/>
    <s v="ND"/>
    <s v="NA"/>
    <n v="15.9"/>
    <n v="68.55345911949685"/>
    <n v="68.55345911949685"/>
    <s v="NA"/>
    <s v="ND"/>
    <s v="NA"/>
    <s v="ND"/>
    <n v="40"/>
    <s v="ND"/>
    <n v="68.55345911949685"/>
    <n v="68.55345911949685"/>
    <x v="0"/>
    <n v="2022"/>
    <s v="Yang, T."/>
    <s v="China"/>
    <s v="Infuence of Active Metal Precursors on the Structure and Catalytic _x000a_Behavior of Pd/Al2O3 Catalysts for Selective Acetylene Hydrogenation"/>
    <s v="Catalysis Letters"/>
    <x v="298"/>
    <m/>
    <s v="Al2O3 unspecified Aldrich"/>
  </r>
  <r>
    <x v="1"/>
    <n v="1"/>
    <n v="0.89"/>
    <n v="0.10999999999999999"/>
    <x v="0"/>
    <n v="14"/>
    <n v="1400"/>
    <x v="1"/>
    <s v="from Aldrich"/>
    <s v="ND"/>
    <n v="1473"/>
    <n v="3"/>
    <x v="13"/>
    <s v="water"/>
    <m/>
    <x v="0"/>
    <n v="7.5"/>
    <s v="NA"/>
    <m/>
    <m/>
    <s v="H2"/>
    <n v="4"/>
    <n v="673"/>
    <s v="CO Chemisorption"/>
    <s v="NA"/>
    <s v="NA"/>
    <n v="22.2"/>
    <s v="ND"/>
    <s v="NA"/>
    <n v="22.2"/>
    <n v="49.099099099099099"/>
    <n v="49.099099099099099"/>
    <s v="NA"/>
    <s v="ND"/>
    <s v="NA"/>
    <s v="ND"/>
    <n v="49"/>
    <s v="ND"/>
    <n v="49.099099099099099"/>
    <n v="49.099099099099099"/>
    <x v="0"/>
    <n v="2022"/>
    <s v="Yang, T."/>
    <s v="China"/>
    <s v="Infuence of Active Metal Precursors on the Structure and Catalytic _x000a_Behavior of Pd/Al2O3 Catalysts for Selective Acetylene Hydrogenation"/>
    <s v="Catalysis Letters"/>
    <x v="298"/>
    <m/>
    <s v="Al2O3 unspecified Aldrich"/>
  </r>
  <r>
    <x v="1"/>
    <n v="1"/>
    <n v="0.60599999999999998"/>
    <n v="0.39400000000000002"/>
    <x v="0"/>
    <m/>
    <s v="NA"/>
    <x v="10"/>
    <s v="CeCO2 nanorods, from NaOH hydrothermal method with Ce(NO3)2.6H2O"/>
    <s v="heated to 100 ℃ for 24 h and washed several times"/>
    <n v="773"/>
    <n v="4"/>
    <x v="7"/>
    <s v="ethanol"/>
    <m/>
    <x v="0"/>
    <m/>
    <s v="NA"/>
    <n v="4"/>
    <n v="773"/>
    <s v="H2"/>
    <n v="1"/>
    <n v="773"/>
    <s v="CO Chemisorption"/>
    <n v="1.1227"/>
    <s v="NA"/>
    <n v="54.5"/>
    <s v="ND"/>
    <s v="NA"/>
    <n v="54.5"/>
    <s v="NA"/>
    <n v="20.6"/>
    <n v="20.6"/>
    <s v="ND"/>
    <s v="NA"/>
    <s v="ND"/>
    <s v="NA"/>
    <s v="ND"/>
    <n v="20.6"/>
    <n v="20.6"/>
    <x v="31"/>
    <n v="2022"/>
    <s v="Hu, C."/>
    <s v="China"/>
    <s v="Oxygen Vacancy in CeO2 Facilitate the Catalytic Activity of Pd/CeO2_x000a_for CO Direct Esterifcation to Dimethyl Oxalate"/>
    <s v="Catalysis Letters"/>
    <x v="299"/>
    <m/>
    <m/>
  </r>
  <r>
    <x v="1"/>
    <n v="1"/>
    <n v="0.64200000000000002"/>
    <n v="0.35799999999999998"/>
    <x v="0"/>
    <m/>
    <s v="NA"/>
    <x v="10"/>
    <s v="from NaOH and Ce(NO3)2.6H2O"/>
    <s v="heated to 180 ℃ for 24 h and washed several times"/>
    <n v="773"/>
    <n v="4"/>
    <x v="7"/>
    <s v="ethanol"/>
    <m/>
    <x v="0"/>
    <m/>
    <s v="NA"/>
    <n v="4"/>
    <n v="773"/>
    <s v="H2"/>
    <n v="1"/>
    <n v="773"/>
    <s v="CO Chemisorption"/>
    <n v="1.11775"/>
    <s v="NA"/>
    <n v="42.5"/>
    <s v="ND"/>
    <s v="NA"/>
    <n v="42.5"/>
    <s v="NA"/>
    <n v="26.3"/>
    <n v="26.3"/>
    <s v="ND"/>
    <s v="NA"/>
    <s v="ND"/>
    <s v="NA"/>
    <s v="ND"/>
    <n v="26.3"/>
    <n v="26.3"/>
    <x v="31"/>
    <n v="2022"/>
    <s v="Hu, C."/>
    <s v="China"/>
    <s v="Oxygen Vacancy in CeO2 Facilitate the Catalytic Activity of Pd/CeO2_x000a_for CO Direct Esterifcation to Dimethyl Oxalate"/>
    <s v="Catalysis Letters"/>
    <x v="299"/>
    <m/>
    <m/>
  </r>
  <r>
    <x v="1"/>
    <n v="1"/>
    <n v="0.61199999999999999"/>
    <n v="0.38800000000000001"/>
    <x v="0"/>
    <m/>
    <s v="NA"/>
    <x v="10"/>
    <s v="from Na3PO4 and Ce(NO3)2.6H2O"/>
    <s v="heated to 170 ℃ for 10 h and washed several times"/>
    <n v="773"/>
    <n v="4"/>
    <x v="7"/>
    <s v="ethanol"/>
    <m/>
    <x v="0"/>
    <m/>
    <s v="NA"/>
    <n v="4"/>
    <n v="773"/>
    <s v="H2"/>
    <n v="1"/>
    <n v="773"/>
    <s v="CO Chemisorption"/>
    <n v="1.1223999999999998"/>
    <s v="NA"/>
    <n v="46"/>
    <s v="ND"/>
    <s v="NA"/>
    <n v="46"/>
    <s v="NA"/>
    <n v="24.4"/>
    <n v="24.4"/>
    <s v="ND"/>
    <s v="NA"/>
    <s v="ND"/>
    <s v="NA"/>
    <s v="ND"/>
    <n v="24.4"/>
    <n v="24.4"/>
    <x v="31"/>
    <n v="2022"/>
    <s v="Hu, C."/>
    <s v="China"/>
    <s v="Oxygen Vacancy in CeO2 Facilitate the Catalytic Activity of Pd/CeO2_x000a_for CO Direct Esterifcation to Dimethyl Oxalate"/>
    <s v="Catalysis Letters"/>
    <x v="299"/>
    <m/>
    <m/>
  </r>
  <r>
    <x v="1"/>
    <n v="0.1"/>
    <s v="NA"/>
    <s v="NA"/>
    <x v="83"/>
    <m/>
    <s v="NA"/>
    <x v="0"/>
    <s v="by thermal decomposition of boehmite_x000a_(Sasol, PURAL alumina) at 500 ℃ for 1 h"/>
    <s v="ND"/>
    <m/>
    <m/>
    <x v="1"/>
    <s v="water"/>
    <m/>
    <x v="0"/>
    <n v="8.5"/>
    <s v="NA"/>
    <n v="3"/>
    <n v="573"/>
    <s v="H2"/>
    <n v="0.16"/>
    <n v="573"/>
    <s v="CO Chemisorption"/>
    <n v="1.0649999999999999"/>
    <s v="NA"/>
    <n v="71"/>
    <n v="7"/>
    <s v="NA"/>
    <n v="71"/>
    <s v="NA"/>
    <n v="15"/>
    <n v="15"/>
    <n v="1"/>
    <s v="NA"/>
    <s v="ND"/>
    <s v="NA"/>
    <s v="ND"/>
    <n v="15"/>
    <n v="15"/>
    <x v="1"/>
    <n v="2019"/>
    <s v="Murata, K."/>
    <s v="Japan"/>
    <s v="Identification of active sites in CO oxidation over_x000a_a Pd/Al2O3 catalyst"/>
    <s v="Physical Chemistry Chemical Physics"/>
    <x v="300"/>
    <m/>
    <s v="gamma-Al2O3 from Alfa Aesar"/>
  </r>
  <r>
    <x v="1"/>
    <n v="0.2"/>
    <s v="NA"/>
    <s v="NA"/>
    <x v="27"/>
    <m/>
    <s v="NA"/>
    <x v="0"/>
    <s v="by thermal decomposition of boehmite_x000a_(Sasol, PURAL alumina) at 500 ℃ for 1 h"/>
    <s v="ND"/>
    <m/>
    <m/>
    <x v="1"/>
    <s v="water"/>
    <m/>
    <x v="0"/>
    <n v="8.5"/>
    <s v="NA"/>
    <n v="3"/>
    <n v="573"/>
    <s v="H2"/>
    <n v="0.16"/>
    <n v="573"/>
    <s v="CO Chemisorption"/>
    <n v="1.1360000000000001"/>
    <s v="NA"/>
    <n v="71"/>
    <n v="1"/>
    <s v="NA"/>
    <n v="71"/>
    <s v="NA"/>
    <n v="16"/>
    <n v="16"/>
    <n v="1"/>
    <s v="NA"/>
    <s v="ND"/>
    <s v="NA"/>
    <s v="ND"/>
    <n v="16"/>
    <n v="16"/>
    <x v="1"/>
    <n v="2019"/>
    <s v="Murata, K."/>
    <s v="Japan"/>
    <s v="Identification of active sites in CO oxidation over_x000a_a Pd/Al2O3 catalyst"/>
    <s v="Physical Chemistry Chemical Physics"/>
    <x v="300"/>
    <m/>
    <s v="gamma-Al2O3 from Alfa Aesar"/>
  </r>
  <r>
    <x v="1"/>
    <n v="0.5"/>
    <s v="NA"/>
    <s v="NA"/>
    <x v="6"/>
    <m/>
    <s v="NA"/>
    <x v="0"/>
    <s v="by thermal decomposition of boehmite_x000a_(Sasol, PURAL alumina) at 500 ℃ for 1 h"/>
    <s v="ND"/>
    <m/>
    <m/>
    <x v="1"/>
    <s v="water"/>
    <m/>
    <x v="0"/>
    <n v="8.5"/>
    <s v="NA"/>
    <n v="3"/>
    <n v="773"/>
    <s v="H2"/>
    <n v="0.16"/>
    <n v="573"/>
    <s v="CO Chemisorption"/>
    <n v="1.1879999999999999"/>
    <s v="NA"/>
    <n v="54"/>
    <n v="11"/>
    <s v="NA"/>
    <n v="54"/>
    <s v="NA"/>
    <n v="22"/>
    <n v="22"/>
    <n v="1"/>
    <s v="NA"/>
    <s v="ND"/>
    <s v="NA"/>
    <s v="ND"/>
    <n v="22"/>
    <n v="22"/>
    <x v="1"/>
    <n v="2019"/>
    <s v="Murata, K."/>
    <s v="Japan"/>
    <s v="Identification of active sites in CO oxidation over_x000a_a Pd/Al2O3 catalyst"/>
    <s v="Physical Chemistry Chemical Physics"/>
    <x v="300"/>
    <m/>
    <s v="gamma-Al2O3 from Alfa Aesar"/>
  </r>
  <r>
    <x v="1"/>
    <n v="1"/>
    <s v="NA"/>
    <s v="NA"/>
    <x v="0"/>
    <m/>
    <s v="NA"/>
    <x v="0"/>
    <s v="by thermal decomposition of boehmite_x000a_(Sasol, PURAL alumina) at 500 ℃ for 1 h"/>
    <s v="ND"/>
    <m/>
    <m/>
    <x v="1"/>
    <s v="water"/>
    <m/>
    <x v="0"/>
    <n v="8.5"/>
    <s v="NA"/>
    <n v="3"/>
    <n v="773"/>
    <s v="H2"/>
    <n v="0.16"/>
    <n v="573"/>
    <s v="CO Chemisorption"/>
    <n v="1.17"/>
    <s v="NA"/>
    <n v="45"/>
    <n v="9"/>
    <s v="NA"/>
    <n v="45"/>
    <s v="NA"/>
    <n v="26"/>
    <n v="26"/>
    <n v="5"/>
    <s v="NA"/>
    <s v="ND"/>
    <s v="NA"/>
    <s v="ND"/>
    <n v="26"/>
    <n v="26"/>
    <x v="1"/>
    <n v="2019"/>
    <s v="Murata, K."/>
    <s v="Japan"/>
    <s v="Identification of active sites in CO oxidation over_x000a_a Pd/Al2O3 catalyst"/>
    <s v="Physical Chemistry Chemical Physics"/>
    <x v="300"/>
    <m/>
    <s v="gamma-Al2O3 from Alfa Aesar"/>
  </r>
  <r>
    <x v="1"/>
    <n v="2"/>
    <s v="NA"/>
    <s v="NA"/>
    <x v="29"/>
    <m/>
    <s v="NA"/>
    <x v="0"/>
    <s v="by thermal decomposition of boehmite_x000a_(Sasol, PURAL alumina) at 500 ℃ for 1 h"/>
    <s v="ND"/>
    <m/>
    <m/>
    <x v="1"/>
    <s v="water"/>
    <m/>
    <x v="0"/>
    <n v="8.5"/>
    <s v="NA"/>
    <n v="3"/>
    <n v="773"/>
    <s v="H2"/>
    <n v="0.16"/>
    <n v="573"/>
    <s v="CO Chemisorption"/>
    <n v="1.107"/>
    <s v="NA"/>
    <n v="27"/>
    <n v="3"/>
    <s v="NA"/>
    <n v="27"/>
    <s v="NA"/>
    <n v="41"/>
    <n v="41"/>
    <n v="4"/>
    <s v="NA"/>
    <s v="ND"/>
    <s v="NA"/>
    <s v="ND"/>
    <n v="41"/>
    <n v="41"/>
    <x v="1"/>
    <n v="2019"/>
    <s v="Murata, K."/>
    <s v="Japan"/>
    <s v="Identification of active sites in CO oxidation over_x000a_a Pd/Al2O3 catalyst"/>
    <s v="Physical Chemistry Chemical Physics"/>
    <x v="300"/>
    <m/>
    <s v="gamma-Al2O3 from Alfa Aesar"/>
  </r>
  <r>
    <x v="1"/>
    <n v="2"/>
    <s v="NA"/>
    <s v="NA"/>
    <x v="29"/>
    <m/>
    <s v="NA"/>
    <x v="0"/>
    <s v="by thermal decomposition of boehmite_x000a_(Sasol, PURAL alumina) at 500 ℃ for 1 h"/>
    <s v="ND"/>
    <m/>
    <m/>
    <x v="1"/>
    <s v="water"/>
    <m/>
    <x v="0"/>
    <n v="8.5"/>
    <s v="NA"/>
    <n v="10"/>
    <n v="1073"/>
    <s v="H2"/>
    <n v="0.16"/>
    <n v="573"/>
    <s v="CO Chemisorption"/>
    <n v="1.248"/>
    <s v="NA"/>
    <n v="24"/>
    <n v="9"/>
    <s v="NA"/>
    <n v="24"/>
    <s v="NA"/>
    <n v="52"/>
    <n v="52"/>
    <n v="11"/>
    <s v="NA"/>
    <s v="ND"/>
    <s v="NA"/>
    <s v="ND"/>
    <n v="52"/>
    <n v="52"/>
    <x v="1"/>
    <n v="2019"/>
    <s v="Murata, K."/>
    <s v="Japan"/>
    <s v="Identification of active sites in CO oxidation over_x000a_a Pd/Al2O3 catalyst"/>
    <s v="Physical Chemistry Chemical Physics"/>
    <x v="300"/>
    <s v="Second step of calcination were noted"/>
    <s v="gamma-Al2O3 from Alfa Aesar"/>
  </r>
  <r>
    <x v="1"/>
    <n v="2"/>
    <s v="NA"/>
    <s v="NA"/>
    <x v="29"/>
    <m/>
    <s v="NA"/>
    <x v="0"/>
    <s v="by thermal decomposition of boehmite_x000a_(Sasol, PURAL alumina) at 500 ℃ for 1 h"/>
    <s v="ND"/>
    <m/>
    <m/>
    <x v="1"/>
    <s v="water"/>
    <m/>
    <x v="0"/>
    <n v="8.5"/>
    <s v="NA"/>
    <n v="10"/>
    <n v="1123"/>
    <s v="H2"/>
    <n v="0.16"/>
    <n v="573"/>
    <s v="CO Chemisorption"/>
    <n v="1.17"/>
    <s v="NA"/>
    <n v="13"/>
    <n v="2"/>
    <s v="NA"/>
    <n v="13"/>
    <s v="NA"/>
    <n v="90"/>
    <n v="90"/>
    <n v="11"/>
    <s v="NA"/>
    <s v="ND"/>
    <s v="NA"/>
    <s v="ND"/>
    <n v="90"/>
    <n v="90"/>
    <x v="1"/>
    <n v="2019"/>
    <s v="Murata, K."/>
    <s v="Japan"/>
    <s v="Identification of active sites in CO oxidation over_x000a_a Pd/Al2O3 catalyst"/>
    <s v="Physical Chemistry Chemical Physics"/>
    <x v="300"/>
    <s v="Second step of calcination were noted"/>
    <s v="gamma-Al2O3 from Alfa Aesar"/>
  </r>
  <r>
    <x v="1"/>
    <n v="2"/>
    <s v="NA"/>
    <s v="NA"/>
    <x v="29"/>
    <m/>
    <s v="NA"/>
    <x v="0"/>
    <s v="by thermal decomposition of boehmite_x000a_(Sasol, PURAL alumina) at 500 ℃ for 1 h"/>
    <s v="ND"/>
    <m/>
    <m/>
    <x v="1"/>
    <s v="water"/>
    <m/>
    <x v="0"/>
    <n v="8.5"/>
    <s v="NA"/>
    <n v="10"/>
    <n v="1173"/>
    <s v="H2"/>
    <n v="0.16"/>
    <n v="573"/>
    <s v="CO Chemisorption"/>
    <n v="1.1460000000000001"/>
    <s v="NA"/>
    <n v="6"/>
    <s v="ND"/>
    <s v="NA"/>
    <n v="6"/>
    <s v="NA"/>
    <n v="191"/>
    <n v="191"/>
    <s v="ND"/>
    <s v="NA"/>
    <s v="ND"/>
    <s v="NA"/>
    <s v="ND"/>
    <n v="191"/>
    <n v="191"/>
    <x v="1"/>
    <n v="2019"/>
    <s v="Murata, K."/>
    <s v="Japan"/>
    <s v="Identification of active sites in CO oxidation over_x000a_a Pd/Al2O3 catalyst"/>
    <s v="Physical Chemistry Chemical Physics"/>
    <x v="300"/>
    <s v="Second step of calcination were noted"/>
    <s v="gamma-Al2O3 from Alfa Aesar"/>
  </r>
  <r>
    <x v="1"/>
    <n v="0.1"/>
    <s v="NA"/>
    <s v="NA"/>
    <x v="83"/>
    <m/>
    <s v="NA"/>
    <x v="32"/>
    <s v="(AKP-G07) was supplied from Sumitomo Chemical Co. Ltd"/>
    <s v="ND"/>
    <n v="773"/>
    <n v="1"/>
    <x v="1"/>
    <s v="water"/>
    <m/>
    <x v="0"/>
    <n v="7.5"/>
    <s v="NA"/>
    <n v="3"/>
    <n v="573"/>
    <s v="H2"/>
    <n v="0.16"/>
    <n v="573"/>
    <s v="CO Chemisorption"/>
    <n v="1.1639999999999999"/>
    <s v="NA"/>
    <n v="97"/>
    <s v="ND"/>
    <s v="NA"/>
    <n v="97"/>
    <s v="NA"/>
    <n v="12"/>
    <n v="12"/>
    <s v="ND"/>
    <s v="NA"/>
    <s v="ND"/>
    <s v="NA"/>
    <s v="ND"/>
    <n v="12"/>
    <n v="12"/>
    <x v="1"/>
    <n v="2019"/>
    <s v="Murata, K."/>
    <s v="Japan"/>
    <s v="Identification of active sites in CO oxidation over_x000a_a Pd/Al2O3 catalyst"/>
    <s v="Physical Chemistry Chemical Physics"/>
    <x v="300"/>
    <m/>
    <s v="Al2O3 unspecified Aldrich"/>
  </r>
  <r>
    <x v="1"/>
    <n v="0.2"/>
    <s v="NA"/>
    <s v="NA"/>
    <x v="27"/>
    <m/>
    <s v="NA"/>
    <x v="32"/>
    <s v="(AKP-G07) was supplied from Sumitomo Chemical Co. Ltd"/>
    <s v="ND"/>
    <n v="773"/>
    <n v="1"/>
    <x v="1"/>
    <s v="water"/>
    <m/>
    <x v="0"/>
    <n v="7.5"/>
    <s v="NA"/>
    <n v="3"/>
    <n v="573"/>
    <s v="H2"/>
    <n v="0.16"/>
    <n v="573"/>
    <s v="CO Chemisorption"/>
    <n v="1.1619999999999999"/>
    <s v="NA"/>
    <n v="83"/>
    <s v="ND"/>
    <s v="NA"/>
    <n v="83"/>
    <s v="NA"/>
    <n v="14"/>
    <n v="14"/>
    <s v="ND"/>
    <s v="NA"/>
    <s v="ND"/>
    <s v="NA"/>
    <s v="ND"/>
    <n v="14"/>
    <n v="14"/>
    <x v="1"/>
    <n v="2019"/>
    <s v="Murata, K."/>
    <s v="Japan"/>
    <s v="Identification of active sites in CO oxidation over_x000a_a Pd/Al2O3 catalyst"/>
    <s v="Physical Chemistry Chemical Physics"/>
    <x v="300"/>
    <m/>
    <s v="Al2O3 unspecified Aldrich"/>
  </r>
  <r>
    <x v="1"/>
    <n v="0.5"/>
    <s v="NA"/>
    <s v="NA"/>
    <x v="6"/>
    <m/>
    <s v="NA"/>
    <x v="32"/>
    <s v="(AKP-G07) was supplied from Sumitomo Chemical Co. Ltd"/>
    <s v="ND"/>
    <n v="773"/>
    <n v="1"/>
    <x v="1"/>
    <s v="water"/>
    <m/>
    <x v="0"/>
    <n v="7.5"/>
    <s v="NA"/>
    <n v="3"/>
    <n v="773"/>
    <s v="H2"/>
    <n v="0.16"/>
    <n v="573"/>
    <s v="CO Chemisorption"/>
    <n v="1.095"/>
    <s v="NA"/>
    <n v="73"/>
    <s v="ND"/>
    <s v="NA"/>
    <n v="73"/>
    <s v="NA"/>
    <n v="15"/>
    <n v="15"/>
    <s v="ND"/>
    <s v="NA"/>
    <s v="ND"/>
    <s v="NA"/>
    <s v="ND"/>
    <n v="15"/>
    <n v="15"/>
    <x v="1"/>
    <n v="2019"/>
    <s v="Murata, K."/>
    <s v="Japan"/>
    <s v="Identification of active sites in CO oxidation over_x000a_a Pd/Al2O3 catalyst"/>
    <s v="Physical Chemistry Chemical Physics"/>
    <x v="300"/>
    <m/>
    <s v="Al2O3 unspecified Aldrich"/>
  </r>
  <r>
    <x v="1"/>
    <n v="1"/>
    <s v="NA"/>
    <s v="NA"/>
    <x v="0"/>
    <m/>
    <s v="NA"/>
    <x v="32"/>
    <s v="(AKP-G07) was supplied from Sumitomo Chemical Co. Ltd"/>
    <s v="ND"/>
    <n v="773"/>
    <n v="1"/>
    <x v="1"/>
    <s v="water"/>
    <m/>
    <x v="0"/>
    <n v="7.5"/>
    <s v="NA"/>
    <n v="3"/>
    <n v="773"/>
    <s v="H2"/>
    <n v="0.16"/>
    <n v="573"/>
    <s v="CO Chemisorption"/>
    <n v="1.1020000000000001"/>
    <s v="NA"/>
    <n v="29"/>
    <s v="ND"/>
    <s v="NA"/>
    <n v="29"/>
    <s v="NA"/>
    <n v="38"/>
    <n v="38"/>
    <s v="ND"/>
    <s v="NA"/>
    <s v="ND"/>
    <s v="NA"/>
    <s v="ND"/>
    <n v="38"/>
    <n v="38"/>
    <x v="1"/>
    <n v="2019"/>
    <s v="Murata, K."/>
    <s v="Japan"/>
    <s v="Identification of active sites in CO oxidation over_x000a_a Pd/Al2O3 catalyst"/>
    <s v="Physical Chemistry Chemical Physics"/>
    <x v="300"/>
    <m/>
    <s v="Al2O3 unspecified Aldrich"/>
  </r>
  <r>
    <x v="1"/>
    <n v="2"/>
    <s v="NA"/>
    <s v="NA"/>
    <x v="29"/>
    <m/>
    <s v="NA"/>
    <x v="32"/>
    <s v="(AKP-G07) was supplied from Sumitomo Chemical Co. Ltd"/>
    <s v="ND"/>
    <n v="773"/>
    <n v="1"/>
    <x v="1"/>
    <s v="water"/>
    <m/>
    <x v="0"/>
    <n v="7.5"/>
    <s v="NA"/>
    <n v="3"/>
    <n v="773"/>
    <s v="H2"/>
    <n v="0.16"/>
    <n v="573"/>
    <s v="CO Chemisorption"/>
    <n v="1.1340000000000001"/>
    <s v="NA"/>
    <n v="21"/>
    <s v="ND"/>
    <s v="NA"/>
    <n v="21"/>
    <s v="NA"/>
    <n v="54"/>
    <n v="54"/>
    <s v="ND"/>
    <s v="NA"/>
    <s v="ND"/>
    <s v="NA"/>
    <s v="ND"/>
    <n v="54"/>
    <n v="54"/>
    <x v="1"/>
    <n v="2019"/>
    <s v="Murata, K."/>
    <s v="Japan"/>
    <s v="Identification of active sites in CO oxidation over_x000a_a Pd/Al2O3 catalyst"/>
    <s v="Physical Chemistry Chemical Physics"/>
    <x v="300"/>
    <m/>
    <s v="Al2O3 unspecified Aldrich"/>
  </r>
  <r>
    <x v="1"/>
    <n v="2"/>
    <s v="NA"/>
    <s v="NA"/>
    <x v="29"/>
    <m/>
    <s v="NA"/>
    <x v="32"/>
    <s v="(AKP-G07) was supplied from Sumitomo Chemical Co. Ltd"/>
    <s v="ND"/>
    <n v="773"/>
    <n v="1"/>
    <x v="1"/>
    <s v="water"/>
    <m/>
    <x v="0"/>
    <n v="7.5"/>
    <s v="NA"/>
    <n v="10"/>
    <n v="1073"/>
    <s v="H2"/>
    <n v="0.16"/>
    <n v="573"/>
    <s v="CO Chemisorption"/>
    <n v="1.095"/>
    <s v="NA"/>
    <n v="15"/>
    <s v="ND"/>
    <s v="NA"/>
    <n v="15"/>
    <s v="NA"/>
    <n v="73"/>
    <n v="73"/>
    <s v="ND"/>
    <s v="NA"/>
    <s v="ND"/>
    <s v="NA"/>
    <s v="ND"/>
    <n v="73"/>
    <n v="73"/>
    <x v="1"/>
    <n v="2019"/>
    <s v="Murata, K."/>
    <s v="Japan"/>
    <s v="Identification of active sites in CO oxidation over_x000a_a Pd/Al2O3 catalyst"/>
    <s v="Physical Chemistry Chemical Physics"/>
    <x v="300"/>
    <s v="Second step of calcination were noted"/>
    <s v="Al2O3 unspecified Aldrich"/>
  </r>
  <r>
    <x v="1"/>
    <n v="2"/>
    <s v="NA"/>
    <s v="NA"/>
    <x v="29"/>
    <m/>
    <s v="NA"/>
    <x v="32"/>
    <s v="(AKP-G07) was supplied from Sumitomo Chemical Co. Ltd"/>
    <s v="ND"/>
    <n v="773"/>
    <n v="1"/>
    <x v="1"/>
    <s v="water"/>
    <m/>
    <x v="0"/>
    <n v="7.5"/>
    <s v="NA"/>
    <n v="10"/>
    <n v="1123"/>
    <s v="H2"/>
    <n v="0.16"/>
    <n v="573"/>
    <s v="CO Chemisorption"/>
    <n v="1.1520000000000001"/>
    <s v="NA"/>
    <n v="8"/>
    <s v="ND"/>
    <s v="NA"/>
    <n v="8"/>
    <s v="NA"/>
    <n v="144"/>
    <n v="144"/>
    <s v="ND"/>
    <s v="NA"/>
    <s v="ND"/>
    <s v="NA"/>
    <s v="ND"/>
    <n v="144"/>
    <n v="144"/>
    <x v="1"/>
    <n v="2019"/>
    <s v="Murata, K."/>
    <s v="Japan"/>
    <s v="Identification of active sites in CO oxidation over_x000a_a Pd/Al2O3 catalyst"/>
    <s v="Physical Chemistry Chemical Physics"/>
    <x v="300"/>
    <s v="Second step of calcination were noted"/>
    <s v="Al2O3 unspecified Aldrich"/>
  </r>
  <r>
    <x v="1"/>
    <n v="2"/>
    <s v="NA"/>
    <s v="NA"/>
    <x v="29"/>
    <m/>
    <s v="NA"/>
    <x v="32"/>
    <s v="(AKP-G07) was supplied from Sumitomo Chemical Co. Ltd"/>
    <s v="ND"/>
    <n v="773"/>
    <n v="1"/>
    <x v="1"/>
    <s v="water"/>
    <m/>
    <x v="0"/>
    <n v="7.5"/>
    <s v="NA"/>
    <n v="10"/>
    <n v="1173"/>
    <s v="H2"/>
    <n v="0.16"/>
    <n v="573"/>
    <s v="CO Chemisorption"/>
    <n v="1.1520000000000001"/>
    <s v="NA"/>
    <n v="6"/>
    <s v="ND"/>
    <s v="NA"/>
    <n v="6"/>
    <s v="NA"/>
    <n v="192"/>
    <n v="192"/>
    <s v="ND"/>
    <s v="NA"/>
    <s v="ND"/>
    <s v="NA"/>
    <s v="ND"/>
    <n v="192"/>
    <n v="192"/>
    <x v="1"/>
    <n v="2019"/>
    <s v="Murata, K."/>
    <s v="Japan"/>
    <s v="Identification of active sites in CO oxidation over_x000a_a Pd/Al2O3 catalyst"/>
    <s v="Physical Chemistry Chemical Physics"/>
    <x v="300"/>
    <s v="Second step of calcination were noted"/>
    <s v="Al2O3 unspecified Aldrich"/>
  </r>
  <r>
    <x v="3"/>
    <n v="0.5"/>
    <s v="NA"/>
    <s v="NA"/>
    <x v="6"/>
    <m/>
    <s v="NA"/>
    <x v="36"/>
    <s v="2% ZrO2, from aluminium secondary butoxide (Across) and zirconium butoxide (Aldrich)"/>
    <s v="ND"/>
    <m/>
    <m/>
    <x v="2"/>
    <s v="butanol"/>
    <m/>
    <x v="0"/>
    <m/>
    <s v="NA"/>
    <n v="2"/>
    <n v="773"/>
    <s v="H2"/>
    <m/>
    <n v="573"/>
    <s v="H2 Chemisorption"/>
    <s v="NA"/>
    <s v="NA"/>
    <n v="22"/>
    <s v="ND"/>
    <s v="NA"/>
    <n v="22"/>
    <n v="49.545454545454547"/>
    <n v="49.545454545454547"/>
    <s v="NA"/>
    <s v="ND"/>
    <s v="NA"/>
    <s v="ND"/>
    <s v="NA"/>
    <s v="ND"/>
    <n v="49.545454545454547"/>
    <n v="49.545454545454547"/>
    <x v="1"/>
    <n v="2010"/>
    <s v="Amairia, C."/>
    <s v="Tunisie"/>
    <s v="Sol gel derived Pd/Al2O3–ZrO2 as catalysts for methane_x000a_combustion: effect of zirconium loading"/>
    <s v="Journal of Sol-Gel Science and Technology"/>
    <x v="301"/>
    <m/>
    <m/>
  </r>
  <r>
    <x v="3"/>
    <n v="0.5"/>
    <s v="NA"/>
    <s v="NA"/>
    <x v="6"/>
    <m/>
    <s v="NA"/>
    <x v="36"/>
    <s v="5% ZrO2, from aluminium secondary butoxide (Across) and zirconium butoxide (Aldrich)"/>
    <s v="ND"/>
    <m/>
    <m/>
    <x v="2"/>
    <s v="butanol"/>
    <m/>
    <x v="0"/>
    <m/>
    <s v="NA"/>
    <n v="2"/>
    <n v="773"/>
    <s v="H2"/>
    <m/>
    <n v="573"/>
    <s v="H2 Chemisorption"/>
    <s v="NA"/>
    <s v="NA"/>
    <n v="5"/>
    <s v="ND"/>
    <s v="NA"/>
    <n v="5"/>
    <n v="218"/>
    <n v="218"/>
    <s v="NA"/>
    <s v="ND"/>
    <s v="NA"/>
    <s v="ND"/>
    <s v="NA"/>
    <s v="ND"/>
    <n v="218"/>
    <n v="218"/>
    <x v="1"/>
    <n v="2010"/>
    <s v="Amairia, C."/>
    <s v="Tunisie"/>
    <s v="Sol gel derived Pd/Al2O3–ZrO2 as catalysts for methane_x000a_combustion: effect of zirconium loading"/>
    <s v="Journal of Sol-Gel Science and Technology"/>
    <x v="301"/>
    <m/>
    <m/>
  </r>
  <r>
    <x v="3"/>
    <n v="0.5"/>
    <s v="NA"/>
    <s v="NA"/>
    <x v="6"/>
    <m/>
    <s v="NA"/>
    <x v="36"/>
    <s v="15% ZrO2, from aluminium secondary butoxide (Across) and zirconium butoxide (Aldrich)"/>
    <s v="ND"/>
    <m/>
    <m/>
    <x v="2"/>
    <s v="butanol"/>
    <m/>
    <x v="0"/>
    <m/>
    <s v="NA"/>
    <n v="2"/>
    <n v="773"/>
    <s v="H2"/>
    <m/>
    <n v="573"/>
    <s v="H2 Chemisorption"/>
    <s v="NA"/>
    <s v="NA"/>
    <n v="8"/>
    <s v="ND"/>
    <s v="NA"/>
    <n v="8"/>
    <n v="136.25"/>
    <n v="136.25"/>
    <s v="NA"/>
    <s v="ND"/>
    <s v="NA"/>
    <s v="ND"/>
    <s v="NA"/>
    <s v="ND"/>
    <n v="136.25"/>
    <n v="136.25"/>
    <x v="1"/>
    <n v="2010"/>
    <s v="Amairia, C."/>
    <s v="Tunisie"/>
    <s v="Sol gel derived Pd/Al2O3–ZrO2 as catalysts for methane_x000a_combustion: effect of zirconium loading"/>
    <s v="Journal of Sol-Gel Science and Technology"/>
    <x v="301"/>
    <m/>
    <m/>
  </r>
  <r>
    <x v="3"/>
    <n v="0.5"/>
    <s v="NA"/>
    <s v="NA"/>
    <x v="6"/>
    <m/>
    <s v="NA"/>
    <x v="1"/>
    <s v="from aluminium secondary butoxide (Across)"/>
    <s v="ND"/>
    <m/>
    <m/>
    <x v="2"/>
    <s v="butanol"/>
    <m/>
    <x v="0"/>
    <m/>
    <s v="NA"/>
    <n v="2"/>
    <n v="773"/>
    <s v="H2"/>
    <m/>
    <n v="573"/>
    <s v="H2 Chemisorption"/>
    <s v="NA"/>
    <s v="NA"/>
    <n v="10"/>
    <s v="ND"/>
    <s v="NA"/>
    <n v="10"/>
    <n v="109"/>
    <n v="109"/>
    <s v="NA"/>
    <s v="ND"/>
    <s v="NA"/>
    <s v="ND"/>
    <s v="NA"/>
    <s v="ND"/>
    <n v="109"/>
    <n v="109"/>
    <x v="1"/>
    <n v="2010"/>
    <s v="Amairia, C."/>
    <s v="Tunisie"/>
    <s v="Sol gel derived Pd/Al2O3–ZrO2 as catalysts for methane_x000a_combustion: effect of zirconium loading"/>
    <s v="Journal of Sol-Gel Science and Technology"/>
    <x v="301"/>
    <m/>
    <m/>
  </r>
  <r>
    <x v="3"/>
    <n v="0.5"/>
    <s v="NA"/>
    <s v="NA"/>
    <x v="6"/>
    <m/>
    <s v="NA"/>
    <x v="11"/>
    <s v="from zirconium butoxide (Aldrich)"/>
    <s v="ND"/>
    <m/>
    <m/>
    <x v="2"/>
    <s v="butanol"/>
    <m/>
    <x v="0"/>
    <m/>
    <s v="NA"/>
    <n v="2"/>
    <n v="773"/>
    <s v="H2"/>
    <m/>
    <n v="573"/>
    <s v="H2 Chemisorption"/>
    <s v="NA"/>
    <s v="NA"/>
    <n v="10"/>
    <s v="ND"/>
    <s v="NA"/>
    <n v="10"/>
    <n v="109"/>
    <n v="109"/>
    <s v="NA"/>
    <s v="ND"/>
    <s v="NA"/>
    <s v="ND"/>
    <s v="NA"/>
    <s v="ND"/>
    <n v="109"/>
    <n v="109"/>
    <x v="1"/>
    <n v="2010"/>
    <s v="Amairia, C."/>
    <s v="Tunisie"/>
    <s v="Sol gel derived Pd/Al2O3–ZrO2 as catalysts for methane_x000a_combustion: effect of zirconium loading"/>
    <s v="Journal of Sol-Gel Science and Technology"/>
    <x v="301"/>
    <m/>
    <m/>
  </r>
  <r>
    <x v="3"/>
    <n v="0.5"/>
    <s v="NA"/>
    <s v="NA"/>
    <x v="6"/>
    <m/>
    <s v="NA"/>
    <x v="36"/>
    <s v="2% ZrO2, from aluminium secondary butoxide (Across) and zirconium butoxide (Aldrich)"/>
    <s v="ND"/>
    <m/>
    <m/>
    <x v="2"/>
    <s v="butanol"/>
    <m/>
    <x v="0"/>
    <m/>
    <s v="NA"/>
    <n v="2"/>
    <n v="973"/>
    <s v="H2"/>
    <m/>
    <n v="573"/>
    <s v="H2 Chemisorption"/>
    <s v="NA"/>
    <s v="NA"/>
    <n v="21"/>
    <s v="ND"/>
    <s v="NA"/>
    <n v="21"/>
    <n v="51.904761904761905"/>
    <n v="51.904761904761905"/>
    <s v="NA"/>
    <s v="ND"/>
    <s v="NA"/>
    <s v="ND"/>
    <s v="NA"/>
    <s v="ND"/>
    <n v="51.904761904761905"/>
    <n v="51.904761904761905"/>
    <x v="1"/>
    <n v="2010"/>
    <s v="Amairia, C."/>
    <s v="Tunisie"/>
    <s v="Sol gel derived Pd/Al2O3–ZrO2 as catalysts for methane_x000a_combustion: effect of zirconium loading"/>
    <s v="Journal of Sol-Gel Science and Technology"/>
    <x v="301"/>
    <m/>
    <m/>
  </r>
  <r>
    <x v="3"/>
    <n v="0.5"/>
    <s v="NA"/>
    <s v="NA"/>
    <x v="6"/>
    <m/>
    <s v="NA"/>
    <x v="36"/>
    <s v="5% ZrO2, from aluminium secondary butoxide (Across) and zirconium butoxide (Aldrich)"/>
    <s v="ND"/>
    <m/>
    <m/>
    <x v="2"/>
    <s v="butanol"/>
    <m/>
    <x v="0"/>
    <m/>
    <s v="NA"/>
    <n v="2"/>
    <n v="973"/>
    <s v="H2"/>
    <m/>
    <n v="573"/>
    <s v="H2 Chemisorption"/>
    <s v="NA"/>
    <s v="NA"/>
    <n v="10"/>
    <s v="ND"/>
    <s v="NA"/>
    <n v="10"/>
    <n v="109"/>
    <n v="109"/>
    <s v="NA"/>
    <s v="ND"/>
    <s v="NA"/>
    <s v="ND"/>
    <s v="NA"/>
    <s v="ND"/>
    <n v="109"/>
    <n v="109"/>
    <x v="1"/>
    <n v="2010"/>
    <s v="Amairia, C."/>
    <s v="Tunisie"/>
    <s v="Sol gel derived Pd/Al2O3–ZrO2 as catalysts for methane_x000a_combustion: effect of zirconium loading"/>
    <s v="Journal of Sol-Gel Science and Technology"/>
    <x v="301"/>
    <m/>
    <m/>
  </r>
  <r>
    <x v="3"/>
    <n v="0.5"/>
    <s v="NA"/>
    <s v="NA"/>
    <x v="6"/>
    <m/>
    <s v="NA"/>
    <x v="36"/>
    <s v="15% ZrO2, from aluminium secondary butoxide (Across) and zirconium butoxide (Aldrich)"/>
    <s v="ND"/>
    <m/>
    <m/>
    <x v="2"/>
    <s v="butanol"/>
    <m/>
    <x v="0"/>
    <m/>
    <s v="NA"/>
    <n v="2"/>
    <n v="973"/>
    <s v="H2"/>
    <m/>
    <n v="573"/>
    <s v="H2 Chemisorption"/>
    <s v="NA"/>
    <s v="NA"/>
    <n v="16"/>
    <s v="ND"/>
    <s v="NA"/>
    <n v="16"/>
    <n v="68.125"/>
    <n v="68.125"/>
    <s v="NA"/>
    <s v="ND"/>
    <s v="NA"/>
    <s v="ND"/>
    <s v="NA"/>
    <s v="ND"/>
    <n v="68.125"/>
    <n v="68.125"/>
    <x v="1"/>
    <n v="2010"/>
    <s v="Amairia, C."/>
    <s v="Tunisie"/>
    <s v="Sol gel derived Pd/Al2O3–ZrO2 as catalysts for methane_x000a_combustion: effect of zirconium loading"/>
    <s v="Journal of Sol-Gel Science and Technology"/>
    <x v="301"/>
    <m/>
    <m/>
  </r>
  <r>
    <x v="3"/>
    <n v="0.5"/>
    <s v="NA"/>
    <s v="NA"/>
    <x v="6"/>
    <m/>
    <s v="NA"/>
    <x v="1"/>
    <s v="from aluminium secondary butoxide (Across)"/>
    <s v="ND"/>
    <m/>
    <m/>
    <x v="2"/>
    <s v="butanol"/>
    <m/>
    <x v="0"/>
    <m/>
    <s v="NA"/>
    <n v="2"/>
    <n v="973"/>
    <s v="H2"/>
    <m/>
    <n v="573"/>
    <s v="H2 Chemisorption"/>
    <s v="NA"/>
    <s v="NA"/>
    <n v="16"/>
    <s v="ND"/>
    <s v="NA"/>
    <n v="16"/>
    <n v="68.125"/>
    <n v="68.125"/>
    <s v="NA"/>
    <s v="ND"/>
    <s v="NA"/>
    <s v="ND"/>
    <s v="NA"/>
    <s v="ND"/>
    <n v="68.125"/>
    <n v="68.125"/>
    <x v="1"/>
    <n v="2010"/>
    <s v="Amairia, C."/>
    <s v="Tunisie"/>
    <s v="Sol gel derived Pd/Al2O3–ZrO2 as catalysts for methane_x000a_combustion: effect of zirconium loading"/>
    <s v="Journal of Sol-Gel Science and Technology"/>
    <x v="301"/>
    <m/>
    <m/>
  </r>
  <r>
    <x v="3"/>
    <n v="0.5"/>
    <s v="NA"/>
    <s v="NA"/>
    <x v="6"/>
    <m/>
    <s v="NA"/>
    <x v="11"/>
    <s v="from zirconium butoxide (Aldrich)"/>
    <s v="ND"/>
    <m/>
    <m/>
    <x v="2"/>
    <s v="butanol"/>
    <m/>
    <x v="0"/>
    <m/>
    <s v="NA"/>
    <n v="2"/>
    <n v="973"/>
    <s v="H2"/>
    <m/>
    <n v="573"/>
    <s v="H2 Chemisorption"/>
    <s v="NA"/>
    <s v="NA"/>
    <n v="24"/>
    <s v="ND"/>
    <s v="NA"/>
    <n v="24"/>
    <n v="45.416666666666664"/>
    <n v="45.416666666666664"/>
    <s v="NA"/>
    <s v="ND"/>
    <s v="NA"/>
    <s v="ND"/>
    <s v="NA"/>
    <s v="ND"/>
    <n v="45.416666666666664"/>
    <n v="45.416666666666664"/>
    <x v="1"/>
    <n v="2010"/>
    <s v="Amairia, C."/>
    <s v="Tunisie"/>
    <s v="Sol gel derived Pd/Al2O3–ZrO2 as catalysts for methane_x000a_combustion: effect of zirconium loading"/>
    <s v="Journal of Sol-Gel Science and Technology"/>
    <x v="301"/>
    <m/>
    <m/>
  </r>
  <r>
    <x v="0"/>
    <n v="0.5"/>
    <s v="NA"/>
    <s v="NA"/>
    <x v="6"/>
    <n v="1100"/>
    <n v="220000"/>
    <x v="6"/>
    <s v="activate carbon (Chemviron SC XII)"/>
    <s v="ND"/>
    <m/>
    <m/>
    <x v="0"/>
    <s v="aqueous hydrochloric acid"/>
    <m/>
    <x v="0"/>
    <m/>
    <s v="NA"/>
    <m/>
    <m/>
    <s v="H2"/>
    <n v="1"/>
    <n v="473"/>
    <s v="CO Chemisorption"/>
    <n v="1.1520000000000001"/>
    <s v="NA"/>
    <n v="16"/>
    <s v="ND"/>
    <s v="NA"/>
    <n v="16"/>
    <s v="NA"/>
    <n v="72"/>
    <n v="72"/>
    <s v="ND"/>
    <s v="NA"/>
    <s v="ND"/>
    <n v="65"/>
    <s v="ND"/>
    <n v="72"/>
    <n v="72"/>
    <x v="0"/>
    <n v="2001"/>
    <s v="Neri, G."/>
    <s v="Italy"/>
    <s v="Particle size effect in the catalytic hydrogenation of_x000a_2,4-dinitrotoluene over Pd/C catalysts"/>
    <s v="Applied Catalysis A: General"/>
    <x v="302"/>
    <m/>
    <m/>
  </r>
  <r>
    <x v="0"/>
    <n v="1"/>
    <s v="NA"/>
    <s v="NA"/>
    <x v="0"/>
    <n v="1100"/>
    <n v="110000"/>
    <x v="6"/>
    <s v="activate carbon (Chemviron SC XII)"/>
    <s v="ND"/>
    <m/>
    <m/>
    <x v="0"/>
    <s v="aqueous hydrochloric acid"/>
    <m/>
    <x v="0"/>
    <m/>
    <s v="NA"/>
    <m/>
    <m/>
    <s v="H2"/>
    <n v="1"/>
    <n v="473"/>
    <s v="CO Chemisorption"/>
    <n v="1.1220000000000001"/>
    <s v="NA"/>
    <n v="17"/>
    <s v="ND"/>
    <s v="NA"/>
    <n v="17"/>
    <s v="NA"/>
    <n v="66"/>
    <n v="66"/>
    <s v="ND"/>
    <s v="NA"/>
    <s v="ND"/>
    <n v="73"/>
    <s v="ND"/>
    <n v="66"/>
    <n v="66"/>
    <x v="0"/>
    <n v="2001"/>
    <s v="Neri, G."/>
    <s v="Italy"/>
    <s v="Particle size effect in the catalytic hydrogenation of_x000a_2,4-dinitrotoluene over Pd/C catalysts"/>
    <s v="Applied Catalysis A: General"/>
    <x v="302"/>
    <m/>
    <m/>
  </r>
  <r>
    <x v="0"/>
    <n v="1"/>
    <s v="NA"/>
    <s v="NA"/>
    <x v="0"/>
    <n v="1100"/>
    <n v="110000"/>
    <x v="6"/>
    <s v="activate carbon (Chemviron SC XII)"/>
    <s v="ND"/>
    <m/>
    <m/>
    <x v="0"/>
    <s v="aqueous hydrochloric acid"/>
    <m/>
    <x v="0"/>
    <m/>
    <s v="NA"/>
    <m/>
    <m/>
    <s v="H2"/>
    <n v="1"/>
    <n v="673"/>
    <s v="CO Chemisorption"/>
    <n v="1.0920000000000001"/>
    <s v="NA"/>
    <n v="13"/>
    <s v="ND"/>
    <s v="NA"/>
    <n v="13"/>
    <s v="NA"/>
    <n v="84"/>
    <n v="84"/>
    <s v="ND"/>
    <s v="NA"/>
    <s v="ND"/>
    <n v="101"/>
    <s v="ND"/>
    <n v="84"/>
    <n v="84"/>
    <x v="0"/>
    <n v="2001"/>
    <s v="Neri, G."/>
    <s v="Italy"/>
    <s v="Particle size effect in the catalytic hydrogenation of_x000a_2,4-dinitrotoluene over Pd/C catalysts"/>
    <s v="Applied Catalysis A: General"/>
    <x v="302"/>
    <m/>
    <m/>
  </r>
  <r>
    <x v="0"/>
    <n v="1"/>
    <s v="NA"/>
    <s v="NA"/>
    <x v="0"/>
    <n v="1100"/>
    <n v="110000"/>
    <x v="6"/>
    <s v="activate carbon (Chemviron SC XII)"/>
    <s v="ND"/>
    <m/>
    <m/>
    <x v="0"/>
    <s v="aqueous hydrochloric acid"/>
    <m/>
    <x v="0"/>
    <m/>
    <s v="NA"/>
    <m/>
    <m/>
    <s v="H2"/>
    <n v="1"/>
    <n v="873"/>
    <s v="CO Chemisorption"/>
    <n v="1.07"/>
    <s v="NA"/>
    <n v="1"/>
    <s v="ND"/>
    <s v="NA"/>
    <n v="1"/>
    <s v="NA"/>
    <n v="1070"/>
    <n v="1070"/>
    <s v="ND"/>
    <s v="NA"/>
    <s v="ND"/>
    <n v="530"/>
    <s v="ND"/>
    <n v="1070"/>
    <n v="1070"/>
    <x v="0"/>
    <n v="2001"/>
    <s v="Neri, G."/>
    <s v="Italy"/>
    <s v="Particle size effect in the catalytic hydrogenation of_x000a_2,4-dinitrotoluene over Pd/C catalysts"/>
    <s v="Applied Catalysis A: General"/>
    <x v="302"/>
    <m/>
    <m/>
  </r>
  <r>
    <x v="0"/>
    <n v="3"/>
    <s v="NA"/>
    <s v="NA"/>
    <x v="14"/>
    <n v="1100"/>
    <n v="36666.666666666664"/>
    <x v="6"/>
    <s v="activate carbon (Chemviron SC XII)"/>
    <s v="ND"/>
    <m/>
    <m/>
    <x v="0"/>
    <s v="aqueous hydrochloric acid"/>
    <m/>
    <x v="0"/>
    <m/>
    <s v="NA"/>
    <m/>
    <m/>
    <s v="H2"/>
    <n v="1"/>
    <n v="473"/>
    <s v="CO Chemisorption"/>
    <n v="1.1160000000000001"/>
    <s v="NA"/>
    <n v="31"/>
    <s v="ND"/>
    <s v="NA"/>
    <n v="31"/>
    <s v="NA"/>
    <n v="36"/>
    <n v="36"/>
    <s v="ND"/>
    <s v="NA"/>
    <s v="ND"/>
    <n v="39"/>
    <s v="ND"/>
    <n v="36"/>
    <n v="36"/>
    <x v="0"/>
    <n v="2001"/>
    <s v="Neri, G."/>
    <s v="Italy"/>
    <s v="Particle size effect in the catalytic hydrogenation of_x000a_2,4-dinitrotoluene over Pd/C catalysts"/>
    <s v="Applied Catalysis A: General"/>
    <x v="302"/>
    <m/>
    <m/>
  </r>
  <r>
    <x v="0"/>
    <n v="5"/>
    <s v="NA"/>
    <s v="NA"/>
    <x v="1"/>
    <n v="1100"/>
    <n v="22000"/>
    <x v="6"/>
    <s v="activate carbon (Chemviron SC XII)"/>
    <s v="ND"/>
    <m/>
    <m/>
    <x v="0"/>
    <s v="aqueous hydrochloric acid"/>
    <m/>
    <x v="0"/>
    <m/>
    <s v="NA"/>
    <m/>
    <m/>
    <s v="H2"/>
    <n v="1"/>
    <n v="473"/>
    <s v="CO Chemisorption"/>
    <n v="1.107"/>
    <s v="NA"/>
    <n v="27"/>
    <s v="ND"/>
    <s v="NA"/>
    <n v="27"/>
    <s v="NA"/>
    <n v="41"/>
    <n v="41"/>
    <s v="ND"/>
    <s v="NA"/>
    <s v="ND"/>
    <n v="40"/>
    <s v="ND"/>
    <n v="41"/>
    <n v="41"/>
    <x v="0"/>
    <n v="2001"/>
    <s v="Neri, G."/>
    <s v="Italy"/>
    <s v="Particle size effect in the catalytic hydrogenation of_x000a_2,4-dinitrotoluene over Pd/C catalysts"/>
    <s v="Applied Catalysis A: General"/>
    <x v="302"/>
    <m/>
    <m/>
  </r>
  <r>
    <x v="0"/>
    <n v="5"/>
    <s v="NA"/>
    <s v="NA"/>
    <x v="1"/>
    <n v="1100"/>
    <n v="22000"/>
    <x v="6"/>
    <s v="activate carbon (Chemviron SC XII)"/>
    <s v="ND"/>
    <m/>
    <m/>
    <x v="0"/>
    <s v="aqueous hydrochloric acid"/>
    <m/>
    <x v="0"/>
    <m/>
    <s v="NA"/>
    <m/>
    <m/>
    <s v="H2"/>
    <n v="1"/>
    <n v="473"/>
    <s v="CO Chemisorption"/>
    <n v="1.1400000000000001"/>
    <s v="NA"/>
    <n v="38"/>
    <s v="ND"/>
    <s v="NA"/>
    <n v="38"/>
    <s v="NA"/>
    <n v="30"/>
    <n v="30"/>
    <s v="ND"/>
    <s v="NA"/>
    <s v="ND"/>
    <n v="32"/>
    <s v="ND"/>
    <n v="30"/>
    <n v="30"/>
    <x v="0"/>
    <n v="2001"/>
    <s v="Neri, G."/>
    <s v="Italy"/>
    <s v="Particle size effect in the catalytic hydrogenation of_x000a_2,4-dinitrotoluene over Pd/C catalysts"/>
    <s v="Applied Catalysis A: General"/>
    <x v="302"/>
    <m/>
    <m/>
  </r>
  <r>
    <x v="0"/>
    <n v="10"/>
    <n v="10.199999999999999"/>
    <n v="1.9999999999999928E-2"/>
    <x v="2"/>
    <m/>
    <s v="NA"/>
    <x v="7"/>
    <s v="from Sigma-Aldrich"/>
    <s v="ND"/>
    <m/>
    <m/>
    <x v="1"/>
    <s v="butanol"/>
    <m/>
    <x v="0"/>
    <m/>
    <s v="NA"/>
    <m/>
    <m/>
    <s v="H2"/>
    <n v="2"/>
    <n v="523"/>
    <s v="H2 Chemisorption"/>
    <s v="NA"/>
    <s v="NA"/>
    <s v="NA"/>
    <s v="ND"/>
    <n v="11.237113402061855"/>
    <n v="11.237113402061855"/>
    <s v="NA"/>
    <n v="97"/>
    <n v="97"/>
    <s v="ND"/>
    <s v="NA"/>
    <s v="ND"/>
    <n v="83"/>
    <s v="ND"/>
    <n v="97"/>
    <n v="97"/>
    <x v="0"/>
    <n v="2003"/>
    <s v="Park, C."/>
    <s v="USA"/>
    <s v=" Catalyst support effects: gas-phase hydrogenation_x000a_of phenol over palladium"/>
    <s v="Colloid and Interface Science"/>
    <x v="303"/>
    <s v="Actual metal loading is given as ± 0.2. It is assumed 10.2"/>
    <m/>
  </r>
  <r>
    <x v="0"/>
    <n v="10"/>
    <n v="10.199999999999999"/>
    <n v="1.9999999999999928E-2"/>
    <x v="2"/>
    <m/>
    <s v="NA"/>
    <x v="7"/>
    <s v="from Sigma-Aldrich"/>
    <s v="ND"/>
    <m/>
    <m/>
    <x v="6"/>
    <s v="butanol"/>
    <m/>
    <x v="0"/>
    <m/>
    <s v="NA"/>
    <m/>
    <m/>
    <s v="H2"/>
    <n v="2"/>
    <n v="523"/>
    <s v="H2 Chemisorption"/>
    <s v="NA"/>
    <s v="NA"/>
    <s v="NA"/>
    <s v="ND"/>
    <n v="11.720430107526882"/>
    <n v="11.720430107526882"/>
    <s v="NA"/>
    <n v="93"/>
    <n v="93"/>
    <s v="ND"/>
    <s v="NA"/>
    <s v="ND"/>
    <n v="78"/>
    <s v="ND"/>
    <n v="93"/>
    <n v="93"/>
    <x v="0"/>
    <n v="2003"/>
    <s v="Park, C."/>
    <s v="USA"/>
    <s v=" Catalyst support effects: gas-phase hydrogenation_x000a_of phenol over palladium"/>
    <s v="Colloid and Interface Science"/>
    <x v="303"/>
    <s v="Actual metal loading is given as ± 0.2. It is assumed 10.2"/>
    <m/>
  </r>
  <r>
    <x v="0"/>
    <n v="10"/>
    <n v="10.199999999999999"/>
    <n v="1.9999999999999928E-2"/>
    <x v="2"/>
    <m/>
    <s v="NA"/>
    <x v="50"/>
    <s v="from Sigma-Aldrich"/>
    <s v="ND"/>
    <m/>
    <m/>
    <x v="1"/>
    <s v="butanol"/>
    <m/>
    <x v="0"/>
    <m/>
    <s v="NA"/>
    <m/>
    <m/>
    <s v="H2"/>
    <n v="2"/>
    <n v="523"/>
    <s v="H2 Chemisorption"/>
    <s v="NA"/>
    <s v="NA"/>
    <s v="NA"/>
    <s v="ND"/>
    <n v="8.449612403100776"/>
    <n v="8.449612403100776"/>
    <s v="NA"/>
    <n v="129"/>
    <n v="129"/>
    <s v="ND"/>
    <s v="NA"/>
    <s v="ND"/>
    <n v="116"/>
    <s v="ND"/>
    <n v="129"/>
    <n v="129"/>
    <x v="0"/>
    <n v="2003"/>
    <s v="Park, C."/>
    <s v="USA"/>
    <s v=" Catalyst support effects: gas-phase hydrogenation_x000a_of phenol over palladium"/>
    <s v="Colloid and Interface Science"/>
    <x v="303"/>
    <s v="Actual metal loading is given as ± 0.2. It is assumed 10.2"/>
    <m/>
  </r>
  <r>
    <x v="0"/>
    <n v="10"/>
    <n v="10.199999999999999"/>
    <n v="1.9999999999999928E-2"/>
    <x v="2"/>
    <m/>
    <s v="NA"/>
    <x v="6"/>
    <s v="activated carbon from Norit (UK)"/>
    <s v="ND"/>
    <m/>
    <m/>
    <x v="1"/>
    <s v="butanol"/>
    <m/>
    <x v="0"/>
    <m/>
    <s v="NA"/>
    <m/>
    <m/>
    <s v="H2"/>
    <n v="2"/>
    <n v="523"/>
    <s v="H2 Chemisorption"/>
    <s v="NA"/>
    <s v="NA"/>
    <s v="NA"/>
    <s v="ND"/>
    <n v="6.8553459119496853"/>
    <n v="6.8553459119496853"/>
    <s v="NA"/>
    <n v="159"/>
    <n v="159"/>
    <s v="ND"/>
    <s v="NA"/>
    <s v="ND"/>
    <n v="167"/>
    <s v="ND"/>
    <n v="159"/>
    <n v="159"/>
    <x v="0"/>
    <n v="2003"/>
    <s v="Park, C."/>
    <s v="USA"/>
    <s v=" Catalyst support effects: gas-phase hydrogenation_x000a_of phenol over palladium"/>
    <s v="Colloid and Interface Science"/>
    <x v="303"/>
    <s v="Actual metal loading is given as ± 0.2. It is assumed 10.2"/>
    <m/>
  </r>
  <r>
    <x v="0"/>
    <n v="10"/>
    <n v="10.199999999999999"/>
    <n v="1.9999999999999928E-2"/>
    <x v="2"/>
    <m/>
    <s v="NA"/>
    <x v="6"/>
    <s v="graphite from Sigma-Aldrich"/>
    <s v="ND"/>
    <m/>
    <m/>
    <x v="1"/>
    <s v="butanol"/>
    <m/>
    <x v="0"/>
    <m/>
    <s v="NA"/>
    <m/>
    <m/>
    <s v="H2"/>
    <n v="2"/>
    <n v="523"/>
    <s v="H2 Chemisorption"/>
    <s v="NA"/>
    <s v="NA"/>
    <s v="NA"/>
    <s v="ND"/>
    <n v="6.300578034682081"/>
    <n v="6.300578034682081"/>
    <s v="NA"/>
    <n v="173"/>
    <n v="173"/>
    <s v="ND"/>
    <s v="NA"/>
    <s v="ND"/>
    <n v="160"/>
    <s v="ND"/>
    <n v="173"/>
    <n v="173"/>
    <x v="0"/>
    <n v="2003"/>
    <s v="Park, C."/>
    <s v="USA"/>
    <s v=" Catalyst support effects: gas-phase hydrogenation_x000a_of phenol over palladium"/>
    <s v="Colloid and Interface Science"/>
    <x v="303"/>
    <s v="Actual metal loading is given as ± 0.2. It is assumed 10.2"/>
    <m/>
  </r>
  <r>
    <x v="6"/>
    <n v="5"/>
    <n v="3.6"/>
    <n v="0.27999999999999997"/>
    <x v="1"/>
    <m/>
    <s v="NA"/>
    <x v="6"/>
    <s v="activated carbon from Norit activated charcoal from wood Sigma-Aldrich"/>
    <s v=" was washed with 0.1 M HCl and with water"/>
    <m/>
    <m/>
    <x v="1"/>
    <s v="water"/>
    <n v="1.1000000000000001"/>
    <x v="1"/>
    <n v="2.5"/>
    <n v="1.4"/>
    <m/>
    <m/>
    <s v="NaBH4"/>
    <n v="2"/>
    <n v="273"/>
    <s v="TEM"/>
    <s v="NA"/>
    <s v="NA"/>
    <s v="NA"/>
    <s v="ND"/>
    <n v="15.571428571428571"/>
    <n v="15.571428571428571"/>
    <s v="NA"/>
    <s v="NA"/>
    <s v="NA"/>
    <s v="ND"/>
    <s v="NA"/>
    <s v="ND"/>
    <n v="70"/>
    <n v="30"/>
    <n v="70"/>
    <n v="70"/>
    <x v="5"/>
    <n v="2023"/>
    <s v="Arzac, G.M."/>
    <s v="Spain"/>
    <s v="Microstructure and activity of Pd catalysts prepared_x000a_on commercial carbon support for the liquid phase_x000a_decomposition of formic acid"/>
    <s v="International Journal of Hydrogen Energy"/>
    <x v="304"/>
    <s v="NaBH4 was added into ice bath. It was assumed 273 K"/>
    <m/>
  </r>
  <r>
    <x v="6"/>
    <n v="5"/>
    <n v="4.8"/>
    <n v="4.0000000000000036E-2"/>
    <x v="1"/>
    <m/>
    <s v="NA"/>
    <x v="6"/>
    <s v="activated carbon from Norit activated charcoal from wood Sigma-Aldrich"/>
    <s v=" was washed with 0.1 M HCl and with water"/>
    <m/>
    <m/>
    <x v="1"/>
    <s v="water"/>
    <n v="2.5"/>
    <x v="0"/>
    <n v="2.5"/>
    <n v="0"/>
    <m/>
    <m/>
    <s v="NaBH4"/>
    <n v="2"/>
    <n v="273"/>
    <s v="TEM"/>
    <s v="NA"/>
    <s v="NA"/>
    <s v="NA"/>
    <s v="ND"/>
    <n v="26.585365853658537"/>
    <n v="26.585365853658537"/>
    <s v="NA"/>
    <s v="NA"/>
    <s v="NA"/>
    <s v="ND"/>
    <s v="NA"/>
    <s v="ND"/>
    <n v="41"/>
    <n v="14"/>
    <n v="41"/>
    <n v="41"/>
    <x v="5"/>
    <n v="2023"/>
    <s v="Arzac, G.M."/>
    <s v="Spain"/>
    <s v="Microstructure and activity of Pd catalysts prepared_x000a_on commercial carbon support for the liquid phase_x000a_decomposition of formic acid"/>
    <s v="International Journal of Hydrogen Energy"/>
    <x v="304"/>
    <s v="NaBH4 was added into ice bath. It was assumed 273 K"/>
    <m/>
  </r>
  <r>
    <x v="6"/>
    <n v="5"/>
    <n v="3.7"/>
    <n v="0.25999999999999995"/>
    <x v="1"/>
    <m/>
    <s v="NA"/>
    <x v="6"/>
    <s v="activated carbon from Norit activated charcoal from wood Sigma-Aldrich"/>
    <s v=" was washed with 0.1 M HCl and with water"/>
    <m/>
    <m/>
    <x v="1"/>
    <s v="water"/>
    <n v="2.5"/>
    <x v="0"/>
    <n v="2.5"/>
    <n v="0"/>
    <m/>
    <m/>
    <s v="NaBH4"/>
    <n v="2"/>
    <n v="273"/>
    <s v="TEM"/>
    <s v="NA"/>
    <s v="NA"/>
    <s v="NA"/>
    <s v="ND"/>
    <n v="16.268656716417912"/>
    <n v="16.268656716417912"/>
    <s v="NA"/>
    <s v="NA"/>
    <s v="NA"/>
    <s v="ND"/>
    <s v="NA"/>
    <s v="ND"/>
    <n v="67"/>
    <n v="34"/>
    <n v="67"/>
    <n v="67"/>
    <x v="5"/>
    <n v="2023"/>
    <s v="Arzac, G.M."/>
    <s v="Spain"/>
    <s v="Microstructure and activity of Pd catalysts prepared_x000a_on commercial carbon support for the liquid phase_x000a_decomposition of formic acid"/>
    <s v="International Journal of Hydrogen Energy"/>
    <x v="304"/>
    <s v="NaBH4 was added into ice bath. It was assumed 273 K"/>
    <m/>
  </r>
  <r>
    <x v="6"/>
    <n v="5"/>
    <n v="4.7"/>
    <n v="5.9999999999999963E-2"/>
    <x v="1"/>
    <m/>
    <s v="NA"/>
    <x v="6"/>
    <s v="activated carbon from Norit activated charcoal from wood Sigma-Aldrich"/>
    <s v=" was washed with 0.1 M HCl and with water"/>
    <m/>
    <m/>
    <x v="1"/>
    <s v="water"/>
    <n v="10"/>
    <x v="1"/>
    <n v="2.5"/>
    <n v="-7.5"/>
    <m/>
    <m/>
    <s v="NaBH4"/>
    <n v="2"/>
    <n v="273"/>
    <s v="TEM"/>
    <s v="NA"/>
    <s v="NA"/>
    <s v="NA"/>
    <s v="ND"/>
    <n v="5.1904761904761907"/>
    <n v="5.1904761904761907"/>
    <s v="NA"/>
    <s v="NA"/>
    <s v="NA"/>
    <s v="ND"/>
    <s v="NA"/>
    <s v="ND"/>
    <n v="210"/>
    <s v="ND"/>
    <n v="210"/>
    <n v="210"/>
    <x v="5"/>
    <n v="2023"/>
    <s v="Arzac, G.M."/>
    <s v="Spain"/>
    <s v="Microstructure and activity of Pd catalysts prepared_x000a_on commercial carbon support for the liquid phase_x000a_decomposition of formic acid"/>
    <s v="International Journal of Hydrogen Energy"/>
    <x v="304"/>
    <s v="NaBH4 was added into ice bath. It was assumed 273 K"/>
    <m/>
  </r>
  <r>
    <x v="6"/>
    <n v="5"/>
    <n v="4.9000000000000004"/>
    <n v="1.9999999999999928E-2"/>
    <x v="1"/>
    <m/>
    <s v="NA"/>
    <x v="6"/>
    <s v="activated carbon from Norit activated charcoal from wood Sigma-Aldrich"/>
    <s v=" was washed with 0.1 M HCl and with water"/>
    <m/>
    <m/>
    <x v="7"/>
    <s v="water"/>
    <n v="1.1000000000000001"/>
    <x v="1"/>
    <n v="2.5"/>
    <n v="1.4"/>
    <m/>
    <m/>
    <s v="NaBH4"/>
    <n v="2"/>
    <n v="273"/>
    <s v="TEM"/>
    <s v="NA"/>
    <s v="NA"/>
    <s v="NA"/>
    <s v="ND"/>
    <n v="6.8125"/>
    <n v="6.8125"/>
    <s v="NA"/>
    <s v="NA"/>
    <s v="NA"/>
    <s v="ND"/>
    <s v="NA"/>
    <s v="ND"/>
    <n v="160"/>
    <s v="ND"/>
    <n v="160"/>
    <n v="160"/>
    <x v="5"/>
    <n v="2023"/>
    <s v="Arzac, G.M."/>
    <s v="Spain"/>
    <s v="Microstructure and activity of Pd catalysts prepared_x000a_on commercial carbon support for the liquid phase_x000a_decomposition of formic acid"/>
    <s v="International Journal of Hydrogen Energy"/>
    <x v="304"/>
    <s v="NaBH4 was added into ice bath. It was assumed 273 K"/>
    <m/>
  </r>
  <r>
    <x v="6"/>
    <n v="5"/>
    <n v="4.8"/>
    <n v="4.0000000000000036E-2"/>
    <x v="1"/>
    <m/>
    <s v="NA"/>
    <x v="6"/>
    <s v="activated carbon from Norit activated charcoal from wood Sigma-Aldrich"/>
    <s v=" was washed with 0.1 M HCl and with water"/>
    <m/>
    <m/>
    <x v="7"/>
    <s v="water"/>
    <n v="2.5"/>
    <x v="0"/>
    <n v="2.5"/>
    <n v="0"/>
    <m/>
    <m/>
    <s v="NaBH4"/>
    <n v="2"/>
    <n v="273"/>
    <s v="TEM"/>
    <s v="NA"/>
    <s v="NA"/>
    <s v="NA"/>
    <s v="ND"/>
    <n v="8.0740740740740744"/>
    <n v="8.0740740740740744"/>
    <s v="NA"/>
    <s v="NA"/>
    <s v="NA"/>
    <s v="ND"/>
    <s v="NA"/>
    <s v="ND"/>
    <n v="135"/>
    <s v="ND"/>
    <n v="135"/>
    <n v="135"/>
    <x v="5"/>
    <n v="2023"/>
    <s v="Arzac, G.M."/>
    <s v="Spain"/>
    <s v="Microstructure and activity of Pd catalysts prepared_x000a_on commercial carbon support for the liquid phase_x000a_decomposition of formic acid"/>
    <s v="International Journal of Hydrogen Energy"/>
    <x v="304"/>
    <s v="NaBH4 was added into ice bath. It was assumed 273 K"/>
    <m/>
  </r>
  <r>
    <x v="6"/>
    <n v="5"/>
    <n v="4.2"/>
    <n v="0.15999999999999998"/>
    <x v="1"/>
    <m/>
    <s v="NA"/>
    <x v="6"/>
    <s v="activated carbon from Norit activated charcoal from wood Sigma-Aldrich"/>
    <s v=" was washed with 0.1 M HCl and with water"/>
    <m/>
    <m/>
    <x v="7"/>
    <s v="water"/>
    <n v="10"/>
    <x v="1"/>
    <n v="2.5"/>
    <n v="-7.5"/>
    <m/>
    <m/>
    <s v="NaBH4"/>
    <n v="2"/>
    <n v="273"/>
    <s v="TEM"/>
    <s v="NA"/>
    <s v="NA"/>
    <s v="NA"/>
    <s v="ND"/>
    <n v="3.2058823529411766"/>
    <n v="3.2058823529411766"/>
    <s v="NA"/>
    <s v="NA"/>
    <s v="NA"/>
    <s v="ND"/>
    <s v="NA"/>
    <s v="ND"/>
    <n v="340"/>
    <s v="ND"/>
    <n v="340"/>
    <n v="340"/>
    <x v="5"/>
    <n v="2023"/>
    <s v="Arzac, G.M."/>
    <s v="Spain"/>
    <s v="Microstructure and activity of Pd catalysts prepared_x000a_on commercial carbon support for the liquid phase_x000a_decomposition of formic acid"/>
    <s v="International Journal of Hydrogen Energy"/>
    <x v="304"/>
    <s v="NaBH4 was added into ice bath. It was assumed 273 K"/>
    <m/>
  </r>
  <r>
    <x v="1"/>
    <n v="1"/>
    <s v="NA"/>
    <s v="NA"/>
    <x v="0"/>
    <n v="180"/>
    <n v="18000"/>
    <x v="1"/>
    <s v="from Mizusawa Chemicals"/>
    <s v="ND"/>
    <m/>
    <m/>
    <x v="10"/>
    <m/>
    <m/>
    <x v="0"/>
    <n v="7.5"/>
    <s v="NA"/>
    <m/>
    <m/>
    <s v="H2"/>
    <n v="3"/>
    <n v="673"/>
    <s v="CO Chemisorption"/>
    <n v="1.6400000000000001"/>
    <s v="NA"/>
    <n v="41"/>
    <s v="ND"/>
    <s v="NA"/>
    <n v="41"/>
    <s v="NA"/>
    <n v="40"/>
    <n v="40"/>
    <s v="ND"/>
    <s v="NA"/>
    <s v="ND"/>
    <n v="50"/>
    <s v="ND"/>
    <n v="40"/>
    <n v="40"/>
    <x v="1"/>
    <n v="2017"/>
    <s v="Haneda, M."/>
    <s v="Japan"/>
    <s v="Effect of Pd dispersion on the catalytic activity of Pd/Al2O3 for C3H6_x000a_and CO oxidation"/>
    <s v="Catalysis Today"/>
    <x v="305"/>
    <m/>
    <s v="Al2O3 unspecified Aldrich"/>
  </r>
  <r>
    <x v="1"/>
    <n v="1"/>
    <s v="NA"/>
    <s v="NA"/>
    <x v="0"/>
    <n v="180"/>
    <n v="18000"/>
    <x v="1"/>
    <s v="from Mizusawa Chemicals"/>
    <s v="ND"/>
    <m/>
    <m/>
    <x v="10"/>
    <m/>
    <m/>
    <x v="0"/>
    <n v="7.5"/>
    <s v="NA"/>
    <m/>
    <m/>
    <s v="H2"/>
    <n v="5"/>
    <n v="673"/>
    <s v="CO Chemisorption"/>
    <n v="1.8"/>
    <s v="NA"/>
    <n v="36"/>
    <s v="ND"/>
    <s v="NA"/>
    <n v="36"/>
    <s v="NA"/>
    <n v="50"/>
    <n v="50"/>
    <s v="ND"/>
    <s v="NA"/>
    <s v="ND"/>
    <n v="50"/>
    <s v="ND"/>
    <n v="50"/>
    <n v="50"/>
    <x v="1"/>
    <n v="2017"/>
    <s v="Haneda, M."/>
    <s v="Japan"/>
    <s v="Effect of Pd dispersion on the catalytic activity of Pd/Al2O3 for C3H6_x000a_and CO oxidation"/>
    <s v="Catalysis Today"/>
    <x v="305"/>
    <m/>
    <s v="Al2O3 unspecified Aldrich"/>
  </r>
  <r>
    <x v="1"/>
    <n v="1"/>
    <s v="NA"/>
    <s v="NA"/>
    <x v="0"/>
    <n v="180"/>
    <n v="18000"/>
    <x v="1"/>
    <s v="from Mizusawa Chemicals"/>
    <s v="ND"/>
    <m/>
    <m/>
    <x v="10"/>
    <m/>
    <m/>
    <x v="0"/>
    <n v="7.5"/>
    <s v="NA"/>
    <m/>
    <m/>
    <s v="H2"/>
    <n v="5"/>
    <n v="773"/>
    <s v="CO Chemisorption"/>
    <n v="1.45"/>
    <s v="NA"/>
    <n v="29"/>
    <s v="ND"/>
    <s v="NA"/>
    <n v="29"/>
    <s v="NA"/>
    <n v="50"/>
    <n v="50"/>
    <s v="ND"/>
    <s v="NA"/>
    <s v="ND"/>
    <n v="60"/>
    <s v="ND"/>
    <n v="50"/>
    <n v="50"/>
    <x v="1"/>
    <n v="2017"/>
    <s v="Haneda, M."/>
    <s v="Japan"/>
    <s v="Effect of Pd dispersion on the catalytic activity of Pd/Al2O3 for C3H6_x000a_and CO oxidation"/>
    <s v="Catalysis Today"/>
    <x v="305"/>
    <m/>
    <s v="Al2O3 unspecified Aldrich"/>
  </r>
  <r>
    <x v="1"/>
    <n v="1"/>
    <s v="NA"/>
    <s v="NA"/>
    <x v="0"/>
    <n v="180"/>
    <n v="18000"/>
    <x v="1"/>
    <s v="from Mizusawa Chemicals"/>
    <s v="ND"/>
    <m/>
    <m/>
    <x v="10"/>
    <m/>
    <m/>
    <x v="0"/>
    <n v="7.5"/>
    <s v="NA"/>
    <m/>
    <m/>
    <s v="H2"/>
    <n v="5"/>
    <n v="873"/>
    <s v="CO Chemisorption"/>
    <n v="1.56"/>
    <s v="NA"/>
    <n v="26"/>
    <s v="ND"/>
    <s v="NA"/>
    <n v="26"/>
    <s v="NA"/>
    <n v="60"/>
    <n v="60"/>
    <s v="ND"/>
    <s v="NA"/>
    <s v="ND"/>
    <n v="70"/>
    <s v="ND"/>
    <n v="60"/>
    <n v="60"/>
    <x v="1"/>
    <n v="2017"/>
    <s v="Haneda, M."/>
    <s v="Japan"/>
    <s v="Effect of Pd dispersion on the catalytic activity of Pd/Al2O3 for C3H6_x000a_and CO oxidation"/>
    <s v="Catalysis Today"/>
    <x v="305"/>
    <m/>
    <s v="Al2O3 unspecified Aldrich"/>
  </r>
  <r>
    <x v="1"/>
    <n v="1"/>
    <s v="NA"/>
    <s v="NA"/>
    <x v="0"/>
    <n v="180"/>
    <n v="18000"/>
    <x v="1"/>
    <s v="from Mizusawa Chemicals"/>
    <s v="ND"/>
    <m/>
    <m/>
    <x v="10"/>
    <m/>
    <m/>
    <x v="0"/>
    <n v="7.5"/>
    <s v="NA"/>
    <m/>
    <m/>
    <s v="H2"/>
    <n v="5"/>
    <n v="973"/>
    <s v="CO Chemisorption"/>
    <n v="1.53"/>
    <s v="NA"/>
    <n v="17"/>
    <s v="ND"/>
    <s v="NA"/>
    <n v="17"/>
    <s v="NA"/>
    <n v="90"/>
    <n v="90"/>
    <s v="ND"/>
    <s v="NA"/>
    <s v="ND"/>
    <n v="80"/>
    <s v="ND"/>
    <n v="90"/>
    <n v="90"/>
    <x v="1"/>
    <n v="2017"/>
    <s v="Haneda, M."/>
    <s v="Japan"/>
    <s v="Effect of Pd dispersion on the catalytic activity of Pd/Al2O3 for C3H6_x000a_and CO oxidation"/>
    <s v="Catalysis Today"/>
    <x v="305"/>
    <m/>
    <s v="Al2O3 unspecified Aldrich"/>
  </r>
  <r>
    <x v="1"/>
    <n v="1"/>
    <s v="NA"/>
    <s v="NA"/>
    <x v="0"/>
    <n v="180"/>
    <n v="18000"/>
    <x v="1"/>
    <s v="from Mizusawa Chemicals"/>
    <s v="ND"/>
    <m/>
    <m/>
    <x v="10"/>
    <m/>
    <m/>
    <x v="0"/>
    <n v="7.5"/>
    <s v="NA"/>
    <m/>
    <m/>
    <s v="H2"/>
    <n v="5"/>
    <n v="1073"/>
    <s v="CO Chemisorption"/>
    <n v="1.54"/>
    <s v="NA"/>
    <n v="11"/>
    <s v="ND"/>
    <s v="NA"/>
    <n v="11"/>
    <s v="NA"/>
    <n v="140"/>
    <n v="140"/>
    <s v="ND"/>
    <s v="NA"/>
    <s v="ND"/>
    <n v="100"/>
    <s v="ND"/>
    <n v="140"/>
    <n v="140"/>
    <x v="1"/>
    <n v="2017"/>
    <s v="Haneda, M."/>
    <s v="Japan"/>
    <s v="Effect of Pd dispersion on the catalytic activity of Pd/Al2O3 for C3H6_x000a_and CO oxidation"/>
    <s v="Catalysis Today"/>
    <x v="305"/>
    <m/>
    <s v="Al2O3 unspecified Aldrich"/>
  </r>
  <r>
    <x v="5"/>
    <n v="5"/>
    <s v="NA"/>
    <s v="NA"/>
    <x v="1"/>
    <n v="195"/>
    <n v="3900"/>
    <x v="0"/>
    <s v="from Alfa Aesar"/>
    <s v="ND"/>
    <m/>
    <m/>
    <x v="0"/>
    <s v="aqueous hydrochloric acid"/>
    <n v="7.5"/>
    <x v="1"/>
    <n v="8.5"/>
    <n v="1"/>
    <m/>
    <m/>
    <s v="H2"/>
    <n v="1"/>
    <n v="473"/>
    <s v="CO Chemisorption"/>
    <s v="NA"/>
    <s v="NA"/>
    <n v="20.6"/>
    <s v="ND"/>
    <s v="NA"/>
    <n v="20.6"/>
    <n v="52.912621359223294"/>
    <n v="52.912621359223294"/>
    <s v="NA"/>
    <s v="ND"/>
    <s v="NA"/>
    <s v="ND"/>
    <s v="NA"/>
    <s v="ND"/>
    <n v="52.912621359223294"/>
    <n v="52.912621359223294"/>
    <x v="29"/>
    <n v="2018"/>
    <s v="Byun, M.Y."/>
    <s v="Canada, Korea"/>
    <s v="Influence of calcination temperature on the structure and properties_x000a_of Al2O3 as support for Pd catalyst"/>
    <s v="Korean Journal of Chemical Engineering"/>
    <x v="306"/>
    <s v="formalin was used as reducing agent"/>
    <s v="gamma-Al2O3 Alfa Aesar"/>
  </r>
  <r>
    <x v="5"/>
    <n v="5"/>
    <s v="NA"/>
    <s v="NA"/>
    <x v="1"/>
    <n v="199"/>
    <n v="3980"/>
    <x v="0"/>
    <s v="from Alfa Aesar"/>
    <s v="ND"/>
    <n v="773"/>
    <n v="4"/>
    <x v="0"/>
    <s v="aqueous hydrochloric acid"/>
    <n v="7.5"/>
    <x v="1"/>
    <n v="8.5"/>
    <n v="1"/>
    <m/>
    <m/>
    <s v="H2"/>
    <n v="1"/>
    <n v="473"/>
    <s v="CO Chemisorption"/>
    <s v="NA"/>
    <s v="NA"/>
    <n v="20.8"/>
    <s v="ND"/>
    <s v="NA"/>
    <n v="20.8"/>
    <n v="52.403846153846153"/>
    <n v="52.403846153846153"/>
    <s v="NA"/>
    <s v="ND"/>
    <s v="NA"/>
    <s v="ND"/>
    <s v="NA"/>
    <s v="ND"/>
    <n v="52.403846153846153"/>
    <n v="52.403846153846153"/>
    <x v="29"/>
    <n v="2018"/>
    <s v="Byun, M.Y."/>
    <s v="Canada, Korea"/>
    <s v="Influence of calcination temperature on the structure and properties_x000a_of Al2O3 as support for Pd catalyst"/>
    <s v="Korean Journal of Chemical Engineering"/>
    <x v="306"/>
    <s v="formalin was used as reducing agent"/>
    <s v="gamma-Al2O3 Alfa Aesar"/>
  </r>
  <r>
    <x v="5"/>
    <n v="5"/>
    <s v="NA"/>
    <s v="NA"/>
    <x v="1"/>
    <n v="146"/>
    <n v="2920"/>
    <x v="0"/>
    <s v="from Alfa Aesar"/>
    <s v="ND"/>
    <n v="1173"/>
    <n v="4"/>
    <x v="0"/>
    <s v="aqueous hydrochloric acid"/>
    <n v="7.5"/>
    <x v="1"/>
    <n v="8.5"/>
    <n v="1"/>
    <m/>
    <m/>
    <s v="H2"/>
    <n v="1"/>
    <n v="473"/>
    <s v="CO Chemisorption"/>
    <s v="NA"/>
    <s v="NA"/>
    <n v="29.8"/>
    <s v="ND"/>
    <s v="NA"/>
    <n v="29.8"/>
    <n v="36.577181208053688"/>
    <n v="36.577181208053688"/>
    <s v="NA"/>
    <s v="ND"/>
    <s v="NA"/>
    <s v="ND"/>
    <s v="NA"/>
    <s v="ND"/>
    <n v="36.577181208053688"/>
    <n v="36.577181208053688"/>
    <x v="29"/>
    <n v="2018"/>
    <s v="Byun, M.Y."/>
    <s v="Canada, Korea"/>
    <s v="Influence of calcination temperature on the structure and properties_x000a_of Al2O3 as support for Pd catalyst"/>
    <s v="Korean Journal of Chemical Engineering"/>
    <x v="306"/>
    <s v="formalin was used as reducing agent"/>
    <s v="gamma-Al2O3 Alfa Aesar"/>
  </r>
  <r>
    <x v="5"/>
    <n v="5"/>
    <s v="NA"/>
    <s v="NA"/>
    <x v="1"/>
    <n v="54"/>
    <n v="1080"/>
    <x v="0"/>
    <s v="from Alfa Aesar"/>
    <s v="ND"/>
    <n v="1373"/>
    <n v="4"/>
    <x v="0"/>
    <s v="aqueous hydrochloric acid"/>
    <n v="7.5"/>
    <x v="1"/>
    <n v="8.5"/>
    <n v="1"/>
    <m/>
    <m/>
    <s v="H2"/>
    <n v="1"/>
    <n v="473"/>
    <s v="CO Chemisorption"/>
    <s v="NA"/>
    <s v="NA"/>
    <n v="11"/>
    <s v="ND"/>
    <s v="NA"/>
    <n v="11"/>
    <n v="99.090909090909093"/>
    <n v="99.090909090909093"/>
    <s v="NA"/>
    <s v="ND"/>
    <s v="NA"/>
    <s v="ND"/>
    <s v="NA"/>
    <s v="ND"/>
    <n v="99.090909090909093"/>
    <n v="99.090909090909093"/>
    <x v="29"/>
    <n v="2018"/>
    <s v="Byun, M.Y."/>
    <s v="Canada, Korea"/>
    <s v="Influence of calcination temperature on the structure and properties_x000a_of Al2O3 as support for Pd catalyst"/>
    <s v="Korean Journal of Chemical Engineering"/>
    <x v="306"/>
    <s v="formalin was used as reducing agent"/>
    <s v="gamma-Al2O3 Alfa Aesar"/>
  </r>
  <r>
    <x v="5"/>
    <n v="5"/>
    <s v="NA"/>
    <s v="NA"/>
    <x v="1"/>
    <n v="6"/>
    <n v="120"/>
    <x v="0"/>
    <s v="from Alfa Aesar"/>
    <s v="ND"/>
    <n v="1423"/>
    <n v="4"/>
    <x v="0"/>
    <s v="aqueous hydrochloric acid"/>
    <n v="7.5"/>
    <x v="1"/>
    <n v="8.5"/>
    <n v="1"/>
    <m/>
    <m/>
    <s v="H2"/>
    <n v="1"/>
    <n v="473"/>
    <s v="CO Chemisorption"/>
    <s v="NA"/>
    <s v="NA"/>
    <n v="2.9"/>
    <s v="ND"/>
    <s v="NA"/>
    <n v="2.9"/>
    <n v="375.86206896551727"/>
    <n v="375.86206896551727"/>
    <s v="NA"/>
    <s v="ND"/>
    <s v="NA"/>
    <s v="ND"/>
    <s v="NA"/>
    <s v="ND"/>
    <n v="375.86206896551727"/>
    <n v="375.86206896551727"/>
    <x v="29"/>
    <n v="2018"/>
    <s v="Byun, M.Y."/>
    <s v="Canada, Korea"/>
    <s v="Influence of calcination temperature on the structure and properties_x000a_of Al2O3 as support for Pd catalyst"/>
    <s v="Korean Journal of Chemical Engineering"/>
    <x v="306"/>
    <s v="formalin was used as reducing agent"/>
    <s v="gamma-Al2O3 Alfa Aesar"/>
  </r>
  <r>
    <x v="0"/>
    <n v="1"/>
    <s v="NA"/>
    <s v="NA"/>
    <x v="0"/>
    <n v="305"/>
    <n v="30500"/>
    <x v="1"/>
    <s v="ND"/>
    <s v="ND"/>
    <m/>
    <m/>
    <x v="1"/>
    <s v="water"/>
    <m/>
    <x v="0"/>
    <n v="7.5"/>
    <s v="NA"/>
    <n v="3"/>
    <n v="773"/>
    <s v="H2"/>
    <m/>
    <m/>
    <s v="TEM"/>
    <s v="NA"/>
    <s v="NA"/>
    <s v="NA"/>
    <s v="ND"/>
    <n v="13.625"/>
    <n v="13.625"/>
    <s v="NA"/>
    <s v="NA"/>
    <s v="NA"/>
    <s v="ND"/>
    <s v="NA"/>
    <s v="ND"/>
    <n v="80"/>
    <s v="ND"/>
    <n v="80"/>
    <n v="80"/>
    <x v="1"/>
    <n v="2013"/>
    <s v="Huang, S."/>
    <s v="China"/>
    <s v="Effect of pretreatment on Pd/Al2O3 catalyst for catalytic oxidation of o-xylene_x000a_at low temperature"/>
    <s v="Journal of Environmental Sciences"/>
    <x v="307"/>
    <m/>
    <s v="Al2O3 unspecified Aldrich"/>
  </r>
  <r>
    <x v="0"/>
    <n v="1"/>
    <s v="NA"/>
    <s v="NA"/>
    <x v="0"/>
    <n v="305"/>
    <n v="30500"/>
    <x v="1"/>
    <s v="ND"/>
    <s v="ND"/>
    <m/>
    <m/>
    <x v="1"/>
    <s v="water"/>
    <m/>
    <x v="0"/>
    <n v="7.5"/>
    <s v="NA"/>
    <n v="3"/>
    <n v="773"/>
    <s v="H2"/>
    <n v="1"/>
    <n v="373"/>
    <s v="TEM"/>
    <s v="NA"/>
    <s v="NA"/>
    <s v="NA"/>
    <s v="ND"/>
    <n v="13.974358974358974"/>
    <n v="13.974358974358974"/>
    <s v="NA"/>
    <s v="NA"/>
    <s v="NA"/>
    <s v="ND"/>
    <s v="NA"/>
    <s v="ND"/>
    <n v="78"/>
    <s v="ND"/>
    <n v="78"/>
    <n v="78"/>
    <x v="1"/>
    <n v="2013"/>
    <s v="Huang, S."/>
    <s v="China"/>
    <s v="Effect of pretreatment on Pd/Al2O3 catalyst for catalytic oxidation of o-xylene_x000a_at low temperature"/>
    <s v="Journal of Environmental Sciences"/>
    <x v="307"/>
    <m/>
    <s v="Al2O3 unspecified Aldrich"/>
  </r>
  <r>
    <x v="0"/>
    <n v="1"/>
    <s v="NA"/>
    <s v="NA"/>
    <x v="0"/>
    <n v="305"/>
    <n v="30500"/>
    <x v="1"/>
    <s v="ND"/>
    <s v="ND"/>
    <m/>
    <m/>
    <x v="1"/>
    <s v="water"/>
    <m/>
    <x v="0"/>
    <n v="7.5"/>
    <s v="NA"/>
    <n v="3"/>
    <n v="773"/>
    <s v="H2"/>
    <n v="1"/>
    <n v="473"/>
    <s v="CO Chemisorption"/>
    <s v="NA"/>
    <s v="NA"/>
    <n v="16.600000000000001"/>
    <s v="ND"/>
    <s v="NA"/>
    <n v="16.600000000000001"/>
    <n v="65.662650602409627"/>
    <n v="65.662650602409627"/>
    <s v="NA"/>
    <s v="ND"/>
    <s v="NA"/>
    <s v="ND"/>
    <n v="67.5"/>
    <s v="ND"/>
    <n v="65.662650602409627"/>
    <n v="65.662650602409627"/>
    <x v="1"/>
    <n v="2013"/>
    <s v="Huang, S."/>
    <s v="China"/>
    <s v="Effect of pretreatment on Pd/Al2O3 catalyst for catalytic oxidation of o-xylene_x000a_at low temperature"/>
    <s v="Journal of Environmental Sciences"/>
    <x v="307"/>
    <m/>
    <s v="Al2O3 unspecified Aldrich"/>
  </r>
  <r>
    <x v="0"/>
    <n v="1"/>
    <s v="NA"/>
    <s v="NA"/>
    <x v="0"/>
    <n v="305"/>
    <n v="30500"/>
    <x v="1"/>
    <s v="ND"/>
    <s v="ND"/>
    <m/>
    <m/>
    <x v="1"/>
    <s v="water"/>
    <m/>
    <x v="0"/>
    <n v="7.5"/>
    <s v="NA"/>
    <n v="3"/>
    <n v="773"/>
    <s v="H2"/>
    <n v="1"/>
    <n v="573"/>
    <s v="CO Chemisorption"/>
    <s v="NA"/>
    <s v="NA"/>
    <n v="14.6"/>
    <s v="ND"/>
    <s v="NA"/>
    <n v="14.6"/>
    <n v="74.657534246575338"/>
    <n v="74.657534246575338"/>
    <s v="NA"/>
    <s v="ND"/>
    <s v="NA"/>
    <s v="ND"/>
    <n v="76.8"/>
    <s v="ND"/>
    <n v="74.657534246575338"/>
    <n v="74.657534246575338"/>
    <x v="1"/>
    <n v="2013"/>
    <s v="Huang, S."/>
    <s v="China"/>
    <s v="Effect of pretreatment on Pd/Al2O3 catalyst for catalytic oxidation of o-xylene_x000a_at low temperature"/>
    <s v="Journal of Environmental Sciences"/>
    <x v="307"/>
    <m/>
    <s v="Al2O3 unspecified Aldrich"/>
  </r>
  <r>
    <x v="0"/>
    <n v="1"/>
    <s v="NA"/>
    <s v="NA"/>
    <x v="0"/>
    <n v="305"/>
    <n v="30500"/>
    <x v="1"/>
    <s v="ND"/>
    <s v="ND"/>
    <m/>
    <m/>
    <x v="1"/>
    <s v="water"/>
    <m/>
    <x v="0"/>
    <n v="7.5"/>
    <s v="NA"/>
    <n v="3"/>
    <n v="773"/>
    <s v="H2"/>
    <n v="1"/>
    <n v="673"/>
    <s v="CO Chemisorption"/>
    <s v="NA"/>
    <s v="NA"/>
    <n v="13.3"/>
    <s v="ND"/>
    <s v="NA"/>
    <n v="13.3"/>
    <n v="81.954887218045101"/>
    <n v="81.954887218045101"/>
    <s v="NA"/>
    <s v="ND"/>
    <s v="NA"/>
    <s v="ND"/>
    <n v="84.5"/>
    <s v="ND"/>
    <n v="81.954887218045101"/>
    <n v="81.954887218045101"/>
    <x v="1"/>
    <n v="2013"/>
    <s v="Huang, S."/>
    <s v="China"/>
    <s v="Effect of pretreatment on Pd/Al2O3 catalyst for catalytic oxidation of o-xylene_x000a_at low temperature"/>
    <s v="Journal of Environmental Sciences"/>
    <x v="307"/>
    <m/>
    <s v="Al2O3 unspecified Aldrich"/>
  </r>
  <r>
    <x v="1"/>
    <n v="1"/>
    <s v="NA"/>
    <s v="NA"/>
    <x v="0"/>
    <m/>
    <s v="NA"/>
    <x v="0"/>
    <s v="from Stream Chem. Inc."/>
    <s v="ND"/>
    <n v="773"/>
    <n v="4"/>
    <x v="1"/>
    <s v="water"/>
    <m/>
    <x v="0"/>
    <n v="8.5"/>
    <s v="NA"/>
    <n v="3"/>
    <n v="773"/>
    <s v="H2"/>
    <n v="1"/>
    <n v="773"/>
    <s v="TEM"/>
    <s v="NA"/>
    <s v="NA"/>
    <s v="NA"/>
    <s v="ND"/>
    <n v="29.45945945945946"/>
    <n v="29.45945945945946"/>
    <s v="NA"/>
    <s v="NA"/>
    <s v="NA"/>
    <s v="ND"/>
    <s v="NA"/>
    <s v="ND"/>
    <n v="37"/>
    <n v="25"/>
    <n v="37"/>
    <n v="37"/>
    <x v="6"/>
    <n v="2014"/>
    <s v="Cassinelli, W.H."/>
    <s v="Brazil, Bulgaria"/>
    <s v="Study of the properties of supported Pd catalysts for steam and_x000a_autothermal reforming of methane"/>
    <s v="Applied Catalysis A: General"/>
    <x v="308"/>
    <m/>
    <m/>
  </r>
  <r>
    <x v="1"/>
    <n v="1"/>
    <s v="NA"/>
    <s v="NA"/>
    <x v="0"/>
    <m/>
    <s v="NA"/>
    <x v="0"/>
    <s v="by sol-gel method (Al(OC4H9)3"/>
    <s v="ND"/>
    <n v="1123"/>
    <n v="4"/>
    <x v="1"/>
    <s v="water"/>
    <m/>
    <x v="0"/>
    <n v="8.5"/>
    <s v="NA"/>
    <n v="3"/>
    <n v="773"/>
    <s v="H2"/>
    <n v="1"/>
    <n v="773"/>
    <s v="TEM"/>
    <s v="NA"/>
    <s v="NA"/>
    <s v="NA"/>
    <s v="ND"/>
    <n v="35.161290322580648"/>
    <n v="35.161290322580648"/>
    <s v="NA"/>
    <s v="NA"/>
    <s v="NA"/>
    <s v="ND"/>
    <s v="NA"/>
    <s v="ND"/>
    <n v="31"/>
    <n v="25"/>
    <n v="31"/>
    <n v="31"/>
    <x v="6"/>
    <n v="2014"/>
    <s v="Cassinelli, W.H."/>
    <s v="Brazil, Bulgaria"/>
    <s v="Study of the properties of supported Pd catalysts for steam and_x000a_autothermal reforming of methane"/>
    <s v="Applied Catalysis A: General"/>
    <x v="308"/>
    <m/>
    <m/>
  </r>
  <r>
    <x v="1"/>
    <n v="1"/>
    <s v="NA"/>
    <s v="NA"/>
    <x v="0"/>
    <m/>
    <s v="NA"/>
    <x v="35"/>
    <s v="gamma-Al2O3 from Stream Chem. Inc. impregnated into aq. Solution of La(NO3)2, 12 wt% La"/>
    <s v="ND"/>
    <n v="773"/>
    <n v="4"/>
    <x v="1"/>
    <s v="water"/>
    <m/>
    <x v="0"/>
    <m/>
    <s v="NA"/>
    <n v="3"/>
    <n v="773"/>
    <s v="H2"/>
    <n v="1"/>
    <n v="773"/>
    <s v="TEM"/>
    <s v="NA"/>
    <s v="NA"/>
    <s v="NA"/>
    <s v="ND"/>
    <n v="24.222222222222221"/>
    <n v="24.222222222222221"/>
    <s v="NA"/>
    <s v="NA"/>
    <s v="NA"/>
    <s v="ND"/>
    <s v="NA"/>
    <s v="ND"/>
    <n v="45"/>
    <n v="30"/>
    <n v="45"/>
    <n v="45"/>
    <x v="6"/>
    <n v="2014"/>
    <s v="Cassinelli, W.H."/>
    <s v="Brazil, Bulgaria"/>
    <s v="Study of the properties of supported Pd catalysts for steam and_x000a_autothermal reforming of methane"/>
    <s v="Applied Catalysis A: General"/>
    <x v="308"/>
    <m/>
    <m/>
  </r>
  <r>
    <x v="1"/>
    <n v="1"/>
    <s v="NA"/>
    <s v="NA"/>
    <x v="0"/>
    <m/>
    <s v="NA"/>
    <x v="35"/>
    <s v="by sol–gel method, in a_x000a_round bottom flask containing alcooxide aluminum 2-butanol was added (Al(OC4H9)3, 12 wt% La"/>
    <s v="ND"/>
    <n v="1123"/>
    <n v="4"/>
    <x v="1"/>
    <s v="water"/>
    <m/>
    <x v="0"/>
    <m/>
    <s v="NA"/>
    <n v="3"/>
    <n v="773"/>
    <s v="H2"/>
    <n v="1"/>
    <n v="773"/>
    <s v="TEM"/>
    <s v="NA"/>
    <s v="NA"/>
    <s v="NA"/>
    <s v="ND"/>
    <n v="43.6"/>
    <n v="43.6"/>
    <s v="NA"/>
    <s v="NA"/>
    <s v="NA"/>
    <s v="ND"/>
    <s v="NA"/>
    <s v="ND"/>
    <n v="25"/>
    <n v="21"/>
    <n v="25"/>
    <n v="25"/>
    <x v="6"/>
    <n v="2014"/>
    <s v="Cassinelli, W.H."/>
    <s v="Brazil, Bulgaria"/>
    <s v="Study of the properties of supported Pd catalysts for steam and_x000a_autothermal reforming of methane"/>
    <s v="Applied Catalysis A: General"/>
    <x v="308"/>
    <m/>
    <m/>
  </r>
  <r>
    <x v="10"/>
    <m/>
    <m/>
    <m/>
    <x v="167"/>
    <m/>
    <m/>
    <x v="51"/>
    <m/>
    <m/>
    <m/>
    <m/>
    <x v="5"/>
    <m/>
    <m/>
    <x v="2"/>
    <m/>
    <m/>
    <m/>
    <m/>
    <m/>
    <m/>
    <m/>
    <m/>
    <m/>
    <m/>
    <m/>
    <m/>
    <m/>
    <m/>
    <m/>
    <m/>
    <m/>
    <m/>
    <m/>
    <m/>
    <m/>
    <m/>
    <m/>
    <m/>
    <x v="32"/>
    <m/>
    <m/>
    <m/>
    <m/>
    <m/>
    <x v="309"/>
    <m/>
    <m/>
  </r>
  <r>
    <x v="10"/>
    <m/>
    <m/>
    <m/>
    <x v="167"/>
    <m/>
    <m/>
    <x v="51"/>
    <m/>
    <m/>
    <m/>
    <m/>
    <x v="5"/>
    <m/>
    <m/>
    <x v="2"/>
    <m/>
    <m/>
    <m/>
    <m/>
    <m/>
    <m/>
    <m/>
    <m/>
    <m/>
    <m/>
    <m/>
    <m/>
    <m/>
    <m/>
    <m/>
    <m/>
    <m/>
    <m/>
    <m/>
    <m/>
    <m/>
    <m/>
    <m/>
    <m/>
    <x v="32"/>
    <m/>
    <m/>
    <m/>
    <m/>
    <m/>
    <x v="309"/>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5BDA6C-AF74-4CFD-B419-6321DACC9B4F}" name="PivotTable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I2:J16" firstHeaderRow="1" firstDataRow="1" firstDataCol="1"/>
  <pivotFields count="49">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sortType="ascending">
      <items count="15">
        <item x="10"/>
        <item x="9"/>
        <item x="8"/>
        <item x="7"/>
        <item x="2"/>
        <item x="11"/>
        <item x="4"/>
        <item x="3"/>
        <item x="1"/>
        <item x="6"/>
        <item x="0"/>
        <item x="12"/>
        <item x="13"/>
        <item h="1"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2"/>
  </rowFields>
  <rowItems count="14">
    <i>
      <x v="5"/>
    </i>
    <i>
      <x v="12"/>
    </i>
    <i>
      <x v="11"/>
    </i>
    <i>
      <x/>
    </i>
    <i>
      <x v="1"/>
    </i>
    <i>
      <x v="2"/>
    </i>
    <i>
      <x v="3"/>
    </i>
    <i>
      <x v="7"/>
    </i>
    <i>
      <x v="6"/>
    </i>
    <i>
      <x v="9"/>
    </i>
    <i>
      <x v="4"/>
    </i>
    <i>
      <x v="8"/>
    </i>
    <i>
      <x v="10"/>
    </i>
    <i t="grand">
      <x/>
    </i>
  </rowItems>
  <colItems count="1">
    <i/>
  </colItems>
  <dataFields count="1">
    <dataField name="Count of precursor" fld="12" subtotal="count" baseField="0" baseItem="0"/>
  </dataFields>
  <formats count="13">
    <format dxfId="212">
      <pivotArea dataOnly="0" labelOnly="1" outline="0" axis="axisValues" fieldPosition="0"/>
    </format>
    <format dxfId="211">
      <pivotArea dataOnly="0" labelOnly="1" outline="0" axis="axisValues" fieldPosition="0"/>
    </format>
    <format dxfId="210">
      <pivotArea dataOnly="0" labelOnly="1" outline="0" axis="axisValues" fieldPosition="0"/>
    </format>
    <format dxfId="209">
      <pivotArea type="all" dataOnly="0" outline="0" fieldPosition="0"/>
    </format>
    <format dxfId="208">
      <pivotArea outline="0" collapsedLevelsAreSubtotals="1" fieldPosition="0"/>
    </format>
    <format dxfId="207">
      <pivotArea dataOnly="0" labelOnly="1" grandRow="1" outline="0" fieldPosition="0"/>
    </format>
    <format dxfId="206">
      <pivotArea dataOnly="0" labelOnly="1" outline="0" axis="axisValues" fieldPosition="0"/>
    </format>
    <format dxfId="205">
      <pivotArea type="all" dataOnly="0" outline="0" fieldPosition="0"/>
    </format>
    <format dxfId="204">
      <pivotArea outline="0" collapsedLevelsAreSubtotals="1" fieldPosition="0"/>
    </format>
    <format dxfId="203">
      <pivotArea dataOnly="0" labelOnly="1" grandRow="1" outline="0" fieldPosition="0"/>
    </format>
    <format dxfId="202">
      <pivotArea dataOnly="0" labelOnly="1" outline="0" axis="axisValues" fieldPosition="0"/>
    </format>
    <format dxfId="201">
      <pivotArea dataOnly="0" labelOnly="1" outline="0" axis="axisValues" fieldPosition="0"/>
    </format>
    <format dxfId="200">
      <pivotArea dataOnly="0" labelOnly="1" outline="0" axis="axisValues" fieldPosition="0"/>
    </format>
  </formats>
  <chartFormats count="1">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950538-F52E-4949-A368-B079911DED50}" name="PivotTable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E2:F54" firstHeaderRow="1" firstDataRow="1" firstDataCol="1"/>
  <pivotFields count="49">
    <pivotField showAll="0"/>
    <pivotField showAll="0"/>
    <pivotField showAll="0"/>
    <pivotField showAll="0"/>
    <pivotField showAll="0"/>
    <pivotField showAll="0"/>
    <pivotField showAll="0"/>
    <pivotField axis="axisRow" dataField="1" showAll="0" sortType="ascending">
      <items count="54">
        <item x="28"/>
        <item x="12"/>
        <item x="35"/>
        <item x="44"/>
        <item x="4"/>
        <item x="27"/>
        <item x="47"/>
        <item x="36"/>
        <item x="8"/>
        <item x="30"/>
        <item x="9"/>
        <item x="23"/>
        <item x="6"/>
        <item x="31"/>
        <item x="10"/>
        <item x="19"/>
        <item x="40"/>
        <item x="15"/>
        <item x="17"/>
        <item x="42"/>
        <item x="26"/>
        <item x="43"/>
        <item x="14"/>
        <item x="0"/>
        <item x="45"/>
        <item x="46"/>
        <item x="34"/>
        <item x="2"/>
        <item x="20"/>
        <item x="16"/>
        <item x="49"/>
        <item x="33"/>
        <item x="1"/>
        <item x="37"/>
        <item x="41"/>
        <item x="3"/>
        <item x="21"/>
        <item x="7"/>
        <item m="1" x="52"/>
        <item x="18"/>
        <item x="25"/>
        <item x="50"/>
        <item x="32"/>
        <item x="5"/>
        <item x="29"/>
        <item x="22"/>
        <item x="38"/>
        <item x="39"/>
        <item x="48"/>
        <item x="24"/>
        <item x="13"/>
        <item x="11"/>
        <item h="1" x="5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52">
    <i>
      <x v="28"/>
    </i>
    <i>
      <x v="47"/>
    </i>
    <i>
      <x v="30"/>
    </i>
    <i>
      <x v="13"/>
    </i>
    <i>
      <x v="31"/>
    </i>
    <i>
      <x v="20"/>
    </i>
    <i>
      <x v="33"/>
    </i>
    <i>
      <x v="9"/>
    </i>
    <i>
      <x v="41"/>
    </i>
    <i>
      <x v="48"/>
    </i>
    <i>
      <x v="45"/>
    </i>
    <i>
      <x v="15"/>
    </i>
    <i>
      <x v="46"/>
    </i>
    <i>
      <x v="22"/>
    </i>
    <i>
      <x v="24"/>
    </i>
    <i>
      <x v="39"/>
    </i>
    <i>
      <x v="16"/>
    </i>
    <i>
      <x v="17"/>
    </i>
    <i>
      <x v="19"/>
    </i>
    <i>
      <x v="6"/>
    </i>
    <i>
      <x v="25"/>
    </i>
    <i>
      <x v="35"/>
    </i>
    <i>
      <x v="26"/>
    </i>
    <i>
      <x v="3"/>
    </i>
    <i>
      <x v="10"/>
    </i>
    <i>
      <x/>
    </i>
    <i>
      <x v="1"/>
    </i>
    <i>
      <x v="44"/>
    </i>
    <i>
      <x v="4"/>
    </i>
    <i>
      <x v="34"/>
    </i>
    <i>
      <x v="36"/>
    </i>
    <i>
      <x v="40"/>
    </i>
    <i>
      <x v="11"/>
    </i>
    <i>
      <x v="2"/>
    </i>
    <i>
      <x v="29"/>
    </i>
    <i>
      <x v="21"/>
    </i>
    <i>
      <x v="49"/>
    </i>
    <i>
      <x v="7"/>
    </i>
    <i>
      <x v="42"/>
    </i>
    <i>
      <x v="50"/>
    </i>
    <i>
      <x v="27"/>
    </i>
    <i>
      <x v="18"/>
    </i>
    <i>
      <x v="5"/>
    </i>
    <i>
      <x v="51"/>
    </i>
    <i>
      <x v="8"/>
    </i>
    <i>
      <x v="14"/>
    </i>
    <i>
      <x v="43"/>
    </i>
    <i>
      <x v="37"/>
    </i>
    <i>
      <x v="32"/>
    </i>
    <i>
      <x v="23"/>
    </i>
    <i>
      <x v="12"/>
    </i>
    <i t="grand">
      <x/>
    </i>
  </rowItems>
  <colItems count="1">
    <i/>
  </colItems>
  <dataFields count="1">
    <dataField name="Count of support" fld="7" subtotal="count" baseField="0" baseItem="0"/>
  </dataFields>
  <formats count="13">
    <format dxfId="225">
      <pivotArea dataOnly="0" labelOnly="1" outline="0" axis="axisValues" fieldPosition="0"/>
    </format>
    <format dxfId="224">
      <pivotArea dataOnly="0" labelOnly="1" outline="0" axis="axisValues" fieldPosition="0"/>
    </format>
    <format dxfId="223">
      <pivotArea dataOnly="0" labelOnly="1" outline="0" axis="axisValues" fieldPosition="0"/>
    </format>
    <format dxfId="222">
      <pivotArea type="all" dataOnly="0" outline="0" fieldPosition="0"/>
    </format>
    <format dxfId="221">
      <pivotArea outline="0" collapsedLevelsAreSubtotals="1" fieldPosition="0"/>
    </format>
    <format dxfId="220">
      <pivotArea dataOnly="0" labelOnly="1" grandRow="1" outline="0" fieldPosition="0"/>
    </format>
    <format dxfId="219">
      <pivotArea dataOnly="0" labelOnly="1" outline="0" axis="axisValues" fieldPosition="0"/>
    </format>
    <format dxfId="218">
      <pivotArea type="all" dataOnly="0" outline="0" fieldPosition="0"/>
    </format>
    <format dxfId="217">
      <pivotArea outline="0" collapsedLevelsAreSubtotals="1" fieldPosition="0"/>
    </format>
    <format dxfId="216">
      <pivotArea dataOnly="0" labelOnly="1" grandRow="1" outline="0" fieldPosition="0"/>
    </format>
    <format dxfId="215">
      <pivotArea dataOnly="0" labelOnly="1" outline="0" axis="axisValues" fieldPosition="0"/>
    </format>
    <format dxfId="214">
      <pivotArea dataOnly="0" labelOnly="1" outline="0" axis="axisValues" fieldPosition="0"/>
    </format>
    <format dxfId="213">
      <pivotArea dataOnly="0" labelOnly="1" outline="0" axis="axisValues" fieldPosition="0"/>
    </format>
  </format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A07AB2-5F88-49DC-922F-AE080AC5B296}" name="PivotTable10" cacheId="21"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20">
  <location ref="U2:V171" firstHeaderRow="1" firstDataRow="1" firstDataCol="1"/>
  <pivotFields count="49">
    <pivotField showAll="0"/>
    <pivotField showAll="0"/>
    <pivotField showAll="0"/>
    <pivotField showAll="0"/>
    <pivotField axis="axisRow" dataField="1" showAll="0" sortType="ascending">
      <items count="172">
        <item x="125"/>
        <item x="166"/>
        <item x="55"/>
        <item x="163"/>
        <item x="97"/>
        <item x="165"/>
        <item x="83"/>
        <item x="49"/>
        <item x="153"/>
        <item x="152"/>
        <item x="154"/>
        <item x="98"/>
        <item x="50"/>
        <item x="151"/>
        <item x="27"/>
        <item m="1" x="168"/>
        <item x="164"/>
        <item x="13"/>
        <item x="31"/>
        <item x="162"/>
        <item x="99"/>
        <item x="108"/>
        <item x="66"/>
        <item x="156"/>
        <item x="56"/>
        <item x="94"/>
        <item x="159"/>
        <item x="6"/>
        <item x="90"/>
        <item x="107"/>
        <item x="106"/>
        <item x="121"/>
        <item x="105"/>
        <item x="109"/>
        <item x="133"/>
        <item x="36"/>
        <item x="158"/>
        <item x="30"/>
        <item x="111"/>
        <item x="110"/>
        <item x="24"/>
        <item x="112"/>
        <item x="20"/>
        <item x="54"/>
        <item x="42"/>
        <item x="40"/>
        <item x="141"/>
        <item x="62"/>
        <item m="1" x="169"/>
        <item m="1" x="170"/>
        <item x="115"/>
        <item x="57"/>
        <item x="113"/>
        <item x="41"/>
        <item x="142"/>
        <item x="21"/>
        <item x="52"/>
        <item x="89"/>
        <item x="10"/>
        <item x="143"/>
        <item x="140"/>
        <item x="12"/>
        <item x="51"/>
        <item x="91"/>
        <item x="8"/>
        <item x="22"/>
        <item x="53"/>
        <item x="0"/>
        <item x="149"/>
        <item x="9"/>
        <item x="15"/>
        <item x="145"/>
        <item x="146"/>
        <item x="11"/>
        <item x="120"/>
        <item x="132"/>
        <item x="39"/>
        <item x="77"/>
        <item x="7"/>
        <item x="82"/>
        <item x="134"/>
        <item x="118"/>
        <item x="85"/>
        <item x="119"/>
        <item x="81"/>
        <item x="32"/>
        <item x="58"/>
        <item x="43"/>
        <item x="150"/>
        <item x="68"/>
        <item x="73"/>
        <item x="67"/>
        <item x="64"/>
        <item x="116"/>
        <item x="155"/>
        <item x="71"/>
        <item x="78"/>
        <item x="16"/>
        <item x="70"/>
        <item x="5"/>
        <item x="148"/>
        <item x="69"/>
        <item x="161"/>
        <item x="29"/>
        <item x="59"/>
        <item x="92"/>
        <item x="65"/>
        <item x="160"/>
        <item x="38"/>
        <item x="63"/>
        <item x="4"/>
        <item x="74"/>
        <item x="75"/>
        <item x="76"/>
        <item x="126"/>
        <item x="147"/>
        <item x="117"/>
        <item x="114"/>
        <item x="88"/>
        <item x="33"/>
        <item x="25"/>
        <item x="23"/>
        <item x="28"/>
        <item x="95"/>
        <item x="93"/>
        <item x="14"/>
        <item x="17"/>
        <item x="44"/>
        <item x="48"/>
        <item x="72"/>
        <item x="87"/>
        <item x="46"/>
        <item x="34"/>
        <item x="18"/>
        <item x="157"/>
        <item x="123"/>
        <item x="124"/>
        <item x="60"/>
        <item x="45"/>
        <item x="47"/>
        <item x="1"/>
        <item x="128"/>
        <item x="127"/>
        <item x="130"/>
        <item x="129"/>
        <item x="131"/>
        <item x="19"/>
        <item x="37"/>
        <item x="122"/>
        <item x="35"/>
        <item x="104"/>
        <item x="61"/>
        <item x="2"/>
        <item x="144"/>
        <item x="137"/>
        <item x="135"/>
        <item x="138"/>
        <item x="3"/>
        <item x="136"/>
        <item x="101"/>
        <item x="139"/>
        <item x="79"/>
        <item x="26"/>
        <item x="80"/>
        <item x="102"/>
        <item x="100"/>
        <item x="96"/>
        <item x="86"/>
        <item x="103"/>
        <item x="84"/>
        <item x="16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169">
    <i>
      <x/>
    </i>
    <i>
      <x v="1"/>
    </i>
    <i>
      <x v="2"/>
    </i>
    <i>
      <x v="3"/>
    </i>
    <i>
      <x v="4"/>
    </i>
    <i>
      <x v="5"/>
    </i>
    <i>
      <x v="6"/>
    </i>
    <i>
      <x v="7"/>
    </i>
    <i>
      <x v="8"/>
    </i>
    <i>
      <x v="9"/>
    </i>
    <i>
      <x v="10"/>
    </i>
    <i>
      <x v="11"/>
    </i>
    <i>
      <x v="12"/>
    </i>
    <i>
      <x v="13"/>
    </i>
    <i>
      <x v="14"/>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t="grand">
      <x/>
    </i>
  </rowItems>
  <colItems count="1">
    <i/>
  </colItems>
  <dataFields count="1">
    <dataField name="Count of MetalLoading" fld="4" subtotal="count" baseField="4" baseItem="0"/>
  </dataFields>
  <formats count="15">
    <format dxfId="240">
      <pivotArea dataOnly="0" labelOnly="1" outline="0" axis="axisValues" fieldPosition="0"/>
    </format>
    <format dxfId="239">
      <pivotArea dataOnly="0" labelOnly="1" outline="0" axis="axisValues" fieldPosition="0"/>
    </format>
    <format dxfId="238">
      <pivotArea dataOnly="0" labelOnly="1" outline="0" axis="axisValues" fieldPosition="0"/>
    </format>
    <format dxfId="237">
      <pivotArea type="all" dataOnly="0" outline="0" fieldPosition="0"/>
    </format>
    <format dxfId="236">
      <pivotArea outline="0" collapsedLevelsAreSubtotals="1" fieldPosition="0"/>
    </format>
    <format dxfId="235">
      <pivotArea dataOnly="0" labelOnly="1" grandRow="1" outline="0" fieldPosition="0"/>
    </format>
    <format dxfId="234">
      <pivotArea dataOnly="0" labelOnly="1" outline="0" axis="axisValues" fieldPosition="0"/>
    </format>
    <format dxfId="233">
      <pivotArea type="all" dataOnly="0" outline="0" fieldPosition="0"/>
    </format>
    <format dxfId="232">
      <pivotArea outline="0" collapsedLevelsAreSubtotals="1" fieldPosition="0"/>
    </format>
    <format dxfId="231">
      <pivotArea dataOnly="0" labelOnly="1" grandRow="1" outline="0" fieldPosition="0"/>
    </format>
    <format dxfId="230">
      <pivotArea dataOnly="0" labelOnly="1" outline="0" axis="axisValues" fieldPosition="0"/>
    </format>
    <format dxfId="229">
      <pivotArea dataOnly="0" labelOnly="1" outline="0" axis="axisValues" fieldPosition="0"/>
    </format>
    <format dxfId="228">
      <pivotArea dataOnly="0" labelOnly="1" outline="0" axis="axisValues" fieldPosition="0"/>
    </format>
    <format dxfId="227">
      <pivotArea collapsedLevelsAreSubtotals="1" fieldPosition="0">
        <references count="1">
          <reference field="4" count="26">
            <x v="0"/>
            <x v="1"/>
            <x v="2"/>
            <x v="3"/>
            <x v="4"/>
            <x v="5"/>
            <x v="6"/>
            <x v="7"/>
            <x v="8"/>
            <x v="9"/>
            <x v="10"/>
            <x v="11"/>
            <x v="12"/>
            <x v="13"/>
            <x v="14"/>
            <x v="16"/>
            <x v="17"/>
            <x v="18"/>
            <x v="19"/>
            <x v="20"/>
            <x v="21"/>
            <x v="22"/>
            <x v="23"/>
            <x v="24"/>
            <x v="25"/>
            <x v="26"/>
          </reference>
        </references>
      </pivotArea>
    </format>
    <format dxfId="226">
      <pivotArea dataOnly="0" labelOnly="1" fieldPosition="0">
        <references count="1">
          <reference field="4" count="26">
            <x v="0"/>
            <x v="1"/>
            <x v="2"/>
            <x v="3"/>
            <x v="4"/>
            <x v="5"/>
            <x v="6"/>
            <x v="7"/>
            <x v="8"/>
            <x v="9"/>
            <x v="10"/>
            <x v="11"/>
            <x v="12"/>
            <x v="13"/>
            <x v="14"/>
            <x v="16"/>
            <x v="17"/>
            <x v="18"/>
            <x v="19"/>
            <x v="20"/>
            <x v="21"/>
            <x v="22"/>
            <x v="23"/>
            <x v="24"/>
            <x v="25"/>
            <x v="2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8CFF487-7D8C-4BCB-B84B-80DB6636F8FD}" name="PivotTable11" cacheId="21"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20">
  <location ref="Z2:AA313" firstHeaderRow="1" firstDataRow="1" firstDataCol="1"/>
  <pivotFields count="4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17">
        <item x="89"/>
        <item x="265"/>
        <item x="64"/>
        <item x="153"/>
        <item x="174"/>
        <item x="121"/>
        <item x="219"/>
        <item x="145"/>
        <item x="301"/>
        <item x="161"/>
        <item x="40"/>
        <item x="269"/>
        <item x="218"/>
        <item x="39"/>
        <item x="19"/>
        <item x="56"/>
        <item x="26"/>
        <item x="304"/>
        <item x="160"/>
        <item x="203"/>
        <item x="165"/>
        <item x="47"/>
        <item x="108"/>
        <item x="211"/>
        <item x="178"/>
        <item x="9"/>
        <item x="87"/>
        <item x="166"/>
        <item x="189"/>
        <item x="109"/>
        <item x="245"/>
        <item x="214"/>
        <item x="76"/>
        <item x="224"/>
        <item x="195"/>
        <item x="306"/>
        <item x="235"/>
        <item x="173"/>
        <item x="308"/>
        <item x="110"/>
        <item x="215"/>
        <item x="248"/>
        <item x="124"/>
        <item x="104"/>
        <item x="107"/>
        <item x="279"/>
        <item x="111"/>
        <item m="1" x="312"/>
        <item x="129"/>
        <item x="130"/>
        <item x="29"/>
        <item x="268"/>
        <item x="55"/>
        <item x="260"/>
        <item x="112"/>
        <item x="42"/>
        <item x="15"/>
        <item x="288"/>
        <item x="287"/>
        <item x="131"/>
        <item x="202"/>
        <item x="80"/>
        <item x="236"/>
        <item x="247"/>
        <item x="132"/>
        <item x="200"/>
        <item x="179"/>
        <item x="210"/>
        <item x="258"/>
        <item x="180"/>
        <item x="133"/>
        <item x="90"/>
        <item x="113"/>
        <item x="293"/>
        <item x="37"/>
        <item x="91"/>
        <item x="32"/>
        <item x="290"/>
        <item x="23"/>
        <item x="292"/>
        <item x="114"/>
        <item x="266"/>
        <item x="249"/>
        <item x="0"/>
        <item x="270"/>
        <item m="1" x="314"/>
        <item x="115"/>
        <item x="190"/>
        <item x="267"/>
        <item x="43"/>
        <item x="285"/>
        <item x="20"/>
        <item x="264"/>
        <item x="12"/>
        <item x="271"/>
        <item x="233"/>
        <item x="147"/>
        <item x="24"/>
        <item x="48"/>
        <item x="305"/>
        <item x="184"/>
        <item x="157"/>
        <item x="193"/>
        <item x="92"/>
        <item x="2"/>
        <item x="240"/>
        <item x="176"/>
        <item x="299"/>
        <item x="73"/>
        <item x="307"/>
        <item x="253"/>
        <item x="62"/>
        <item x="204"/>
        <item x="154"/>
        <item x="199"/>
        <item x="252"/>
        <item x="74"/>
        <item x="232"/>
        <item x="254"/>
        <item x="44"/>
        <item x="60"/>
        <item x="296"/>
        <item x="278"/>
        <item x="4"/>
        <item x="128"/>
        <item x="45"/>
        <item x="72"/>
        <item x="67"/>
        <item x="226"/>
        <item x="148"/>
        <item x="105"/>
        <item x="216"/>
        <item x="227"/>
        <item x="209"/>
        <item x="231"/>
        <item x="36"/>
        <item x="162"/>
        <item x="63"/>
        <item x="185"/>
        <item x="146"/>
        <item x="280"/>
        <item x="137"/>
        <item x="238"/>
        <item x="159"/>
        <item x="170"/>
        <item x="261"/>
        <item x="295"/>
        <item x="120"/>
        <item x="243"/>
        <item x="66"/>
        <item x="191"/>
        <item x="21"/>
        <item x="272"/>
        <item m="1" x="310"/>
        <item x="95"/>
        <item x="223"/>
        <item x="221"/>
        <item x="277"/>
        <item x="119"/>
        <item x="134"/>
        <item x="239"/>
        <item x="11"/>
        <item m="1" x="315"/>
        <item x="88"/>
        <item x="41"/>
        <item x="212"/>
        <item x="182"/>
        <item x="83"/>
        <item x="34"/>
        <item m="1" x="311"/>
        <item x="125"/>
        <item x="155"/>
        <item x="116"/>
        <item x="96"/>
        <item x="86"/>
        <item x="188"/>
        <item x="273"/>
        <item x="187"/>
        <item x="225"/>
        <item x="65"/>
        <item x="136"/>
        <item x="208"/>
        <item x="300"/>
        <item x="284"/>
        <item x="16"/>
        <item x="3"/>
        <item x="81"/>
        <item x="302"/>
        <item x="263"/>
        <item x="97"/>
        <item x="201"/>
        <item x="283"/>
        <item x="38"/>
        <item x="5"/>
        <item x="14"/>
        <item x="103"/>
        <item x="186"/>
        <item x="93"/>
        <item x="28"/>
        <item x="31"/>
        <item x="54"/>
        <item x="46"/>
        <item x="167"/>
        <item x="303"/>
        <item x="122"/>
        <item x="101"/>
        <item x="291"/>
        <item x="150"/>
        <item x="82"/>
        <item x="156"/>
        <item x="58"/>
        <item x="22"/>
        <item x="229"/>
        <item x="98"/>
        <item x="13"/>
        <item x="57"/>
        <item x="61"/>
        <item x="7"/>
        <item x="70"/>
        <item x="177"/>
        <item x="289"/>
        <item x="33"/>
        <item x="213"/>
        <item x="53"/>
        <item x="118"/>
        <item x="10"/>
        <item x="84"/>
        <item x="149"/>
        <item x="1"/>
        <item x="68"/>
        <item x="117"/>
        <item x="275"/>
        <item x="52"/>
        <item x="49"/>
        <item x="255"/>
        <item x="138"/>
        <item x="30"/>
        <item x="251"/>
        <item x="99"/>
        <item x="171"/>
        <item x="75"/>
        <item x="8"/>
        <item x="220"/>
        <item x="262"/>
        <item x="286"/>
        <item x="27"/>
        <item x="51"/>
        <item x="242"/>
        <item x="198"/>
        <item x="196"/>
        <item x="139"/>
        <item x="164"/>
        <item x="230"/>
        <item x="183"/>
        <item x="294"/>
        <item x="126"/>
        <item x="78"/>
        <item x="77"/>
        <item x="151"/>
        <item x="79"/>
        <item x="25"/>
        <item x="6"/>
        <item x="140"/>
        <item x="102"/>
        <item x="59"/>
        <item x="222"/>
        <item x="281"/>
        <item x="123"/>
        <item x="50"/>
        <item x="282"/>
        <item x="297"/>
        <item x="17"/>
        <item x="205"/>
        <item x="206"/>
        <item x="228"/>
        <item x="244"/>
        <item x="18"/>
        <item x="141"/>
        <item x="217"/>
        <item x="142"/>
        <item m="1" x="313"/>
        <item x="257"/>
        <item x="69"/>
        <item x="175"/>
        <item x="192"/>
        <item x="194"/>
        <item x="106"/>
        <item x="152"/>
        <item x="172"/>
        <item x="234"/>
        <item x="127"/>
        <item x="256"/>
        <item x="163"/>
        <item x="94"/>
        <item x="246"/>
        <item x="298"/>
        <item x="197"/>
        <item x="274"/>
        <item x="143"/>
        <item x="100"/>
        <item x="85"/>
        <item x="168"/>
        <item x="169"/>
        <item x="144"/>
        <item x="259"/>
        <item x="237"/>
        <item x="135"/>
        <item x="250"/>
        <item x="241"/>
        <item x="207"/>
        <item x="276"/>
        <item x="181"/>
        <item x="158"/>
        <item x="35"/>
        <item x="71"/>
        <item x="309"/>
        <item t="default"/>
      </items>
    </pivotField>
    <pivotField showAll="0"/>
    <pivotField showAll="0"/>
  </pivotFields>
  <rowFields count="1">
    <field x="46"/>
  </rowFields>
  <rowItems count="31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4"/>
    </i>
    <i>
      <x v="155"/>
    </i>
    <i>
      <x v="156"/>
    </i>
    <i>
      <x v="157"/>
    </i>
    <i>
      <x v="158"/>
    </i>
    <i>
      <x v="159"/>
    </i>
    <i>
      <x v="160"/>
    </i>
    <i>
      <x v="161"/>
    </i>
    <i>
      <x v="163"/>
    </i>
    <i>
      <x v="164"/>
    </i>
    <i>
      <x v="165"/>
    </i>
    <i>
      <x v="166"/>
    </i>
    <i>
      <x v="167"/>
    </i>
    <i>
      <x v="168"/>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t="grand">
      <x/>
    </i>
  </rowItems>
  <colItems count="1">
    <i/>
  </colItems>
  <dataFields count="1">
    <dataField name="Count of link" fld="46" subtotal="count" baseField="0" baseItem="0"/>
  </dataFields>
  <formats count="13">
    <format dxfId="253">
      <pivotArea dataOnly="0" labelOnly="1" outline="0" axis="axisValues" fieldPosition="0"/>
    </format>
    <format dxfId="252">
      <pivotArea dataOnly="0" labelOnly="1" outline="0" axis="axisValues" fieldPosition="0"/>
    </format>
    <format dxfId="251">
      <pivotArea dataOnly="0" labelOnly="1" outline="0" axis="axisValues" fieldPosition="0"/>
    </format>
    <format dxfId="250">
      <pivotArea type="all" dataOnly="0" outline="0" fieldPosition="0"/>
    </format>
    <format dxfId="249">
      <pivotArea outline="0" collapsedLevelsAreSubtotals="1" fieldPosition="0"/>
    </format>
    <format dxfId="248">
      <pivotArea dataOnly="0" labelOnly="1" grandRow="1" outline="0" fieldPosition="0"/>
    </format>
    <format dxfId="247">
      <pivotArea dataOnly="0" labelOnly="1" outline="0" axis="axisValues" fieldPosition="0"/>
    </format>
    <format dxfId="246">
      <pivotArea type="all" dataOnly="0" outline="0" fieldPosition="0"/>
    </format>
    <format dxfId="245">
      <pivotArea outline="0" collapsedLevelsAreSubtotals="1" fieldPosition="0"/>
    </format>
    <format dxfId="244">
      <pivotArea dataOnly="0" labelOnly="1" grandRow="1" outline="0" fieldPosition="0"/>
    </format>
    <format dxfId="243">
      <pivotArea dataOnly="0" labelOnly="1" outline="0" axis="axisValues" fieldPosition="0"/>
    </format>
    <format dxfId="242">
      <pivotArea dataOnly="0" labelOnly="1" outline="0" axis="axisValues" fieldPosition="0"/>
    </format>
    <format dxfId="24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E70A452-AAD1-4232-BE7C-A405A2D0D53F}" name="PivotTable4" cacheId="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7">
  <location ref="M2:N38" firstHeaderRow="1" firstDataRow="1" firstDataCol="1"/>
  <pivotFields count="1">
    <pivotField axis="axisRow" dataField="1" showAll="0" sortType="ascending">
      <items count="38">
        <item x="8"/>
        <item x="14"/>
        <item x="4"/>
        <item x="31"/>
        <item x="21"/>
        <item x="6"/>
        <item x="28"/>
        <item x="23"/>
        <item x="16"/>
        <item x="1"/>
        <item x="33"/>
        <item x="22"/>
        <item x="9"/>
        <item x="7"/>
        <item x="30"/>
        <item x="35"/>
        <item x="34"/>
        <item x="17"/>
        <item x="13"/>
        <item x="19"/>
        <item x="15"/>
        <item x="5"/>
        <item x="10"/>
        <item x="26"/>
        <item x="18"/>
        <item x="25"/>
        <item x="29"/>
        <item x="11"/>
        <item h="1" m="1" x="36"/>
        <item x="20"/>
        <item x="32"/>
        <item x="12"/>
        <item x="3"/>
        <item x="27"/>
        <item x="2"/>
        <item x="24"/>
        <item h="1" x="0"/>
        <item t="default"/>
      </items>
      <autoSortScope>
        <pivotArea dataOnly="0" outline="0" fieldPosition="0">
          <references count="1">
            <reference field="4294967294" count="1" selected="0">
              <x v="0"/>
            </reference>
          </references>
        </pivotArea>
      </autoSortScope>
    </pivotField>
  </pivotFields>
  <rowFields count="1">
    <field x="0"/>
  </rowFields>
  <rowItems count="36">
    <i>
      <x v="16"/>
    </i>
    <i>
      <x v="18"/>
    </i>
    <i>
      <x v="1"/>
    </i>
    <i>
      <x v="35"/>
    </i>
    <i>
      <x v="31"/>
    </i>
    <i>
      <x v="27"/>
    </i>
    <i>
      <x v="23"/>
    </i>
    <i>
      <x v="33"/>
    </i>
    <i>
      <x v="30"/>
    </i>
    <i>
      <x v="22"/>
    </i>
    <i>
      <x v="6"/>
    </i>
    <i>
      <x v="5"/>
    </i>
    <i>
      <x v="10"/>
    </i>
    <i>
      <x v="3"/>
    </i>
    <i>
      <x v="14"/>
    </i>
    <i>
      <x v="26"/>
    </i>
    <i>
      <x v="4"/>
    </i>
    <i>
      <x v="29"/>
    </i>
    <i>
      <x v="12"/>
    </i>
    <i>
      <x v="20"/>
    </i>
    <i>
      <x v="25"/>
    </i>
    <i>
      <x v="19"/>
    </i>
    <i>
      <x v="8"/>
    </i>
    <i>
      <x v="11"/>
    </i>
    <i>
      <x v="24"/>
    </i>
    <i>
      <x v="15"/>
    </i>
    <i>
      <x v="17"/>
    </i>
    <i>
      <x/>
    </i>
    <i>
      <x v="13"/>
    </i>
    <i>
      <x v="7"/>
    </i>
    <i>
      <x v="32"/>
    </i>
    <i>
      <x v="2"/>
    </i>
    <i>
      <x v="21"/>
    </i>
    <i>
      <x v="9"/>
    </i>
    <i>
      <x v="34"/>
    </i>
    <i t="grand">
      <x/>
    </i>
  </rowItems>
  <colItems count="1">
    <i/>
  </colItems>
  <dataFields count="1">
    <dataField name="Count of solvent" fld="0" subtotal="count" baseField="0" baseItem="0"/>
  </dataFields>
  <formats count="13">
    <format dxfId="266">
      <pivotArea dataOnly="0" labelOnly="1" outline="0" axis="axisValues" fieldPosition="0"/>
    </format>
    <format dxfId="265">
      <pivotArea dataOnly="0" labelOnly="1" outline="0" axis="axisValues" fieldPosition="0"/>
    </format>
    <format dxfId="264">
      <pivotArea dataOnly="0" labelOnly="1" outline="0" axis="axisValues" fieldPosition="0"/>
    </format>
    <format dxfId="263">
      <pivotArea type="all" dataOnly="0" outline="0" fieldPosition="0"/>
    </format>
    <format dxfId="262">
      <pivotArea outline="0" collapsedLevelsAreSubtotals="1" fieldPosition="0"/>
    </format>
    <format dxfId="261">
      <pivotArea dataOnly="0" labelOnly="1" grandRow="1" outline="0" fieldPosition="0"/>
    </format>
    <format dxfId="260">
      <pivotArea dataOnly="0" labelOnly="1" outline="0" axis="axisValues" fieldPosition="0"/>
    </format>
    <format dxfId="259">
      <pivotArea type="all" dataOnly="0" outline="0" fieldPosition="0"/>
    </format>
    <format dxfId="258">
      <pivotArea outline="0" collapsedLevelsAreSubtotals="1" fieldPosition="0"/>
    </format>
    <format dxfId="257">
      <pivotArea dataOnly="0" labelOnly="1" grandRow="1" outline="0" fieldPosition="0"/>
    </format>
    <format dxfId="256">
      <pivotArea dataOnly="0" labelOnly="1" outline="0" axis="axisValues" fieldPosition="0"/>
    </format>
    <format dxfId="255">
      <pivotArea dataOnly="0" labelOnly="1" outline="0" axis="axisValues" fieldPosition="0"/>
    </format>
    <format dxfId="254">
      <pivotArea dataOnly="0" labelOnly="1" outline="0" axis="axisValues"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2736795-6DED-4561-A074-B8110E8A1252}" name="PivotTable6" cacheId="21"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12">
  <location ref="Q2:R12" firstHeaderRow="1" firstDataRow="1" firstDataCol="1"/>
  <pivotFields count="49">
    <pivotField axis="axisRow" showAll="0" sortType="ascending">
      <items count="13">
        <item x="4"/>
        <item x="5"/>
        <item m="1" x="11"/>
        <item x="0"/>
        <item x="2"/>
        <item x="6"/>
        <item x="7"/>
        <item h="1" x="9"/>
        <item x="8"/>
        <item x="3"/>
        <item h="1" x="10"/>
        <item x="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0">
    <i>
      <x/>
    </i>
    <i>
      <x v="11"/>
    </i>
    <i>
      <x v="9"/>
    </i>
    <i>
      <x v="4"/>
    </i>
    <i>
      <x v="5"/>
    </i>
    <i>
      <x v="8"/>
    </i>
    <i>
      <x v="3"/>
    </i>
    <i>
      <x v="1"/>
    </i>
    <i>
      <x v="6"/>
    </i>
    <i t="grand">
      <x/>
    </i>
  </rowItems>
  <colItems count="1">
    <i/>
  </colItems>
  <dataFields count="1">
    <dataField name="Average of differenceML" fld="3" subtotal="average" baseField="0" baseItem="0"/>
  </dataFields>
  <formats count="13">
    <format dxfId="279">
      <pivotArea dataOnly="0" labelOnly="1" outline="0" axis="axisValues" fieldPosition="0"/>
    </format>
    <format dxfId="278">
      <pivotArea dataOnly="0" labelOnly="1" outline="0" axis="axisValues" fieldPosition="0"/>
    </format>
    <format dxfId="277">
      <pivotArea dataOnly="0" labelOnly="1" outline="0" axis="axisValues" fieldPosition="0"/>
    </format>
    <format dxfId="276">
      <pivotArea type="all" dataOnly="0" outline="0" fieldPosition="0"/>
    </format>
    <format dxfId="275">
      <pivotArea outline="0" collapsedLevelsAreSubtotals="1" fieldPosition="0"/>
    </format>
    <format dxfId="274">
      <pivotArea dataOnly="0" labelOnly="1" grandRow="1" outline="0" fieldPosition="0"/>
    </format>
    <format dxfId="273">
      <pivotArea dataOnly="0" labelOnly="1" outline="0" axis="axisValues" fieldPosition="0"/>
    </format>
    <format dxfId="272">
      <pivotArea type="all" dataOnly="0" outline="0" fieldPosition="0"/>
    </format>
    <format dxfId="271">
      <pivotArea outline="0" collapsedLevelsAreSubtotals="1" fieldPosition="0"/>
    </format>
    <format dxfId="270">
      <pivotArea dataOnly="0" labelOnly="1" grandRow="1" outline="0" fieldPosition="0"/>
    </format>
    <format dxfId="269">
      <pivotArea dataOnly="0" labelOnly="1" outline="0" axis="axisValues" fieldPosition="0"/>
    </format>
    <format dxfId="268">
      <pivotArea dataOnly="0" labelOnly="1" outline="0" axis="axisValues" fieldPosition="0"/>
    </format>
    <format dxfId="267">
      <pivotArea dataOnly="0" labelOnly="1" outline="0" axis="axisValues"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048A7B7-792C-4B78-9B55-6D9DAFB98DCA}" name="PivotTable12" cacheId="21"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20">
  <location ref="AD2:AE6" firstHeaderRow="1" firstDataRow="1" firstDataCol="1"/>
  <pivotFields count="4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4">
    <i>
      <x/>
    </i>
    <i>
      <x v="1"/>
    </i>
    <i>
      <x v="2"/>
    </i>
    <i t="grand">
      <x/>
    </i>
  </rowItems>
  <colItems count="1">
    <i/>
  </colItems>
  <dataFields count="1">
    <dataField name="Count of pHadjustment" fld="15" subtotal="count" baseField="0" baseItem="0"/>
  </dataFields>
  <formats count="13">
    <format dxfId="292">
      <pivotArea dataOnly="0" labelOnly="1" outline="0" axis="axisValues" fieldPosition="0"/>
    </format>
    <format dxfId="291">
      <pivotArea dataOnly="0" labelOnly="1" outline="0" axis="axisValues" fieldPosition="0"/>
    </format>
    <format dxfId="290">
      <pivotArea dataOnly="0" labelOnly="1" outline="0" axis="axisValues" fieldPosition="0"/>
    </format>
    <format dxfId="289">
      <pivotArea type="all" dataOnly="0" outline="0" fieldPosition="0"/>
    </format>
    <format dxfId="288">
      <pivotArea outline="0" collapsedLevelsAreSubtotals="1" fieldPosition="0"/>
    </format>
    <format dxfId="287">
      <pivotArea dataOnly="0" labelOnly="1" grandRow="1" outline="0" fieldPosition="0"/>
    </format>
    <format dxfId="286">
      <pivotArea dataOnly="0" labelOnly="1" outline="0" axis="axisValues" fieldPosition="0"/>
    </format>
    <format dxfId="285">
      <pivotArea type="all" dataOnly="0" outline="0" fieldPosition="0"/>
    </format>
    <format dxfId="284">
      <pivotArea outline="0" collapsedLevelsAreSubtotals="1" fieldPosition="0"/>
    </format>
    <format dxfId="283">
      <pivotArea dataOnly="0" labelOnly="1" grandRow="1" outline="0" fieldPosition="0"/>
    </format>
    <format dxfId="282">
      <pivotArea dataOnly="0" labelOnly="1" outline="0" axis="axisValues" fieldPosition="0"/>
    </format>
    <format dxfId="281">
      <pivotArea dataOnly="0" labelOnly="1" outline="0" axis="axisValues" fieldPosition="0"/>
    </format>
    <format dxfId="28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498943C-8AA6-4A74-A87A-E55939427E8F}" name="PivotTable1"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2:B13" firstHeaderRow="1" firstDataRow="1" firstDataCol="1"/>
  <pivotFields count="49">
    <pivotField axis="axisRow" dataField="1" showAll="0" sortType="ascending">
      <items count="13">
        <item x="4"/>
        <item x="5"/>
        <item m="1" x="11"/>
        <item x="0"/>
        <item x="2"/>
        <item x="6"/>
        <item x="7"/>
        <item x="9"/>
        <item x="8"/>
        <item x="3"/>
        <item h="1" x="1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1">
    <i>
      <x v="7"/>
    </i>
    <i>
      <x v="8"/>
    </i>
    <i>
      <x v="6"/>
    </i>
    <i>
      <x v="4"/>
    </i>
    <i>
      <x v="9"/>
    </i>
    <i>
      <x/>
    </i>
    <i>
      <x v="5"/>
    </i>
    <i>
      <x v="1"/>
    </i>
    <i>
      <x v="3"/>
    </i>
    <i>
      <x v="11"/>
    </i>
    <i t="grand">
      <x/>
    </i>
  </rowItems>
  <colItems count="1">
    <i/>
  </colItems>
  <dataFields count="1">
    <dataField name="Count of method" fld="0" subtotal="count" baseField="0" baseItem="0"/>
  </dataFields>
  <formats count="7">
    <format dxfId="299">
      <pivotArea dataOnly="0" labelOnly="1" outline="0" axis="axisValues" fieldPosition="0"/>
    </format>
    <format dxfId="298">
      <pivotArea dataOnly="0" labelOnly="1" outline="0" axis="axisValues" fieldPosition="0"/>
    </format>
    <format dxfId="297">
      <pivotArea dataOnly="0" labelOnly="1" outline="0" axis="axisValues" fieldPosition="0"/>
    </format>
    <format dxfId="296">
      <pivotArea type="all" dataOnly="0" outline="0" fieldPosition="0"/>
    </format>
    <format dxfId="295">
      <pivotArea outline="0" collapsedLevelsAreSubtotals="1" fieldPosition="0"/>
    </format>
    <format dxfId="294">
      <pivotArea dataOnly="0" labelOnly="1" grandRow="1" outline="0" fieldPosition="0"/>
    </format>
    <format dxfId="293">
      <pivotArea dataOnly="0" labelOnly="1" outline="0" axis="axisValues" fieldPosition="0"/>
    </format>
  </formats>
  <chartFormats count="1">
    <chartFormat chart="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F03235E-44F6-49FF-8CCF-EF2FA09B02C0}" name="PivotTable5" cacheId="21"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20">
  <location ref="AH2:AI36" firstHeaderRow="1" firstDataRow="1" firstDataCol="1"/>
  <pivotFields count="4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214">
        <item m="1" x="63"/>
        <item m="1" x="67"/>
        <item m="1" x="66"/>
        <item m="1" x="211"/>
        <item m="1" x="212"/>
        <item m="1" x="199"/>
        <item m="1" x="198"/>
        <item m="1" x="207"/>
        <item m="1" x="203"/>
        <item m="1" x="64"/>
        <item m="1" x="68"/>
        <item m="1" x="153"/>
        <item m="1" x="143"/>
        <item m="1" x="197"/>
        <item m="1" x="76"/>
        <item m="1" x="78"/>
        <item m="1" x="77"/>
        <item m="1" x="79"/>
        <item m="1" x="75"/>
        <item m="1" x="74"/>
        <item m="1" x="62"/>
        <item m="1" x="151"/>
        <item m="1" x="157"/>
        <item m="1" x="191"/>
        <item m="1" x="209"/>
        <item x="14"/>
        <item m="1" x="53"/>
        <item m="1" x="113"/>
        <item m="1" x="123"/>
        <item m="1" x="124"/>
        <item m="1" x="115"/>
        <item m="1" x="136"/>
        <item m="1" x="137"/>
        <item m="1" x="114"/>
        <item m="1" x="127"/>
        <item x="24"/>
        <item m="1" x="43"/>
        <item x="12"/>
        <item m="1" x="210"/>
        <item m="1" x="38"/>
        <item m="1" x="55"/>
        <item m="1" x="140"/>
        <item m="1" x="111"/>
        <item m="1" x="108"/>
        <item m="1" x="94"/>
        <item m="1" x="81"/>
        <item m="1" x="84"/>
        <item m="1" x="184"/>
        <item m="1" x="83"/>
        <item m="1" x="142"/>
        <item m="1" x="156"/>
        <item m="1" x="133"/>
        <item m="1" x="92"/>
        <item m="1" x="122"/>
        <item m="1" x="89"/>
        <item m="1" x="88"/>
        <item m="1" x="163"/>
        <item m="1" x="139"/>
        <item m="1" x="70"/>
        <item m="1" x="71"/>
        <item m="1" x="69"/>
        <item m="1" x="72"/>
        <item m="1" x="187"/>
        <item m="1" x="147"/>
        <item x="25"/>
        <item m="1" x="125"/>
        <item m="1" x="155"/>
        <item m="1" x="146"/>
        <item m="1" x="110"/>
        <item m="1" x="93"/>
        <item m="1" x="169"/>
        <item m="1" x="195"/>
        <item m="1" x="120"/>
        <item m="1" x="141"/>
        <item m="1" x="171"/>
        <item m="1" x="182"/>
        <item m="1" x="138"/>
        <item m="1" x="96"/>
        <item m="1" x="165"/>
        <item m="1" x="87"/>
        <item m="1" x="129"/>
        <item m="1" x="177"/>
        <item m="1" x="158"/>
        <item m="1" x="162"/>
        <item m="1" x="132"/>
        <item m="1" x="144"/>
        <item m="1" x="104"/>
        <item m="1" x="119"/>
        <item m="1" x="148"/>
        <item m="1" x="82"/>
        <item m="1" x="131"/>
        <item m="1" x="159"/>
        <item m="1" x="190"/>
        <item m="1" x="179"/>
        <item m="1" x="160"/>
        <item m="1" x="150"/>
        <item m="1" x="164"/>
        <item m="1" x="183"/>
        <item m="1" x="192"/>
        <item m="1" x="105"/>
        <item m="1" x="130"/>
        <item m="1" x="112"/>
        <item m="1" x="154"/>
        <item m="1" x="180"/>
        <item m="1" x="175"/>
        <item m="1" x="90"/>
        <item m="1" x="194"/>
        <item m="1" x="161"/>
        <item m="1" x="80"/>
        <item m="1" x="185"/>
        <item m="1" x="100"/>
        <item m="1" x="98"/>
        <item m="1" x="172"/>
        <item m="1" x="149"/>
        <item m="1" x="117"/>
        <item m="1" x="166"/>
        <item m="1" x="126"/>
        <item m="1" x="102"/>
        <item m="1" x="99"/>
        <item m="1" x="103"/>
        <item m="1" x="95"/>
        <item m="1" x="170"/>
        <item m="1" x="188"/>
        <item m="1" x="121"/>
        <item m="1" x="193"/>
        <item m="1" x="168"/>
        <item m="1" x="57"/>
        <item m="1" x="54"/>
        <item m="1" x="51"/>
        <item m="1" x="61"/>
        <item m="1" x="59"/>
        <item m="1" x="202"/>
        <item m="1" x="208"/>
        <item m="1" x="201"/>
        <item m="1" x="200"/>
        <item x="10"/>
        <item x="29"/>
        <item x="30"/>
        <item m="1" x="135"/>
        <item m="1" x="109"/>
        <item m="1" x="152"/>
        <item m="1" x="145"/>
        <item m="1" x="181"/>
        <item m="1" x="97"/>
        <item m="1" x="134"/>
        <item m="1" x="86"/>
        <item m="1" x="178"/>
        <item m="1" x="101"/>
        <item m="1" x="118"/>
        <item m="1" x="173"/>
        <item m="1" x="167"/>
        <item m="1" x="34"/>
        <item m="1" x="186"/>
        <item m="1" x="176"/>
        <item m="1" x="116"/>
        <item m="1" x="36"/>
        <item m="1" x="85"/>
        <item m="1" x="128"/>
        <item m="1" x="107"/>
        <item m="1" x="196"/>
        <item m="1" x="40"/>
        <item m="1" x="60"/>
        <item x="15"/>
        <item m="1" x="49"/>
        <item m="1" x="46"/>
        <item m="1" x="42"/>
        <item m="1" x="48"/>
        <item m="1" x="41"/>
        <item m="1" x="39"/>
        <item m="1" x="35"/>
        <item m="1" x="50"/>
        <item m="1" x="44"/>
        <item m="1" x="47"/>
        <item m="1" x="65"/>
        <item x="26"/>
        <item m="1" x="37"/>
        <item m="1" x="204"/>
        <item m="1" x="206"/>
        <item m="1" x="205"/>
        <item x="28"/>
        <item x="3"/>
        <item x="8"/>
        <item x="13"/>
        <item x="7"/>
        <item x="32"/>
        <item m="1" x="73"/>
        <item m="1" x="189"/>
        <item m="1" x="91"/>
        <item m="1" x="33"/>
        <item m="1" x="106"/>
        <item x="20"/>
        <item m="1" x="174"/>
        <item m="1" x="52"/>
        <item x="4"/>
        <item x="1"/>
        <item x="9"/>
        <item x="18"/>
        <item m="1" x="56"/>
        <item x="21"/>
        <item x="22"/>
        <item x="5"/>
        <item m="1" x="58"/>
        <item x="31"/>
        <item x="11"/>
        <item x="16"/>
        <item x="17"/>
        <item x="27"/>
        <item x="0"/>
        <item x="6"/>
        <item m="1" x="45"/>
        <item x="23"/>
        <item x="2"/>
        <item x="19"/>
        <item t="default"/>
      </items>
    </pivotField>
    <pivotField showAll="0"/>
    <pivotField showAll="0"/>
    <pivotField showAll="0"/>
    <pivotField showAll="0"/>
    <pivotField showAll="0"/>
    <pivotField showAll="0"/>
    <pivotField showAll="0"/>
    <pivotField showAll="0"/>
  </pivotFields>
  <rowFields count="1">
    <field x="40"/>
  </rowFields>
  <rowItems count="34">
    <i>
      <x v="25"/>
    </i>
    <i>
      <x v="35"/>
    </i>
    <i>
      <x v="37"/>
    </i>
    <i>
      <x v="64"/>
    </i>
    <i>
      <x v="135"/>
    </i>
    <i>
      <x v="136"/>
    </i>
    <i>
      <x v="137"/>
    </i>
    <i>
      <x v="162"/>
    </i>
    <i>
      <x v="174"/>
    </i>
    <i>
      <x v="179"/>
    </i>
    <i>
      <x v="180"/>
    </i>
    <i>
      <x v="181"/>
    </i>
    <i>
      <x v="182"/>
    </i>
    <i>
      <x v="183"/>
    </i>
    <i>
      <x v="184"/>
    </i>
    <i>
      <x v="190"/>
    </i>
    <i>
      <x v="193"/>
    </i>
    <i>
      <x v="194"/>
    </i>
    <i>
      <x v="195"/>
    </i>
    <i>
      <x v="196"/>
    </i>
    <i>
      <x v="198"/>
    </i>
    <i>
      <x v="199"/>
    </i>
    <i>
      <x v="200"/>
    </i>
    <i>
      <x v="202"/>
    </i>
    <i>
      <x v="203"/>
    </i>
    <i>
      <x v="204"/>
    </i>
    <i>
      <x v="205"/>
    </i>
    <i>
      <x v="206"/>
    </i>
    <i>
      <x v="207"/>
    </i>
    <i>
      <x v="208"/>
    </i>
    <i>
      <x v="210"/>
    </i>
    <i>
      <x v="211"/>
    </i>
    <i>
      <x v="212"/>
    </i>
    <i t="grand">
      <x/>
    </i>
  </rowItems>
  <colItems count="1">
    <i/>
  </colItems>
  <dataFields count="1">
    <dataField name="Count of reaction" fld="40" subtotal="count" baseField="0" baseItem="0"/>
  </dataFields>
  <formats count="13">
    <format dxfId="312">
      <pivotArea dataOnly="0" labelOnly="1" outline="0" axis="axisValues" fieldPosition="0"/>
    </format>
    <format dxfId="311">
      <pivotArea dataOnly="0" labelOnly="1" outline="0" axis="axisValues" fieldPosition="0"/>
    </format>
    <format dxfId="310">
      <pivotArea dataOnly="0" labelOnly="1" outline="0" axis="axisValues" fieldPosition="0"/>
    </format>
    <format dxfId="309">
      <pivotArea type="all" dataOnly="0" outline="0" fieldPosition="0"/>
    </format>
    <format dxfId="308">
      <pivotArea outline="0" collapsedLevelsAreSubtotals="1" fieldPosition="0"/>
    </format>
    <format dxfId="307">
      <pivotArea dataOnly="0" labelOnly="1" grandRow="1" outline="0" fieldPosition="0"/>
    </format>
    <format dxfId="306">
      <pivotArea dataOnly="0" labelOnly="1" outline="0" axis="axisValues" fieldPosition="0"/>
    </format>
    <format dxfId="305">
      <pivotArea type="all" dataOnly="0" outline="0" fieldPosition="0"/>
    </format>
    <format dxfId="304">
      <pivotArea outline="0" collapsedLevelsAreSubtotals="1" fieldPosition="0"/>
    </format>
    <format dxfId="303">
      <pivotArea dataOnly="0" labelOnly="1" grandRow="1" outline="0" fieldPosition="0"/>
    </format>
    <format dxfId="302">
      <pivotArea dataOnly="0" labelOnly="1" outline="0" axis="axisValues" fieldPosition="0"/>
    </format>
    <format dxfId="301">
      <pivotArea dataOnly="0" labelOnly="1" outline="0" axis="axisValues" fieldPosition="0"/>
    </format>
    <format dxfId="30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5340FBF-EE23-4CEB-9C55-5AC560834144}" name="PivotTable1"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70" firstHeaderRow="1" firstDataRow="1" firstDataCol="1" rowPageCount="1" colPageCount="1"/>
  <pivotFields count="49">
    <pivotField showAll="0"/>
    <pivotField showAll="0"/>
    <pivotField showAll="0"/>
    <pivotField showAll="0"/>
    <pivotField axis="axisRow" dataField="1" showAll="0">
      <items count="172">
        <item x="125"/>
        <item x="166"/>
        <item x="55"/>
        <item x="163"/>
        <item x="97"/>
        <item x="165"/>
        <item x="83"/>
        <item x="49"/>
        <item x="153"/>
        <item x="152"/>
        <item x="154"/>
        <item x="98"/>
        <item x="50"/>
        <item x="151"/>
        <item x="27"/>
        <item m="1" x="168"/>
        <item x="164"/>
        <item x="13"/>
        <item x="31"/>
        <item x="162"/>
        <item x="99"/>
        <item x="108"/>
        <item x="66"/>
        <item x="156"/>
        <item x="56"/>
        <item x="94"/>
        <item x="159"/>
        <item x="6"/>
        <item x="90"/>
        <item x="107"/>
        <item x="106"/>
        <item x="121"/>
        <item x="105"/>
        <item x="109"/>
        <item x="133"/>
        <item x="36"/>
        <item x="158"/>
        <item x="30"/>
        <item x="111"/>
        <item x="110"/>
        <item x="24"/>
        <item x="112"/>
        <item x="20"/>
        <item x="54"/>
        <item x="42"/>
        <item x="40"/>
        <item x="141"/>
        <item x="62"/>
        <item m="1" x="169"/>
        <item m="1" x="170"/>
        <item x="115"/>
        <item x="57"/>
        <item x="113"/>
        <item x="41"/>
        <item x="142"/>
        <item x="21"/>
        <item x="52"/>
        <item x="89"/>
        <item x="10"/>
        <item x="143"/>
        <item x="140"/>
        <item x="12"/>
        <item x="51"/>
        <item x="91"/>
        <item x="8"/>
        <item x="22"/>
        <item x="53"/>
        <item x="0"/>
        <item x="149"/>
        <item x="9"/>
        <item x="15"/>
        <item x="145"/>
        <item x="146"/>
        <item x="11"/>
        <item x="120"/>
        <item x="132"/>
        <item x="39"/>
        <item x="77"/>
        <item x="7"/>
        <item x="82"/>
        <item x="134"/>
        <item x="118"/>
        <item x="85"/>
        <item x="119"/>
        <item x="81"/>
        <item x="32"/>
        <item x="58"/>
        <item x="43"/>
        <item x="150"/>
        <item x="68"/>
        <item x="73"/>
        <item x="67"/>
        <item x="64"/>
        <item x="116"/>
        <item x="155"/>
        <item x="71"/>
        <item x="78"/>
        <item x="16"/>
        <item x="70"/>
        <item x="5"/>
        <item x="148"/>
        <item x="69"/>
        <item x="161"/>
        <item x="29"/>
        <item x="59"/>
        <item x="92"/>
        <item x="65"/>
        <item x="160"/>
        <item x="38"/>
        <item x="63"/>
        <item x="4"/>
        <item x="74"/>
        <item x="75"/>
        <item x="76"/>
        <item x="126"/>
        <item x="147"/>
        <item x="117"/>
        <item x="114"/>
        <item x="88"/>
        <item x="33"/>
        <item x="25"/>
        <item x="23"/>
        <item x="28"/>
        <item x="95"/>
        <item x="93"/>
        <item x="14"/>
        <item x="17"/>
        <item x="44"/>
        <item x="48"/>
        <item x="72"/>
        <item x="87"/>
        <item x="46"/>
        <item x="34"/>
        <item x="18"/>
        <item x="157"/>
        <item x="123"/>
        <item x="124"/>
        <item x="60"/>
        <item x="45"/>
        <item x="47"/>
        <item x="1"/>
        <item x="128"/>
        <item x="127"/>
        <item x="130"/>
        <item x="129"/>
        <item x="131"/>
        <item x="19"/>
        <item x="37"/>
        <item x="122"/>
        <item x="35"/>
        <item x="104"/>
        <item x="61"/>
        <item x="2"/>
        <item x="144"/>
        <item x="137"/>
        <item x="135"/>
        <item x="138"/>
        <item x="3"/>
        <item x="136"/>
        <item x="101"/>
        <item x="139"/>
        <item x="79"/>
        <item x="26"/>
        <item x="80"/>
        <item x="102"/>
        <item x="100"/>
        <item x="96"/>
        <item x="86"/>
        <item x="103"/>
        <item x="84"/>
        <item x="167"/>
        <item t="default"/>
      </items>
    </pivotField>
    <pivotField showAll="0"/>
    <pivotField showAll="0"/>
    <pivotField axis="axisPage" showAll="0">
      <items count="54">
        <item x="28"/>
        <item x="12"/>
        <item x="35"/>
        <item x="44"/>
        <item x="4"/>
        <item x="27"/>
        <item x="47"/>
        <item x="36"/>
        <item x="8"/>
        <item x="30"/>
        <item x="9"/>
        <item x="23"/>
        <item x="6"/>
        <item x="31"/>
        <item x="10"/>
        <item x="19"/>
        <item x="40"/>
        <item x="15"/>
        <item x="17"/>
        <item x="42"/>
        <item x="26"/>
        <item x="43"/>
        <item x="14"/>
        <item x="0"/>
        <item x="45"/>
        <item x="46"/>
        <item x="34"/>
        <item x="2"/>
        <item x="20"/>
        <item x="16"/>
        <item x="49"/>
        <item x="33"/>
        <item x="1"/>
        <item x="37"/>
        <item x="41"/>
        <item x="3"/>
        <item x="21"/>
        <item x="7"/>
        <item m="1" x="52"/>
        <item x="18"/>
        <item x="25"/>
        <item x="50"/>
        <item x="32"/>
        <item x="5"/>
        <item x="29"/>
        <item x="22"/>
        <item x="38"/>
        <item x="39"/>
        <item x="48"/>
        <item x="24"/>
        <item x="13"/>
        <item x="11"/>
        <item x="5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67">
    <i>
      <x v="1"/>
    </i>
    <i>
      <x v="7"/>
    </i>
    <i>
      <x v="12"/>
    </i>
    <i>
      <x v="27"/>
    </i>
    <i>
      <x v="38"/>
    </i>
    <i>
      <x v="39"/>
    </i>
    <i>
      <x v="40"/>
    </i>
    <i>
      <x v="41"/>
    </i>
    <i>
      <x v="42"/>
    </i>
    <i>
      <x v="52"/>
    </i>
    <i>
      <x v="55"/>
    </i>
    <i>
      <x v="57"/>
    </i>
    <i>
      <x v="58"/>
    </i>
    <i>
      <x v="67"/>
    </i>
    <i>
      <x v="70"/>
    </i>
    <i>
      <x v="77"/>
    </i>
    <i>
      <x v="80"/>
    </i>
    <i>
      <x v="86"/>
    </i>
    <i>
      <x v="87"/>
    </i>
    <i>
      <x v="89"/>
    </i>
    <i>
      <x v="97"/>
    </i>
    <i>
      <x v="103"/>
    </i>
    <i>
      <x v="108"/>
    </i>
    <i>
      <x v="112"/>
    </i>
    <i>
      <x v="113"/>
    </i>
    <i>
      <x v="117"/>
    </i>
    <i>
      <x v="120"/>
    </i>
    <i>
      <x v="125"/>
    </i>
    <i>
      <x v="126"/>
    </i>
    <i>
      <x v="127"/>
    </i>
    <i>
      <x v="129"/>
    </i>
    <i>
      <x v="131"/>
    </i>
    <i>
      <x v="132"/>
    </i>
    <i>
      <x v="133"/>
    </i>
    <i>
      <x v="135"/>
    </i>
    <i>
      <x v="136"/>
    </i>
    <i>
      <x v="138"/>
    </i>
    <i>
      <x v="139"/>
    </i>
    <i>
      <x v="140"/>
    </i>
    <i>
      <x v="141"/>
    </i>
    <i>
      <x v="142"/>
    </i>
    <i>
      <x v="143"/>
    </i>
    <i>
      <x v="144"/>
    </i>
    <i>
      <x v="145"/>
    </i>
    <i>
      <x v="146"/>
    </i>
    <i>
      <x v="147"/>
    </i>
    <i>
      <x v="148"/>
    </i>
    <i>
      <x v="149"/>
    </i>
    <i>
      <x v="150"/>
    </i>
    <i>
      <x v="152"/>
    </i>
    <i>
      <x v="154"/>
    </i>
    <i>
      <x v="155"/>
    </i>
    <i>
      <x v="156"/>
    </i>
    <i>
      <x v="157"/>
    </i>
    <i>
      <x v="158"/>
    </i>
    <i>
      <x v="159"/>
    </i>
    <i>
      <x v="160"/>
    </i>
    <i>
      <x v="161"/>
    </i>
    <i>
      <x v="162"/>
    </i>
    <i>
      <x v="163"/>
    </i>
    <i>
      <x v="164"/>
    </i>
    <i>
      <x v="165"/>
    </i>
    <i>
      <x v="166"/>
    </i>
    <i>
      <x v="167"/>
    </i>
    <i>
      <x v="168"/>
    </i>
    <i>
      <x v="169"/>
    </i>
    <i t="grand">
      <x/>
    </i>
  </rowItems>
  <colItems count="1">
    <i/>
  </colItems>
  <pageFields count="1">
    <pageField fld="7" item="12" hier="-1"/>
  </pageFields>
  <dataFields count="1">
    <dataField name="Count of MetalLoading" fld="4" subtotal="count" baseField="4"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 dT="2023-04-01T19:56:43.36" personId="{73BD92C9-7E8B-47B4-A8CE-59532AF18A4E}" id="{203047A9-DD04-49D5-9AE2-FD0E3BAAA986}">
    <text>Orange ones are the ones we put in the predictive model.</text>
  </threadedComment>
  <threadedComment ref="E1" dT="2023-04-01T19:53:45.94" personId="{73BD92C9-7E8B-47B4-A8CE-59532AF18A4E}" id="{42B712E2-86B4-4353-A372-5944A956DC55}">
    <text>If theoretical loading is given, it is selected. If it is not given, actual metal loading is written.</text>
  </threadedComment>
  <threadedComment ref="AD1" dT="2023-04-02T17:20:05.72" personId="{73BD92C9-7E8B-47B4-A8CE-59532AF18A4E}" id="{AC0C2880-9E78-4E33-A43F-F6643CD85262}">
    <text>With estimation</text>
  </threadedComment>
  <threadedComment ref="AK1104" dT="2023-03-18T17:00:20.00" personId="{63A6D513-E89A-4AA6-BEAA-69FC4BBB0633}" id="{156B14DF-7991-4832-880E-5742CA97065C}">
    <text>Does not make sense corresponds to dispersion</text>
  </threadedComment>
</ThreadedComments>
</file>

<file path=xl/threadedComments/threadedComment2.xml><?xml version="1.0" encoding="utf-8"?>
<ThreadedComments xmlns="http://schemas.microsoft.com/office/spreadsheetml/2018/threadedcomments" xmlns:x="http://schemas.openxmlformats.org/spreadsheetml/2006/main">
  <threadedComment ref="L1" dT="2023-03-24T22:33:40.47" personId="{73BD92C9-7E8B-47B4-A8CE-59532AF18A4E}" id="{4758D0E2-F2E2-4BB4-A066-2515F980C092}">
    <text>Blue ones: Mixture pH
Green ones: Solvent pH</text>
  </threadedComment>
  <threadedComment ref="N1" dT="2023-03-24T22:34:04.34" personId="{73BD92C9-7E8B-47B4-A8CE-59532AF18A4E}" id="{809306DE-18FE-4F79-8364-5FA9F8BCC0DD}">
    <text>Blue ones were estimated from reference paper</text>
  </threadedComment>
  <threadedComment ref="AA1104" dT="2023-03-18T17:00:20.00" personId="{63A6D513-E89A-4AA6-BEAA-69FC4BBB0633}" id="{437A0B5E-9A3E-4E6E-A6CB-17E307EDAD63}">
    <text>Does not make sense corresponds to dispersion</text>
  </threadedComment>
</ThreadedComments>
</file>

<file path=xl/worksheets/_rels/sheet1.xml.rels><?xml version="1.0" encoding="UTF-8" standalone="yes"?>
<Relationships xmlns="http://schemas.openxmlformats.org/package/2006/relationships"><Relationship Id="rId117" Type="http://schemas.openxmlformats.org/officeDocument/2006/relationships/hyperlink" Target="https://doi.org/10.1016/S0926-860X(01)00571-3" TargetMode="External"/><Relationship Id="rId21" Type="http://schemas.openxmlformats.org/officeDocument/2006/relationships/hyperlink" Target="https://doi.org/10.1016/j.apcata.2010.04.052" TargetMode="External"/><Relationship Id="rId324" Type="http://schemas.openxmlformats.org/officeDocument/2006/relationships/hyperlink" Target="https://doi.org/10.1016/j.cej.2014.07.128" TargetMode="External"/><Relationship Id="rId531" Type="http://schemas.openxmlformats.org/officeDocument/2006/relationships/hyperlink" Target="https://doi.org/10.1002/cctc.202101170" TargetMode="External"/><Relationship Id="rId170" Type="http://schemas.openxmlformats.org/officeDocument/2006/relationships/hyperlink" Target="https://doi.org/10.1021/ie050517p" TargetMode="External"/><Relationship Id="rId268" Type="http://schemas.openxmlformats.org/officeDocument/2006/relationships/hyperlink" Target="https://doi.org/10.1007/s11244-011-9692-z" TargetMode="External"/><Relationship Id="rId475" Type="http://schemas.openxmlformats.org/officeDocument/2006/relationships/hyperlink" Target="https://doi.org/10.1016/j.apcata.2004.09.004" TargetMode="External"/><Relationship Id="rId32" Type="http://schemas.openxmlformats.org/officeDocument/2006/relationships/hyperlink" Target="https://doi.org/10.1021/jp902542f" TargetMode="External"/><Relationship Id="rId128" Type="http://schemas.openxmlformats.org/officeDocument/2006/relationships/hyperlink" Target="https://doi.org/10.1016/S0926-860X(00)00465-8" TargetMode="External"/><Relationship Id="rId335" Type="http://schemas.openxmlformats.org/officeDocument/2006/relationships/hyperlink" Target="https://doi.org/10.1016/S1872-2067(14)60264-3" TargetMode="External"/><Relationship Id="rId542" Type="http://schemas.openxmlformats.org/officeDocument/2006/relationships/hyperlink" Target="https://doi.org/10.1007/s10562-021-03620-w" TargetMode="External"/><Relationship Id="rId181" Type="http://schemas.openxmlformats.org/officeDocument/2006/relationships/hyperlink" Target="https://doi.org/10.1039/B601984F" TargetMode="External"/><Relationship Id="rId402" Type="http://schemas.openxmlformats.org/officeDocument/2006/relationships/hyperlink" Target="https://doi.org/10.1007/s11696-018-0589-1" TargetMode="External"/><Relationship Id="rId279" Type="http://schemas.openxmlformats.org/officeDocument/2006/relationships/hyperlink" Target="https://doi.org/10.1007/s10562-010-0336-x" TargetMode="External"/><Relationship Id="rId486" Type="http://schemas.openxmlformats.org/officeDocument/2006/relationships/hyperlink" Target="https://doi.org/10.1016/j.cattod.2008.05.003" TargetMode="External"/><Relationship Id="rId43" Type="http://schemas.openxmlformats.org/officeDocument/2006/relationships/hyperlink" Target="https://doi.org/10.1016/j.jcat.2009.07.019" TargetMode="External"/><Relationship Id="rId139" Type="http://schemas.openxmlformats.org/officeDocument/2006/relationships/hyperlink" Target="https://doi.org/10.1016/S0926-860X(01)00571-3" TargetMode="External"/><Relationship Id="rId346" Type="http://schemas.openxmlformats.org/officeDocument/2006/relationships/hyperlink" Target="https://doi.org/10.3390/catal6010012" TargetMode="External"/><Relationship Id="rId553" Type="http://schemas.openxmlformats.org/officeDocument/2006/relationships/hyperlink" Target="https://doi.org/10.1016/S0021-9797(03)00171-1" TargetMode="External"/><Relationship Id="rId192" Type="http://schemas.openxmlformats.org/officeDocument/2006/relationships/hyperlink" Target="https://doi.org/10.1007/s11144-008-5373-8" TargetMode="External"/><Relationship Id="rId206" Type="http://schemas.openxmlformats.org/officeDocument/2006/relationships/hyperlink" Target="https://doi.org/10.1007/s11244-009-9387-x" TargetMode="External"/><Relationship Id="rId413" Type="http://schemas.openxmlformats.org/officeDocument/2006/relationships/hyperlink" Target="https://doi.org/10.1098/rsos.191155" TargetMode="External"/><Relationship Id="rId497" Type="http://schemas.openxmlformats.org/officeDocument/2006/relationships/hyperlink" Target="https://doi.org/10.1016/j.apcata.2012.08.036" TargetMode="External"/><Relationship Id="rId357" Type="http://schemas.openxmlformats.org/officeDocument/2006/relationships/hyperlink" Target="https://doi.org/10.1016/j.jcat.2016.03.017" TargetMode="External"/><Relationship Id="rId54" Type="http://schemas.openxmlformats.org/officeDocument/2006/relationships/hyperlink" Target="https://doi.org/10.1016/j.catcom.2008.04.005" TargetMode="External"/><Relationship Id="rId217" Type="http://schemas.openxmlformats.org/officeDocument/2006/relationships/hyperlink" Target="https://doi.org/10.1016/j.apcatb.2009.10.015" TargetMode="External"/><Relationship Id="rId564" Type="http://schemas.openxmlformats.org/officeDocument/2006/relationships/hyperlink" Target="https://doi.org/10.1016/j.apcata.2014.01.006" TargetMode="External"/><Relationship Id="rId424" Type="http://schemas.openxmlformats.org/officeDocument/2006/relationships/hyperlink" Target="https://doi.org/10.1016/j.apcatb.2020.118631" TargetMode="External"/><Relationship Id="rId270" Type="http://schemas.openxmlformats.org/officeDocument/2006/relationships/hyperlink" Target="https://doi.org/10.1016/j.apcatb.2011.04.004" TargetMode="External"/><Relationship Id="rId65" Type="http://schemas.openxmlformats.org/officeDocument/2006/relationships/hyperlink" Target="https://doi.org/10.1039/B601984F" TargetMode="External"/><Relationship Id="rId130" Type="http://schemas.openxmlformats.org/officeDocument/2006/relationships/hyperlink" Target="https://doi.org/10.1016/S0926-860X(99)00496-2" TargetMode="External"/><Relationship Id="rId368" Type="http://schemas.openxmlformats.org/officeDocument/2006/relationships/hyperlink" Target="https://doi.org/10.1016/j.apcatb.2017.06.064" TargetMode="External"/><Relationship Id="rId575" Type="http://schemas.openxmlformats.org/officeDocument/2006/relationships/comments" Target="../comments1.xml"/><Relationship Id="rId228" Type="http://schemas.openxmlformats.org/officeDocument/2006/relationships/hyperlink" Target="https://doi.org/10.1016/j.apcata.2011.09.043" TargetMode="External"/><Relationship Id="rId435" Type="http://schemas.openxmlformats.org/officeDocument/2006/relationships/hyperlink" Target="https://doi.org/10.1016/j.jcat.2020.05.040" TargetMode="External"/><Relationship Id="rId281" Type="http://schemas.openxmlformats.org/officeDocument/2006/relationships/hyperlink" Target="https://doi.org/10.1007/s11144-011-0317-0" TargetMode="External"/><Relationship Id="rId337" Type="http://schemas.openxmlformats.org/officeDocument/2006/relationships/hyperlink" Target="https://doi.org/10.1016/j.apcata.2014.10.044" TargetMode="External"/><Relationship Id="rId502" Type="http://schemas.openxmlformats.org/officeDocument/2006/relationships/hyperlink" Target="https://doi.org/10.1016/j.apcatb.2013.01.005" TargetMode="External"/><Relationship Id="rId34" Type="http://schemas.openxmlformats.org/officeDocument/2006/relationships/hyperlink" Target="https://doi.org/10.1016/j.cattod.2009.07.029" TargetMode="External"/><Relationship Id="rId76" Type="http://schemas.openxmlformats.org/officeDocument/2006/relationships/hyperlink" Target="https://doi.org/10.1016/j.cattod.2006.07.026" TargetMode="External"/><Relationship Id="rId141" Type="http://schemas.openxmlformats.org/officeDocument/2006/relationships/hyperlink" Target="https://doi.org/10.1016/S0020-1693(02)00800-9" TargetMode="External"/><Relationship Id="rId379" Type="http://schemas.openxmlformats.org/officeDocument/2006/relationships/hyperlink" Target="https://doi.org/10.1016/j.cattod.2017.05.024" TargetMode="External"/><Relationship Id="rId544" Type="http://schemas.openxmlformats.org/officeDocument/2006/relationships/hyperlink" Target="https://doi.org/10.1007/s10562-021-03650-4" TargetMode="External"/><Relationship Id="rId7" Type="http://schemas.openxmlformats.org/officeDocument/2006/relationships/hyperlink" Target="https://doi.org/10.1016/j.molcata.2011.09.018" TargetMode="External"/><Relationship Id="rId183" Type="http://schemas.openxmlformats.org/officeDocument/2006/relationships/hyperlink" Target="https://doi.org/10.1016/j.apcatb.2007.05.008" TargetMode="External"/><Relationship Id="rId239" Type="http://schemas.openxmlformats.org/officeDocument/2006/relationships/hyperlink" Target="https://doi.org/10.1016/j.cattod.2011.06.011" TargetMode="External"/><Relationship Id="rId390" Type="http://schemas.openxmlformats.org/officeDocument/2006/relationships/hyperlink" Target="https://doi.org/10.1016/j.renene.2018.05.017" TargetMode="External"/><Relationship Id="rId404" Type="http://schemas.openxmlformats.org/officeDocument/2006/relationships/hyperlink" Target="https://doi.org/10.1016/j.jcat.2019.06.034" TargetMode="External"/><Relationship Id="rId446" Type="http://schemas.openxmlformats.org/officeDocument/2006/relationships/hyperlink" Target="https://doi.org/10.1021/acsestengg.0c00227" TargetMode="External"/><Relationship Id="rId250" Type="http://schemas.openxmlformats.org/officeDocument/2006/relationships/hyperlink" Target="https://doi.org/10.1016/j.jcat.2011.07.010" TargetMode="External"/><Relationship Id="rId292" Type="http://schemas.openxmlformats.org/officeDocument/2006/relationships/hyperlink" Target="https://doi.org/10.1021/jp202797q" TargetMode="External"/><Relationship Id="rId306" Type="http://schemas.openxmlformats.org/officeDocument/2006/relationships/hyperlink" Target="https://doi.org/10.1016/j.fuproc.2014.01.009" TargetMode="External"/><Relationship Id="rId488" Type="http://schemas.openxmlformats.org/officeDocument/2006/relationships/hyperlink" Target="https://doi.org/10.1016/j.jcis.2008.02.021" TargetMode="External"/><Relationship Id="rId45" Type="http://schemas.openxmlformats.org/officeDocument/2006/relationships/hyperlink" Target="https://doi.org/10.1016/j.apcata.2009.05.024" TargetMode="External"/><Relationship Id="rId87" Type="http://schemas.openxmlformats.org/officeDocument/2006/relationships/hyperlink" Target="https://doi.org/10.1016/j.molcata.2005.01.004" TargetMode="External"/><Relationship Id="rId110" Type="http://schemas.openxmlformats.org/officeDocument/2006/relationships/hyperlink" Target="https://doi.org/10.1016/S0169-4332(03)00354-4" TargetMode="External"/><Relationship Id="rId348" Type="http://schemas.openxmlformats.org/officeDocument/2006/relationships/hyperlink" Target="https://doi.org/10.1039/C6RA05479J" TargetMode="External"/><Relationship Id="rId513" Type="http://schemas.openxmlformats.org/officeDocument/2006/relationships/hyperlink" Target="https://doi.org/10.1016/j.cattod.2007.02.014" TargetMode="External"/><Relationship Id="rId555" Type="http://schemas.openxmlformats.org/officeDocument/2006/relationships/hyperlink" Target="https://doi.org/10.1016/j.ijhydene.2022.10.149" TargetMode="External"/><Relationship Id="rId152" Type="http://schemas.openxmlformats.org/officeDocument/2006/relationships/hyperlink" Target="https://doi.org/10.1016/j.apcata.2005.07.045" TargetMode="External"/><Relationship Id="rId194" Type="http://schemas.openxmlformats.org/officeDocument/2006/relationships/hyperlink" Target="https://doi.org/10.1016/j.electacta.2009.08.039" TargetMode="External"/><Relationship Id="rId208" Type="http://schemas.openxmlformats.org/officeDocument/2006/relationships/hyperlink" Target="https://doi.org/10.1016/j.jcat.2009.05.008" TargetMode="External"/><Relationship Id="rId415" Type="http://schemas.openxmlformats.org/officeDocument/2006/relationships/hyperlink" Target="https://doi.org/10.1016/j.ces.2020.115588" TargetMode="External"/><Relationship Id="rId457" Type="http://schemas.openxmlformats.org/officeDocument/2006/relationships/hyperlink" Target="https://doi.org/10.1016/S0926-860X(01)00606-8" TargetMode="External"/><Relationship Id="rId261" Type="http://schemas.openxmlformats.org/officeDocument/2006/relationships/hyperlink" Target="https://doi.org/10.1007/s11144-011-0321-4" TargetMode="External"/><Relationship Id="rId499" Type="http://schemas.openxmlformats.org/officeDocument/2006/relationships/hyperlink" Target="https://doi.org/10.1016/j.apcatb.2012.12.025" TargetMode="External"/><Relationship Id="rId14" Type="http://schemas.openxmlformats.org/officeDocument/2006/relationships/hyperlink" Target="https://doi.org/10.1016/j.apcatb.2011.02.001" TargetMode="External"/><Relationship Id="rId56" Type="http://schemas.openxmlformats.org/officeDocument/2006/relationships/hyperlink" Target="https://doi.org/10.1016/j.cattod.2008.08.020" TargetMode="External"/><Relationship Id="rId317" Type="http://schemas.openxmlformats.org/officeDocument/2006/relationships/hyperlink" Target="https://doi.org/10.1016/j.apcatb.2014.06.041" TargetMode="External"/><Relationship Id="rId359" Type="http://schemas.openxmlformats.org/officeDocument/2006/relationships/hyperlink" Target="https://doi.org/10.1016/j.molcata.2016.02.022" TargetMode="External"/><Relationship Id="rId524" Type="http://schemas.openxmlformats.org/officeDocument/2006/relationships/hyperlink" Target="https://doi.org/10.3390/nano11092380" TargetMode="External"/><Relationship Id="rId566" Type="http://schemas.openxmlformats.org/officeDocument/2006/relationships/hyperlink" Target="https://doi.org/10.1016/j.jcat.2008.09.022" TargetMode="External"/><Relationship Id="rId98" Type="http://schemas.openxmlformats.org/officeDocument/2006/relationships/hyperlink" Target="https://doi.org/10.1016/j.apcata.2005.06.008" TargetMode="External"/><Relationship Id="rId121" Type="http://schemas.openxmlformats.org/officeDocument/2006/relationships/hyperlink" Target="https://doi.org/10.1023/A:1019096901094" TargetMode="External"/><Relationship Id="rId163" Type="http://schemas.openxmlformats.org/officeDocument/2006/relationships/hyperlink" Target="https://doi.org/10.1016/j.apcata.2005.01.009" TargetMode="External"/><Relationship Id="rId219" Type="http://schemas.openxmlformats.org/officeDocument/2006/relationships/hyperlink" Target="https://doi.org/10.1016/j.cattod.2009.02.029" TargetMode="External"/><Relationship Id="rId370" Type="http://schemas.openxmlformats.org/officeDocument/2006/relationships/hyperlink" Target="https://doi.org/10.1080/2055074X.2018.1477315" TargetMode="External"/><Relationship Id="rId426" Type="http://schemas.openxmlformats.org/officeDocument/2006/relationships/hyperlink" Target="https://doi.org/10.1016/j.chemosphere.2019.124740" TargetMode="External"/><Relationship Id="rId230" Type="http://schemas.openxmlformats.org/officeDocument/2006/relationships/hyperlink" Target="https://doi.org/10.1016/j.molcata.2011.10.004" TargetMode="External"/><Relationship Id="rId468" Type="http://schemas.openxmlformats.org/officeDocument/2006/relationships/hyperlink" Target="https://doi.org/10.1016/S1872-2067(17)62864-X" TargetMode="External"/><Relationship Id="rId25" Type="http://schemas.openxmlformats.org/officeDocument/2006/relationships/hyperlink" Target="https://doi.org/10.1016/j.crci.2010.06.022" TargetMode="External"/><Relationship Id="rId67" Type="http://schemas.openxmlformats.org/officeDocument/2006/relationships/hyperlink" Target="https://doi.org/10.1021/jp060183x" TargetMode="External"/><Relationship Id="rId272" Type="http://schemas.openxmlformats.org/officeDocument/2006/relationships/hyperlink" Target="https://doi.org/10.1016/j.crci.2011.04.007" TargetMode="External"/><Relationship Id="rId328" Type="http://schemas.openxmlformats.org/officeDocument/2006/relationships/hyperlink" Target="https://doi.org/10.1016/j.cattod.2014.10.037" TargetMode="External"/><Relationship Id="rId535" Type="http://schemas.openxmlformats.org/officeDocument/2006/relationships/hyperlink" Target="https://doi.org/10.1016/j.chemosphere.2021.132641" TargetMode="External"/><Relationship Id="rId132" Type="http://schemas.openxmlformats.org/officeDocument/2006/relationships/hyperlink" Target="https://doi.org/10.1016/S0920-5861(99)00337-5" TargetMode="External"/><Relationship Id="rId174" Type="http://schemas.openxmlformats.org/officeDocument/2006/relationships/hyperlink" Target="https://doi.org/10.1016/j.cattod.2006.02.039" TargetMode="External"/><Relationship Id="rId381" Type="http://schemas.openxmlformats.org/officeDocument/2006/relationships/hyperlink" Target="https://doi.org/10.1002/cctc.201701991" TargetMode="External"/><Relationship Id="rId241" Type="http://schemas.openxmlformats.org/officeDocument/2006/relationships/hyperlink" Target="https://doi.org/10.1016/j.cattod.2011.02.050" TargetMode="External"/><Relationship Id="rId437" Type="http://schemas.openxmlformats.org/officeDocument/2006/relationships/hyperlink" Target="https://doi.org/10.1039/D0CY00734J" TargetMode="External"/><Relationship Id="rId479" Type="http://schemas.openxmlformats.org/officeDocument/2006/relationships/hyperlink" Target="https://doi.org/10.1016/j.catcom.2007.03.023" TargetMode="External"/><Relationship Id="rId36" Type="http://schemas.openxmlformats.org/officeDocument/2006/relationships/hyperlink" Target="https://doi.org/10.1016/j.jcat.2009.05.009" TargetMode="External"/><Relationship Id="rId283" Type="http://schemas.openxmlformats.org/officeDocument/2006/relationships/hyperlink" Target="https://doi.org/10.1016/j.apcatb.2010.11.011" TargetMode="External"/><Relationship Id="rId339" Type="http://schemas.openxmlformats.org/officeDocument/2006/relationships/hyperlink" Target="https://doi.org/10.1016/j.jcat.2015.08.012" TargetMode="External"/><Relationship Id="rId490" Type="http://schemas.openxmlformats.org/officeDocument/2006/relationships/hyperlink" Target="https://doi.org/10.1016/j.cattod.2007.12.058" TargetMode="External"/><Relationship Id="rId504" Type="http://schemas.openxmlformats.org/officeDocument/2006/relationships/hyperlink" Target="https://doi.org/10.1021/acs.energyfuels.7b01498" TargetMode="External"/><Relationship Id="rId546" Type="http://schemas.openxmlformats.org/officeDocument/2006/relationships/hyperlink" Target="https://doi.org/10.1007/s10562-021-03650-4" TargetMode="External"/><Relationship Id="rId78" Type="http://schemas.openxmlformats.org/officeDocument/2006/relationships/hyperlink" Target="https://doi.org/10.1016/j.cattod.2005.06.035" TargetMode="External"/><Relationship Id="rId101" Type="http://schemas.openxmlformats.org/officeDocument/2006/relationships/hyperlink" Target="https://doi.org/10.1016/j.catcom.2004.07.008" TargetMode="External"/><Relationship Id="rId143" Type="http://schemas.openxmlformats.org/officeDocument/2006/relationships/hyperlink" Target="https://doi.org/10.1016/S0926-3373(02)00148-0" TargetMode="External"/><Relationship Id="rId185" Type="http://schemas.openxmlformats.org/officeDocument/2006/relationships/hyperlink" Target="https://doi.org/10.1016/j.jhazmat.2007.06.085" TargetMode="External"/><Relationship Id="rId350" Type="http://schemas.openxmlformats.org/officeDocument/2006/relationships/hyperlink" Target="https://doi.org/10.1039/C6RA17000E" TargetMode="External"/><Relationship Id="rId406" Type="http://schemas.openxmlformats.org/officeDocument/2006/relationships/hyperlink" Target="https://doi.org/10.1021/acs.jpcc.9b07606" TargetMode="External"/><Relationship Id="rId9" Type="http://schemas.openxmlformats.org/officeDocument/2006/relationships/hyperlink" Target="https://doi.org/10.1016/j.molcata.2011.10.004" TargetMode="External"/><Relationship Id="rId210" Type="http://schemas.openxmlformats.org/officeDocument/2006/relationships/hyperlink" Target="https://doi.org/10.1016/j.apcata.2009.07.042" TargetMode="External"/><Relationship Id="rId392" Type="http://schemas.openxmlformats.org/officeDocument/2006/relationships/hyperlink" Target="https://doi.org/10.1016/j.cattod.2017.02.037" TargetMode="External"/><Relationship Id="rId448" Type="http://schemas.openxmlformats.org/officeDocument/2006/relationships/hyperlink" Target="https://doi.org/10.1016/j.ijhydene.2021.01.235" TargetMode="External"/><Relationship Id="rId252" Type="http://schemas.openxmlformats.org/officeDocument/2006/relationships/hyperlink" Target="https://doi.org/10.1016/j.apcatb.2011.08.022" TargetMode="External"/><Relationship Id="rId294" Type="http://schemas.openxmlformats.org/officeDocument/2006/relationships/hyperlink" Target="https://doi.org/10.1039/C1CC11723H" TargetMode="External"/><Relationship Id="rId308" Type="http://schemas.openxmlformats.org/officeDocument/2006/relationships/hyperlink" Target="https://doi.org/10.1016/j.jcat.2014.08.001" TargetMode="External"/><Relationship Id="rId515" Type="http://schemas.openxmlformats.org/officeDocument/2006/relationships/hyperlink" Target="https://doi.org/10.1016/j.cattod.2007.01.053" TargetMode="External"/><Relationship Id="rId47" Type="http://schemas.openxmlformats.org/officeDocument/2006/relationships/hyperlink" Target="https://doi.org/10.1007/s10562-009-0050-8" TargetMode="External"/><Relationship Id="rId89" Type="http://schemas.openxmlformats.org/officeDocument/2006/relationships/hyperlink" Target="https://doi.org/10.1016/j.apcata.2005.01.009" TargetMode="External"/><Relationship Id="rId112" Type="http://schemas.openxmlformats.org/officeDocument/2006/relationships/hyperlink" Target="https://doi.org/10.1016/S0926-3373(02)00148-0" TargetMode="External"/><Relationship Id="rId154" Type="http://schemas.openxmlformats.org/officeDocument/2006/relationships/hyperlink" Target="https://doi.org/10.1016/j.cattod.2005.07.059" TargetMode="External"/><Relationship Id="rId361" Type="http://schemas.openxmlformats.org/officeDocument/2006/relationships/hyperlink" Target="https://doi.org/10.1016/j.catcom.2015.10.012" TargetMode="External"/><Relationship Id="rId557" Type="http://schemas.openxmlformats.org/officeDocument/2006/relationships/hyperlink" Target="http://dx.doi.org/10.1016/j.cattod.2016.05.025" TargetMode="External"/><Relationship Id="rId196" Type="http://schemas.openxmlformats.org/officeDocument/2006/relationships/hyperlink" Target="https://doi.org/10.1039/B904317A" TargetMode="External"/><Relationship Id="rId417" Type="http://schemas.openxmlformats.org/officeDocument/2006/relationships/hyperlink" Target="https://doi.org/10.1016/j.mcat.2020.111112" TargetMode="External"/><Relationship Id="rId459" Type="http://schemas.openxmlformats.org/officeDocument/2006/relationships/hyperlink" Target="https://doi.org/10.1016/S0926-860X(02)00237-5" TargetMode="External"/><Relationship Id="rId16" Type="http://schemas.openxmlformats.org/officeDocument/2006/relationships/hyperlink" Target="https://doi.org/10.1021/jp2083659" TargetMode="External"/><Relationship Id="rId221" Type="http://schemas.openxmlformats.org/officeDocument/2006/relationships/hyperlink" Target="https://doi.org/10.1007/s10562-010-0430-0" TargetMode="External"/><Relationship Id="rId263" Type="http://schemas.openxmlformats.org/officeDocument/2006/relationships/hyperlink" Target="https://doi.org/10.1016/j.fuproc.2011.03.006" TargetMode="External"/><Relationship Id="rId319" Type="http://schemas.openxmlformats.org/officeDocument/2006/relationships/hyperlink" Target="https://doi.org/10.1016/j.apcatb.2014.07.017" TargetMode="External"/><Relationship Id="rId470" Type="http://schemas.openxmlformats.org/officeDocument/2006/relationships/hyperlink" Target="https://doi.org/10.1016/j.apcata.2017.07.032" TargetMode="External"/><Relationship Id="rId526" Type="http://schemas.openxmlformats.org/officeDocument/2006/relationships/hyperlink" Target="https://doi.org/10.1016/j.cattod.2021.08.005" TargetMode="External"/><Relationship Id="rId58" Type="http://schemas.openxmlformats.org/officeDocument/2006/relationships/hyperlink" Target="https://doi.org/10.1016/j.elecom.2008.02.038" TargetMode="External"/><Relationship Id="rId123" Type="http://schemas.openxmlformats.org/officeDocument/2006/relationships/hyperlink" Target="https://doi.org/10.1016/S0920-5861(99)00337-5" TargetMode="External"/><Relationship Id="rId330" Type="http://schemas.openxmlformats.org/officeDocument/2006/relationships/hyperlink" Target="https://doi.org/10.1016/j.apcata.2015.01.044" TargetMode="External"/><Relationship Id="rId568" Type="http://schemas.openxmlformats.org/officeDocument/2006/relationships/hyperlink" Target="https://doi.org/10.1016/j.molcata.2004.02.007" TargetMode="External"/><Relationship Id="rId165" Type="http://schemas.openxmlformats.org/officeDocument/2006/relationships/hyperlink" Target="https://doi.org/10.1021/jp051874g" TargetMode="External"/><Relationship Id="rId372" Type="http://schemas.openxmlformats.org/officeDocument/2006/relationships/hyperlink" Target="https://doi.org/10.1007/s11172-018-2039-1" TargetMode="External"/><Relationship Id="rId428" Type="http://schemas.openxmlformats.org/officeDocument/2006/relationships/hyperlink" Target="https://doi.org/10.1021/acs.iecr.9b05351" TargetMode="External"/><Relationship Id="rId232" Type="http://schemas.openxmlformats.org/officeDocument/2006/relationships/hyperlink" Target="https://doi.org/10.1016/j.catcom.2011.09.022" TargetMode="External"/><Relationship Id="rId274" Type="http://schemas.openxmlformats.org/officeDocument/2006/relationships/hyperlink" Target="https://doi.org/10.1063/1.3593472" TargetMode="External"/><Relationship Id="rId481" Type="http://schemas.openxmlformats.org/officeDocument/2006/relationships/hyperlink" Target="https://doi.org/10.1007/s11144-008-5304-8" TargetMode="External"/><Relationship Id="rId27" Type="http://schemas.openxmlformats.org/officeDocument/2006/relationships/hyperlink" Target="https://doi.org/10.1002/fuce.201000046" TargetMode="External"/><Relationship Id="rId69" Type="http://schemas.openxmlformats.org/officeDocument/2006/relationships/hyperlink" Target="https://doi.org/10.1016/j.apcata.2006.05.020" TargetMode="External"/><Relationship Id="rId134" Type="http://schemas.openxmlformats.org/officeDocument/2006/relationships/hyperlink" Target="https://doi.org/10.1007/BF02771428" TargetMode="External"/><Relationship Id="rId537" Type="http://schemas.openxmlformats.org/officeDocument/2006/relationships/hyperlink" Target="https://doi.org/10.1007/s10562-021-03783-6" TargetMode="External"/><Relationship Id="rId80" Type="http://schemas.openxmlformats.org/officeDocument/2006/relationships/hyperlink" Target="https://doi.org/10.1016/j.jcat.2004.12.018" TargetMode="External"/><Relationship Id="rId176" Type="http://schemas.openxmlformats.org/officeDocument/2006/relationships/hyperlink" Target="https://doi.org/10.1016/j.apcata.2006.07.023" TargetMode="External"/><Relationship Id="rId341" Type="http://schemas.openxmlformats.org/officeDocument/2006/relationships/hyperlink" Target="https://doi.org/10.1021/acscatal.5b01464" TargetMode="External"/><Relationship Id="rId383" Type="http://schemas.openxmlformats.org/officeDocument/2006/relationships/hyperlink" Target="https://doi.org/10.1039/C8RA01987H" TargetMode="External"/><Relationship Id="rId439" Type="http://schemas.openxmlformats.org/officeDocument/2006/relationships/hyperlink" Target="https://doi.org/10.1021/acsami.1c04051" TargetMode="External"/><Relationship Id="rId201" Type="http://schemas.openxmlformats.org/officeDocument/2006/relationships/hyperlink" Target="https://doi.org/10.1016/j.apcata.2009.05.024" TargetMode="External"/><Relationship Id="rId243" Type="http://schemas.openxmlformats.org/officeDocument/2006/relationships/hyperlink" Target="https://doi.org/10.1016/j.electacta.2011.06.036" TargetMode="External"/><Relationship Id="rId285" Type="http://schemas.openxmlformats.org/officeDocument/2006/relationships/hyperlink" Target="https://doi.org/10.1039/C0JM03361H" TargetMode="External"/><Relationship Id="rId450" Type="http://schemas.openxmlformats.org/officeDocument/2006/relationships/hyperlink" Target="https://doi.org/10.1016/S0926-860X(01)00465-3" TargetMode="External"/><Relationship Id="rId506" Type="http://schemas.openxmlformats.org/officeDocument/2006/relationships/hyperlink" Target="https://doi.org/10.1007/s11244-017-0733-0" TargetMode="External"/><Relationship Id="rId38" Type="http://schemas.openxmlformats.org/officeDocument/2006/relationships/hyperlink" Target="https://doi.org/10.1007/s10562-009-0194-6" TargetMode="External"/><Relationship Id="rId103" Type="http://schemas.openxmlformats.org/officeDocument/2006/relationships/hyperlink" Target="https://doi.org/10.1016/j.molcata.2004.08.007" TargetMode="External"/><Relationship Id="rId310" Type="http://schemas.openxmlformats.org/officeDocument/2006/relationships/hyperlink" Target="https://doi.org/10.1039/C4TA02155J" TargetMode="External"/><Relationship Id="rId492" Type="http://schemas.openxmlformats.org/officeDocument/2006/relationships/hyperlink" Target="https://doi.org/10.1016/j.jcat.2011.11.018" TargetMode="External"/><Relationship Id="rId548" Type="http://schemas.openxmlformats.org/officeDocument/2006/relationships/hyperlink" Target="https://doi.org/10.1039/C9CP03943K" TargetMode="External"/><Relationship Id="rId91" Type="http://schemas.openxmlformats.org/officeDocument/2006/relationships/hyperlink" Target="https://doi.org/10.1016/j.molcata.2005.04.047" TargetMode="External"/><Relationship Id="rId145" Type="http://schemas.openxmlformats.org/officeDocument/2006/relationships/hyperlink" Target="https://doi.org/10.1016/S0926-3373(03)00321-7" TargetMode="External"/><Relationship Id="rId187" Type="http://schemas.openxmlformats.org/officeDocument/2006/relationships/hyperlink" Target="https://doi.org/10.1007/s11426-007-0082-0" TargetMode="External"/><Relationship Id="rId352" Type="http://schemas.openxmlformats.org/officeDocument/2006/relationships/hyperlink" Target="https://doi.org/10.1021/acs.iecr.5b02851" TargetMode="External"/><Relationship Id="rId394" Type="http://schemas.openxmlformats.org/officeDocument/2006/relationships/hyperlink" Target="https://doi.org/10.1016/j.catcom.2018.02.024" TargetMode="External"/><Relationship Id="rId408" Type="http://schemas.openxmlformats.org/officeDocument/2006/relationships/hyperlink" Target="https://doi.org/10.2478/pjct-2019-0038" TargetMode="External"/><Relationship Id="rId212" Type="http://schemas.openxmlformats.org/officeDocument/2006/relationships/hyperlink" Target="https://doi.org/10.1016/j.jcat.2010.03.001" TargetMode="External"/><Relationship Id="rId254" Type="http://schemas.openxmlformats.org/officeDocument/2006/relationships/hyperlink" Target="https://doi.org/10.1016/j.catcom.2011.06.004" TargetMode="External"/><Relationship Id="rId49" Type="http://schemas.openxmlformats.org/officeDocument/2006/relationships/hyperlink" Target="https://doi.org/10.1016/j.molcata.2009.03.006" TargetMode="External"/><Relationship Id="rId114" Type="http://schemas.openxmlformats.org/officeDocument/2006/relationships/hyperlink" Target="https://doi.org/10.1016/S0020-1693(02)00800-9" TargetMode="External"/><Relationship Id="rId296" Type="http://schemas.openxmlformats.org/officeDocument/2006/relationships/hyperlink" Target="https://doi.org/10.1016/j.jcat.2011.02.001" TargetMode="External"/><Relationship Id="rId461" Type="http://schemas.openxmlformats.org/officeDocument/2006/relationships/hyperlink" Target="https://doi.org/10.1023/A:1021045122126" TargetMode="External"/><Relationship Id="rId517" Type="http://schemas.openxmlformats.org/officeDocument/2006/relationships/hyperlink" Target="https://doi.org/10.1007/s11783-013-0613-1" TargetMode="External"/><Relationship Id="rId559" Type="http://schemas.openxmlformats.org/officeDocument/2006/relationships/hyperlink" Target="https://doi.org/10.1007/s11814-018-0015-y" TargetMode="External"/><Relationship Id="rId60" Type="http://schemas.openxmlformats.org/officeDocument/2006/relationships/hyperlink" Target="https://doi.org/10.1007/s11426-007-0082-0" TargetMode="External"/><Relationship Id="rId156" Type="http://schemas.openxmlformats.org/officeDocument/2006/relationships/hyperlink" Target="https://doi.org/10.1016/j.apcata.2005.05.019" TargetMode="External"/><Relationship Id="rId198" Type="http://schemas.openxmlformats.org/officeDocument/2006/relationships/hyperlink" Target="https://doi.org/10.1016/j.jcat.2009.07.008" TargetMode="External"/><Relationship Id="rId321" Type="http://schemas.openxmlformats.org/officeDocument/2006/relationships/hyperlink" Target="https://doi.org/10.1179/2055075814Y.0000000002" TargetMode="External"/><Relationship Id="rId363" Type="http://schemas.openxmlformats.org/officeDocument/2006/relationships/hyperlink" Target="https://doi.org/10.1016/S1872-2067(15)61090-7" TargetMode="External"/><Relationship Id="rId419" Type="http://schemas.openxmlformats.org/officeDocument/2006/relationships/hyperlink" Target="https://doi.org/10.3390/catal10080837" TargetMode="External"/><Relationship Id="rId570" Type="http://schemas.openxmlformats.org/officeDocument/2006/relationships/hyperlink" Target="https://doi.org/10.1016/j.cattod.2021.08.006" TargetMode="External"/><Relationship Id="rId223" Type="http://schemas.openxmlformats.org/officeDocument/2006/relationships/hyperlink" Target="https://doi.org/10.1016/j.apcata.2010.07.042" TargetMode="External"/><Relationship Id="rId430" Type="http://schemas.openxmlformats.org/officeDocument/2006/relationships/hyperlink" Target="https://doi.org/10.1007/s11144-020-01795-8" TargetMode="External"/><Relationship Id="rId18" Type="http://schemas.openxmlformats.org/officeDocument/2006/relationships/hyperlink" Target="https://doi.org/10.1007/s10562-010-0370-8" TargetMode="External"/><Relationship Id="rId265" Type="http://schemas.openxmlformats.org/officeDocument/2006/relationships/hyperlink" Target="https://doi.org/10.1007/s11144-011-0318-z" TargetMode="External"/><Relationship Id="rId472" Type="http://schemas.openxmlformats.org/officeDocument/2006/relationships/hyperlink" Target="https://doi.org/10.1016/j.apcatb.2017.06.023" TargetMode="External"/><Relationship Id="rId528" Type="http://schemas.openxmlformats.org/officeDocument/2006/relationships/hyperlink" Target="https://doi.org/10.1016/j.cattod.2020.04.006" TargetMode="External"/><Relationship Id="rId125" Type="http://schemas.openxmlformats.org/officeDocument/2006/relationships/hyperlink" Target="https://doi.org/10.1016/S0926-860X(99)00496-2" TargetMode="External"/><Relationship Id="rId167" Type="http://schemas.openxmlformats.org/officeDocument/2006/relationships/hyperlink" Target="https://doi.org/10.1016/j.molcata.2005.06.032" TargetMode="External"/><Relationship Id="rId332" Type="http://schemas.openxmlformats.org/officeDocument/2006/relationships/hyperlink" Target="https://doi.org/10.1016/j.jcat.2015.04.018" TargetMode="External"/><Relationship Id="rId374" Type="http://schemas.openxmlformats.org/officeDocument/2006/relationships/hyperlink" Target="https://doi.org/10.1016/j.cattod.2017.10.015" TargetMode="External"/><Relationship Id="rId71" Type="http://schemas.openxmlformats.org/officeDocument/2006/relationships/hyperlink" Target="https://doi.org/10.1016/j.apcata.2006.07.023" TargetMode="External"/><Relationship Id="rId234" Type="http://schemas.openxmlformats.org/officeDocument/2006/relationships/hyperlink" Target="https://doi.org/10.1016/j.apcatb.2011.06.005" TargetMode="External"/><Relationship Id="rId2" Type="http://schemas.openxmlformats.org/officeDocument/2006/relationships/hyperlink" Target="https://doi.org/10.1016/S0926-860X(00)00442-7" TargetMode="External"/><Relationship Id="rId29" Type="http://schemas.openxmlformats.org/officeDocument/2006/relationships/hyperlink" Target="https://doi.org/10.1016/j.jelechem.2010.05.021" TargetMode="External"/><Relationship Id="rId276" Type="http://schemas.openxmlformats.org/officeDocument/2006/relationships/hyperlink" Target="https://doi.org/10.1016/j.catcom.2011.03.026" TargetMode="External"/><Relationship Id="rId441" Type="http://schemas.openxmlformats.org/officeDocument/2006/relationships/hyperlink" Target="https://doi.org/10.1016/j.cej.2021.129150" TargetMode="External"/><Relationship Id="rId483" Type="http://schemas.openxmlformats.org/officeDocument/2006/relationships/hyperlink" Target="https://doi.org/10.1016/j.catcom.2008.07.014" TargetMode="External"/><Relationship Id="rId539" Type="http://schemas.openxmlformats.org/officeDocument/2006/relationships/hyperlink" Target="https://doi.org/10.1039/D0RA10773E" TargetMode="External"/><Relationship Id="rId40" Type="http://schemas.openxmlformats.org/officeDocument/2006/relationships/hyperlink" Target="https://doi.org/10.1016/j.jpowsour.2009.06.034" TargetMode="External"/><Relationship Id="rId136" Type="http://schemas.openxmlformats.org/officeDocument/2006/relationships/hyperlink" Target="https://doi.org/10.1016/S0920-5861(00)00428-4" TargetMode="External"/><Relationship Id="rId178" Type="http://schemas.openxmlformats.org/officeDocument/2006/relationships/hyperlink" Target="https://doi.org/10.1016/j.apcata.2006.05.020" TargetMode="External"/><Relationship Id="rId301" Type="http://schemas.openxmlformats.org/officeDocument/2006/relationships/hyperlink" Target="https://doi.org/10.1016/j.apcatb.2013.01.067" TargetMode="External"/><Relationship Id="rId343" Type="http://schemas.openxmlformats.org/officeDocument/2006/relationships/hyperlink" Target="https://doi.org/10.1016/j.catcom.2016.01.028" TargetMode="External"/><Relationship Id="rId550" Type="http://schemas.openxmlformats.org/officeDocument/2006/relationships/hyperlink" Target="https://doi.org/10.1007/s10971-010-2153-5" TargetMode="External"/><Relationship Id="rId82" Type="http://schemas.openxmlformats.org/officeDocument/2006/relationships/hyperlink" Target="https://doi.org/10.1016/j.apcata.2005.05.007" TargetMode="External"/><Relationship Id="rId203" Type="http://schemas.openxmlformats.org/officeDocument/2006/relationships/hyperlink" Target="https://doi.org/10.1016/j.cej.2009.01.022" TargetMode="External"/><Relationship Id="rId385" Type="http://schemas.openxmlformats.org/officeDocument/2006/relationships/hyperlink" Target="https://doi.org/10.1016/j.jcis.2017.09.014" TargetMode="External"/><Relationship Id="rId245" Type="http://schemas.openxmlformats.org/officeDocument/2006/relationships/hyperlink" Target="https://doi.org/10.1016/j.catcom.2011.05.007" TargetMode="External"/><Relationship Id="rId287" Type="http://schemas.openxmlformats.org/officeDocument/2006/relationships/hyperlink" Target="https://doi.org/10.1002/adsc.201100012" TargetMode="External"/><Relationship Id="rId410" Type="http://schemas.openxmlformats.org/officeDocument/2006/relationships/hyperlink" Target="https://doi.org/10.1002/cctc.201900752" TargetMode="External"/><Relationship Id="rId452" Type="http://schemas.openxmlformats.org/officeDocument/2006/relationships/hyperlink" Target="https://doi.org/10.1016/S0926-860X(00)00837-1" TargetMode="External"/><Relationship Id="rId494" Type="http://schemas.openxmlformats.org/officeDocument/2006/relationships/hyperlink" Target="https://doi.org/10.1021/ef300694c" TargetMode="External"/><Relationship Id="rId508" Type="http://schemas.openxmlformats.org/officeDocument/2006/relationships/hyperlink" Target="https://doi.org/10.1016/j.catcom.2014.07.006" TargetMode="External"/><Relationship Id="rId105" Type="http://schemas.openxmlformats.org/officeDocument/2006/relationships/hyperlink" Target="https://doi.org/10.1016/j.apcata.2004.02.016" TargetMode="External"/><Relationship Id="rId147" Type="http://schemas.openxmlformats.org/officeDocument/2006/relationships/hyperlink" Target="https://doi.org/10.1023/A:1020703817295" TargetMode="External"/><Relationship Id="rId312" Type="http://schemas.openxmlformats.org/officeDocument/2006/relationships/hyperlink" Target="https://doi.org/10.1016/j.apcata.2014.05.027" TargetMode="External"/><Relationship Id="rId354" Type="http://schemas.openxmlformats.org/officeDocument/2006/relationships/hyperlink" Target="https://doi.org/10.1016/j.apcatb.2015.07.015" TargetMode="External"/><Relationship Id="rId51" Type="http://schemas.openxmlformats.org/officeDocument/2006/relationships/hyperlink" Target="https://doi.org/10.1016/j.ijhydene.2009.06.063" TargetMode="External"/><Relationship Id="rId93" Type="http://schemas.openxmlformats.org/officeDocument/2006/relationships/hyperlink" Target="https://doi.org/10.1016/j.jcat.2005.04.033" TargetMode="External"/><Relationship Id="rId189" Type="http://schemas.openxmlformats.org/officeDocument/2006/relationships/hyperlink" Target="https://doi.org/10.1016/j.elecom.2008.02.038" TargetMode="External"/><Relationship Id="rId396" Type="http://schemas.openxmlformats.org/officeDocument/2006/relationships/hyperlink" Target="https://doi.org/10.1016/j.ijhydene.2018.07.182" TargetMode="External"/><Relationship Id="rId561" Type="http://schemas.openxmlformats.org/officeDocument/2006/relationships/hyperlink" Target="https://doi.org/10.1016/S1001-0742(12)60169-7" TargetMode="External"/><Relationship Id="rId214" Type="http://schemas.openxmlformats.org/officeDocument/2006/relationships/hyperlink" Target="https://doi.org/10.1016/j.jelechem.2010.05.021" TargetMode="External"/><Relationship Id="rId256" Type="http://schemas.openxmlformats.org/officeDocument/2006/relationships/hyperlink" Target="https://doi.org/10.1007/s10800-011-0318-8" TargetMode="External"/><Relationship Id="rId298" Type="http://schemas.openxmlformats.org/officeDocument/2006/relationships/hyperlink" Target="https://doi.org/10.1016/j.apcatb.2012.05.023" TargetMode="External"/><Relationship Id="rId421" Type="http://schemas.openxmlformats.org/officeDocument/2006/relationships/hyperlink" Target="https://doi.org/10.1016/j.cej.2019.122969" TargetMode="External"/><Relationship Id="rId463" Type="http://schemas.openxmlformats.org/officeDocument/2006/relationships/hyperlink" Target="https://doi.org/10.1016/S1381-1169(01)00450-2" TargetMode="External"/><Relationship Id="rId519" Type="http://schemas.openxmlformats.org/officeDocument/2006/relationships/hyperlink" Target="https://doi.org/10.1016/j.ijhydene.2014.07.158" TargetMode="External"/><Relationship Id="rId116" Type="http://schemas.openxmlformats.org/officeDocument/2006/relationships/hyperlink" Target="https://doi.org/10.1016/S0926-860X(01)00685-8" TargetMode="External"/><Relationship Id="rId158" Type="http://schemas.openxmlformats.org/officeDocument/2006/relationships/hyperlink" Target="https://doi.org/10.1016/j.jcat.2005.04.033" TargetMode="External"/><Relationship Id="rId323" Type="http://schemas.openxmlformats.org/officeDocument/2006/relationships/hyperlink" Target="https://doi.org/10.1016/j.cej.2014.07.128" TargetMode="External"/><Relationship Id="rId530" Type="http://schemas.openxmlformats.org/officeDocument/2006/relationships/hyperlink" Target="https://doi.org/10.1002/cctc.202101170" TargetMode="External"/><Relationship Id="rId20" Type="http://schemas.openxmlformats.org/officeDocument/2006/relationships/hyperlink" Target="https://doi.org/10.1016/j.apcata.2010.07.042" TargetMode="External"/><Relationship Id="rId62" Type="http://schemas.openxmlformats.org/officeDocument/2006/relationships/hyperlink" Target="https://doi.org/10.1016/j.jhazmat.2007.06.085" TargetMode="External"/><Relationship Id="rId365" Type="http://schemas.openxmlformats.org/officeDocument/2006/relationships/hyperlink" Target="https://doi.org/10.1002/anie.201709124" TargetMode="External"/><Relationship Id="rId572" Type="http://schemas.openxmlformats.org/officeDocument/2006/relationships/hyperlink" Target="https://doi.org/10.1016/j.jcat.2021.11.035" TargetMode="External"/><Relationship Id="rId225" Type="http://schemas.openxmlformats.org/officeDocument/2006/relationships/hyperlink" Target="https://doi.org/10.1016/j.apcatb.2010.06.020" TargetMode="External"/><Relationship Id="rId267" Type="http://schemas.openxmlformats.org/officeDocument/2006/relationships/hyperlink" Target="https://doi.org/10.1166/jnn.2011.4829" TargetMode="External"/><Relationship Id="rId432" Type="http://schemas.openxmlformats.org/officeDocument/2006/relationships/hyperlink" Target="https://doi.org/10.1007/s12598-019-01347-7" TargetMode="External"/><Relationship Id="rId474" Type="http://schemas.openxmlformats.org/officeDocument/2006/relationships/hyperlink" Target="https://doi.org/10.1016/j.molcata.2003.10.044" TargetMode="External"/><Relationship Id="rId127" Type="http://schemas.openxmlformats.org/officeDocument/2006/relationships/hyperlink" Target="https://doi.org/10.1016/S0926-860X(00)00465-8" TargetMode="External"/><Relationship Id="rId31" Type="http://schemas.openxmlformats.org/officeDocument/2006/relationships/hyperlink" Target="https://doi.org/10.1016/j.jcat.2010.03.001" TargetMode="External"/><Relationship Id="rId73" Type="http://schemas.openxmlformats.org/officeDocument/2006/relationships/hyperlink" Target="https://doi.org/10.1016/j.cattod.2006.02.039" TargetMode="External"/><Relationship Id="rId169" Type="http://schemas.openxmlformats.org/officeDocument/2006/relationships/hyperlink" Target="https://doi.org/10.1016/j.jcat.2004.12.018" TargetMode="External"/><Relationship Id="rId334" Type="http://schemas.openxmlformats.org/officeDocument/2006/relationships/hyperlink" Target="https://doi.org/10.3390/catal5020671" TargetMode="External"/><Relationship Id="rId376" Type="http://schemas.openxmlformats.org/officeDocument/2006/relationships/hyperlink" Target="https://doi.org/10.1080/02726351.2017.1295294" TargetMode="External"/><Relationship Id="rId541" Type="http://schemas.openxmlformats.org/officeDocument/2006/relationships/hyperlink" Target="https://doi.org/10.3390/ijms22031256" TargetMode="External"/><Relationship Id="rId4" Type="http://schemas.openxmlformats.org/officeDocument/2006/relationships/hyperlink" Target="https://doi.org/10.1016/j.cattod.2011.02.064" TargetMode="External"/><Relationship Id="rId180" Type="http://schemas.openxmlformats.org/officeDocument/2006/relationships/hyperlink" Target="https://doi.org/10.1021/jp060183x" TargetMode="External"/><Relationship Id="rId236" Type="http://schemas.openxmlformats.org/officeDocument/2006/relationships/hyperlink" Target="https://doi.org/10.1016/j.cattod.2011.05.013" TargetMode="External"/><Relationship Id="rId278" Type="http://schemas.openxmlformats.org/officeDocument/2006/relationships/hyperlink" Target="https://doi.org/10.1002/aic.12421" TargetMode="External"/><Relationship Id="rId401" Type="http://schemas.openxmlformats.org/officeDocument/2006/relationships/hyperlink" Target="https://doi.org/10.1007/s11144-018-1505-y" TargetMode="External"/><Relationship Id="rId443" Type="http://schemas.openxmlformats.org/officeDocument/2006/relationships/hyperlink" Target="https://doi.org/10.1002/cctc.202001797" TargetMode="External"/><Relationship Id="rId303" Type="http://schemas.openxmlformats.org/officeDocument/2006/relationships/hyperlink" Target="https://doi.org/10.1016/j.apcata.2013.03.002" TargetMode="External"/><Relationship Id="rId485" Type="http://schemas.openxmlformats.org/officeDocument/2006/relationships/hyperlink" Target="https://doi.org/10.1016/j.cattod.2008.02.019" TargetMode="External"/><Relationship Id="rId42" Type="http://schemas.openxmlformats.org/officeDocument/2006/relationships/hyperlink" Target="https://doi.org/10.1016/j.cej.2009.09.037" TargetMode="External"/><Relationship Id="rId84" Type="http://schemas.openxmlformats.org/officeDocument/2006/relationships/hyperlink" Target="https://doi.org/10.1016/j.molcata.2005.06.053" TargetMode="External"/><Relationship Id="rId138" Type="http://schemas.openxmlformats.org/officeDocument/2006/relationships/hyperlink" Target="https://doi.org/10.1006/jcat.2000.3113" TargetMode="External"/><Relationship Id="rId345" Type="http://schemas.openxmlformats.org/officeDocument/2006/relationships/hyperlink" Target="https://doi.org/10.1007/s13204-015-0419-5" TargetMode="External"/><Relationship Id="rId387" Type="http://schemas.openxmlformats.org/officeDocument/2006/relationships/hyperlink" Target="https://doi.org/10.1039/C7CY02110K" TargetMode="External"/><Relationship Id="rId510" Type="http://schemas.openxmlformats.org/officeDocument/2006/relationships/hyperlink" Target="https://doi.org/10.1016/j.fuel.2012.09.059" TargetMode="External"/><Relationship Id="rId552" Type="http://schemas.openxmlformats.org/officeDocument/2006/relationships/hyperlink" Target="https://doi.org/10.1016/S0926-860X(00)00717-1" TargetMode="External"/><Relationship Id="rId191" Type="http://schemas.openxmlformats.org/officeDocument/2006/relationships/hyperlink" Target="https://doi.org/10.1016/j.cattod.2008.08.020" TargetMode="External"/><Relationship Id="rId205" Type="http://schemas.openxmlformats.org/officeDocument/2006/relationships/hyperlink" Target="https://doi.org/10.1016/j.cej.2009.09.037" TargetMode="External"/><Relationship Id="rId247" Type="http://schemas.openxmlformats.org/officeDocument/2006/relationships/hyperlink" Target="https://doi.org/10.1016/j.cattod.2011.03.038" TargetMode="External"/><Relationship Id="rId412" Type="http://schemas.openxmlformats.org/officeDocument/2006/relationships/hyperlink" Target="https://doi.org/10.1134/S0965544119020099" TargetMode="External"/><Relationship Id="rId107" Type="http://schemas.openxmlformats.org/officeDocument/2006/relationships/hyperlink" Target="https://doi.org/10.1016/S0926-860X(03)00193-5" TargetMode="External"/><Relationship Id="rId289" Type="http://schemas.openxmlformats.org/officeDocument/2006/relationships/hyperlink" Target="https://doi.org/10.1016/j.fuel.2011.01.001" TargetMode="External"/><Relationship Id="rId454" Type="http://schemas.openxmlformats.org/officeDocument/2006/relationships/hyperlink" Target="https://doi.org/10.1627/JPI.45.222" TargetMode="External"/><Relationship Id="rId496" Type="http://schemas.openxmlformats.org/officeDocument/2006/relationships/hyperlink" Target="https://doi.org/10.1016/j.cattod.2011.04.034" TargetMode="External"/><Relationship Id="rId11" Type="http://schemas.openxmlformats.org/officeDocument/2006/relationships/hyperlink" Target="https://doi.org/10.1016/j.apcata.2011.09.020" TargetMode="External"/><Relationship Id="rId53" Type="http://schemas.openxmlformats.org/officeDocument/2006/relationships/hyperlink" Target="https://doi.org/10.1016/j.electacta.2009.08.039" TargetMode="External"/><Relationship Id="rId149" Type="http://schemas.openxmlformats.org/officeDocument/2006/relationships/hyperlink" Target="https://doi.org/10.1016/j.jcat.2004.06.007" TargetMode="External"/><Relationship Id="rId314" Type="http://schemas.openxmlformats.org/officeDocument/2006/relationships/hyperlink" Target="https://doi.org/10.1016/j.proeng.2015.07.299" TargetMode="External"/><Relationship Id="rId356" Type="http://schemas.openxmlformats.org/officeDocument/2006/relationships/hyperlink" Target="https://doi.org/10.1016/j.apcatb.2015.08.008" TargetMode="External"/><Relationship Id="rId398" Type="http://schemas.openxmlformats.org/officeDocument/2006/relationships/hyperlink" Target="https://doi.org/10.1016/j.mcat.2018.05.021" TargetMode="External"/><Relationship Id="rId521" Type="http://schemas.openxmlformats.org/officeDocument/2006/relationships/hyperlink" Target="https://doi.org/10.1016/S0926-860X(02)00019-4" TargetMode="External"/><Relationship Id="rId563" Type="http://schemas.openxmlformats.org/officeDocument/2006/relationships/hyperlink" Target="https://doi.org/10.1016/j.apcata.2014.01.006" TargetMode="External"/><Relationship Id="rId95" Type="http://schemas.openxmlformats.org/officeDocument/2006/relationships/hyperlink" Target="https://doi.org/10.1016/j.apcata.2005.05.019" TargetMode="External"/><Relationship Id="rId160" Type="http://schemas.openxmlformats.org/officeDocument/2006/relationships/hyperlink" Target="https://doi.org/10.1016/j.molcata.2005.04.047" TargetMode="External"/><Relationship Id="rId216" Type="http://schemas.openxmlformats.org/officeDocument/2006/relationships/hyperlink" Target="https://doi.org/10.1002/fuce.201000046" TargetMode="External"/><Relationship Id="rId423" Type="http://schemas.openxmlformats.org/officeDocument/2006/relationships/hyperlink" Target="https://doi.org/10.1016/j.apcatb.2020.118631" TargetMode="External"/><Relationship Id="rId258" Type="http://schemas.openxmlformats.org/officeDocument/2006/relationships/hyperlink" Target="https://doi.org/10.1002/cctc.201100043" TargetMode="External"/><Relationship Id="rId465" Type="http://schemas.openxmlformats.org/officeDocument/2006/relationships/hyperlink" Target="https://doi.org/10.1006/jcat.2001.3498" TargetMode="External"/><Relationship Id="rId22" Type="http://schemas.openxmlformats.org/officeDocument/2006/relationships/hyperlink" Target="https://doi.org/10.1007/s10562-010-0430-0" TargetMode="External"/><Relationship Id="rId64" Type="http://schemas.openxmlformats.org/officeDocument/2006/relationships/hyperlink" Target="https://doi.org/10.1016/j.apcatb.2007.05.008" TargetMode="External"/><Relationship Id="rId118" Type="http://schemas.openxmlformats.org/officeDocument/2006/relationships/hyperlink" Target="https://doi.org/10.1016/S0920-5861(00)00428-4" TargetMode="External"/><Relationship Id="rId325" Type="http://schemas.openxmlformats.org/officeDocument/2006/relationships/hyperlink" Target="https://doi.org/10.1016/j.jcat.2014.10.003" TargetMode="External"/><Relationship Id="rId367" Type="http://schemas.openxmlformats.org/officeDocument/2006/relationships/hyperlink" Target="https://doi.org/10.1016/j.apcatb.2017.06.064" TargetMode="External"/><Relationship Id="rId532" Type="http://schemas.openxmlformats.org/officeDocument/2006/relationships/hyperlink" Target="https://doi.org/10.1007/s11356-021-15108-6" TargetMode="External"/><Relationship Id="rId574" Type="http://schemas.openxmlformats.org/officeDocument/2006/relationships/vmlDrawing" Target="../drawings/vmlDrawing1.vml"/><Relationship Id="rId171" Type="http://schemas.openxmlformats.org/officeDocument/2006/relationships/hyperlink" Target="https://doi.org/10.1016/j.cattod.2005.06.035" TargetMode="External"/><Relationship Id="rId227" Type="http://schemas.openxmlformats.org/officeDocument/2006/relationships/hyperlink" Target="https://doi.org/10.1021/jp205951c" TargetMode="External"/><Relationship Id="rId269" Type="http://schemas.openxmlformats.org/officeDocument/2006/relationships/hyperlink" Target="https://doi.org/10.1007/s11244-011-9692-z" TargetMode="External"/><Relationship Id="rId434" Type="http://schemas.openxmlformats.org/officeDocument/2006/relationships/hyperlink" Target="https://doi.org/10.1016/j.jre.2020.04.021" TargetMode="External"/><Relationship Id="rId476" Type="http://schemas.openxmlformats.org/officeDocument/2006/relationships/hyperlink" Target="https://doi.org/10.1016/j.molcata.2003.09.046" TargetMode="External"/><Relationship Id="rId33" Type="http://schemas.openxmlformats.org/officeDocument/2006/relationships/hyperlink" Target="https://doi.org/10.1016/j.apcata.2009.07.042" TargetMode="External"/><Relationship Id="rId129" Type="http://schemas.openxmlformats.org/officeDocument/2006/relationships/hyperlink" Target="https://doi.org/10.1006/jcat.2000.2985" TargetMode="External"/><Relationship Id="rId280" Type="http://schemas.openxmlformats.org/officeDocument/2006/relationships/hyperlink" Target="https://doi.org/10.1007/s10562-010-0336-x" TargetMode="External"/><Relationship Id="rId336" Type="http://schemas.openxmlformats.org/officeDocument/2006/relationships/hyperlink" Target="https://doi.org/10.1016/S1872-2067(14)60264-3" TargetMode="External"/><Relationship Id="rId501" Type="http://schemas.openxmlformats.org/officeDocument/2006/relationships/hyperlink" Target="https://doi.org/10.1016/j.apcatb.2013.01.005" TargetMode="External"/><Relationship Id="rId543" Type="http://schemas.openxmlformats.org/officeDocument/2006/relationships/hyperlink" Target="https://doi.org/10.1007/s10562-021-03620-w" TargetMode="External"/><Relationship Id="rId75" Type="http://schemas.openxmlformats.org/officeDocument/2006/relationships/hyperlink" Target="https://doi.org/10.1016/S1003-9953(07)60014-0" TargetMode="External"/><Relationship Id="rId140" Type="http://schemas.openxmlformats.org/officeDocument/2006/relationships/hyperlink" Target="https://doi.org/10.1016/S0926-860X(01)00685-8" TargetMode="External"/><Relationship Id="rId182" Type="http://schemas.openxmlformats.org/officeDocument/2006/relationships/hyperlink" Target="https://doi.org/10.1007/s10562-007-9242-2" TargetMode="External"/><Relationship Id="rId378" Type="http://schemas.openxmlformats.org/officeDocument/2006/relationships/hyperlink" Target="https://doi.org/10.3390/catal8020064" TargetMode="External"/><Relationship Id="rId403" Type="http://schemas.openxmlformats.org/officeDocument/2006/relationships/hyperlink" Target="https://doi.org/10.1016/j.jcat.2019.06.034" TargetMode="External"/><Relationship Id="rId6" Type="http://schemas.openxmlformats.org/officeDocument/2006/relationships/hyperlink" Target="https://doi.org/10.1016/j.catcom.2011.09.022" TargetMode="External"/><Relationship Id="rId238" Type="http://schemas.openxmlformats.org/officeDocument/2006/relationships/hyperlink" Target="https://doi.org/10.1016/j.apcatb.2011.06.008" TargetMode="External"/><Relationship Id="rId445" Type="http://schemas.openxmlformats.org/officeDocument/2006/relationships/hyperlink" Target="https://doi.org/10.1021/acsestengg.0c00227" TargetMode="External"/><Relationship Id="rId487" Type="http://schemas.openxmlformats.org/officeDocument/2006/relationships/hyperlink" Target="https://doi.org/10.1016/j.cattod.2008.05.003" TargetMode="External"/><Relationship Id="rId291" Type="http://schemas.openxmlformats.org/officeDocument/2006/relationships/hyperlink" Target="https://doi.org/10.1016/j.cattod.2011.04.055" TargetMode="External"/><Relationship Id="rId305" Type="http://schemas.openxmlformats.org/officeDocument/2006/relationships/hyperlink" Target="https://doi.org/10.1021/cs400507m" TargetMode="External"/><Relationship Id="rId347" Type="http://schemas.openxmlformats.org/officeDocument/2006/relationships/hyperlink" Target="https://doi.org/10.3390/catal6010012" TargetMode="External"/><Relationship Id="rId512" Type="http://schemas.openxmlformats.org/officeDocument/2006/relationships/hyperlink" Target="https://doi.org/10.1016/j.cattod.2012.04.033" TargetMode="External"/><Relationship Id="rId44" Type="http://schemas.openxmlformats.org/officeDocument/2006/relationships/hyperlink" Target="https://doi.org/10.1016/j.cej.2009.01.022" TargetMode="External"/><Relationship Id="rId86" Type="http://schemas.openxmlformats.org/officeDocument/2006/relationships/hyperlink" Target="https://doi.org/10.1021/jp051874g" TargetMode="External"/><Relationship Id="rId151" Type="http://schemas.openxmlformats.org/officeDocument/2006/relationships/hyperlink" Target="https://doi.org/10.1016/j.apcata.2005.07.053" TargetMode="External"/><Relationship Id="rId389" Type="http://schemas.openxmlformats.org/officeDocument/2006/relationships/hyperlink" Target="https://doi.org/10.1016/j.renene.2018.05.017" TargetMode="External"/><Relationship Id="rId554" Type="http://schemas.openxmlformats.org/officeDocument/2006/relationships/hyperlink" Target="https://doi.org/10.1016/S0021-9797(03)00171-1" TargetMode="External"/><Relationship Id="rId193" Type="http://schemas.openxmlformats.org/officeDocument/2006/relationships/hyperlink" Target="https://doi.org/10.1016/j.catcom.2008.04.005" TargetMode="External"/><Relationship Id="rId207" Type="http://schemas.openxmlformats.org/officeDocument/2006/relationships/hyperlink" Target="https://doi.org/10.1016/j.jcat.2009.07.014" TargetMode="External"/><Relationship Id="rId249" Type="http://schemas.openxmlformats.org/officeDocument/2006/relationships/hyperlink" Target="https://doi.org/10.1016/j.apcata.2011.06.007" TargetMode="External"/><Relationship Id="rId414" Type="http://schemas.openxmlformats.org/officeDocument/2006/relationships/hyperlink" Target="https://doi.org/10.1098/rsos.191155" TargetMode="External"/><Relationship Id="rId456" Type="http://schemas.openxmlformats.org/officeDocument/2006/relationships/hyperlink" Target="https://doi.org/10.1016/S1387-1811(01)00235-9" TargetMode="External"/><Relationship Id="rId498" Type="http://schemas.openxmlformats.org/officeDocument/2006/relationships/hyperlink" Target="https://doi.org/10.1016/j.apcata.2012.08.036" TargetMode="External"/><Relationship Id="rId13" Type="http://schemas.openxmlformats.org/officeDocument/2006/relationships/hyperlink" Target="https://doi.org/10.1021/jp205951c" TargetMode="External"/><Relationship Id="rId109" Type="http://schemas.openxmlformats.org/officeDocument/2006/relationships/hyperlink" Target="https://doi.org/10.1016/S0926-3373(03)00321-7" TargetMode="External"/><Relationship Id="rId260" Type="http://schemas.openxmlformats.org/officeDocument/2006/relationships/hyperlink" Target="https://doi.org/10.1021/ef200523g" TargetMode="External"/><Relationship Id="rId316" Type="http://schemas.openxmlformats.org/officeDocument/2006/relationships/hyperlink" Target="https://doi.org/10.18321/ectj200" TargetMode="External"/><Relationship Id="rId523" Type="http://schemas.openxmlformats.org/officeDocument/2006/relationships/hyperlink" Target="https://doi.org/10.1016/j.cattod.2019.02.062" TargetMode="External"/><Relationship Id="rId55" Type="http://schemas.openxmlformats.org/officeDocument/2006/relationships/hyperlink" Target="https://doi.org/10.1007/s11144-008-5373-8" TargetMode="External"/><Relationship Id="rId97" Type="http://schemas.openxmlformats.org/officeDocument/2006/relationships/hyperlink" Target="https://doi.org/10.1016/j.cattod.2005.07.059" TargetMode="External"/><Relationship Id="rId120" Type="http://schemas.openxmlformats.org/officeDocument/2006/relationships/hyperlink" Target="https://doi.org/10.1007/BF02771428" TargetMode="External"/><Relationship Id="rId358" Type="http://schemas.openxmlformats.org/officeDocument/2006/relationships/hyperlink" Target="https://doi.org/10.1016/j.jcat.2016.03.017" TargetMode="External"/><Relationship Id="rId565" Type="http://schemas.openxmlformats.org/officeDocument/2006/relationships/hyperlink" Target="https://doi.org/10.1016/j.jcat.2008.09.022" TargetMode="External"/><Relationship Id="rId162" Type="http://schemas.openxmlformats.org/officeDocument/2006/relationships/hyperlink" Target="https://doi.org/10.1016/j.apcata.2005.01.009" TargetMode="External"/><Relationship Id="rId218" Type="http://schemas.openxmlformats.org/officeDocument/2006/relationships/hyperlink" Target="https://doi.org/10.1016/j.crci.2010.06.022" TargetMode="External"/><Relationship Id="rId425" Type="http://schemas.openxmlformats.org/officeDocument/2006/relationships/hyperlink" Target="https://doi.org/10.1016/j.chemosphere.2019.124740" TargetMode="External"/><Relationship Id="rId467" Type="http://schemas.openxmlformats.org/officeDocument/2006/relationships/hyperlink" Target="https://doi.org/10.1016/S1872-2067(17)62864-X" TargetMode="External"/><Relationship Id="rId271" Type="http://schemas.openxmlformats.org/officeDocument/2006/relationships/hyperlink" Target="https://doi.org/10.1016/j.apcatb.2011.04.004" TargetMode="External"/><Relationship Id="rId24" Type="http://schemas.openxmlformats.org/officeDocument/2006/relationships/hyperlink" Target="https://doi.org/10.1016/j.cattod.2009.02.029" TargetMode="External"/><Relationship Id="rId66" Type="http://schemas.openxmlformats.org/officeDocument/2006/relationships/hyperlink" Target="https://doi.org/10.1016/j.catcom.2006.03.005" TargetMode="External"/><Relationship Id="rId131" Type="http://schemas.openxmlformats.org/officeDocument/2006/relationships/hyperlink" Target="https://doi.org/10.1016/S0926-3373(00)00132-6" TargetMode="External"/><Relationship Id="rId327" Type="http://schemas.openxmlformats.org/officeDocument/2006/relationships/hyperlink" Target="https://doi.org/10.1016/j.cattod.2014.10.037" TargetMode="External"/><Relationship Id="rId369" Type="http://schemas.openxmlformats.org/officeDocument/2006/relationships/hyperlink" Target="https://doi.org/10.1080/2055074X.2018.1477315" TargetMode="External"/><Relationship Id="rId534" Type="http://schemas.openxmlformats.org/officeDocument/2006/relationships/hyperlink" Target="https://doi.org/10.1016/j.chemosphere.2021.132641" TargetMode="External"/><Relationship Id="rId576" Type="http://schemas.microsoft.com/office/2017/10/relationships/threadedComment" Target="../threadedComments/threadedComment1.xml"/><Relationship Id="rId173" Type="http://schemas.openxmlformats.org/officeDocument/2006/relationships/hyperlink" Target="https://doi.org/10.1016/j.apcata.2006.08.024" TargetMode="External"/><Relationship Id="rId229" Type="http://schemas.openxmlformats.org/officeDocument/2006/relationships/hyperlink" Target="https://doi.org/10.1016/S1872-2067(10)60294-X" TargetMode="External"/><Relationship Id="rId380" Type="http://schemas.openxmlformats.org/officeDocument/2006/relationships/hyperlink" Target="https://doi.org/10.1016/j.cattod.2017.05.024" TargetMode="External"/><Relationship Id="rId436" Type="http://schemas.openxmlformats.org/officeDocument/2006/relationships/hyperlink" Target="https://doi.org/10.1039/D0CY00734J" TargetMode="External"/><Relationship Id="rId240" Type="http://schemas.openxmlformats.org/officeDocument/2006/relationships/hyperlink" Target="https://doi.org/10.1016/j.cattod.2011.06.011" TargetMode="External"/><Relationship Id="rId478" Type="http://schemas.openxmlformats.org/officeDocument/2006/relationships/hyperlink" Target="https://doi.org/10.1016/j.catcom.2007.03.023" TargetMode="External"/><Relationship Id="rId35" Type="http://schemas.openxmlformats.org/officeDocument/2006/relationships/hyperlink" Target="https://doi.org/10.1016/j.jcat.2009.05.008" TargetMode="External"/><Relationship Id="rId77" Type="http://schemas.openxmlformats.org/officeDocument/2006/relationships/hyperlink" Target="https://doi.org/10.1016/j.apsusc.2006.05.035" TargetMode="External"/><Relationship Id="rId100" Type="http://schemas.openxmlformats.org/officeDocument/2006/relationships/hyperlink" Target="https://doi.org/10.1016/j.apcata.2005.07.053" TargetMode="External"/><Relationship Id="rId282" Type="http://schemas.openxmlformats.org/officeDocument/2006/relationships/hyperlink" Target="https://doi.org/10.1007/s11144-011-0317-0" TargetMode="External"/><Relationship Id="rId338" Type="http://schemas.openxmlformats.org/officeDocument/2006/relationships/hyperlink" Target="https://doi.org/10.1016/j.jcat.2015.08.012" TargetMode="External"/><Relationship Id="rId503" Type="http://schemas.openxmlformats.org/officeDocument/2006/relationships/hyperlink" Target="https://doi.org/10.1021/acs.energyfuels.7b01498" TargetMode="External"/><Relationship Id="rId545" Type="http://schemas.openxmlformats.org/officeDocument/2006/relationships/hyperlink" Target="https://doi.org/10.1007/s10562-021-03650-4" TargetMode="External"/><Relationship Id="rId8" Type="http://schemas.openxmlformats.org/officeDocument/2006/relationships/hyperlink" Target="https://doi.org/10.1007/s10800-011-0358-0" TargetMode="External"/><Relationship Id="rId142" Type="http://schemas.openxmlformats.org/officeDocument/2006/relationships/hyperlink" Target="https://doi.org/10.1016/S0920-5861(02)00019-6" TargetMode="External"/><Relationship Id="rId184" Type="http://schemas.openxmlformats.org/officeDocument/2006/relationships/hyperlink" Target="https://doi.org/10.1021/ie070640b" TargetMode="External"/><Relationship Id="rId391" Type="http://schemas.openxmlformats.org/officeDocument/2006/relationships/hyperlink" Target="https://doi.org/10.1016/j.cattod.2017.02.037" TargetMode="External"/><Relationship Id="rId405" Type="http://schemas.openxmlformats.org/officeDocument/2006/relationships/hyperlink" Target="https://doi.org/10.1021/acs.jpcc.9b07606" TargetMode="External"/><Relationship Id="rId447" Type="http://schemas.openxmlformats.org/officeDocument/2006/relationships/hyperlink" Target="https://doi.org/10.1016/j.ijhydene.2021.01.235" TargetMode="External"/><Relationship Id="rId251" Type="http://schemas.openxmlformats.org/officeDocument/2006/relationships/hyperlink" Target="https://doi.org/10.1016/j.jcat.2011.07.010" TargetMode="External"/><Relationship Id="rId489" Type="http://schemas.openxmlformats.org/officeDocument/2006/relationships/hyperlink" Target="https://doi.org/10.1016/j.jcis.2008.02.021" TargetMode="External"/><Relationship Id="rId46" Type="http://schemas.openxmlformats.org/officeDocument/2006/relationships/hyperlink" Target="https://doi.org/10.1021/jp904538t" TargetMode="External"/><Relationship Id="rId293" Type="http://schemas.openxmlformats.org/officeDocument/2006/relationships/hyperlink" Target="https://doi.org/10.1039/C1CC11723H" TargetMode="External"/><Relationship Id="rId307" Type="http://schemas.openxmlformats.org/officeDocument/2006/relationships/hyperlink" Target="https://doi.org/10.1016/j.fuproc.2014.01.009" TargetMode="External"/><Relationship Id="rId349" Type="http://schemas.openxmlformats.org/officeDocument/2006/relationships/hyperlink" Target="https://doi.org/10.1039/C6RA05479J" TargetMode="External"/><Relationship Id="rId514" Type="http://schemas.openxmlformats.org/officeDocument/2006/relationships/hyperlink" Target="https://doi.org/10.1016/j.cattod.2007.02.014" TargetMode="External"/><Relationship Id="rId556" Type="http://schemas.openxmlformats.org/officeDocument/2006/relationships/hyperlink" Target="https://doi.org/10.1016/j.ijhydene.2022.10.149" TargetMode="External"/><Relationship Id="rId88" Type="http://schemas.openxmlformats.org/officeDocument/2006/relationships/hyperlink" Target="https://doi.org/10.1016/j.jcat.2005.06.019" TargetMode="External"/><Relationship Id="rId111" Type="http://schemas.openxmlformats.org/officeDocument/2006/relationships/hyperlink" Target="https://doi.org/10.1016/S0926-860X(02)00655-5" TargetMode="External"/><Relationship Id="rId153" Type="http://schemas.openxmlformats.org/officeDocument/2006/relationships/hyperlink" Target="https://doi.org/10.1016/j.apcata.2005.06.008" TargetMode="External"/><Relationship Id="rId195" Type="http://schemas.openxmlformats.org/officeDocument/2006/relationships/hyperlink" Target="https://doi.org/10.1016/j.apsusc.2009.06.132" TargetMode="External"/><Relationship Id="rId209" Type="http://schemas.openxmlformats.org/officeDocument/2006/relationships/hyperlink" Target="https://doi.org/10.1016/j.cattod.2009.07.029" TargetMode="External"/><Relationship Id="rId360" Type="http://schemas.openxmlformats.org/officeDocument/2006/relationships/hyperlink" Target="https://doi.org/10.1016/j.molcata.2016.02.022" TargetMode="External"/><Relationship Id="rId416" Type="http://schemas.openxmlformats.org/officeDocument/2006/relationships/hyperlink" Target="https://doi.org/10.1016/j.ces.2020.115588" TargetMode="External"/><Relationship Id="rId220" Type="http://schemas.openxmlformats.org/officeDocument/2006/relationships/hyperlink" Target="https://doi.org/10.1016/j.apcata.2010.05.013" TargetMode="External"/><Relationship Id="rId458" Type="http://schemas.openxmlformats.org/officeDocument/2006/relationships/hyperlink" Target="https://doi.org/10.1016/S0926-860X(01)00606-8" TargetMode="External"/><Relationship Id="rId15" Type="http://schemas.openxmlformats.org/officeDocument/2006/relationships/hyperlink" Target="https://doi.org/10.1016/j.apsusc.2011.07.007" TargetMode="External"/><Relationship Id="rId57" Type="http://schemas.openxmlformats.org/officeDocument/2006/relationships/hyperlink" Target="https://doi.org/10.1016/j.catcom.2008.07.039" TargetMode="External"/><Relationship Id="rId262" Type="http://schemas.openxmlformats.org/officeDocument/2006/relationships/hyperlink" Target="https://doi.org/10.1007/s11144-011-0321-4" TargetMode="External"/><Relationship Id="rId318" Type="http://schemas.openxmlformats.org/officeDocument/2006/relationships/hyperlink" Target="https://doi.org/10.1016/j.apcatb.2014.06.041" TargetMode="External"/><Relationship Id="rId525" Type="http://schemas.openxmlformats.org/officeDocument/2006/relationships/hyperlink" Target="https://doi.org/10.3390/nano11092380" TargetMode="External"/><Relationship Id="rId567" Type="http://schemas.openxmlformats.org/officeDocument/2006/relationships/hyperlink" Target="https://doi.org/10.1016/j.molcata.2004.02.007" TargetMode="External"/><Relationship Id="rId99" Type="http://schemas.openxmlformats.org/officeDocument/2006/relationships/hyperlink" Target="https://doi.org/10.1016/j.apcata.2005.07.045" TargetMode="External"/><Relationship Id="rId122" Type="http://schemas.openxmlformats.org/officeDocument/2006/relationships/hyperlink" Target="https://doi.org/10.1016/S0926-860X(99)00357-9" TargetMode="External"/><Relationship Id="rId164" Type="http://schemas.openxmlformats.org/officeDocument/2006/relationships/hyperlink" Target="https://doi.org/10.1016/j.jcat.2005.06.019" TargetMode="External"/><Relationship Id="rId371" Type="http://schemas.openxmlformats.org/officeDocument/2006/relationships/hyperlink" Target="https://doi.org/10.1007/s11172-018-2039-1" TargetMode="External"/><Relationship Id="rId427" Type="http://schemas.openxmlformats.org/officeDocument/2006/relationships/hyperlink" Target="https://doi.org/10.1021/acs.iecr.9b05351" TargetMode="External"/><Relationship Id="rId469" Type="http://schemas.openxmlformats.org/officeDocument/2006/relationships/hyperlink" Target="https://doi.org/10.1016/j.apcata.2017.07.032" TargetMode="External"/><Relationship Id="rId26" Type="http://schemas.openxmlformats.org/officeDocument/2006/relationships/hyperlink" Target="https://doi.org/10.1016/j.apcatb.2009.10.015" TargetMode="External"/><Relationship Id="rId231" Type="http://schemas.openxmlformats.org/officeDocument/2006/relationships/hyperlink" Target="https://doi.org/10.1016/j.molcata.2011.09.018" TargetMode="External"/><Relationship Id="rId273" Type="http://schemas.openxmlformats.org/officeDocument/2006/relationships/hyperlink" Target="https://doi.org/10.1063/1.3593472" TargetMode="External"/><Relationship Id="rId329" Type="http://schemas.openxmlformats.org/officeDocument/2006/relationships/hyperlink" Target="https://doi.org/10.1016/j.apcata.2015.01.044" TargetMode="External"/><Relationship Id="rId480" Type="http://schemas.openxmlformats.org/officeDocument/2006/relationships/hyperlink" Target="https://doi.org/10.1007/s11144-008-5304-8" TargetMode="External"/><Relationship Id="rId536" Type="http://schemas.openxmlformats.org/officeDocument/2006/relationships/hyperlink" Target="https://doi.org/10.1007/s10562-021-03783-6" TargetMode="External"/><Relationship Id="rId68" Type="http://schemas.openxmlformats.org/officeDocument/2006/relationships/hyperlink" Target="https://doi.org/10.1016/j.apcatb.2006.03.007" TargetMode="External"/><Relationship Id="rId133" Type="http://schemas.openxmlformats.org/officeDocument/2006/relationships/hyperlink" Target="https://doi.org/10.1016/S0926-860X(99)00357-9" TargetMode="External"/><Relationship Id="rId175" Type="http://schemas.openxmlformats.org/officeDocument/2006/relationships/hyperlink" Target="https://doi.org/10.1016/j.cattod.2006.06.012" TargetMode="External"/><Relationship Id="rId340" Type="http://schemas.openxmlformats.org/officeDocument/2006/relationships/hyperlink" Target="https://doi.org/10.1021/acscatal.5b01464" TargetMode="External"/><Relationship Id="rId200" Type="http://schemas.openxmlformats.org/officeDocument/2006/relationships/hyperlink" Target="https://doi.org/10.1021/jp902542f" TargetMode="External"/><Relationship Id="rId382" Type="http://schemas.openxmlformats.org/officeDocument/2006/relationships/hyperlink" Target="https://doi.org/10.1002/cctc.201701991" TargetMode="External"/><Relationship Id="rId438" Type="http://schemas.openxmlformats.org/officeDocument/2006/relationships/hyperlink" Target="https://doi.org/10.1016/j.ijhydene.2020.07.205" TargetMode="External"/><Relationship Id="rId242" Type="http://schemas.openxmlformats.org/officeDocument/2006/relationships/hyperlink" Target="https://doi.org/10.1021/jp205113s" TargetMode="External"/><Relationship Id="rId284" Type="http://schemas.openxmlformats.org/officeDocument/2006/relationships/hyperlink" Target="https://doi.org/10.1016/j.apcatb.2010.11.011" TargetMode="External"/><Relationship Id="rId491" Type="http://schemas.openxmlformats.org/officeDocument/2006/relationships/hyperlink" Target="https://doi.org/10.1016/j.cattod.2007.12.058" TargetMode="External"/><Relationship Id="rId505" Type="http://schemas.openxmlformats.org/officeDocument/2006/relationships/hyperlink" Target="https://doi.org/10.1007/s11244-017-0733-0" TargetMode="External"/><Relationship Id="rId37" Type="http://schemas.openxmlformats.org/officeDocument/2006/relationships/hyperlink" Target="https://doi.org/10.1016/j.apcatb.2009.06.021" TargetMode="External"/><Relationship Id="rId79" Type="http://schemas.openxmlformats.org/officeDocument/2006/relationships/hyperlink" Target="https://doi.org/10.1021/ie050517p" TargetMode="External"/><Relationship Id="rId102" Type="http://schemas.openxmlformats.org/officeDocument/2006/relationships/hyperlink" Target="https://doi.org/10.1016/j.jcat.2004.06.007" TargetMode="External"/><Relationship Id="rId144" Type="http://schemas.openxmlformats.org/officeDocument/2006/relationships/hyperlink" Target="https://doi.org/10.1016/S0926-860X(02)00655-5" TargetMode="External"/><Relationship Id="rId547" Type="http://schemas.openxmlformats.org/officeDocument/2006/relationships/hyperlink" Target="https://doi.org/10.1039/C9CP03943K" TargetMode="External"/><Relationship Id="rId90" Type="http://schemas.openxmlformats.org/officeDocument/2006/relationships/hyperlink" Target="https://doi.org/10.1016/j.molcata.2004.11.017" TargetMode="External"/><Relationship Id="rId186" Type="http://schemas.openxmlformats.org/officeDocument/2006/relationships/hyperlink" Target="https://doi.org/10.1016/j.molcata.2007.03.020" TargetMode="External"/><Relationship Id="rId351" Type="http://schemas.openxmlformats.org/officeDocument/2006/relationships/hyperlink" Target="https://doi.org/10.1039/C6RA17000E" TargetMode="External"/><Relationship Id="rId393" Type="http://schemas.openxmlformats.org/officeDocument/2006/relationships/hyperlink" Target="https://doi.org/10.1016/j.catcom.2018.02.024" TargetMode="External"/><Relationship Id="rId407" Type="http://schemas.openxmlformats.org/officeDocument/2006/relationships/hyperlink" Target="https://doi.org/10.2478/pjct-2019-0038" TargetMode="External"/><Relationship Id="rId449" Type="http://schemas.openxmlformats.org/officeDocument/2006/relationships/hyperlink" Target="https://doi.org/10.1016/S0926-860X(01)00465-3" TargetMode="External"/><Relationship Id="rId211" Type="http://schemas.openxmlformats.org/officeDocument/2006/relationships/hyperlink" Target="https://doi.org/10.1021/jp902542f" TargetMode="External"/><Relationship Id="rId253" Type="http://schemas.openxmlformats.org/officeDocument/2006/relationships/hyperlink" Target="https://doi.org/10.1016/j.apcatb.2011.08.022" TargetMode="External"/><Relationship Id="rId295" Type="http://schemas.openxmlformats.org/officeDocument/2006/relationships/hyperlink" Target="https://doi.org/10.1016/j.jcat.2011.02.001" TargetMode="External"/><Relationship Id="rId309" Type="http://schemas.openxmlformats.org/officeDocument/2006/relationships/hyperlink" Target="https://doi.org/10.1016/j.jcat.2014.08.001" TargetMode="External"/><Relationship Id="rId460" Type="http://schemas.openxmlformats.org/officeDocument/2006/relationships/hyperlink" Target="https://doi.org/10.1016/S0926-860X(02)00237-5" TargetMode="External"/><Relationship Id="rId516" Type="http://schemas.openxmlformats.org/officeDocument/2006/relationships/hyperlink" Target="https://doi.org/10.1007/s11783-013-0613-1" TargetMode="External"/><Relationship Id="rId48" Type="http://schemas.openxmlformats.org/officeDocument/2006/relationships/hyperlink" Target="https://doi.org/10.1016/j.jcat.2009.07.008" TargetMode="External"/><Relationship Id="rId113" Type="http://schemas.openxmlformats.org/officeDocument/2006/relationships/hyperlink" Target="https://doi.org/10.1016/S0920-5861(02)00019-6" TargetMode="External"/><Relationship Id="rId320" Type="http://schemas.openxmlformats.org/officeDocument/2006/relationships/hyperlink" Target="https://doi.org/10.1021/sc5007158" TargetMode="External"/><Relationship Id="rId558" Type="http://schemas.openxmlformats.org/officeDocument/2006/relationships/hyperlink" Target="http://dx.doi.org/10.1016/j.cattod.2016.05.025" TargetMode="External"/><Relationship Id="rId155" Type="http://schemas.openxmlformats.org/officeDocument/2006/relationships/hyperlink" Target="https://doi.org/10.1016/j.apcata.2005.04.022" TargetMode="External"/><Relationship Id="rId197" Type="http://schemas.openxmlformats.org/officeDocument/2006/relationships/hyperlink" Target="https://doi.org/10.1016/j.molcata.2009.03.006" TargetMode="External"/><Relationship Id="rId362" Type="http://schemas.openxmlformats.org/officeDocument/2006/relationships/hyperlink" Target="https://doi.org/10.3390/molecules21101289" TargetMode="External"/><Relationship Id="rId418" Type="http://schemas.openxmlformats.org/officeDocument/2006/relationships/hyperlink" Target="https://doi.org/10.1016/j.mcat.2020.111112" TargetMode="External"/><Relationship Id="rId222" Type="http://schemas.openxmlformats.org/officeDocument/2006/relationships/hyperlink" Target="https://doi.org/10.1016/j.apcata.2010.04.052" TargetMode="External"/><Relationship Id="rId264" Type="http://schemas.openxmlformats.org/officeDocument/2006/relationships/hyperlink" Target="https://doi.org/10.1007/s11144-011-0318-z" TargetMode="External"/><Relationship Id="rId471" Type="http://schemas.openxmlformats.org/officeDocument/2006/relationships/hyperlink" Target="https://doi.org/10.1016/j.apcatb.2017.06.023" TargetMode="External"/><Relationship Id="rId17" Type="http://schemas.openxmlformats.org/officeDocument/2006/relationships/hyperlink" Target="https://doi.org/10.1016/j.apcatb.2010.06.020" TargetMode="External"/><Relationship Id="rId59" Type="http://schemas.openxmlformats.org/officeDocument/2006/relationships/hyperlink" Target="https://doi.org/10.1016/j.molcata.2006.10.007" TargetMode="External"/><Relationship Id="rId124" Type="http://schemas.openxmlformats.org/officeDocument/2006/relationships/hyperlink" Target="https://doi.org/10.1016/S0926-3373(00)00132-6" TargetMode="External"/><Relationship Id="rId527" Type="http://schemas.openxmlformats.org/officeDocument/2006/relationships/hyperlink" Target="https://doi.org/10.1016/j.cattod.2021.08.005" TargetMode="External"/><Relationship Id="rId569" Type="http://schemas.openxmlformats.org/officeDocument/2006/relationships/hyperlink" Target="https://doi.org/10.1016/j.cattod.2021.08.006" TargetMode="External"/><Relationship Id="rId70" Type="http://schemas.openxmlformats.org/officeDocument/2006/relationships/hyperlink" Target="https://doi.org/10.1016/j.carbon.2006.05.006" TargetMode="External"/><Relationship Id="rId166" Type="http://schemas.openxmlformats.org/officeDocument/2006/relationships/hyperlink" Target="https://doi.org/10.1016/j.apcata.2005.07.022" TargetMode="External"/><Relationship Id="rId331" Type="http://schemas.openxmlformats.org/officeDocument/2006/relationships/hyperlink" Target="https://doi.org/10.1016/j.jcat.2015.04.018" TargetMode="External"/><Relationship Id="rId373" Type="http://schemas.openxmlformats.org/officeDocument/2006/relationships/hyperlink" Target="https://doi.org/10.1016/j.cattod.2017.10.015" TargetMode="External"/><Relationship Id="rId429" Type="http://schemas.openxmlformats.org/officeDocument/2006/relationships/hyperlink" Target="https://doi.org/10.1016/j.cattod.2018.11.024" TargetMode="External"/><Relationship Id="rId1" Type="http://schemas.openxmlformats.org/officeDocument/2006/relationships/hyperlink" Target="https://doi.org/10.1016/S0926-860X(00)00442-7" TargetMode="External"/><Relationship Id="rId233" Type="http://schemas.openxmlformats.org/officeDocument/2006/relationships/hyperlink" Target="https://doi.org/10.1016/j.cattod.2011.02.064" TargetMode="External"/><Relationship Id="rId440" Type="http://schemas.openxmlformats.org/officeDocument/2006/relationships/hyperlink" Target="https://doi.org/10.1021/acsami.1c04051" TargetMode="External"/><Relationship Id="rId28" Type="http://schemas.openxmlformats.org/officeDocument/2006/relationships/hyperlink" Target="https://doi.org/10.1002/fuce.201000150" TargetMode="External"/><Relationship Id="rId275" Type="http://schemas.openxmlformats.org/officeDocument/2006/relationships/hyperlink" Target="https://doi.org/10.1016/j.catcom.2011.03.026" TargetMode="External"/><Relationship Id="rId300" Type="http://schemas.openxmlformats.org/officeDocument/2006/relationships/hyperlink" Target="https://doi.org/10.1021/es203200d" TargetMode="External"/><Relationship Id="rId482" Type="http://schemas.openxmlformats.org/officeDocument/2006/relationships/hyperlink" Target="https://doi.org/10.1016/j.catcom.2008.07.014" TargetMode="External"/><Relationship Id="rId538" Type="http://schemas.openxmlformats.org/officeDocument/2006/relationships/hyperlink" Target="https://doi.org/10.1039/D0RA10773E" TargetMode="External"/><Relationship Id="rId81" Type="http://schemas.openxmlformats.org/officeDocument/2006/relationships/hyperlink" Target="https://doi.org/10.1007/s11244-005-2509-1" TargetMode="External"/><Relationship Id="rId135" Type="http://schemas.openxmlformats.org/officeDocument/2006/relationships/hyperlink" Target="https://doi.org/10.1023/A:1010354430406" TargetMode="External"/><Relationship Id="rId177" Type="http://schemas.openxmlformats.org/officeDocument/2006/relationships/hyperlink" Target="https://doi.org/10.1016/j.carbon.2006.05.006" TargetMode="External"/><Relationship Id="rId342" Type="http://schemas.openxmlformats.org/officeDocument/2006/relationships/hyperlink" Target="https://doi.org/10.1016/j.catcom.2016.01.028" TargetMode="External"/><Relationship Id="rId384" Type="http://schemas.openxmlformats.org/officeDocument/2006/relationships/hyperlink" Target="https://doi.org/10.1039/C8RA01987H" TargetMode="External"/><Relationship Id="rId202" Type="http://schemas.openxmlformats.org/officeDocument/2006/relationships/hyperlink" Target="https://doi.org/10.1080/00986440902831888" TargetMode="External"/><Relationship Id="rId244" Type="http://schemas.openxmlformats.org/officeDocument/2006/relationships/hyperlink" Target="https://doi.org/10.1016/j.electacta.2011.06.036" TargetMode="External"/><Relationship Id="rId39" Type="http://schemas.openxmlformats.org/officeDocument/2006/relationships/hyperlink" Target="https://doi.org/10.1007/s10562-009-0104-y" TargetMode="External"/><Relationship Id="rId286" Type="http://schemas.openxmlformats.org/officeDocument/2006/relationships/hyperlink" Target="https://doi.org/10.1039/C0JM03361H" TargetMode="External"/><Relationship Id="rId451" Type="http://schemas.openxmlformats.org/officeDocument/2006/relationships/hyperlink" Target="https://doi.org/10.1016/S0926-860X(00)00837-1" TargetMode="External"/><Relationship Id="rId493" Type="http://schemas.openxmlformats.org/officeDocument/2006/relationships/hyperlink" Target="https://doi.org/10.1016/j.jcat.2011.11.018" TargetMode="External"/><Relationship Id="rId507" Type="http://schemas.openxmlformats.org/officeDocument/2006/relationships/hyperlink" Target="https://doi.org/10.1016/j.catcom.2014.07.006" TargetMode="External"/><Relationship Id="rId549" Type="http://schemas.openxmlformats.org/officeDocument/2006/relationships/hyperlink" Target="https://doi.org/10.1007/s10971-010-2153-5" TargetMode="External"/><Relationship Id="rId50" Type="http://schemas.openxmlformats.org/officeDocument/2006/relationships/hyperlink" Target="https://doi.org/10.1039/B904317A" TargetMode="External"/><Relationship Id="rId104" Type="http://schemas.openxmlformats.org/officeDocument/2006/relationships/hyperlink" Target="https://doi.org/10.1016/j.jcat.2004.02.028" TargetMode="External"/><Relationship Id="rId146" Type="http://schemas.openxmlformats.org/officeDocument/2006/relationships/hyperlink" Target="https://doi.org/10.1016/S1381-1169(03)00362-5" TargetMode="External"/><Relationship Id="rId188" Type="http://schemas.openxmlformats.org/officeDocument/2006/relationships/hyperlink" Target="https://doi.org/10.1016/j.molcata.2006.10.007" TargetMode="External"/><Relationship Id="rId311" Type="http://schemas.openxmlformats.org/officeDocument/2006/relationships/hyperlink" Target="https://doi.org/10.1016/j.apcata.2014.05.027" TargetMode="External"/><Relationship Id="rId353" Type="http://schemas.openxmlformats.org/officeDocument/2006/relationships/hyperlink" Target="https://doi.org/10.1016/j.apcatb.2015.07.015" TargetMode="External"/><Relationship Id="rId395" Type="http://schemas.openxmlformats.org/officeDocument/2006/relationships/hyperlink" Target="https://doi.org/10.1016/j.apcatb.2018.02.049" TargetMode="External"/><Relationship Id="rId409" Type="http://schemas.openxmlformats.org/officeDocument/2006/relationships/hyperlink" Target="https://doi.org/10.1002/cctc.201900752" TargetMode="External"/><Relationship Id="rId560" Type="http://schemas.openxmlformats.org/officeDocument/2006/relationships/hyperlink" Target="https://doi.org/10.1007/s11814-018-0015-y" TargetMode="External"/><Relationship Id="rId92" Type="http://schemas.openxmlformats.org/officeDocument/2006/relationships/hyperlink" Target="https://doi.org/10.1063/1.2101487" TargetMode="External"/><Relationship Id="rId213" Type="http://schemas.openxmlformats.org/officeDocument/2006/relationships/hyperlink" Target="https://doi.org/10.1007/s11426-010-4035-7" TargetMode="External"/><Relationship Id="rId420" Type="http://schemas.openxmlformats.org/officeDocument/2006/relationships/hyperlink" Target="https://doi.org/10.3390/catal10080837" TargetMode="External"/><Relationship Id="rId255" Type="http://schemas.openxmlformats.org/officeDocument/2006/relationships/hyperlink" Target="https://doi.org/10.1016/j.cattod.2011.05.014" TargetMode="External"/><Relationship Id="rId297" Type="http://schemas.openxmlformats.org/officeDocument/2006/relationships/hyperlink" Target="https://doi.org/10.1016/j.apcatb.2012.05.023" TargetMode="External"/><Relationship Id="rId462" Type="http://schemas.openxmlformats.org/officeDocument/2006/relationships/hyperlink" Target="https://doi.org/10.1023/A:1021045122126" TargetMode="External"/><Relationship Id="rId518" Type="http://schemas.openxmlformats.org/officeDocument/2006/relationships/hyperlink" Target="https://doi.org/10.1016/j.ijhydene.2014.07.158" TargetMode="External"/><Relationship Id="rId115" Type="http://schemas.openxmlformats.org/officeDocument/2006/relationships/hyperlink" Target="https://doi.org/10.1016/S0040-6031(01)00598-6" TargetMode="External"/><Relationship Id="rId157" Type="http://schemas.openxmlformats.org/officeDocument/2006/relationships/hyperlink" Target="https://doi.org/10.1007/s10562-005-6502-x" TargetMode="External"/><Relationship Id="rId322" Type="http://schemas.openxmlformats.org/officeDocument/2006/relationships/hyperlink" Target="https://doi.org/10.1179/2055075814Y.0000000002" TargetMode="External"/><Relationship Id="rId364" Type="http://schemas.openxmlformats.org/officeDocument/2006/relationships/hyperlink" Target="https://doi.org/10.1016/S1872-2067(15)61090-7" TargetMode="External"/><Relationship Id="rId61" Type="http://schemas.openxmlformats.org/officeDocument/2006/relationships/hyperlink" Target="https://doi.org/10.1016/j.molcata.2007.03.020" TargetMode="External"/><Relationship Id="rId199" Type="http://schemas.openxmlformats.org/officeDocument/2006/relationships/hyperlink" Target="https://doi.org/10.1007/s10562-009-0050-8" TargetMode="External"/><Relationship Id="rId571" Type="http://schemas.openxmlformats.org/officeDocument/2006/relationships/hyperlink" Target="https://doi.org/10.1016/j.jcat.2021.11.035" TargetMode="External"/><Relationship Id="rId19" Type="http://schemas.openxmlformats.org/officeDocument/2006/relationships/hyperlink" Target="https://doi.org/10.1016/j.jcat.2010.06.003" TargetMode="External"/><Relationship Id="rId224" Type="http://schemas.openxmlformats.org/officeDocument/2006/relationships/hyperlink" Target="https://doi.org/10.1007/s10562-010-0370-8" TargetMode="External"/><Relationship Id="rId266" Type="http://schemas.openxmlformats.org/officeDocument/2006/relationships/hyperlink" Target="https://doi.org/10.1016/j.fuproc.2011.03.018" TargetMode="External"/><Relationship Id="rId431" Type="http://schemas.openxmlformats.org/officeDocument/2006/relationships/hyperlink" Target="https://doi.org/10.1007/s11144-020-01795-8" TargetMode="External"/><Relationship Id="rId473" Type="http://schemas.openxmlformats.org/officeDocument/2006/relationships/hyperlink" Target="https://doi.org/10.1016/j.molcata.2003.10.044" TargetMode="External"/><Relationship Id="rId529" Type="http://schemas.openxmlformats.org/officeDocument/2006/relationships/hyperlink" Target="https://doi.org/10.1016/j.cattod.2020.04.006" TargetMode="External"/><Relationship Id="rId30" Type="http://schemas.openxmlformats.org/officeDocument/2006/relationships/hyperlink" Target="https://doi.org/10.1007/s11426-010-4035-7" TargetMode="External"/><Relationship Id="rId126" Type="http://schemas.openxmlformats.org/officeDocument/2006/relationships/hyperlink" Target="https://doi.org/10.1006/jcat.2000.2985" TargetMode="External"/><Relationship Id="rId168" Type="http://schemas.openxmlformats.org/officeDocument/2006/relationships/hyperlink" Target="https://doi.org/10.1007/s11244-005-2509-1" TargetMode="External"/><Relationship Id="rId333" Type="http://schemas.openxmlformats.org/officeDocument/2006/relationships/hyperlink" Target="https://doi.org/10.3390/catal5020671" TargetMode="External"/><Relationship Id="rId540" Type="http://schemas.openxmlformats.org/officeDocument/2006/relationships/hyperlink" Target="https://doi.org/10.3390/ijms22031256" TargetMode="External"/><Relationship Id="rId72" Type="http://schemas.openxmlformats.org/officeDocument/2006/relationships/hyperlink" Target="https://doi.org/10.1016/j.cattod.2006.06.012" TargetMode="External"/><Relationship Id="rId375" Type="http://schemas.openxmlformats.org/officeDocument/2006/relationships/hyperlink" Target="https://doi.org/10.1080/02726351.2017.1295294" TargetMode="External"/><Relationship Id="rId3" Type="http://schemas.openxmlformats.org/officeDocument/2006/relationships/hyperlink" Target="https://doi.org/10.1016/j.apcatb.2011.06.005" TargetMode="External"/><Relationship Id="rId235" Type="http://schemas.openxmlformats.org/officeDocument/2006/relationships/hyperlink" Target="https://doi.org/10.1016/j.cattod.2011.05.013" TargetMode="External"/><Relationship Id="rId277" Type="http://schemas.openxmlformats.org/officeDocument/2006/relationships/hyperlink" Target="https://doi.org/10.1007/s11426-010-4191-9" TargetMode="External"/><Relationship Id="rId400" Type="http://schemas.openxmlformats.org/officeDocument/2006/relationships/hyperlink" Target="https://doi.org/10.1007/s11144-018-1505-y" TargetMode="External"/><Relationship Id="rId442" Type="http://schemas.openxmlformats.org/officeDocument/2006/relationships/hyperlink" Target="https://doi.org/10.1016/j.cej.2021.129150" TargetMode="External"/><Relationship Id="rId484" Type="http://schemas.openxmlformats.org/officeDocument/2006/relationships/hyperlink" Target="https://doi.org/10.1016/j.cattod.2008.02.019" TargetMode="External"/><Relationship Id="rId137" Type="http://schemas.openxmlformats.org/officeDocument/2006/relationships/hyperlink" Target="https://doi.org/10.1006/jcat.2000.3113" TargetMode="External"/><Relationship Id="rId302" Type="http://schemas.openxmlformats.org/officeDocument/2006/relationships/hyperlink" Target="https://doi.org/10.1016/j.apcatb.2013.01.067" TargetMode="External"/><Relationship Id="rId344" Type="http://schemas.openxmlformats.org/officeDocument/2006/relationships/hyperlink" Target="https://doi.org/10.1007/s13204-015-0419-5" TargetMode="External"/><Relationship Id="rId41" Type="http://schemas.openxmlformats.org/officeDocument/2006/relationships/hyperlink" Target="https://doi.org/10.1016/j.jcat.2009.07.014" TargetMode="External"/><Relationship Id="rId83" Type="http://schemas.openxmlformats.org/officeDocument/2006/relationships/hyperlink" Target="https://doi.org/10.1016/j.molcata.2005.06.032" TargetMode="External"/><Relationship Id="rId179" Type="http://schemas.openxmlformats.org/officeDocument/2006/relationships/hyperlink" Target="https://doi.org/10.1016/j.apcatb.2006.03.007" TargetMode="External"/><Relationship Id="rId386" Type="http://schemas.openxmlformats.org/officeDocument/2006/relationships/hyperlink" Target="https://doi.org/10.1016/j.jcis.2017.09.014" TargetMode="External"/><Relationship Id="rId551" Type="http://schemas.openxmlformats.org/officeDocument/2006/relationships/hyperlink" Target="https://doi.org/10.1016/S0926-860X(00)00717-1" TargetMode="External"/><Relationship Id="rId190" Type="http://schemas.openxmlformats.org/officeDocument/2006/relationships/hyperlink" Target="https://doi.org/10.1016/j.catcom.2008.07.039" TargetMode="External"/><Relationship Id="rId204" Type="http://schemas.openxmlformats.org/officeDocument/2006/relationships/hyperlink" Target="https://doi.org/10.1080/00986440902831888" TargetMode="External"/><Relationship Id="rId246" Type="http://schemas.openxmlformats.org/officeDocument/2006/relationships/hyperlink" Target="https://doi.org/10.1016/j.catcom.2011.05.007" TargetMode="External"/><Relationship Id="rId288" Type="http://schemas.openxmlformats.org/officeDocument/2006/relationships/hyperlink" Target="https://doi.org/10.1016/j.cattod.2010.09.030" TargetMode="External"/><Relationship Id="rId411" Type="http://schemas.openxmlformats.org/officeDocument/2006/relationships/hyperlink" Target="https://doi.org/10.1134/S0965544119020099" TargetMode="External"/><Relationship Id="rId453" Type="http://schemas.openxmlformats.org/officeDocument/2006/relationships/hyperlink" Target="https://doi.org/10.1627/JPI.45.222" TargetMode="External"/><Relationship Id="rId509" Type="http://schemas.openxmlformats.org/officeDocument/2006/relationships/hyperlink" Target="https://doi.org/10.1016/j.fuel.2012.09.059" TargetMode="External"/><Relationship Id="rId106" Type="http://schemas.openxmlformats.org/officeDocument/2006/relationships/hyperlink" Target="https://doi.org/10.1023/A:1020703817295" TargetMode="External"/><Relationship Id="rId313" Type="http://schemas.openxmlformats.org/officeDocument/2006/relationships/hyperlink" Target="https://doi.org/10.1016/j.proeng.2015.07.299" TargetMode="External"/><Relationship Id="rId495" Type="http://schemas.openxmlformats.org/officeDocument/2006/relationships/hyperlink" Target="https://doi.org/10.1016/j.cattod.2011.04.034" TargetMode="External"/><Relationship Id="rId10" Type="http://schemas.openxmlformats.org/officeDocument/2006/relationships/hyperlink" Target="https://doi.org/10.1016/S1872-2067(10)60294-X" TargetMode="External"/><Relationship Id="rId52" Type="http://schemas.openxmlformats.org/officeDocument/2006/relationships/hyperlink" Target="https://doi.org/10.1016/j.apsusc.2009.06.132" TargetMode="External"/><Relationship Id="rId94" Type="http://schemas.openxmlformats.org/officeDocument/2006/relationships/hyperlink" Target="https://doi.org/10.1007/s10562-005-6502-x" TargetMode="External"/><Relationship Id="rId148" Type="http://schemas.openxmlformats.org/officeDocument/2006/relationships/hyperlink" Target="https://doi.org/10.1016/j.molcata.2004.08.007" TargetMode="External"/><Relationship Id="rId355" Type="http://schemas.openxmlformats.org/officeDocument/2006/relationships/hyperlink" Target="https://doi.org/10.1016/j.apcatb.2015.08.008" TargetMode="External"/><Relationship Id="rId397" Type="http://schemas.openxmlformats.org/officeDocument/2006/relationships/hyperlink" Target="https://doi.org/10.1016/j.ijhydene.2018.07.182" TargetMode="External"/><Relationship Id="rId520" Type="http://schemas.openxmlformats.org/officeDocument/2006/relationships/hyperlink" Target="https://doi.org/10.1016/S0926-860X(02)00019-4" TargetMode="External"/><Relationship Id="rId562" Type="http://schemas.openxmlformats.org/officeDocument/2006/relationships/hyperlink" Target="https://doi.org/10.1016/S1001-0742(12)60169-7" TargetMode="External"/><Relationship Id="rId215" Type="http://schemas.openxmlformats.org/officeDocument/2006/relationships/hyperlink" Target="https://doi.org/10.1002/fuce.201000150" TargetMode="External"/><Relationship Id="rId257" Type="http://schemas.openxmlformats.org/officeDocument/2006/relationships/hyperlink" Target="https://doi.org/10.1007/s10800-011-0318-8" TargetMode="External"/><Relationship Id="rId422" Type="http://schemas.openxmlformats.org/officeDocument/2006/relationships/hyperlink" Target="https://doi.org/10.1016/j.cej.2019.122969" TargetMode="External"/><Relationship Id="rId464" Type="http://schemas.openxmlformats.org/officeDocument/2006/relationships/hyperlink" Target="https://doi.org/10.1016/S1381-1169(01)00450-2" TargetMode="External"/><Relationship Id="rId299" Type="http://schemas.openxmlformats.org/officeDocument/2006/relationships/hyperlink" Target="https://doi.org/10.1021/es203200d" TargetMode="External"/><Relationship Id="rId63" Type="http://schemas.openxmlformats.org/officeDocument/2006/relationships/hyperlink" Target="https://doi.org/10.1021/ie070640b" TargetMode="External"/><Relationship Id="rId159" Type="http://schemas.openxmlformats.org/officeDocument/2006/relationships/hyperlink" Target="https://doi.org/10.1063/1.2101487" TargetMode="External"/><Relationship Id="rId366" Type="http://schemas.openxmlformats.org/officeDocument/2006/relationships/hyperlink" Target="https://doi.org/10.1002/anie.201709124" TargetMode="External"/><Relationship Id="rId573" Type="http://schemas.openxmlformats.org/officeDocument/2006/relationships/printerSettings" Target="../printerSettings/printerSettings1.bin"/><Relationship Id="rId226" Type="http://schemas.openxmlformats.org/officeDocument/2006/relationships/hyperlink" Target="https://doi.org/10.1016/j.apcatb.2011.02.001" TargetMode="External"/><Relationship Id="rId433" Type="http://schemas.openxmlformats.org/officeDocument/2006/relationships/hyperlink" Target="https://doi.org/10.1016/j.jre.2020.04.021" TargetMode="External"/><Relationship Id="rId74" Type="http://schemas.openxmlformats.org/officeDocument/2006/relationships/hyperlink" Target="https://doi.org/10.1016/j.apcata.2006.08.024" TargetMode="External"/><Relationship Id="rId377" Type="http://schemas.openxmlformats.org/officeDocument/2006/relationships/hyperlink" Target="https://doi.org/10.3390/catal8020064" TargetMode="External"/><Relationship Id="rId500" Type="http://schemas.openxmlformats.org/officeDocument/2006/relationships/hyperlink" Target="https://doi.org/10.1016/j.apcatb.2012.12.025" TargetMode="External"/><Relationship Id="rId5" Type="http://schemas.openxmlformats.org/officeDocument/2006/relationships/hyperlink" Target="https://doi.org/10.1016/j.synthmet.2011.09.008" TargetMode="External"/><Relationship Id="rId237" Type="http://schemas.openxmlformats.org/officeDocument/2006/relationships/hyperlink" Target="https://doi.org/10.1016/j.apcatb.2011.06.008" TargetMode="External"/><Relationship Id="rId444" Type="http://schemas.openxmlformats.org/officeDocument/2006/relationships/hyperlink" Target="https://doi.org/10.1002/cctc.202001797" TargetMode="External"/><Relationship Id="rId290" Type="http://schemas.openxmlformats.org/officeDocument/2006/relationships/hyperlink" Target="https://doi.org/10.1016/j.fuel.2011.01.001" TargetMode="External"/><Relationship Id="rId304" Type="http://schemas.openxmlformats.org/officeDocument/2006/relationships/hyperlink" Target="https://doi.org/10.1021/cs400507m" TargetMode="External"/><Relationship Id="rId388" Type="http://schemas.openxmlformats.org/officeDocument/2006/relationships/hyperlink" Target="https://doi.org/10.1039/C7CY02110K" TargetMode="External"/><Relationship Id="rId511" Type="http://schemas.openxmlformats.org/officeDocument/2006/relationships/hyperlink" Target="https://doi.org/10.1016/j.cattod.2012.04.033" TargetMode="External"/><Relationship Id="rId85" Type="http://schemas.openxmlformats.org/officeDocument/2006/relationships/hyperlink" Target="https://doi.org/10.1016/j.apcata.2005.07.022" TargetMode="External"/><Relationship Id="rId150" Type="http://schemas.openxmlformats.org/officeDocument/2006/relationships/hyperlink" Target="https://doi.org/10.1016/j.catcom.2004.07.008" TargetMode="External"/><Relationship Id="rId248" Type="http://schemas.openxmlformats.org/officeDocument/2006/relationships/hyperlink" Target="https://doi.org/10.1016/j.apcata.2011.06.007" TargetMode="External"/><Relationship Id="rId455" Type="http://schemas.openxmlformats.org/officeDocument/2006/relationships/hyperlink" Target="https://doi.org/10.1016/S1387-1811(01)00235-9" TargetMode="External"/><Relationship Id="rId12" Type="http://schemas.openxmlformats.org/officeDocument/2006/relationships/hyperlink" Target="https://doi.org/10.1016/j.apcata.2011.09.043" TargetMode="External"/><Relationship Id="rId108" Type="http://schemas.openxmlformats.org/officeDocument/2006/relationships/hyperlink" Target="https://doi.org/10.1016/S1381-1169(03)00362-5" TargetMode="External"/><Relationship Id="rId315" Type="http://schemas.openxmlformats.org/officeDocument/2006/relationships/hyperlink" Target="https://doi.org/10.18321/ectj200" TargetMode="External"/><Relationship Id="rId522" Type="http://schemas.openxmlformats.org/officeDocument/2006/relationships/hyperlink" Target="https://doi.org/10.1016/j.ijhydene.2021.08.153" TargetMode="External"/><Relationship Id="rId96" Type="http://schemas.openxmlformats.org/officeDocument/2006/relationships/hyperlink" Target="https://doi.org/10.1016/j.apcata.2005.04.022" TargetMode="External"/><Relationship Id="rId161" Type="http://schemas.openxmlformats.org/officeDocument/2006/relationships/hyperlink" Target="https://doi.org/10.1016/j.molcata.2004.11.017" TargetMode="External"/><Relationship Id="rId399" Type="http://schemas.openxmlformats.org/officeDocument/2006/relationships/hyperlink" Target="https://doi.org/10.1016/j.mcat.2018.05.021" TargetMode="External"/><Relationship Id="rId259" Type="http://schemas.openxmlformats.org/officeDocument/2006/relationships/hyperlink" Target="https://doi.org/10.1002/cctc.201100043" TargetMode="External"/><Relationship Id="rId466" Type="http://schemas.openxmlformats.org/officeDocument/2006/relationships/hyperlink" Target="https://doi.org/10.1006/jcat.2001.3498" TargetMode="External"/><Relationship Id="rId23" Type="http://schemas.openxmlformats.org/officeDocument/2006/relationships/hyperlink" Target="https://doi.org/10.1016/j.apcata.2010.05.013" TargetMode="External"/><Relationship Id="rId119" Type="http://schemas.openxmlformats.org/officeDocument/2006/relationships/hyperlink" Target="https://doi.org/10.1023/A:1010354430406" TargetMode="External"/><Relationship Id="rId326" Type="http://schemas.openxmlformats.org/officeDocument/2006/relationships/hyperlink" Target="https://doi.org/10.1016/j.jcat.2014.10.003" TargetMode="External"/><Relationship Id="rId533" Type="http://schemas.openxmlformats.org/officeDocument/2006/relationships/hyperlink" Target="https://doi.org/10.1007/s11356-021-15108-6" TargetMode="External"/><Relationship Id="rId172" Type="http://schemas.openxmlformats.org/officeDocument/2006/relationships/hyperlink" Target="https://doi.org/10.1016/j.cattod.2006.07.026" TargetMode="External"/><Relationship Id="rId477" Type="http://schemas.openxmlformats.org/officeDocument/2006/relationships/hyperlink" Target="https://doi.org/10.1016/j.molcata.2003.09.046"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doi.org/10.1016/S0926-860X(01)00571-3" TargetMode="External"/><Relationship Id="rId671" Type="http://schemas.openxmlformats.org/officeDocument/2006/relationships/hyperlink" Target="https://doi.org/10.1016/j.catcom.2015.10.012" TargetMode="External"/><Relationship Id="rId21" Type="http://schemas.openxmlformats.org/officeDocument/2006/relationships/hyperlink" Target="https://doi.org/10.1016/j.apcata.2010.04.052" TargetMode="External"/><Relationship Id="rId324" Type="http://schemas.openxmlformats.org/officeDocument/2006/relationships/hyperlink" Target="https://doi.org/10.1016/j.cej.2014.07.128" TargetMode="External"/><Relationship Id="rId531" Type="http://schemas.openxmlformats.org/officeDocument/2006/relationships/hyperlink" Target="https://doi.org/10.1016/j.apcatb.2020.119540" TargetMode="External"/><Relationship Id="rId629" Type="http://schemas.openxmlformats.org/officeDocument/2006/relationships/hyperlink" Target="https://doi.org/10.1021/ef200523g" TargetMode="External"/><Relationship Id="rId170" Type="http://schemas.openxmlformats.org/officeDocument/2006/relationships/hyperlink" Target="https://doi.org/10.1021/ie050517p" TargetMode="External"/><Relationship Id="rId268" Type="http://schemas.openxmlformats.org/officeDocument/2006/relationships/hyperlink" Target="https://doi.org/10.1007/s11244-011-9692-z" TargetMode="External"/><Relationship Id="rId475" Type="http://schemas.openxmlformats.org/officeDocument/2006/relationships/hyperlink" Target="https://doi.org/10.1016/j.apcata.2017.07.032" TargetMode="External"/><Relationship Id="rId682" Type="http://schemas.openxmlformats.org/officeDocument/2006/relationships/hyperlink" Target="https://doi.org/10.1016/j.electacta.2009.08.007" TargetMode="External"/><Relationship Id="rId32" Type="http://schemas.openxmlformats.org/officeDocument/2006/relationships/hyperlink" Target="https://doi.org/10.1021/jp902542f" TargetMode="External"/><Relationship Id="rId128" Type="http://schemas.openxmlformats.org/officeDocument/2006/relationships/hyperlink" Target="https://doi.org/10.1016/S0926-860X(00)00465-8" TargetMode="External"/><Relationship Id="rId335" Type="http://schemas.openxmlformats.org/officeDocument/2006/relationships/hyperlink" Target="https://doi.org/10.3390/catal5020671" TargetMode="External"/><Relationship Id="rId542" Type="http://schemas.openxmlformats.org/officeDocument/2006/relationships/hyperlink" Target="https://doi.org/10.1007/s10562-021-03783-6" TargetMode="External"/><Relationship Id="rId181" Type="http://schemas.openxmlformats.org/officeDocument/2006/relationships/hyperlink" Target="https://doi.org/10.1039/B601984F" TargetMode="External"/><Relationship Id="rId402" Type="http://schemas.openxmlformats.org/officeDocument/2006/relationships/hyperlink" Target="https://doi.org/10.1007/s11144-018-1505-y" TargetMode="External"/><Relationship Id="rId279" Type="http://schemas.openxmlformats.org/officeDocument/2006/relationships/hyperlink" Target="https://doi.org/10.1016/j.jcis.2017.09.014" TargetMode="External"/><Relationship Id="rId486" Type="http://schemas.openxmlformats.org/officeDocument/2006/relationships/hyperlink" Target="https://doi.org/10.1007/s11144-008-5304-8" TargetMode="External"/><Relationship Id="rId693" Type="http://schemas.openxmlformats.org/officeDocument/2006/relationships/hyperlink" Target="https://doi.org/10.1016/j.jpowsour.2011.03.020" TargetMode="External"/><Relationship Id="rId707" Type="http://schemas.openxmlformats.org/officeDocument/2006/relationships/hyperlink" Target="https://doi.org/10.1007/s13399-023-03859-w" TargetMode="External"/><Relationship Id="rId43" Type="http://schemas.openxmlformats.org/officeDocument/2006/relationships/hyperlink" Target="https://doi.org/10.1016/j.jcat.2009.07.019" TargetMode="External"/><Relationship Id="rId139" Type="http://schemas.openxmlformats.org/officeDocument/2006/relationships/hyperlink" Target="https://doi.org/10.1016/S0926-860X(01)00571-3" TargetMode="External"/><Relationship Id="rId346" Type="http://schemas.openxmlformats.org/officeDocument/2006/relationships/hyperlink" Target="https://doi.org/10.1016/j.catcom.2016.01.028" TargetMode="External"/><Relationship Id="rId553" Type="http://schemas.openxmlformats.org/officeDocument/2006/relationships/hyperlink" Target="https://doi.org/10.1007/s10562-021-03650-4" TargetMode="External"/><Relationship Id="rId192" Type="http://schemas.openxmlformats.org/officeDocument/2006/relationships/hyperlink" Target="https://doi.org/10.1007/s11144-008-5373-8" TargetMode="External"/><Relationship Id="rId206" Type="http://schemas.openxmlformats.org/officeDocument/2006/relationships/hyperlink" Target="https://doi.org/10.1016/j.jcat.2009.07.014" TargetMode="External"/><Relationship Id="rId413" Type="http://schemas.openxmlformats.org/officeDocument/2006/relationships/hyperlink" Target="https://doi.org/10.1002/cctc.201900752" TargetMode="External"/><Relationship Id="rId497" Type="http://schemas.openxmlformats.org/officeDocument/2006/relationships/hyperlink" Target="https://doi.org/10.1016/j.jcat.2011.11.018" TargetMode="External"/><Relationship Id="rId620" Type="http://schemas.openxmlformats.org/officeDocument/2006/relationships/hyperlink" Target="https://doi.org/10.1021/jp208047g" TargetMode="External"/><Relationship Id="rId357" Type="http://schemas.openxmlformats.org/officeDocument/2006/relationships/hyperlink" Target="https://doi.org/10.1016/j.apcatb.2015.07.015" TargetMode="External"/><Relationship Id="rId54" Type="http://schemas.openxmlformats.org/officeDocument/2006/relationships/hyperlink" Target="https://doi.org/10.1016/j.catcom.2008.04.005" TargetMode="External"/><Relationship Id="rId217" Type="http://schemas.openxmlformats.org/officeDocument/2006/relationships/hyperlink" Target="https://doi.org/10.1016/j.crci.2010.06.022" TargetMode="External"/><Relationship Id="rId564" Type="http://schemas.openxmlformats.org/officeDocument/2006/relationships/hyperlink" Target="https://doi.org/10.1016/j.ijhydene.2022.10.149" TargetMode="External"/><Relationship Id="rId424" Type="http://schemas.openxmlformats.org/officeDocument/2006/relationships/hyperlink" Target="https://doi.org/10.1016/j.cej.2019.122969" TargetMode="External"/><Relationship Id="rId631" Type="http://schemas.openxmlformats.org/officeDocument/2006/relationships/hyperlink" Target="https://doi.org/10.1007/s11244-011-9692-z" TargetMode="External"/><Relationship Id="rId270" Type="http://schemas.openxmlformats.org/officeDocument/2006/relationships/hyperlink" Target="https://doi.org/10.1016/j.apcatb.2011.04.004" TargetMode="External"/><Relationship Id="rId65" Type="http://schemas.openxmlformats.org/officeDocument/2006/relationships/hyperlink" Target="https://doi.org/10.1039/B601984F" TargetMode="External"/><Relationship Id="rId130" Type="http://schemas.openxmlformats.org/officeDocument/2006/relationships/hyperlink" Target="https://doi.org/10.1016/S0926-860X(99)00496-2" TargetMode="External"/><Relationship Id="rId368" Type="http://schemas.openxmlformats.org/officeDocument/2006/relationships/hyperlink" Target="https://doi.org/10.1002/anie.201709124" TargetMode="External"/><Relationship Id="rId575" Type="http://schemas.openxmlformats.org/officeDocument/2006/relationships/hyperlink" Target="https://doi.org/10.1016/j.apcatb.2006.03.007" TargetMode="External"/><Relationship Id="rId228" Type="http://schemas.openxmlformats.org/officeDocument/2006/relationships/hyperlink" Target="https://doi.org/10.1016/S1872-2067(10)60294-X" TargetMode="External"/><Relationship Id="rId435" Type="http://schemas.openxmlformats.org/officeDocument/2006/relationships/hyperlink" Target="https://doi.org/10.1016/j.mcat.2019.110732" TargetMode="External"/><Relationship Id="rId642" Type="http://schemas.openxmlformats.org/officeDocument/2006/relationships/hyperlink" Target="https://doi.org/10.1002/aoc.4594" TargetMode="External"/><Relationship Id="rId281" Type="http://schemas.openxmlformats.org/officeDocument/2006/relationships/hyperlink" Target="https://doi.org/10.1007/s10562-010-0336-x" TargetMode="External"/><Relationship Id="rId502" Type="http://schemas.openxmlformats.org/officeDocument/2006/relationships/hyperlink" Target="https://doi.org/10.1016/j.apcata.2012.08.036" TargetMode="External"/><Relationship Id="rId76" Type="http://schemas.openxmlformats.org/officeDocument/2006/relationships/hyperlink" Target="https://doi.org/10.1016/j.cattod.2006.07.026" TargetMode="External"/><Relationship Id="rId141" Type="http://schemas.openxmlformats.org/officeDocument/2006/relationships/hyperlink" Target="https://doi.org/10.1016/S0020-1693(02)00800-9" TargetMode="External"/><Relationship Id="rId379" Type="http://schemas.openxmlformats.org/officeDocument/2006/relationships/hyperlink" Target="https://doi.org/10.1080/02726351.2017.1295294" TargetMode="External"/><Relationship Id="rId586" Type="http://schemas.openxmlformats.org/officeDocument/2006/relationships/hyperlink" Target="https://doi.org/10.1016/j.jhazmat.2007.06.085" TargetMode="External"/><Relationship Id="rId7" Type="http://schemas.openxmlformats.org/officeDocument/2006/relationships/hyperlink" Target="https://doi.org/10.1016/j.molcata.2011.09.018" TargetMode="External"/><Relationship Id="rId239" Type="http://schemas.openxmlformats.org/officeDocument/2006/relationships/hyperlink" Target="https://doi.org/10.1016/j.cattod.2011.06.011" TargetMode="External"/><Relationship Id="rId446" Type="http://schemas.openxmlformats.org/officeDocument/2006/relationships/hyperlink" Target="https://doi.org/10.1016/j.cej.2021.129150" TargetMode="External"/><Relationship Id="rId653" Type="http://schemas.openxmlformats.org/officeDocument/2006/relationships/hyperlink" Target="https://doi.org/10.1016/S0167-2738(01)00735-4" TargetMode="External"/><Relationship Id="rId292" Type="http://schemas.openxmlformats.org/officeDocument/2006/relationships/hyperlink" Target="https://doi.org/10.1016/j.cattod.2011.04.055" TargetMode="External"/><Relationship Id="rId306" Type="http://schemas.openxmlformats.org/officeDocument/2006/relationships/hyperlink" Target="https://doi.org/10.1021/cs400507m" TargetMode="External"/><Relationship Id="rId87" Type="http://schemas.openxmlformats.org/officeDocument/2006/relationships/hyperlink" Target="https://doi.org/10.1016/j.molcata.2005.01.004" TargetMode="External"/><Relationship Id="rId513" Type="http://schemas.openxmlformats.org/officeDocument/2006/relationships/hyperlink" Target="https://doi.org/10.1016/j.fuel.2012.09.059" TargetMode="External"/><Relationship Id="rId597" Type="http://schemas.openxmlformats.org/officeDocument/2006/relationships/hyperlink" Target="https://doi.org/10.1006/jcat.1999.2761" TargetMode="External"/><Relationship Id="rId152" Type="http://schemas.openxmlformats.org/officeDocument/2006/relationships/hyperlink" Target="https://doi.org/10.1016/j.apcata.2005.07.045" TargetMode="External"/><Relationship Id="rId457" Type="http://schemas.openxmlformats.org/officeDocument/2006/relationships/hyperlink" Target="https://doi.org/10.1016/S0926-860X(00)00837-1" TargetMode="External"/><Relationship Id="rId664" Type="http://schemas.openxmlformats.org/officeDocument/2006/relationships/hyperlink" Target="https://doi.org/10.1016/j.proci.2014.06.114" TargetMode="External"/><Relationship Id="rId14" Type="http://schemas.openxmlformats.org/officeDocument/2006/relationships/hyperlink" Target="https://doi.org/10.1016/j.apcatb.2011.02.001" TargetMode="External"/><Relationship Id="rId317" Type="http://schemas.openxmlformats.org/officeDocument/2006/relationships/hyperlink" Target="https://doi.org/10.18321/ectj200" TargetMode="External"/><Relationship Id="rId524" Type="http://schemas.openxmlformats.org/officeDocument/2006/relationships/hyperlink" Target="https://doi.org/10.1016/S0926-860X(02)00019-4" TargetMode="External"/><Relationship Id="rId98" Type="http://schemas.openxmlformats.org/officeDocument/2006/relationships/hyperlink" Target="https://doi.org/10.1016/j.apcata.2005.06.008" TargetMode="External"/><Relationship Id="rId163" Type="http://schemas.openxmlformats.org/officeDocument/2006/relationships/hyperlink" Target="https://doi.org/10.1016/j.apcata.2005.01.009" TargetMode="External"/><Relationship Id="rId370" Type="http://schemas.openxmlformats.org/officeDocument/2006/relationships/hyperlink" Target="https://doi.org/10.1016/j.apcatb.2017.06.064" TargetMode="External"/><Relationship Id="rId230" Type="http://schemas.openxmlformats.org/officeDocument/2006/relationships/hyperlink" Target="https://doi.org/10.1016/j.molcata.2011.09.018" TargetMode="External"/><Relationship Id="rId468" Type="http://schemas.openxmlformats.org/officeDocument/2006/relationships/hyperlink" Target="https://doi.org/10.1016/S1381-1169(01)00450-2" TargetMode="External"/><Relationship Id="rId675" Type="http://schemas.openxmlformats.org/officeDocument/2006/relationships/hyperlink" Target="https://doi.org/10.1080/2055074X.2018.1477315" TargetMode="External"/><Relationship Id="rId25" Type="http://schemas.openxmlformats.org/officeDocument/2006/relationships/hyperlink" Target="https://doi.org/10.1016/j.crci.2010.06.022" TargetMode="External"/><Relationship Id="rId328" Type="http://schemas.openxmlformats.org/officeDocument/2006/relationships/hyperlink" Target="https://doi.org/10.1016/j.cattod.2014.10.037" TargetMode="External"/><Relationship Id="rId535" Type="http://schemas.openxmlformats.org/officeDocument/2006/relationships/hyperlink" Target="https://doi.org/10.1016/j.cattod.2020.04.006" TargetMode="External"/><Relationship Id="rId174" Type="http://schemas.openxmlformats.org/officeDocument/2006/relationships/hyperlink" Target="https://doi.org/10.1016/j.cattod.2006.02.039" TargetMode="External"/><Relationship Id="rId381" Type="http://schemas.openxmlformats.org/officeDocument/2006/relationships/hyperlink" Target="https://doi.org/10.3390/catal8020064" TargetMode="External"/><Relationship Id="rId602" Type="http://schemas.openxmlformats.org/officeDocument/2006/relationships/hyperlink" Target="https://doi.org/10.1016/j.apcata.2005.05.007" TargetMode="External"/><Relationship Id="rId241" Type="http://schemas.openxmlformats.org/officeDocument/2006/relationships/hyperlink" Target="https://doi.org/10.1021/jp205113s" TargetMode="External"/><Relationship Id="rId479" Type="http://schemas.openxmlformats.org/officeDocument/2006/relationships/hyperlink" Target="https://doi.org/10.1016/j.molcata.2003.10.044" TargetMode="External"/><Relationship Id="rId686" Type="http://schemas.openxmlformats.org/officeDocument/2006/relationships/hyperlink" Target="https://doi.org/10.1016/j.jcat.2009.09.013" TargetMode="External"/><Relationship Id="rId36" Type="http://schemas.openxmlformats.org/officeDocument/2006/relationships/hyperlink" Target="https://doi.org/10.1016/j.jcat.2009.05.009" TargetMode="External"/><Relationship Id="rId339" Type="http://schemas.openxmlformats.org/officeDocument/2006/relationships/hyperlink" Target="https://doi.org/10.1016/j.jcat.2015.08.012" TargetMode="External"/><Relationship Id="rId546" Type="http://schemas.openxmlformats.org/officeDocument/2006/relationships/hyperlink" Target="https://doi.org/10.3390/ijms22031256" TargetMode="External"/><Relationship Id="rId101" Type="http://schemas.openxmlformats.org/officeDocument/2006/relationships/hyperlink" Target="https://doi.org/10.1016/j.catcom.2004.07.008" TargetMode="External"/><Relationship Id="rId185" Type="http://schemas.openxmlformats.org/officeDocument/2006/relationships/hyperlink" Target="https://doi.org/10.1016/j.jhazmat.2007.06.085" TargetMode="External"/><Relationship Id="rId406" Type="http://schemas.openxmlformats.org/officeDocument/2006/relationships/hyperlink" Target="https://doi.org/10.1021/acs.jpcc.9b07606" TargetMode="External"/><Relationship Id="rId392" Type="http://schemas.openxmlformats.org/officeDocument/2006/relationships/hyperlink" Target="https://doi.org/10.1016/j.cattod.2017.02.037" TargetMode="External"/><Relationship Id="rId613" Type="http://schemas.openxmlformats.org/officeDocument/2006/relationships/hyperlink" Target="https://doi.org/10.1016/j.cej.2009.09.037" TargetMode="External"/><Relationship Id="rId697" Type="http://schemas.openxmlformats.org/officeDocument/2006/relationships/hyperlink" Target="https://doi.org/10.1039/C4GC02052A" TargetMode="External"/><Relationship Id="rId252" Type="http://schemas.openxmlformats.org/officeDocument/2006/relationships/hyperlink" Target="https://doi.org/10.1016/j.apcatb.2011.08.022" TargetMode="External"/><Relationship Id="rId47" Type="http://schemas.openxmlformats.org/officeDocument/2006/relationships/hyperlink" Target="https://doi.org/10.1007/s10562-009-0050-8" TargetMode="External"/><Relationship Id="rId112" Type="http://schemas.openxmlformats.org/officeDocument/2006/relationships/hyperlink" Target="https://doi.org/10.1016/S0926-3373(02)00148-0" TargetMode="External"/><Relationship Id="rId557" Type="http://schemas.openxmlformats.org/officeDocument/2006/relationships/hyperlink" Target="https://doi.org/10.1007/s10971-010-2153-5" TargetMode="External"/><Relationship Id="rId196" Type="http://schemas.openxmlformats.org/officeDocument/2006/relationships/hyperlink" Target="https://doi.org/10.1039/B904317A" TargetMode="External"/><Relationship Id="rId417" Type="http://schemas.openxmlformats.org/officeDocument/2006/relationships/hyperlink" Target="https://doi.org/10.1098/rsos.191155" TargetMode="External"/><Relationship Id="rId624" Type="http://schemas.openxmlformats.org/officeDocument/2006/relationships/hyperlink" Target="https://doi.org/10.1016/j.cattod.2011.05.013" TargetMode="External"/><Relationship Id="rId263" Type="http://schemas.openxmlformats.org/officeDocument/2006/relationships/hyperlink" Target="https://doi.org/10.1007/s11144-011-0318-z" TargetMode="External"/><Relationship Id="rId470" Type="http://schemas.openxmlformats.org/officeDocument/2006/relationships/hyperlink" Target="https://doi.org/10.1006/jcat.2001.3498" TargetMode="External"/><Relationship Id="rId58" Type="http://schemas.openxmlformats.org/officeDocument/2006/relationships/hyperlink" Target="https://doi.org/10.1016/j.elecom.2008.02.038" TargetMode="External"/><Relationship Id="rId123" Type="http://schemas.openxmlformats.org/officeDocument/2006/relationships/hyperlink" Target="https://doi.org/10.1016/S0920-5861(99)00337-5" TargetMode="External"/><Relationship Id="rId330" Type="http://schemas.openxmlformats.org/officeDocument/2006/relationships/hyperlink" Target="https://doi.org/10.1016/j.apcata.2015.01.044" TargetMode="External"/><Relationship Id="rId568" Type="http://schemas.openxmlformats.org/officeDocument/2006/relationships/hyperlink" Target="https://doi.org/10.1007/s11814-018-0015-y" TargetMode="External"/><Relationship Id="rId428" Type="http://schemas.openxmlformats.org/officeDocument/2006/relationships/hyperlink" Target="https://doi.org/10.1016/j.chemosphere.2019.124740" TargetMode="External"/><Relationship Id="rId635" Type="http://schemas.openxmlformats.org/officeDocument/2006/relationships/hyperlink" Target="https://doi.org/10.1166/jnn.2011.4722" TargetMode="External"/><Relationship Id="rId274" Type="http://schemas.openxmlformats.org/officeDocument/2006/relationships/hyperlink" Target="https://doi.org/10.1016/j.catcom.2011.03.026" TargetMode="External"/><Relationship Id="rId481" Type="http://schemas.openxmlformats.org/officeDocument/2006/relationships/hyperlink" Target="https://doi.org/10.1016/j.molcata.2003.09.046" TargetMode="External"/><Relationship Id="rId702" Type="http://schemas.openxmlformats.org/officeDocument/2006/relationships/hyperlink" Target="https://doi.org/10.1016/j.molcata.2004.02.007" TargetMode="External"/><Relationship Id="rId69" Type="http://schemas.openxmlformats.org/officeDocument/2006/relationships/hyperlink" Target="https://doi.org/10.1016/j.apcata.2006.05.020" TargetMode="External"/><Relationship Id="rId134" Type="http://schemas.openxmlformats.org/officeDocument/2006/relationships/hyperlink" Target="https://doi.org/10.1007/BF02771428" TargetMode="External"/><Relationship Id="rId579" Type="http://schemas.openxmlformats.org/officeDocument/2006/relationships/hyperlink" Target="https://doi.org/10.1016/j.apcata.2005.06.008" TargetMode="External"/><Relationship Id="rId341" Type="http://schemas.openxmlformats.org/officeDocument/2006/relationships/hyperlink" Target="https://doi.org/10.1021/acscatal.5b01464" TargetMode="External"/><Relationship Id="rId439" Type="http://schemas.openxmlformats.org/officeDocument/2006/relationships/hyperlink" Target="https://doi.org/10.1016/j.jre.2020.04.021" TargetMode="External"/><Relationship Id="rId646" Type="http://schemas.openxmlformats.org/officeDocument/2006/relationships/hyperlink" Target="https://doi.org/10.1016/j.apsusc.2019.07.237" TargetMode="External"/><Relationship Id="rId201" Type="http://schemas.openxmlformats.org/officeDocument/2006/relationships/hyperlink" Target="https://doi.org/10.1080/00986440902831888" TargetMode="External"/><Relationship Id="rId285" Type="http://schemas.openxmlformats.org/officeDocument/2006/relationships/hyperlink" Target="https://doi.org/10.1016/j.apcatb.2010.11.011" TargetMode="External"/><Relationship Id="rId506" Type="http://schemas.openxmlformats.org/officeDocument/2006/relationships/hyperlink" Target="https://doi.org/10.1016/j.apcatb.2013.01.005" TargetMode="External"/><Relationship Id="rId492" Type="http://schemas.openxmlformats.org/officeDocument/2006/relationships/hyperlink" Target="https://doi.org/10.1016/j.jcis.2008.02.021" TargetMode="External"/><Relationship Id="rId145" Type="http://schemas.openxmlformats.org/officeDocument/2006/relationships/hyperlink" Target="https://doi.org/10.1016/S0926-3373(03)00321-7" TargetMode="External"/><Relationship Id="rId352" Type="http://schemas.openxmlformats.org/officeDocument/2006/relationships/hyperlink" Target="https://doi.org/10.1039/C6RA05479J" TargetMode="External"/><Relationship Id="rId212" Type="http://schemas.openxmlformats.org/officeDocument/2006/relationships/hyperlink" Target="https://doi.org/10.1007/s11426-010-4035-7" TargetMode="External"/><Relationship Id="rId657" Type="http://schemas.openxmlformats.org/officeDocument/2006/relationships/hyperlink" Target="https://doi.org/10.1002/pssb.201100173" TargetMode="External"/><Relationship Id="rId296" Type="http://schemas.openxmlformats.org/officeDocument/2006/relationships/hyperlink" Target="https://doi.org/10.1016/j.jcat.2011.02.001" TargetMode="External"/><Relationship Id="rId517" Type="http://schemas.openxmlformats.org/officeDocument/2006/relationships/hyperlink" Target="https://doi.org/10.1016/j.cattod.2007.02.014" TargetMode="External"/><Relationship Id="rId60" Type="http://schemas.openxmlformats.org/officeDocument/2006/relationships/hyperlink" Target="https://doi.org/10.1007/s11426-007-0082-0" TargetMode="External"/><Relationship Id="rId156" Type="http://schemas.openxmlformats.org/officeDocument/2006/relationships/hyperlink" Target="https://doi.org/10.1016/j.apcata.2005.05.019" TargetMode="External"/><Relationship Id="rId363" Type="http://schemas.openxmlformats.org/officeDocument/2006/relationships/hyperlink" Target="https://doi.org/10.1016/j.molcata.2016.02.022" TargetMode="External"/><Relationship Id="rId570" Type="http://schemas.openxmlformats.org/officeDocument/2006/relationships/hyperlink" Target="https://doi.org/10.1016/S1001-0742(12)60169-7" TargetMode="External"/><Relationship Id="rId223" Type="http://schemas.openxmlformats.org/officeDocument/2006/relationships/hyperlink" Target="https://doi.org/10.1007/s10562-010-0370-8" TargetMode="External"/><Relationship Id="rId430" Type="http://schemas.openxmlformats.org/officeDocument/2006/relationships/hyperlink" Target="https://doi.org/10.1021/acs.iecr.9b05351" TargetMode="External"/><Relationship Id="rId668" Type="http://schemas.openxmlformats.org/officeDocument/2006/relationships/hyperlink" Target="https://doi.org/10.1039/C6RA04154J" TargetMode="External"/><Relationship Id="rId18" Type="http://schemas.openxmlformats.org/officeDocument/2006/relationships/hyperlink" Target="https://doi.org/10.1007/s10562-010-0370-8" TargetMode="External"/><Relationship Id="rId528" Type="http://schemas.openxmlformats.org/officeDocument/2006/relationships/hyperlink" Target="https://doi.org/10.3390/nano11092380" TargetMode="External"/><Relationship Id="rId167" Type="http://schemas.openxmlformats.org/officeDocument/2006/relationships/hyperlink" Target="https://doi.org/10.1016/j.molcata.2005.06.032" TargetMode="External"/><Relationship Id="rId374" Type="http://schemas.openxmlformats.org/officeDocument/2006/relationships/hyperlink" Target="https://doi.org/10.1007/s11172-018-2039-1" TargetMode="External"/><Relationship Id="rId581" Type="http://schemas.openxmlformats.org/officeDocument/2006/relationships/hyperlink" Target="https://doi.org/10.1016/j.apcata.2005.05.019" TargetMode="External"/><Relationship Id="rId71" Type="http://schemas.openxmlformats.org/officeDocument/2006/relationships/hyperlink" Target="https://doi.org/10.1016/j.apcata.2006.07.023" TargetMode="External"/><Relationship Id="rId234" Type="http://schemas.openxmlformats.org/officeDocument/2006/relationships/hyperlink" Target="https://doi.org/10.1016/j.cattod.2011.05.013" TargetMode="External"/><Relationship Id="rId637" Type="http://schemas.openxmlformats.org/officeDocument/2006/relationships/hyperlink" Target="https://doi.org/10.1039/C1CC11723H" TargetMode="External"/><Relationship Id="rId679" Type="http://schemas.openxmlformats.org/officeDocument/2006/relationships/hyperlink" Target="https://doi.org/10.1016/j.cattod.2005.07.059" TargetMode="External"/><Relationship Id="rId2" Type="http://schemas.openxmlformats.org/officeDocument/2006/relationships/hyperlink" Target="https://doi.org/10.1016/S0926-860X(00)00442-7" TargetMode="External"/><Relationship Id="rId29" Type="http://schemas.openxmlformats.org/officeDocument/2006/relationships/hyperlink" Target="https://doi.org/10.1016/j.jelechem.2010.05.021" TargetMode="External"/><Relationship Id="rId276" Type="http://schemas.openxmlformats.org/officeDocument/2006/relationships/hyperlink" Target="https://doi.org/10.1007/s11426-010-4191-9" TargetMode="External"/><Relationship Id="rId441" Type="http://schemas.openxmlformats.org/officeDocument/2006/relationships/hyperlink" Target="https://doi.org/10.1039/D0CY00734J" TargetMode="External"/><Relationship Id="rId483" Type="http://schemas.openxmlformats.org/officeDocument/2006/relationships/hyperlink" Target="https://doi.org/10.1016/j.catcom.2007.03.023" TargetMode="External"/><Relationship Id="rId539" Type="http://schemas.openxmlformats.org/officeDocument/2006/relationships/hyperlink" Target="https://doi.org/10.1007/s11356-021-15108-6" TargetMode="External"/><Relationship Id="rId690" Type="http://schemas.openxmlformats.org/officeDocument/2006/relationships/hyperlink" Target="https://doi.org/10.1007/s10800-011-0318-8" TargetMode="External"/><Relationship Id="rId704" Type="http://schemas.openxmlformats.org/officeDocument/2006/relationships/hyperlink" Target="https://doi.org/10.1016/j.cattod.2021.08.006" TargetMode="External"/><Relationship Id="rId40" Type="http://schemas.openxmlformats.org/officeDocument/2006/relationships/hyperlink" Target="https://doi.org/10.1016/j.jpowsour.2009.06.034" TargetMode="External"/><Relationship Id="rId136" Type="http://schemas.openxmlformats.org/officeDocument/2006/relationships/hyperlink" Target="https://doi.org/10.1016/S0920-5861(00)00428-4" TargetMode="External"/><Relationship Id="rId178" Type="http://schemas.openxmlformats.org/officeDocument/2006/relationships/hyperlink" Target="https://doi.org/10.1016/j.apcata.2006.05.020" TargetMode="External"/><Relationship Id="rId301" Type="http://schemas.openxmlformats.org/officeDocument/2006/relationships/hyperlink" Target="https://doi.org/10.1021/es203200d" TargetMode="External"/><Relationship Id="rId343" Type="http://schemas.openxmlformats.org/officeDocument/2006/relationships/hyperlink" Target="https://doi.org/10.1016/j.catcom.2014.09.023" TargetMode="External"/><Relationship Id="rId550" Type="http://schemas.openxmlformats.org/officeDocument/2006/relationships/hyperlink" Target="https://doi.org/10.1007/s10562-021-03620-w" TargetMode="External"/><Relationship Id="rId82" Type="http://schemas.openxmlformats.org/officeDocument/2006/relationships/hyperlink" Target="https://doi.org/10.1016/j.apcata.2005.05.007" TargetMode="External"/><Relationship Id="rId203" Type="http://schemas.openxmlformats.org/officeDocument/2006/relationships/hyperlink" Target="https://doi.org/10.1080/00986440902831888" TargetMode="External"/><Relationship Id="rId385" Type="http://schemas.openxmlformats.org/officeDocument/2006/relationships/hyperlink" Target="https://doi.org/10.1002/cctc.201701991" TargetMode="External"/><Relationship Id="rId592" Type="http://schemas.openxmlformats.org/officeDocument/2006/relationships/hyperlink" Target="https://doi.org/10.1016/j.molcata.2009.03.006" TargetMode="External"/><Relationship Id="rId606" Type="http://schemas.openxmlformats.org/officeDocument/2006/relationships/hyperlink" Target="https://doi.org/10.1016/j.jcat.2008.04.008" TargetMode="External"/><Relationship Id="rId648" Type="http://schemas.openxmlformats.org/officeDocument/2006/relationships/hyperlink" Target="https://doi.org/10.1007/s10562-007-9242-2" TargetMode="External"/><Relationship Id="rId245" Type="http://schemas.openxmlformats.org/officeDocument/2006/relationships/hyperlink" Target="https://doi.org/10.1016/j.catcom.2011.05.007" TargetMode="External"/><Relationship Id="rId287" Type="http://schemas.openxmlformats.org/officeDocument/2006/relationships/hyperlink" Target="https://doi.org/10.1039/C0JM03361H" TargetMode="External"/><Relationship Id="rId410" Type="http://schemas.openxmlformats.org/officeDocument/2006/relationships/hyperlink" Target="https://doi.org/10.2478/pjct-2019-0038" TargetMode="External"/><Relationship Id="rId452" Type="http://schemas.openxmlformats.org/officeDocument/2006/relationships/hyperlink" Target="https://doi.org/10.1016/j.ijhydene.2021.01.235" TargetMode="External"/><Relationship Id="rId494" Type="http://schemas.openxmlformats.org/officeDocument/2006/relationships/hyperlink" Target="https://doi.org/10.1016/j.cattod.2007.12.058" TargetMode="External"/><Relationship Id="rId508" Type="http://schemas.openxmlformats.org/officeDocument/2006/relationships/hyperlink" Target="https://doi.org/10.1021/acs.energyfuels.7b01498" TargetMode="External"/><Relationship Id="rId105" Type="http://schemas.openxmlformats.org/officeDocument/2006/relationships/hyperlink" Target="https://doi.org/10.1016/j.apcata.2004.02.016" TargetMode="External"/><Relationship Id="rId147" Type="http://schemas.openxmlformats.org/officeDocument/2006/relationships/hyperlink" Target="https://doi.org/10.1023/A:1020703817295" TargetMode="External"/><Relationship Id="rId312" Type="http://schemas.openxmlformats.org/officeDocument/2006/relationships/hyperlink" Target="https://doi.org/10.1016/j.apcata.2014.05.027" TargetMode="External"/><Relationship Id="rId354" Type="http://schemas.openxmlformats.org/officeDocument/2006/relationships/hyperlink" Target="https://doi.org/10.1039/C6RA17000E" TargetMode="External"/><Relationship Id="rId51" Type="http://schemas.openxmlformats.org/officeDocument/2006/relationships/hyperlink" Target="https://doi.org/10.1016/j.ijhydene.2009.06.063" TargetMode="External"/><Relationship Id="rId93" Type="http://schemas.openxmlformats.org/officeDocument/2006/relationships/hyperlink" Target="https://doi.org/10.1016/j.jcat.2005.04.033" TargetMode="External"/><Relationship Id="rId189" Type="http://schemas.openxmlformats.org/officeDocument/2006/relationships/hyperlink" Target="https://doi.org/10.1016/j.elecom.2008.02.038" TargetMode="External"/><Relationship Id="rId396" Type="http://schemas.openxmlformats.org/officeDocument/2006/relationships/hyperlink" Target="https://doi.org/10.1016/j.apcatb.2018.02.049" TargetMode="External"/><Relationship Id="rId561" Type="http://schemas.openxmlformats.org/officeDocument/2006/relationships/hyperlink" Target="https://doi.org/10.1016/S0021-9797(03)00171-1" TargetMode="External"/><Relationship Id="rId617" Type="http://schemas.openxmlformats.org/officeDocument/2006/relationships/hyperlink" Target="https://doi.org/10.1016/j.jcat.2010.06.003" TargetMode="External"/><Relationship Id="rId659" Type="http://schemas.openxmlformats.org/officeDocument/2006/relationships/hyperlink" Target="https://doi.org/10.1016/j.cplett.2011.05.026" TargetMode="External"/><Relationship Id="rId214" Type="http://schemas.openxmlformats.org/officeDocument/2006/relationships/hyperlink" Target="https://doi.org/10.1002/fuce.201000150" TargetMode="External"/><Relationship Id="rId256" Type="http://schemas.openxmlformats.org/officeDocument/2006/relationships/hyperlink" Target="https://doi.org/10.1007/s10800-011-0318-8" TargetMode="External"/><Relationship Id="rId298" Type="http://schemas.openxmlformats.org/officeDocument/2006/relationships/hyperlink" Target="https://doi.org/10.1016/j.apcatb.2012.05.023" TargetMode="External"/><Relationship Id="rId421" Type="http://schemas.openxmlformats.org/officeDocument/2006/relationships/hyperlink" Target="https://doi.org/10.1016/j.mcat.2020.111112" TargetMode="External"/><Relationship Id="rId463" Type="http://schemas.openxmlformats.org/officeDocument/2006/relationships/hyperlink" Target="https://doi.org/10.1016/S0926-860X(01)00606-8" TargetMode="External"/><Relationship Id="rId519" Type="http://schemas.openxmlformats.org/officeDocument/2006/relationships/hyperlink" Target="https://doi.org/10.1016/j.cattod.2007.01.053" TargetMode="External"/><Relationship Id="rId670" Type="http://schemas.openxmlformats.org/officeDocument/2006/relationships/hyperlink" Target="https://doi.org/10.1016/j.catcom.2015.10.012" TargetMode="External"/><Relationship Id="rId116" Type="http://schemas.openxmlformats.org/officeDocument/2006/relationships/hyperlink" Target="https://doi.org/10.1016/S0926-860X(01)00685-8" TargetMode="External"/><Relationship Id="rId158" Type="http://schemas.openxmlformats.org/officeDocument/2006/relationships/hyperlink" Target="https://doi.org/10.1016/j.jcat.2005.04.033" TargetMode="External"/><Relationship Id="rId323" Type="http://schemas.openxmlformats.org/officeDocument/2006/relationships/hyperlink" Target="https://doi.org/10.1179/2055075814Y.0000000002" TargetMode="External"/><Relationship Id="rId530" Type="http://schemas.openxmlformats.org/officeDocument/2006/relationships/hyperlink" Target="https://doi.org/10.1016/j.apcatb.2020.119540" TargetMode="External"/><Relationship Id="rId20" Type="http://schemas.openxmlformats.org/officeDocument/2006/relationships/hyperlink" Target="https://doi.org/10.1016/j.apcata.2010.07.042" TargetMode="External"/><Relationship Id="rId62" Type="http://schemas.openxmlformats.org/officeDocument/2006/relationships/hyperlink" Target="https://doi.org/10.1016/j.jhazmat.2007.06.085" TargetMode="External"/><Relationship Id="rId365" Type="http://schemas.openxmlformats.org/officeDocument/2006/relationships/hyperlink" Target="https://doi.org/10.3390/molecules21101289" TargetMode="External"/><Relationship Id="rId572" Type="http://schemas.openxmlformats.org/officeDocument/2006/relationships/hyperlink" Target="https://doi.org/10.1039/B100237F" TargetMode="External"/><Relationship Id="rId628" Type="http://schemas.openxmlformats.org/officeDocument/2006/relationships/hyperlink" Target="https://doi.org/10.1016/j.catcom.2011.06.004" TargetMode="External"/><Relationship Id="rId225" Type="http://schemas.openxmlformats.org/officeDocument/2006/relationships/hyperlink" Target="https://doi.org/10.1016/j.apcatb.2011.02.001" TargetMode="External"/><Relationship Id="rId267" Type="http://schemas.openxmlformats.org/officeDocument/2006/relationships/hyperlink" Target="https://doi.org/10.1007/s11244-011-9692-z" TargetMode="External"/><Relationship Id="rId432" Type="http://schemas.openxmlformats.org/officeDocument/2006/relationships/hyperlink" Target="https://doi.org/10.1016/j.cattod.2018.11.024" TargetMode="External"/><Relationship Id="rId474" Type="http://schemas.openxmlformats.org/officeDocument/2006/relationships/hyperlink" Target="https://doi.org/10.1016/j.apcata.2017.07.032" TargetMode="External"/><Relationship Id="rId127" Type="http://schemas.openxmlformats.org/officeDocument/2006/relationships/hyperlink" Target="https://doi.org/10.1016/S0926-860X(00)00465-8" TargetMode="External"/><Relationship Id="rId681" Type="http://schemas.openxmlformats.org/officeDocument/2006/relationships/hyperlink" Target="https://doi.org/10.1016/j.apcata.2013.03.002" TargetMode="External"/><Relationship Id="rId31" Type="http://schemas.openxmlformats.org/officeDocument/2006/relationships/hyperlink" Target="https://doi.org/10.1016/j.jcat.2010.03.001" TargetMode="External"/><Relationship Id="rId73" Type="http://schemas.openxmlformats.org/officeDocument/2006/relationships/hyperlink" Target="https://doi.org/10.1016/j.cattod.2006.02.039" TargetMode="External"/><Relationship Id="rId169" Type="http://schemas.openxmlformats.org/officeDocument/2006/relationships/hyperlink" Target="https://doi.org/10.1016/j.jcat.2004.12.018" TargetMode="External"/><Relationship Id="rId334" Type="http://schemas.openxmlformats.org/officeDocument/2006/relationships/hyperlink" Target="https://doi.org/10.3390/catal5020671" TargetMode="External"/><Relationship Id="rId376" Type="http://schemas.openxmlformats.org/officeDocument/2006/relationships/hyperlink" Target="https://doi.org/10.1016/j.cattod.2017.10.015" TargetMode="External"/><Relationship Id="rId541" Type="http://schemas.openxmlformats.org/officeDocument/2006/relationships/hyperlink" Target="https://doi.org/10.1016/j.chemosphere.2021.132641" TargetMode="External"/><Relationship Id="rId583" Type="http://schemas.openxmlformats.org/officeDocument/2006/relationships/hyperlink" Target="https://doi.org/10.1016/j.apcatb.2003.07.005" TargetMode="External"/><Relationship Id="rId639" Type="http://schemas.openxmlformats.org/officeDocument/2006/relationships/hyperlink" Target="https://doi.org/10.1039/C4NR06567K" TargetMode="External"/><Relationship Id="rId4" Type="http://schemas.openxmlformats.org/officeDocument/2006/relationships/hyperlink" Target="https://doi.org/10.1016/j.cattod.2011.02.064" TargetMode="External"/><Relationship Id="rId180" Type="http://schemas.openxmlformats.org/officeDocument/2006/relationships/hyperlink" Target="https://doi.org/10.1021/jp060183x" TargetMode="External"/><Relationship Id="rId236" Type="http://schemas.openxmlformats.org/officeDocument/2006/relationships/hyperlink" Target="https://doi.org/10.1016/j.apcatb.2011.06.008" TargetMode="External"/><Relationship Id="rId278" Type="http://schemas.openxmlformats.org/officeDocument/2006/relationships/hyperlink" Target="https://doi.org/10.1016/j.jcis.2017.09.014" TargetMode="External"/><Relationship Id="rId401" Type="http://schemas.openxmlformats.org/officeDocument/2006/relationships/hyperlink" Target="https://doi.org/10.1007/s11144-018-1505-y" TargetMode="External"/><Relationship Id="rId443" Type="http://schemas.openxmlformats.org/officeDocument/2006/relationships/hyperlink" Target="https://doi.org/10.1016/j.ijhydene.2020.07.205" TargetMode="External"/><Relationship Id="rId650" Type="http://schemas.openxmlformats.org/officeDocument/2006/relationships/hyperlink" Target="https://doi.org/10.1016/S0926-860X(03)00193-5" TargetMode="External"/><Relationship Id="rId303" Type="http://schemas.openxmlformats.org/officeDocument/2006/relationships/hyperlink" Target="https://doi.org/10.1016/j.apcatb.2013.01.067" TargetMode="External"/><Relationship Id="rId485" Type="http://schemas.openxmlformats.org/officeDocument/2006/relationships/hyperlink" Target="https://doi.org/10.1007/s11144-008-5304-8" TargetMode="External"/><Relationship Id="rId692" Type="http://schemas.openxmlformats.org/officeDocument/2006/relationships/hyperlink" Target="https://doi.org/10.1016/j.jpowsour.2011.03.020" TargetMode="External"/><Relationship Id="rId706" Type="http://schemas.openxmlformats.org/officeDocument/2006/relationships/hyperlink" Target="https://doi.org/10.1016/j.jcat.2021.11.035" TargetMode="External"/><Relationship Id="rId42" Type="http://schemas.openxmlformats.org/officeDocument/2006/relationships/hyperlink" Target="https://doi.org/10.1016/j.cej.2009.09.037" TargetMode="External"/><Relationship Id="rId84" Type="http://schemas.openxmlformats.org/officeDocument/2006/relationships/hyperlink" Target="https://doi.org/10.1016/j.molcata.2005.06.053" TargetMode="External"/><Relationship Id="rId138" Type="http://schemas.openxmlformats.org/officeDocument/2006/relationships/hyperlink" Target="https://doi.org/10.1006/jcat.2000.3113" TargetMode="External"/><Relationship Id="rId345" Type="http://schemas.openxmlformats.org/officeDocument/2006/relationships/hyperlink" Target="https://doi.org/10.1016/j.catcom.2016.01.028" TargetMode="External"/><Relationship Id="rId387" Type="http://schemas.openxmlformats.org/officeDocument/2006/relationships/hyperlink" Target="https://doi.org/10.1039/C8RA01987H" TargetMode="External"/><Relationship Id="rId510" Type="http://schemas.openxmlformats.org/officeDocument/2006/relationships/hyperlink" Target="https://doi.org/10.1007/s11244-017-0733-0" TargetMode="External"/><Relationship Id="rId552" Type="http://schemas.openxmlformats.org/officeDocument/2006/relationships/hyperlink" Target="https://doi.org/10.1007/s10562-021-03650-4" TargetMode="External"/><Relationship Id="rId594" Type="http://schemas.openxmlformats.org/officeDocument/2006/relationships/hyperlink" Target="https://doi.org/10.1016/S1387-1811(00)00327-9" TargetMode="External"/><Relationship Id="rId608" Type="http://schemas.openxmlformats.org/officeDocument/2006/relationships/hyperlink" Target="https://doi.org/10.1016/j.catcom.2004.07.008" TargetMode="External"/><Relationship Id="rId191" Type="http://schemas.openxmlformats.org/officeDocument/2006/relationships/hyperlink" Target="https://doi.org/10.1016/j.cattod.2008.08.020" TargetMode="External"/><Relationship Id="rId205" Type="http://schemas.openxmlformats.org/officeDocument/2006/relationships/hyperlink" Target="https://doi.org/10.1007/s11244-009-9387-x" TargetMode="External"/><Relationship Id="rId247" Type="http://schemas.openxmlformats.org/officeDocument/2006/relationships/hyperlink" Target="https://doi.org/10.1016/j.apcata.2011.06.007" TargetMode="External"/><Relationship Id="rId412" Type="http://schemas.openxmlformats.org/officeDocument/2006/relationships/hyperlink" Target="https://doi.org/10.1002/cctc.201900752" TargetMode="External"/><Relationship Id="rId107" Type="http://schemas.openxmlformats.org/officeDocument/2006/relationships/hyperlink" Target="https://doi.org/10.1016/S0926-860X(03)00193-5" TargetMode="External"/><Relationship Id="rId289" Type="http://schemas.openxmlformats.org/officeDocument/2006/relationships/hyperlink" Target="https://doi.org/10.1016/j.cattod.2010.09.030" TargetMode="External"/><Relationship Id="rId454" Type="http://schemas.openxmlformats.org/officeDocument/2006/relationships/hyperlink" Target="https://doi.org/10.1016/S0926-860X(01)00465-3" TargetMode="External"/><Relationship Id="rId496" Type="http://schemas.openxmlformats.org/officeDocument/2006/relationships/hyperlink" Target="https://doi.org/10.1016/j.jcat.2011.11.018" TargetMode="External"/><Relationship Id="rId661" Type="http://schemas.openxmlformats.org/officeDocument/2006/relationships/hyperlink" Target="https://doi.org/10.1039/C4TA02155J" TargetMode="External"/><Relationship Id="rId11" Type="http://schemas.openxmlformats.org/officeDocument/2006/relationships/hyperlink" Target="https://doi.org/10.1016/j.apcata.2011.09.020" TargetMode="External"/><Relationship Id="rId53" Type="http://schemas.openxmlformats.org/officeDocument/2006/relationships/hyperlink" Target="https://doi.org/10.1016/j.electacta.2009.08.039" TargetMode="External"/><Relationship Id="rId149" Type="http://schemas.openxmlformats.org/officeDocument/2006/relationships/hyperlink" Target="https://doi.org/10.1016/j.jcat.2004.06.007" TargetMode="External"/><Relationship Id="rId314" Type="http://schemas.openxmlformats.org/officeDocument/2006/relationships/hyperlink" Target="https://doi.org/10.1016/j.proeng.2015.07.299" TargetMode="External"/><Relationship Id="rId356" Type="http://schemas.openxmlformats.org/officeDocument/2006/relationships/hyperlink" Target="https://doi.org/10.1016/j.apcatb.2015.07.015" TargetMode="External"/><Relationship Id="rId398" Type="http://schemas.openxmlformats.org/officeDocument/2006/relationships/hyperlink" Target="https://doi.org/10.1016/j.ijhydene.2018.07.182" TargetMode="External"/><Relationship Id="rId521" Type="http://schemas.openxmlformats.org/officeDocument/2006/relationships/hyperlink" Target="https://doi.org/10.1007/s11783-013-0613-1" TargetMode="External"/><Relationship Id="rId563" Type="http://schemas.openxmlformats.org/officeDocument/2006/relationships/hyperlink" Target="https://doi.org/10.1016/j.ijhydene.2022.10.149" TargetMode="External"/><Relationship Id="rId619" Type="http://schemas.openxmlformats.org/officeDocument/2006/relationships/hyperlink" Target="https://doi.org/10.1021/jp208047g" TargetMode="External"/><Relationship Id="rId95" Type="http://schemas.openxmlformats.org/officeDocument/2006/relationships/hyperlink" Target="https://doi.org/10.1016/j.apcata.2005.05.019" TargetMode="External"/><Relationship Id="rId160" Type="http://schemas.openxmlformats.org/officeDocument/2006/relationships/hyperlink" Target="https://doi.org/10.1016/j.molcata.2005.04.047" TargetMode="External"/><Relationship Id="rId216" Type="http://schemas.openxmlformats.org/officeDocument/2006/relationships/hyperlink" Target="https://doi.org/10.1016/j.apcatb.2009.10.015" TargetMode="External"/><Relationship Id="rId423" Type="http://schemas.openxmlformats.org/officeDocument/2006/relationships/hyperlink" Target="https://doi.org/10.3390/catal10080837" TargetMode="External"/><Relationship Id="rId258" Type="http://schemas.openxmlformats.org/officeDocument/2006/relationships/hyperlink" Target="https://doi.org/10.1002/cctc.201100043" TargetMode="External"/><Relationship Id="rId465" Type="http://schemas.openxmlformats.org/officeDocument/2006/relationships/hyperlink" Target="https://doi.org/10.1016/S0926-860X(02)00237-5" TargetMode="External"/><Relationship Id="rId630" Type="http://schemas.openxmlformats.org/officeDocument/2006/relationships/hyperlink" Target="https://doi.org/10.1021/ef200523g" TargetMode="External"/><Relationship Id="rId672" Type="http://schemas.openxmlformats.org/officeDocument/2006/relationships/hyperlink" Target="https://doi.org/10.1016/j.catcom.2016.01.013" TargetMode="External"/><Relationship Id="rId22" Type="http://schemas.openxmlformats.org/officeDocument/2006/relationships/hyperlink" Target="https://doi.org/10.1007/s10562-010-0430-0" TargetMode="External"/><Relationship Id="rId64" Type="http://schemas.openxmlformats.org/officeDocument/2006/relationships/hyperlink" Target="https://doi.org/10.1016/j.apcatb.2007.05.008" TargetMode="External"/><Relationship Id="rId118" Type="http://schemas.openxmlformats.org/officeDocument/2006/relationships/hyperlink" Target="https://doi.org/10.1016/S0920-5861(00)00428-4" TargetMode="External"/><Relationship Id="rId325" Type="http://schemas.openxmlformats.org/officeDocument/2006/relationships/hyperlink" Target="https://doi.org/10.1016/j.cej.2014.07.128" TargetMode="External"/><Relationship Id="rId367" Type="http://schemas.openxmlformats.org/officeDocument/2006/relationships/hyperlink" Target="https://doi.org/10.1016/S1872-2067(15)61090-7" TargetMode="External"/><Relationship Id="rId532" Type="http://schemas.openxmlformats.org/officeDocument/2006/relationships/hyperlink" Target="https://doi.org/10.1016/j.cattod.2021.08.005" TargetMode="External"/><Relationship Id="rId574" Type="http://schemas.openxmlformats.org/officeDocument/2006/relationships/hyperlink" Target="https://doi.org/10.1016/j.apcata.2014.01.006" TargetMode="External"/><Relationship Id="rId171" Type="http://schemas.openxmlformats.org/officeDocument/2006/relationships/hyperlink" Target="https://doi.org/10.1016/j.cattod.2005.06.035" TargetMode="External"/><Relationship Id="rId227" Type="http://schemas.openxmlformats.org/officeDocument/2006/relationships/hyperlink" Target="https://doi.org/10.1016/j.apcata.2011.09.043" TargetMode="External"/><Relationship Id="rId269" Type="http://schemas.openxmlformats.org/officeDocument/2006/relationships/hyperlink" Target="https://doi.org/10.1016/j.apcatb.2011.04.004" TargetMode="External"/><Relationship Id="rId434" Type="http://schemas.openxmlformats.org/officeDocument/2006/relationships/hyperlink" Target="https://doi.org/10.1007/s11144-020-01795-8" TargetMode="External"/><Relationship Id="rId476" Type="http://schemas.openxmlformats.org/officeDocument/2006/relationships/hyperlink" Target="https://doi.org/10.1016/j.apcatb.2017.06.023" TargetMode="External"/><Relationship Id="rId641" Type="http://schemas.openxmlformats.org/officeDocument/2006/relationships/hyperlink" Target="https://doi.org/10.1039/C6RA17756E" TargetMode="External"/><Relationship Id="rId683" Type="http://schemas.openxmlformats.org/officeDocument/2006/relationships/hyperlink" Target="https://doi.org/10.1016/j.electacta.2009.08.007" TargetMode="External"/><Relationship Id="rId33" Type="http://schemas.openxmlformats.org/officeDocument/2006/relationships/hyperlink" Target="https://doi.org/10.1016/j.apcata.2009.07.042" TargetMode="External"/><Relationship Id="rId129" Type="http://schemas.openxmlformats.org/officeDocument/2006/relationships/hyperlink" Target="https://doi.org/10.1006/jcat.2000.2985" TargetMode="External"/><Relationship Id="rId280" Type="http://schemas.openxmlformats.org/officeDocument/2006/relationships/hyperlink" Target="https://doi.org/10.1007/s10562-010-0336-x" TargetMode="External"/><Relationship Id="rId336" Type="http://schemas.openxmlformats.org/officeDocument/2006/relationships/hyperlink" Target="https://doi.org/10.1016/S1872-2067(14)60264-3" TargetMode="External"/><Relationship Id="rId501" Type="http://schemas.openxmlformats.org/officeDocument/2006/relationships/hyperlink" Target="https://doi.org/10.1016/j.apcata.2012.08.036" TargetMode="External"/><Relationship Id="rId543" Type="http://schemas.openxmlformats.org/officeDocument/2006/relationships/hyperlink" Target="https://doi.org/10.1007/s10562-021-03783-6" TargetMode="External"/><Relationship Id="rId75" Type="http://schemas.openxmlformats.org/officeDocument/2006/relationships/hyperlink" Target="https://doi.org/10.1016/S1003-9953(07)60014-0" TargetMode="External"/><Relationship Id="rId140" Type="http://schemas.openxmlformats.org/officeDocument/2006/relationships/hyperlink" Target="https://doi.org/10.1016/S0926-860X(01)00685-8" TargetMode="External"/><Relationship Id="rId182" Type="http://schemas.openxmlformats.org/officeDocument/2006/relationships/hyperlink" Target="https://doi.org/10.1007/s10562-007-9242-2" TargetMode="External"/><Relationship Id="rId378" Type="http://schemas.openxmlformats.org/officeDocument/2006/relationships/hyperlink" Target="https://doi.org/10.1080/02726351.2017.1295294" TargetMode="External"/><Relationship Id="rId403" Type="http://schemas.openxmlformats.org/officeDocument/2006/relationships/hyperlink" Target="https://doi.org/10.1007/s11696-018-0589-1" TargetMode="External"/><Relationship Id="rId585" Type="http://schemas.openxmlformats.org/officeDocument/2006/relationships/hyperlink" Target="https://doi.org/10.1016/S0926-860X(02)00295-8" TargetMode="External"/><Relationship Id="rId6" Type="http://schemas.openxmlformats.org/officeDocument/2006/relationships/hyperlink" Target="https://doi.org/10.1016/j.catcom.2011.09.022" TargetMode="External"/><Relationship Id="rId238" Type="http://schemas.openxmlformats.org/officeDocument/2006/relationships/hyperlink" Target="https://doi.org/10.1016/j.cattod.2011.06.011" TargetMode="External"/><Relationship Id="rId445" Type="http://schemas.openxmlformats.org/officeDocument/2006/relationships/hyperlink" Target="https://doi.org/10.1021/acsami.1c04051" TargetMode="External"/><Relationship Id="rId487" Type="http://schemas.openxmlformats.org/officeDocument/2006/relationships/hyperlink" Target="https://doi.org/10.1016/j.catcom.2008.07.014" TargetMode="External"/><Relationship Id="rId610" Type="http://schemas.openxmlformats.org/officeDocument/2006/relationships/hyperlink" Target="https://doi.org/10.1007/s10562-009-9892-3" TargetMode="External"/><Relationship Id="rId652" Type="http://schemas.openxmlformats.org/officeDocument/2006/relationships/hyperlink" Target="https://doi.org/10.1088/2043-6262/6/3/035014" TargetMode="External"/><Relationship Id="rId694" Type="http://schemas.openxmlformats.org/officeDocument/2006/relationships/hyperlink" Target="https://doi.org/10.1021/ja2067274" TargetMode="External"/><Relationship Id="rId708" Type="http://schemas.openxmlformats.org/officeDocument/2006/relationships/hyperlink" Target="https://doi.org/10.1007/s13399-023-03859-w" TargetMode="External"/><Relationship Id="rId291" Type="http://schemas.openxmlformats.org/officeDocument/2006/relationships/hyperlink" Target="https://doi.org/10.1016/j.fuel.2011.01.001" TargetMode="External"/><Relationship Id="rId305" Type="http://schemas.openxmlformats.org/officeDocument/2006/relationships/hyperlink" Target="https://doi.org/10.1021/cs400507m" TargetMode="External"/><Relationship Id="rId347" Type="http://schemas.openxmlformats.org/officeDocument/2006/relationships/hyperlink" Target="https://doi.org/10.1007/s13204-015-0419-5" TargetMode="External"/><Relationship Id="rId512" Type="http://schemas.openxmlformats.org/officeDocument/2006/relationships/hyperlink" Target="https://doi.org/10.1016/j.catcom.2014.07.006" TargetMode="External"/><Relationship Id="rId44" Type="http://schemas.openxmlformats.org/officeDocument/2006/relationships/hyperlink" Target="https://doi.org/10.1016/j.cej.2009.01.022" TargetMode="External"/><Relationship Id="rId86" Type="http://schemas.openxmlformats.org/officeDocument/2006/relationships/hyperlink" Target="https://doi.org/10.1021/jp051874g" TargetMode="External"/><Relationship Id="rId151" Type="http://schemas.openxmlformats.org/officeDocument/2006/relationships/hyperlink" Target="https://doi.org/10.1016/j.apcata.2005.07.053" TargetMode="External"/><Relationship Id="rId389" Type="http://schemas.openxmlformats.org/officeDocument/2006/relationships/hyperlink" Target="https://doi.org/10.1039/C7CY02110K" TargetMode="External"/><Relationship Id="rId554" Type="http://schemas.openxmlformats.org/officeDocument/2006/relationships/hyperlink" Target="https://doi.org/10.1007/s10562-021-03650-4" TargetMode="External"/><Relationship Id="rId596" Type="http://schemas.openxmlformats.org/officeDocument/2006/relationships/hyperlink" Target="https://doi.org/10.1006/jcat.1999.2761" TargetMode="External"/><Relationship Id="rId193" Type="http://schemas.openxmlformats.org/officeDocument/2006/relationships/hyperlink" Target="https://doi.org/10.1016/j.catcom.2008.04.005" TargetMode="External"/><Relationship Id="rId207" Type="http://schemas.openxmlformats.org/officeDocument/2006/relationships/hyperlink" Target="https://doi.org/10.1016/j.jcat.2009.05.008" TargetMode="External"/><Relationship Id="rId249" Type="http://schemas.openxmlformats.org/officeDocument/2006/relationships/hyperlink" Target="https://doi.org/10.1016/j.jcat.2011.07.010" TargetMode="External"/><Relationship Id="rId414" Type="http://schemas.openxmlformats.org/officeDocument/2006/relationships/hyperlink" Target="https://doi.org/10.1134/S0965544119020099" TargetMode="External"/><Relationship Id="rId456" Type="http://schemas.openxmlformats.org/officeDocument/2006/relationships/hyperlink" Target="https://doi.org/10.1016/S0926-860X(00)00837-1" TargetMode="External"/><Relationship Id="rId498" Type="http://schemas.openxmlformats.org/officeDocument/2006/relationships/hyperlink" Target="https://doi.org/10.1021/ef300694c" TargetMode="External"/><Relationship Id="rId621" Type="http://schemas.openxmlformats.org/officeDocument/2006/relationships/hyperlink" Target="https://doi.org/10.1016/j.cattod.2011.05.026" TargetMode="External"/><Relationship Id="rId663" Type="http://schemas.openxmlformats.org/officeDocument/2006/relationships/hyperlink" Target="https://doi.org/10.1149/2.0751507jes" TargetMode="External"/><Relationship Id="rId13" Type="http://schemas.openxmlformats.org/officeDocument/2006/relationships/hyperlink" Target="https://doi.org/10.1021/jp205951c" TargetMode="External"/><Relationship Id="rId109" Type="http://schemas.openxmlformats.org/officeDocument/2006/relationships/hyperlink" Target="https://doi.org/10.1016/S0926-3373(03)00321-7" TargetMode="External"/><Relationship Id="rId260" Type="http://schemas.openxmlformats.org/officeDocument/2006/relationships/hyperlink" Target="https://doi.org/10.1007/s11144-011-0321-4" TargetMode="External"/><Relationship Id="rId316" Type="http://schemas.openxmlformats.org/officeDocument/2006/relationships/hyperlink" Target="https://doi.org/10.18321/ectj200" TargetMode="External"/><Relationship Id="rId523" Type="http://schemas.openxmlformats.org/officeDocument/2006/relationships/hyperlink" Target="https://doi.org/10.1016/j.ijhydene.2014.07.158" TargetMode="External"/><Relationship Id="rId55" Type="http://schemas.openxmlformats.org/officeDocument/2006/relationships/hyperlink" Target="https://doi.org/10.1007/s11144-008-5373-8" TargetMode="External"/><Relationship Id="rId97" Type="http://schemas.openxmlformats.org/officeDocument/2006/relationships/hyperlink" Target="https://doi.org/10.1016/j.cattod.2005.07.059" TargetMode="External"/><Relationship Id="rId120" Type="http://schemas.openxmlformats.org/officeDocument/2006/relationships/hyperlink" Target="https://doi.org/10.1007/BF02771428" TargetMode="External"/><Relationship Id="rId358" Type="http://schemas.openxmlformats.org/officeDocument/2006/relationships/hyperlink" Target="https://doi.org/10.1016/j.apcatb.2015.08.008" TargetMode="External"/><Relationship Id="rId565" Type="http://schemas.openxmlformats.org/officeDocument/2006/relationships/hyperlink" Target="http://dx.doi.org/10.1016/j.cattod.2016.05.025" TargetMode="External"/><Relationship Id="rId162" Type="http://schemas.openxmlformats.org/officeDocument/2006/relationships/hyperlink" Target="https://doi.org/10.1016/j.apcata.2005.01.009" TargetMode="External"/><Relationship Id="rId218" Type="http://schemas.openxmlformats.org/officeDocument/2006/relationships/hyperlink" Target="https://doi.org/10.1016/j.cattod.2009.02.029" TargetMode="External"/><Relationship Id="rId425" Type="http://schemas.openxmlformats.org/officeDocument/2006/relationships/hyperlink" Target="https://doi.org/10.1016/j.cej.2019.122969" TargetMode="External"/><Relationship Id="rId467" Type="http://schemas.openxmlformats.org/officeDocument/2006/relationships/hyperlink" Target="https://doi.org/10.1023/A:1021045122126" TargetMode="External"/><Relationship Id="rId632" Type="http://schemas.openxmlformats.org/officeDocument/2006/relationships/hyperlink" Target="https://doi.org/10.1016/j.apcatb.2011.06.034" TargetMode="External"/><Relationship Id="rId271" Type="http://schemas.openxmlformats.org/officeDocument/2006/relationships/hyperlink" Target="https://doi.org/10.1016/j.crci.2011.04.007" TargetMode="External"/><Relationship Id="rId674" Type="http://schemas.openxmlformats.org/officeDocument/2006/relationships/hyperlink" Target="https://doi.org/10.1080/2055074X.2018.1477315" TargetMode="External"/><Relationship Id="rId24" Type="http://schemas.openxmlformats.org/officeDocument/2006/relationships/hyperlink" Target="https://doi.org/10.1016/j.cattod.2009.02.029" TargetMode="External"/><Relationship Id="rId66" Type="http://schemas.openxmlformats.org/officeDocument/2006/relationships/hyperlink" Target="https://doi.org/10.1016/j.catcom.2006.03.005" TargetMode="External"/><Relationship Id="rId131" Type="http://schemas.openxmlformats.org/officeDocument/2006/relationships/hyperlink" Target="https://doi.org/10.1016/S0926-3373(00)00132-6" TargetMode="External"/><Relationship Id="rId327" Type="http://schemas.openxmlformats.org/officeDocument/2006/relationships/hyperlink" Target="https://doi.org/10.1016/j.jcat.2014.10.003" TargetMode="External"/><Relationship Id="rId369" Type="http://schemas.openxmlformats.org/officeDocument/2006/relationships/hyperlink" Target="https://doi.org/10.1002/anie.201709124" TargetMode="External"/><Relationship Id="rId534" Type="http://schemas.openxmlformats.org/officeDocument/2006/relationships/hyperlink" Target="https://doi.org/10.1016/j.cattod.2020.04.006" TargetMode="External"/><Relationship Id="rId576" Type="http://schemas.openxmlformats.org/officeDocument/2006/relationships/hyperlink" Target="https://doi.org/10.1016/j.apcatb.2006.03.007" TargetMode="External"/><Relationship Id="rId173" Type="http://schemas.openxmlformats.org/officeDocument/2006/relationships/hyperlink" Target="https://doi.org/10.1016/j.apcata.2006.08.024" TargetMode="External"/><Relationship Id="rId229" Type="http://schemas.openxmlformats.org/officeDocument/2006/relationships/hyperlink" Target="https://doi.org/10.1016/j.molcata.2011.10.004" TargetMode="External"/><Relationship Id="rId380" Type="http://schemas.openxmlformats.org/officeDocument/2006/relationships/hyperlink" Target="https://doi.org/10.3390/catal8020064" TargetMode="External"/><Relationship Id="rId436" Type="http://schemas.openxmlformats.org/officeDocument/2006/relationships/hyperlink" Target="https://doi.org/10.1016/j.mcat.2019.110732" TargetMode="External"/><Relationship Id="rId601" Type="http://schemas.openxmlformats.org/officeDocument/2006/relationships/hyperlink" Target="https://doi.org/10.1016/j.apcata.2005.05.007" TargetMode="External"/><Relationship Id="rId643" Type="http://schemas.openxmlformats.org/officeDocument/2006/relationships/hyperlink" Target="https://doi.org/10.3390/catal8020064" TargetMode="External"/><Relationship Id="rId240" Type="http://schemas.openxmlformats.org/officeDocument/2006/relationships/hyperlink" Target="https://doi.org/10.1016/j.cattod.2011.02.050" TargetMode="External"/><Relationship Id="rId478" Type="http://schemas.openxmlformats.org/officeDocument/2006/relationships/hyperlink" Target="https://doi.org/10.1016/j.molcata.2003.10.044" TargetMode="External"/><Relationship Id="rId685" Type="http://schemas.openxmlformats.org/officeDocument/2006/relationships/hyperlink" Target="https://doi.org/10.1016/S1003-6326(10)60253-1" TargetMode="External"/><Relationship Id="rId35" Type="http://schemas.openxmlformats.org/officeDocument/2006/relationships/hyperlink" Target="https://doi.org/10.1016/j.jcat.2009.05.008" TargetMode="External"/><Relationship Id="rId77" Type="http://schemas.openxmlformats.org/officeDocument/2006/relationships/hyperlink" Target="https://doi.org/10.1016/j.apsusc.2006.05.035" TargetMode="External"/><Relationship Id="rId100" Type="http://schemas.openxmlformats.org/officeDocument/2006/relationships/hyperlink" Target="https://doi.org/10.1016/j.apcata.2005.07.053" TargetMode="External"/><Relationship Id="rId282" Type="http://schemas.openxmlformats.org/officeDocument/2006/relationships/hyperlink" Target="https://doi.org/10.1007/s11144-011-0317-0" TargetMode="External"/><Relationship Id="rId338" Type="http://schemas.openxmlformats.org/officeDocument/2006/relationships/hyperlink" Target="https://doi.org/10.1016/j.apcata.2014.10.044" TargetMode="External"/><Relationship Id="rId503" Type="http://schemas.openxmlformats.org/officeDocument/2006/relationships/hyperlink" Target="https://doi.org/10.1016/j.apcatb.2012.12.025" TargetMode="External"/><Relationship Id="rId545" Type="http://schemas.openxmlformats.org/officeDocument/2006/relationships/hyperlink" Target="https://doi.org/10.1039/D0RA10773E" TargetMode="External"/><Relationship Id="rId587" Type="http://schemas.openxmlformats.org/officeDocument/2006/relationships/hyperlink" Target="https://doi.org/10.1016/j.jhazmat.2007.06.085" TargetMode="External"/><Relationship Id="rId710" Type="http://schemas.openxmlformats.org/officeDocument/2006/relationships/vmlDrawing" Target="../drawings/vmlDrawing2.vml"/><Relationship Id="rId8" Type="http://schemas.openxmlformats.org/officeDocument/2006/relationships/hyperlink" Target="https://doi.org/10.1007/s10800-011-0358-0" TargetMode="External"/><Relationship Id="rId142" Type="http://schemas.openxmlformats.org/officeDocument/2006/relationships/hyperlink" Target="https://doi.org/10.1016/S0920-5861(02)00019-6" TargetMode="External"/><Relationship Id="rId184" Type="http://schemas.openxmlformats.org/officeDocument/2006/relationships/hyperlink" Target="https://doi.org/10.1021/ie070640b" TargetMode="External"/><Relationship Id="rId391" Type="http://schemas.openxmlformats.org/officeDocument/2006/relationships/hyperlink" Target="https://doi.org/10.1016/j.renene.2018.05.017" TargetMode="External"/><Relationship Id="rId405" Type="http://schemas.openxmlformats.org/officeDocument/2006/relationships/hyperlink" Target="https://doi.org/10.1016/j.jcat.2019.06.034" TargetMode="External"/><Relationship Id="rId447" Type="http://schemas.openxmlformats.org/officeDocument/2006/relationships/hyperlink" Target="https://doi.org/10.1016/j.cej.2021.129150" TargetMode="External"/><Relationship Id="rId612" Type="http://schemas.openxmlformats.org/officeDocument/2006/relationships/hyperlink" Target="https://doi.org/10.1016/j.cej.2009.09.037" TargetMode="External"/><Relationship Id="rId251" Type="http://schemas.openxmlformats.org/officeDocument/2006/relationships/hyperlink" Target="https://doi.org/10.1016/j.apcatb.2011.08.022" TargetMode="External"/><Relationship Id="rId489" Type="http://schemas.openxmlformats.org/officeDocument/2006/relationships/hyperlink" Target="https://doi.org/10.1016/j.cattod.2008.02.019" TargetMode="External"/><Relationship Id="rId654" Type="http://schemas.openxmlformats.org/officeDocument/2006/relationships/hyperlink" Target="https://doi.org/10.1016/S0167-2738(01)00735-4" TargetMode="External"/><Relationship Id="rId696" Type="http://schemas.openxmlformats.org/officeDocument/2006/relationships/hyperlink" Target="https://doi.org/10.1039/C4GC02052A" TargetMode="External"/><Relationship Id="rId46" Type="http://schemas.openxmlformats.org/officeDocument/2006/relationships/hyperlink" Target="https://doi.org/10.1021/jp904538t" TargetMode="External"/><Relationship Id="rId293" Type="http://schemas.openxmlformats.org/officeDocument/2006/relationships/hyperlink" Target="https://doi.org/10.1021/jp202797q" TargetMode="External"/><Relationship Id="rId307" Type="http://schemas.openxmlformats.org/officeDocument/2006/relationships/hyperlink" Target="https://doi.org/10.1016/j.fuproc.2014.01.009" TargetMode="External"/><Relationship Id="rId349" Type="http://schemas.openxmlformats.org/officeDocument/2006/relationships/hyperlink" Target="https://doi.org/10.3390/catal6010012" TargetMode="External"/><Relationship Id="rId514" Type="http://schemas.openxmlformats.org/officeDocument/2006/relationships/hyperlink" Target="https://doi.org/10.1016/j.fuel.2012.09.059" TargetMode="External"/><Relationship Id="rId556" Type="http://schemas.openxmlformats.org/officeDocument/2006/relationships/hyperlink" Target="https://doi.org/10.1039/C9CP03943K" TargetMode="External"/><Relationship Id="rId88" Type="http://schemas.openxmlformats.org/officeDocument/2006/relationships/hyperlink" Target="https://doi.org/10.1016/j.jcat.2005.06.019" TargetMode="External"/><Relationship Id="rId111" Type="http://schemas.openxmlformats.org/officeDocument/2006/relationships/hyperlink" Target="https://doi.org/10.1016/S0926-860X(02)00655-5" TargetMode="External"/><Relationship Id="rId153" Type="http://schemas.openxmlformats.org/officeDocument/2006/relationships/hyperlink" Target="https://doi.org/10.1016/j.apcata.2005.06.008" TargetMode="External"/><Relationship Id="rId195" Type="http://schemas.openxmlformats.org/officeDocument/2006/relationships/hyperlink" Target="https://doi.org/10.1016/j.apsusc.2009.06.132" TargetMode="External"/><Relationship Id="rId209" Type="http://schemas.openxmlformats.org/officeDocument/2006/relationships/hyperlink" Target="https://doi.org/10.1016/j.apcata.2009.07.042" TargetMode="External"/><Relationship Id="rId360" Type="http://schemas.openxmlformats.org/officeDocument/2006/relationships/hyperlink" Target="https://doi.org/10.1016/j.jcat.2016.03.017" TargetMode="External"/><Relationship Id="rId416" Type="http://schemas.openxmlformats.org/officeDocument/2006/relationships/hyperlink" Target="https://doi.org/10.1098/rsos.191155" TargetMode="External"/><Relationship Id="rId598" Type="http://schemas.openxmlformats.org/officeDocument/2006/relationships/hyperlink" Target="https://doi.org/10.1016/j.molcata.2006.06.020" TargetMode="External"/><Relationship Id="rId220" Type="http://schemas.openxmlformats.org/officeDocument/2006/relationships/hyperlink" Target="https://doi.org/10.1007/s10562-010-0430-0" TargetMode="External"/><Relationship Id="rId458" Type="http://schemas.openxmlformats.org/officeDocument/2006/relationships/hyperlink" Target="https://doi.org/10.1627/JPI.45.222" TargetMode="External"/><Relationship Id="rId623" Type="http://schemas.openxmlformats.org/officeDocument/2006/relationships/hyperlink" Target="https://doi.org/10.1016/j.cattod.2011.04.050" TargetMode="External"/><Relationship Id="rId665" Type="http://schemas.openxmlformats.org/officeDocument/2006/relationships/hyperlink" Target="https://doi.org/10.1016/j.proci.2014.06.114" TargetMode="External"/><Relationship Id="rId15" Type="http://schemas.openxmlformats.org/officeDocument/2006/relationships/hyperlink" Target="https://doi.org/10.1016/j.apsusc.2011.07.007" TargetMode="External"/><Relationship Id="rId57" Type="http://schemas.openxmlformats.org/officeDocument/2006/relationships/hyperlink" Target="https://doi.org/10.1016/j.catcom.2008.07.039" TargetMode="External"/><Relationship Id="rId262" Type="http://schemas.openxmlformats.org/officeDocument/2006/relationships/hyperlink" Target="https://doi.org/10.1016/j.fuproc.2011.03.006" TargetMode="External"/><Relationship Id="rId318" Type="http://schemas.openxmlformats.org/officeDocument/2006/relationships/hyperlink" Target="https://doi.org/10.1016/j.apcatb.2014.06.041" TargetMode="External"/><Relationship Id="rId525" Type="http://schemas.openxmlformats.org/officeDocument/2006/relationships/hyperlink" Target="https://doi.org/10.1016/S0926-860X(02)00019-4" TargetMode="External"/><Relationship Id="rId567" Type="http://schemas.openxmlformats.org/officeDocument/2006/relationships/hyperlink" Target="https://doi.org/10.1007/s11814-018-0015-y" TargetMode="External"/><Relationship Id="rId99" Type="http://schemas.openxmlformats.org/officeDocument/2006/relationships/hyperlink" Target="https://doi.org/10.1016/j.apcata.2005.07.045" TargetMode="External"/><Relationship Id="rId122" Type="http://schemas.openxmlformats.org/officeDocument/2006/relationships/hyperlink" Target="https://doi.org/10.1016/S0926-860X(99)00357-9" TargetMode="External"/><Relationship Id="rId164" Type="http://schemas.openxmlformats.org/officeDocument/2006/relationships/hyperlink" Target="https://doi.org/10.1016/j.jcat.2005.06.019" TargetMode="External"/><Relationship Id="rId371" Type="http://schemas.openxmlformats.org/officeDocument/2006/relationships/hyperlink" Target="https://doi.org/10.1016/j.apcatb.2017.06.064" TargetMode="External"/><Relationship Id="rId427" Type="http://schemas.openxmlformats.org/officeDocument/2006/relationships/hyperlink" Target="https://doi.org/10.1016/j.apcatb.2020.118631" TargetMode="External"/><Relationship Id="rId469" Type="http://schemas.openxmlformats.org/officeDocument/2006/relationships/hyperlink" Target="https://doi.org/10.1016/S1381-1169(01)00450-2" TargetMode="External"/><Relationship Id="rId634" Type="http://schemas.openxmlformats.org/officeDocument/2006/relationships/hyperlink" Target="https://doi.org/10.1016/j.cattod.2010.09.030" TargetMode="External"/><Relationship Id="rId676" Type="http://schemas.openxmlformats.org/officeDocument/2006/relationships/hyperlink" Target="https://doi.org/10.1007/s11244-018-0887-4" TargetMode="External"/><Relationship Id="rId26" Type="http://schemas.openxmlformats.org/officeDocument/2006/relationships/hyperlink" Target="https://doi.org/10.1016/j.apcatb.2009.10.015" TargetMode="External"/><Relationship Id="rId231" Type="http://schemas.openxmlformats.org/officeDocument/2006/relationships/hyperlink" Target="https://doi.org/10.1016/j.catcom.2011.09.022" TargetMode="External"/><Relationship Id="rId273" Type="http://schemas.openxmlformats.org/officeDocument/2006/relationships/hyperlink" Target="https://doi.org/10.1063/1.3593472" TargetMode="External"/><Relationship Id="rId329" Type="http://schemas.openxmlformats.org/officeDocument/2006/relationships/hyperlink" Target="https://doi.org/10.1016/j.cattod.2014.10.037" TargetMode="External"/><Relationship Id="rId480" Type="http://schemas.openxmlformats.org/officeDocument/2006/relationships/hyperlink" Target="https://doi.org/10.1016/j.apcata.2004.09.004" TargetMode="External"/><Relationship Id="rId536" Type="http://schemas.openxmlformats.org/officeDocument/2006/relationships/hyperlink" Target="https://doi.org/10.1002/cctc.202101170" TargetMode="External"/><Relationship Id="rId701" Type="http://schemas.openxmlformats.org/officeDocument/2006/relationships/hyperlink" Target="https://doi.org/10.1016/j.molcata.2004.02.007" TargetMode="External"/><Relationship Id="rId68" Type="http://schemas.openxmlformats.org/officeDocument/2006/relationships/hyperlink" Target="https://doi.org/10.1016/j.apcatb.2006.03.007" TargetMode="External"/><Relationship Id="rId133" Type="http://schemas.openxmlformats.org/officeDocument/2006/relationships/hyperlink" Target="https://doi.org/10.1016/S0926-860X(99)00357-9" TargetMode="External"/><Relationship Id="rId175" Type="http://schemas.openxmlformats.org/officeDocument/2006/relationships/hyperlink" Target="https://doi.org/10.1016/j.cattod.2006.06.012" TargetMode="External"/><Relationship Id="rId340" Type="http://schemas.openxmlformats.org/officeDocument/2006/relationships/hyperlink" Target="https://doi.org/10.1016/j.jcat.2015.08.012" TargetMode="External"/><Relationship Id="rId578" Type="http://schemas.openxmlformats.org/officeDocument/2006/relationships/hyperlink" Target="https://doi.org/10.1016/S1381-1169(02)00441-7" TargetMode="External"/><Relationship Id="rId200" Type="http://schemas.openxmlformats.org/officeDocument/2006/relationships/hyperlink" Target="https://doi.org/10.1016/j.apcata.2009.05.024" TargetMode="External"/><Relationship Id="rId382" Type="http://schemas.openxmlformats.org/officeDocument/2006/relationships/hyperlink" Target="https://doi.org/10.1016/j.cattod.2017.05.024" TargetMode="External"/><Relationship Id="rId438" Type="http://schemas.openxmlformats.org/officeDocument/2006/relationships/hyperlink" Target="https://doi.org/10.1016/j.jre.2020.04.021" TargetMode="External"/><Relationship Id="rId603" Type="http://schemas.openxmlformats.org/officeDocument/2006/relationships/hyperlink" Target="https://doi.org/10.1016/j.jcat.2014.08.001" TargetMode="External"/><Relationship Id="rId645" Type="http://schemas.openxmlformats.org/officeDocument/2006/relationships/hyperlink" Target="https://doi.org/10.1016/j.apsusc.2019.07.237" TargetMode="External"/><Relationship Id="rId687" Type="http://schemas.openxmlformats.org/officeDocument/2006/relationships/hyperlink" Target="https://doi.org/10.1016/j.jcat.2009.09.013" TargetMode="External"/><Relationship Id="rId242" Type="http://schemas.openxmlformats.org/officeDocument/2006/relationships/hyperlink" Target="https://doi.org/10.1016/j.electacta.2011.06.036" TargetMode="External"/><Relationship Id="rId284" Type="http://schemas.openxmlformats.org/officeDocument/2006/relationships/hyperlink" Target="https://doi.org/10.1016/j.apcatb.2010.11.011" TargetMode="External"/><Relationship Id="rId491" Type="http://schemas.openxmlformats.org/officeDocument/2006/relationships/hyperlink" Target="https://doi.org/10.1016/j.cattod.2008.05.003" TargetMode="External"/><Relationship Id="rId505" Type="http://schemas.openxmlformats.org/officeDocument/2006/relationships/hyperlink" Target="https://doi.org/10.1016/j.apcatb.2013.01.005" TargetMode="External"/><Relationship Id="rId712" Type="http://schemas.microsoft.com/office/2017/10/relationships/threadedComment" Target="../threadedComments/threadedComment2.xml"/><Relationship Id="rId37" Type="http://schemas.openxmlformats.org/officeDocument/2006/relationships/hyperlink" Target="https://doi.org/10.1016/j.apcatb.2009.06.021" TargetMode="External"/><Relationship Id="rId79" Type="http://schemas.openxmlformats.org/officeDocument/2006/relationships/hyperlink" Target="https://doi.org/10.1021/ie050517p" TargetMode="External"/><Relationship Id="rId102" Type="http://schemas.openxmlformats.org/officeDocument/2006/relationships/hyperlink" Target="https://doi.org/10.1016/j.jcat.2004.06.007" TargetMode="External"/><Relationship Id="rId144" Type="http://schemas.openxmlformats.org/officeDocument/2006/relationships/hyperlink" Target="https://doi.org/10.1016/S0926-860X(02)00655-5" TargetMode="External"/><Relationship Id="rId547" Type="http://schemas.openxmlformats.org/officeDocument/2006/relationships/hyperlink" Target="https://doi.org/10.3390/ijms22031256" TargetMode="External"/><Relationship Id="rId589" Type="http://schemas.openxmlformats.org/officeDocument/2006/relationships/hyperlink" Target="https://doi.org/10.1016/j.molcata.2007.03.037" TargetMode="External"/><Relationship Id="rId90" Type="http://schemas.openxmlformats.org/officeDocument/2006/relationships/hyperlink" Target="https://doi.org/10.1016/j.molcata.2004.11.017" TargetMode="External"/><Relationship Id="rId186" Type="http://schemas.openxmlformats.org/officeDocument/2006/relationships/hyperlink" Target="https://doi.org/10.1016/j.molcata.2007.03.020" TargetMode="External"/><Relationship Id="rId351" Type="http://schemas.openxmlformats.org/officeDocument/2006/relationships/hyperlink" Target="https://doi.org/10.1039/C6RA05479J" TargetMode="External"/><Relationship Id="rId393" Type="http://schemas.openxmlformats.org/officeDocument/2006/relationships/hyperlink" Target="https://doi.org/10.1016/j.cattod.2017.02.037" TargetMode="External"/><Relationship Id="rId407" Type="http://schemas.openxmlformats.org/officeDocument/2006/relationships/hyperlink" Target="https://doi.org/10.1021/acs.jpcc.9b07606" TargetMode="External"/><Relationship Id="rId449" Type="http://schemas.openxmlformats.org/officeDocument/2006/relationships/hyperlink" Target="https://doi.org/10.1002/cctc.202001797" TargetMode="External"/><Relationship Id="rId614" Type="http://schemas.openxmlformats.org/officeDocument/2006/relationships/hyperlink" Target="https://doi.org/10.1021/ie900412c" TargetMode="External"/><Relationship Id="rId656" Type="http://schemas.openxmlformats.org/officeDocument/2006/relationships/hyperlink" Target="https://doi.org/10.1016/j.catcom.2011.09.034" TargetMode="External"/><Relationship Id="rId211" Type="http://schemas.openxmlformats.org/officeDocument/2006/relationships/hyperlink" Target="https://doi.org/10.1016/j.jcat.2010.03.001" TargetMode="External"/><Relationship Id="rId253" Type="http://schemas.openxmlformats.org/officeDocument/2006/relationships/hyperlink" Target="https://doi.org/10.1016/j.catcom.2011.06.004" TargetMode="External"/><Relationship Id="rId295" Type="http://schemas.openxmlformats.org/officeDocument/2006/relationships/hyperlink" Target="https://doi.org/10.1039/C1CC11723H" TargetMode="External"/><Relationship Id="rId309" Type="http://schemas.openxmlformats.org/officeDocument/2006/relationships/hyperlink" Target="https://doi.org/10.1016/j.jcat.2014.08.001" TargetMode="External"/><Relationship Id="rId460" Type="http://schemas.openxmlformats.org/officeDocument/2006/relationships/hyperlink" Target="https://doi.org/10.1016/S1387-1811(01)00235-9" TargetMode="External"/><Relationship Id="rId516" Type="http://schemas.openxmlformats.org/officeDocument/2006/relationships/hyperlink" Target="https://doi.org/10.1016/j.cattod.2012.04.033" TargetMode="External"/><Relationship Id="rId698" Type="http://schemas.openxmlformats.org/officeDocument/2006/relationships/hyperlink" Target="https://doi.org/10.1016/j.jcat.2008.09.022" TargetMode="External"/><Relationship Id="rId48" Type="http://schemas.openxmlformats.org/officeDocument/2006/relationships/hyperlink" Target="https://doi.org/10.1016/j.jcat.2009.07.008" TargetMode="External"/><Relationship Id="rId113" Type="http://schemas.openxmlformats.org/officeDocument/2006/relationships/hyperlink" Target="https://doi.org/10.1016/S0920-5861(02)00019-6" TargetMode="External"/><Relationship Id="rId320" Type="http://schemas.openxmlformats.org/officeDocument/2006/relationships/hyperlink" Target="https://doi.org/10.1016/j.apcatb.2014.07.017" TargetMode="External"/><Relationship Id="rId558" Type="http://schemas.openxmlformats.org/officeDocument/2006/relationships/hyperlink" Target="https://doi.org/10.1007/s10971-010-2153-5" TargetMode="External"/><Relationship Id="rId155" Type="http://schemas.openxmlformats.org/officeDocument/2006/relationships/hyperlink" Target="https://doi.org/10.1016/j.apcata.2005.04.022" TargetMode="External"/><Relationship Id="rId197" Type="http://schemas.openxmlformats.org/officeDocument/2006/relationships/hyperlink" Target="https://doi.org/10.1016/j.molcata.2009.03.006" TargetMode="External"/><Relationship Id="rId362" Type="http://schemas.openxmlformats.org/officeDocument/2006/relationships/hyperlink" Target="https://doi.org/10.1016/j.molcata.2016.02.022" TargetMode="External"/><Relationship Id="rId418" Type="http://schemas.openxmlformats.org/officeDocument/2006/relationships/hyperlink" Target="https://doi.org/10.1016/j.ces.2020.115588" TargetMode="External"/><Relationship Id="rId625" Type="http://schemas.openxmlformats.org/officeDocument/2006/relationships/hyperlink" Target="https://doi.org/10.1016/j.cattod.2011.05.013" TargetMode="External"/><Relationship Id="rId222" Type="http://schemas.openxmlformats.org/officeDocument/2006/relationships/hyperlink" Target="https://doi.org/10.1016/j.apcata.2010.07.042" TargetMode="External"/><Relationship Id="rId264" Type="http://schemas.openxmlformats.org/officeDocument/2006/relationships/hyperlink" Target="https://doi.org/10.1007/s11144-011-0318-z" TargetMode="External"/><Relationship Id="rId471" Type="http://schemas.openxmlformats.org/officeDocument/2006/relationships/hyperlink" Target="https://doi.org/10.1006/jcat.2001.3498" TargetMode="External"/><Relationship Id="rId667" Type="http://schemas.openxmlformats.org/officeDocument/2006/relationships/hyperlink" Target="https://doi.org/10.1016/j.cattod.2015.02.026" TargetMode="External"/><Relationship Id="rId17" Type="http://schemas.openxmlformats.org/officeDocument/2006/relationships/hyperlink" Target="https://doi.org/10.1016/j.apcatb.2010.06.020" TargetMode="External"/><Relationship Id="rId59" Type="http://schemas.openxmlformats.org/officeDocument/2006/relationships/hyperlink" Target="https://doi.org/10.1016/j.molcata.2006.10.007" TargetMode="External"/><Relationship Id="rId124" Type="http://schemas.openxmlformats.org/officeDocument/2006/relationships/hyperlink" Target="https://doi.org/10.1016/S0926-3373(00)00132-6" TargetMode="External"/><Relationship Id="rId527" Type="http://schemas.openxmlformats.org/officeDocument/2006/relationships/hyperlink" Target="https://doi.org/10.1016/j.cattod.2019.02.062" TargetMode="External"/><Relationship Id="rId569" Type="http://schemas.openxmlformats.org/officeDocument/2006/relationships/hyperlink" Target="https://doi.org/10.1016/S1001-0742(12)60169-7" TargetMode="External"/><Relationship Id="rId70" Type="http://schemas.openxmlformats.org/officeDocument/2006/relationships/hyperlink" Target="https://doi.org/10.1016/j.carbon.2006.05.006" TargetMode="External"/><Relationship Id="rId166" Type="http://schemas.openxmlformats.org/officeDocument/2006/relationships/hyperlink" Target="https://doi.org/10.1016/j.apcata.2005.07.022" TargetMode="External"/><Relationship Id="rId331" Type="http://schemas.openxmlformats.org/officeDocument/2006/relationships/hyperlink" Target="https://doi.org/10.1016/j.apcata.2015.01.044" TargetMode="External"/><Relationship Id="rId373" Type="http://schemas.openxmlformats.org/officeDocument/2006/relationships/hyperlink" Target="https://doi.org/10.1080/2055074X.2018.1477315" TargetMode="External"/><Relationship Id="rId429" Type="http://schemas.openxmlformats.org/officeDocument/2006/relationships/hyperlink" Target="https://doi.org/10.1016/j.chemosphere.2019.124740" TargetMode="External"/><Relationship Id="rId580" Type="http://schemas.openxmlformats.org/officeDocument/2006/relationships/hyperlink" Target="https://doi.org/10.1016/j.apcata.2005.06.008" TargetMode="External"/><Relationship Id="rId636" Type="http://schemas.openxmlformats.org/officeDocument/2006/relationships/hyperlink" Target="https://doi.org/10.1039/C1CC11723H" TargetMode="External"/><Relationship Id="rId1" Type="http://schemas.openxmlformats.org/officeDocument/2006/relationships/hyperlink" Target="https://doi.org/10.1016/S0926-860X(00)00442-7" TargetMode="External"/><Relationship Id="rId233" Type="http://schemas.openxmlformats.org/officeDocument/2006/relationships/hyperlink" Target="https://doi.org/10.1016/j.apcatb.2011.06.005" TargetMode="External"/><Relationship Id="rId440" Type="http://schemas.openxmlformats.org/officeDocument/2006/relationships/hyperlink" Target="https://doi.org/10.1016/j.jcat.2020.05.040" TargetMode="External"/><Relationship Id="rId678" Type="http://schemas.openxmlformats.org/officeDocument/2006/relationships/hyperlink" Target="https://doi.org/10.1016/j.apcatb.2018.02.049" TargetMode="External"/><Relationship Id="rId28" Type="http://schemas.openxmlformats.org/officeDocument/2006/relationships/hyperlink" Target="https://doi.org/10.1002/fuce.201000150" TargetMode="External"/><Relationship Id="rId275" Type="http://schemas.openxmlformats.org/officeDocument/2006/relationships/hyperlink" Target="https://doi.org/10.1016/j.catcom.2011.03.026" TargetMode="External"/><Relationship Id="rId300" Type="http://schemas.openxmlformats.org/officeDocument/2006/relationships/hyperlink" Target="https://doi.org/10.1021/es203200d" TargetMode="External"/><Relationship Id="rId482" Type="http://schemas.openxmlformats.org/officeDocument/2006/relationships/hyperlink" Target="https://doi.org/10.1016/j.molcata.2003.09.046" TargetMode="External"/><Relationship Id="rId538" Type="http://schemas.openxmlformats.org/officeDocument/2006/relationships/hyperlink" Target="https://doi.org/10.1007/s11356-021-15108-6" TargetMode="External"/><Relationship Id="rId703" Type="http://schemas.openxmlformats.org/officeDocument/2006/relationships/hyperlink" Target="https://doi.org/10.1016/j.cattod.2021.08.006" TargetMode="External"/><Relationship Id="rId81" Type="http://schemas.openxmlformats.org/officeDocument/2006/relationships/hyperlink" Target="https://doi.org/10.1007/s11244-005-2509-1" TargetMode="External"/><Relationship Id="rId135" Type="http://schemas.openxmlformats.org/officeDocument/2006/relationships/hyperlink" Target="https://doi.org/10.1023/A:1010354430406" TargetMode="External"/><Relationship Id="rId177" Type="http://schemas.openxmlformats.org/officeDocument/2006/relationships/hyperlink" Target="https://doi.org/10.1016/j.carbon.2006.05.006" TargetMode="External"/><Relationship Id="rId342" Type="http://schemas.openxmlformats.org/officeDocument/2006/relationships/hyperlink" Target="https://doi.org/10.1021/acscatal.5b01464" TargetMode="External"/><Relationship Id="rId384" Type="http://schemas.openxmlformats.org/officeDocument/2006/relationships/hyperlink" Target="https://doi.org/10.1002/cctc.201701991" TargetMode="External"/><Relationship Id="rId591" Type="http://schemas.openxmlformats.org/officeDocument/2006/relationships/hyperlink" Target="https://doi.org/10.1016/j.jcat.2006.09.003" TargetMode="External"/><Relationship Id="rId605" Type="http://schemas.openxmlformats.org/officeDocument/2006/relationships/hyperlink" Target="https://doi.org/10.1016/j.jcat.2008.09.023" TargetMode="External"/><Relationship Id="rId202" Type="http://schemas.openxmlformats.org/officeDocument/2006/relationships/hyperlink" Target="https://doi.org/10.1016/j.cej.2009.01.022" TargetMode="External"/><Relationship Id="rId244" Type="http://schemas.openxmlformats.org/officeDocument/2006/relationships/hyperlink" Target="https://doi.org/10.1016/j.catcom.2011.05.007" TargetMode="External"/><Relationship Id="rId647" Type="http://schemas.openxmlformats.org/officeDocument/2006/relationships/hyperlink" Target="https://doi.org/10.1007/s10562-007-9242-2" TargetMode="External"/><Relationship Id="rId689" Type="http://schemas.openxmlformats.org/officeDocument/2006/relationships/hyperlink" Target="https://doi.org/10.1007/s11051-011-0283-5" TargetMode="External"/><Relationship Id="rId39" Type="http://schemas.openxmlformats.org/officeDocument/2006/relationships/hyperlink" Target="https://doi.org/10.1007/s10562-009-0104-y" TargetMode="External"/><Relationship Id="rId286" Type="http://schemas.openxmlformats.org/officeDocument/2006/relationships/hyperlink" Target="https://doi.org/10.1039/C0JM03361H" TargetMode="External"/><Relationship Id="rId451" Type="http://schemas.openxmlformats.org/officeDocument/2006/relationships/hyperlink" Target="https://doi.org/10.1021/acsestengg.0c00227" TargetMode="External"/><Relationship Id="rId493" Type="http://schemas.openxmlformats.org/officeDocument/2006/relationships/hyperlink" Target="https://doi.org/10.1016/j.jcis.2008.02.021" TargetMode="External"/><Relationship Id="rId507" Type="http://schemas.openxmlformats.org/officeDocument/2006/relationships/hyperlink" Target="https://doi.org/10.1021/acs.energyfuels.7b01498" TargetMode="External"/><Relationship Id="rId549" Type="http://schemas.openxmlformats.org/officeDocument/2006/relationships/hyperlink" Target="https://doi.org/10.1021/acscatal.2c02887" TargetMode="External"/><Relationship Id="rId50" Type="http://schemas.openxmlformats.org/officeDocument/2006/relationships/hyperlink" Target="https://doi.org/10.1039/B904317A" TargetMode="External"/><Relationship Id="rId104" Type="http://schemas.openxmlformats.org/officeDocument/2006/relationships/hyperlink" Target="https://doi.org/10.1016/j.jcat.2004.02.028" TargetMode="External"/><Relationship Id="rId146" Type="http://schemas.openxmlformats.org/officeDocument/2006/relationships/hyperlink" Target="https://doi.org/10.1016/S1381-1169(03)00362-5" TargetMode="External"/><Relationship Id="rId188" Type="http://schemas.openxmlformats.org/officeDocument/2006/relationships/hyperlink" Target="https://doi.org/10.1016/j.molcata.2006.10.007" TargetMode="External"/><Relationship Id="rId311" Type="http://schemas.openxmlformats.org/officeDocument/2006/relationships/hyperlink" Target="https://doi.org/10.1039/C4TA02155J" TargetMode="External"/><Relationship Id="rId353" Type="http://schemas.openxmlformats.org/officeDocument/2006/relationships/hyperlink" Target="https://doi.org/10.1039/C6RA17000E" TargetMode="External"/><Relationship Id="rId395" Type="http://schemas.openxmlformats.org/officeDocument/2006/relationships/hyperlink" Target="https://doi.org/10.1016/j.catcom.2018.02.024" TargetMode="External"/><Relationship Id="rId409" Type="http://schemas.openxmlformats.org/officeDocument/2006/relationships/hyperlink" Target="https://doi.org/10.1016/j.diamond.2019.107484" TargetMode="External"/><Relationship Id="rId560" Type="http://schemas.openxmlformats.org/officeDocument/2006/relationships/hyperlink" Target="https://doi.org/10.1016/S0926-860X(00)00717-1" TargetMode="External"/><Relationship Id="rId92" Type="http://schemas.openxmlformats.org/officeDocument/2006/relationships/hyperlink" Target="https://doi.org/10.1063/1.2101487" TargetMode="External"/><Relationship Id="rId213" Type="http://schemas.openxmlformats.org/officeDocument/2006/relationships/hyperlink" Target="https://doi.org/10.1016/j.jelechem.2010.05.021" TargetMode="External"/><Relationship Id="rId420" Type="http://schemas.openxmlformats.org/officeDocument/2006/relationships/hyperlink" Target="https://doi.org/10.1016/j.mcat.2020.111112" TargetMode="External"/><Relationship Id="rId616" Type="http://schemas.openxmlformats.org/officeDocument/2006/relationships/hyperlink" Target="https://doi.org/10.1016/j.jcat.2010.06.003" TargetMode="External"/><Relationship Id="rId658" Type="http://schemas.openxmlformats.org/officeDocument/2006/relationships/hyperlink" Target="https://doi.org/10.1002/pssb.201100173" TargetMode="External"/><Relationship Id="rId255" Type="http://schemas.openxmlformats.org/officeDocument/2006/relationships/hyperlink" Target="https://doi.org/10.1007/s10800-011-0318-8" TargetMode="External"/><Relationship Id="rId297" Type="http://schemas.openxmlformats.org/officeDocument/2006/relationships/hyperlink" Target="https://doi.org/10.1016/j.jcat.2011.02.001" TargetMode="External"/><Relationship Id="rId462" Type="http://schemas.openxmlformats.org/officeDocument/2006/relationships/hyperlink" Target="https://doi.org/10.1016/S0926-860X(01)00606-8" TargetMode="External"/><Relationship Id="rId518" Type="http://schemas.openxmlformats.org/officeDocument/2006/relationships/hyperlink" Target="https://doi.org/10.1016/j.cattod.2007.02.014" TargetMode="External"/><Relationship Id="rId115" Type="http://schemas.openxmlformats.org/officeDocument/2006/relationships/hyperlink" Target="https://doi.org/10.1016/S0040-6031(01)00598-6" TargetMode="External"/><Relationship Id="rId157" Type="http://schemas.openxmlformats.org/officeDocument/2006/relationships/hyperlink" Target="https://doi.org/10.1007/s10562-005-6502-x" TargetMode="External"/><Relationship Id="rId322" Type="http://schemas.openxmlformats.org/officeDocument/2006/relationships/hyperlink" Target="https://doi.org/10.1179/2055075814Y.0000000002" TargetMode="External"/><Relationship Id="rId364" Type="http://schemas.openxmlformats.org/officeDocument/2006/relationships/hyperlink" Target="https://doi.org/10.1016/j.catcom.2015.10.012" TargetMode="External"/><Relationship Id="rId61" Type="http://schemas.openxmlformats.org/officeDocument/2006/relationships/hyperlink" Target="https://doi.org/10.1016/j.molcata.2007.03.020" TargetMode="External"/><Relationship Id="rId199" Type="http://schemas.openxmlformats.org/officeDocument/2006/relationships/hyperlink" Target="https://doi.org/10.1007/s10562-009-0050-8" TargetMode="External"/><Relationship Id="rId571" Type="http://schemas.openxmlformats.org/officeDocument/2006/relationships/hyperlink" Target="https://doi.org/10.1039/B100237F" TargetMode="External"/><Relationship Id="rId627" Type="http://schemas.openxmlformats.org/officeDocument/2006/relationships/hyperlink" Target="https://doi.org/10.1016/j.catcom.2011.06.004" TargetMode="External"/><Relationship Id="rId669" Type="http://schemas.openxmlformats.org/officeDocument/2006/relationships/hyperlink" Target="https://doi.org/10.1039/C6RA04154J" TargetMode="External"/><Relationship Id="rId19" Type="http://schemas.openxmlformats.org/officeDocument/2006/relationships/hyperlink" Target="https://doi.org/10.1016/j.jcat.2010.06.003" TargetMode="External"/><Relationship Id="rId224" Type="http://schemas.openxmlformats.org/officeDocument/2006/relationships/hyperlink" Target="https://doi.org/10.1016/j.apcatb.2010.06.020" TargetMode="External"/><Relationship Id="rId266" Type="http://schemas.openxmlformats.org/officeDocument/2006/relationships/hyperlink" Target="https://doi.org/10.1166/jnn.2011.4829" TargetMode="External"/><Relationship Id="rId431" Type="http://schemas.openxmlformats.org/officeDocument/2006/relationships/hyperlink" Target="https://doi.org/10.1021/acs.iecr.9b05351" TargetMode="External"/><Relationship Id="rId473" Type="http://schemas.openxmlformats.org/officeDocument/2006/relationships/hyperlink" Target="https://doi.org/10.1016/S1872-2067(17)62864-X" TargetMode="External"/><Relationship Id="rId529" Type="http://schemas.openxmlformats.org/officeDocument/2006/relationships/hyperlink" Target="https://doi.org/10.3390/nano11092380" TargetMode="External"/><Relationship Id="rId680" Type="http://schemas.openxmlformats.org/officeDocument/2006/relationships/hyperlink" Target="https://doi.org/10.1016/j.apcata.2005.07.022" TargetMode="External"/><Relationship Id="rId30" Type="http://schemas.openxmlformats.org/officeDocument/2006/relationships/hyperlink" Target="https://doi.org/10.1007/s11426-010-4035-7" TargetMode="External"/><Relationship Id="rId126" Type="http://schemas.openxmlformats.org/officeDocument/2006/relationships/hyperlink" Target="https://doi.org/10.1006/jcat.2000.2985" TargetMode="External"/><Relationship Id="rId168" Type="http://schemas.openxmlformats.org/officeDocument/2006/relationships/hyperlink" Target="https://doi.org/10.1007/s11244-005-2509-1" TargetMode="External"/><Relationship Id="rId333" Type="http://schemas.openxmlformats.org/officeDocument/2006/relationships/hyperlink" Target="https://doi.org/10.1016/j.jcat.2015.04.018" TargetMode="External"/><Relationship Id="rId540" Type="http://schemas.openxmlformats.org/officeDocument/2006/relationships/hyperlink" Target="https://doi.org/10.1016/j.chemosphere.2021.132641" TargetMode="External"/><Relationship Id="rId72" Type="http://schemas.openxmlformats.org/officeDocument/2006/relationships/hyperlink" Target="https://doi.org/10.1016/j.cattod.2006.06.012" TargetMode="External"/><Relationship Id="rId375" Type="http://schemas.openxmlformats.org/officeDocument/2006/relationships/hyperlink" Target="https://doi.org/10.1007/s11172-018-2039-1" TargetMode="External"/><Relationship Id="rId582" Type="http://schemas.openxmlformats.org/officeDocument/2006/relationships/hyperlink" Target="https://doi.org/10.1016/j.apcatb.2003.07.005" TargetMode="External"/><Relationship Id="rId638" Type="http://schemas.openxmlformats.org/officeDocument/2006/relationships/hyperlink" Target="https://doi.org/10.1039/C5CC03102H" TargetMode="External"/><Relationship Id="rId3" Type="http://schemas.openxmlformats.org/officeDocument/2006/relationships/hyperlink" Target="https://doi.org/10.1016/j.apcatb.2011.06.005" TargetMode="External"/><Relationship Id="rId235" Type="http://schemas.openxmlformats.org/officeDocument/2006/relationships/hyperlink" Target="https://doi.org/10.1016/j.cattod.2011.05.013" TargetMode="External"/><Relationship Id="rId277" Type="http://schemas.openxmlformats.org/officeDocument/2006/relationships/hyperlink" Target="https://doi.org/10.1002/aic.12421" TargetMode="External"/><Relationship Id="rId400" Type="http://schemas.openxmlformats.org/officeDocument/2006/relationships/hyperlink" Target="https://doi.org/10.1016/j.mcat.2018.05.021" TargetMode="External"/><Relationship Id="rId442" Type="http://schemas.openxmlformats.org/officeDocument/2006/relationships/hyperlink" Target="https://doi.org/10.1039/D0CY00734J" TargetMode="External"/><Relationship Id="rId484" Type="http://schemas.openxmlformats.org/officeDocument/2006/relationships/hyperlink" Target="https://doi.org/10.1016/j.catcom.2007.03.023" TargetMode="External"/><Relationship Id="rId705" Type="http://schemas.openxmlformats.org/officeDocument/2006/relationships/hyperlink" Target="https://doi.org/10.1016/j.jcat.2021.11.035" TargetMode="External"/><Relationship Id="rId137" Type="http://schemas.openxmlformats.org/officeDocument/2006/relationships/hyperlink" Target="https://doi.org/10.1006/jcat.2000.3113" TargetMode="External"/><Relationship Id="rId302" Type="http://schemas.openxmlformats.org/officeDocument/2006/relationships/hyperlink" Target="https://doi.org/10.1016/j.apcatb.2013.01.067" TargetMode="External"/><Relationship Id="rId344" Type="http://schemas.openxmlformats.org/officeDocument/2006/relationships/hyperlink" Target="https://doi.org/10.1016/j.catcom.2014.09.023" TargetMode="External"/><Relationship Id="rId691" Type="http://schemas.openxmlformats.org/officeDocument/2006/relationships/hyperlink" Target="https://doi.org/10.1007/s10800-011-0318-8" TargetMode="External"/><Relationship Id="rId41" Type="http://schemas.openxmlformats.org/officeDocument/2006/relationships/hyperlink" Target="https://doi.org/10.1016/j.jcat.2009.07.014" TargetMode="External"/><Relationship Id="rId83" Type="http://schemas.openxmlformats.org/officeDocument/2006/relationships/hyperlink" Target="https://doi.org/10.1016/j.molcata.2005.06.032" TargetMode="External"/><Relationship Id="rId179" Type="http://schemas.openxmlformats.org/officeDocument/2006/relationships/hyperlink" Target="https://doi.org/10.1016/j.apcatb.2006.03.007" TargetMode="External"/><Relationship Id="rId386" Type="http://schemas.openxmlformats.org/officeDocument/2006/relationships/hyperlink" Target="https://doi.org/10.1039/C8RA01987H" TargetMode="External"/><Relationship Id="rId551" Type="http://schemas.openxmlformats.org/officeDocument/2006/relationships/hyperlink" Target="https://doi.org/10.1007/s10562-021-03620-w" TargetMode="External"/><Relationship Id="rId593" Type="http://schemas.openxmlformats.org/officeDocument/2006/relationships/hyperlink" Target="https://doi.org/10.1016/j.apcata.2017.07.032" TargetMode="External"/><Relationship Id="rId607" Type="http://schemas.openxmlformats.org/officeDocument/2006/relationships/hyperlink" Target="https://doi.org/10.1016/j.jcat.2008.04.008" TargetMode="External"/><Relationship Id="rId649" Type="http://schemas.openxmlformats.org/officeDocument/2006/relationships/hyperlink" Target="https://doi.org/10.1016/S0926-860X(03)00193-5" TargetMode="External"/><Relationship Id="rId190" Type="http://schemas.openxmlformats.org/officeDocument/2006/relationships/hyperlink" Target="https://doi.org/10.1016/j.catcom.2008.07.039" TargetMode="External"/><Relationship Id="rId204" Type="http://schemas.openxmlformats.org/officeDocument/2006/relationships/hyperlink" Target="https://doi.org/10.1016/j.cej.2009.09.037" TargetMode="External"/><Relationship Id="rId246" Type="http://schemas.openxmlformats.org/officeDocument/2006/relationships/hyperlink" Target="https://doi.org/10.1016/j.cattod.2011.03.038" TargetMode="External"/><Relationship Id="rId288" Type="http://schemas.openxmlformats.org/officeDocument/2006/relationships/hyperlink" Target="https://doi.org/10.1002/adsc.201100012" TargetMode="External"/><Relationship Id="rId411" Type="http://schemas.openxmlformats.org/officeDocument/2006/relationships/hyperlink" Target="https://doi.org/10.2478/pjct-2019-0038" TargetMode="External"/><Relationship Id="rId453" Type="http://schemas.openxmlformats.org/officeDocument/2006/relationships/hyperlink" Target="https://doi.org/10.1016/j.ijhydene.2021.01.235" TargetMode="External"/><Relationship Id="rId509" Type="http://schemas.openxmlformats.org/officeDocument/2006/relationships/hyperlink" Target="https://doi.org/10.1007/s11244-017-0733-0" TargetMode="External"/><Relationship Id="rId660" Type="http://schemas.openxmlformats.org/officeDocument/2006/relationships/hyperlink" Target="https://doi.org/10.1039/C4TA02155J" TargetMode="External"/><Relationship Id="rId106" Type="http://schemas.openxmlformats.org/officeDocument/2006/relationships/hyperlink" Target="https://doi.org/10.1023/A:1020703817295" TargetMode="External"/><Relationship Id="rId313" Type="http://schemas.openxmlformats.org/officeDocument/2006/relationships/hyperlink" Target="https://doi.org/10.1016/j.apcata.2014.05.027" TargetMode="External"/><Relationship Id="rId495" Type="http://schemas.openxmlformats.org/officeDocument/2006/relationships/hyperlink" Target="https://doi.org/10.1016/j.cattod.2007.12.058" TargetMode="External"/><Relationship Id="rId10" Type="http://schemas.openxmlformats.org/officeDocument/2006/relationships/hyperlink" Target="https://doi.org/10.1016/S1872-2067(10)60294-X" TargetMode="External"/><Relationship Id="rId52" Type="http://schemas.openxmlformats.org/officeDocument/2006/relationships/hyperlink" Target="https://doi.org/10.1016/j.apsusc.2009.06.132" TargetMode="External"/><Relationship Id="rId94" Type="http://schemas.openxmlformats.org/officeDocument/2006/relationships/hyperlink" Target="https://doi.org/10.1007/s10562-005-6502-x" TargetMode="External"/><Relationship Id="rId148" Type="http://schemas.openxmlformats.org/officeDocument/2006/relationships/hyperlink" Target="https://doi.org/10.1016/j.molcata.2004.08.007" TargetMode="External"/><Relationship Id="rId355" Type="http://schemas.openxmlformats.org/officeDocument/2006/relationships/hyperlink" Target="https://doi.org/10.1021/acs.iecr.5b02851" TargetMode="External"/><Relationship Id="rId397" Type="http://schemas.openxmlformats.org/officeDocument/2006/relationships/hyperlink" Target="https://doi.org/10.1016/j.ijhydene.2018.07.182" TargetMode="External"/><Relationship Id="rId520" Type="http://schemas.openxmlformats.org/officeDocument/2006/relationships/hyperlink" Target="https://doi.org/10.1007/s11783-013-0613-1" TargetMode="External"/><Relationship Id="rId562" Type="http://schemas.openxmlformats.org/officeDocument/2006/relationships/hyperlink" Target="https://doi.org/10.1016/S0021-9797(03)00171-1" TargetMode="External"/><Relationship Id="rId618" Type="http://schemas.openxmlformats.org/officeDocument/2006/relationships/hyperlink" Target="https://doi.org/10.1021/jp208047g" TargetMode="External"/><Relationship Id="rId215" Type="http://schemas.openxmlformats.org/officeDocument/2006/relationships/hyperlink" Target="https://doi.org/10.1002/fuce.201000046" TargetMode="External"/><Relationship Id="rId257" Type="http://schemas.openxmlformats.org/officeDocument/2006/relationships/hyperlink" Target="https://doi.org/10.1002/cctc.201100043" TargetMode="External"/><Relationship Id="rId422" Type="http://schemas.openxmlformats.org/officeDocument/2006/relationships/hyperlink" Target="https://doi.org/10.3390/catal10080837" TargetMode="External"/><Relationship Id="rId464" Type="http://schemas.openxmlformats.org/officeDocument/2006/relationships/hyperlink" Target="https://doi.org/10.1016/S0926-860X(02)00237-5" TargetMode="External"/><Relationship Id="rId299" Type="http://schemas.openxmlformats.org/officeDocument/2006/relationships/hyperlink" Target="https://doi.org/10.1016/j.apcatb.2012.05.023" TargetMode="External"/><Relationship Id="rId63" Type="http://schemas.openxmlformats.org/officeDocument/2006/relationships/hyperlink" Target="https://doi.org/10.1021/ie070640b" TargetMode="External"/><Relationship Id="rId159" Type="http://schemas.openxmlformats.org/officeDocument/2006/relationships/hyperlink" Target="https://doi.org/10.1063/1.2101487" TargetMode="External"/><Relationship Id="rId366" Type="http://schemas.openxmlformats.org/officeDocument/2006/relationships/hyperlink" Target="https://doi.org/10.1016/S1872-2067(15)61090-7" TargetMode="External"/><Relationship Id="rId573" Type="http://schemas.openxmlformats.org/officeDocument/2006/relationships/hyperlink" Target="https://doi.org/10.1016/j.apcata.2014.01.006" TargetMode="External"/><Relationship Id="rId226" Type="http://schemas.openxmlformats.org/officeDocument/2006/relationships/hyperlink" Target="https://doi.org/10.1021/jp205951c" TargetMode="External"/><Relationship Id="rId433" Type="http://schemas.openxmlformats.org/officeDocument/2006/relationships/hyperlink" Target="https://doi.org/10.1007/s11144-020-01795-8" TargetMode="External"/><Relationship Id="rId640" Type="http://schemas.openxmlformats.org/officeDocument/2006/relationships/hyperlink" Target="https://doi.org/10.1039/C6RA17756E" TargetMode="External"/><Relationship Id="rId74" Type="http://schemas.openxmlformats.org/officeDocument/2006/relationships/hyperlink" Target="https://doi.org/10.1016/j.apcata.2006.08.024" TargetMode="External"/><Relationship Id="rId377" Type="http://schemas.openxmlformats.org/officeDocument/2006/relationships/hyperlink" Target="https://doi.org/10.1016/j.cattod.2017.10.015" TargetMode="External"/><Relationship Id="rId500" Type="http://schemas.openxmlformats.org/officeDocument/2006/relationships/hyperlink" Target="https://doi.org/10.1016/j.cattod.2011.04.034" TargetMode="External"/><Relationship Id="rId584" Type="http://schemas.openxmlformats.org/officeDocument/2006/relationships/hyperlink" Target="https://doi.org/10.1016/S0926-860X(02)00295-8" TargetMode="External"/><Relationship Id="rId5" Type="http://schemas.openxmlformats.org/officeDocument/2006/relationships/hyperlink" Target="https://doi.org/10.1016/j.synthmet.2011.09.008" TargetMode="External"/><Relationship Id="rId237" Type="http://schemas.openxmlformats.org/officeDocument/2006/relationships/hyperlink" Target="https://doi.org/10.1016/j.apcatb.2011.06.008" TargetMode="External"/><Relationship Id="rId444" Type="http://schemas.openxmlformats.org/officeDocument/2006/relationships/hyperlink" Target="https://doi.org/10.1021/acsami.1c04051" TargetMode="External"/><Relationship Id="rId651" Type="http://schemas.openxmlformats.org/officeDocument/2006/relationships/hyperlink" Target="https://doi.org/10.1098/rsos.191155" TargetMode="External"/><Relationship Id="rId290" Type="http://schemas.openxmlformats.org/officeDocument/2006/relationships/hyperlink" Target="https://doi.org/10.1016/j.fuel.2011.01.001" TargetMode="External"/><Relationship Id="rId304" Type="http://schemas.openxmlformats.org/officeDocument/2006/relationships/hyperlink" Target="https://doi.org/10.1016/j.apcata.2013.03.002" TargetMode="External"/><Relationship Id="rId388" Type="http://schemas.openxmlformats.org/officeDocument/2006/relationships/hyperlink" Target="https://doi.org/10.1039/C7CY02110K" TargetMode="External"/><Relationship Id="rId511" Type="http://schemas.openxmlformats.org/officeDocument/2006/relationships/hyperlink" Target="https://doi.org/10.1016/j.catcom.2014.07.006" TargetMode="External"/><Relationship Id="rId609" Type="http://schemas.openxmlformats.org/officeDocument/2006/relationships/hyperlink" Target="https://doi.org/10.1016/j.catcom.2004.07.008" TargetMode="External"/><Relationship Id="rId85" Type="http://schemas.openxmlformats.org/officeDocument/2006/relationships/hyperlink" Target="https://doi.org/10.1016/j.apcata.2005.07.022" TargetMode="External"/><Relationship Id="rId150" Type="http://schemas.openxmlformats.org/officeDocument/2006/relationships/hyperlink" Target="https://doi.org/10.1016/j.catcom.2004.07.008" TargetMode="External"/><Relationship Id="rId595" Type="http://schemas.openxmlformats.org/officeDocument/2006/relationships/hyperlink" Target="https://doi.org/10.1016/S1387-1811(00)00327-9" TargetMode="External"/><Relationship Id="rId248" Type="http://schemas.openxmlformats.org/officeDocument/2006/relationships/hyperlink" Target="https://doi.org/10.1016/j.apcata.2011.06.007" TargetMode="External"/><Relationship Id="rId455" Type="http://schemas.openxmlformats.org/officeDocument/2006/relationships/hyperlink" Target="https://doi.org/10.1016/S0926-860X(01)00465-3" TargetMode="External"/><Relationship Id="rId662" Type="http://schemas.openxmlformats.org/officeDocument/2006/relationships/hyperlink" Target="https://doi.org/10.1149/2.0751507jes" TargetMode="External"/><Relationship Id="rId12" Type="http://schemas.openxmlformats.org/officeDocument/2006/relationships/hyperlink" Target="https://doi.org/10.1016/j.apcata.2011.09.043" TargetMode="External"/><Relationship Id="rId108" Type="http://schemas.openxmlformats.org/officeDocument/2006/relationships/hyperlink" Target="https://doi.org/10.1016/S1381-1169(03)00362-5" TargetMode="External"/><Relationship Id="rId315" Type="http://schemas.openxmlformats.org/officeDocument/2006/relationships/hyperlink" Target="https://doi.org/10.1016/j.proeng.2015.07.299" TargetMode="External"/><Relationship Id="rId522" Type="http://schemas.openxmlformats.org/officeDocument/2006/relationships/hyperlink" Target="https://doi.org/10.1016/j.ijhydene.2014.07.158" TargetMode="External"/><Relationship Id="rId96" Type="http://schemas.openxmlformats.org/officeDocument/2006/relationships/hyperlink" Target="https://doi.org/10.1016/j.apcata.2005.04.022" TargetMode="External"/><Relationship Id="rId161" Type="http://schemas.openxmlformats.org/officeDocument/2006/relationships/hyperlink" Target="https://doi.org/10.1016/j.molcata.2004.11.017" TargetMode="External"/><Relationship Id="rId399" Type="http://schemas.openxmlformats.org/officeDocument/2006/relationships/hyperlink" Target="https://doi.org/10.1016/j.mcat.2018.05.021" TargetMode="External"/><Relationship Id="rId259" Type="http://schemas.openxmlformats.org/officeDocument/2006/relationships/hyperlink" Target="https://doi.org/10.1021/ef200523g" TargetMode="External"/><Relationship Id="rId466" Type="http://schemas.openxmlformats.org/officeDocument/2006/relationships/hyperlink" Target="https://doi.org/10.1023/A:1021045122126" TargetMode="External"/><Relationship Id="rId673" Type="http://schemas.openxmlformats.org/officeDocument/2006/relationships/hyperlink" Target="https://doi.org/10.1016/j.catcom.2016.01.013" TargetMode="External"/><Relationship Id="rId23" Type="http://schemas.openxmlformats.org/officeDocument/2006/relationships/hyperlink" Target="https://doi.org/10.1016/j.apcata.2010.05.013" TargetMode="External"/><Relationship Id="rId119" Type="http://schemas.openxmlformats.org/officeDocument/2006/relationships/hyperlink" Target="https://doi.org/10.1023/A:1010354430406" TargetMode="External"/><Relationship Id="rId326" Type="http://schemas.openxmlformats.org/officeDocument/2006/relationships/hyperlink" Target="https://doi.org/10.1016/j.jcat.2014.10.003" TargetMode="External"/><Relationship Id="rId533" Type="http://schemas.openxmlformats.org/officeDocument/2006/relationships/hyperlink" Target="https://doi.org/10.1016/j.cattod.2021.08.005" TargetMode="External"/><Relationship Id="rId172" Type="http://schemas.openxmlformats.org/officeDocument/2006/relationships/hyperlink" Target="https://doi.org/10.1016/j.cattod.2006.07.026" TargetMode="External"/><Relationship Id="rId477" Type="http://schemas.openxmlformats.org/officeDocument/2006/relationships/hyperlink" Target="https://doi.org/10.1016/j.apcatb.2017.06.023" TargetMode="External"/><Relationship Id="rId600" Type="http://schemas.openxmlformats.org/officeDocument/2006/relationships/hyperlink" Target="https://doi.org/10.1016/j.molcata.2005.01.004" TargetMode="External"/><Relationship Id="rId684" Type="http://schemas.openxmlformats.org/officeDocument/2006/relationships/hyperlink" Target="https://doi.org/10.1016/j.elecom.2009.10.001" TargetMode="External"/><Relationship Id="rId337" Type="http://schemas.openxmlformats.org/officeDocument/2006/relationships/hyperlink" Target="https://doi.org/10.1016/S1872-2067(14)60264-3" TargetMode="External"/><Relationship Id="rId34" Type="http://schemas.openxmlformats.org/officeDocument/2006/relationships/hyperlink" Target="https://doi.org/10.1016/j.cattod.2009.07.029" TargetMode="External"/><Relationship Id="rId544" Type="http://schemas.openxmlformats.org/officeDocument/2006/relationships/hyperlink" Target="https://doi.org/10.1039/D0RA10773E" TargetMode="External"/><Relationship Id="rId183" Type="http://schemas.openxmlformats.org/officeDocument/2006/relationships/hyperlink" Target="https://doi.org/10.1016/j.apcatb.2007.05.008" TargetMode="External"/><Relationship Id="rId390" Type="http://schemas.openxmlformats.org/officeDocument/2006/relationships/hyperlink" Target="https://doi.org/10.1016/j.renene.2018.05.017" TargetMode="External"/><Relationship Id="rId404" Type="http://schemas.openxmlformats.org/officeDocument/2006/relationships/hyperlink" Target="https://doi.org/10.1016/j.jcat.2019.06.034" TargetMode="External"/><Relationship Id="rId611" Type="http://schemas.openxmlformats.org/officeDocument/2006/relationships/hyperlink" Target="https://doi.org/10.1007/s10562-009-9892-3" TargetMode="External"/><Relationship Id="rId250" Type="http://schemas.openxmlformats.org/officeDocument/2006/relationships/hyperlink" Target="https://doi.org/10.1016/j.jcat.2011.07.010" TargetMode="External"/><Relationship Id="rId488" Type="http://schemas.openxmlformats.org/officeDocument/2006/relationships/hyperlink" Target="https://doi.org/10.1016/j.catcom.2008.07.014" TargetMode="External"/><Relationship Id="rId695" Type="http://schemas.openxmlformats.org/officeDocument/2006/relationships/hyperlink" Target="https://doi.org/10.1016/j.apcata.2011.08.021" TargetMode="External"/><Relationship Id="rId709" Type="http://schemas.openxmlformats.org/officeDocument/2006/relationships/printerSettings" Target="../printerSettings/printerSettings2.bin"/><Relationship Id="rId45" Type="http://schemas.openxmlformats.org/officeDocument/2006/relationships/hyperlink" Target="https://doi.org/10.1016/j.apcata.2009.05.024" TargetMode="External"/><Relationship Id="rId110" Type="http://schemas.openxmlformats.org/officeDocument/2006/relationships/hyperlink" Target="https://doi.org/10.1016/S0169-4332(03)00354-4" TargetMode="External"/><Relationship Id="rId348" Type="http://schemas.openxmlformats.org/officeDocument/2006/relationships/hyperlink" Target="https://doi.org/10.1007/s13204-015-0419-5" TargetMode="External"/><Relationship Id="rId555" Type="http://schemas.openxmlformats.org/officeDocument/2006/relationships/hyperlink" Target="https://doi.org/10.1039/C9CP03943K" TargetMode="External"/><Relationship Id="rId194" Type="http://schemas.openxmlformats.org/officeDocument/2006/relationships/hyperlink" Target="https://doi.org/10.1016/j.electacta.2009.08.039" TargetMode="External"/><Relationship Id="rId208" Type="http://schemas.openxmlformats.org/officeDocument/2006/relationships/hyperlink" Target="https://doi.org/10.1016/j.cattod.2009.07.029" TargetMode="External"/><Relationship Id="rId415" Type="http://schemas.openxmlformats.org/officeDocument/2006/relationships/hyperlink" Target="https://doi.org/10.1134/S0965544119020099" TargetMode="External"/><Relationship Id="rId622" Type="http://schemas.openxmlformats.org/officeDocument/2006/relationships/hyperlink" Target="https://doi.org/10.1016/j.cattod.2011.05.026" TargetMode="External"/><Relationship Id="rId261" Type="http://schemas.openxmlformats.org/officeDocument/2006/relationships/hyperlink" Target="https://doi.org/10.1007/s11144-011-0321-4" TargetMode="External"/><Relationship Id="rId499" Type="http://schemas.openxmlformats.org/officeDocument/2006/relationships/hyperlink" Target="https://doi.org/10.1016/j.cattod.2011.04.034" TargetMode="External"/><Relationship Id="rId56" Type="http://schemas.openxmlformats.org/officeDocument/2006/relationships/hyperlink" Target="https://doi.org/10.1016/j.cattod.2008.08.020" TargetMode="External"/><Relationship Id="rId359" Type="http://schemas.openxmlformats.org/officeDocument/2006/relationships/hyperlink" Target="https://doi.org/10.1016/j.apcatb.2015.08.008" TargetMode="External"/><Relationship Id="rId566" Type="http://schemas.openxmlformats.org/officeDocument/2006/relationships/hyperlink" Target="http://dx.doi.org/10.1016/j.cattod.2016.05.025" TargetMode="External"/><Relationship Id="rId121" Type="http://schemas.openxmlformats.org/officeDocument/2006/relationships/hyperlink" Target="https://doi.org/10.1023/A:1019096901094" TargetMode="External"/><Relationship Id="rId219" Type="http://schemas.openxmlformats.org/officeDocument/2006/relationships/hyperlink" Target="https://doi.org/10.1016/j.apcata.2010.05.013" TargetMode="External"/><Relationship Id="rId426" Type="http://schemas.openxmlformats.org/officeDocument/2006/relationships/hyperlink" Target="https://doi.org/10.1016/j.apcatb.2020.118631" TargetMode="External"/><Relationship Id="rId633" Type="http://schemas.openxmlformats.org/officeDocument/2006/relationships/hyperlink" Target="https://doi.org/10.1016/j.apcatb.2011.06.034" TargetMode="External"/><Relationship Id="rId67" Type="http://schemas.openxmlformats.org/officeDocument/2006/relationships/hyperlink" Target="https://doi.org/10.1021/jp060183x" TargetMode="External"/><Relationship Id="rId272" Type="http://schemas.openxmlformats.org/officeDocument/2006/relationships/hyperlink" Target="https://doi.org/10.1063/1.3593472" TargetMode="External"/><Relationship Id="rId577" Type="http://schemas.openxmlformats.org/officeDocument/2006/relationships/hyperlink" Target="https://doi.org/10.1016/S1381-1169(02)00441-7" TargetMode="External"/><Relationship Id="rId700" Type="http://schemas.openxmlformats.org/officeDocument/2006/relationships/hyperlink" Target="https://doi.org/10.1016/j.cattod.2008.05.003" TargetMode="External"/><Relationship Id="rId132" Type="http://schemas.openxmlformats.org/officeDocument/2006/relationships/hyperlink" Target="https://doi.org/10.1016/S0920-5861(99)00337-5" TargetMode="External"/><Relationship Id="rId437" Type="http://schemas.openxmlformats.org/officeDocument/2006/relationships/hyperlink" Target="https://doi.org/10.1007/s12598-019-01347-7" TargetMode="External"/><Relationship Id="rId644" Type="http://schemas.openxmlformats.org/officeDocument/2006/relationships/hyperlink" Target="https://doi.org/10.1007/s11696-018-0589-1" TargetMode="External"/><Relationship Id="rId283" Type="http://schemas.openxmlformats.org/officeDocument/2006/relationships/hyperlink" Target="https://doi.org/10.1007/s11144-011-0317-0" TargetMode="External"/><Relationship Id="rId490" Type="http://schemas.openxmlformats.org/officeDocument/2006/relationships/hyperlink" Target="https://doi.org/10.1016/j.cattod.2008.02.019" TargetMode="External"/><Relationship Id="rId504" Type="http://schemas.openxmlformats.org/officeDocument/2006/relationships/hyperlink" Target="https://doi.org/10.1016/j.apcatb.2012.12.025" TargetMode="External"/><Relationship Id="rId711" Type="http://schemas.openxmlformats.org/officeDocument/2006/relationships/comments" Target="../comments2.xml"/><Relationship Id="rId78" Type="http://schemas.openxmlformats.org/officeDocument/2006/relationships/hyperlink" Target="https://doi.org/10.1016/j.cattod.2005.06.035" TargetMode="External"/><Relationship Id="rId143" Type="http://schemas.openxmlformats.org/officeDocument/2006/relationships/hyperlink" Target="https://doi.org/10.1016/S0926-3373(02)00148-0" TargetMode="External"/><Relationship Id="rId350" Type="http://schemas.openxmlformats.org/officeDocument/2006/relationships/hyperlink" Target="https://doi.org/10.3390/catal6010012" TargetMode="External"/><Relationship Id="rId588" Type="http://schemas.openxmlformats.org/officeDocument/2006/relationships/hyperlink" Target="https://doi.org/10.1016/j.molcata.2007.03.037" TargetMode="External"/><Relationship Id="rId9" Type="http://schemas.openxmlformats.org/officeDocument/2006/relationships/hyperlink" Target="https://doi.org/10.1016/j.molcata.2011.10.004" TargetMode="External"/><Relationship Id="rId210" Type="http://schemas.openxmlformats.org/officeDocument/2006/relationships/hyperlink" Target="https://doi.org/10.1021/jp902542f" TargetMode="External"/><Relationship Id="rId448" Type="http://schemas.openxmlformats.org/officeDocument/2006/relationships/hyperlink" Target="https://doi.org/10.1002/cctc.202001797" TargetMode="External"/><Relationship Id="rId655" Type="http://schemas.openxmlformats.org/officeDocument/2006/relationships/hyperlink" Target="https://doi.org/10.1016/j.catcom.2011.09.034" TargetMode="External"/><Relationship Id="rId294" Type="http://schemas.openxmlformats.org/officeDocument/2006/relationships/hyperlink" Target="https://doi.org/10.1039/C1CC11723H" TargetMode="External"/><Relationship Id="rId308" Type="http://schemas.openxmlformats.org/officeDocument/2006/relationships/hyperlink" Target="https://doi.org/10.1016/j.fuproc.2014.01.009" TargetMode="External"/><Relationship Id="rId515" Type="http://schemas.openxmlformats.org/officeDocument/2006/relationships/hyperlink" Target="https://doi.org/10.1016/j.cattod.2012.04.033" TargetMode="External"/><Relationship Id="rId89" Type="http://schemas.openxmlformats.org/officeDocument/2006/relationships/hyperlink" Target="https://doi.org/10.1016/j.apcata.2005.01.009" TargetMode="External"/><Relationship Id="rId154" Type="http://schemas.openxmlformats.org/officeDocument/2006/relationships/hyperlink" Target="https://doi.org/10.1016/j.cattod.2005.07.059" TargetMode="External"/><Relationship Id="rId361" Type="http://schemas.openxmlformats.org/officeDocument/2006/relationships/hyperlink" Target="https://doi.org/10.1016/j.jcat.2016.03.017" TargetMode="External"/><Relationship Id="rId599" Type="http://schemas.openxmlformats.org/officeDocument/2006/relationships/hyperlink" Target="https://doi.org/10.1016/j.molcata.2006.06.020" TargetMode="External"/><Relationship Id="rId459" Type="http://schemas.openxmlformats.org/officeDocument/2006/relationships/hyperlink" Target="https://doi.org/10.1627/JPI.45.222" TargetMode="External"/><Relationship Id="rId666" Type="http://schemas.openxmlformats.org/officeDocument/2006/relationships/hyperlink" Target="https://doi.org/10.1016/j.cattod.2015.02.026" TargetMode="External"/><Relationship Id="rId16" Type="http://schemas.openxmlformats.org/officeDocument/2006/relationships/hyperlink" Target="https://doi.org/10.1021/jp2083659" TargetMode="External"/><Relationship Id="rId221" Type="http://schemas.openxmlformats.org/officeDocument/2006/relationships/hyperlink" Target="https://doi.org/10.1016/j.apcata.2010.04.052" TargetMode="External"/><Relationship Id="rId319" Type="http://schemas.openxmlformats.org/officeDocument/2006/relationships/hyperlink" Target="https://doi.org/10.1016/j.apcatb.2014.06.041" TargetMode="External"/><Relationship Id="rId526" Type="http://schemas.openxmlformats.org/officeDocument/2006/relationships/hyperlink" Target="https://doi.org/10.1016/j.ijhydene.2021.08.153" TargetMode="External"/><Relationship Id="rId165" Type="http://schemas.openxmlformats.org/officeDocument/2006/relationships/hyperlink" Target="https://doi.org/10.1021/jp051874g" TargetMode="External"/><Relationship Id="rId372" Type="http://schemas.openxmlformats.org/officeDocument/2006/relationships/hyperlink" Target="https://doi.org/10.1080/2055074X.2018.1477315" TargetMode="External"/><Relationship Id="rId677" Type="http://schemas.openxmlformats.org/officeDocument/2006/relationships/hyperlink" Target="https://doi.org/10.1007/s11244-018-0887-4" TargetMode="External"/><Relationship Id="rId232" Type="http://schemas.openxmlformats.org/officeDocument/2006/relationships/hyperlink" Target="https://doi.org/10.1016/j.cattod.2011.02.064" TargetMode="External"/><Relationship Id="rId27" Type="http://schemas.openxmlformats.org/officeDocument/2006/relationships/hyperlink" Target="https://doi.org/10.1002/fuce.201000046" TargetMode="External"/><Relationship Id="rId537" Type="http://schemas.openxmlformats.org/officeDocument/2006/relationships/hyperlink" Target="https://doi.org/10.1002/cctc.202101170" TargetMode="External"/><Relationship Id="rId80" Type="http://schemas.openxmlformats.org/officeDocument/2006/relationships/hyperlink" Target="https://doi.org/10.1016/j.jcat.2004.12.018" TargetMode="External"/><Relationship Id="rId176" Type="http://schemas.openxmlformats.org/officeDocument/2006/relationships/hyperlink" Target="https://doi.org/10.1016/j.apcata.2006.07.023" TargetMode="External"/><Relationship Id="rId383" Type="http://schemas.openxmlformats.org/officeDocument/2006/relationships/hyperlink" Target="https://doi.org/10.1016/j.cattod.2017.05.024" TargetMode="External"/><Relationship Id="rId590" Type="http://schemas.openxmlformats.org/officeDocument/2006/relationships/hyperlink" Target="https://doi.org/10.1016/j.catcom.2006.11.027" TargetMode="External"/><Relationship Id="rId604" Type="http://schemas.openxmlformats.org/officeDocument/2006/relationships/hyperlink" Target="https://doi.org/10.1016/j.jcat.2008.09.023" TargetMode="External"/><Relationship Id="rId243" Type="http://schemas.openxmlformats.org/officeDocument/2006/relationships/hyperlink" Target="https://doi.org/10.1016/j.electacta.2011.06.036" TargetMode="External"/><Relationship Id="rId450" Type="http://schemas.openxmlformats.org/officeDocument/2006/relationships/hyperlink" Target="https://doi.org/10.1021/acsestengg.0c00227" TargetMode="External"/><Relationship Id="rId688" Type="http://schemas.openxmlformats.org/officeDocument/2006/relationships/hyperlink" Target="https://doi.org/10.1016/j.jpowsour.2009.08.014" TargetMode="External"/><Relationship Id="rId38" Type="http://schemas.openxmlformats.org/officeDocument/2006/relationships/hyperlink" Target="https://doi.org/10.1007/s10562-009-0194-6" TargetMode="External"/><Relationship Id="rId103" Type="http://schemas.openxmlformats.org/officeDocument/2006/relationships/hyperlink" Target="https://doi.org/10.1016/j.molcata.2004.08.007" TargetMode="External"/><Relationship Id="rId310" Type="http://schemas.openxmlformats.org/officeDocument/2006/relationships/hyperlink" Target="https://doi.org/10.1016/j.jcat.2014.08.001" TargetMode="External"/><Relationship Id="rId548" Type="http://schemas.openxmlformats.org/officeDocument/2006/relationships/hyperlink" Target="https://doi.org/10.1021/acscatal.2c02887" TargetMode="External"/><Relationship Id="rId91" Type="http://schemas.openxmlformats.org/officeDocument/2006/relationships/hyperlink" Target="https://doi.org/10.1016/j.molcata.2005.04.047" TargetMode="External"/><Relationship Id="rId187" Type="http://schemas.openxmlformats.org/officeDocument/2006/relationships/hyperlink" Target="https://doi.org/10.1007/s11426-007-0082-0" TargetMode="External"/><Relationship Id="rId394" Type="http://schemas.openxmlformats.org/officeDocument/2006/relationships/hyperlink" Target="https://doi.org/10.1016/j.catcom.2018.02.024" TargetMode="External"/><Relationship Id="rId408" Type="http://schemas.openxmlformats.org/officeDocument/2006/relationships/hyperlink" Target="https://doi.org/10.1016/j.diamond.2019.107484" TargetMode="External"/><Relationship Id="rId615" Type="http://schemas.openxmlformats.org/officeDocument/2006/relationships/hyperlink" Target="https://doi.org/10.1021/ie900412c" TargetMode="External"/><Relationship Id="rId254" Type="http://schemas.openxmlformats.org/officeDocument/2006/relationships/hyperlink" Target="https://doi.org/10.1016/j.cattod.2011.05.014" TargetMode="External"/><Relationship Id="rId699" Type="http://schemas.openxmlformats.org/officeDocument/2006/relationships/hyperlink" Target="https://doi.org/10.1016/j.jcat.2008.09.022" TargetMode="External"/><Relationship Id="rId49" Type="http://schemas.openxmlformats.org/officeDocument/2006/relationships/hyperlink" Target="https://doi.org/10.1016/j.molcata.2009.03.006" TargetMode="External"/><Relationship Id="rId114" Type="http://schemas.openxmlformats.org/officeDocument/2006/relationships/hyperlink" Target="https://doi.org/10.1016/S0020-1693(02)00800-9" TargetMode="External"/><Relationship Id="rId461" Type="http://schemas.openxmlformats.org/officeDocument/2006/relationships/hyperlink" Target="https://doi.org/10.1016/S1387-1811(01)00235-9" TargetMode="External"/><Relationship Id="rId559" Type="http://schemas.openxmlformats.org/officeDocument/2006/relationships/hyperlink" Target="https://doi.org/10.1016/S0926-860X(00)00717-1" TargetMode="External"/><Relationship Id="rId198" Type="http://schemas.openxmlformats.org/officeDocument/2006/relationships/hyperlink" Target="https://doi.org/10.1016/j.jcat.2009.07.008" TargetMode="External"/><Relationship Id="rId321" Type="http://schemas.openxmlformats.org/officeDocument/2006/relationships/hyperlink" Target="https://doi.org/10.1021/sc5007158" TargetMode="External"/><Relationship Id="rId419" Type="http://schemas.openxmlformats.org/officeDocument/2006/relationships/hyperlink" Target="https://doi.org/10.1016/j.ces.2020.115588" TargetMode="External"/><Relationship Id="rId626" Type="http://schemas.openxmlformats.org/officeDocument/2006/relationships/hyperlink" Target="https://doi.org/10.1016/j.catcom.2011.05.021" TargetMode="External"/><Relationship Id="rId265" Type="http://schemas.openxmlformats.org/officeDocument/2006/relationships/hyperlink" Target="https://doi.org/10.1016/j.fuproc.2011.03.018" TargetMode="External"/><Relationship Id="rId472" Type="http://schemas.openxmlformats.org/officeDocument/2006/relationships/hyperlink" Target="https://doi.org/10.1016/S1872-2067(17)62864-X" TargetMode="External"/><Relationship Id="rId125" Type="http://schemas.openxmlformats.org/officeDocument/2006/relationships/hyperlink" Target="https://doi.org/10.1016/S0926-860X(99)00496-2" TargetMode="External"/><Relationship Id="rId332" Type="http://schemas.openxmlformats.org/officeDocument/2006/relationships/hyperlink" Target="https://doi.org/10.1016/j.jcat.2015.04.018" TargetMode="Externa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3.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E02FA-BCF4-402C-B5AE-39F0E04F396A}">
  <sheetPr codeName="Sheet1"/>
  <dimension ref="A1:BA1297"/>
  <sheetViews>
    <sheetView topLeftCell="AI1" zoomScale="70" zoomScaleNormal="70" zoomScaleSheetLayoutView="40" workbookViewId="0">
      <pane ySplit="1" topLeftCell="A159" activePane="bottomLeft" state="frozen"/>
      <selection pane="bottomLeft" activeCell="AO387" sqref="AO387"/>
    </sheetView>
  </sheetViews>
  <sheetFormatPr defaultRowHeight="14.4" x14ac:dyDescent="0.3"/>
  <cols>
    <col min="1" max="1" width="46.44140625" style="31" customWidth="1"/>
    <col min="2" max="2" width="17.109375" style="32" customWidth="1"/>
    <col min="3" max="3" width="14.88671875" style="32" customWidth="1"/>
    <col min="4" max="4" width="14.88671875" style="31" customWidth="1"/>
    <col min="5" max="5" width="14.88671875" style="32" customWidth="1"/>
    <col min="6" max="6" width="19.88671875" style="40" customWidth="1"/>
    <col min="7" max="7" width="19.88671875" style="32" customWidth="1"/>
    <col min="8" max="8" width="25" style="31" customWidth="1"/>
    <col min="9" max="9" width="69.44140625" style="31" bestFit="1" customWidth="1"/>
    <col min="10" max="10" width="39.6640625" style="31" customWidth="1"/>
    <col min="11" max="11" width="21.33203125" style="31" customWidth="1"/>
    <col min="12" max="12" width="18.33203125" style="31" customWidth="1"/>
    <col min="13" max="13" width="19.88671875" style="31" customWidth="1"/>
    <col min="14" max="14" width="31.88671875" style="31" customWidth="1"/>
    <col min="15" max="15" width="20.44140625" style="31" customWidth="1"/>
    <col min="16" max="16" width="15.33203125" style="31" customWidth="1"/>
    <col min="17" max="18" width="15.109375" style="31" customWidth="1"/>
    <col min="19" max="19" width="13.6640625" style="31" customWidth="1"/>
    <col min="20" max="20" width="18.109375" style="31" customWidth="1"/>
    <col min="21" max="21" width="32.109375" style="31" customWidth="1"/>
    <col min="22" max="22" width="14.6640625" style="31" customWidth="1"/>
    <col min="23" max="23" width="17.6640625" style="31" customWidth="1"/>
    <col min="24" max="24" width="25.44140625" style="31" customWidth="1"/>
    <col min="25" max="26" width="25.44140625" style="32" customWidth="1"/>
    <col min="27" max="27" width="15.88671875" style="32" customWidth="1"/>
    <col min="28" max="28" width="9.6640625" style="31" customWidth="1"/>
    <col min="29" max="29" width="20.6640625" style="32" customWidth="1"/>
    <col min="30" max="32" width="19.44140625" style="32" customWidth="1"/>
    <col min="33" max="33" width="18.88671875" style="40" customWidth="1"/>
    <col min="34" max="34" width="8.88671875" style="32"/>
    <col min="35" max="35" width="11.6640625" style="40" customWidth="1"/>
    <col min="36" max="36" width="8.33203125" style="32" customWidth="1"/>
    <col min="37" max="37" width="12.6640625" style="40" customWidth="1"/>
    <col min="38" max="38" width="10" style="32" customWidth="1"/>
    <col min="39" max="39" width="18.6640625" style="32" customWidth="1"/>
    <col min="40" max="40" width="31.88671875" style="40" customWidth="1"/>
    <col min="41" max="41" width="48.33203125" style="31" customWidth="1"/>
    <col min="42" max="42" width="8.88671875" style="31"/>
    <col min="43" max="43" width="24.6640625" style="31" customWidth="1"/>
    <col min="44" max="44" width="29.33203125" style="31" customWidth="1"/>
    <col min="45" max="45" width="21.44140625" style="31" customWidth="1"/>
    <col min="46" max="46" width="48" style="31" customWidth="1"/>
    <col min="47" max="47" width="36" style="116" customWidth="1"/>
    <col min="48" max="48" width="101.5546875" style="1" customWidth="1"/>
    <col min="49" max="49" width="77.6640625" style="43" customWidth="1"/>
  </cols>
  <sheetData>
    <row r="1" spans="1:53" s="70" customFormat="1" ht="79.2" customHeight="1" x14ac:dyDescent="0.35">
      <c r="A1" s="92" t="s">
        <v>2043</v>
      </c>
      <c r="B1" s="87" t="s">
        <v>2044</v>
      </c>
      <c r="C1" s="87" t="s">
        <v>2045</v>
      </c>
      <c r="D1" s="85" t="s">
        <v>2183</v>
      </c>
      <c r="E1" s="95" t="s">
        <v>2396</v>
      </c>
      <c r="F1" s="96" t="s">
        <v>2399</v>
      </c>
      <c r="G1" s="91" t="s">
        <v>2395</v>
      </c>
      <c r="H1" s="92" t="s">
        <v>2046</v>
      </c>
      <c r="I1" s="85" t="s">
        <v>2047</v>
      </c>
      <c r="J1" s="85" t="s">
        <v>2048</v>
      </c>
      <c r="K1" s="92" t="s">
        <v>2400</v>
      </c>
      <c r="L1" s="92" t="s">
        <v>2401</v>
      </c>
      <c r="M1" s="92" t="s">
        <v>2049</v>
      </c>
      <c r="N1" s="92" t="s">
        <v>2050</v>
      </c>
      <c r="O1" s="108" t="s">
        <v>2051</v>
      </c>
      <c r="P1" s="108" t="s">
        <v>2052</v>
      </c>
      <c r="Q1" s="92" t="s">
        <v>2053</v>
      </c>
      <c r="R1" s="85" t="s">
        <v>2186</v>
      </c>
      <c r="S1" s="92" t="s">
        <v>2054</v>
      </c>
      <c r="T1" s="92" t="s">
        <v>2055</v>
      </c>
      <c r="U1" s="85" t="s">
        <v>2056</v>
      </c>
      <c r="V1" s="92" t="s">
        <v>2057</v>
      </c>
      <c r="W1" s="92" t="s">
        <v>2058</v>
      </c>
      <c r="X1" s="85" t="s">
        <v>2059</v>
      </c>
      <c r="Y1" s="87" t="s">
        <v>2390</v>
      </c>
      <c r="Z1" s="87" t="s">
        <v>2391</v>
      </c>
      <c r="AA1" s="87" t="s">
        <v>2398</v>
      </c>
      <c r="AB1" s="85" t="s">
        <v>2061</v>
      </c>
      <c r="AC1" s="91" t="s">
        <v>2392</v>
      </c>
      <c r="AD1" s="93" t="s">
        <v>2060</v>
      </c>
      <c r="AE1" s="91" t="s">
        <v>2393</v>
      </c>
      <c r="AF1" s="91" t="s">
        <v>2394</v>
      </c>
      <c r="AG1" s="100" t="s">
        <v>2062</v>
      </c>
      <c r="AH1" s="87" t="s">
        <v>2063</v>
      </c>
      <c r="AI1" s="100" t="s">
        <v>2064</v>
      </c>
      <c r="AJ1" s="87" t="s">
        <v>2065</v>
      </c>
      <c r="AK1" s="100" t="s">
        <v>2066</v>
      </c>
      <c r="AL1" s="87" t="s">
        <v>2067</v>
      </c>
      <c r="AM1" s="91" t="s">
        <v>2397</v>
      </c>
      <c r="AN1" s="96" t="s">
        <v>2402</v>
      </c>
      <c r="AO1" s="85" t="s">
        <v>2068</v>
      </c>
      <c r="AP1" s="85" t="s">
        <v>2069</v>
      </c>
      <c r="AQ1" s="85" t="s">
        <v>2070</v>
      </c>
      <c r="AR1" s="85" t="s">
        <v>2071</v>
      </c>
      <c r="AS1" s="85" t="s">
        <v>2072</v>
      </c>
      <c r="AT1" s="85" t="s">
        <v>2073</v>
      </c>
      <c r="AU1" s="117" t="s">
        <v>2074</v>
      </c>
      <c r="AV1" s="88" t="s">
        <v>5</v>
      </c>
      <c r="AW1" s="89" t="s">
        <v>813</v>
      </c>
      <c r="AX1" s="69"/>
      <c r="AY1" s="69"/>
      <c r="AZ1" s="69"/>
      <c r="BA1" s="69"/>
    </row>
    <row r="2" spans="1:53" s="5" customFormat="1" ht="15.75" customHeight="1" x14ac:dyDescent="0.3">
      <c r="A2" s="31" t="s">
        <v>14</v>
      </c>
      <c r="B2" s="40">
        <v>1</v>
      </c>
      <c r="C2" s="32">
        <v>0.91</v>
      </c>
      <c r="D2" s="31">
        <f>IF(AND(C2&lt;&gt;"NA",B2&lt;&gt;"NA"),ABS(B2-C2)/B2,"NA")</f>
        <v>8.9999999999999969E-2</v>
      </c>
      <c r="E2" s="32">
        <f>IF(B2="NA",C2,B2)</f>
        <v>1</v>
      </c>
      <c r="F2" s="40">
        <v>156</v>
      </c>
      <c r="G2" s="32">
        <f>IF(AND(B2="NA",F2&lt;&gt;"NA"),F2*100/C2,F2*100/B2)</f>
        <v>15600</v>
      </c>
      <c r="H2" s="31" t="s">
        <v>22</v>
      </c>
      <c r="I2" s="31" t="s">
        <v>891</v>
      </c>
      <c r="J2" s="31" t="s">
        <v>9</v>
      </c>
      <c r="K2" s="31"/>
      <c r="L2" s="31"/>
      <c r="M2" s="31" t="s">
        <v>10</v>
      </c>
      <c r="N2" s="31"/>
      <c r="O2" s="31"/>
      <c r="P2" s="31" t="s">
        <v>199</v>
      </c>
      <c r="Q2" s="39">
        <v>8.5</v>
      </c>
      <c r="R2" s="31" t="str">
        <f t="shared" ref="R2:R65" si="0">IF(AND(O2&lt;&gt;"",Q2&lt;&gt;""),Q2-O2,"NA")</f>
        <v>NA</v>
      </c>
      <c r="S2" s="31">
        <v>4</v>
      </c>
      <c r="T2" s="31">
        <v>773</v>
      </c>
      <c r="U2" s="31" t="s">
        <v>1422</v>
      </c>
      <c r="V2" s="31"/>
      <c r="W2" s="31">
        <v>773</v>
      </c>
      <c r="X2" s="31" t="s">
        <v>95</v>
      </c>
      <c r="Y2" s="32" t="str">
        <f t="shared" ref="Y2:Y56" si="1">IF(AND(X2="CO Chemisorption",AA2&lt;&gt;"NA",AG2&lt;&gt;"NA"),AA2*AG2*0.001,"NA")</f>
        <v>NA</v>
      </c>
      <c r="Z2" s="32" t="str">
        <f>IF(AND(X2="H2 Chemisorption",AA2&lt;&gt;"NA",AG2&lt;&gt;"NA"),AA2*AG2*0.001,"NA")</f>
        <v>NA</v>
      </c>
      <c r="AA2" s="40">
        <v>71</v>
      </c>
      <c r="AB2" s="36" t="s">
        <v>9</v>
      </c>
      <c r="AC2" s="32" t="str">
        <f>IF(AND(AA2="NA",AN2&lt;&gt;"NA"),1000*1.09/AN2,"NA")</f>
        <v>NA</v>
      </c>
      <c r="AD2" s="32">
        <f>IF(AND(AA2="NA",AC2&lt;&gt;"NA"),AC2,AA2)</f>
        <v>71</v>
      </c>
      <c r="AE2" s="32">
        <f>IF(AND(AA2&lt;&gt;"NA",AG2="NA"),1.09*1000/AA2,"NA")</f>
        <v>15.352112676056338</v>
      </c>
      <c r="AF2" s="32">
        <f>IF(AND(AG2="NA",AE2&lt;&gt;"NA"),AE2,AG2)</f>
        <v>15.352112676056338</v>
      </c>
      <c r="AG2" s="40" t="s">
        <v>8</v>
      </c>
      <c r="AH2" s="32" t="s">
        <v>9</v>
      </c>
      <c r="AI2" s="40" t="s">
        <v>8</v>
      </c>
      <c r="AJ2" s="32" t="s">
        <v>9</v>
      </c>
      <c r="AK2" s="40" t="s">
        <v>8</v>
      </c>
      <c r="AL2" s="32" t="s">
        <v>9</v>
      </c>
      <c r="AM2" s="32">
        <f>IF(AND(AF2="NA",AK2&lt;&gt;"NA"),AK2,AF2)</f>
        <v>15.352112676056338</v>
      </c>
      <c r="AN2" s="40">
        <f>IF(AND(AM2="NA",AI2&lt;&gt;"NA"),AI2,AM2)</f>
        <v>15.352112676056338</v>
      </c>
      <c r="AO2" s="31" t="s">
        <v>2854</v>
      </c>
      <c r="AP2" s="31">
        <v>2000</v>
      </c>
      <c r="AQ2" s="31" t="s">
        <v>1581</v>
      </c>
      <c r="AR2" s="31" t="s">
        <v>19</v>
      </c>
      <c r="AS2" s="31" t="s">
        <v>175</v>
      </c>
      <c r="AT2" s="31" t="s">
        <v>45</v>
      </c>
      <c r="AU2" s="113" t="str">
        <f t="shared" ref="AU2:AU15" si="2">AQ2&amp;", "&amp;AP2</f>
        <v>Gaspar, A.B., 2000</v>
      </c>
      <c r="AV2" s="34" t="s">
        <v>892</v>
      </c>
      <c r="AW2" s="34" t="s">
        <v>827</v>
      </c>
      <c r="AX2" s="4"/>
      <c r="AY2" s="4"/>
      <c r="AZ2" s="4"/>
      <c r="BA2" s="4"/>
    </row>
    <row r="3" spans="1:53" s="5" customFormat="1" ht="15.75" customHeight="1" x14ac:dyDescent="0.3">
      <c r="A3" s="31" t="s">
        <v>14</v>
      </c>
      <c r="B3" s="40">
        <v>5</v>
      </c>
      <c r="C3" s="32">
        <v>5.09</v>
      </c>
      <c r="D3" s="31">
        <f>IF(AND(C3&lt;&gt;"NA",B3&lt;&gt;"NA"),ABS(B3-C3)/B3,"NA")</f>
        <v>1.7999999999999971E-2</v>
      </c>
      <c r="E3" s="32">
        <f t="shared" ref="E3:E56" si="3">IF(B3="NA",C3,B3)</f>
        <v>5</v>
      </c>
      <c r="F3" s="40">
        <v>156</v>
      </c>
      <c r="G3" s="32">
        <f t="shared" ref="G3:G58" si="4">IF(AND(B3="NA",F3&lt;&gt;"NA"),F3*100/C3,F3*100/B3)</f>
        <v>3120</v>
      </c>
      <c r="H3" s="31" t="s">
        <v>22</v>
      </c>
      <c r="I3" s="31" t="s">
        <v>891</v>
      </c>
      <c r="J3" s="31" t="s">
        <v>9</v>
      </c>
      <c r="K3" s="31"/>
      <c r="L3" s="31"/>
      <c r="M3" s="31" t="s">
        <v>10</v>
      </c>
      <c r="N3" s="31"/>
      <c r="O3" s="31"/>
      <c r="P3" s="31" t="s">
        <v>199</v>
      </c>
      <c r="Q3" s="39">
        <v>8.5</v>
      </c>
      <c r="R3" s="31" t="str">
        <f t="shared" si="0"/>
        <v>NA</v>
      </c>
      <c r="S3" s="31">
        <v>4</v>
      </c>
      <c r="T3" s="31">
        <v>773</v>
      </c>
      <c r="U3" s="31" t="s">
        <v>1422</v>
      </c>
      <c r="V3" s="31"/>
      <c r="W3" s="31">
        <v>773</v>
      </c>
      <c r="X3" s="31" t="s">
        <v>95</v>
      </c>
      <c r="Y3" s="32" t="str">
        <f t="shared" si="1"/>
        <v>NA</v>
      </c>
      <c r="Z3" s="32" t="str">
        <f t="shared" ref="Z3:Z56" si="5">IF(AND(X3="H2 Chemisorption",AA3&lt;&gt;"NA",AG3&lt;&gt;"NA"),AA3*AG3*0.001,"NA")</f>
        <v>NA</v>
      </c>
      <c r="AA3" s="40">
        <v>62</v>
      </c>
      <c r="AB3" s="36" t="s">
        <v>9</v>
      </c>
      <c r="AC3" s="32" t="str">
        <f t="shared" ref="AC3:AC66" si="6">IF(AND(AA3="NA",AN3&lt;&gt;"NA"),1000*1.09/AN3,"NA")</f>
        <v>NA</v>
      </c>
      <c r="AD3" s="32">
        <f t="shared" ref="AD3:AD66" si="7">IF(AND(AA3="NA",AC3&lt;&gt;"NA"),AC3,AA3)</f>
        <v>62</v>
      </c>
      <c r="AE3" s="32">
        <f t="shared" ref="AE3:AE66" si="8">IF(AND(AA3&lt;&gt;"NA",AG3="NA"),1.09*1000/AA3,"NA")</f>
        <v>17.580645161290324</v>
      </c>
      <c r="AF3" s="32">
        <f t="shared" ref="AF3:AF60" si="9">IF(AND(AG3="NA",AE3&lt;&gt;"NA"),AE3,AG3)</f>
        <v>17.580645161290324</v>
      </c>
      <c r="AG3" s="40" t="s">
        <v>8</v>
      </c>
      <c r="AH3" s="32" t="s">
        <v>9</v>
      </c>
      <c r="AI3" s="40" t="s">
        <v>8</v>
      </c>
      <c r="AJ3" s="32" t="s">
        <v>9</v>
      </c>
      <c r="AK3" s="40" t="s">
        <v>8</v>
      </c>
      <c r="AL3" s="32" t="s">
        <v>9</v>
      </c>
      <c r="AM3" s="32">
        <f t="shared" ref="AM3:AM56" si="10">IF(AND(AF3="NA",AK3&lt;&gt;"NA"),AK3,AF3)</f>
        <v>17.580645161290324</v>
      </c>
      <c r="AN3" s="40">
        <f t="shared" ref="AN3:AN56" si="11">IF(AND(AM3="NA",AI3&lt;&gt;"NA"),AI3,AM3)</f>
        <v>17.580645161290324</v>
      </c>
      <c r="AO3" s="31" t="s">
        <v>2854</v>
      </c>
      <c r="AP3" s="31">
        <v>2000</v>
      </c>
      <c r="AQ3" s="31" t="s">
        <v>1581</v>
      </c>
      <c r="AR3" s="31" t="s">
        <v>19</v>
      </c>
      <c r="AS3" s="31" t="s">
        <v>175</v>
      </c>
      <c r="AT3" s="31" t="s">
        <v>45</v>
      </c>
      <c r="AU3" s="113" t="str">
        <f t="shared" si="2"/>
        <v>Gaspar, A.B., 2000</v>
      </c>
      <c r="AV3" s="34" t="s">
        <v>892</v>
      </c>
      <c r="AW3" s="34" t="s">
        <v>827</v>
      </c>
      <c r="AX3" s="4"/>
      <c r="AY3" s="4"/>
      <c r="AZ3" s="4"/>
      <c r="BA3" s="4"/>
    </row>
    <row r="4" spans="1:53" s="5" customFormat="1" ht="15.75" customHeight="1" x14ac:dyDescent="0.3">
      <c r="A4" s="31" t="s">
        <v>14</v>
      </c>
      <c r="B4" s="40">
        <v>10</v>
      </c>
      <c r="C4" s="32">
        <v>9.32</v>
      </c>
      <c r="D4" s="31">
        <f t="shared" ref="D4:D67" si="12">IF(AND(C4&lt;&gt;"NA",B4&lt;&gt;"NA"),ABS(B4-C4)/B4,"NA")</f>
        <v>6.7999999999999977E-2</v>
      </c>
      <c r="E4" s="32">
        <f t="shared" si="3"/>
        <v>10</v>
      </c>
      <c r="F4" s="40">
        <v>156</v>
      </c>
      <c r="G4" s="32">
        <f t="shared" si="4"/>
        <v>1560</v>
      </c>
      <c r="H4" s="31" t="s">
        <v>22</v>
      </c>
      <c r="I4" s="31" t="s">
        <v>891</v>
      </c>
      <c r="J4" s="31" t="s">
        <v>9</v>
      </c>
      <c r="K4" s="31"/>
      <c r="L4" s="31"/>
      <c r="M4" s="31" t="s">
        <v>10</v>
      </c>
      <c r="N4" s="31"/>
      <c r="O4" s="31"/>
      <c r="P4" s="31" t="s">
        <v>199</v>
      </c>
      <c r="Q4" s="39">
        <v>8.5</v>
      </c>
      <c r="R4" s="31" t="str">
        <f t="shared" si="0"/>
        <v>NA</v>
      </c>
      <c r="S4" s="31">
        <v>4</v>
      </c>
      <c r="T4" s="31">
        <v>773</v>
      </c>
      <c r="U4" s="31" t="s">
        <v>1422</v>
      </c>
      <c r="V4" s="31"/>
      <c r="W4" s="31">
        <v>773</v>
      </c>
      <c r="X4" s="31" t="s">
        <v>95</v>
      </c>
      <c r="Y4" s="32" t="str">
        <f t="shared" si="1"/>
        <v>NA</v>
      </c>
      <c r="Z4" s="32" t="str">
        <f t="shared" si="5"/>
        <v>NA</v>
      </c>
      <c r="AA4" s="40">
        <v>43</v>
      </c>
      <c r="AB4" s="36" t="s">
        <v>9</v>
      </c>
      <c r="AC4" s="32" t="str">
        <f t="shared" si="6"/>
        <v>NA</v>
      </c>
      <c r="AD4" s="32">
        <f t="shared" si="7"/>
        <v>43</v>
      </c>
      <c r="AE4" s="32">
        <f t="shared" si="8"/>
        <v>25.348837209302324</v>
      </c>
      <c r="AF4" s="32">
        <f t="shared" si="9"/>
        <v>25.348837209302324</v>
      </c>
      <c r="AG4" s="40" t="s">
        <v>8</v>
      </c>
      <c r="AH4" s="32" t="s">
        <v>9</v>
      </c>
      <c r="AI4" s="40" t="s">
        <v>8</v>
      </c>
      <c r="AJ4" s="32" t="s">
        <v>9</v>
      </c>
      <c r="AK4" s="40" t="s">
        <v>8</v>
      </c>
      <c r="AL4" s="32" t="s">
        <v>9</v>
      </c>
      <c r="AM4" s="32">
        <f t="shared" si="10"/>
        <v>25.348837209302324</v>
      </c>
      <c r="AN4" s="40">
        <f t="shared" si="11"/>
        <v>25.348837209302324</v>
      </c>
      <c r="AO4" s="31" t="s">
        <v>2854</v>
      </c>
      <c r="AP4" s="31">
        <v>2000</v>
      </c>
      <c r="AQ4" s="31" t="s">
        <v>1581</v>
      </c>
      <c r="AR4" s="31" t="s">
        <v>19</v>
      </c>
      <c r="AS4" s="31" t="s">
        <v>175</v>
      </c>
      <c r="AT4" s="31" t="s">
        <v>45</v>
      </c>
      <c r="AU4" s="113" t="str">
        <f t="shared" si="2"/>
        <v>Gaspar, A.B., 2000</v>
      </c>
      <c r="AV4" s="34" t="s">
        <v>892</v>
      </c>
      <c r="AW4" s="34" t="s">
        <v>827</v>
      </c>
      <c r="AX4" s="4"/>
      <c r="AY4" s="4"/>
      <c r="AZ4" s="4"/>
      <c r="BA4" s="4"/>
    </row>
    <row r="5" spans="1:53" s="5" customFormat="1" ht="15.75" customHeight="1" x14ac:dyDescent="0.3">
      <c r="A5" s="31" t="s">
        <v>14</v>
      </c>
      <c r="B5" s="40">
        <v>15</v>
      </c>
      <c r="C5" s="32">
        <v>14.52</v>
      </c>
      <c r="D5" s="31">
        <f t="shared" si="12"/>
        <v>3.2000000000000028E-2</v>
      </c>
      <c r="E5" s="32">
        <f t="shared" si="3"/>
        <v>15</v>
      </c>
      <c r="F5" s="40">
        <v>156</v>
      </c>
      <c r="G5" s="32">
        <f t="shared" si="4"/>
        <v>1040</v>
      </c>
      <c r="H5" s="31" t="s">
        <v>22</v>
      </c>
      <c r="I5" s="31" t="s">
        <v>891</v>
      </c>
      <c r="J5" s="31" t="s">
        <v>9</v>
      </c>
      <c r="K5" s="31"/>
      <c r="L5" s="31"/>
      <c r="M5" s="31" t="s">
        <v>10</v>
      </c>
      <c r="N5" s="31"/>
      <c r="O5" s="31"/>
      <c r="P5" s="31" t="s">
        <v>199</v>
      </c>
      <c r="Q5" s="39">
        <v>8.5</v>
      </c>
      <c r="R5" s="31" t="str">
        <f t="shared" si="0"/>
        <v>NA</v>
      </c>
      <c r="S5" s="31">
        <v>4</v>
      </c>
      <c r="T5" s="31">
        <v>773</v>
      </c>
      <c r="U5" s="31" t="s">
        <v>1422</v>
      </c>
      <c r="V5" s="31"/>
      <c r="W5" s="31">
        <v>773</v>
      </c>
      <c r="X5" s="31" t="s">
        <v>95</v>
      </c>
      <c r="Y5" s="32" t="str">
        <f t="shared" si="1"/>
        <v>NA</v>
      </c>
      <c r="Z5" s="32" t="str">
        <f t="shared" si="5"/>
        <v>NA</v>
      </c>
      <c r="AA5" s="40">
        <v>17</v>
      </c>
      <c r="AB5" s="36" t="s">
        <v>9</v>
      </c>
      <c r="AC5" s="32" t="str">
        <f t="shared" si="6"/>
        <v>NA</v>
      </c>
      <c r="AD5" s="32">
        <f t="shared" si="7"/>
        <v>17</v>
      </c>
      <c r="AE5" s="32">
        <f t="shared" si="8"/>
        <v>64.117647058823536</v>
      </c>
      <c r="AF5" s="32">
        <f t="shared" si="9"/>
        <v>64.117647058823536</v>
      </c>
      <c r="AG5" s="40" t="s">
        <v>8</v>
      </c>
      <c r="AH5" s="32" t="s">
        <v>9</v>
      </c>
      <c r="AI5" s="40" t="s">
        <v>8</v>
      </c>
      <c r="AJ5" s="32" t="s">
        <v>9</v>
      </c>
      <c r="AK5" s="40" t="s">
        <v>8</v>
      </c>
      <c r="AL5" s="32" t="s">
        <v>9</v>
      </c>
      <c r="AM5" s="32">
        <f t="shared" si="10"/>
        <v>64.117647058823536</v>
      </c>
      <c r="AN5" s="40">
        <f t="shared" si="11"/>
        <v>64.117647058823536</v>
      </c>
      <c r="AO5" s="31" t="s">
        <v>2854</v>
      </c>
      <c r="AP5" s="31">
        <v>2000</v>
      </c>
      <c r="AQ5" s="31" t="s">
        <v>1581</v>
      </c>
      <c r="AR5" s="31" t="s">
        <v>19</v>
      </c>
      <c r="AS5" s="31" t="s">
        <v>175</v>
      </c>
      <c r="AT5" s="31" t="s">
        <v>45</v>
      </c>
      <c r="AU5" s="113" t="str">
        <f t="shared" si="2"/>
        <v>Gaspar, A.B., 2000</v>
      </c>
      <c r="AV5" s="34" t="s">
        <v>892</v>
      </c>
      <c r="AW5" s="34" t="s">
        <v>827</v>
      </c>
      <c r="AX5" s="4"/>
      <c r="AY5" s="4"/>
      <c r="AZ5" s="4"/>
      <c r="BA5" s="4"/>
    </row>
    <row r="6" spans="1:53" s="5" customFormat="1" ht="15.75" customHeight="1" x14ac:dyDescent="0.3">
      <c r="A6" s="31" t="s">
        <v>14</v>
      </c>
      <c r="B6" s="40">
        <v>1</v>
      </c>
      <c r="C6" s="32">
        <v>0.85</v>
      </c>
      <c r="D6" s="31">
        <f t="shared" si="12"/>
        <v>0.15000000000000002</v>
      </c>
      <c r="E6" s="32">
        <f t="shared" si="3"/>
        <v>1</v>
      </c>
      <c r="F6" s="40">
        <v>156</v>
      </c>
      <c r="G6" s="32">
        <f t="shared" si="4"/>
        <v>15600</v>
      </c>
      <c r="H6" s="31" t="s">
        <v>22</v>
      </c>
      <c r="I6" s="31" t="s">
        <v>891</v>
      </c>
      <c r="J6" s="31" t="s">
        <v>9</v>
      </c>
      <c r="K6" s="31"/>
      <c r="L6" s="31"/>
      <c r="M6" s="31" t="s">
        <v>24</v>
      </c>
      <c r="N6" s="31"/>
      <c r="O6" s="31"/>
      <c r="P6" s="31" t="s">
        <v>199</v>
      </c>
      <c r="Q6" s="39">
        <v>8.5</v>
      </c>
      <c r="R6" s="31" t="str">
        <f t="shared" si="0"/>
        <v>NA</v>
      </c>
      <c r="S6" s="31">
        <v>4</v>
      </c>
      <c r="T6" s="31">
        <v>773</v>
      </c>
      <c r="U6" s="31" t="s">
        <v>1422</v>
      </c>
      <c r="V6" s="31"/>
      <c r="W6" s="31">
        <v>773</v>
      </c>
      <c r="X6" s="31" t="s">
        <v>95</v>
      </c>
      <c r="Y6" s="32" t="str">
        <f t="shared" si="1"/>
        <v>NA</v>
      </c>
      <c r="Z6" s="32" t="str">
        <f t="shared" si="5"/>
        <v>NA</v>
      </c>
      <c r="AA6" s="40">
        <v>19</v>
      </c>
      <c r="AB6" s="36" t="s">
        <v>9</v>
      </c>
      <c r="AC6" s="32" t="str">
        <f t="shared" si="6"/>
        <v>NA</v>
      </c>
      <c r="AD6" s="32">
        <f t="shared" si="7"/>
        <v>19</v>
      </c>
      <c r="AE6" s="32">
        <f t="shared" si="8"/>
        <v>57.368421052631582</v>
      </c>
      <c r="AF6" s="32">
        <f t="shared" si="9"/>
        <v>57.368421052631582</v>
      </c>
      <c r="AG6" s="40" t="s">
        <v>8</v>
      </c>
      <c r="AH6" s="32" t="s">
        <v>9</v>
      </c>
      <c r="AI6" s="40" t="s">
        <v>8</v>
      </c>
      <c r="AJ6" s="32" t="s">
        <v>9</v>
      </c>
      <c r="AK6" s="40" t="s">
        <v>8</v>
      </c>
      <c r="AL6" s="32" t="s">
        <v>9</v>
      </c>
      <c r="AM6" s="32">
        <f t="shared" si="10"/>
        <v>57.368421052631582</v>
      </c>
      <c r="AN6" s="40">
        <f t="shared" si="11"/>
        <v>57.368421052631582</v>
      </c>
      <c r="AO6" s="31" t="s">
        <v>2854</v>
      </c>
      <c r="AP6" s="31">
        <v>2000</v>
      </c>
      <c r="AQ6" s="31" t="s">
        <v>1581</v>
      </c>
      <c r="AR6" s="31" t="s">
        <v>19</v>
      </c>
      <c r="AS6" s="31" t="s">
        <v>175</v>
      </c>
      <c r="AT6" s="31" t="s">
        <v>45</v>
      </c>
      <c r="AU6" s="113" t="str">
        <f t="shared" si="2"/>
        <v>Gaspar, A.B., 2000</v>
      </c>
      <c r="AV6" s="34" t="s">
        <v>892</v>
      </c>
      <c r="AW6" s="34" t="s">
        <v>827</v>
      </c>
      <c r="AX6" s="4"/>
      <c r="AY6" s="4"/>
      <c r="AZ6" s="4"/>
      <c r="BA6" s="4"/>
    </row>
    <row r="7" spans="1:53" s="5" customFormat="1" ht="15.75" customHeight="1" x14ac:dyDescent="0.3">
      <c r="A7" s="31" t="s">
        <v>2439</v>
      </c>
      <c r="B7" s="40" t="s">
        <v>8</v>
      </c>
      <c r="C7" s="32">
        <v>2.21</v>
      </c>
      <c r="D7" s="31" t="str">
        <f t="shared" si="12"/>
        <v>NA</v>
      </c>
      <c r="E7" s="32">
        <f t="shared" si="3"/>
        <v>2.21</v>
      </c>
      <c r="F7" s="40">
        <v>136</v>
      </c>
      <c r="G7" s="32">
        <f t="shared" si="4"/>
        <v>6153.8461538461543</v>
      </c>
      <c r="H7" s="31" t="s">
        <v>1414</v>
      </c>
      <c r="I7" s="31" t="s">
        <v>176</v>
      </c>
      <c r="J7" s="31" t="s">
        <v>9</v>
      </c>
      <c r="K7" s="31"/>
      <c r="L7" s="31"/>
      <c r="M7" s="31" t="s">
        <v>10</v>
      </c>
      <c r="N7" s="31" t="s">
        <v>1449</v>
      </c>
      <c r="O7" s="31"/>
      <c r="P7" s="31" t="s">
        <v>199</v>
      </c>
      <c r="Q7" s="39">
        <v>9.1</v>
      </c>
      <c r="R7" s="31" t="str">
        <f t="shared" si="0"/>
        <v>NA</v>
      </c>
      <c r="S7" s="31">
        <v>4</v>
      </c>
      <c r="T7" s="31">
        <v>773</v>
      </c>
      <c r="U7" s="31" t="s">
        <v>1422</v>
      </c>
      <c r="V7" s="31">
        <v>2</v>
      </c>
      <c r="W7" s="31">
        <v>573</v>
      </c>
      <c r="X7" s="31" t="s">
        <v>95</v>
      </c>
      <c r="Y7" s="32" t="str">
        <f t="shared" si="1"/>
        <v>NA</v>
      </c>
      <c r="Z7" s="32" t="str">
        <f t="shared" si="5"/>
        <v>NA</v>
      </c>
      <c r="AA7" s="40">
        <v>22</v>
      </c>
      <c r="AB7" s="36" t="s">
        <v>9</v>
      </c>
      <c r="AC7" s="32" t="str">
        <f t="shared" si="6"/>
        <v>NA</v>
      </c>
      <c r="AD7" s="32">
        <f t="shared" si="7"/>
        <v>22</v>
      </c>
      <c r="AE7" s="32">
        <f t="shared" si="8"/>
        <v>49.545454545454547</v>
      </c>
      <c r="AF7" s="32">
        <f t="shared" si="9"/>
        <v>49.545454545454547</v>
      </c>
      <c r="AG7" s="40" t="s">
        <v>8</v>
      </c>
      <c r="AH7" s="32" t="s">
        <v>9</v>
      </c>
      <c r="AI7" s="40" t="s">
        <v>8</v>
      </c>
      <c r="AJ7" s="32" t="s">
        <v>9</v>
      </c>
      <c r="AK7" s="40" t="s">
        <v>8</v>
      </c>
      <c r="AL7" s="32" t="s">
        <v>9</v>
      </c>
      <c r="AM7" s="32">
        <f t="shared" si="10"/>
        <v>49.545454545454547</v>
      </c>
      <c r="AN7" s="40">
        <f t="shared" si="11"/>
        <v>49.545454545454547</v>
      </c>
      <c r="AO7" s="31" t="s">
        <v>2844</v>
      </c>
      <c r="AP7" s="31">
        <v>2000</v>
      </c>
      <c r="AQ7" s="31" t="s">
        <v>1719</v>
      </c>
      <c r="AR7" s="31" t="s">
        <v>53</v>
      </c>
      <c r="AS7" s="31" t="s">
        <v>1412</v>
      </c>
      <c r="AT7" s="31" t="s">
        <v>45</v>
      </c>
      <c r="AU7" s="113" t="str">
        <f t="shared" si="2"/>
        <v>Roth, D., 2000</v>
      </c>
      <c r="AV7" s="25"/>
      <c r="AW7" s="34" t="s">
        <v>893</v>
      </c>
      <c r="AX7" s="4"/>
      <c r="AY7" s="4"/>
      <c r="AZ7" s="4"/>
      <c r="BA7" s="4"/>
    </row>
    <row r="8" spans="1:53" s="5" customFormat="1" ht="13.95" customHeight="1" x14ac:dyDescent="0.3">
      <c r="A8" s="31" t="s">
        <v>2439</v>
      </c>
      <c r="B8" s="40" t="s">
        <v>8</v>
      </c>
      <c r="C8" s="32">
        <v>1.94</v>
      </c>
      <c r="D8" s="31" t="str">
        <f t="shared" si="12"/>
        <v>NA</v>
      </c>
      <c r="E8" s="32">
        <f t="shared" si="3"/>
        <v>1.94</v>
      </c>
      <c r="F8" s="40">
        <v>136</v>
      </c>
      <c r="G8" s="32">
        <f t="shared" si="4"/>
        <v>7010.3092783505153</v>
      </c>
      <c r="H8" s="49" t="s">
        <v>1414</v>
      </c>
      <c r="I8" s="31" t="s">
        <v>176</v>
      </c>
      <c r="J8" s="31" t="s">
        <v>9</v>
      </c>
      <c r="K8" s="31"/>
      <c r="L8" s="31"/>
      <c r="M8" s="31" t="s">
        <v>24</v>
      </c>
      <c r="N8" s="31" t="s">
        <v>56</v>
      </c>
      <c r="O8" s="31"/>
      <c r="P8" s="31" t="s">
        <v>199</v>
      </c>
      <c r="Q8" s="39">
        <v>9.1</v>
      </c>
      <c r="R8" s="31" t="str">
        <f t="shared" si="0"/>
        <v>NA</v>
      </c>
      <c r="S8" s="31">
        <v>4</v>
      </c>
      <c r="T8" s="31">
        <v>773</v>
      </c>
      <c r="U8" s="31" t="s">
        <v>1422</v>
      </c>
      <c r="V8" s="31">
        <v>2</v>
      </c>
      <c r="W8" s="31">
        <v>573</v>
      </c>
      <c r="X8" s="31" t="s">
        <v>95</v>
      </c>
      <c r="Y8" s="32" t="str">
        <f t="shared" si="1"/>
        <v>NA</v>
      </c>
      <c r="Z8" s="32" t="str">
        <f t="shared" si="5"/>
        <v>NA</v>
      </c>
      <c r="AA8" s="40">
        <v>9</v>
      </c>
      <c r="AB8" s="36" t="s">
        <v>9</v>
      </c>
      <c r="AC8" s="32" t="str">
        <f t="shared" si="6"/>
        <v>NA</v>
      </c>
      <c r="AD8" s="32">
        <f t="shared" si="7"/>
        <v>9</v>
      </c>
      <c r="AE8" s="32">
        <f t="shared" si="8"/>
        <v>121.11111111111111</v>
      </c>
      <c r="AF8" s="32">
        <f t="shared" si="9"/>
        <v>121.11111111111111</v>
      </c>
      <c r="AG8" s="40" t="s">
        <v>8</v>
      </c>
      <c r="AH8" s="32" t="s">
        <v>9</v>
      </c>
      <c r="AI8" s="40" t="s">
        <v>8</v>
      </c>
      <c r="AJ8" s="32" t="s">
        <v>9</v>
      </c>
      <c r="AK8" s="40" t="s">
        <v>8</v>
      </c>
      <c r="AL8" s="32" t="s">
        <v>9</v>
      </c>
      <c r="AM8" s="32">
        <f t="shared" si="10"/>
        <v>121.11111111111111</v>
      </c>
      <c r="AN8" s="40">
        <f t="shared" si="11"/>
        <v>121.11111111111111</v>
      </c>
      <c r="AO8" s="31" t="s">
        <v>2844</v>
      </c>
      <c r="AP8" s="31">
        <v>2000</v>
      </c>
      <c r="AQ8" s="31" t="s">
        <v>1719</v>
      </c>
      <c r="AR8" s="31" t="s">
        <v>53</v>
      </c>
      <c r="AS8" s="31" t="s">
        <v>177</v>
      </c>
      <c r="AT8" s="31" t="s">
        <v>45</v>
      </c>
      <c r="AU8" s="113" t="str">
        <f t="shared" si="2"/>
        <v>Roth, D., 2000</v>
      </c>
      <c r="AV8" s="25"/>
      <c r="AW8" s="34" t="s">
        <v>893</v>
      </c>
      <c r="AX8" s="4"/>
      <c r="AY8" s="4"/>
      <c r="AZ8" s="4"/>
      <c r="BA8" s="4"/>
    </row>
    <row r="9" spans="1:53" s="5" customFormat="1" ht="13.95" customHeight="1" x14ac:dyDescent="0.3">
      <c r="A9" s="31" t="s">
        <v>2439</v>
      </c>
      <c r="B9" s="40">
        <v>0.5</v>
      </c>
      <c r="C9" s="32">
        <v>0.51</v>
      </c>
      <c r="D9" s="31">
        <f t="shared" si="12"/>
        <v>2.0000000000000018E-2</v>
      </c>
      <c r="E9" s="32">
        <f t="shared" si="3"/>
        <v>0.5</v>
      </c>
      <c r="F9" s="40"/>
      <c r="G9" s="32" t="s">
        <v>8</v>
      </c>
      <c r="H9" s="31" t="s">
        <v>22</v>
      </c>
      <c r="I9" s="31" t="s">
        <v>215</v>
      </c>
      <c r="J9" s="31" t="s">
        <v>8</v>
      </c>
      <c r="K9" s="31"/>
      <c r="L9" s="31"/>
      <c r="M9" s="31" t="s">
        <v>28</v>
      </c>
      <c r="N9" s="31" t="s">
        <v>51</v>
      </c>
      <c r="O9" s="31"/>
      <c r="P9" s="31" t="s">
        <v>199</v>
      </c>
      <c r="Q9" s="39">
        <v>8.5</v>
      </c>
      <c r="R9" s="31" t="str">
        <f t="shared" si="0"/>
        <v>NA</v>
      </c>
      <c r="S9" s="31">
        <v>4</v>
      </c>
      <c r="T9" s="31">
        <v>673</v>
      </c>
      <c r="U9" s="31" t="s">
        <v>1422</v>
      </c>
      <c r="V9" s="31">
        <v>2</v>
      </c>
      <c r="W9" s="31">
        <v>673</v>
      </c>
      <c r="X9" s="31" t="s">
        <v>95</v>
      </c>
      <c r="Y9" s="32" t="str">
        <f t="shared" si="1"/>
        <v>NA</v>
      </c>
      <c r="Z9" s="32">
        <f t="shared" si="5"/>
        <v>0.86899999999999999</v>
      </c>
      <c r="AA9" s="32">
        <v>79</v>
      </c>
      <c r="AB9" s="36" t="s">
        <v>9</v>
      </c>
      <c r="AC9" s="32" t="str">
        <f t="shared" si="6"/>
        <v>NA</v>
      </c>
      <c r="AD9" s="32">
        <f t="shared" si="7"/>
        <v>79</v>
      </c>
      <c r="AE9" s="32" t="str">
        <f t="shared" si="8"/>
        <v>NA</v>
      </c>
      <c r="AF9" s="32">
        <f t="shared" si="9"/>
        <v>11</v>
      </c>
      <c r="AG9" s="40">
        <v>11</v>
      </c>
      <c r="AH9" s="32" t="s">
        <v>9</v>
      </c>
      <c r="AI9" s="40" t="s">
        <v>8</v>
      </c>
      <c r="AJ9" s="32" t="s">
        <v>9</v>
      </c>
      <c r="AK9" s="40" t="s">
        <v>8</v>
      </c>
      <c r="AL9" s="32" t="s">
        <v>9</v>
      </c>
      <c r="AM9" s="32">
        <f t="shared" si="10"/>
        <v>11</v>
      </c>
      <c r="AN9" s="40">
        <f t="shared" si="11"/>
        <v>11</v>
      </c>
      <c r="AO9" s="34" t="s">
        <v>2857</v>
      </c>
      <c r="AP9" s="31">
        <v>2000</v>
      </c>
      <c r="AQ9" s="31" t="s">
        <v>1720</v>
      </c>
      <c r="AR9" s="31" t="s">
        <v>39</v>
      </c>
      <c r="AS9" s="31" t="s">
        <v>178</v>
      </c>
      <c r="AT9" s="31" t="s">
        <v>179</v>
      </c>
      <c r="AU9" s="113" t="str">
        <f t="shared" si="2"/>
        <v>Holles, J.H., 2000</v>
      </c>
      <c r="AV9" s="25"/>
      <c r="AW9" s="34" t="s">
        <v>827</v>
      </c>
      <c r="AX9" s="4"/>
      <c r="AY9" s="4"/>
      <c r="AZ9" s="4"/>
      <c r="BA9" s="4"/>
    </row>
    <row r="10" spans="1:53" s="5" customFormat="1" ht="15.75" customHeight="1" x14ac:dyDescent="0.3">
      <c r="A10" s="31" t="s">
        <v>2439</v>
      </c>
      <c r="B10" s="40">
        <v>1</v>
      </c>
      <c r="C10" s="32">
        <v>0.96</v>
      </c>
      <c r="D10" s="31">
        <f t="shared" si="12"/>
        <v>4.0000000000000036E-2</v>
      </c>
      <c r="E10" s="32">
        <f t="shared" si="3"/>
        <v>1</v>
      </c>
      <c r="F10" s="40"/>
      <c r="G10" s="32" t="s">
        <v>8</v>
      </c>
      <c r="H10" s="31" t="s">
        <v>22</v>
      </c>
      <c r="I10" s="31" t="s">
        <v>215</v>
      </c>
      <c r="J10" s="31" t="s">
        <v>8</v>
      </c>
      <c r="K10" s="31"/>
      <c r="L10" s="31"/>
      <c r="M10" s="31" t="s">
        <v>28</v>
      </c>
      <c r="N10" s="31" t="s">
        <v>51</v>
      </c>
      <c r="O10" s="31"/>
      <c r="P10" s="31" t="s">
        <v>199</v>
      </c>
      <c r="Q10" s="39">
        <v>8.5</v>
      </c>
      <c r="R10" s="31" t="str">
        <f t="shared" si="0"/>
        <v>NA</v>
      </c>
      <c r="S10" s="31">
        <v>4</v>
      </c>
      <c r="T10" s="31">
        <v>673</v>
      </c>
      <c r="U10" s="31" t="s">
        <v>1422</v>
      </c>
      <c r="V10" s="31">
        <v>2</v>
      </c>
      <c r="W10" s="31">
        <v>673</v>
      </c>
      <c r="X10" s="31" t="s">
        <v>95</v>
      </c>
      <c r="Y10" s="32" t="str">
        <f t="shared" si="1"/>
        <v>NA</v>
      </c>
      <c r="Z10" s="32">
        <f t="shared" si="5"/>
        <v>0.88500000000000001</v>
      </c>
      <c r="AA10" s="32">
        <v>59</v>
      </c>
      <c r="AB10" s="36" t="s">
        <v>9</v>
      </c>
      <c r="AC10" s="32" t="str">
        <f t="shared" si="6"/>
        <v>NA</v>
      </c>
      <c r="AD10" s="32">
        <f t="shared" si="7"/>
        <v>59</v>
      </c>
      <c r="AE10" s="32" t="str">
        <f t="shared" si="8"/>
        <v>NA</v>
      </c>
      <c r="AF10" s="32">
        <f t="shared" si="9"/>
        <v>15</v>
      </c>
      <c r="AG10" s="40">
        <v>15</v>
      </c>
      <c r="AH10" s="32" t="s">
        <v>9</v>
      </c>
      <c r="AI10" s="40" t="s">
        <v>8</v>
      </c>
      <c r="AJ10" s="32" t="s">
        <v>9</v>
      </c>
      <c r="AK10" s="40" t="s">
        <v>8</v>
      </c>
      <c r="AL10" s="32" t="s">
        <v>9</v>
      </c>
      <c r="AM10" s="32">
        <f t="shared" si="10"/>
        <v>15</v>
      </c>
      <c r="AN10" s="40">
        <f t="shared" si="11"/>
        <v>15</v>
      </c>
      <c r="AO10" s="34" t="s">
        <v>2857</v>
      </c>
      <c r="AP10" s="31">
        <v>2000</v>
      </c>
      <c r="AQ10" s="31" t="s">
        <v>1720</v>
      </c>
      <c r="AR10" s="31" t="s">
        <v>39</v>
      </c>
      <c r="AS10" s="31" t="s">
        <v>178</v>
      </c>
      <c r="AT10" s="31" t="s">
        <v>179</v>
      </c>
      <c r="AU10" s="113" t="str">
        <f t="shared" si="2"/>
        <v>Holles, J.H., 2000</v>
      </c>
      <c r="AV10" s="25"/>
      <c r="AW10" s="34" t="s">
        <v>827</v>
      </c>
      <c r="AX10" s="4"/>
      <c r="AY10" s="4"/>
      <c r="AZ10" s="4"/>
      <c r="BA10" s="4"/>
    </row>
    <row r="11" spans="1:53" s="5" customFormat="1" ht="15.75" customHeight="1" x14ac:dyDescent="0.3">
      <c r="A11" s="31" t="s">
        <v>2439</v>
      </c>
      <c r="B11" s="40">
        <v>5</v>
      </c>
      <c r="C11" s="32">
        <v>4.92</v>
      </c>
      <c r="D11" s="31">
        <f t="shared" si="12"/>
        <v>1.6000000000000014E-2</v>
      </c>
      <c r="E11" s="32">
        <f t="shared" si="3"/>
        <v>5</v>
      </c>
      <c r="F11" s="40"/>
      <c r="G11" s="32" t="s">
        <v>8</v>
      </c>
      <c r="H11" s="31" t="s">
        <v>22</v>
      </c>
      <c r="I11" s="31" t="s">
        <v>215</v>
      </c>
      <c r="J11" s="31" t="s">
        <v>8</v>
      </c>
      <c r="K11" s="31"/>
      <c r="L11" s="31"/>
      <c r="M11" s="31" t="s">
        <v>28</v>
      </c>
      <c r="N11" s="31" t="s">
        <v>51</v>
      </c>
      <c r="O11" s="31"/>
      <c r="P11" s="31" t="s">
        <v>199</v>
      </c>
      <c r="Q11" s="39">
        <v>8.5</v>
      </c>
      <c r="R11" s="31" t="str">
        <f t="shared" si="0"/>
        <v>NA</v>
      </c>
      <c r="S11" s="31">
        <v>4</v>
      </c>
      <c r="T11" s="31">
        <v>673</v>
      </c>
      <c r="U11" s="31" t="s">
        <v>1422</v>
      </c>
      <c r="V11" s="31">
        <v>2</v>
      </c>
      <c r="W11" s="31">
        <v>673</v>
      </c>
      <c r="X11" s="31" t="s">
        <v>95</v>
      </c>
      <c r="Y11" s="32" t="str">
        <f t="shared" si="1"/>
        <v>NA</v>
      </c>
      <c r="Z11" s="32">
        <f t="shared" si="5"/>
        <v>0.81</v>
      </c>
      <c r="AA11" s="32">
        <v>18</v>
      </c>
      <c r="AB11" s="36" t="s">
        <v>9</v>
      </c>
      <c r="AC11" s="32" t="str">
        <f t="shared" si="6"/>
        <v>NA</v>
      </c>
      <c r="AD11" s="32">
        <f t="shared" si="7"/>
        <v>18</v>
      </c>
      <c r="AE11" s="32" t="str">
        <f t="shared" si="8"/>
        <v>NA</v>
      </c>
      <c r="AF11" s="32">
        <f t="shared" si="9"/>
        <v>45</v>
      </c>
      <c r="AG11" s="40">
        <v>45</v>
      </c>
      <c r="AH11" s="32" t="s">
        <v>9</v>
      </c>
      <c r="AI11" s="40" t="s">
        <v>8</v>
      </c>
      <c r="AJ11" s="32" t="s">
        <v>9</v>
      </c>
      <c r="AK11" s="40" t="s">
        <v>8</v>
      </c>
      <c r="AL11" s="32" t="s">
        <v>9</v>
      </c>
      <c r="AM11" s="32">
        <f t="shared" si="10"/>
        <v>45</v>
      </c>
      <c r="AN11" s="40">
        <f t="shared" si="11"/>
        <v>45</v>
      </c>
      <c r="AO11" s="34" t="s">
        <v>2857</v>
      </c>
      <c r="AP11" s="31">
        <v>2000</v>
      </c>
      <c r="AQ11" s="31" t="s">
        <v>1720</v>
      </c>
      <c r="AR11" s="31" t="s">
        <v>39</v>
      </c>
      <c r="AS11" s="31" t="s">
        <v>178</v>
      </c>
      <c r="AT11" s="31" t="s">
        <v>179</v>
      </c>
      <c r="AU11" s="113" t="str">
        <f t="shared" si="2"/>
        <v>Holles, J.H., 2000</v>
      </c>
      <c r="AV11" s="25"/>
      <c r="AW11" s="34" t="s">
        <v>827</v>
      </c>
      <c r="AX11" s="4"/>
      <c r="AY11" s="4"/>
      <c r="AZ11" s="4"/>
      <c r="BA11" s="4"/>
    </row>
    <row r="12" spans="1:53" s="5" customFormat="1" ht="15.75" customHeight="1" x14ac:dyDescent="0.3">
      <c r="A12" s="31" t="s">
        <v>2439</v>
      </c>
      <c r="B12" s="40">
        <v>1</v>
      </c>
      <c r="C12" s="32">
        <v>0.87</v>
      </c>
      <c r="D12" s="31">
        <f t="shared" si="12"/>
        <v>0.13</v>
      </c>
      <c r="E12" s="32">
        <f t="shared" si="3"/>
        <v>1</v>
      </c>
      <c r="F12" s="40"/>
      <c r="G12" s="32" t="s">
        <v>8</v>
      </c>
      <c r="H12" s="31" t="s">
        <v>22</v>
      </c>
      <c r="I12" s="31" t="s">
        <v>215</v>
      </c>
      <c r="J12" s="31" t="s">
        <v>216</v>
      </c>
      <c r="K12" s="31">
        <v>673</v>
      </c>
      <c r="L12" s="31">
        <v>4</v>
      </c>
      <c r="M12" s="31" t="s">
        <v>28</v>
      </c>
      <c r="N12" s="31" t="s">
        <v>51</v>
      </c>
      <c r="O12" s="31"/>
      <c r="P12" s="31" t="s">
        <v>199</v>
      </c>
      <c r="Q12" s="31"/>
      <c r="R12" s="31" t="str">
        <f t="shared" si="0"/>
        <v>NA</v>
      </c>
      <c r="S12" s="31">
        <v>4</v>
      </c>
      <c r="T12" s="31">
        <v>673</v>
      </c>
      <c r="U12" s="31" t="s">
        <v>1422</v>
      </c>
      <c r="V12" s="31">
        <v>2</v>
      </c>
      <c r="W12" s="31">
        <v>673</v>
      </c>
      <c r="X12" s="31" t="s">
        <v>95</v>
      </c>
      <c r="Y12" s="32" t="str">
        <f t="shared" si="1"/>
        <v>NA</v>
      </c>
      <c r="Z12" s="32">
        <f t="shared" si="5"/>
        <v>1</v>
      </c>
      <c r="AA12" s="32">
        <v>100</v>
      </c>
      <c r="AB12" s="36" t="s">
        <v>9</v>
      </c>
      <c r="AC12" s="32" t="str">
        <f t="shared" si="6"/>
        <v>NA</v>
      </c>
      <c r="AD12" s="32">
        <f t="shared" si="7"/>
        <v>100</v>
      </c>
      <c r="AE12" s="32" t="str">
        <f t="shared" si="8"/>
        <v>NA</v>
      </c>
      <c r="AF12" s="32">
        <f t="shared" si="9"/>
        <v>10</v>
      </c>
      <c r="AG12" s="40">
        <v>10</v>
      </c>
      <c r="AH12" s="32" t="s">
        <v>9</v>
      </c>
      <c r="AI12" s="40" t="s">
        <v>8</v>
      </c>
      <c r="AJ12" s="32" t="s">
        <v>9</v>
      </c>
      <c r="AK12" s="40" t="s">
        <v>8</v>
      </c>
      <c r="AL12" s="32" t="s">
        <v>9</v>
      </c>
      <c r="AM12" s="32">
        <f t="shared" si="10"/>
        <v>10</v>
      </c>
      <c r="AN12" s="40">
        <f t="shared" si="11"/>
        <v>10</v>
      </c>
      <c r="AO12" s="34" t="s">
        <v>2857</v>
      </c>
      <c r="AP12" s="31">
        <v>2000</v>
      </c>
      <c r="AQ12" s="31" t="s">
        <v>1720</v>
      </c>
      <c r="AR12" s="31" t="s">
        <v>39</v>
      </c>
      <c r="AS12" s="31" t="s">
        <v>178</v>
      </c>
      <c r="AT12" s="31" t="s">
        <v>179</v>
      </c>
      <c r="AU12" s="113" t="str">
        <f t="shared" si="2"/>
        <v>Holles, J.H., 2000</v>
      </c>
      <c r="AV12" s="34" t="s">
        <v>894</v>
      </c>
      <c r="AW12" s="34"/>
      <c r="AX12" s="4"/>
      <c r="AY12" s="4"/>
      <c r="AZ12" s="4"/>
      <c r="BA12" s="4"/>
    </row>
    <row r="13" spans="1:53" s="5" customFormat="1" ht="15.75" customHeight="1" x14ac:dyDescent="0.3">
      <c r="A13" s="31" t="s">
        <v>2439</v>
      </c>
      <c r="B13" s="40">
        <v>5</v>
      </c>
      <c r="C13" s="32">
        <v>4.12</v>
      </c>
      <c r="D13" s="31">
        <f t="shared" si="12"/>
        <v>0.17599999999999999</v>
      </c>
      <c r="E13" s="32">
        <f t="shared" si="3"/>
        <v>5</v>
      </c>
      <c r="F13" s="40"/>
      <c r="G13" s="32" t="s">
        <v>8</v>
      </c>
      <c r="H13" s="31" t="s">
        <v>22</v>
      </c>
      <c r="I13" s="31" t="s">
        <v>215</v>
      </c>
      <c r="J13" s="31" t="s">
        <v>216</v>
      </c>
      <c r="K13" s="31">
        <v>673</v>
      </c>
      <c r="L13" s="31">
        <v>4</v>
      </c>
      <c r="M13" s="31" t="s">
        <v>28</v>
      </c>
      <c r="N13" s="31" t="s">
        <v>51</v>
      </c>
      <c r="O13" s="31"/>
      <c r="P13" s="31" t="s">
        <v>199</v>
      </c>
      <c r="Q13" s="31"/>
      <c r="R13" s="31" t="str">
        <f t="shared" si="0"/>
        <v>NA</v>
      </c>
      <c r="S13" s="31">
        <v>4</v>
      </c>
      <c r="T13" s="31">
        <v>673</v>
      </c>
      <c r="U13" s="31" t="s">
        <v>1422</v>
      </c>
      <c r="V13" s="31">
        <v>2</v>
      </c>
      <c r="W13" s="31">
        <v>673</v>
      </c>
      <c r="X13" s="31" t="s">
        <v>95</v>
      </c>
      <c r="Y13" s="32" t="str">
        <f t="shared" si="1"/>
        <v>NA</v>
      </c>
      <c r="Z13" s="32">
        <f t="shared" si="5"/>
        <v>0.92</v>
      </c>
      <c r="AA13" s="32">
        <v>46</v>
      </c>
      <c r="AB13" s="36" t="s">
        <v>9</v>
      </c>
      <c r="AC13" s="32" t="str">
        <f t="shared" si="6"/>
        <v>NA</v>
      </c>
      <c r="AD13" s="32">
        <f t="shared" si="7"/>
        <v>46</v>
      </c>
      <c r="AE13" s="32" t="str">
        <f t="shared" si="8"/>
        <v>NA</v>
      </c>
      <c r="AF13" s="32">
        <f t="shared" si="9"/>
        <v>20</v>
      </c>
      <c r="AG13" s="40">
        <v>20</v>
      </c>
      <c r="AH13" s="32" t="s">
        <v>9</v>
      </c>
      <c r="AI13" s="40" t="s">
        <v>8</v>
      </c>
      <c r="AJ13" s="32" t="s">
        <v>9</v>
      </c>
      <c r="AK13" s="40" t="s">
        <v>8</v>
      </c>
      <c r="AL13" s="32" t="s">
        <v>9</v>
      </c>
      <c r="AM13" s="32">
        <f t="shared" si="10"/>
        <v>20</v>
      </c>
      <c r="AN13" s="40">
        <f t="shared" si="11"/>
        <v>20</v>
      </c>
      <c r="AO13" s="34" t="s">
        <v>2857</v>
      </c>
      <c r="AP13" s="31">
        <v>2000</v>
      </c>
      <c r="AQ13" s="31" t="s">
        <v>1720</v>
      </c>
      <c r="AR13" s="31" t="s">
        <v>39</v>
      </c>
      <c r="AS13" s="31" t="s">
        <v>178</v>
      </c>
      <c r="AT13" s="31" t="s">
        <v>179</v>
      </c>
      <c r="AU13" s="113" t="str">
        <f t="shared" si="2"/>
        <v>Holles, J.H., 2000</v>
      </c>
      <c r="AV13" s="25"/>
      <c r="AW13" s="34"/>
      <c r="AX13" s="4"/>
      <c r="AY13" s="4"/>
      <c r="AZ13" s="4"/>
      <c r="BA13" s="4"/>
    </row>
    <row r="14" spans="1:53" s="5" customFormat="1" ht="15.75" customHeight="1" x14ac:dyDescent="0.3">
      <c r="A14" s="31" t="s">
        <v>2439</v>
      </c>
      <c r="B14" s="40">
        <v>10</v>
      </c>
      <c r="C14" s="32">
        <v>10.199999999999999</v>
      </c>
      <c r="D14" s="31">
        <f t="shared" si="12"/>
        <v>1.9999999999999928E-2</v>
      </c>
      <c r="E14" s="32">
        <f t="shared" si="3"/>
        <v>10</v>
      </c>
      <c r="F14" s="40"/>
      <c r="G14" s="32" t="s">
        <v>8</v>
      </c>
      <c r="H14" s="31" t="s">
        <v>22</v>
      </c>
      <c r="I14" s="31" t="s">
        <v>215</v>
      </c>
      <c r="J14" s="31" t="s">
        <v>216</v>
      </c>
      <c r="K14" s="31">
        <v>673</v>
      </c>
      <c r="L14" s="31">
        <v>4</v>
      </c>
      <c r="M14" s="31" t="s">
        <v>28</v>
      </c>
      <c r="N14" s="31" t="s">
        <v>51</v>
      </c>
      <c r="O14" s="31"/>
      <c r="P14" s="31" t="s">
        <v>199</v>
      </c>
      <c r="Q14" s="31"/>
      <c r="R14" s="31" t="str">
        <f t="shared" si="0"/>
        <v>NA</v>
      </c>
      <c r="S14" s="31">
        <v>4</v>
      </c>
      <c r="T14" s="31">
        <v>673</v>
      </c>
      <c r="U14" s="31" t="s">
        <v>1422</v>
      </c>
      <c r="V14" s="31">
        <v>2</v>
      </c>
      <c r="W14" s="31">
        <v>673</v>
      </c>
      <c r="X14" s="31" t="s">
        <v>95</v>
      </c>
      <c r="Y14" s="32" t="str">
        <f t="shared" si="1"/>
        <v>NA</v>
      </c>
      <c r="Z14" s="32">
        <f t="shared" si="5"/>
        <v>0.9</v>
      </c>
      <c r="AA14" s="32">
        <v>10</v>
      </c>
      <c r="AB14" s="36" t="s">
        <v>9</v>
      </c>
      <c r="AC14" s="32" t="str">
        <f t="shared" si="6"/>
        <v>NA</v>
      </c>
      <c r="AD14" s="32">
        <f t="shared" si="7"/>
        <v>10</v>
      </c>
      <c r="AE14" s="32" t="str">
        <f t="shared" si="8"/>
        <v>NA</v>
      </c>
      <c r="AF14" s="32">
        <f t="shared" si="9"/>
        <v>90</v>
      </c>
      <c r="AG14" s="40">
        <v>90</v>
      </c>
      <c r="AH14" s="32" t="s">
        <v>9</v>
      </c>
      <c r="AI14" s="40" t="s">
        <v>8</v>
      </c>
      <c r="AJ14" s="32" t="s">
        <v>9</v>
      </c>
      <c r="AK14" s="40" t="s">
        <v>8</v>
      </c>
      <c r="AL14" s="32" t="s">
        <v>9</v>
      </c>
      <c r="AM14" s="32">
        <f t="shared" si="10"/>
        <v>90</v>
      </c>
      <c r="AN14" s="40">
        <f t="shared" si="11"/>
        <v>90</v>
      </c>
      <c r="AO14" s="34" t="s">
        <v>2857</v>
      </c>
      <c r="AP14" s="31">
        <v>2000</v>
      </c>
      <c r="AQ14" s="31" t="s">
        <v>1720</v>
      </c>
      <c r="AR14" s="31" t="s">
        <v>39</v>
      </c>
      <c r="AS14" s="31" t="s">
        <v>178</v>
      </c>
      <c r="AT14" s="31" t="s">
        <v>179</v>
      </c>
      <c r="AU14" s="113" t="str">
        <f t="shared" si="2"/>
        <v>Holles, J.H., 2000</v>
      </c>
      <c r="AV14" s="25"/>
      <c r="AW14" s="34"/>
      <c r="AX14" s="4"/>
      <c r="AY14" s="4"/>
      <c r="AZ14" s="4"/>
      <c r="BA14" s="4"/>
    </row>
    <row r="15" spans="1:53" s="5" customFormat="1" ht="15.75" customHeight="1" x14ac:dyDescent="0.3">
      <c r="A15" s="31" t="s">
        <v>2439</v>
      </c>
      <c r="B15" s="40">
        <v>1</v>
      </c>
      <c r="C15" s="32" t="s">
        <v>8</v>
      </c>
      <c r="D15" s="31" t="str">
        <f t="shared" si="12"/>
        <v>NA</v>
      </c>
      <c r="E15" s="32">
        <f t="shared" si="3"/>
        <v>1</v>
      </c>
      <c r="F15" s="40">
        <v>107</v>
      </c>
      <c r="G15" s="32">
        <f t="shared" si="4"/>
        <v>10700</v>
      </c>
      <c r="H15" s="31" t="s">
        <v>156</v>
      </c>
      <c r="I15" s="31" t="s">
        <v>713</v>
      </c>
      <c r="J15" s="31" t="s">
        <v>9</v>
      </c>
      <c r="K15" s="31"/>
      <c r="L15" s="31"/>
      <c r="M15" s="31" t="s">
        <v>10</v>
      </c>
      <c r="N15" s="31"/>
      <c r="O15" s="31"/>
      <c r="P15" s="31" t="s">
        <v>199</v>
      </c>
      <c r="Q15" s="31">
        <v>7</v>
      </c>
      <c r="R15" s="31" t="str">
        <f t="shared" si="0"/>
        <v>NA</v>
      </c>
      <c r="S15" s="31"/>
      <c r="T15" s="31"/>
      <c r="U15" s="31" t="s">
        <v>1422</v>
      </c>
      <c r="V15" s="31">
        <v>3</v>
      </c>
      <c r="W15" s="31">
        <v>573</v>
      </c>
      <c r="X15" s="31" t="s">
        <v>17</v>
      </c>
      <c r="Y15" s="32" t="str">
        <f t="shared" si="1"/>
        <v>NA</v>
      </c>
      <c r="Z15" s="32" t="str">
        <f t="shared" si="5"/>
        <v>NA</v>
      </c>
      <c r="AA15" s="40">
        <v>43</v>
      </c>
      <c r="AB15" s="36" t="s">
        <v>9</v>
      </c>
      <c r="AC15" s="32" t="str">
        <f t="shared" si="6"/>
        <v>NA</v>
      </c>
      <c r="AD15" s="32">
        <f t="shared" si="7"/>
        <v>43</v>
      </c>
      <c r="AE15" s="32">
        <f t="shared" si="8"/>
        <v>25.348837209302324</v>
      </c>
      <c r="AF15" s="32">
        <f t="shared" si="9"/>
        <v>25.348837209302324</v>
      </c>
      <c r="AG15" s="40" t="s">
        <v>8</v>
      </c>
      <c r="AH15" s="32" t="s">
        <v>9</v>
      </c>
      <c r="AI15" s="40" t="s">
        <v>8</v>
      </c>
      <c r="AJ15" s="32" t="s">
        <v>9</v>
      </c>
      <c r="AK15" s="40" t="s">
        <v>8</v>
      </c>
      <c r="AL15" s="32" t="s">
        <v>9</v>
      </c>
      <c r="AM15" s="32">
        <f t="shared" si="10"/>
        <v>25.348837209302324</v>
      </c>
      <c r="AN15" s="40">
        <f t="shared" si="11"/>
        <v>25.348837209302324</v>
      </c>
      <c r="AO15" s="31" t="s">
        <v>2854</v>
      </c>
      <c r="AP15" s="31">
        <v>2000</v>
      </c>
      <c r="AQ15" s="31" t="s">
        <v>180</v>
      </c>
      <c r="AR15" s="31" t="s">
        <v>112</v>
      </c>
      <c r="AS15" s="31" t="s">
        <v>181</v>
      </c>
      <c r="AT15" s="31" t="s">
        <v>45</v>
      </c>
      <c r="AU15" s="113" t="str">
        <f t="shared" si="2"/>
        <v>Narayanan, S., 2000</v>
      </c>
      <c r="AV15" s="1"/>
      <c r="AW15" s="34"/>
      <c r="AX15" s="4"/>
      <c r="AY15" s="4"/>
      <c r="AZ15" s="4"/>
      <c r="BA15" s="4"/>
    </row>
    <row r="16" spans="1:53" s="5" customFormat="1" ht="15.75" customHeight="1" x14ac:dyDescent="0.3">
      <c r="A16" s="31" t="s">
        <v>2439</v>
      </c>
      <c r="B16" s="40">
        <v>1</v>
      </c>
      <c r="C16" s="32" t="s">
        <v>8</v>
      </c>
      <c r="D16" s="31" t="str">
        <f t="shared" si="12"/>
        <v>NA</v>
      </c>
      <c r="E16" s="32">
        <f t="shared" si="3"/>
        <v>1</v>
      </c>
      <c r="F16" s="40">
        <v>61</v>
      </c>
      <c r="G16" s="32">
        <f t="shared" si="4"/>
        <v>6100</v>
      </c>
      <c r="H16" s="31" t="s">
        <v>156</v>
      </c>
      <c r="I16" s="31" t="s">
        <v>714</v>
      </c>
      <c r="J16" s="31" t="s">
        <v>9</v>
      </c>
      <c r="K16" s="31"/>
      <c r="L16" s="31"/>
      <c r="M16" s="31" t="s">
        <v>10</v>
      </c>
      <c r="N16" s="31"/>
      <c r="O16" s="31"/>
      <c r="P16" s="31" t="s">
        <v>199</v>
      </c>
      <c r="Q16" s="31">
        <v>7</v>
      </c>
      <c r="R16" s="31" t="str">
        <f t="shared" si="0"/>
        <v>NA</v>
      </c>
      <c r="S16" s="31"/>
      <c r="T16" s="31"/>
      <c r="U16" s="31" t="s">
        <v>1422</v>
      </c>
      <c r="V16" s="31">
        <v>3</v>
      </c>
      <c r="W16" s="31">
        <v>573</v>
      </c>
      <c r="X16" s="31" t="s">
        <v>17</v>
      </c>
      <c r="Y16" s="32" t="str">
        <f t="shared" si="1"/>
        <v>NA</v>
      </c>
      <c r="Z16" s="32" t="str">
        <f t="shared" si="5"/>
        <v>NA</v>
      </c>
      <c r="AA16" s="40">
        <v>44</v>
      </c>
      <c r="AB16" s="36" t="s">
        <v>9</v>
      </c>
      <c r="AC16" s="32" t="str">
        <f t="shared" si="6"/>
        <v>NA</v>
      </c>
      <c r="AD16" s="32">
        <f t="shared" si="7"/>
        <v>44</v>
      </c>
      <c r="AE16" s="32">
        <f t="shared" si="8"/>
        <v>24.772727272727273</v>
      </c>
      <c r="AF16" s="32">
        <f t="shared" si="9"/>
        <v>24.772727272727273</v>
      </c>
      <c r="AG16" s="40" t="s">
        <v>8</v>
      </c>
      <c r="AH16" s="32" t="s">
        <v>9</v>
      </c>
      <c r="AI16" s="40" t="s">
        <v>8</v>
      </c>
      <c r="AJ16" s="32" t="s">
        <v>9</v>
      </c>
      <c r="AK16" s="40" t="s">
        <v>8</v>
      </c>
      <c r="AL16" s="32" t="s">
        <v>9</v>
      </c>
      <c r="AM16" s="32">
        <f t="shared" si="10"/>
        <v>24.772727272727273</v>
      </c>
      <c r="AN16" s="40">
        <f t="shared" si="11"/>
        <v>24.772727272727273</v>
      </c>
      <c r="AO16" s="31" t="s">
        <v>2854</v>
      </c>
      <c r="AP16" s="31">
        <v>2000</v>
      </c>
      <c r="AQ16" s="31" t="s">
        <v>180</v>
      </c>
      <c r="AR16" s="31" t="s">
        <v>112</v>
      </c>
      <c r="AS16" s="31" t="s">
        <v>181</v>
      </c>
      <c r="AT16" s="31" t="s">
        <v>45</v>
      </c>
      <c r="AU16" s="113" t="str">
        <f t="shared" ref="AU16:AU34" si="13">AQ16&amp;", "&amp;AP16</f>
        <v>Narayanan, S., 2000</v>
      </c>
      <c r="AV16" s="1"/>
      <c r="AW16" s="34"/>
      <c r="AX16" s="4"/>
      <c r="AY16" s="4"/>
      <c r="AZ16" s="4"/>
      <c r="BA16" s="4"/>
    </row>
    <row r="17" spans="1:53" s="5" customFormat="1" ht="15.75" customHeight="1" x14ac:dyDescent="0.3">
      <c r="A17" s="31" t="s">
        <v>2439</v>
      </c>
      <c r="B17" s="40">
        <v>1</v>
      </c>
      <c r="C17" s="32" t="s">
        <v>8</v>
      </c>
      <c r="D17" s="31" t="str">
        <f t="shared" si="12"/>
        <v>NA</v>
      </c>
      <c r="E17" s="32">
        <f t="shared" si="3"/>
        <v>1</v>
      </c>
      <c r="F17" s="40">
        <v>47</v>
      </c>
      <c r="G17" s="32">
        <f t="shared" si="4"/>
        <v>4700</v>
      </c>
      <c r="H17" s="31" t="s">
        <v>156</v>
      </c>
      <c r="I17" s="31" t="s">
        <v>715</v>
      </c>
      <c r="J17" s="31" t="s">
        <v>9</v>
      </c>
      <c r="K17" s="31"/>
      <c r="L17" s="31"/>
      <c r="M17" s="31" t="s">
        <v>10</v>
      </c>
      <c r="N17" s="31"/>
      <c r="O17" s="31"/>
      <c r="P17" s="31" t="s">
        <v>199</v>
      </c>
      <c r="Q17" s="31">
        <v>7</v>
      </c>
      <c r="R17" s="31" t="str">
        <f t="shared" si="0"/>
        <v>NA</v>
      </c>
      <c r="S17" s="31"/>
      <c r="T17" s="31"/>
      <c r="U17" s="31" t="s">
        <v>1422</v>
      </c>
      <c r="V17" s="31">
        <v>3</v>
      </c>
      <c r="W17" s="31">
        <v>573</v>
      </c>
      <c r="X17" s="31" t="s">
        <v>17</v>
      </c>
      <c r="Y17" s="32" t="str">
        <f t="shared" si="1"/>
        <v>NA</v>
      </c>
      <c r="Z17" s="32" t="str">
        <f t="shared" si="5"/>
        <v>NA</v>
      </c>
      <c r="AA17" s="40">
        <v>53</v>
      </c>
      <c r="AB17" s="36" t="s">
        <v>9</v>
      </c>
      <c r="AC17" s="32" t="str">
        <f t="shared" si="6"/>
        <v>NA</v>
      </c>
      <c r="AD17" s="32">
        <f t="shared" si="7"/>
        <v>53</v>
      </c>
      <c r="AE17" s="32">
        <f t="shared" si="8"/>
        <v>20.566037735849058</v>
      </c>
      <c r="AF17" s="32">
        <f t="shared" si="9"/>
        <v>20.566037735849058</v>
      </c>
      <c r="AG17" s="40" t="s">
        <v>8</v>
      </c>
      <c r="AH17" s="32" t="s">
        <v>9</v>
      </c>
      <c r="AI17" s="40" t="s">
        <v>8</v>
      </c>
      <c r="AJ17" s="32" t="s">
        <v>9</v>
      </c>
      <c r="AK17" s="40" t="s">
        <v>8</v>
      </c>
      <c r="AL17" s="32" t="s">
        <v>9</v>
      </c>
      <c r="AM17" s="32">
        <f t="shared" si="10"/>
        <v>20.566037735849058</v>
      </c>
      <c r="AN17" s="40">
        <f t="shared" si="11"/>
        <v>20.566037735849058</v>
      </c>
      <c r="AO17" s="31" t="s">
        <v>2854</v>
      </c>
      <c r="AP17" s="31">
        <v>2000</v>
      </c>
      <c r="AQ17" s="31" t="s">
        <v>180</v>
      </c>
      <c r="AR17" s="31" t="s">
        <v>112</v>
      </c>
      <c r="AS17" s="31" t="s">
        <v>181</v>
      </c>
      <c r="AT17" s="31" t="s">
        <v>45</v>
      </c>
      <c r="AU17" s="113" t="str">
        <f t="shared" si="13"/>
        <v>Narayanan, S., 2000</v>
      </c>
      <c r="AV17" s="1"/>
      <c r="AW17" s="34"/>
      <c r="AX17" s="4"/>
      <c r="AY17" s="4"/>
      <c r="AZ17" s="4"/>
      <c r="BA17" s="4"/>
    </row>
    <row r="18" spans="1:53" s="5" customFormat="1" ht="15.75" customHeight="1" x14ac:dyDescent="0.3">
      <c r="A18" s="31" t="s">
        <v>2439</v>
      </c>
      <c r="B18" s="40">
        <v>1</v>
      </c>
      <c r="C18" s="32" t="s">
        <v>8</v>
      </c>
      <c r="D18" s="31" t="str">
        <f t="shared" si="12"/>
        <v>NA</v>
      </c>
      <c r="E18" s="32">
        <f t="shared" si="3"/>
        <v>1</v>
      </c>
      <c r="F18" s="40">
        <v>53</v>
      </c>
      <c r="G18" s="32">
        <f t="shared" si="4"/>
        <v>5300</v>
      </c>
      <c r="H18" s="31" t="s">
        <v>156</v>
      </c>
      <c r="I18" s="31" t="s">
        <v>716</v>
      </c>
      <c r="J18" s="31" t="s">
        <v>9</v>
      </c>
      <c r="K18" s="31"/>
      <c r="L18" s="31"/>
      <c r="M18" s="31" t="s">
        <v>10</v>
      </c>
      <c r="N18" s="31"/>
      <c r="O18" s="31"/>
      <c r="P18" s="31" t="s">
        <v>199</v>
      </c>
      <c r="Q18" s="31">
        <v>7</v>
      </c>
      <c r="R18" s="31" t="str">
        <f t="shared" si="0"/>
        <v>NA</v>
      </c>
      <c r="S18" s="31"/>
      <c r="T18" s="31"/>
      <c r="U18" s="31" t="s">
        <v>1422</v>
      </c>
      <c r="V18" s="31">
        <v>3</v>
      </c>
      <c r="W18" s="31">
        <v>573</v>
      </c>
      <c r="X18" s="31" t="s">
        <v>17</v>
      </c>
      <c r="Y18" s="32" t="str">
        <f t="shared" si="1"/>
        <v>NA</v>
      </c>
      <c r="Z18" s="32" t="str">
        <f t="shared" si="5"/>
        <v>NA</v>
      </c>
      <c r="AA18" s="40">
        <v>58</v>
      </c>
      <c r="AB18" s="36" t="s">
        <v>9</v>
      </c>
      <c r="AC18" s="32" t="str">
        <f t="shared" si="6"/>
        <v>NA</v>
      </c>
      <c r="AD18" s="32">
        <f t="shared" si="7"/>
        <v>58</v>
      </c>
      <c r="AE18" s="32">
        <f t="shared" si="8"/>
        <v>18.793103448275861</v>
      </c>
      <c r="AF18" s="32">
        <f t="shared" si="9"/>
        <v>18.793103448275861</v>
      </c>
      <c r="AG18" s="40" t="s">
        <v>8</v>
      </c>
      <c r="AH18" s="32" t="s">
        <v>9</v>
      </c>
      <c r="AI18" s="40" t="s">
        <v>8</v>
      </c>
      <c r="AJ18" s="32" t="s">
        <v>9</v>
      </c>
      <c r="AK18" s="40" t="s">
        <v>8</v>
      </c>
      <c r="AL18" s="32" t="s">
        <v>9</v>
      </c>
      <c r="AM18" s="32">
        <f t="shared" si="10"/>
        <v>18.793103448275861</v>
      </c>
      <c r="AN18" s="40">
        <f t="shared" si="11"/>
        <v>18.793103448275861</v>
      </c>
      <c r="AO18" s="31" t="s">
        <v>2854</v>
      </c>
      <c r="AP18" s="31">
        <v>2000</v>
      </c>
      <c r="AQ18" s="31" t="s">
        <v>180</v>
      </c>
      <c r="AR18" s="31" t="s">
        <v>112</v>
      </c>
      <c r="AS18" s="31" t="s">
        <v>181</v>
      </c>
      <c r="AT18" s="31" t="s">
        <v>45</v>
      </c>
      <c r="AU18" s="113" t="str">
        <f t="shared" si="13"/>
        <v>Narayanan, S., 2000</v>
      </c>
      <c r="AV18" s="1"/>
      <c r="AW18" s="34"/>
      <c r="AX18" s="4"/>
      <c r="AY18" s="4"/>
      <c r="AZ18" s="4"/>
      <c r="BA18" s="4"/>
    </row>
    <row r="19" spans="1:53" s="5" customFormat="1" ht="15.75" customHeight="1" x14ac:dyDescent="0.3">
      <c r="A19" s="31" t="s">
        <v>2439</v>
      </c>
      <c r="B19" s="40">
        <v>1</v>
      </c>
      <c r="C19" s="32" t="s">
        <v>8</v>
      </c>
      <c r="D19" s="31" t="str">
        <f t="shared" si="12"/>
        <v>NA</v>
      </c>
      <c r="E19" s="32">
        <f t="shared" si="3"/>
        <v>1</v>
      </c>
      <c r="F19" s="40">
        <v>72</v>
      </c>
      <c r="G19" s="32">
        <f t="shared" si="4"/>
        <v>7200</v>
      </c>
      <c r="H19" s="31" t="s">
        <v>156</v>
      </c>
      <c r="I19" s="31" t="s">
        <v>717</v>
      </c>
      <c r="J19" s="31" t="s">
        <v>9</v>
      </c>
      <c r="K19" s="31"/>
      <c r="L19" s="31"/>
      <c r="M19" s="31" t="s">
        <v>10</v>
      </c>
      <c r="N19" s="31"/>
      <c r="O19" s="31"/>
      <c r="P19" s="31" t="s">
        <v>199</v>
      </c>
      <c r="Q19" s="31">
        <v>7</v>
      </c>
      <c r="R19" s="31" t="str">
        <f t="shared" si="0"/>
        <v>NA</v>
      </c>
      <c r="S19" s="31"/>
      <c r="T19" s="31"/>
      <c r="U19" s="31" t="s">
        <v>1422</v>
      </c>
      <c r="V19" s="31">
        <v>3</v>
      </c>
      <c r="W19" s="31">
        <v>573</v>
      </c>
      <c r="X19" s="31" t="s">
        <v>17</v>
      </c>
      <c r="Y19" s="32" t="str">
        <f t="shared" si="1"/>
        <v>NA</v>
      </c>
      <c r="Z19" s="32" t="str">
        <f t="shared" si="5"/>
        <v>NA</v>
      </c>
      <c r="AA19" s="40">
        <v>61</v>
      </c>
      <c r="AB19" s="36" t="s">
        <v>9</v>
      </c>
      <c r="AC19" s="32" t="str">
        <f t="shared" si="6"/>
        <v>NA</v>
      </c>
      <c r="AD19" s="32">
        <f t="shared" si="7"/>
        <v>61</v>
      </c>
      <c r="AE19" s="32">
        <f t="shared" si="8"/>
        <v>17.868852459016395</v>
      </c>
      <c r="AF19" s="32">
        <f t="shared" si="9"/>
        <v>17.868852459016395</v>
      </c>
      <c r="AG19" s="40" t="s">
        <v>8</v>
      </c>
      <c r="AH19" s="32" t="s">
        <v>9</v>
      </c>
      <c r="AI19" s="40" t="s">
        <v>8</v>
      </c>
      <c r="AJ19" s="32" t="s">
        <v>9</v>
      </c>
      <c r="AK19" s="40" t="s">
        <v>8</v>
      </c>
      <c r="AL19" s="32" t="s">
        <v>9</v>
      </c>
      <c r="AM19" s="32">
        <f t="shared" si="10"/>
        <v>17.868852459016395</v>
      </c>
      <c r="AN19" s="40">
        <f t="shared" si="11"/>
        <v>17.868852459016395</v>
      </c>
      <c r="AO19" s="31" t="s">
        <v>2854</v>
      </c>
      <c r="AP19" s="31">
        <v>2000</v>
      </c>
      <c r="AQ19" s="31" t="s">
        <v>180</v>
      </c>
      <c r="AR19" s="31" t="s">
        <v>112</v>
      </c>
      <c r="AS19" s="31" t="s">
        <v>181</v>
      </c>
      <c r="AT19" s="31" t="s">
        <v>45</v>
      </c>
      <c r="AU19" s="113" t="str">
        <f t="shared" si="13"/>
        <v>Narayanan, S., 2000</v>
      </c>
      <c r="AV19" s="1"/>
      <c r="AW19" s="34"/>
      <c r="AX19" s="4"/>
      <c r="AY19" s="4"/>
      <c r="AZ19" s="4"/>
      <c r="BA19" s="4"/>
    </row>
    <row r="20" spans="1:53" s="5" customFormat="1" ht="15.75" customHeight="1" x14ac:dyDescent="0.3">
      <c r="A20" s="31" t="s">
        <v>996</v>
      </c>
      <c r="B20" s="40">
        <v>1</v>
      </c>
      <c r="C20" s="32" t="s">
        <v>8</v>
      </c>
      <c r="D20" s="31" t="str">
        <f t="shared" si="12"/>
        <v>NA</v>
      </c>
      <c r="E20" s="32">
        <f t="shared" si="3"/>
        <v>1</v>
      </c>
      <c r="F20" s="40">
        <v>107</v>
      </c>
      <c r="G20" s="32">
        <f t="shared" si="4"/>
        <v>10700</v>
      </c>
      <c r="H20" s="31" t="s">
        <v>156</v>
      </c>
      <c r="I20" s="31" t="s">
        <v>713</v>
      </c>
      <c r="J20" s="31" t="s">
        <v>9</v>
      </c>
      <c r="K20" s="31"/>
      <c r="L20" s="31"/>
      <c r="M20" s="31" t="s">
        <v>10</v>
      </c>
      <c r="N20" s="31"/>
      <c r="O20" s="31"/>
      <c r="P20" s="31" t="s">
        <v>199</v>
      </c>
      <c r="Q20" s="31">
        <v>7</v>
      </c>
      <c r="R20" s="31" t="str">
        <f t="shared" si="0"/>
        <v>NA</v>
      </c>
      <c r="S20" s="31"/>
      <c r="T20" s="31"/>
      <c r="U20" s="31" t="s">
        <v>1422</v>
      </c>
      <c r="V20" s="31">
        <v>3</v>
      </c>
      <c r="W20" s="31">
        <v>573</v>
      </c>
      <c r="X20" s="31" t="s">
        <v>17</v>
      </c>
      <c r="Y20" s="32" t="str">
        <f t="shared" si="1"/>
        <v>NA</v>
      </c>
      <c r="Z20" s="32" t="str">
        <f t="shared" si="5"/>
        <v>NA</v>
      </c>
      <c r="AA20" s="40">
        <v>40</v>
      </c>
      <c r="AB20" s="36" t="s">
        <v>9</v>
      </c>
      <c r="AC20" s="32" t="str">
        <f t="shared" si="6"/>
        <v>NA</v>
      </c>
      <c r="AD20" s="32">
        <f t="shared" si="7"/>
        <v>40</v>
      </c>
      <c r="AE20" s="32">
        <f t="shared" si="8"/>
        <v>27.25</v>
      </c>
      <c r="AF20" s="32">
        <f t="shared" si="9"/>
        <v>27.25</v>
      </c>
      <c r="AG20" s="40" t="s">
        <v>8</v>
      </c>
      <c r="AH20" s="32" t="s">
        <v>9</v>
      </c>
      <c r="AI20" s="40" t="s">
        <v>8</v>
      </c>
      <c r="AJ20" s="32" t="s">
        <v>9</v>
      </c>
      <c r="AK20" s="40" t="s">
        <v>8</v>
      </c>
      <c r="AL20" s="32" t="s">
        <v>9</v>
      </c>
      <c r="AM20" s="32">
        <f t="shared" si="10"/>
        <v>27.25</v>
      </c>
      <c r="AN20" s="40">
        <f t="shared" si="11"/>
        <v>27.25</v>
      </c>
      <c r="AO20" s="31" t="s">
        <v>2854</v>
      </c>
      <c r="AP20" s="31">
        <v>2000</v>
      </c>
      <c r="AQ20" s="31" t="s">
        <v>180</v>
      </c>
      <c r="AR20" s="31" t="s">
        <v>112</v>
      </c>
      <c r="AS20" s="31" t="s">
        <v>181</v>
      </c>
      <c r="AT20" s="31" t="s">
        <v>45</v>
      </c>
      <c r="AU20" s="113" t="str">
        <f t="shared" si="13"/>
        <v>Narayanan, S., 2000</v>
      </c>
      <c r="AV20" s="1"/>
      <c r="AW20" s="34"/>
      <c r="AX20" s="4"/>
      <c r="AY20" s="4"/>
      <c r="AZ20" s="4"/>
      <c r="BA20" s="4"/>
    </row>
    <row r="21" spans="1:53" s="5" customFormat="1" ht="15.6" customHeight="1" x14ac:dyDescent="0.3">
      <c r="A21" s="31" t="s">
        <v>996</v>
      </c>
      <c r="B21" s="40">
        <v>1</v>
      </c>
      <c r="C21" s="32" t="s">
        <v>8</v>
      </c>
      <c r="D21" s="31" t="str">
        <f t="shared" si="12"/>
        <v>NA</v>
      </c>
      <c r="E21" s="32">
        <f t="shared" si="3"/>
        <v>1</v>
      </c>
      <c r="F21" s="40">
        <v>61</v>
      </c>
      <c r="G21" s="32">
        <f t="shared" si="4"/>
        <v>6100</v>
      </c>
      <c r="H21" s="31" t="s">
        <v>156</v>
      </c>
      <c r="I21" s="31" t="s">
        <v>714</v>
      </c>
      <c r="J21" s="31" t="s">
        <v>9</v>
      </c>
      <c r="K21" s="31"/>
      <c r="L21" s="31"/>
      <c r="M21" s="31" t="s">
        <v>10</v>
      </c>
      <c r="N21" s="31"/>
      <c r="O21" s="31"/>
      <c r="P21" s="31" t="s">
        <v>199</v>
      </c>
      <c r="Q21" s="31">
        <v>7</v>
      </c>
      <c r="R21" s="31" t="str">
        <f t="shared" si="0"/>
        <v>NA</v>
      </c>
      <c r="S21" s="31"/>
      <c r="T21" s="31"/>
      <c r="U21" s="31" t="s">
        <v>1422</v>
      </c>
      <c r="V21" s="31">
        <v>3</v>
      </c>
      <c r="W21" s="31">
        <v>573</v>
      </c>
      <c r="X21" s="31" t="s">
        <v>17</v>
      </c>
      <c r="Y21" s="32" t="str">
        <f t="shared" si="1"/>
        <v>NA</v>
      </c>
      <c r="Z21" s="32" t="str">
        <f t="shared" si="5"/>
        <v>NA</v>
      </c>
      <c r="AA21" s="40">
        <v>38</v>
      </c>
      <c r="AB21" s="36" t="s">
        <v>9</v>
      </c>
      <c r="AC21" s="32" t="str">
        <f t="shared" si="6"/>
        <v>NA</v>
      </c>
      <c r="AD21" s="32">
        <f t="shared" si="7"/>
        <v>38</v>
      </c>
      <c r="AE21" s="32">
        <f t="shared" si="8"/>
        <v>28.684210526315791</v>
      </c>
      <c r="AF21" s="32">
        <f t="shared" si="9"/>
        <v>28.684210526315791</v>
      </c>
      <c r="AG21" s="40" t="s">
        <v>8</v>
      </c>
      <c r="AH21" s="32" t="s">
        <v>9</v>
      </c>
      <c r="AI21" s="40" t="s">
        <v>8</v>
      </c>
      <c r="AJ21" s="32" t="s">
        <v>9</v>
      </c>
      <c r="AK21" s="40" t="s">
        <v>8</v>
      </c>
      <c r="AL21" s="32" t="s">
        <v>9</v>
      </c>
      <c r="AM21" s="32">
        <f t="shared" si="10"/>
        <v>28.684210526315791</v>
      </c>
      <c r="AN21" s="40">
        <f t="shared" si="11"/>
        <v>28.684210526315791</v>
      </c>
      <c r="AO21" s="31" t="s">
        <v>2854</v>
      </c>
      <c r="AP21" s="31">
        <v>2000</v>
      </c>
      <c r="AQ21" s="31" t="s">
        <v>180</v>
      </c>
      <c r="AR21" s="31" t="s">
        <v>112</v>
      </c>
      <c r="AS21" s="31" t="s">
        <v>181</v>
      </c>
      <c r="AT21" s="31" t="s">
        <v>45</v>
      </c>
      <c r="AU21" s="113" t="str">
        <f t="shared" si="13"/>
        <v>Narayanan, S., 2000</v>
      </c>
      <c r="AV21" s="1"/>
      <c r="AW21" s="34"/>
      <c r="AX21" s="4"/>
      <c r="AY21" s="4"/>
      <c r="AZ21" s="4"/>
      <c r="BA21" s="4"/>
    </row>
    <row r="22" spans="1:53" s="8" customFormat="1" ht="15.75" customHeight="1" x14ac:dyDescent="0.3">
      <c r="A22" s="31" t="s">
        <v>996</v>
      </c>
      <c r="B22" s="40">
        <v>1</v>
      </c>
      <c r="C22" s="32" t="s">
        <v>8</v>
      </c>
      <c r="D22" s="31" t="str">
        <f t="shared" si="12"/>
        <v>NA</v>
      </c>
      <c r="E22" s="32">
        <f t="shared" si="3"/>
        <v>1</v>
      </c>
      <c r="F22" s="40">
        <v>47</v>
      </c>
      <c r="G22" s="32">
        <f t="shared" si="4"/>
        <v>4700</v>
      </c>
      <c r="H22" s="31" t="s">
        <v>156</v>
      </c>
      <c r="I22" s="31" t="s">
        <v>715</v>
      </c>
      <c r="J22" s="31" t="s">
        <v>9</v>
      </c>
      <c r="K22" s="31"/>
      <c r="L22" s="31"/>
      <c r="M22" s="31" t="s">
        <v>10</v>
      </c>
      <c r="N22" s="31"/>
      <c r="O22" s="31"/>
      <c r="P22" s="31" t="s">
        <v>199</v>
      </c>
      <c r="Q22" s="31">
        <v>7</v>
      </c>
      <c r="R22" s="31" t="str">
        <f t="shared" si="0"/>
        <v>NA</v>
      </c>
      <c r="S22" s="31"/>
      <c r="T22" s="31"/>
      <c r="U22" s="31" t="s">
        <v>1422</v>
      </c>
      <c r="V22" s="31">
        <v>3</v>
      </c>
      <c r="W22" s="31">
        <v>573</v>
      </c>
      <c r="X22" s="31" t="s">
        <v>17</v>
      </c>
      <c r="Y22" s="32" t="str">
        <f t="shared" si="1"/>
        <v>NA</v>
      </c>
      <c r="Z22" s="32" t="str">
        <f t="shared" si="5"/>
        <v>NA</v>
      </c>
      <c r="AA22" s="40">
        <v>47</v>
      </c>
      <c r="AB22" s="36" t="s">
        <v>9</v>
      </c>
      <c r="AC22" s="32" t="str">
        <f t="shared" si="6"/>
        <v>NA</v>
      </c>
      <c r="AD22" s="32">
        <f t="shared" si="7"/>
        <v>47</v>
      </c>
      <c r="AE22" s="32">
        <f t="shared" si="8"/>
        <v>23.191489361702128</v>
      </c>
      <c r="AF22" s="32">
        <f t="shared" si="9"/>
        <v>23.191489361702128</v>
      </c>
      <c r="AG22" s="40" t="s">
        <v>8</v>
      </c>
      <c r="AH22" s="32" t="s">
        <v>9</v>
      </c>
      <c r="AI22" s="40" t="s">
        <v>8</v>
      </c>
      <c r="AJ22" s="32" t="s">
        <v>9</v>
      </c>
      <c r="AK22" s="40" t="s">
        <v>8</v>
      </c>
      <c r="AL22" s="32" t="s">
        <v>9</v>
      </c>
      <c r="AM22" s="32">
        <f t="shared" si="10"/>
        <v>23.191489361702128</v>
      </c>
      <c r="AN22" s="40">
        <f t="shared" si="11"/>
        <v>23.191489361702128</v>
      </c>
      <c r="AO22" s="31" t="s">
        <v>2854</v>
      </c>
      <c r="AP22" s="31">
        <v>2000</v>
      </c>
      <c r="AQ22" s="31" t="s">
        <v>180</v>
      </c>
      <c r="AR22" s="31" t="s">
        <v>112</v>
      </c>
      <c r="AS22" s="31" t="s">
        <v>181</v>
      </c>
      <c r="AT22" s="31" t="s">
        <v>45</v>
      </c>
      <c r="AU22" s="113" t="str">
        <f t="shared" si="13"/>
        <v>Narayanan, S., 2000</v>
      </c>
      <c r="AV22" s="1"/>
      <c r="AW22" s="34"/>
      <c r="AX22" s="7"/>
      <c r="AY22" s="7"/>
      <c r="AZ22" s="7"/>
      <c r="BA22" s="7"/>
    </row>
    <row r="23" spans="1:53" s="8" customFormat="1" ht="15.75" customHeight="1" x14ac:dyDescent="0.3">
      <c r="A23" s="31" t="s">
        <v>996</v>
      </c>
      <c r="B23" s="40">
        <v>1</v>
      </c>
      <c r="C23" s="32" t="s">
        <v>8</v>
      </c>
      <c r="D23" s="31" t="str">
        <f t="shared" si="12"/>
        <v>NA</v>
      </c>
      <c r="E23" s="32">
        <f t="shared" si="3"/>
        <v>1</v>
      </c>
      <c r="F23" s="40">
        <v>53</v>
      </c>
      <c r="G23" s="32">
        <f t="shared" si="4"/>
        <v>5300</v>
      </c>
      <c r="H23" s="31" t="s">
        <v>156</v>
      </c>
      <c r="I23" s="31" t="s">
        <v>716</v>
      </c>
      <c r="J23" s="31" t="s">
        <v>9</v>
      </c>
      <c r="K23" s="31"/>
      <c r="L23" s="31"/>
      <c r="M23" s="31" t="s">
        <v>10</v>
      </c>
      <c r="N23" s="31"/>
      <c r="O23" s="31"/>
      <c r="P23" s="31" t="s">
        <v>199</v>
      </c>
      <c r="Q23" s="31">
        <v>7</v>
      </c>
      <c r="R23" s="31" t="str">
        <f t="shared" si="0"/>
        <v>NA</v>
      </c>
      <c r="S23" s="31"/>
      <c r="T23" s="31"/>
      <c r="U23" s="31" t="s">
        <v>1422</v>
      </c>
      <c r="V23" s="31">
        <v>3</v>
      </c>
      <c r="W23" s="31">
        <v>573</v>
      </c>
      <c r="X23" s="31" t="s">
        <v>17</v>
      </c>
      <c r="Y23" s="32" t="str">
        <f t="shared" si="1"/>
        <v>NA</v>
      </c>
      <c r="Z23" s="32" t="str">
        <f t="shared" si="5"/>
        <v>NA</v>
      </c>
      <c r="AA23" s="40">
        <v>52</v>
      </c>
      <c r="AB23" s="36" t="s">
        <v>9</v>
      </c>
      <c r="AC23" s="32" t="str">
        <f t="shared" si="6"/>
        <v>NA</v>
      </c>
      <c r="AD23" s="32">
        <f t="shared" si="7"/>
        <v>52</v>
      </c>
      <c r="AE23" s="32">
        <f t="shared" si="8"/>
        <v>20.96153846153846</v>
      </c>
      <c r="AF23" s="32">
        <f t="shared" si="9"/>
        <v>20.96153846153846</v>
      </c>
      <c r="AG23" s="40" t="s">
        <v>8</v>
      </c>
      <c r="AH23" s="32" t="s">
        <v>9</v>
      </c>
      <c r="AI23" s="40" t="s">
        <v>8</v>
      </c>
      <c r="AJ23" s="32" t="s">
        <v>9</v>
      </c>
      <c r="AK23" s="40" t="s">
        <v>8</v>
      </c>
      <c r="AL23" s="32" t="s">
        <v>9</v>
      </c>
      <c r="AM23" s="32">
        <f t="shared" si="10"/>
        <v>20.96153846153846</v>
      </c>
      <c r="AN23" s="40">
        <f t="shared" si="11"/>
        <v>20.96153846153846</v>
      </c>
      <c r="AO23" s="31" t="s">
        <v>2854</v>
      </c>
      <c r="AP23" s="31">
        <v>2000</v>
      </c>
      <c r="AQ23" s="31" t="s">
        <v>180</v>
      </c>
      <c r="AR23" s="31" t="s">
        <v>112</v>
      </c>
      <c r="AS23" s="31" t="s">
        <v>181</v>
      </c>
      <c r="AT23" s="31" t="s">
        <v>45</v>
      </c>
      <c r="AU23" s="113" t="str">
        <f t="shared" si="13"/>
        <v>Narayanan, S., 2000</v>
      </c>
      <c r="AV23" s="1"/>
      <c r="AW23" s="34"/>
      <c r="AX23" s="7"/>
      <c r="AY23" s="7"/>
      <c r="AZ23" s="7"/>
      <c r="BA23" s="7"/>
    </row>
    <row r="24" spans="1:53" s="8" customFormat="1" ht="15.75" customHeight="1" x14ac:dyDescent="0.3">
      <c r="A24" s="31" t="s">
        <v>996</v>
      </c>
      <c r="B24" s="40">
        <v>1</v>
      </c>
      <c r="C24" s="32" t="s">
        <v>8</v>
      </c>
      <c r="D24" s="31" t="str">
        <f t="shared" si="12"/>
        <v>NA</v>
      </c>
      <c r="E24" s="32">
        <f t="shared" si="3"/>
        <v>1</v>
      </c>
      <c r="F24" s="40">
        <v>72</v>
      </c>
      <c r="G24" s="32">
        <f t="shared" si="4"/>
        <v>7200</v>
      </c>
      <c r="H24" s="31" t="s">
        <v>156</v>
      </c>
      <c r="I24" s="31" t="s">
        <v>717</v>
      </c>
      <c r="J24" s="31" t="s">
        <v>9</v>
      </c>
      <c r="K24" s="31"/>
      <c r="L24" s="31"/>
      <c r="M24" s="31" t="s">
        <v>10</v>
      </c>
      <c r="N24" s="31"/>
      <c r="O24" s="31"/>
      <c r="P24" s="31" t="s">
        <v>199</v>
      </c>
      <c r="Q24" s="31">
        <v>7</v>
      </c>
      <c r="R24" s="31" t="str">
        <f t="shared" si="0"/>
        <v>NA</v>
      </c>
      <c r="S24" s="31"/>
      <c r="T24" s="31"/>
      <c r="U24" s="31" t="s">
        <v>1422</v>
      </c>
      <c r="V24" s="31">
        <v>3</v>
      </c>
      <c r="W24" s="31">
        <v>573</v>
      </c>
      <c r="X24" s="31" t="s">
        <v>17</v>
      </c>
      <c r="Y24" s="32" t="str">
        <f t="shared" si="1"/>
        <v>NA</v>
      </c>
      <c r="Z24" s="32" t="str">
        <f t="shared" si="5"/>
        <v>NA</v>
      </c>
      <c r="AA24" s="40">
        <v>59</v>
      </c>
      <c r="AB24" s="36" t="s">
        <v>9</v>
      </c>
      <c r="AC24" s="32" t="str">
        <f t="shared" si="6"/>
        <v>NA</v>
      </c>
      <c r="AD24" s="32">
        <f t="shared" si="7"/>
        <v>59</v>
      </c>
      <c r="AE24" s="32">
        <f t="shared" si="8"/>
        <v>18.474576271186439</v>
      </c>
      <c r="AF24" s="32">
        <f t="shared" si="9"/>
        <v>18.474576271186439</v>
      </c>
      <c r="AG24" s="40" t="s">
        <v>8</v>
      </c>
      <c r="AH24" s="32" t="s">
        <v>9</v>
      </c>
      <c r="AI24" s="40" t="s">
        <v>8</v>
      </c>
      <c r="AJ24" s="32" t="s">
        <v>9</v>
      </c>
      <c r="AK24" s="40" t="s">
        <v>8</v>
      </c>
      <c r="AL24" s="32" t="s">
        <v>9</v>
      </c>
      <c r="AM24" s="32">
        <f t="shared" si="10"/>
        <v>18.474576271186439</v>
      </c>
      <c r="AN24" s="40">
        <f t="shared" si="11"/>
        <v>18.474576271186439</v>
      </c>
      <c r="AO24" s="31" t="s">
        <v>2854</v>
      </c>
      <c r="AP24" s="31">
        <v>2000</v>
      </c>
      <c r="AQ24" s="31" t="s">
        <v>180</v>
      </c>
      <c r="AR24" s="31" t="s">
        <v>112</v>
      </c>
      <c r="AS24" s="31" t="s">
        <v>181</v>
      </c>
      <c r="AT24" s="31" t="s">
        <v>45</v>
      </c>
      <c r="AU24" s="113" t="str">
        <f t="shared" si="13"/>
        <v>Narayanan, S., 2000</v>
      </c>
      <c r="AV24" s="1"/>
      <c r="AW24" s="34"/>
      <c r="AX24" s="7"/>
      <c r="AY24" s="7"/>
      <c r="AZ24" s="7"/>
      <c r="BA24" s="7"/>
    </row>
    <row r="25" spans="1:53" s="8" customFormat="1" ht="15.75" customHeight="1" x14ac:dyDescent="0.3">
      <c r="A25" s="31" t="s">
        <v>2439</v>
      </c>
      <c r="B25" s="40">
        <v>1</v>
      </c>
      <c r="C25" s="32" t="s">
        <v>8</v>
      </c>
      <c r="D25" s="31" t="str">
        <f t="shared" si="12"/>
        <v>NA</v>
      </c>
      <c r="E25" s="32">
        <f t="shared" si="3"/>
        <v>1</v>
      </c>
      <c r="F25" s="40">
        <v>190</v>
      </c>
      <c r="G25" s="32">
        <f t="shared" si="4"/>
        <v>19000</v>
      </c>
      <c r="H25" s="31" t="s">
        <v>156</v>
      </c>
      <c r="I25" s="31" t="s">
        <v>713</v>
      </c>
      <c r="J25" s="31" t="s">
        <v>9</v>
      </c>
      <c r="K25" s="31">
        <v>723</v>
      </c>
      <c r="L25" s="31">
        <v>18</v>
      </c>
      <c r="M25" s="31" t="s">
        <v>74</v>
      </c>
      <c r="N25" s="31" t="s">
        <v>56</v>
      </c>
      <c r="O25" s="31"/>
      <c r="P25" s="31" t="s">
        <v>199</v>
      </c>
      <c r="Q25" s="31">
        <v>7</v>
      </c>
      <c r="R25" s="31" t="str">
        <f t="shared" si="0"/>
        <v>NA</v>
      </c>
      <c r="S25" s="31"/>
      <c r="T25" s="31"/>
      <c r="U25" s="31" t="s">
        <v>1422</v>
      </c>
      <c r="V25" s="31">
        <v>3</v>
      </c>
      <c r="W25" s="31">
        <v>573</v>
      </c>
      <c r="X25" s="31" t="s">
        <v>17</v>
      </c>
      <c r="Y25" s="32" t="str">
        <f t="shared" si="1"/>
        <v>NA</v>
      </c>
      <c r="Z25" s="32" t="str">
        <f t="shared" si="5"/>
        <v>NA</v>
      </c>
      <c r="AA25" s="40">
        <v>29</v>
      </c>
      <c r="AB25" s="36" t="s">
        <v>9</v>
      </c>
      <c r="AC25" s="32" t="str">
        <f t="shared" si="6"/>
        <v>NA</v>
      </c>
      <c r="AD25" s="32">
        <f t="shared" si="7"/>
        <v>29</v>
      </c>
      <c r="AE25" s="32">
        <f t="shared" si="8"/>
        <v>37.586206896551722</v>
      </c>
      <c r="AF25" s="32">
        <f t="shared" si="9"/>
        <v>37.586206896551722</v>
      </c>
      <c r="AG25" s="40" t="s">
        <v>8</v>
      </c>
      <c r="AH25" s="32" t="s">
        <v>9</v>
      </c>
      <c r="AI25" s="40" t="s">
        <v>8</v>
      </c>
      <c r="AJ25" s="32" t="s">
        <v>9</v>
      </c>
      <c r="AK25" s="40" t="s">
        <v>8</v>
      </c>
      <c r="AL25" s="32" t="s">
        <v>9</v>
      </c>
      <c r="AM25" s="32">
        <f t="shared" si="10"/>
        <v>37.586206896551722</v>
      </c>
      <c r="AN25" s="40">
        <f t="shared" si="11"/>
        <v>37.586206896551722</v>
      </c>
      <c r="AO25" s="31" t="s">
        <v>2854</v>
      </c>
      <c r="AP25" s="31">
        <v>2000</v>
      </c>
      <c r="AQ25" s="31" t="s">
        <v>180</v>
      </c>
      <c r="AR25" s="31" t="s">
        <v>112</v>
      </c>
      <c r="AS25" s="31" t="s">
        <v>181</v>
      </c>
      <c r="AT25" s="31" t="s">
        <v>45</v>
      </c>
      <c r="AU25" s="113" t="str">
        <f t="shared" si="13"/>
        <v>Narayanan, S., 2000</v>
      </c>
      <c r="AV25" s="1"/>
      <c r="AW25" s="34"/>
      <c r="AX25" s="7"/>
      <c r="AY25" s="7"/>
      <c r="AZ25" s="7"/>
      <c r="BA25" s="7"/>
    </row>
    <row r="26" spans="1:53" s="8" customFormat="1" ht="15.75" customHeight="1" x14ac:dyDescent="0.3">
      <c r="A26" s="31" t="s">
        <v>2439</v>
      </c>
      <c r="B26" s="40">
        <v>1</v>
      </c>
      <c r="C26" s="32" t="s">
        <v>8</v>
      </c>
      <c r="D26" s="31" t="str">
        <f t="shared" si="12"/>
        <v>NA</v>
      </c>
      <c r="E26" s="32">
        <f t="shared" si="3"/>
        <v>1</v>
      </c>
      <c r="F26" s="40"/>
      <c r="G26" s="32" t="s">
        <v>8</v>
      </c>
      <c r="H26" s="31" t="s">
        <v>156</v>
      </c>
      <c r="I26" s="31" t="s">
        <v>714</v>
      </c>
      <c r="J26" s="31" t="s">
        <v>9</v>
      </c>
      <c r="K26" s="31">
        <v>723</v>
      </c>
      <c r="L26" s="31">
        <v>18</v>
      </c>
      <c r="M26" s="31" t="s">
        <v>74</v>
      </c>
      <c r="N26" s="31" t="s">
        <v>56</v>
      </c>
      <c r="O26" s="31"/>
      <c r="P26" s="31" t="s">
        <v>199</v>
      </c>
      <c r="Q26" s="31">
        <v>7</v>
      </c>
      <c r="R26" s="31" t="str">
        <f t="shared" si="0"/>
        <v>NA</v>
      </c>
      <c r="S26" s="31"/>
      <c r="T26" s="31"/>
      <c r="U26" s="31" t="s">
        <v>1422</v>
      </c>
      <c r="V26" s="31">
        <v>3</v>
      </c>
      <c r="W26" s="31">
        <v>573</v>
      </c>
      <c r="X26" s="31" t="s">
        <v>17</v>
      </c>
      <c r="Y26" s="32" t="str">
        <f t="shared" si="1"/>
        <v>NA</v>
      </c>
      <c r="Z26" s="32" t="str">
        <f t="shared" si="5"/>
        <v>NA</v>
      </c>
      <c r="AA26" s="40">
        <v>10</v>
      </c>
      <c r="AB26" s="36" t="s">
        <v>9</v>
      </c>
      <c r="AC26" s="32" t="str">
        <f t="shared" si="6"/>
        <v>NA</v>
      </c>
      <c r="AD26" s="32">
        <f t="shared" si="7"/>
        <v>10</v>
      </c>
      <c r="AE26" s="32">
        <f t="shared" si="8"/>
        <v>109</v>
      </c>
      <c r="AF26" s="32">
        <f t="shared" si="9"/>
        <v>109</v>
      </c>
      <c r="AG26" s="40" t="s">
        <v>8</v>
      </c>
      <c r="AH26" s="32" t="s">
        <v>9</v>
      </c>
      <c r="AI26" s="40" t="s">
        <v>8</v>
      </c>
      <c r="AJ26" s="32" t="s">
        <v>9</v>
      </c>
      <c r="AK26" s="40" t="s">
        <v>8</v>
      </c>
      <c r="AL26" s="32" t="s">
        <v>9</v>
      </c>
      <c r="AM26" s="32">
        <f t="shared" si="10"/>
        <v>109</v>
      </c>
      <c r="AN26" s="40">
        <f t="shared" si="11"/>
        <v>109</v>
      </c>
      <c r="AO26" s="31" t="s">
        <v>2854</v>
      </c>
      <c r="AP26" s="31">
        <v>2000</v>
      </c>
      <c r="AQ26" s="31" t="s">
        <v>180</v>
      </c>
      <c r="AR26" s="31" t="s">
        <v>112</v>
      </c>
      <c r="AS26" s="31" t="s">
        <v>181</v>
      </c>
      <c r="AT26" s="31" t="s">
        <v>45</v>
      </c>
      <c r="AU26" s="113" t="str">
        <f t="shared" si="13"/>
        <v>Narayanan, S., 2000</v>
      </c>
      <c r="AV26" s="1"/>
      <c r="AW26" s="34"/>
      <c r="AX26" s="7"/>
      <c r="AY26" s="7"/>
      <c r="AZ26" s="7"/>
      <c r="BA26" s="7"/>
    </row>
    <row r="27" spans="1:53" s="8" customFormat="1" ht="16.2" customHeight="1" x14ac:dyDescent="0.3">
      <c r="A27" s="31" t="s">
        <v>2439</v>
      </c>
      <c r="B27" s="40">
        <v>1</v>
      </c>
      <c r="C27" s="32" t="s">
        <v>8</v>
      </c>
      <c r="D27" s="31" t="str">
        <f t="shared" si="12"/>
        <v>NA</v>
      </c>
      <c r="E27" s="32">
        <f t="shared" si="3"/>
        <v>1</v>
      </c>
      <c r="F27" s="40">
        <v>210</v>
      </c>
      <c r="G27" s="32">
        <f t="shared" si="4"/>
        <v>21000</v>
      </c>
      <c r="H27" s="31" t="s">
        <v>156</v>
      </c>
      <c r="I27" s="31" t="s">
        <v>715</v>
      </c>
      <c r="J27" s="31" t="s">
        <v>9</v>
      </c>
      <c r="K27" s="31">
        <v>723</v>
      </c>
      <c r="L27" s="31">
        <v>18</v>
      </c>
      <c r="M27" s="31" t="s">
        <v>74</v>
      </c>
      <c r="N27" s="31" t="s">
        <v>56</v>
      </c>
      <c r="O27" s="31"/>
      <c r="P27" s="31" t="s">
        <v>199</v>
      </c>
      <c r="Q27" s="31">
        <v>7</v>
      </c>
      <c r="R27" s="31" t="str">
        <f t="shared" si="0"/>
        <v>NA</v>
      </c>
      <c r="S27" s="31"/>
      <c r="T27" s="31"/>
      <c r="U27" s="31" t="s">
        <v>1422</v>
      </c>
      <c r="V27" s="31">
        <v>3</v>
      </c>
      <c r="W27" s="31">
        <v>573</v>
      </c>
      <c r="X27" s="31" t="s">
        <v>17</v>
      </c>
      <c r="Y27" s="32" t="str">
        <f t="shared" si="1"/>
        <v>NA</v>
      </c>
      <c r="Z27" s="32" t="str">
        <f t="shared" si="5"/>
        <v>NA</v>
      </c>
      <c r="AA27" s="40">
        <v>12</v>
      </c>
      <c r="AB27" s="36" t="s">
        <v>9</v>
      </c>
      <c r="AC27" s="32" t="str">
        <f t="shared" si="6"/>
        <v>NA</v>
      </c>
      <c r="AD27" s="32">
        <f t="shared" si="7"/>
        <v>12</v>
      </c>
      <c r="AE27" s="32">
        <f t="shared" si="8"/>
        <v>90.833333333333329</v>
      </c>
      <c r="AF27" s="32">
        <f t="shared" si="9"/>
        <v>90.833333333333329</v>
      </c>
      <c r="AG27" s="40" t="s">
        <v>8</v>
      </c>
      <c r="AH27" s="32" t="s">
        <v>9</v>
      </c>
      <c r="AI27" s="40" t="s">
        <v>8</v>
      </c>
      <c r="AJ27" s="32" t="s">
        <v>9</v>
      </c>
      <c r="AK27" s="40" t="s">
        <v>8</v>
      </c>
      <c r="AL27" s="32" t="s">
        <v>9</v>
      </c>
      <c r="AM27" s="32">
        <f t="shared" si="10"/>
        <v>90.833333333333329</v>
      </c>
      <c r="AN27" s="40">
        <f t="shared" si="11"/>
        <v>90.833333333333329</v>
      </c>
      <c r="AO27" s="31" t="s">
        <v>2854</v>
      </c>
      <c r="AP27" s="31">
        <v>2000</v>
      </c>
      <c r="AQ27" s="31" t="s">
        <v>180</v>
      </c>
      <c r="AR27" s="31" t="s">
        <v>112</v>
      </c>
      <c r="AS27" s="31" t="s">
        <v>181</v>
      </c>
      <c r="AT27" s="31" t="s">
        <v>45</v>
      </c>
      <c r="AU27" s="113" t="str">
        <f t="shared" si="13"/>
        <v>Narayanan, S., 2000</v>
      </c>
      <c r="AV27" s="1"/>
      <c r="AW27" s="34"/>
      <c r="AX27" s="7"/>
      <c r="AY27" s="7"/>
      <c r="AZ27" s="7"/>
      <c r="BA27" s="7"/>
    </row>
    <row r="28" spans="1:53" s="8" customFormat="1" ht="15.75" customHeight="1" x14ac:dyDescent="0.3">
      <c r="A28" s="31" t="s">
        <v>2439</v>
      </c>
      <c r="B28" s="40">
        <v>1</v>
      </c>
      <c r="C28" s="32" t="s">
        <v>8</v>
      </c>
      <c r="D28" s="31" t="str">
        <f t="shared" si="12"/>
        <v>NA</v>
      </c>
      <c r="E28" s="32">
        <f t="shared" si="3"/>
        <v>1</v>
      </c>
      <c r="F28" s="40">
        <v>220</v>
      </c>
      <c r="G28" s="32">
        <f t="shared" si="4"/>
        <v>22000</v>
      </c>
      <c r="H28" s="31" t="s">
        <v>156</v>
      </c>
      <c r="I28" s="31" t="s">
        <v>716</v>
      </c>
      <c r="J28" s="31" t="s">
        <v>9</v>
      </c>
      <c r="K28" s="31">
        <v>723</v>
      </c>
      <c r="L28" s="31">
        <v>18</v>
      </c>
      <c r="M28" s="31" t="s">
        <v>74</v>
      </c>
      <c r="N28" s="31" t="s">
        <v>56</v>
      </c>
      <c r="O28" s="31"/>
      <c r="P28" s="31" t="s">
        <v>199</v>
      </c>
      <c r="Q28" s="31">
        <v>7</v>
      </c>
      <c r="R28" s="31" t="str">
        <f t="shared" si="0"/>
        <v>NA</v>
      </c>
      <c r="S28" s="31"/>
      <c r="T28" s="31"/>
      <c r="U28" s="31" t="s">
        <v>1422</v>
      </c>
      <c r="V28" s="31">
        <v>3</v>
      </c>
      <c r="W28" s="31">
        <v>573</v>
      </c>
      <c r="X28" s="31" t="s">
        <v>17</v>
      </c>
      <c r="Y28" s="32" t="str">
        <f t="shared" si="1"/>
        <v>NA</v>
      </c>
      <c r="Z28" s="32" t="str">
        <f t="shared" si="5"/>
        <v>NA</v>
      </c>
      <c r="AA28" s="40">
        <v>14</v>
      </c>
      <c r="AB28" s="36" t="s">
        <v>9</v>
      </c>
      <c r="AC28" s="32" t="str">
        <f t="shared" si="6"/>
        <v>NA</v>
      </c>
      <c r="AD28" s="32">
        <f t="shared" si="7"/>
        <v>14</v>
      </c>
      <c r="AE28" s="32">
        <f t="shared" si="8"/>
        <v>77.857142857142861</v>
      </c>
      <c r="AF28" s="32">
        <f t="shared" si="9"/>
        <v>77.857142857142861</v>
      </c>
      <c r="AG28" s="40" t="s">
        <v>8</v>
      </c>
      <c r="AH28" s="32" t="s">
        <v>9</v>
      </c>
      <c r="AI28" s="40" t="s">
        <v>8</v>
      </c>
      <c r="AJ28" s="32" t="s">
        <v>9</v>
      </c>
      <c r="AK28" s="40" t="s">
        <v>8</v>
      </c>
      <c r="AL28" s="32" t="s">
        <v>9</v>
      </c>
      <c r="AM28" s="32">
        <f t="shared" si="10"/>
        <v>77.857142857142861</v>
      </c>
      <c r="AN28" s="40">
        <f t="shared" si="11"/>
        <v>77.857142857142861</v>
      </c>
      <c r="AO28" s="31" t="s">
        <v>2854</v>
      </c>
      <c r="AP28" s="31">
        <v>2000</v>
      </c>
      <c r="AQ28" s="31" t="s">
        <v>180</v>
      </c>
      <c r="AR28" s="31" t="s">
        <v>112</v>
      </c>
      <c r="AS28" s="31" t="s">
        <v>181</v>
      </c>
      <c r="AT28" s="31" t="s">
        <v>45</v>
      </c>
      <c r="AU28" s="113" t="str">
        <f t="shared" si="13"/>
        <v>Narayanan, S., 2000</v>
      </c>
      <c r="AV28" s="1"/>
      <c r="AW28" s="34"/>
      <c r="AX28" s="7"/>
      <c r="AY28" s="7"/>
      <c r="AZ28" s="7"/>
      <c r="BA28" s="7"/>
    </row>
    <row r="29" spans="1:53" s="8" customFormat="1" ht="15.75" customHeight="1" x14ac:dyDescent="0.3">
      <c r="A29" s="31" t="s">
        <v>2439</v>
      </c>
      <c r="B29" s="40">
        <v>1</v>
      </c>
      <c r="C29" s="32" t="s">
        <v>8</v>
      </c>
      <c r="D29" s="31" t="str">
        <f t="shared" si="12"/>
        <v>NA</v>
      </c>
      <c r="E29" s="32">
        <f t="shared" si="3"/>
        <v>1</v>
      </c>
      <c r="F29" s="40">
        <v>240</v>
      </c>
      <c r="G29" s="32">
        <f t="shared" si="4"/>
        <v>24000</v>
      </c>
      <c r="H29" s="31" t="s">
        <v>156</v>
      </c>
      <c r="I29" s="31" t="s">
        <v>717</v>
      </c>
      <c r="J29" s="31" t="s">
        <v>9</v>
      </c>
      <c r="K29" s="31">
        <v>723</v>
      </c>
      <c r="L29" s="31">
        <v>18</v>
      </c>
      <c r="M29" s="31" t="s">
        <v>74</v>
      </c>
      <c r="N29" s="31" t="s">
        <v>56</v>
      </c>
      <c r="O29" s="31"/>
      <c r="P29" s="31" t="s">
        <v>199</v>
      </c>
      <c r="Q29" s="31">
        <v>7</v>
      </c>
      <c r="R29" s="31" t="str">
        <f t="shared" si="0"/>
        <v>NA</v>
      </c>
      <c r="S29" s="31"/>
      <c r="T29" s="31"/>
      <c r="U29" s="31" t="s">
        <v>1422</v>
      </c>
      <c r="V29" s="31">
        <v>3</v>
      </c>
      <c r="W29" s="31">
        <v>573</v>
      </c>
      <c r="X29" s="31" t="s">
        <v>17</v>
      </c>
      <c r="Y29" s="32" t="str">
        <f t="shared" si="1"/>
        <v>NA</v>
      </c>
      <c r="Z29" s="32" t="str">
        <f t="shared" si="5"/>
        <v>NA</v>
      </c>
      <c r="AA29" s="40">
        <v>20</v>
      </c>
      <c r="AB29" s="36" t="s">
        <v>9</v>
      </c>
      <c r="AC29" s="32" t="str">
        <f t="shared" si="6"/>
        <v>NA</v>
      </c>
      <c r="AD29" s="32">
        <f t="shared" si="7"/>
        <v>20</v>
      </c>
      <c r="AE29" s="32">
        <f t="shared" si="8"/>
        <v>54.5</v>
      </c>
      <c r="AF29" s="32">
        <f t="shared" si="9"/>
        <v>54.5</v>
      </c>
      <c r="AG29" s="40" t="s">
        <v>8</v>
      </c>
      <c r="AH29" s="32" t="s">
        <v>9</v>
      </c>
      <c r="AI29" s="40" t="s">
        <v>8</v>
      </c>
      <c r="AJ29" s="32" t="s">
        <v>9</v>
      </c>
      <c r="AK29" s="40" t="s">
        <v>8</v>
      </c>
      <c r="AL29" s="32" t="s">
        <v>9</v>
      </c>
      <c r="AM29" s="32">
        <f t="shared" si="10"/>
        <v>54.5</v>
      </c>
      <c r="AN29" s="40">
        <f t="shared" si="11"/>
        <v>54.5</v>
      </c>
      <c r="AO29" s="31" t="s">
        <v>2854</v>
      </c>
      <c r="AP29" s="31">
        <v>2000</v>
      </c>
      <c r="AQ29" s="31" t="s">
        <v>180</v>
      </c>
      <c r="AR29" s="31" t="s">
        <v>112</v>
      </c>
      <c r="AS29" s="31" t="s">
        <v>181</v>
      </c>
      <c r="AT29" s="31" t="s">
        <v>45</v>
      </c>
      <c r="AU29" s="113" t="str">
        <f t="shared" si="13"/>
        <v>Narayanan, S., 2000</v>
      </c>
      <c r="AV29" s="1"/>
      <c r="AW29" s="34"/>
      <c r="AX29" s="7"/>
      <c r="AY29" s="7"/>
      <c r="AZ29" s="7"/>
      <c r="BA29" s="7"/>
    </row>
    <row r="30" spans="1:53" s="8" customFormat="1" ht="15.75" customHeight="1" x14ac:dyDescent="0.3">
      <c r="A30" s="31" t="s">
        <v>2439</v>
      </c>
      <c r="B30" s="40">
        <v>1</v>
      </c>
      <c r="C30" s="32" t="s">
        <v>8</v>
      </c>
      <c r="D30" s="31" t="str">
        <f t="shared" si="12"/>
        <v>NA</v>
      </c>
      <c r="E30" s="32">
        <f t="shared" si="3"/>
        <v>1</v>
      </c>
      <c r="F30" s="40">
        <v>160</v>
      </c>
      <c r="G30" s="32">
        <f t="shared" si="4"/>
        <v>16000</v>
      </c>
      <c r="H30" s="31" t="s">
        <v>156</v>
      </c>
      <c r="I30" s="31" t="s">
        <v>713</v>
      </c>
      <c r="J30" s="31" t="s">
        <v>9</v>
      </c>
      <c r="K30" s="31">
        <v>973</v>
      </c>
      <c r="L30" s="31">
        <v>4</v>
      </c>
      <c r="M30" s="31" t="s">
        <v>74</v>
      </c>
      <c r="N30" s="31" t="s">
        <v>56</v>
      </c>
      <c r="O30" s="31"/>
      <c r="P30" s="31" t="s">
        <v>199</v>
      </c>
      <c r="Q30" s="31">
        <v>7</v>
      </c>
      <c r="R30" s="31" t="str">
        <f t="shared" si="0"/>
        <v>NA</v>
      </c>
      <c r="S30" s="31"/>
      <c r="T30" s="31"/>
      <c r="U30" s="31" t="s">
        <v>1422</v>
      </c>
      <c r="V30" s="31">
        <v>3</v>
      </c>
      <c r="W30" s="31">
        <v>573</v>
      </c>
      <c r="X30" s="31" t="s">
        <v>17</v>
      </c>
      <c r="Y30" s="32" t="str">
        <f t="shared" si="1"/>
        <v>NA</v>
      </c>
      <c r="Z30" s="32" t="str">
        <f t="shared" si="5"/>
        <v>NA</v>
      </c>
      <c r="AA30" s="40">
        <v>43</v>
      </c>
      <c r="AB30" s="36" t="s">
        <v>9</v>
      </c>
      <c r="AC30" s="32" t="str">
        <f t="shared" si="6"/>
        <v>NA</v>
      </c>
      <c r="AD30" s="32">
        <f t="shared" si="7"/>
        <v>43</v>
      </c>
      <c r="AE30" s="32">
        <f t="shared" si="8"/>
        <v>25.348837209302324</v>
      </c>
      <c r="AF30" s="32">
        <f t="shared" si="9"/>
        <v>25.348837209302324</v>
      </c>
      <c r="AG30" s="40" t="s">
        <v>8</v>
      </c>
      <c r="AH30" s="32" t="s">
        <v>9</v>
      </c>
      <c r="AI30" s="40" t="s">
        <v>8</v>
      </c>
      <c r="AJ30" s="32" t="s">
        <v>9</v>
      </c>
      <c r="AK30" s="40" t="s">
        <v>8</v>
      </c>
      <c r="AL30" s="32" t="s">
        <v>9</v>
      </c>
      <c r="AM30" s="32">
        <f t="shared" si="10"/>
        <v>25.348837209302324</v>
      </c>
      <c r="AN30" s="40">
        <f t="shared" si="11"/>
        <v>25.348837209302324</v>
      </c>
      <c r="AO30" s="31" t="s">
        <v>2854</v>
      </c>
      <c r="AP30" s="31">
        <v>2000</v>
      </c>
      <c r="AQ30" s="31" t="s">
        <v>180</v>
      </c>
      <c r="AR30" s="31" t="s">
        <v>112</v>
      </c>
      <c r="AS30" s="31" t="s">
        <v>181</v>
      </c>
      <c r="AT30" s="31" t="s">
        <v>45</v>
      </c>
      <c r="AU30" s="113" t="str">
        <f t="shared" si="13"/>
        <v>Narayanan, S., 2000</v>
      </c>
      <c r="AV30" s="1"/>
      <c r="AW30" s="34"/>
      <c r="AX30" s="7"/>
      <c r="AY30" s="7"/>
      <c r="AZ30" s="7"/>
      <c r="BA30" s="7"/>
    </row>
    <row r="31" spans="1:53" s="8" customFormat="1" ht="15.75" customHeight="1" x14ac:dyDescent="0.3">
      <c r="A31" s="31" t="s">
        <v>2439</v>
      </c>
      <c r="B31" s="40">
        <v>1</v>
      </c>
      <c r="C31" s="32" t="s">
        <v>8</v>
      </c>
      <c r="D31" s="31" t="str">
        <f t="shared" si="12"/>
        <v>NA</v>
      </c>
      <c r="E31" s="32">
        <f t="shared" si="3"/>
        <v>1</v>
      </c>
      <c r="F31" s="40">
        <v>173</v>
      </c>
      <c r="G31" s="32">
        <f t="shared" si="4"/>
        <v>17300</v>
      </c>
      <c r="H31" s="31" t="s">
        <v>156</v>
      </c>
      <c r="I31" s="31" t="s">
        <v>714</v>
      </c>
      <c r="J31" s="31" t="s">
        <v>9</v>
      </c>
      <c r="K31" s="31">
        <v>973</v>
      </c>
      <c r="L31" s="31">
        <v>4</v>
      </c>
      <c r="M31" s="31" t="s">
        <v>74</v>
      </c>
      <c r="N31" s="31" t="s">
        <v>56</v>
      </c>
      <c r="O31" s="31"/>
      <c r="P31" s="31" t="s">
        <v>199</v>
      </c>
      <c r="Q31" s="31">
        <v>7</v>
      </c>
      <c r="R31" s="31" t="str">
        <f t="shared" si="0"/>
        <v>NA</v>
      </c>
      <c r="S31" s="31"/>
      <c r="T31" s="31"/>
      <c r="U31" s="31" t="s">
        <v>1422</v>
      </c>
      <c r="V31" s="31">
        <v>3</v>
      </c>
      <c r="W31" s="31">
        <v>573</v>
      </c>
      <c r="X31" s="31" t="s">
        <v>17</v>
      </c>
      <c r="Y31" s="32" t="str">
        <f t="shared" si="1"/>
        <v>NA</v>
      </c>
      <c r="Z31" s="32" t="str">
        <f t="shared" si="5"/>
        <v>NA</v>
      </c>
      <c r="AA31" s="40">
        <v>33</v>
      </c>
      <c r="AB31" s="36" t="s">
        <v>9</v>
      </c>
      <c r="AC31" s="32" t="str">
        <f t="shared" si="6"/>
        <v>NA</v>
      </c>
      <c r="AD31" s="32">
        <f t="shared" si="7"/>
        <v>33</v>
      </c>
      <c r="AE31" s="32">
        <f t="shared" si="8"/>
        <v>33.030303030303031</v>
      </c>
      <c r="AF31" s="32">
        <f t="shared" si="9"/>
        <v>33.030303030303031</v>
      </c>
      <c r="AG31" s="40" t="s">
        <v>8</v>
      </c>
      <c r="AH31" s="32" t="s">
        <v>9</v>
      </c>
      <c r="AI31" s="40" t="s">
        <v>8</v>
      </c>
      <c r="AJ31" s="32" t="s">
        <v>9</v>
      </c>
      <c r="AK31" s="40" t="s">
        <v>8</v>
      </c>
      <c r="AL31" s="32" t="s">
        <v>9</v>
      </c>
      <c r="AM31" s="32">
        <f t="shared" si="10"/>
        <v>33.030303030303031</v>
      </c>
      <c r="AN31" s="40">
        <f t="shared" si="11"/>
        <v>33.030303030303031</v>
      </c>
      <c r="AO31" s="31" t="s">
        <v>2854</v>
      </c>
      <c r="AP31" s="31">
        <v>2000</v>
      </c>
      <c r="AQ31" s="31" t="s">
        <v>180</v>
      </c>
      <c r="AR31" s="31" t="s">
        <v>112</v>
      </c>
      <c r="AS31" s="31" t="s">
        <v>181</v>
      </c>
      <c r="AT31" s="31" t="s">
        <v>45</v>
      </c>
      <c r="AU31" s="113" t="str">
        <f t="shared" si="13"/>
        <v>Narayanan, S., 2000</v>
      </c>
      <c r="AV31" s="1"/>
      <c r="AW31" s="34"/>
      <c r="AX31" s="7"/>
      <c r="AY31" s="7"/>
      <c r="AZ31" s="7"/>
      <c r="BA31" s="7"/>
    </row>
    <row r="32" spans="1:53" s="8" customFormat="1" ht="15.75" customHeight="1" x14ac:dyDescent="0.3">
      <c r="A32" s="31" t="s">
        <v>2439</v>
      </c>
      <c r="B32" s="40">
        <v>1</v>
      </c>
      <c r="C32" s="32" t="s">
        <v>8</v>
      </c>
      <c r="D32" s="31" t="str">
        <f t="shared" si="12"/>
        <v>NA</v>
      </c>
      <c r="E32" s="32">
        <f t="shared" si="3"/>
        <v>1</v>
      </c>
      <c r="F32" s="40">
        <v>165</v>
      </c>
      <c r="G32" s="32">
        <f t="shared" si="4"/>
        <v>16500</v>
      </c>
      <c r="H32" s="31" t="s">
        <v>156</v>
      </c>
      <c r="I32" s="31" t="s">
        <v>715</v>
      </c>
      <c r="J32" s="31" t="s">
        <v>9</v>
      </c>
      <c r="K32" s="31">
        <v>973</v>
      </c>
      <c r="L32" s="31">
        <v>4</v>
      </c>
      <c r="M32" s="31" t="s">
        <v>74</v>
      </c>
      <c r="N32" s="31" t="s">
        <v>56</v>
      </c>
      <c r="O32" s="31"/>
      <c r="P32" s="31" t="s">
        <v>199</v>
      </c>
      <c r="Q32" s="31">
        <v>7</v>
      </c>
      <c r="R32" s="31" t="str">
        <f t="shared" si="0"/>
        <v>NA</v>
      </c>
      <c r="S32" s="31"/>
      <c r="T32" s="31"/>
      <c r="U32" s="31" t="s">
        <v>1422</v>
      </c>
      <c r="V32" s="31">
        <v>3</v>
      </c>
      <c r="W32" s="31">
        <v>573</v>
      </c>
      <c r="X32" s="31" t="s">
        <v>17</v>
      </c>
      <c r="Y32" s="32" t="str">
        <f t="shared" si="1"/>
        <v>NA</v>
      </c>
      <c r="Z32" s="32" t="str">
        <f t="shared" si="5"/>
        <v>NA</v>
      </c>
      <c r="AA32" s="40">
        <v>40</v>
      </c>
      <c r="AB32" s="36" t="s">
        <v>9</v>
      </c>
      <c r="AC32" s="32" t="str">
        <f t="shared" si="6"/>
        <v>NA</v>
      </c>
      <c r="AD32" s="32">
        <f t="shared" si="7"/>
        <v>40</v>
      </c>
      <c r="AE32" s="32">
        <f t="shared" si="8"/>
        <v>27.25</v>
      </c>
      <c r="AF32" s="32">
        <f t="shared" si="9"/>
        <v>27.25</v>
      </c>
      <c r="AG32" s="40" t="s">
        <v>8</v>
      </c>
      <c r="AH32" s="32" t="s">
        <v>9</v>
      </c>
      <c r="AI32" s="40" t="s">
        <v>8</v>
      </c>
      <c r="AJ32" s="32" t="s">
        <v>9</v>
      </c>
      <c r="AK32" s="40" t="s">
        <v>8</v>
      </c>
      <c r="AL32" s="32" t="s">
        <v>9</v>
      </c>
      <c r="AM32" s="32">
        <f t="shared" si="10"/>
        <v>27.25</v>
      </c>
      <c r="AN32" s="40">
        <f t="shared" si="11"/>
        <v>27.25</v>
      </c>
      <c r="AO32" s="31" t="s">
        <v>2854</v>
      </c>
      <c r="AP32" s="31">
        <v>2000</v>
      </c>
      <c r="AQ32" s="31" t="s">
        <v>180</v>
      </c>
      <c r="AR32" s="31" t="s">
        <v>112</v>
      </c>
      <c r="AS32" s="31" t="s">
        <v>181</v>
      </c>
      <c r="AT32" s="31" t="s">
        <v>45</v>
      </c>
      <c r="AU32" s="113" t="str">
        <f t="shared" si="13"/>
        <v>Narayanan, S., 2000</v>
      </c>
      <c r="AV32" s="1"/>
      <c r="AW32" s="34"/>
      <c r="AX32" s="7"/>
      <c r="AY32" s="7"/>
      <c r="AZ32" s="7"/>
      <c r="BA32" s="7"/>
    </row>
    <row r="33" spans="1:53" s="5" customFormat="1" ht="15.75" customHeight="1" x14ac:dyDescent="0.3">
      <c r="A33" s="31" t="s">
        <v>2439</v>
      </c>
      <c r="B33" s="40">
        <v>1</v>
      </c>
      <c r="C33" s="32" t="s">
        <v>8</v>
      </c>
      <c r="D33" s="31" t="str">
        <f t="shared" si="12"/>
        <v>NA</v>
      </c>
      <c r="E33" s="32">
        <f t="shared" si="3"/>
        <v>1</v>
      </c>
      <c r="F33" s="40">
        <v>182</v>
      </c>
      <c r="G33" s="32">
        <f t="shared" si="4"/>
        <v>18200</v>
      </c>
      <c r="H33" s="31" t="s">
        <v>156</v>
      </c>
      <c r="I33" s="31" t="s">
        <v>716</v>
      </c>
      <c r="J33" s="31" t="s">
        <v>9</v>
      </c>
      <c r="K33" s="31">
        <v>973</v>
      </c>
      <c r="L33" s="31">
        <v>4</v>
      </c>
      <c r="M33" s="31" t="s">
        <v>74</v>
      </c>
      <c r="N33" s="31" t="s">
        <v>56</v>
      </c>
      <c r="O33" s="31"/>
      <c r="P33" s="31" t="s">
        <v>199</v>
      </c>
      <c r="Q33" s="31">
        <v>7</v>
      </c>
      <c r="R33" s="31" t="str">
        <f t="shared" si="0"/>
        <v>NA</v>
      </c>
      <c r="S33" s="31"/>
      <c r="T33" s="31"/>
      <c r="U33" s="31" t="s">
        <v>1422</v>
      </c>
      <c r="V33" s="31">
        <v>3</v>
      </c>
      <c r="W33" s="31">
        <v>573</v>
      </c>
      <c r="X33" s="31" t="s">
        <v>17</v>
      </c>
      <c r="Y33" s="32" t="str">
        <f t="shared" si="1"/>
        <v>NA</v>
      </c>
      <c r="Z33" s="32" t="str">
        <f t="shared" si="5"/>
        <v>NA</v>
      </c>
      <c r="AA33" s="40">
        <v>39</v>
      </c>
      <c r="AB33" s="36" t="s">
        <v>9</v>
      </c>
      <c r="AC33" s="32" t="str">
        <f t="shared" si="6"/>
        <v>NA</v>
      </c>
      <c r="AD33" s="32">
        <f t="shared" si="7"/>
        <v>39</v>
      </c>
      <c r="AE33" s="32">
        <f t="shared" si="8"/>
        <v>27.948717948717949</v>
      </c>
      <c r="AF33" s="32">
        <f t="shared" si="9"/>
        <v>27.948717948717949</v>
      </c>
      <c r="AG33" s="40" t="s">
        <v>8</v>
      </c>
      <c r="AH33" s="32" t="s">
        <v>9</v>
      </c>
      <c r="AI33" s="40" t="s">
        <v>8</v>
      </c>
      <c r="AJ33" s="32" t="s">
        <v>9</v>
      </c>
      <c r="AK33" s="40" t="s">
        <v>8</v>
      </c>
      <c r="AL33" s="32" t="s">
        <v>9</v>
      </c>
      <c r="AM33" s="32">
        <f t="shared" si="10"/>
        <v>27.948717948717949</v>
      </c>
      <c r="AN33" s="40">
        <f t="shared" si="11"/>
        <v>27.948717948717949</v>
      </c>
      <c r="AO33" s="31" t="s">
        <v>2854</v>
      </c>
      <c r="AP33" s="31">
        <v>2000</v>
      </c>
      <c r="AQ33" s="31" t="s">
        <v>180</v>
      </c>
      <c r="AR33" s="31" t="s">
        <v>112</v>
      </c>
      <c r="AS33" s="31" t="s">
        <v>181</v>
      </c>
      <c r="AT33" s="31" t="s">
        <v>45</v>
      </c>
      <c r="AU33" s="113" t="str">
        <f t="shared" si="13"/>
        <v>Narayanan, S., 2000</v>
      </c>
      <c r="AV33" s="1"/>
      <c r="AW33" s="34"/>
      <c r="AX33" s="4"/>
      <c r="AY33" s="4"/>
      <c r="AZ33" s="4"/>
      <c r="BA33" s="4"/>
    </row>
    <row r="34" spans="1:53" s="8" customFormat="1" ht="15.75" customHeight="1" x14ac:dyDescent="0.3">
      <c r="A34" s="31" t="s">
        <v>2439</v>
      </c>
      <c r="B34" s="40">
        <v>1</v>
      </c>
      <c r="C34" s="32" t="s">
        <v>8</v>
      </c>
      <c r="D34" s="31" t="str">
        <f t="shared" si="12"/>
        <v>NA</v>
      </c>
      <c r="E34" s="32">
        <f t="shared" si="3"/>
        <v>1</v>
      </c>
      <c r="F34" s="40">
        <v>190</v>
      </c>
      <c r="G34" s="32">
        <f t="shared" si="4"/>
        <v>19000</v>
      </c>
      <c r="H34" s="31" t="s">
        <v>156</v>
      </c>
      <c r="I34" s="31" t="s">
        <v>717</v>
      </c>
      <c r="J34" s="31" t="s">
        <v>9</v>
      </c>
      <c r="K34" s="31">
        <v>973</v>
      </c>
      <c r="L34" s="31">
        <v>4</v>
      </c>
      <c r="M34" s="31" t="s">
        <v>74</v>
      </c>
      <c r="N34" s="31" t="s">
        <v>56</v>
      </c>
      <c r="O34" s="31"/>
      <c r="P34" s="31" t="s">
        <v>199</v>
      </c>
      <c r="Q34" s="31">
        <v>7</v>
      </c>
      <c r="R34" s="31" t="str">
        <f t="shared" si="0"/>
        <v>NA</v>
      </c>
      <c r="S34" s="31"/>
      <c r="T34" s="31"/>
      <c r="U34" s="31" t="s">
        <v>1422</v>
      </c>
      <c r="V34" s="31">
        <v>3</v>
      </c>
      <c r="W34" s="31">
        <v>573</v>
      </c>
      <c r="X34" s="31" t="s">
        <v>17</v>
      </c>
      <c r="Y34" s="32" t="str">
        <f t="shared" si="1"/>
        <v>NA</v>
      </c>
      <c r="Z34" s="32" t="str">
        <f t="shared" si="5"/>
        <v>NA</v>
      </c>
      <c r="AA34" s="40">
        <v>44</v>
      </c>
      <c r="AB34" s="36" t="s">
        <v>9</v>
      </c>
      <c r="AC34" s="32" t="str">
        <f t="shared" si="6"/>
        <v>NA</v>
      </c>
      <c r="AD34" s="32">
        <f t="shared" si="7"/>
        <v>44</v>
      </c>
      <c r="AE34" s="32">
        <f t="shared" si="8"/>
        <v>24.772727272727273</v>
      </c>
      <c r="AF34" s="32">
        <f t="shared" si="9"/>
        <v>24.772727272727273</v>
      </c>
      <c r="AG34" s="40" t="s">
        <v>8</v>
      </c>
      <c r="AH34" s="32" t="s">
        <v>9</v>
      </c>
      <c r="AI34" s="40" t="s">
        <v>8</v>
      </c>
      <c r="AJ34" s="32" t="s">
        <v>9</v>
      </c>
      <c r="AK34" s="40" t="s">
        <v>8</v>
      </c>
      <c r="AL34" s="32" t="s">
        <v>9</v>
      </c>
      <c r="AM34" s="32">
        <f t="shared" si="10"/>
        <v>24.772727272727273</v>
      </c>
      <c r="AN34" s="40">
        <f t="shared" si="11"/>
        <v>24.772727272727273</v>
      </c>
      <c r="AO34" s="31" t="s">
        <v>2854</v>
      </c>
      <c r="AP34" s="31">
        <v>2000</v>
      </c>
      <c r="AQ34" s="31" t="s">
        <v>180</v>
      </c>
      <c r="AR34" s="31" t="s">
        <v>112</v>
      </c>
      <c r="AS34" s="31" t="s">
        <v>181</v>
      </c>
      <c r="AT34" s="31" t="s">
        <v>45</v>
      </c>
      <c r="AU34" s="113" t="str">
        <f t="shared" si="13"/>
        <v>Narayanan, S., 2000</v>
      </c>
      <c r="AV34" s="1"/>
      <c r="AW34" s="34"/>
      <c r="AX34" s="7"/>
      <c r="AY34" s="7"/>
      <c r="AZ34" s="7"/>
      <c r="BA34" s="7"/>
    </row>
    <row r="35" spans="1:53" s="8" customFormat="1" ht="15.75" customHeight="1" x14ac:dyDescent="0.3">
      <c r="A35" s="31" t="s">
        <v>1996</v>
      </c>
      <c r="B35" s="40">
        <v>1</v>
      </c>
      <c r="C35" s="32" t="s">
        <v>8</v>
      </c>
      <c r="D35" s="31" t="str">
        <f t="shared" si="12"/>
        <v>NA</v>
      </c>
      <c r="E35" s="32">
        <f t="shared" si="3"/>
        <v>1</v>
      </c>
      <c r="F35" s="40"/>
      <c r="G35" s="32" t="s">
        <v>8</v>
      </c>
      <c r="H35" s="49" t="s">
        <v>1414</v>
      </c>
      <c r="I35" s="31" t="s">
        <v>718</v>
      </c>
      <c r="J35" s="31" t="s">
        <v>720</v>
      </c>
      <c r="K35" s="31"/>
      <c r="L35" s="31"/>
      <c r="M35" s="31" t="s">
        <v>28</v>
      </c>
      <c r="N35" s="31" t="s">
        <v>90</v>
      </c>
      <c r="O35" s="68">
        <v>10</v>
      </c>
      <c r="P35" s="31" t="s">
        <v>89</v>
      </c>
      <c r="Q35" s="31">
        <v>8</v>
      </c>
      <c r="R35" s="31">
        <f t="shared" si="0"/>
        <v>-2</v>
      </c>
      <c r="S35" s="31">
        <v>1</v>
      </c>
      <c r="T35" s="31">
        <v>773</v>
      </c>
      <c r="U35" s="31" t="s">
        <v>8</v>
      </c>
      <c r="V35" s="31"/>
      <c r="W35" s="31"/>
      <c r="X35" s="31" t="s">
        <v>182</v>
      </c>
      <c r="Y35" s="32" t="str">
        <f t="shared" si="1"/>
        <v>NA</v>
      </c>
      <c r="Z35" s="32" t="str">
        <f t="shared" si="5"/>
        <v>NA</v>
      </c>
      <c r="AA35" s="31">
        <v>42.44</v>
      </c>
      <c r="AB35" s="36" t="s">
        <v>9</v>
      </c>
      <c r="AC35" s="32" t="str">
        <f t="shared" si="6"/>
        <v>NA</v>
      </c>
      <c r="AD35" s="32">
        <f t="shared" si="7"/>
        <v>42.44</v>
      </c>
      <c r="AE35" s="32">
        <f t="shared" si="8"/>
        <v>25.683317624882189</v>
      </c>
      <c r="AF35" s="32">
        <f t="shared" si="9"/>
        <v>25.683317624882189</v>
      </c>
      <c r="AG35" s="40" t="s">
        <v>8</v>
      </c>
      <c r="AH35" s="32" t="s">
        <v>9</v>
      </c>
      <c r="AI35" s="40" t="s">
        <v>8</v>
      </c>
      <c r="AJ35" s="32" t="s">
        <v>9</v>
      </c>
      <c r="AK35" s="40" t="s">
        <v>8</v>
      </c>
      <c r="AL35" s="32" t="s">
        <v>9</v>
      </c>
      <c r="AM35" s="32">
        <f t="shared" si="10"/>
        <v>25.683317624882189</v>
      </c>
      <c r="AN35" s="40">
        <f t="shared" si="11"/>
        <v>25.683317624882189</v>
      </c>
      <c r="AO35" s="31" t="s">
        <v>896</v>
      </c>
      <c r="AP35" s="31">
        <v>2000</v>
      </c>
      <c r="AQ35" s="31" t="s">
        <v>1052</v>
      </c>
      <c r="AR35" s="31" t="s">
        <v>183</v>
      </c>
      <c r="AS35" s="31" t="s">
        <v>895</v>
      </c>
      <c r="AT35" s="31" t="s">
        <v>62</v>
      </c>
      <c r="AU35" s="113" t="str">
        <f t="shared" ref="AU35:AU77" si="14">AQ35&amp;", "&amp;AP35</f>
        <v>Kim, D.H., 2000</v>
      </c>
      <c r="AV35" s="25"/>
      <c r="AW35" s="34"/>
      <c r="AX35" s="7"/>
      <c r="AY35" s="7"/>
      <c r="AZ35" s="7"/>
      <c r="BA35" s="7"/>
    </row>
    <row r="36" spans="1:53" ht="15.75" customHeight="1" x14ac:dyDescent="0.3">
      <c r="A36" s="31" t="s">
        <v>1996</v>
      </c>
      <c r="B36" s="40">
        <v>1</v>
      </c>
      <c r="C36" s="32" t="s">
        <v>8</v>
      </c>
      <c r="D36" s="31" t="str">
        <f t="shared" si="12"/>
        <v>NA</v>
      </c>
      <c r="E36" s="32">
        <f t="shared" si="3"/>
        <v>1</v>
      </c>
      <c r="G36" s="32" t="s">
        <v>8</v>
      </c>
      <c r="H36" s="49" t="s">
        <v>1414</v>
      </c>
      <c r="I36" s="31" t="s">
        <v>718</v>
      </c>
      <c r="J36" s="31" t="s">
        <v>719</v>
      </c>
      <c r="M36" s="31" t="s">
        <v>28</v>
      </c>
      <c r="N36" s="31" t="s">
        <v>90</v>
      </c>
      <c r="O36" s="68">
        <v>4</v>
      </c>
      <c r="P36" s="31" t="s">
        <v>89</v>
      </c>
      <c r="Q36" s="31">
        <v>8</v>
      </c>
      <c r="R36" s="31">
        <f t="shared" si="0"/>
        <v>4</v>
      </c>
      <c r="S36" s="31">
        <v>1</v>
      </c>
      <c r="T36" s="31">
        <v>773</v>
      </c>
      <c r="U36" s="31" t="s">
        <v>8</v>
      </c>
      <c r="X36" s="31" t="s">
        <v>182</v>
      </c>
      <c r="Y36" s="32" t="str">
        <f t="shared" si="1"/>
        <v>NA</v>
      </c>
      <c r="Z36" s="32" t="str">
        <f t="shared" si="5"/>
        <v>NA</v>
      </c>
      <c r="AA36" s="31">
        <v>12.23</v>
      </c>
      <c r="AB36" s="36" t="s">
        <v>9</v>
      </c>
      <c r="AC36" s="32" t="str">
        <f t="shared" si="6"/>
        <v>NA</v>
      </c>
      <c r="AD36" s="32">
        <f t="shared" si="7"/>
        <v>12.23</v>
      </c>
      <c r="AE36" s="32">
        <f t="shared" si="8"/>
        <v>89.125102207686012</v>
      </c>
      <c r="AF36" s="32">
        <f t="shared" si="9"/>
        <v>89.125102207686012</v>
      </c>
      <c r="AG36" s="40" t="s">
        <v>8</v>
      </c>
      <c r="AH36" s="32" t="s">
        <v>9</v>
      </c>
      <c r="AI36" s="40" t="s">
        <v>8</v>
      </c>
      <c r="AJ36" s="32" t="s">
        <v>9</v>
      </c>
      <c r="AK36" s="40" t="s">
        <v>8</v>
      </c>
      <c r="AL36" s="32" t="s">
        <v>9</v>
      </c>
      <c r="AM36" s="32">
        <f t="shared" si="10"/>
        <v>89.125102207686012</v>
      </c>
      <c r="AN36" s="40">
        <f t="shared" si="11"/>
        <v>89.125102207686012</v>
      </c>
      <c r="AO36" s="31" t="s">
        <v>896</v>
      </c>
      <c r="AP36" s="31">
        <v>2000</v>
      </c>
      <c r="AQ36" s="31" t="s">
        <v>1052</v>
      </c>
      <c r="AR36" s="31" t="s">
        <v>183</v>
      </c>
      <c r="AS36" s="31" t="s">
        <v>895</v>
      </c>
      <c r="AT36" s="31" t="s">
        <v>62</v>
      </c>
      <c r="AU36" s="113" t="str">
        <f t="shared" si="14"/>
        <v>Kim, D.H., 2000</v>
      </c>
      <c r="AV36" s="25"/>
      <c r="AW36" s="34"/>
      <c r="AX36" s="2"/>
      <c r="AY36" s="2"/>
      <c r="AZ36" s="2"/>
      <c r="BA36" s="2"/>
    </row>
    <row r="37" spans="1:53" ht="15.75" customHeight="1" x14ac:dyDescent="0.3">
      <c r="A37" s="31" t="s">
        <v>14</v>
      </c>
      <c r="B37" s="40" t="s">
        <v>8</v>
      </c>
      <c r="C37" s="32">
        <v>1.25</v>
      </c>
      <c r="D37" s="31" t="str">
        <f t="shared" si="12"/>
        <v>NA</v>
      </c>
      <c r="E37" s="32">
        <f t="shared" si="3"/>
        <v>1.25</v>
      </c>
      <c r="G37" s="32" t="s">
        <v>8</v>
      </c>
      <c r="H37" s="49" t="s">
        <v>1414</v>
      </c>
      <c r="I37" s="31" t="s">
        <v>185</v>
      </c>
      <c r="J37" s="31" t="s">
        <v>9</v>
      </c>
      <c r="K37" s="31">
        <v>823</v>
      </c>
      <c r="L37" s="31">
        <v>16</v>
      </c>
      <c r="M37" s="31" t="s">
        <v>10</v>
      </c>
      <c r="N37" s="31" t="s">
        <v>16</v>
      </c>
      <c r="P37" s="31" t="s">
        <v>199</v>
      </c>
      <c r="Q37" s="39">
        <v>8.8000000000000007</v>
      </c>
      <c r="R37" s="31" t="str">
        <f t="shared" si="0"/>
        <v>NA</v>
      </c>
      <c r="S37" s="31">
        <v>2</v>
      </c>
      <c r="T37" s="31">
        <v>773</v>
      </c>
      <c r="U37" s="31" t="s">
        <v>1422</v>
      </c>
      <c r="V37" s="31">
        <v>1</v>
      </c>
      <c r="W37" s="31">
        <v>773</v>
      </c>
      <c r="X37" s="31" t="s">
        <v>95</v>
      </c>
      <c r="Y37" s="32" t="str">
        <f t="shared" si="1"/>
        <v>NA</v>
      </c>
      <c r="Z37" s="32" t="str">
        <f t="shared" si="5"/>
        <v>NA</v>
      </c>
      <c r="AA37" s="40">
        <v>36</v>
      </c>
      <c r="AB37" s="36" t="s">
        <v>9</v>
      </c>
      <c r="AC37" s="32" t="str">
        <f t="shared" si="6"/>
        <v>NA</v>
      </c>
      <c r="AD37" s="32">
        <f t="shared" si="7"/>
        <v>36</v>
      </c>
      <c r="AE37" s="32">
        <f t="shared" si="8"/>
        <v>30.277777777777779</v>
      </c>
      <c r="AF37" s="32">
        <f t="shared" si="9"/>
        <v>30.277777777777779</v>
      </c>
      <c r="AG37" s="40" t="s">
        <v>8</v>
      </c>
      <c r="AH37" s="32" t="s">
        <v>9</v>
      </c>
      <c r="AI37" s="40" t="s">
        <v>8</v>
      </c>
      <c r="AJ37" s="32" t="s">
        <v>9</v>
      </c>
      <c r="AK37" s="40" t="s">
        <v>8</v>
      </c>
      <c r="AL37" s="32" t="s">
        <v>9</v>
      </c>
      <c r="AM37" s="32">
        <f t="shared" si="10"/>
        <v>30.277777777777779</v>
      </c>
      <c r="AN37" s="40">
        <f t="shared" si="11"/>
        <v>30.277777777777779</v>
      </c>
      <c r="AO37" s="31" t="s">
        <v>2844</v>
      </c>
      <c r="AP37" s="31">
        <v>2000</v>
      </c>
      <c r="AQ37" s="31" t="s">
        <v>1721</v>
      </c>
      <c r="AR37" s="31" t="s">
        <v>19</v>
      </c>
      <c r="AS37" s="31" t="s">
        <v>186</v>
      </c>
      <c r="AT37" s="31" t="s">
        <v>21</v>
      </c>
      <c r="AU37" s="113" t="str">
        <f t="shared" si="14"/>
        <v>Noronha, F.B., 2000</v>
      </c>
      <c r="AV37" s="25"/>
      <c r="AW37" s="34" t="s">
        <v>897</v>
      </c>
      <c r="AX37" s="2"/>
      <c r="AY37" s="2"/>
      <c r="AZ37" s="2"/>
      <c r="BA37" s="2"/>
    </row>
    <row r="38" spans="1:53" ht="15.75" customHeight="1" x14ac:dyDescent="0.3">
      <c r="A38" s="31" t="s">
        <v>14</v>
      </c>
      <c r="B38" s="40" t="s">
        <v>8</v>
      </c>
      <c r="C38" s="31">
        <v>0.97</v>
      </c>
      <c r="D38" s="31" t="str">
        <f t="shared" si="12"/>
        <v>NA</v>
      </c>
      <c r="E38" s="32">
        <f t="shared" si="3"/>
        <v>0.97</v>
      </c>
      <c r="G38" s="32" t="s">
        <v>8</v>
      </c>
      <c r="H38" s="31" t="s">
        <v>188</v>
      </c>
      <c r="I38" s="46" t="s">
        <v>724</v>
      </c>
      <c r="J38" s="31" t="s">
        <v>9</v>
      </c>
      <c r="K38" s="31">
        <v>823</v>
      </c>
      <c r="L38" s="31">
        <v>16</v>
      </c>
      <c r="M38" s="31" t="s">
        <v>10</v>
      </c>
      <c r="N38" s="31" t="s">
        <v>16</v>
      </c>
      <c r="P38" s="31" t="s">
        <v>199</v>
      </c>
      <c r="R38" s="31" t="str">
        <f t="shared" si="0"/>
        <v>NA</v>
      </c>
      <c r="S38" s="31">
        <v>2</v>
      </c>
      <c r="T38" s="31">
        <v>773</v>
      </c>
      <c r="U38" s="31" t="s">
        <v>1422</v>
      </c>
      <c r="V38" s="31">
        <v>1</v>
      </c>
      <c r="W38" s="31">
        <v>773</v>
      </c>
      <c r="X38" s="31" t="s">
        <v>95</v>
      </c>
      <c r="Y38" s="32" t="str">
        <f t="shared" si="1"/>
        <v>NA</v>
      </c>
      <c r="Z38" s="32" t="str">
        <f t="shared" si="5"/>
        <v>NA</v>
      </c>
      <c r="AA38" s="40">
        <v>5</v>
      </c>
      <c r="AB38" s="36" t="s">
        <v>9</v>
      </c>
      <c r="AC38" s="32" t="str">
        <f t="shared" si="6"/>
        <v>NA</v>
      </c>
      <c r="AD38" s="32">
        <f t="shared" si="7"/>
        <v>5</v>
      </c>
      <c r="AE38" s="32">
        <f t="shared" si="8"/>
        <v>218</v>
      </c>
      <c r="AF38" s="32">
        <f t="shared" si="9"/>
        <v>218</v>
      </c>
      <c r="AG38" s="40" t="s">
        <v>8</v>
      </c>
      <c r="AH38" s="32" t="s">
        <v>9</v>
      </c>
      <c r="AI38" s="40" t="s">
        <v>8</v>
      </c>
      <c r="AJ38" s="32" t="s">
        <v>9</v>
      </c>
      <c r="AK38" s="40" t="s">
        <v>8</v>
      </c>
      <c r="AL38" s="32" t="s">
        <v>9</v>
      </c>
      <c r="AM38" s="32">
        <f t="shared" si="10"/>
        <v>218</v>
      </c>
      <c r="AN38" s="40">
        <f t="shared" si="11"/>
        <v>218</v>
      </c>
      <c r="AO38" s="31" t="s">
        <v>2844</v>
      </c>
      <c r="AP38" s="31">
        <v>2000</v>
      </c>
      <c r="AQ38" s="31" t="s">
        <v>1721</v>
      </c>
      <c r="AR38" s="31" t="s">
        <v>19</v>
      </c>
      <c r="AS38" s="31" t="s">
        <v>186</v>
      </c>
      <c r="AT38" s="31" t="s">
        <v>21</v>
      </c>
      <c r="AU38" s="113" t="str">
        <f t="shared" si="14"/>
        <v>Noronha, F.B., 2000</v>
      </c>
      <c r="AW38" s="34"/>
      <c r="AX38" s="2"/>
      <c r="AY38" s="2"/>
      <c r="AZ38" s="2"/>
      <c r="BA38" s="2"/>
    </row>
    <row r="39" spans="1:53" ht="15.75" customHeight="1" x14ac:dyDescent="0.3">
      <c r="A39" s="31" t="s">
        <v>14</v>
      </c>
      <c r="B39" s="40" t="s">
        <v>8</v>
      </c>
      <c r="C39" s="32">
        <v>1.03</v>
      </c>
      <c r="D39" s="31" t="str">
        <f t="shared" si="12"/>
        <v>NA</v>
      </c>
      <c r="E39" s="32">
        <f t="shared" si="3"/>
        <v>1.03</v>
      </c>
      <c r="G39" s="32" t="s">
        <v>8</v>
      </c>
      <c r="H39" s="31" t="s">
        <v>189</v>
      </c>
      <c r="I39" s="31" t="s">
        <v>721</v>
      </c>
      <c r="J39" s="31" t="s">
        <v>9</v>
      </c>
      <c r="K39" s="31">
        <v>823</v>
      </c>
      <c r="L39" s="31">
        <v>16</v>
      </c>
      <c r="M39" s="31" t="s">
        <v>10</v>
      </c>
      <c r="N39" s="31" t="s">
        <v>16</v>
      </c>
      <c r="P39" s="31" t="s">
        <v>199</v>
      </c>
      <c r="R39" s="31" t="str">
        <f t="shared" si="0"/>
        <v>NA</v>
      </c>
      <c r="S39" s="31">
        <v>2</v>
      </c>
      <c r="T39" s="31">
        <v>773</v>
      </c>
      <c r="U39" s="31" t="s">
        <v>1422</v>
      </c>
      <c r="V39" s="31">
        <v>1</v>
      </c>
      <c r="W39" s="31">
        <v>773</v>
      </c>
      <c r="X39" s="31" t="s">
        <v>95</v>
      </c>
      <c r="Y39" s="32" t="str">
        <f t="shared" si="1"/>
        <v>NA</v>
      </c>
      <c r="Z39" s="32" t="str">
        <f t="shared" si="5"/>
        <v>NA</v>
      </c>
      <c r="AA39" s="40">
        <v>37</v>
      </c>
      <c r="AB39" s="36" t="s">
        <v>9</v>
      </c>
      <c r="AC39" s="32" t="str">
        <f t="shared" si="6"/>
        <v>NA</v>
      </c>
      <c r="AD39" s="32">
        <f t="shared" si="7"/>
        <v>37</v>
      </c>
      <c r="AE39" s="32">
        <f t="shared" si="8"/>
        <v>29.45945945945946</v>
      </c>
      <c r="AF39" s="32">
        <f t="shared" si="9"/>
        <v>29.45945945945946</v>
      </c>
      <c r="AG39" s="40" t="s">
        <v>8</v>
      </c>
      <c r="AH39" s="32" t="s">
        <v>9</v>
      </c>
      <c r="AI39" s="40" t="s">
        <v>8</v>
      </c>
      <c r="AJ39" s="32" t="s">
        <v>9</v>
      </c>
      <c r="AK39" s="40" t="s">
        <v>8</v>
      </c>
      <c r="AL39" s="32" t="s">
        <v>9</v>
      </c>
      <c r="AM39" s="32">
        <f t="shared" si="10"/>
        <v>29.45945945945946</v>
      </c>
      <c r="AN39" s="40">
        <f t="shared" si="11"/>
        <v>29.45945945945946</v>
      </c>
      <c r="AO39" s="31" t="s">
        <v>2844</v>
      </c>
      <c r="AP39" s="31">
        <v>2000</v>
      </c>
      <c r="AQ39" s="31" t="s">
        <v>1721</v>
      </c>
      <c r="AR39" s="31" t="s">
        <v>19</v>
      </c>
      <c r="AS39" s="31" t="s">
        <v>186</v>
      </c>
      <c r="AT39" s="31" t="s">
        <v>21</v>
      </c>
      <c r="AU39" s="113" t="str">
        <f t="shared" si="14"/>
        <v>Noronha, F.B., 2000</v>
      </c>
      <c r="AW39" s="34"/>
      <c r="AX39" s="2"/>
      <c r="AY39" s="2"/>
      <c r="AZ39" s="2"/>
      <c r="BA39" s="2"/>
    </row>
    <row r="40" spans="1:53" ht="15.75" customHeight="1" x14ac:dyDescent="0.3">
      <c r="A40" s="31" t="s">
        <v>14</v>
      </c>
      <c r="B40" s="40" t="s">
        <v>8</v>
      </c>
      <c r="C40" s="31">
        <v>0.91</v>
      </c>
      <c r="D40" s="31" t="str">
        <f t="shared" si="12"/>
        <v>NA</v>
      </c>
      <c r="E40" s="32">
        <f t="shared" si="3"/>
        <v>0.91</v>
      </c>
      <c r="G40" s="32" t="s">
        <v>8</v>
      </c>
      <c r="H40" s="31" t="s">
        <v>189</v>
      </c>
      <c r="I40" s="31" t="s">
        <v>722</v>
      </c>
      <c r="J40" s="31" t="s">
        <v>9</v>
      </c>
      <c r="K40" s="31">
        <v>823</v>
      </c>
      <c r="L40" s="31">
        <v>16</v>
      </c>
      <c r="M40" s="31" t="s">
        <v>10</v>
      </c>
      <c r="N40" s="31" t="s">
        <v>16</v>
      </c>
      <c r="P40" s="31" t="s">
        <v>199</v>
      </c>
      <c r="R40" s="31" t="str">
        <f t="shared" si="0"/>
        <v>NA</v>
      </c>
      <c r="S40" s="31">
        <v>2</v>
      </c>
      <c r="T40" s="31">
        <v>773</v>
      </c>
      <c r="U40" s="31" t="s">
        <v>1422</v>
      </c>
      <c r="V40" s="31">
        <v>1</v>
      </c>
      <c r="W40" s="31">
        <v>773</v>
      </c>
      <c r="X40" s="31" t="s">
        <v>95</v>
      </c>
      <c r="Y40" s="32" t="str">
        <f t="shared" si="1"/>
        <v>NA</v>
      </c>
      <c r="Z40" s="32" t="str">
        <f t="shared" si="5"/>
        <v>NA</v>
      </c>
      <c r="AA40" s="40">
        <v>28</v>
      </c>
      <c r="AB40" s="36" t="s">
        <v>9</v>
      </c>
      <c r="AC40" s="32" t="str">
        <f t="shared" si="6"/>
        <v>NA</v>
      </c>
      <c r="AD40" s="32">
        <f t="shared" si="7"/>
        <v>28</v>
      </c>
      <c r="AE40" s="32">
        <f t="shared" si="8"/>
        <v>38.928571428571431</v>
      </c>
      <c r="AF40" s="32">
        <f t="shared" si="9"/>
        <v>38.928571428571431</v>
      </c>
      <c r="AG40" s="40" t="s">
        <v>8</v>
      </c>
      <c r="AH40" s="32" t="s">
        <v>9</v>
      </c>
      <c r="AI40" s="40" t="s">
        <v>8</v>
      </c>
      <c r="AJ40" s="32" t="s">
        <v>9</v>
      </c>
      <c r="AK40" s="40" t="s">
        <v>8</v>
      </c>
      <c r="AL40" s="32" t="s">
        <v>9</v>
      </c>
      <c r="AM40" s="32">
        <f t="shared" si="10"/>
        <v>38.928571428571431</v>
      </c>
      <c r="AN40" s="40">
        <f t="shared" si="11"/>
        <v>38.928571428571431</v>
      </c>
      <c r="AO40" s="31" t="s">
        <v>2844</v>
      </c>
      <c r="AP40" s="31">
        <v>2000</v>
      </c>
      <c r="AQ40" s="31" t="s">
        <v>1721</v>
      </c>
      <c r="AR40" s="31" t="s">
        <v>19</v>
      </c>
      <c r="AS40" s="31" t="s">
        <v>186</v>
      </c>
      <c r="AT40" s="31" t="s">
        <v>21</v>
      </c>
      <c r="AU40" s="113" t="str">
        <f t="shared" si="14"/>
        <v>Noronha, F.B., 2000</v>
      </c>
      <c r="AW40" s="34"/>
      <c r="AX40" s="2"/>
      <c r="AY40" s="2"/>
      <c r="AZ40" s="2"/>
      <c r="BA40" s="2"/>
    </row>
    <row r="41" spans="1:53" ht="15.75" customHeight="1" x14ac:dyDescent="0.3">
      <c r="A41" s="31" t="s">
        <v>14</v>
      </c>
      <c r="B41" s="40" t="s">
        <v>8</v>
      </c>
      <c r="C41" s="32">
        <v>1.1000000000000001</v>
      </c>
      <c r="D41" s="31" t="str">
        <f t="shared" si="12"/>
        <v>NA</v>
      </c>
      <c r="E41" s="32">
        <f t="shared" si="3"/>
        <v>1.1000000000000001</v>
      </c>
      <c r="G41" s="32" t="s">
        <v>8</v>
      </c>
      <c r="H41" s="31" t="s">
        <v>189</v>
      </c>
      <c r="I41" s="31" t="s">
        <v>723</v>
      </c>
      <c r="J41" s="31" t="s">
        <v>9</v>
      </c>
      <c r="K41" s="31">
        <v>823</v>
      </c>
      <c r="L41" s="31">
        <v>16</v>
      </c>
      <c r="M41" s="31" t="s">
        <v>10</v>
      </c>
      <c r="N41" s="31" t="s">
        <v>16</v>
      </c>
      <c r="P41" s="31" t="s">
        <v>199</v>
      </c>
      <c r="R41" s="31" t="str">
        <f t="shared" si="0"/>
        <v>NA</v>
      </c>
      <c r="S41" s="31">
        <v>2</v>
      </c>
      <c r="T41" s="31">
        <v>773</v>
      </c>
      <c r="U41" s="31" t="s">
        <v>1422</v>
      </c>
      <c r="V41" s="31">
        <v>1</v>
      </c>
      <c r="W41" s="31">
        <v>773</v>
      </c>
      <c r="X41" s="31" t="s">
        <v>95</v>
      </c>
      <c r="Y41" s="32" t="str">
        <f t="shared" si="1"/>
        <v>NA</v>
      </c>
      <c r="Z41" s="32" t="str">
        <f t="shared" si="5"/>
        <v>NA</v>
      </c>
      <c r="AA41" s="40">
        <v>15</v>
      </c>
      <c r="AB41" s="36" t="s">
        <v>9</v>
      </c>
      <c r="AC41" s="32" t="str">
        <f t="shared" si="6"/>
        <v>NA</v>
      </c>
      <c r="AD41" s="32">
        <f t="shared" si="7"/>
        <v>15</v>
      </c>
      <c r="AE41" s="32">
        <f t="shared" si="8"/>
        <v>72.666666666666671</v>
      </c>
      <c r="AF41" s="32">
        <f t="shared" si="9"/>
        <v>72.666666666666671</v>
      </c>
      <c r="AG41" s="40" t="s">
        <v>8</v>
      </c>
      <c r="AH41" s="32" t="s">
        <v>9</v>
      </c>
      <c r="AI41" s="40" t="s">
        <v>8</v>
      </c>
      <c r="AJ41" s="32" t="s">
        <v>9</v>
      </c>
      <c r="AK41" s="40" t="s">
        <v>8</v>
      </c>
      <c r="AL41" s="32" t="s">
        <v>9</v>
      </c>
      <c r="AM41" s="32">
        <f t="shared" si="10"/>
        <v>72.666666666666671</v>
      </c>
      <c r="AN41" s="40">
        <f t="shared" si="11"/>
        <v>72.666666666666671</v>
      </c>
      <c r="AO41" s="31" t="s">
        <v>2844</v>
      </c>
      <c r="AP41" s="31">
        <v>2000</v>
      </c>
      <c r="AQ41" s="31" t="s">
        <v>1721</v>
      </c>
      <c r="AR41" s="31" t="s">
        <v>19</v>
      </c>
      <c r="AS41" s="31" t="s">
        <v>186</v>
      </c>
      <c r="AT41" s="31" t="s">
        <v>21</v>
      </c>
      <c r="AU41" s="113" t="str">
        <f t="shared" si="14"/>
        <v>Noronha, F.B., 2000</v>
      </c>
      <c r="AW41" s="34"/>
      <c r="AX41" s="2"/>
      <c r="AY41" s="2"/>
      <c r="AZ41" s="2"/>
      <c r="BA41" s="2"/>
    </row>
    <row r="42" spans="1:53" ht="15.75" customHeight="1" x14ac:dyDescent="0.3">
      <c r="A42" s="31" t="s">
        <v>14</v>
      </c>
      <c r="B42" s="40" t="s">
        <v>8</v>
      </c>
      <c r="C42" s="31">
        <v>0.94</v>
      </c>
      <c r="D42" s="31" t="str">
        <f t="shared" si="12"/>
        <v>NA</v>
      </c>
      <c r="E42" s="32">
        <f t="shared" si="3"/>
        <v>0.94</v>
      </c>
      <c r="G42" s="32" t="s">
        <v>8</v>
      </c>
      <c r="H42" s="31" t="s">
        <v>189</v>
      </c>
      <c r="I42" s="31" t="s">
        <v>725</v>
      </c>
      <c r="J42" s="31" t="s">
        <v>9</v>
      </c>
      <c r="K42" s="31">
        <v>823</v>
      </c>
      <c r="L42" s="31">
        <v>16</v>
      </c>
      <c r="M42" s="31" t="s">
        <v>10</v>
      </c>
      <c r="N42" s="31" t="s">
        <v>16</v>
      </c>
      <c r="P42" s="31" t="s">
        <v>199</v>
      </c>
      <c r="R42" s="31" t="str">
        <f t="shared" si="0"/>
        <v>NA</v>
      </c>
      <c r="S42" s="31">
        <v>2</v>
      </c>
      <c r="T42" s="31">
        <v>773</v>
      </c>
      <c r="U42" s="31" t="s">
        <v>1422</v>
      </c>
      <c r="V42" s="31">
        <v>1</v>
      </c>
      <c r="W42" s="31">
        <v>773</v>
      </c>
      <c r="X42" s="31" t="s">
        <v>95</v>
      </c>
      <c r="Y42" s="32" t="str">
        <f t="shared" si="1"/>
        <v>NA</v>
      </c>
      <c r="Z42" s="32" t="str">
        <f t="shared" si="5"/>
        <v>NA</v>
      </c>
      <c r="AA42" s="40">
        <v>7</v>
      </c>
      <c r="AB42" s="36" t="s">
        <v>9</v>
      </c>
      <c r="AC42" s="32" t="str">
        <f t="shared" si="6"/>
        <v>NA</v>
      </c>
      <c r="AD42" s="32">
        <f t="shared" si="7"/>
        <v>7</v>
      </c>
      <c r="AE42" s="32">
        <f t="shared" si="8"/>
        <v>155.71428571428572</v>
      </c>
      <c r="AF42" s="32">
        <f t="shared" si="9"/>
        <v>155.71428571428572</v>
      </c>
      <c r="AG42" s="40" t="s">
        <v>8</v>
      </c>
      <c r="AH42" s="32" t="s">
        <v>9</v>
      </c>
      <c r="AI42" s="40" t="s">
        <v>8</v>
      </c>
      <c r="AJ42" s="32" t="s">
        <v>9</v>
      </c>
      <c r="AK42" s="40" t="s">
        <v>8</v>
      </c>
      <c r="AL42" s="32" t="s">
        <v>9</v>
      </c>
      <c r="AM42" s="32">
        <f t="shared" si="10"/>
        <v>155.71428571428572</v>
      </c>
      <c r="AN42" s="40">
        <f t="shared" si="11"/>
        <v>155.71428571428572</v>
      </c>
      <c r="AO42" s="31" t="s">
        <v>2844</v>
      </c>
      <c r="AP42" s="31">
        <v>2000</v>
      </c>
      <c r="AQ42" s="31" t="s">
        <v>1721</v>
      </c>
      <c r="AR42" s="31" t="s">
        <v>19</v>
      </c>
      <c r="AS42" s="31" t="s">
        <v>186</v>
      </c>
      <c r="AT42" s="31" t="s">
        <v>21</v>
      </c>
      <c r="AU42" s="113" t="str">
        <f t="shared" si="14"/>
        <v>Noronha, F.B., 2000</v>
      </c>
      <c r="AW42" s="34"/>
      <c r="AX42" s="2"/>
      <c r="AY42" s="2"/>
      <c r="AZ42" s="2"/>
      <c r="BA42" s="2"/>
    </row>
    <row r="43" spans="1:53" s="8" customFormat="1" ht="15.75" customHeight="1" x14ac:dyDescent="0.3">
      <c r="A43" s="31" t="s">
        <v>2439</v>
      </c>
      <c r="B43" s="31">
        <v>0.25</v>
      </c>
      <c r="C43" s="32" t="s">
        <v>8</v>
      </c>
      <c r="D43" s="31" t="str">
        <f t="shared" si="12"/>
        <v>NA</v>
      </c>
      <c r="E43" s="32">
        <f t="shared" si="3"/>
        <v>0.25</v>
      </c>
      <c r="F43" s="40">
        <v>46</v>
      </c>
      <c r="G43" s="32">
        <f t="shared" si="4"/>
        <v>18400</v>
      </c>
      <c r="H43" s="31" t="s">
        <v>37</v>
      </c>
      <c r="I43" s="31" t="s">
        <v>898</v>
      </c>
      <c r="J43" s="31" t="s">
        <v>9</v>
      </c>
      <c r="K43" s="31"/>
      <c r="L43" s="31"/>
      <c r="M43" s="31" t="s">
        <v>10</v>
      </c>
      <c r="N43" s="31"/>
      <c r="O43" s="31"/>
      <c r="P43" s="31" t="s">
        <v>199</v>
      </c>
      <c r="Q43" s="39">
        <v>6</v>
      </c>
      <c r="R43" s="31" t="str">
        <f t="shared" si="0"/>
        <v>NA</v>
      </c>
      <c r="S43" s="31">
        <v>2</v>
      </c>
      <c r="T43" s="31">
        <v>723</v>
      </c>
      <c r="U43" s="31" t="s">
        <v>1422</v>
      </c>
      <c r="V43" s="31">
        <v>2</v>
      </c>
      <c r="W43" s="31">
        <v>723</v>
      </c>
      <c r="X43" s="31" t="s">
        <v>726</v>
      </c>
      <c r="Y43" s="32" t="str">
        <f t="shared" si="1"/>
        <v>NA</v>
      </c>
      <c r="Z43" s="32" t="str">
        <f t="shared" si="5"/>
        <v>NA</v>
      </c>
      <c r="AA43" s="32">
        <v>31</v>
      </c>
      <c r="AB43" s="36" t="s">
        <v>9</v>
      </c>
      <c r="AC43" s="32" t="str">
        <f t="shared" si="6"/>
        <v>NA</v>
      </c>
      <c r="AD43" s="32">
        <f t="shared" si="7"/>
        <v>31</v>
      </c>
      <c r="AE43" s="32">
        <f t="shared" si="8"/>
        <v>35.161290322580648</v>
      </c>
      <c r="AF43" s="32">
        <f t="shared" si="9"/>
        <v>35.161290322580648</v>
      </c>
      <c r="AG43" s="40" t="s">
        <v>8</v>
      </c>
      <c r="AH43" s="32" t="s">
        <v>9</v>
      </c>
      <c r="AI43" s="40" t="s">
        <v>8</v>
      </c>
      <c r="AJ43" s="32" t="s">
        <v>9</v>
      </c>
      <c r="AK43" s="40" t="s">
        <v>8</v>
      </c>
      <c r="AL43" s="32" t="s">
        <v>9</v>
      </c>
      <c r="AM43" s="32">
        <f t="shared" si="10"/>
        <v>35.161290322580648</v>
      </c>
      <c r="AN43" s="40">
        <f t="shared" si="11"/>
        <v>35.161290322580648</v>
      </c>
      <c r="AO43" s="31" t="s">
        <v>2844</v>
      </c>
      <c r="AP43" s="31">
        <v>2000</v>
      </c>
      <c r="AQ43" s="31" t="s">
        <v>1722</v>
      </c>
      <c r="AR43" s="31" t="s">
        <v>71</v>
      </c>
      <c r="AS43" s="31" t="s">
        <v>191</v>
      </c>
      <c r="AT43" s="31" t="s">
        <v>45</v>
      </c>
      <c r="AU43" s="113" t="str">
        <f t="shared" si="14"/>
        <v>Taguchi, J., 2000</v>
      </c>
      <c r="AV43" s="25"/>
      <c r="AW43" s="34" t="s">
        <v>841</v>
      </c>
      <c r="AX43" s="7"/>
      <c r="AY43" s="7"/>
      <c r="AZ43" s="7"/>
      <c r="BA43" s="7"/>
    </row>
    <row r="44" spans="1:53" s="8" customFormat="1" ht="15.75" customHeight="1" x14ac:dyDescent="0.3">
      <c r="A44" s="31" t="s">
        <v>2439</v>
      </c>
      <c r="B44" s="31">
        <v>0.5</v>
      </c>
      <c r="C44" s="32" t="s">
        <v>8</v>
      </c>
      <c r="D44" s="31" t="str">
        <f t="shared" si="12"/>
        <v>NA</v>
      </c>
      <c r="E44" s="32">
        <f t="shared" si="3"/>
        <v>0.5</v>
      </c>
      <c r="F44" s="40">
        <v>46</v>
      </c>
      <c r="G44" s="32">
        <f t="shared" si="4"/>
        <v>9200</v>
      </c>
      <c r="H44" s="31" t="s">
        <v>37</v>
      </c>
      <c r="I44" s="31" t="s">
        <v>898</v>
      </c>
      <c r="J44" s="31" t="s">
        <v>9</v>
      </c>
      <c r="K44" s="31"/>
      <c r="L44" s="31"/>
      <c r="M44" s="31" t="s">
        <v>10</v>
      </c>
      <c r="N44" s="31"/>
      <c r="O44" s="31"/>
      <c r="P44" s="31" t="s">
        <v>199</v>
      </c>
      <c r="Q44" s="39">
        <v>6</v>
      </c>
      <c r="R44" s="31" t="str">
        <f t="shared" si="0"/>
        <v>NA</v>
      </c>
      <c r="S44" s="31">
        <v>2</v>
      </c>
      <c r="T44" s="31">
        <v>723</v>
      </c>
      <c r="U44" s="31" t="s">
        <v>1422</v>
      </c>
      <c r="V44" s="31">
        <v>2</v>
      </c>
      <c r="W44" s="31">
        <v>723</v>
      </c>
      <c r="X44" s="31" t="s">
        <v>726</v>
      </c>
      <c r="Y44" s="32" t="str">
        <f t="shared" si="1"/>
        <v>NA</v>
      </c>
      <c r="Z44" s="32" t="str">
        <f t="shared" si="5"/>
        <v>NA</v>
      </c>
      <c r="AA44" s="32">
        <v>19</v>
      </c>
      <c r="AB44" s="36" t="s">
        <v>9</v>
      </c>
      <c r="AC44" s="32" t="str">
        <f t="shared" si="6"/>
        <v>NA</v>
      </c>
      <c r="AD44" s="32">
        <f t="shared" si="7"/>
        <v>19</v>
      </c>
      <c r="AE44" s="32">
        <f t="shared" si="8"/>
        <v>57.368421052631582</v>
      </c>
      <c r="AF44" s="32">
        <f t="shared" si="9"/>
        <v>57.368421052631582</v>
      </c>
      <c r="AG44" s="40" t="s">
        <v>8</v>
      </c>
      <c r="AH44" s="32" t="s">
        <v>9</v>
      </c>
      <c r="AI44" s="40" t="s">
        <v>8</v>
      </c>
      <c r="AJ44" s="32" t="s">
        <v>9</v>
      </c>
      <c r="AK44" s="40" t="s">
        <v>8</v>
      </c>
      <c r="AL44" s="32" t="s">
        <v>9</v>
      </c>
      <c r="AM44" s="32">
        <f t="shared" si="10"/>
        <v>57.368421052631582</v>
      </c>
      <c r="AN44" s="40">
        <f t="shared" si="11"/>
        <v>57.368421052631582</v>
      </c>
      <c r="AO44" s="31" t="s">
        <v>2844</v>
      </c>
      <c r="AP44" s="31">
        <v>2000</v>
      </c>
      <c r="AQ44" s="31" t="s">
        <v>1722</v>
      </c>
      <c r="AR44" s="31" t="s">
        <v>71</v>
      </c>
      <c r="AS44" s="31" t="s">
        <v>191</v>
      </c>
      <c r="AT44" s="31" t="s">
        <v>45</v>
      </c>
      <c r="AU44" s="113" t="str">
        <f t="shared" si="14"/>
        <v>Taguchi, J., 2000</v>
      </c>
      <c r="AV44" s="25"/>
      <c r="AW44" s="34" t="s">
        <v>841</v>
      </c>
      <c r="AX44" s="7"/>
      <c r="AY44" s="7"/>
      <c r="AZ44" s="7"/>
      <c r="BA44" s="7"/>
    </row>
    <row r="45" spans="1:53" s="8" customFormat="1" ht="15.75" customHeight="1" x14ac:dyDescent="0.3">
      <c r="A45" s="31" t="s">
        <v>2439</v>
      </c>
      <c r="B45" s="40">
        <v>1</v>
      </c>
      <c r="C45" s="32" t="s">
        <v>8</v>
      </c>
      <c r="D45" s="31" t="str">
        <f t="shared" si="12"/>
        <v>NA</v>
      </c>
      <c r="E45" s="32">
        <f t="shared" si="3"/>
        <v>1</v>
      </c>
      <c r="F45" s="40">
        <v>46</v>
      </c>
      <c r="G45" s="32">
        <f t="shared" si="4"/>
        <v>4600</v>
      </c>
      <c r="H45" s="31" t="s">
        <v>37</v>
      </c>
      <c r="I45" s="31" t="s">
        <v>898</v>
      </c>
      <c r="J45" s="31" t="s">
        <v>9</v>
      </c>
      <c r="K45" s="31"/>
      <c r="L45" s="31"/>
      <c r="M45" s="31" t="s">
        <v>10</v>
      </c>
      <c r="N45" s="31"/>
      <c r="O45" s="31"/>
      <c r="P45" s="31" t="s">
        <v>199</v>
      </c>
      <c r="Q45" s="39">
        <v>6</v>
      </c>
      <c r="R45" s="31" t="str">
        <f t="shared" si="0"/>
        <v>NA</v>
      </c>
      <c r="S45" s="31">
        <v>2</v>
      </c>
      <c r="T45" s="31">
        <v>723</v>
      </c>
      <c r="U45" s="31" t="s">
        <v>1422</v>
      </c>
      <c r="V45" s="31">
        <v>2</v>
      </c>
      <c r="W45" s="31">
        <v>723</v>
      </c>
      <c r="X45" s="31" t="s">
        <v>726</v>
      </c>
      <c r="Y45" s="32" t="str">
        <f t="shared" si="1"/>
        <v>NA</v>
      </c>
      <c r="Z45" s="32" t="str">
        <f t="shared" si="5"/>
        <v>NA</v>
      </c>
      <c r="AA45" s="32">
        <v>16</v>
      </c>
      <c r="AB45" s="36" t="s">
        <v>9</v>
      </c>
      <c r="AC45" s="32" t="str">
        <f t="shared" si="6"/>
        <v>NA</v>
      </c>
      <c r="AD45" s="32">
        <f t="shared" si="7"/>
        <v>16</v>
      </c>
      <c r="AE45" s="32">
        <f t="shared" si="8"/>
        <v>68.125</v>
      </c>
      <c r="AF45" s="32">
        <f t="shared" si="9"/>
        <v>68.125</v>
      </c>
      <c r="AG45" s="40" t="s">
        <v>8</v>
      </c>
      <c r="AH45" s="32" t="s">
        <v>9</v>
      </c>
      <c r="AI45" s="40" t="s">
        <v>8</v>
      </c>
      <c r="AJ45" s="32" t="s">
        <v>9</v>
      </c>
      <c r="AK45" s="40" t="s">
        <v>8</v>
      </c>
      <c r="AL45" s="32" t="s">
        <v>9</v>
      </c>
      <c r="AM45" s="32">
        <f t="shared" si="10"/>
        <v>68.125</v>
      </c>
      <c r="AN45" s="40">
        <f t="shared" si="11"/>
        <v>68.125</v>
      </c>
      <c r="AO45" s="31" t="s">
        <v>2844</v>
      </c>
      <c r="AP45" s="31">
        <v>2000</v>
      </c>
      <c r="AQ45" s="31" t="s">
        <v>1722</v>
      </c>
      <c r="AR45" s="31" t="s">
        <v>71</v>
      </c>
      <c r="AS45" s="31" t="s">
        <v>191</v>
      </c>
      <c r="AT45" s="31" t="s">
        <v>45</v>
      </c>
      <c r="AU45" s="113" t="str">
        <f t="shared" si="14"/>
        <v>Taguchi, J., 2000</v>
      </c>
      <c r="AV45" s="25"/>
      <c r="AW45" s="34" t="s">
        <v>841</v>
      </c>
      <c r="AX45" s="7"/>
      <c r="AY45" s="7"/>
      <c r="AZ45" s="7"/>
      <c r="BA45" s="7"/>
    </row>
    <row r="46" spans="1:53" s="8" customFormat="1" ht="15.75" customHeight="1" x14ac:dyDescent="0.3">
      <c r="A46" s="31" t="s">
        <v>2439</v>
      </c>
      <c r="B46" s="40">
        <v>3</v>
      </c>
      <c r="C46" s="32" t="s">
        <v>8</v>
      </c>
      <c r="D46" s="31" t="str">
        <f t="shared" si="12"/>
        <v>NA</v>
      </c>
      <c r="E46" s="32">
        <f t="shared" si="3"/>
        <v>3</v>
      </c>
      <c r="F46" s="40">
        <v>46</v>
      </c>
      <c r="G46" s="32">
        <f t="shared" si="4"/>
        <v>1533.3333333333333</v>
      </c>
      <c r="H46" s="31" t="s">
        <v>37</v>
      </c>
      <c r="I46" s="31" t="s">
        <v>898</v>
      </c>
      <c r="J46" s="31" t="s">
        <v>9</v>
      </c>
      <c r="K46" s="31"/>
      <c r="L46" s="31"/>
      <c r="M46" s="31" t="s">
        <v>10</v>
      </c>
      <c r="N46" s="31"/>
      <c r="O46" s="31"/>
      <c r="P46" s="31" t="s">
        <v>199</v>
      </c>
      <c r="Q46" s="39">
        <v>6</v>
      </c>
      <c r="R46" s="31" t="str">
        <f t="shared" si="0"/>
        <v>NA</v>
      </c>
      <c r="S46" s="31">
        <v>2</v>
      </c>
      <c r="T46" s="31">
        <v>723</v>
      </c>
      <c r="U46" s="31" t="s">
        <v>1422</v>
      </c>
      <c r="V46" s="31">
        <v>2</v>
      </c>
      <c r="W46" s="31">
        <v>723</v>
      </c>
      <c r="X46" s="31" t="s">
        <v>726</v>
      </c>
      <c r="Y46" s="32" t="str">
        <f t="shared" si="1"/>
        <v>NA</v>
      </c>
      <c r="Z46" s="32" t="str">
        <f t="shared" si="5"/>
        <v>NA</v>
      </c>
      <c r="AA46" s="32">
        <v>20</v>
      </c>
      <c r="AB46" s="36" t="s">
        <v>9</v>
      </c>
      <c r="AC46" s="32" t="str">
        <f t="shared" si="6"/>
        <v>NA</v>
      </c>
      <c r="AD46" s="32">
        <f t="shared" si="7"/>
        <v>20</v>
      </c>
      <c r="AE46" s="32">
        <f t="shared" si="8"/>
        <v>54.5</v>
      </c>
      <c r="AF46" s="32">
        <f t="shared" si="9"/>
        <v>54.5</v>
      </c>
      <c r="AG46" s="40" t="s">
        <v>8</v>
      </c>
      <c r="AH46" s="32" t="s">
        <v>9</v>
      </c>
      <c r="AI46" s="40" t="s">
        <v>8</v>
      </c>
      <c r="AJ46" s="32" t="s">
        <v>9</v>
      </c>
      <c r="AK46" s="40" t="s">
        <v>8</v>
      </c>
      <c r="AL46" s="32" t="s">
        <v>9</v>
      </c>
      <c r="AM46" s="32">
        <f t="shared" si="10"/>
        <v>54.5</v>
      </c>
      <c r="AN46" s="40">
        <f t="shared" si="11"/>
        <v>54.5</v>
      </c>
      <c r="AO46" s="31" t="s">
        <v>2844</v>
      </c>
      <c r="AP46" s="31">
        <v>2000</v>
      </c>
      <c r="AQ46" s="31" t="s">
        <v>1722</v>
      </c>
      <c r="AR46" s="31" t="s">
        <v>71</v>
      </c>
      <c r="AS46" s="31" t="s">
        <v>191</v>
      </c>
      <c r="AT46" s="31" t="s">
        <v>45</v>
      </c>
      <c r="AU46" s="113" t="str">
        <f t="shared" si="14"/>
        <v>Taguchi, J., 2000</v>
      </c>
      <c r="AV46" s="25"/>
      <c r="AW46" s="34" t="s">
        <v>841</v>
      </c>
      <c r="AX46" s="7"/>
      <c r="AY46" s="7"/>
      <c r="AZ46" s="7"/>
      <c r="BA46" s="7"/>
    </row>
    <row r="47" spans="1:53" s="8" customFormat="1" ht="15.75" customHeight="1" x14ac:dyDescent="0.3">
      <c r="A47" s="31" t="s">
        <v>2439</v>
      </c>
      <c r="B47" s="40">
        <v>5</v>
      </c>
      <c r="C47" s="32" t="s">
        <v>8</v>
      </c>
      <c r="D47" s="31" t="str">
        <f t="shared" si="12"/>
        <v>NA</v>
      </c>
      <c r="E47" s="32">
        <f t="shared" si="3"/>
        <v>5</v>
      </c>
      <c r="F47" s="40">
        <v>46</v>
      </c>
      <c r="G47" s="32">
        <f t="shared" si="4"/>
        <v>920</v>
      </c>
      <c r="H47" s="31" t="s">
        <v>37</v>
      </c>
      <c r="I47" s="31" t="s">
        <v>898</v>
      </c>
      <c r="J47" s="31" t="s">
        <v>9</v>
      </c>
      <c r="K47" s="31"/>
      <c r="L47" s="31"/>
      <c r="M47" s="31" t="s">
        <v>10</v>
      </c>
      <c r="N47" s="31"/>
      <c r="O47" s="31"/>
      <c r="P47" s="31" t="s">
        <v>199</v>
      </c>
      <c r="Q47" s="39">
        <v>6</v>
      </c>
      <c r="R47" s="31" t="str">
        <f t="shared" si="0"/>
        <v>NA</v>
      </c>
      <c r="S47" s="31">
        <v>2</v>
      </c>
      <c r="T47" s="31">
        <v>723</v>
      </c>
      <c r="U47" s="31" t="s">
        <v>1422</v>
      </c>
      <c r="V47" s="31">
        <v>2</v>
      </c>
      <c r="W47" s="31">
        <v>723</v>
      </c>
      <c r="X47" s="31" t="s">
        <v>726</v>
      </c>
      <c r="Y47" s="32" t="str">
        <f t="shared" si="1"/>
        <v>NA</v>
      </c>
      <c r="Z47" s="32" t="str">
        <f t="shared" si="5"/>
        <v>NA</v>
      </c>
      <c r="AA47" s="32">
        <v>16</v>
      </c>
      <c r="AB47" s="36" t="s">
        <v>9</v>
      </c>
      <c r="AC47" s="32" t="str">
        <f t="shared" si="6"/>
        <v>NA</v>
      </c>
      <c r="AD47" s="32">
        <f t="shared" si="7"/>
        <v>16</v>
      </c>
      <c r="AE47" s="32">
        <f t="shared" si="8"/>
        <v>68.125</v>
      </c>
      <c r="AF47" s="32">
        <f t="shared" si="9"/>
        <v>68.125</v>
      </c>
      <c r="AG47" s="40" t="s">
        <v>8</v>
      </c>
      <c r="AH47" s="32" t="s">
        <v>9</v>
      </c>
      <c r="AI47" s="40" t="s">
        <v>8</v>
      </c>
      <c r="AJ47" s="32" t="s">
        <v>9</v>
      </c>
      <c r="AK47" s="40" t="s">
        <v>8</v>
      </c>
      <c r="AL47" s="32" t="s">
        <v>9</v>
      </c>
      <c r="AM47" s="32">
        <f t="shared" si="10"/>
        <v>68.125</v>
      </c>
      <c r="AN47" s="40">
        <f t="shared" si="11"/>
        <v>68.125</v>
      </c>
      <c r="AO47" s="31" t="s">
        <v>2844</v>
      </c>
      <c r="AP47" s="31">
        <v>2000</v>
      </c>
      <c r="AQ47" s="31" t="s">
        <v>1722</v>
      </c>
      <c r="AR47" s="31" t="s">
        <v>71</v>
      </c>
      <c r="AS47" s="31" t="s">
        <v>191</v>
      </c>
      <c r="AT47" s="31" t="s">
        <v>45</v>
      </c>
      <c r="AU47" s="113" t="str">
        <f t="shared" si="14"/>
        <v>Taguchi, J., 2000</v>
      </c>
      <c r="AV47" s="25"/>
      <c r="AW47" s="34" t="s">
        <v>841</v>
      </c>
      <c r="AX47" s="7"/>
      <c r="AY47" s="7"/>
      <c r="AZ47" s="7"/>
      <c r="BA47" s="7"/>
    </row>
    <row r="48" spans="1:53" s="8" customFormat="1" ht="15.75" customHeight="1" x14ac:dyDescent="0.3">
      <c r="A48" s="31" t="s">
        <v>2439</v>
      </c>
      <c r="B48" s="40">
        <v>10</v>
      </c>
      <c r="C48" s="32" t="s">
        <v>8</v>
      </c>
      <c r="D48" s="31" t="str">
        <f t="shared" si="12"/>
        <v>NA</v>
      </c>
      <c r="E48" s="32">
        <f t="shared" si="3"/>
        <v>10</v>
      </c>
      <c r="F48" s="40">
        <v>178</v>
      </c>
      <c r="G48" s="32">
        <f t="shared" si="4"/>
        <v>1780</v>
      </c>
      <c r="H48" s="31" t="s">
        <v>22</v>
      </c>
      <c r="I48" s="31" t="s">
        <v>192</v>
      </c>
      <c r="J48" s="31" t="s">
        <v>9</v>
      </c>
      <c r="K48" s="31"/>
      <c r="L48" s="31"/>
      <c r="M48" s="31" t="s">
        <v>24</v>
      </c>
      <c r="N48" s="31" t="s">
        <v>56</v>
      </c>
      <c r="O48" s="31"/>
      <c r="P48" s="31" t="s">
        <v>199</v>
      </c>
      <c r="Q48" s="39">
        <v>8.5</v>
      </c>
      <c r="R48" s="31" t="str">
        <f t="shared" si="0"/>
        <v>NA</v>
      </c>
      <c r="S48" s="31">
        <v>5</v>
      </c>
      <c r="T48" s="31">
        <v>723</v>
      </c>
      <c r="U48" s="31" t="s">
        <v>1422</v>
      </c>
      <c r="V48" s="31">
        <v>4</v>
      </c>
      <c r="W48" s="31">
        <v>523</v>
      </c>
      <c r="X48" s="31" t="s">
        <v>95</v>
      </c>
      <c r="Y48" s="32" t="str">
        <f t="shared" si="1"/>
        <v>NA</v>
      </c>
      <c r="Z48" s="32">
        <f t="shared" si="5"/>
        <v>1.1186000000000003</v>
      </c>
      <c r="AA48" s="32">
        <v>23.8</v>
      </c>
      <c r="AB48" s="36" t="s">
        <v>9</v>
      </c>
      <c r="AC48" s="32" t="str">
        <f t="shared" si="6"/>
        <v>NA</v>
      </c>
      <c r="AD48" s="32">
        <f t="shared" si="7"/>
        <v>23.8</v>
      </c>
      <c r="AE48" s="32" t="str">
        <f t="shared" si="8"/>
        <v>NA</v>
      </c>
      <c r="AF48" s="32">
        <f t="shared" si="9"/>
        <v>47</v>
      </c>
      <c r="AG48" s="40">
        <v>47</v>
      </c>
      <c r="AH48" s="32" t="s">
        <v>9</v>
      </c>
      <c r="AI48" s="40" t="s">
        <v>8</v>
      </c>
      <c r="AJ48" s="32" t="s">
        <v>9</v>
      </c>
      <c r="AK48" s="40" t="s">
        <v>8</v>
      </c>
      <c r="AL48" s="32" t="s">
        <v>9</v>
      </c>
      <c r="AM48" s="32">
        <f t="shared" si="10"/>
        <v>47</v>
      </c>
      <c r="AN48" s="40">
        <f t="shared" si="11"/>
        <v>47</v>
      </c>
      <c r="AO48" s="34" t="s">
        <v>2841</v>
      </c>
      <c r="AP48" s="31">
        <v>2000</v>
      </c>
      <c r="AQ48" s="31" t="s">
        <v>193</v>
      </c>
      <c r="AR48" s="31" t="s">
        <v>727</v>
      </c>
      <c r="AS48" s="31" t="s">
        <v>194</v>
      </c>
      <c r="AT48" s="31" t="s">
        <v>32</v>
      </c>
      <c r="AU48" s="113" t="str">
        <f t="shared" si="14"/>
        <v>Prasad, P.S.S., 2000</v>
      </c>
      <c r="AV48" s="25"/>
      <c r="AW48" s="34" t="s">
        <v>827</v>
      </c>
      <c r="AX48" s="7"/>
      <c r="AY48" s="7"/>
      <c r="AZ48" s="7"/>
      <c r="BA48" s="7"/>
    </row>
    <row r="49" spans="1:53" s="8" customFormat="1" ht="15.75" customHeight="1" x14ac:dyDescent="0.3">
      <c r="A49" s="31" t="s">
        <v>14</v>
      </c>
      <c r="B49" s="40" t="s">
        <v>8</v>
      </c>
      <c r="C49" s="32">
        <v>1.05</v>
      </c>
      <c r="D49" s="31" t="str">
        <f t="shared" si="12"/>
        <v>NA</v>
      </c>
      <c r="E49" s="32">
        <f t="shared" si="3"/>
        <v>1.05</v>
      </c>
      <c r="F49" s="40">
        <v>410</v>
      </c>
      <c r="G49" s="32">
        <f t="shared" si="4"/>
        <v>39047.619047619046</v>
      </c>
      <c r="H49" s="31" t="s">
        <v>63</v>
      </c>
      <c r="I49" s="31" t="s">
        <v>9</v>
      </c>
      <c r="J49" s="31" t="s">
        <v>9</v>
      </c>
      <c r="K49" s="31"/>
      <c r="L49" s="31"/>
      <c r="M49" s="31" t="s">
        <v>10</v>
      </c>
      <c r="N49" s="31" t="s">
        <v>1449</v>
      </c>
      <c r="O49" s="31"/>
      <c r="P49" s="31" t="s">
        <v>199</v>
      </c>
      <c r="Q49" s="31"/>
      <c r="R49" s="31" t="str">
        <f t="shared" si="0"/>
        <v>NA</v>
      </c>
      <c r="S49" s="31"/>
      <c r="T49" s="31"/>
      <c r="U49" s="31" t="s">
        <v>1422</v>
      </c>
      <c r="V49" s="31">
        <v>3</v>
      </c>
      <c r="W49" s="31">
        <v>523</v>
      </c>
      <c r="X49" s="31" t="s">
        <v>17</v>
      </c>
      <c r="Y49" s="32" t="str">
        <f t="shared" si="1"/>
        <v>NA</v>
      </c>
      <c r="Z49" s="32" t="str">
        <f t="shared" si="5"/>
        <v>NA</v>
      </c>
      <c r="AA49" s="40">
        <v>26</v>
      </c>
      <c r="AB49" s="36" t="s">
        <v>9</v>
      </c>
      <c r="AC49" s="32" t="str">
        <f t="shared" si="6"/>
        <v>NA</v>
      </c>
      <c r="AD49" s="32">
        <f t="shared" si="7"/>
        <v>26</v>
      </c>
      <c r="AE49" s="32">
        <f t="shared" si="8"/>
        <v>41.92307692307692</v>
      </c>
      <c r="AF49" s="32">
        <f t="shared" si="9"/>
        <v>41.92307692307692</v>
      </c>
      <c r="AG49" s="40" t="s">
        <v>8</v>
      </c>
      <c r="AH49" s="32" t="s">
        <v>9</v>
      </c>
      <c r="AI49" s="40" t="s">
        <v>8</v>
      </c>
      <c r="AJ49" s="32" t="s">
        <v>9</v>
      </c>
      <c r="AK49" s="40" t="s">
        <v>8</v>
      </c>
      <c r="AL49" s="32" t="s">
        <v>9</v>
      </c>
      <c r="AM49" s="32">
        <f t="shared" si="10"/>
        <v>41.92307692307692</v>
      </c>
      <c r="AN49" s="40">
        <f t="shared" si="11"/>
        <v>41.92307692307692</v>
      </c>
      <c r="AO49" s="31" t="s">
        <v>2854</v>
      </c>
      <c r="AP49" s="31">
        <v>2000</v>
      </c>
      <c r="AQ49" s="31" t="s">
        <v>195</v>
      </c>
      <c r="AR49" s="31" t="s">
        <v>196</v>
      </c>
      <c r="AS49" s="31" t="s">
        <v>197</v>
      </c>
      <c r="AT49" s="31" t="s">
        <v>198</v>
      </c>
      <c r="AU49" s="113" t="str">
        <f t="shared" si="14"/>
        <v>Simonov, P.A., 2000</v>
      </c>
      <c r="AV49" s="1"/>
      <c r="AW49" s="34"/>
      <c r="AX49" s="7"/>
      <c r="AY49" s="7"/>
      <c r="AZ49" s="7"/>
      <c r="BA49" s="7"/>
    </row>
    <row r="50" spans="1:53" s="8" customFormat="1" ht="15.75" customHeight="1" x14ac:dyDescent="0.3">
      <c r="A50" s="31" t="s">
        <v>14</v>
      </c>
      <c r="B50" s="40" t="s">
        <v>8</v>
      </c>
      <c r="C50" s="31">
        <v>1.91</v>
      </c>
      <c r="D50" s="31" t="str">
        <f t="shared" si="12"/>
        <v>NA</v>
      </c>
      <c r="E50" s="32">
        <f t="shared" si="3"/>
        <v>1.91</v>
      </c>
      <c r="F50" s="40">
        <v>410</v>
      </c>
      <c r="G50" s="32">
        <f t="shared" si="4"/>
        <v>21465.968586387437</v>
      </c>
      <c r="H50" s="31" t="s">
        <v>63</v>
      </c>
      <c r="I50" s="31" t="s">
        <v>9</v>
      </c>
      <c r="J50" s="31" t="s">
        <v>9</v>
      </c>
      <c r="K50" s="31"/>
      <c r="L50" s="31"/>
      <c r="M50" s="31" t="s">
        <v>10</v>
      </c>
      <c r="N50" s="31" t="s">
        <v>1449</v>
      </c>
      <c r="O50" s="31"/>
      <c r="P50" s="31" t="s">
        <v>199</v>
      </c>
      <c r="Q50" s="31"/>
      <c r="R50" s="31" t="str">
        <f t="shared" si="0"/>
        <v>NA</v>
      </c>
      <c r="S50" s="31"/>
      <c r="T50" s="31"/>
      <c r="U50" s="31" t="s">
        <v>1422</v>
      </c>
      <c r="V50" s="31">
        <v>3</v>
      </c>
      <c r="W50" s="31">
        <v>523</v>
      </c>
      <c r="X50" s="31" t="s">
        <v>17</v>
      </c>
      <c r="Y50" s="32" t="str">
        <f t="shared" si="1"/>
        <v>NA</v>
      </c>
      <c r="Z50" s="32" t="str">
        <f t="shared" si="5"/>
        <v>NA</v>
      </c>
      <c r="AA50" s="40">
        <v>25</v>
      </c>
      <c r="AB50" s="36" t="s">
        <v>9</v>
      </c>
      <c r="AC50" s="32" t="str">
        <f t="shared" si="6"/>
        <v>NA</v>
      </c>
      <c r="AD50" s="32">
        <f t="shared" si="7"/>
        <v>25</v>
      </c>
      <c r="AE50" s="32">
        <f t="shared" si="8"/>
        <v>43.6</v>
      </c>
      <c r="AF50" s="32">
        <f t="shared" si="9"/>
        <v>43.6</v>
      </c>
      <c r="AG50" s="40" t="s">
        <v>8</v>
      </c>
      <c r="AH50" s="32" t="s">
        <v>9</v>
      </c>
      <c r="AI50" s="40" t="s">
        <v>8</v>
      </c>
      <c r="AJ50" s="32" t="s">
        <v>9</v>
      </c>
      <c r="AK50" s="40" t="s">
        <v>8</v>
      </c>
      <c r="AL50" s="32" t="s">
        <v>9</v>
      </c>
      <c r="AM50" s="32">
        <f t="shared" si="10"/>
        <v>43.6</v>
      </c>
      <c r="AN50" s="40">
        <f t="shared" si="11"/>
        <v>43.6</v>
      </c>
      <c r="AO50" s="31" t="s">
        <v>2854</v>
      </c>
      <c r="AP50" s="31">
        <v>2000</v>
      </c>
      <c r="AQ50" s="31" t="s">
        <v>195</v>
      </c>
      <c r="AR50" s="31" t="s">
        <v>196</v>
      </c>
      <c r="AS50" s="31" t="s">
        <v>197</v>
      </c>
      <c r="AT50" s="31" t="s">
        <v>198</v>
      </c>
      <c r="AU50" s="113" t="str">
        <f t="shared" si="14"/>
        <v>Simonov, P.A., 2000</v>
      </c>
      <c r="AV50" s="1"/>
      <c r="AW50" s="34"/>
      <c r="AX50" s="7"/>
      <c r="AY50" s="7"/>
      <c r="AZ50" s="7"/>
      <c r="BA50" s="7"/>
    </row>
    <row r="51" spans="1:53" s="8" customFormat="1" ht="15.75" customHeight="1" x14ac:dyDescent="0.3">
      <c r="A51" s="31" t="s">
        <v>14</v>
      </c>
      <c r="B51" s="40" t="s">
        <v>8</v>
      </c>
      <c r="C51" s="32">
        <v>3.08</v>
      </c>
      <c r="D51" s="31" t="str">
        <f t="shared" si="12"/>
        <v>NA</v>
      </c>
      <c r="E51" s="32">
        <f t="shared" si="3"/>
        <v>3.08</v>
      </c>
      <c r="F51" s="40">
        <v>410</v>
      </c>
      <c r="G51" s="32">
        <f t="shared" si="4"/>
        <v>13311.688311688311</v>
      </c>
      <c r="H51" s="31" t="s">
        <v>63</v>
      </c>
      <c r="I51" s="31" t="s">
        <v>9</v>
      </c>
      <c r="J51" s="31" t="s">
        <v>9</v>
      </c>
      <c r="K51" s="31"/>
      <c r="L51" s="31"/>
      <c r="M51" s="31" t="s">
        <v>10</v>
      </c>
      <c r="N51" s="31" t="s">
        <v>1449</v>
      </c>
      <c r="O51" s="31"/>
      <c r="P51" s="31" t="s">
        <v>199</v>
      </c>
      <c r="Q51" s="31"/>
      <c r="R51" s="31" t="str">
        <f t="shared" si="0"/>
        <v>NA</v>
      </c>
      <c r="S51" s="31"/>
      <c r="T51" s="31"/>
      <c r="U51" s="31" t="s">
        <v>1422</v>
      </c>
      <c r="V51" s="31">
        <v>3</v>
      </c>
      <c r="W51" s="31">
        <v>523</v>
      </c>
      <c r="X51" s="31" t="s">
        <v>17</v>
      </c>
      <c r="Y51" s="32" t="str">
        <f t="shared" si="1"/>
        <v>NA</v>
      </c>
      <c r="Z51" s="32" t="str">
        <f t="shared" si="5"/>
        <v>NA</v>
      </c>
      <c r="AA51" s="40">
        <v>25</v>
      </c>
      <c r="AB51" s="36" t="s">
        <v>9</v>
      </c>
      <c r="AC51" s="32" t="str">
        <f t="shared" si="6"/>
        <v>NA</v>
      </c>
      <c r="AD51" s="32">
        <f t="shared" si="7"/>
        <v>25</v>
      </c>
      <c r="AE51" s="32">
        <f t="shared" si="8"/>
        <v>43.6</v>
      </c>
      <c r="AF51" s="32">
        <f t="shared" si="9"/>
        <v>43.6</v>
      </c>
      <c r="AG51" s="40" t="s">
        <v>8</v>
      </c>
      <c r="AH51" s="32" t="s">
        <v>9</v>
      </c>
      <c r="AI51" s="40" t="s">
        <v>8</v>
      </c>
      <c r="AJ51" s="32" t="s">
        <v>9</v>
      </c>
      <c r="AK51" s="40" t="s">
        <v>8</v>
      </c>
      <c r="AL51" s="32" t="s">
        <v>9</v>
      </c>
      <c r="AM51" s="32">
        <f t="shared" si="10"/>
        <v>43.6</v>
      </c>
      <c r="AN51" s="40">
        <f t="shared" si="11"/>
        <v>43.6</v>
      </c>
      <c r="AO51" s="31" t="s">
        <v>2854</v>
      </c>
      <c r="AP51" s="31">
        <v>2000</v>
      </c>
      <c r="AQ51" s="31" t="s">
        <v>195</v>
      </c>
      <c r="AR51" s="31" t="s">
        <v>196</v>
      </c>
      <c r="AS51" s="31" t="s">
        <v>197</v>
      </c>
      <c r="AT51" s="31" t="s">
        <v>198</v>
      </c>
      <c r="AU51" s="113" t="str">
        <f t="shared" si="14"/>
        <v>Simonov, P.A., 2000</v>
      </c>
      <c r="AV51" s="1"/>
      <c r="AW51" s="34"/>
      <c r="AX51" s="7"/>
      <c r="AY51" s="7"/>
      <c r="AZ51" s="7"/>
      <c r="BA51" s="7"/>
    </row>
    <row r="52" spans="1:53" s="8" customFormat="1" ht="15.75" customHeight="1" x14ac:dyDescent="0.3">
      <c r="A52" s="31" t="s">
        <v>14</v>
      </c>
      <c r="B52" s="40" t="s">
        <v>8</v>
      </c>
      <c r="C52" s="32">
        <v>4.07</v>
      </c>
      <c r="D52" s="31" t="str">
        <f t="shared" si="12"/>
        <v>NA</v>
      </c>
      <c r="E52" s="32">
        <f t="shared" si="3"/>
        <v>4.07</v>
      </c>
      <c r="F52" s="40">
        <v>410</v>
      </c>
      <c r="G52" s="32">
        <f t="shared" si="4"/>
        <v>10073.710073710074</v>
      </c>
      <c r="H52" s="31" t="s">
        <v>63</v>
      </c>
      <c r="I52" s="31" t="s">
        <v>9</v>
      </c>
      <c r="J52" s="31" t="s">
        <v>9</v>
      </c>
      <c r="K52" s="31"/>
      <c r="L52" s="31"/>
      <c r="M52" s="31" t="s">
        <v>10</v>
      </c>
      <c r="N52" s="31" t="s">
        <v>1449</v>
      </c>
      <c r="O52" s="31"/>
      <c r="P52" s="31" t="s">
        <v>199</v>
      </c>
      <c r="Q52" s="31"/>
      <c r="R52" s="31" t="str">
        <f t="shared" si="0"/>
        <v>NA</v>
      </c>
      <c r="S52" s="31"/>
      <c r="T52" s="31"/>
      <c r="U52" s="31" t="s">
        <v>1422</v>
      </c>
      <c r="V52" s="31">
        <v>3</v>
      </c>
      <c r="W52" s="31">
        <v>523</v>
      </c>
      <c r="X52" s="31" t="s">
        <v>17</v>
      </c>
      <c r="Y52" s="32" t="str">
        <f t="shared" si="1"/>
        <v>NA</v>
      </c>
      <c r="Z52" s="32" t="str">
        <f t="shared" si="5"/>
        <v>NA</v>
      </c>
      <c r="AA52" s="40">
        <v>26</v>
      </c>
      <c r="AB52" s="36" t="s">
        <v>9</v>
      </c>
      <c r="AC52" s="32" t="str">
        <f t="shared" si="6"/>
        <v>NA</v>
      </c>
      <c r="AD52" s="32">
        <f t="shared" si="7"/>
        <v>26</v>
      </c>
      <c r="AE52" s="32">
        <f t="shared" si="8"/>
        <v>41.92307692307692</v>
      </c>
      <c r="AF52" s="32">
        <f t="shared" si="9"/>
        <v>41.92307692307692</v>
      </c>
      <c r="AG52" s="40" t="s">
        <v>8</v>
      </c>
      <c r="AH52" s="32" t="s">
        <v>9</v>
      </c>
      <c r="AI52" s="40" t="s">
        <v>8</v>
      </c>
      <c r="AJ52" s="32" t="s">
        <v>9</v>
      </c>
      <c r="AK52" s="40" t="s">
        <v>8</v>
      </c>
      <c r="AL52" s="32" t="s">
        <v>9</v>
      </c>
      <c r="AM52" s="32">
        <f t="shared" si="10"/>
        <v>41.92307692307692</v>
      </c>
      <c r="AN52" s="40">
        <f t="shared" si="11"/>
        <v>41.92307692307692</v>
      </c>
      <c r="AO52" s="31" t="s">
        <v>2854</v>
      </c>
      <c r="AP52" s="31">
        <v>2000</v>
      </c>
      <c r="AQ52" s="31" t="s">
        <v>195</v>
      </c>
      <c r="AR52" s="31" t="s">
        <v>196</v>
      </c>
      <c r="AS52" s="31" t="s">
        <v>197</v>
      </c>
      <c r="AT52" s="31" t="s">
        <v>198</v>
      </c>
      <c r="AU52" s="113" t="str">
        <f t="shared" si="14"/>
        <v>Simonov, P.A., 2000</v>
      </c>
      <c r="AV52" s="1"/>
      <c r="AW52" s="34"/>
      <c r="AX52" s="7"/>
      <c r="AY52" s="7"/>
      <c r="AZ52" s="7"/>
      <c r="BA52" s="7"/>
    </row>
    <row r="53" spans="1:53" s="8" customFormat="1" ht="15.75" customHeight="1" x14ac:dyDescent="0.3">
      <c r="A53" s="31" t="s">
        <v>14</v>
      </c>
      <c r="B53" s="40" t="s">
        <v>8</v>
      </c>
      <c r="C53" s="32">
        <v>6</v>
      </c>
      <c r="D53" s="31" t="str">
        <f t="shared" si="12"/>
        <v>NA</v>
      </c>
      <c r="E53" s="32">
        <f t="shared" si="3"/>
        <v>6</v>
      </c>
      <c r="F53" s="40">
        <v>410</v>
      </c>
      <c r="G53" s="32">
        <f t="shared" si="4"/>
        <v>6833.333333333333</v>
      </c>
      <c r="H53" s="31" t="s">
        <v>63</v>
      </c>
      <c r="I53" s="31" t="s">
        <v>9</v>
      </c>
      <c r="J53" s="31" t="s">
        <v>9</v>
      </c>
      <c r="K53" s="31"/>
      <c r="L53" s="31"/>
      <c r="M53" s="31" t="s">
        <v>10</v>
      </c>
      <c r="N53" s="31" t="s">
        <v>1449</v>
      </c>
      <c r="O53" s="31"/>
      <c r="P53" s="31" t="s">
        <v>199</v>
      </c>
      <c r="Q53" s="31"/>
      <c r="R53" s="31" t="str">
        <f t="shared" si="0"/>
        <v>NA</v>
      </c>
      <c r="S53" s="31"/>
      <c r="T53" s="31"/>
      <c r="U53" s="31" t="s">
        <v>1422</v>
      </c>
      <c r="V53" s="31">
        <v>3</v>
      </c>
      <c r="W53" s="31">
        <v>523</v>
      </c>
      <c r="X53" s="31" t="s">
        <v>17</v>
      </c>
      <c r="Y53" s="32" t="str">
        <f t="shared" si="1"/>
        <v>NA</v>
      </c>
      <c r="Z53" s="32" t="str">
        <f t="shared" si="5"/>
        <v>NA</v>
      </c>
      <c r="AA53" s="40">
        <v>30</v>
      </c>
      <c r="AB53" s="36" t="s">
        <v>9</v>
      </c>
      <c r="AC53" s="32" t="str">
        <f t="shared" si="6"/>
        <v>NA</v>
      </c>
      <c r="AD53" s="32">
        <f t="shared" si="7"/>
        <v>30</v>
      </c>
      <c r="AE53" s="32">
        <f t="shared" si="8"/>
        <v>36.333333333333336</v>
      </c>
      <c r="AF53" s="32">
        <f t="shared" si="9"/>
        <v>36.333333333333336</v>
      </c>
      <c r="AG53" s="40" t="s">
        <v>8</v>
      </c>
      <c r="AH53" s="32" t="s">
        <v>9</v>
      </c>
      <c r="AI53" s="40" t="s">
        <v>8</v>
      </c>
      <c r="AJ53" s="32" t="s">
        <v>9</v>
      </c>
      <c r="AK53" s="40" t="s">
        <v>8</v>
      </c>
      <c r="AL53" s="32" t="s">
        <v>9</v>
      </c>
      <c r="AM53" s="32">
        <f t="shared" si="10"/>
        <v>36.333333333333336</v>
      </c>
      <c r="AN53" s="40">
        <f t="shared" si="11"/>
        <v>36.333333333333336</v>
      </c>
      <c r="AO53" s="31" t="s">
        <v>2854</v>
      </c>
      <c r="AP53" s="31">
        <v>2000</v>
      </c>
      <c r="AQ53" s="31" t="s">
        <v>195</v>
      </c>
      <c r="AR53" s="31" t="s">
        <v>196</v>
      </c>
      <c r="AS53" s="31" t="s">
        <v>197</v>
      </c>
      <c r="AT53" s="31" t="s">
        <v>198</v>
      </c>
      <c r="AU53" s="113" t="str">
        <f t="shared" si="14"/>
        <v>Simonov, P.A., 2000</v>
      </c>
      <c r="AV53" s="1"/>
      <c r="AW53" s="34"/>
      <c r="AX53" s="7"/>
      <c r="AY53" s="7"/>
      <c r="AZ53" s="7"/>
      <c r="BA53" s="7"/>
    </row>
    <row r="54" spans="1:53" s="8" customFormat="1" ht="15.75" customHeight="1" x14ac:dyDescent="0.3">
      <c r="A54" s="31" t="s">
        <v>14</v>
      </c>
      <c r="B54" s="40" t="s">
        <v>8</v>
      </c>
      <c r="C54" s="32">
        <v>1</v>
      </c>
      <c r="D54" s="31" t="str">
        <f t="shared" si="12"/>
        <v>NA</v>
      </c>
      <c r="E54" s="32">
        <f t="shared" si="3"/>
        <v>1</v>
      </c>
      <c r="F54" s="40">
        <v>410</v>
      </c>
      <c r="G54" s="32">
        <f t="shared" si="4"/>
        <v>41000</v>
      </c>
      <c r="H54" s="31" t="s">
        <v>63</v>
      </c>
      <c r="I54" s="31" t="s">
        <v>9</v>
      </c>
      <c r="J54" s="31" t="s">
        <v>9</v>
      </c>
      <c r="K54" s="31"/>
      <c r="L54" s="31"/>
      <c r="M54" s="31" t="s">
        <v>10</v>
      </c>
      <c r="N54" s="31" t="s">
        <v>1449</v>
      </c>
      <c r="O54" s="31"/>
      <c r="P54" s="31" t="s">
        <v>199</v>
      </c>
      <c r="Q54" s="31"/>
      <c r="R54" s="31" t="str">
        <f t="shared" si="0"/>
        <v>NA</v>
      </c>
      <c r="S54" s="31"/>
      <c r="T54" s="31"/>
      <c r="U54" s="31" t="s">
        <v>1422</v>
      </c>
      <c r="V54" s="31">
        <v>3</v>
      </c>
      <c r="W54" s="31">
        <v>523</v>
      </c>
      <c r="X54" s="31" t="s">
        <v>17</v>
      </c>
      <c r="Y54" s="32" t="str">
        <f t="shared" si="1"/>
        <v>NA</v>
      </c>
      <c r="Z54" s="32" t="str">
        <f t="shared" si="5"/>
        <v>NA</v>
      </c>
      <c r="AA54" s="40">
        <v>36</v>
      </c>
      <c r="AB54" s="36" t="s">
        <v>9</v>
      </c>
      <c r="AC54" s="32" t="str">
        <f t="shared" si="6"/>
        <v>NA</v>
      </c>
      <c r="AD54" s="32">
        <f t="shared" si="7"/>
        <v>36</v>
      </c>
      <c r="AE54" s="32">
        <f t="shared" si="8"/>
        <v>30.277777777777779</v>
      </c>
      <c r="AF54" s="32">
        <f t="shared" si="9"/>
        <v>30.277777777777779</v>
      </c>
      <c r="AG54" s="40" t="s">
        <v>8</v>
      </c>
      <c r="AH54" s="32" t="s">
        <v>9</v>
      </c>
      <c r="AI54" s="40" t="s">
        <v>8</v>
      </c>
      <c r="AJ54" s="32" t="s">
        <v>9</v>
      </c>
      <c r="AK54" s="40" t="s">
        <v>8</v>
      </c>
      <c r="AL54" s="32" t="s">
        <v>9</v>
      </c>
      <c r="AM54" s="32">
        <f t="shared" si="10"/>
        <v>30.277777777777779</v>
      </c>
      <c r="AN54" s="40">
        <f t="shared" si="11"/>
        <v>30.277777777777779</v>
      </c>
      <c r="AO54" s="31" t="s">
        <v>2854</v>
      </c>
      <c r="AP54" s="31">
        <v>2000</v>
      </c>
      <c r="AQ54" s="31" t="s">
        <v>195</v>
      </c>
      <c r="AR54" s="31" t="s">
        <v>196</v>
      </c>
      <c r="AS54" s="31" t="s">
        <v>197</v>
      </c>
      <c r="AT54" s="31" t="s">
        <v>198</v>
      </c>
      <c r="AU54" s="113" t="str">
        <f t="shared" si="14"/>
        <v>Simonov, P.A., 2000</v>
      </c>
      <c r="AV54" s="1"/>
      <c r="AW54" s="34"/>
      <c r="AX54" s="7"/>
      <c r="AY54" s="7"/>
      <c r="AZ54" s="7"/>
      <c r="BA54" s="7"/>
    </row>
    <row r="55" spans="1:53" s="8" customFormat="1" ht="15.75" customHeight="1" x14ac:dyDescent="0.3">
      <c r="A55" s="31" t="s">
        <v>2439</v>
      </c>
      <c r="B55" s="40" t="s">
        <v>8</v>
      </c>
      <c r="C55" s="31">
        <v>0.72</v>
      </c>
      <c r="D55" s="31" t="str">
        <f t="shared" si="12"/>
        <v>NA</v>
      </c>
      <c r="E55" s="32">
        <f t="shared" si="3"/>
        <v>0.72</v>
      </c>
      <c r="F55" s="40">
        <v>1200</v>
      </c>
      <c r="G55" s="32">
        <f t="shared" si="4"/>
        <v>166666.66666666669</v>
      </c>
      <c r="H55" s="31" t="s">
        <v>63</v>
      </c>
      <c r="I55" s="31" t="s">
        <v>901</v>
      </c>
      <c r="J55" s="31" t="s">
        <v>728</v>
      </c>
      <c r="K55" s="31">
        <v>573</v>
      </c>
      <c r="L55" s="31">
        <v>6</v>
      </c>
      <c r="M55" s="31" t="s">
        <v>33</v>
      </c>
      <c r="N55" s="31" t="s">
        <v>1017</v>
      </c>
      <c r="O55" s="68">
        <v>11</v>
      </c>
      <c r="P55" s="31" t="s">
        <v>199</v>
      </c>
      <c r="Q55" s="31"/>
      <c r="R55" s="31" t="str">
        <f t="shared" si="0"/>
        <v>NA</v>
      </c>
      <c r="S55" s="31"/>
      <c r="T55" s="31"/>
      <c r="U55" s="31" t="s">
        <v>1422</v>
      </c>
      <c r="V55" s="31"/>
      <c r="W55" s="31">
        <v>723</v>
      </c>
      <c r="X55" s="31" t="s">
        <v>17</v>
      </c>
      <c r="Y55" s="32">
        <f t="shared" si="1"/>
        <v>1.05</v>
      </c>
      <c r="Z55" s="32" t="str">
        <f t="shared" si="5"/>
        <v>NA</v>
      </c>
      <c r="AA55" s="40">
        <v>30</v>
      </c>
      <c r="AB55" s="36" t="s">
        <v>9</v>
      </c>
      <c r="AC55" s="32" t="str">
        <f t="shared" si="6"/>
        <v>NA</v>
      </c>
      <c r="AD55" s="32">
        <f t="shared" si="7"/>
        <v>30</v>
      </c>
      <c r="AE55" s="32" t="str">
        <f t="shared" si="8"/>
        <v>NA</v>
      </c>
      <c r="AF55" s="32">
        <f t="shared" si="9"/>
        <v>35</v>
      </c>
      <c r="AG55" s="40">
        <v>35</v>
      </c>
      <c r="AH55" s="32" t="s">
        <v>9</v>
      </c>
      <c r="AI55" s="40" t="s">
        <v>8</v>
      </c>
      <c r="AJ55" s="32" t="s">
        <v>9</v>
      </c>
      <c r="AK55" s="40">
        <v>48</v>
      </c>
      <c r="AL55" s="32" t="s">
        <v>9</v>
      </c>
      <c r="AM55" s="32">
        <f t="shared" si="10"/>
        <v>35</v>
      </c>
      <c r="AN55" s="40">
        <f t="shared" si="11"/>
        <v>35</v>
      </c>
      <c r="AO55" s="34" t="s">
        <v>2841</v>
      </c>
      <c r="AP55" s="31">
        <v>2000</v>
      </c>
      <c r="AQ55" s="31" t="s">
        <v>1723</v>
      </c>
      <c r="AR55" s="31" t="s">
        <v>200</v>
      </c>
      <c r="AS55" s="31" t="s">
        <v>201</v>
      </c>
      <c r="AT55" s="31" t="s">
        <v>202</v>
      </c>
      <c r="AU55" s="113" t="str">
        <f t="shared" si="14"/>
        <v>Benitez, J.L., 2000</v>
      </c>
      <c r="AV55" s="1"/>
      <c r="AW55" s="34"/>
      <c r="AX55" s="7"/>
      <c r="AY55" s="7"/>
      <c r="AZ55" s="7"/>
      <c r="BA55" s="7"/>
    </row>
    <row r="56" spans="1:53" s="8" customFormat="1" ht="15.75" customHeight="1" x14ac:dyDescent="0.3">
      <c r="A56" s="31" t="s">
        <v>2439</v>
      </c>
      <c r="B56" s="40" t="s">
        <v>8</v>
      </c>
      <c r="C56" s="31">
        <v>0.88</v>
      </c>
      <c r="D56" s="31" t="str">
        <f t="shared" si="12"/>
        <v>NA</v>
      </c>
      <c r="E56" s="32">
        <f t="shared" si="3"/>
        <v>0.88</v>
      </c>
      <c r="F56" s="40">
        <v>1200</v>
      </c>
      <c r="G56" s="32">
        <f t="shared" si="4"/>
        <v>136363.63636363635</v>
      </c>
      <c r="H56" s="31" t="s">
        <v>63</v>
      </c>
      <c r="I56" s="31" t="s">
        <v>901</v>
      </c>
      <c r="J56" s="31" t="s">
        <v>728</v>
      </c>
      <c r="K56" s="31">
        <v>573</v>
      </c>
      <c r="L56" s="31">
        <v>6</v>
      </c>
      <c r="M56" s="31" t="s">
        <v>33</v>
      </c>
      <c r="N56" s="31" t="s">
        <v>1017</v>
      </c>
      <c r="O56" s="68">
        <v>11</v>
      </c>
      <c r="P56" s="31" t="s">
        <v>199</v>
      </c>
      <c r="Q56" s="31"/>
      <c r="R56" s="31" t="str">
        <f t="shared" si="0"/>
        <v>NA</v>
      </c>
      <c r="S56" s="31"/>
      <c r="T56" s="31"/>
      <c r="U56" s="31" t="s">
        <v>1422</v>
      </c>
      <c r="V56" s="31"/>
      <c r="W56" s="31">
        <v>723</v>
      </c>
      <c r="X56" s="31" t="s">
        <v>17</v>
      </c>
      <c r="Y56" s="32">
        <f t="shared" si="1"/>
        <v>1.05</v>
      </c>
      <c r="Z56" s="32" t="str">
        <f t="shared" si="5"/>
        <v>NA</v>
      </c>
      <c r="AA56" s="40">
        <v>10</v>
      </c>
      <c r="AB56" s="36" t="s">
        <v>9</v>
      </c>
      <c r="AC56" s="32" t="str">
        <f t="shared" si="6"/>
        <v>NA</v>
      </c>
      <c r="AD56" s="32">
        <f t="shared" si="7"/>
        <v>10</v>
      </c>
      <c r="AE56" s="32" t="str">
        <f t="shared" si="8"/>
        <v>NA</v>
      </c>
      <c r="AF56" s="32">
        <f t="shared" si="9"/>
        <v>105</v>
      </c>
      <c r="AG56" s="40">
        <v>105</v>
      </c>
      <c r="AH56" s="32" t="s">
        <v>9</v>
      </c>
      <c r="AI56" s="40" t="s">
        <v>8</v>
      </c>
      <c r="AJ56" s="32" t="s">
        <v>9</v>
      </c>
      <c r="AK56" s="40">
        <v>86</v>
      </c>
      <c r="AL56" s="32" t="s">
        <v>9</v>
      </c>
      <c r="AM56" s="32">
        <f t="shared" si="10"/>
        <v>105</v>
      </c>
      <c r="AN56" s="40">
        <f t="shared" si="11"/>
        <v>105</v>
      </c>
      <c r="AO56" s="34" t="s">
        <v>2841</v>
      </c>
      <c r="AP56" s="31">
        <v>2000</v>
      </c>
      <c r="AQ56" s="31" t="s">
        <v>1723</v>
      </c>
      <c r="AR56" s="31" t="s">
        <v>200</v>
      </c>
      <c r="AS56" s="31" t="s">
        <v>201</v>
      </c>
      <c r="AT56" s="31" t="s">
        <v>202</v>
      </c>
      <c r="AU56" s="113" t="str">
        <f t="shared" si="14"/>
        <v>Benitez, J.L., 2000</v>
      </c>
      <c r="AV56" s="1"/>
      <c r="AW56" s="34"/>
      <c r="AX56" s="7"/>
      <c r="AY56" s="7"/>
      <c r="AZ56" s="7"/>
      <c r="BA56" s="7"/>
    </row>
    <row r="57" spans="1:53" s="8" customFormat="1" ht="15.75" customHeight="1" x14ac:dyDescent="0.3">
      <c r="A57" s="31" t="s">
        <v>2439</v>
      </c>
      <c r="B57" s="40" t="s">
        <v>8</v>
      </c>
      <c r="C57" s="31">
        <v>0.98</v>
      </c>
      <c r="D57" s="31" t="str">
        <f t="shared" si="12"/>
        <v>NA</v>
      </c>
      <c r="E57" s="32">
        <f>IF(B57="NA",C57,B57)</f>
        <v>0.98</v>
      </c>
      <c r="F57" s="40">
        <v>250</v>
      </c>
      <c r="G57" s="32">
        <f t="shared" si="4"/>
        <v>25510.204081632655</v>
      </c>
      <c r="H57" s="49" t="s">
        <v>1414</v>
      </c>
      <c r="I57" s="31" t="s">
        <v>203</v>
      </c>
      <c r="J57" s="31" t="s">
        <v>9</v>
      </c>
      <c r="K57" s="31"/>
      <c r="L57" s="31"/>
      <c r="M57" s="31" t="s">
        <v>10</v>
      </c>
      <c r="N57" s="31" t="s">
        <v>56</v>
      </c>
      <c r="O57" s="31"/>
      <c r="P57" s="31" t="s">
        <v>199</v>
      </c>
      <c r="Q57" s="39">
        <v>8.5</v>
      </c>
      <c r="R57" s="31" t="str">
        <f t="shared" si="0"/>
        <v>NA</v>
      </c>
      <c r="S57" s="31"/>
      <c r="T57" s="31"/>
      <c r="U57" s="31" t="s">
        <v>1422</v>
      </c>
      <c r="V57" s="31"/>
      <c r="W57" s="31">
        <v>723</v>
      </c>
      <c r="X57" s="31" t="s">
        <v>17</v>
      </c>
      <c r="Y57" s="32">
        <f>IF(AND(X57="CO Chemisorption",AA57&lt;&gt;"NA",AG57&lt;&gt;"NA"),AA57*AG57*0.001,"NA")</f>
        <v>1.141</v>
      </c>
      <c r="Z57" s="32" t="str">
        <f>IF(AND(X57="H2 Chemisorption",AA57&lt;&gt;"NA",AG57&lt;&gt;"NA"),AA57*AG57*0.001,"NA")</f>
        <v>NA</v>
      </c>
      <c r="AA57" s="40">
        <v>7</v>
      </c>
      <c r="AB57" s="36" t="s">
        <v>9</v>
      </c>
      <c r="AC57" s="32" t="str">
        <f t="shared" si="6"/>
        <v>NA</v>
      </c>
      <c r="AD57" s="32">
        <f t="shared" si="7"/>
        <v>7</v>
      </c>
      <c r="AE57" s="32" t="str">
        <f t="shared" si="8"/>
        <v>NA</v>
      </c>
      <c r="AF57" s="32">
        <f t="shared" si="9"/>
        <v>163</v>
      </c>
      <c r="AG57" s="40">
        <v>163</v>
      </c>
      <c r="AH57" s="32" t="s">
        <v>9</v>
      </c>
      <c r="AI57" s="40" t="s">
        <v>8</v>
      </c>
      <c r="AJ57" s="32" t="s">
        <v>9</v>
      </c>
      <c r="AK57" s="40">
        <v>102</v>
      </c>
      <c r="AL57" s="32" t="s">
        <v>9</v>
      </c>
      <c r="AM57" s="32">
        <f>IF(AND(AF57="NA",AK57&lt;&gt;"NA"),AK57,AF57)</f>
        <v>163</v>
      </c>
      <c r="AN57" s="40">
        <f>IF(AND(AM57="NA",AI57&lt;&gt;"NA"),AI57,AM57)</f>
        <v>163</v>
      </c>
      <c r="AO57" s="34" t="s">
        <v>2841</v>
      </c>
      <c r="AP57" s="31">
        <v>2000</v>
      </c>
      <c r="AQ57" s="31" t="s">
        <v>1723</v>
      </c>
      <c r="AR57" s="31" t="s">
        <v>200</v>
      </c>
      <c r="AS57" s="31" t="s">
        <v>201</v>
      </c>
      <c r="AT57" s="31" t="s">
        <v>202</v>
      </c>
      <c r="AU57" s="113" t="str">
        <f t="shared" si="14"/>
        <v>Benitez, J.L., 2000</v>
      </c>
      <c r="AV57" s="25"/>
      <c r="AW57" s="34" t="s">
        <v>827</v>
      </c>
      <c r="AX57" s="7"/>
      <c r="AY57" s="7"/>
      <c r="AZ57" s="7"/>
      <c r="BA57" s="7"/>
    </row>
    <row r="58" spans="1:53" s="8" customFormat="1" ht="15.75" customHeight="1" x14ac:dyDescent="0.3">
      <c r="A58" s="31" t="s">
        <v>2439</v>
      </c>
      <c r="B58" s="40" t="s">
        <v>8</v>
      </c>
      <c r="C58" s="31">
        <v>2.85</v>
      </c>
      <c r="D58" s="31" t="str">
        <f t="shared" si="12"/>
        <v>NA</v>
      </c>
      <c r="E58" s="32">
        <f>IF(B58="NA",C58,B58)</f>
        <v>2.85</v>
      </c>
      <c r="F58" s="40">
        <v>431</v>
      </c>
      <c r="G58" s="32">
        <f t="shared" si="4"/>
        <v>15122.807017543859</v>
      </c>
      <c r="H58" s="31" t="s">
        <v>7</v>
      </c>
      <c r="I58" s="31" t="s">
        <v>205</v>
      </c>
      <c r="J58" s="31" t="s">
        <v>9</v>
      </c>
      <c r="K58" s="31"/>
      <c r="L58" s="31"/>
      <c r="M58" s="31" t="s">
        <v>10</v>
      </c>
      <c r="N58" s="31" t="s">
        <v>56</v>
      </c>
      <c r="O58" s="31"/>
      <c r="P58" s="31" t="s">
        <v>199</v>
      </c>
      <c r="Q58" s="39">
        <v>3</v>
      </c>
      <c r="R58" s="31" t="str">
        <f t="shared" si="0"/>
        <v>NA</v>
      </c>
      <c r="S58" s="31"/>
      <c r="T58" s="31"/>
      <c r="U58" s="31" t="s">
        <v>1422</v>
      </c>
      <c r="V58" s="31"/>
      <c r="W58" s="31">
        <v>723</v>
      </c>
      <c r="X58" s="31" t="s">
        <v>17</v>
      </c>
      <c r="Y58" s="32">
        <f>IF(AND(X58="CO Chemisorption",AA58&lt;&gt;"NA",AG58&lt;&gt;"NA"),AA58*AG58*0.001,"NA")</f>
        <v>1.1440000000000001</v>
      </c>
      <c r="Z58" s="32" t="str">
        <f>IF(AND(X58="H2 Chemisorption",AA58&lt;&gt;"NA",AG58&lt;&gt;"NA"),AA58*AG58*0.001,"NA")</f>
        <v>NA</v>
      </c>
      <c r="AA58" s="40">
        <v>8</v>
      </c>
      <c r="AB58" s="36" t="s">
        <v>9</v>
      </c>
      <c r="AC58" s="32" t="str">
        <f t="shared" si="6"/>
        <v>NA</v>
      </c>
      <c r="AD58" s="32">
        <f t="shared" si="7"/>
        <v>8</v>
      </c>
      <c r="AE58" s="32" t="str">
        <f t="shared" si="8"/>
        <v>NA</v>
      </c>
      <c r="AF58" s="32">
        <f t="shared" si="9"/>
        <v>143</v>
      </c>
      <c r="AG58" s="40">
        <v>143</v>
      </c>
      <c r="AH58" s="32" t="s">
        <v>9</v>
      </c>
      <c r="AI58" s="40" t="s">
        <v>8</v>
      </c>
      <c r="AJ58" s="32" t="s">
        <v>9</v>
      </c>
      <c r="AK58" s="40">
        <v>115</v>
      </c>
      <c r="AL58" s="32" t="s">
        <v>9</v>
      </c>
      <c r="AM58" s="32">
        <f>IF(AND(AF58="NA",AK58&lt;&gt;"NA"),AK58,AF58)</f>
        <v>143</v>
      </c>
      <c r="AN58" s="40">
        <f>IF(AND(AM58="NA",AI58&lt;&gt;"NA"),AI58,AM58)</f>
        <v>143</v>
      </c>
      <c r="AO58" s="34" t="s">
        <v>2841</v>
      </c>
      <c r="AP58" s="31">
        <v>2000</v>
      </c>
      <c r="AQ58" s="31" t="s">
        <v>1723</v>
      </c>
      <c r="AR58" s="31" t="s">
        <v>200</v>
      </c>
      <c r="AS58" s="31" t="s">
        <v>201</v>
      </c>
      <c r="AT58" s="31" t="s">
        <v>202</v>
      </c>
      <c r="AU58" s="113" t="str">
        <f t="shared" si="14"/>
        <v>Benitez, J.L., 2000</v>
      </c>
      <c r="AV58" s="25"/>
      <c r="AW58" s="34" t="s">
        <v>815</v>
      </c>
      <c r="AX58" s="7"/>
      <c r="AY58" s="7"/>
      <c r="AZ58" s="7"/>
      <c r="BA58" s="7"/>
    </row>
    <row r="59" spans="1:53" s="8" customFormat="1" ht="15.75" customHeight="1" x14ac:dyDescent="0.3">
      <c r="A59" s="31" t="s">
        <v>14</v>
      </c>
      <c r="B59" s="40">
        <v>0.5</v>
      </c>
      <c r="C59" s="32" t="s">
        <v>8</v>
      </c>
      <c r="D59" s="31" t="str">
        <f t="shared" si="12"/>
        <v>NA</v>
      </c>
      <c r="E59" s="32">
        <f>IF(B59="NA",C59,B59)</f>
        <v>0.5</v>
      </c>
      <c r="F59" s="40"/>
      <c r="G59" s="32" t="s">
        <v>8</v>
      </c>
      <c r="H59" s="31" t="s">
        <v>63</v>
      </c>
      <c r="I59" s="31" t="s">
        <v>788</v>
      </c>
      <c r="J59" s="31" t="s">
        <v>9</v>
      </c>
      <c r="K59" s="31"/>
      <c r="L59" s="31"/>
      <c r="M59" s="31" t="s">
        <v>10</v>
      </c>
      <c r="N59" s="31" t="s">
        <v>1449</v>
      </c>
      <c r="O59" s="31"/>
      <c r="P59" s="31" t="s">
        <v>199</v>
      </c>
      <c r="Q59" s="31"/>
      <c r="R59" s="31" t="str">
        <f t="shared" si="0"/>
        <v>NA</v>
      </c>
      <c r="S59" s="31"/>
      <c r="T59" s="31"/>
      <c r="U59" s="31" t="s">
        <v>1422</v>
      </c>
      <c r="V59" s="31">
        <v>3</v>
      </c>
      <c r="W59" s="31">
        <v>573</v>
      </c>
      <c r="X59" s="31" t="s">
        <v>34</v>
      </c>
      <c r="Y59" s="32" t="str">
        <f>IF(AND(X59="CO Chemisorption",AA59&lt;&gt;"NA",AG59&lt;&gt;"NA"),AA59*AG59*0.001,"NA")</f>
        <v>NA</v>
      </c>
      <c r="Z59" s="32" t="str">
        <f>IF(AND(X59="H2 Chemisorption",AA59&lt;&gt;"NA",AG59&lt;&gt;"NA"),AA59*AG59*0.001,"NA")</f>
        <v>NA</v>
      </c>
      <c r="AA59" s="32" t="s">
        <v>8</v>
      </c>
      <c r="AB59" s="31" t="s">
        <v>9</v>
      </c>
      <c r="AC59" s="32">
        <f t="shared" si="6"/>
        <v>7.7857142857142856</v>
      </c>
      <c r="AD59" s="32">
        <f t="shared" si="7"/>
        <v>7.7857142857142856</v>
      </c>
      <c r="AE59" s="32" t="str">
        <f t="shared" si="8"/>
        <v>NA</v>
      </c>
      <c r="AF59" s="32">
        <f t="shared" si="9"/>
        <v>140</v>
      </c>
      <c r="AG59" s="40">
        <v>140</v>
      </c>
      <c r="AH59" s="32" t="s">
        <v>9</v>
      </c>
      <c r="AI59" s="40">
        <v>140</v>
      </c>
      <c r="AJ59" s="32" t="s">
        <v>9</v>
      </c>
      <c r="AK59" s="40" t="s">
        <v>8</v>
      </c>
      <c r="AL59" s="32" t="s">
        <v>9</v>
      </c>
      <c r="AM59" s="32">
        <f>IF(AND(AF59="NA",AK59&lt;&gt;"NA"),AK59,AF59)</f>
        <v>140</v>
      </c>
      <c r="AN59" s="40">
        <f>IF(AND(AM59="NA",AI59&lt;&gt;"NA"),AI59,AM59)</f>
        <v>140</v>
      </c>
      <c r="AO59" s="34" t="s">
        <v>2841</v>
      </c>
      <c r="AP59" s="31">
        <v>2000</v>
      </c>
      <c r="AQ59" s="31" t="s">
        <v>1724</v>
      </c>
      <c r="AR59" s="31" t="s">
        <v>39</v>
      </c>
      <c r="AS59" s="31" t="s">
        <v>787</v>
      </c>
      <c r="AT59" s="31" t="s">
        <v>21</v>
      </c>
      <c r="AU59" s="113" t="str">
        <f t="shared" si="14"/>
        <v>Rioux, R.M., 2000</v>
      </c>
      <c r="AV59" s="1"/>
      <c r="AW59" s="43"/>
      <c r="AX59" s="7"/>
      <c r="AY59" s="7"/>
      <c r="AZ59" s="7"/>
      <c r="BA59" s="7"/>
    </row>
    <row r="60" spans="1:53" s="8" customFormat="1" ht="15.75" customHeight="1" x14ac:dyDescent="0.3">
      <c r="A60" s="31" t="s">
        <v>113</v>
      </c>
      <c r="B60" s="40">
        <v>5</v>
      </c>
      <c r="C60" s="32">
        <v>5</v>
      </c>
      <c r="D60" s="31">
        <f t="shared" si="12"/>
        <v>0</v>
      </c>
      <c r="E60" s="32">
        <f>IF(B60="NA",C60,B60)</f>
        <v>5</v>
      </c>
      <c r="F60" s="40"/>
      <c r="G60" s="32" t="s">
        <v>8</v>
      </c>
      <c r="H60" s="31" t="s">
        <v>63</v>
      </c>
      <c r="I60" s="31" t="s">
        <v>8</v>
      </c>
      <c r="J60" s="31" t="s">
        <v>8</v>
      </c>
      <c r="K60" s="31"/>
      <c r="L60" s="31"/>
      <c r="M60" s="49"/>
      <c r="N60" s="31"/>
      <c r="O60" s="31"/>
      <c r="P60" s="31" t="s">
        <v>199</v>
      </c>
      <c r="Q60" s="31"/>
      <c r="R60" s="31" t="str">
        <f t="shared" si="0"/>
        <v>NA</v>
      </c>
      <c r="S60" s="31"/>
      <c r="T60" s="31"/>
      <c r="U60" s="31" t="s">
        <v>1422</v>
      </c>
      <c r="V60" s="31">
        <v>3</v>
      </c>
      <c r="W60" s="31">
        <v>573</v>
      </c>
      <c r="X60" s="31" t="s">
        <v>34</v>
      </c>
      <c r="Y60" s="32" t="str">
        <f>IF(AND(X60="CO Chemisorption",AA60&lt;&gt;"NA",AG60&lt;&gt;"NA"),AA60*AG60*0.001,"NA")</f>
        <v>NA</v>
      </c>
      <c r="Z60" s="32" t="str">
        <f>IF(AND(X60="H2 Chemisorption",AA60&lt;&gt;"NA",AG60&lt;&gt;"NA"),AA60*AG60*0.001,"NA")</f>
        <v>NA</v>
      </c>
      <c r="AA60" s="32" t="s">
        <v>8</v>
      </c>
      <c r="AB60" s="31" t="s">
        <v>9</v>
      </c>
      <c r="AC60" s="32">
        <f t="shared" si="6"/>
        <v>8.384615384615385</v>
      </c>
      <c r="AD60" s="32">
        <f t="shared" si="7"/>
        <v>8.384615384615385</v>
      </c>
      <c r="AE60" s="32" t="str">
        <f t="shared" si="8"/>
        <v>NA</v>
      </c>
      <c r="AF60" s="32">
        <f t="shared" si="9"/>
        <v>130</v>
      </c>
      <c r="AG60" s="40">
        <v>130</v>
      </c>
      <c r="AH60" s="32" t="s">
        <v>9</v>
      </c>
      <c r="AI60" s="40">
        <v>50</v>
      </c>
      <c r="AJ60" s="32" t="s">
        <v>9</v>
      </c>
      <c r="AK60" s="40" t="s">
        <v>8</v>
      </c>
      <c r="AL60" s="32" t="s">
        <v>9</v>
      </c>
      <c r="AM60" s="32">
        <f>IF(AND(AF60="NA",AK60&lt;&gt;"NA"),AK60,AF60)</f>
        <v>130</v>
      </c>
      <c r="AN60" s="40">
        <f>IF(AND(AM60="NA",AI60&lt;&gt;"NA"),AI60,AM60)</f>
        <v>130</v>
      </c>
      <c r="AO60" s="34" t="s">
        <v>2841</v>
      </c>
      <c r="AP60" s="31">
        <v>2000</v>
      </c>
      <c r="AQ60" s="31" t="s">
        <v>1724</v>
      </c>
      <c r="AR60" s="31" t="s">
        <v>39</v>
      </c>
      <c r="AS60" s="31" t="s">
        <v>787</v>
      </c>
      <c r="AT60" s="31" t="s">
        <v>21</v>
      </c>
      <c r="AU60" s="113" t="str">
        <f t="shared" si="14"/>
        <v>Rioux, R.M., 2000</v>
      </c>
      <c r="AV60" s="1"/>
      <c r="AW60" s="43"/>
      <c r="AX60" s="7"/>
      <c r="AY60" s="7"/>
      <c r="AZ60" s="7"/>
      <c r="BA60" s="7"/>
    </row>
    <row r="61" spans="1:53" s="8" customFormat="1" ht="15.75" customHeight="1" x14ac:dyDescent="0.3">
      <c r="A61" s="31" t="s">
        <v>2439</v>
      </c>
      <c r="B61" s="40">
        <v>0.5</v>
      </c>
      <c r="C61" s="32" t="s">
        <v>8</v>
      </c>
      <c r="D61" s="31" t="str">
        <f t="shared" si="12"/>
        <v>NA</v>
      </c>
      <c r="E61" s="32">
        <f t="shared" ref="E61:E70" si="15">IF(B61="NA",C61,B61)</f>
        <v>0.5</v>
      </c>
      <c r="F61" s="40">
        <v>100</v>
      </c>
      <c r="G61" s="32">
        <f t="shared" ref="G61:G70" si="16">IF(AND(B61="NA",F61&lt;&gt;"NA"),F61*100/C61,F61*100/B61)</f>
        <v>20000</v>
      </c>
      <c r="H61" s="31" t="s">
        <v>22</v>
      </c>
      <c r="I61" s="31" t="s">
        <v>560</v>
      </c>
      <c r="J61" s="31" t="s">
        <v>163</v>
      </c>
      <c r="K61" s="31"/>
      <c r="L61" s="31"/>
      <c r="M61" s="31" t="s">
        <v>24</v>
      </c>
      <c r="N61" s="31" t="s">
        <v>56</v>
      </c>
      <c r="O61" s="31"/>
      <c r="P61" s="31" t="s">
        <v>199</v>
      </c>
      <c r="Q61" s="39">
        <v>8.5</v>
      </c>
      <c r="R61" s="31" t="str">
        <f t="shared" si="0"/>
        <v>NA</v>
      </c>
      <c r="S61" s="31">
        <v>6</v>
      </c>
      <c r="T61" s="31">
        <v>773</v>
      </c>
      <c r="U61" s="31" t="s">
        <v>1422</v>
      </c>
      <c r="V61" s="31">
        <v>1</v>
      </c>
      <c r="W61" s="31">
        <f>250+273</f>
        <v>523</v>
      </c>
      <c r="X61" s="31" t="s">
        <v>164</v>
      </c>
      <c r="Y61" s="32" t="str">
        <f t="shared" ref="Y61:Y70" si="17">IF(AND(X61="CO Chemisorption",AA61&lt;&gt;"NA",AG61&lt;&gt;"NA"),AA61*AG61*0.001,"NA")</f>
        <v>NA</v>
      </c>
      <c r="Z61" s="32" t="str">
        <f t="shared" ref="Z61:Z70" si="18">IF(AND(X61="H2 Chemisorption",AA61&lt;&gt;"NA",AG61&lt;&gt;"NA"),AA61*AG61*0.001,"NA")</f>
        <v>NA</v>
      </c>
      <c r="AA61" s="31">
        <v>46.8</v>
      </c>
      <c r="AB61" s="31" t="s">
        <v>9</v>
      </c>
      <c r="AC61" s="32" t="str">
        <f t="shared" si="6"/>
        <v>NA</v>
      </c>
      <c r="AD61" s="32">
        <f t="shared" si="7"/>
        <v>46.8</v>
      </c>
      <c r="AE61" s="32">
        <f t="shared" si="8"/>
        <v>23.290598290598293</v>
      </c>
      <c r="AF61" s="32">
        <f t="shared" ref="AF61:AF70" si="19">IF(AND(AG61="NA",AE61&lt;&gt;"NA"),AE61,AG61)</f>
        <v>23.290598290598293</v>
      </c>
      <c r="AG61" s="40" t="s">
        <v>8</v>
      </c>
      <c r="AH61" s="32" t="s">
        <v>9</v>
      </c>
      <c r="AI61" s="40" t="s">
        <v>8</v>
      </c>
      <c r="AJ61" s="32" t="s">
        <v>9</v>
      </c>
      <c r="AK61" s="40" t="s">
        <v>8</v>
      </c>
      <c r="AL61" s="32" t="s">
        <v>9</v>
      </c>
      <c r="AM61" s="32">
        <f t="shared" ref="AM61:AM70" si="20">IF(AND(AF61="NA",AK61&lt;&gt;"NA"),AK61,AF61)</f>
        <v>23.290598290598293</v>
      </c>
      <c r="AN61" s="40">
        <f t="shared" ref="AN61:AN70" si="21">IF(AND(AM61="NA",AI61&lt;&gt;"NA"),AI61,AM61)</f>
        <v>23.290598290598293</v>
      </c>
      <c r="AO61" s="31" t="s">
        <v>2844</v>
      </c>
      <c r="AP61" s="31">
        <v>2001</v>
      </c>
      <c r="AQ61" s="31" t="s">
        <v>1725</v>
      </c>
      <c r="AR61" s="31" t="s">
        <v>49</v>
      </c>
      <c r="AS61" s="31" t="s">
        <v>532</v>
      </c>
      <c r="AT61" s="31" t="s">
        <v>179</v>
      </c>
      <c r="AU61" s="113" t="str">
        <f t="shared" si="14"/>
        <v>Macleod, N., 2001</v>
      </c>
      <c r="AV61" s="1"/>
      <c r="AW61" s="34" t="s">
        <v>827</v>
      </c>
      <c r="AX61" s="7"/>
      <c r="AY61" s="7"/>
      <c r="AZ61" s="7"/>
      <c r="BA61" s="7"/>
    </row>
    <row r="62" spans="1:53" s="8" customFormat="1" ht="15.75" customHeight="1" x14ac:dyDescent="0.3">
      <c r="A62" s="31" t="s">
        <v>2439</v>
      </c>
      <c r="B62" s="40">
        <v>0.5</v>
      </c>
      <c r="C62" s="32" t="s">
        <v>8</v>
      </c>
      <c r="D62" s="31" t="str">
        <f t="shared" si="12"/>
        <v>NA</v>
      </c>
      <c r="E62" s="32">
        <f t="shared" si="15"/>
        <v>0.5</v>
      </c>
      <c r="F62" s="40">
        <v>100</v>
      </c>
      <c r="G62" s="32">
        <f t="shared" si="16"/>
        <v>20000</v>
      </c>
      <c r="H62" s="31" t="s">
        <v>22</v>
      </c>
      <c r="I62" s="31" t="s">
        <v>560</v>
      </c>
      <c r="J62" s="31" t="s">
        <v>165</v>
      </c>
      <c r="K62" s="31"/>
      <c r="L62" s="31"/>
      <c r="M62" s="31" t="s">
        <v>24</v>
      </c>
      <c r="N62" s="31" t="s">
        <v>56</v>
      </c>
      <c r="O62" s="31"/>
      <c r="P62" s="31" t="s">
        <v>199</v>
      </c>
      <c r="Q62" s="39">
        <v>8.5</v>
      </c>
      <c r="R62" s="31" t="str">
        <f t="shared" si="0"/>
        <v>NA</v>
      </c>
      <c r="S62" s="31">
        <v>6</v>
      </c>
      <c r="T62" s="31">
        <v>773</v>
      </c>
      <c r="U62" s="31" t="s">
        <v>1422</v>
      </c>
      <c r="V62" s="31">
        <v>1</v>
      </c>
      <c r="W62" s="31">
        <v>523</v>
      </c>
      <c r="X62" s="31" t="s">
        <v>164</v>
      </c>
      <c r="Y62" s="32" t="str">
        <f t="shared" si="17"/>
        <v>NA</v>
      </c>
      <c r="Z62" s="32" t="str">
        <f t="shared" si="18"/>
        <v>NA</v>
      </c>
      <c r="AA62" s="31">
        <v>49.9</v>
      </c>
      <c r="AB62" s="31" t="s">
        <v>9</v>
      </c>
      <c r="AC62" s="32" t="str">
        <f t="shared" si="6"/>
        <v>NA</v>
      </c>
      <c r="AD62" s="32">
        <f t="shared" si="7"/>
        <v>49.9</v>
      </c>
      <c r="AE62" s="32">
        <f t="shared" si="8"/>
        <v>21.8436873747495</v>
      </c>
      <c r="AF62" s="32">
        <f t="shared" si="19"/>
        <v>21.8436873747495</v>
      </c>
      <c r="AG62" s="40" t="s">
        <v>8</v>
      </c>
      <c r="AH62" s="32" t="s">
        <v>9</v>
      </c>
      <c r="AI62" s="40" t="s">
        <v>8</v>
      </c>
      <c r="AJ62" s="32" t="s">
        <v>9</v>
      </c>
      <c r="AK62" s="40" t="s">
        <v>8</v>
      </c>
      <c r="AL62" s="32" t="s">
        <v>9</v>
      </c>
      <c r="AM62" s="32">
        <f t="shared" si="20"/>
        <v>21.8436873747495</v>
      </c>
      <c r="AN62" s="40">
        <f t="shared" si="21"/>
        <v>21.8436873747495</v>
      </c>
      <c r="AO62" s="31" t="s">
        <v>2844</v>
      </c>
      <c r="AP62" s="31">
        <v>2001</v>
      </c>
      <c r="AQ62" s="31" t="s">
        <v>1725</v>
      </c>
      <c r="AR62" s="31" t="s">
        <v>49</v>
      </c>
      <c r="AS62" s="31" t="s">
        <v>532</v>
      </c>
      <c r="AT62" s="31" t="s">
        <v>179</v>
      </c>
      <c r="AU62" s="113" t="str">
        <f t="shared" si="14"/>
        <v>Macleod, N., 2001</v>
      </c>
      <c r="AV62" s="1"/>
      <c r="AW62" s="34" t="s">
        <v>827</v>
      </c>
      <c r="AX62" s="7"/>
      <c r="AY62" s="7"/>
      <c r="AZ62" s="7"/>
      <c r="BA62" s="7"/>
    </row>
    <row r="63" spans="1:53" s="8" customFormat="1" ht="15.75" customHeight="1" x14ac:dyDescent="0.3">
      <c r="A63" s="31" t="s">
        <v>2439</v>
      </c>
      <c r="B63" s="40">
        <v>0.5</v>
      </c>
      <c r="C63" s="32" t="s">
        <v>8</v>
      </c>
      <c r="D63" s="31" t="str">
        <f t="shared" si="12"/>
        <v>NA</v>
      </c>
      <c r="E63" s="32">
        <f t="shared" si="15"/>
        <v>0.5</v>
      </c>
      <c r="F63" s="40">
        <v>100</v>
      </c>
      <c r="G63" s="32">
        <f t="shared" si="16"/>
        <v>20000</v>
      </c>
      <c r="H63" s="31" t="s">
        <v>22</v>
      </c>
      <c r="I63" s="31" t="s">
        <v>560</v>
      </c>
      <c r="J63" s="31" t="s">
        <v>166</v>
      </c>
      <c r="K63" s="31"/>
      <c r="L63" s="31"/>
      <c r="M63" s="31" t="s">
        <v>24</v>
      </c>
      <c r="N63" s="31" t="s">
        <v>56</v>
      </c>
      <c r="O63" s="31"/>
      <c r="P63" s="31" t="s">
        <v>199</v>
      </c>
      <c r="Q63" s="39">
        <v>8.5</v>
      </c>
      <c r="R63" s="31" t="str">
        <f t="shared" si="0"/>
        <v>NA</v>
      </c>
      <c r="S63" s="31">
        <v>6</v>
      </c>
      <c r="T63" s="31">
        <v>773</v>
      </c>
      <c r="U63" s="31" t="s">
        <v>1422</v>
      </c>
      <c r="V63" s="31">
        <v>1</v>
      </c>
      <c r="W63" s="31">
        <v>523</v>
      </c>
      <c r="X63" s="31" t="s">
        <v>164</v>
      </c>
      <c r="Y63" s="32" t="str">
        <f t="shared" si="17"/>
        <v>NA</v>
      </c>
      <c r="Z63" s="32" t="str">
        <f t="shared" si="18"/>
        <v>NA</v>
      </c>
      <c r="AA63" s="32">
        <v>54</v>
      </c>
      <c r="AB63" s="31" t="s">
        <v>9</v>
      </c>
      <c r="AC63" s="32" t="str">
        <f t="shared" si="6"/>
        <v>NA</v>
      </c>
      <c r="AD63" s="32">
        <f t="shared" si="7"/>
        <v>54</v>
      </c>
      <c r="AE63" s="32">
        <f t="shared" si="8"/>
        <v>20.185185185185187</v>
      </c>
      <c r="AF63" s="32">
        <f t="shared" si="19"/>
        <v>20.185185185185187</v>
      </c>
      <c r="AG63" s="40" t="s">
        <v>8</v>
      </c>
      <c r="AH63" s="32" t="s">
        <v>9</v>
      </c>
      <c r="AI63" s="40" t="s">
        <v>8</v>
      </c>
      <c r="AJ63" s="32" t="s">
        <v>9</v>
      </c>
      <c r="AK63" s="40" t="s">
        <v>8</v>
      </c>
      <c r="AL63" s="32" t="s">
        <v>9</v>
      </c>
      <c r="AM63" s="32">
        <f t="shared" si="20"/>
        <v>20.185185185185187</v>
      </c>
      <c r="AN63" s="40">
        <f t="shared" si="21"/>
        <v>20.185185185185187</v>
      </c>
      <c r="AO63" s="31" t="s">
        <v>2844</v>
      </c>
      <c r="AP63" s="31">
        <v>2001</v>
      </c>
      <c r="AQ63" s="31" t="s">
        <v>1725</v>
      </c>
      <c r="AR63" s="31" t="s">
        <v>49</v>
      </c>
      <c r="AS63" s="31" t="s">
        <v>532</v>
      </c>
      <c r="AT63" s="31" t="s">
        <v>179</v>
      </c>
      <c r="AU63" s="113" t="str">
        <f t="shared" si="14"/>
        <v>Macleod, N., 2001</v>
      </c>
      <c r="AV63" s="1"/>
      <c r="AW63" s="34" t="s">
        <v>827</v>
      </c>
      <c r="AX63" s="7"/>
      <c r="AY63" s="7"/>
      <c r="AZ63" s="7"/>
      <c r="BA63" s="7"/>
    </row>
    <row r="64" spans="1:53" s="8" customFormat="1" ht="15.75" customHeight="1" x14ac:dyDescent="0.3">
      <c r="A64" s="31" t="s">
        <v>2439</v>
      </c>
      <c r="B64" s="40">
        <v>0.5</v>
      </c>
      <c r="C64" s="32" t="s">
        <v>8</v>
      </c>
      <c r="D64" s="31" t="str">
        <f t="shared" si="12"/>
        <v>NA</v>
      </c>
      <c r="E64" s="32">
        <f t="shared" si="15"/>
        <v>0.5</v>
      </c>
      <c r="F64" s="40">
        <v>100</v>
      </c>
      <c r="G64" s="32">
        <f t="shared" si="16"/>
        <v>20000</v>
      </c>
      <c r="H64" s="31" t="s">
        <v>22</v>
      </c>
      <c r="I64" s="31" t="s">
        <v>560</v>
      </c>
      <c r="J64" s="31" t="s">
        <v>167</v>
      </c>
      <c r="K64" s="31"/>
      <c r="L64" s="31"/>
      <c r="M64" s="31" t="s">
        <v>24</v>
      </c>
      <c r="N64" s="31" t="s">
        <v>56</v>
      </c>
      <c r="O64" s="31"/>
      <c r="P64" s="31" t="s">
        <v>199</v>
      </c>
      <c r="Q64" s="39">
        <v>8.5</v>
      </c>
      <c r="R64" s="31" t="str">
        <f t="shared" si="0"/>
        <v>NA</v>
      </c>
      <c r="S64" s="31">
        <v>6</v>
      </c>
      <c r="T64" s="31">
        <v>773</v>
      </c>
      <c r="U64" s="31" t="s">
        <v>1422</v>
      </c>
      <c r="V64" s="31">
        <v>1</v>
      </c>
      <c r="W64" s="31">
        <v>523</v>
      </c>
      <c r="X64" s="31" t="s">
        <v>164</v>
      </c>
      <c r="Y64" s="32" t="str">
        <f t="shared" si="17"/>
        <v>NA</v>
      </c>
      <c r="Z64" s="32" t="str">
        <f t="shared" si="18"/>
        <v>NA</v>
      </c>
      <c r="AA64" s="31">
        <v>37.5</v>
      </c>
      <c r="AB64" s="31" t="s">
        <v>9</v>
      </c>
      <c r="AC64" s="32" t="str">
        <f t="shared" si="6"/>
        <v>NA</v>
      </c>
      <c r="AD64" s="32">
        <f t="shared" si="7"/>
        <v>37.5</v>
      </c>
      <c r="AE64" s="32">
        <f t="shared" si="8"/>
        <v>29.066666666666666</v>
      </c>
      <c r="AF64" s="32">
        <f t="shared" si="19"/>
        <v>29.066666666666666</v>
      </c>
      <c r="AG64" s="40" t="s">
        <v>8</v>
      </c>
      <c r="AH64" s="32" t="s">
        <v>9</v>
      </c>
      <c r="AI64" s="40" t="s">
        <v>8</v>
      </c>
      <c r="AJ64" s="32" t="s">
        <v>9</v>
      </c>
      <c r="AK64" s="40" t="s">
        <v>8</v>
      </c>
      <c r="AL64" s="32" t="s">
        <v>9</v>
      </c>
      <c r="AM64" s="32">
        <f t="shared" si="20"/>
        <v>29.066666666666666</v>
      </c>
      <c r="AN64" s="40">
        <f t="shared" si="21"/>
        <v>29.066666666666666</v>
      </c>
      <c r="AO64" s="31" t="s">
        <v>2844</v>
      </c>
      <c r="AP64" s="31">
        <v>2001</v>
      </c>
      <c r="AQ64" s="31" t="s">
        <v>1725</v>
      </c>
      <c r="AR64" s="31" t="s">
        <v>49</v>
      </c>
      <c r="AS64" s="31" t="s">
        <v>532</v>
      </c>
      <c r="AT64" s="31" t="s">
        <v>179</v>
      </c>
      <c r="AU64" s="113" t="str">
        <f t="shared" si="14"/>
        <v>Macleod, N., 2001</v>
      </c>
      <c r="AV64" s="1"/>
      <c r="AW64" s="34" t="s">
        <v>827</v>
      </c>
      <c r="AX64" s="7"/>
      <c r="AY64" s="7"/>
      <c r="AZ64" s="7"/>
      <c r="BA64" s="7"/>
    </row>
    <row r="65" spans="1:53" s="8" customFormat="1" ht="15.75" customHeight="1" x14ac:dyDescent="0.3">
      <c r="A65" s="31" t="s">
        <v>2439</v>
      </c>
      <c r="B65" s="40">
        <v>0.5</v>
      </c>
      <c r="C65" s="32" t="s">
        <v>8</v>
      </c>
      <c r="D65" s="31" t="str">
        <f t="shared" si="12"/>
        <v>NA</v>
      </c>
      <c r="E65" s="32">
        <f t="shared" si="15"/>
        <v>0.5</v>
      </c>
      <c r="F65" s="40">
        <v>100</v>
      </c>
      <c r="G65" s="32">
        <f t="shared" si="16"/>
        <v>20000</v>
      </c>
      <c r="H65" s="31" t="s">
        <v>22</v>
      </c>
      <c r="I65" s="31" t="s">
        <v>560</v>
      </c>
      <c r="J65" s="31" t="s">
        <v>168</v>
      </c>
      <c r="K65" s="31"/>
      <c r="L65" s="31"/>
      <c r="M65" s="31" t="s">
        <v>24</v>
      </c>
      <c r="N65" s="31" t="s">
        <v>56</v>
      </c>
      <c r="O65" s="31"/>
      <c r="P65" s="31" t="s">
        <v>199</v>
      </c>
      <c r="Q65" s="39">
        <v>8.5</v>
      </c>
      <c r="R65" s="31" t="str">
        <f t="shared" si="0"/>
        <v>NA</v>
      </c>
      <c r="S65" s="31">
        <v>6</v>
      </c>
      <c r="T65" s="31">
        <v>773</v>
      </c>
      <c r="U65" s="31" t="s">
        <v>1422</v>
      </c>
      <c r="V65" s="31">
        <v>1</v>
      </c>
      <c r="W65" s="31">
        <v>523</v>
      </c>
      <c r="X65" s="31" t="s">
        <v>164</v>
      </c>
      <c r="Y65" s="32" t="str">
        <f t="shared" si="17"/>
        <v>NA</v>
      </c>
      <c r="Z65" s="32" t="str">
        <f t="shared" si="18"/>
        <v>NA</v>
      </c>
      <c r="AA65" s="32">
        <v>11.3</v>
      </c>
      <c r="AB65" s="31" t="s">
        <v>9</v>
      </c>
      <c r="AC65" s="32" t="str">
        <f t="shared" si="6"/>
        <v>NA</v>
      </c>
      <c r="AD65" s="32">
        <f t="shared" si="7"/>
        <v>11.3</v>
      </c>
      <c r="AE65" s="32">
        <f t="shared" si="8"/>
        <v>96.460176991150433</v>
      </c>
      <c r="AF65" s="32">
        <f t="shared" si="19"/>
        <v>96.460176991150433</v>
      </c>
      <c r="AG65" s="40" t="s">
        <v>8</v>
      </c>
      <c r="AH65" s="32" t="s">
        <v>9</v>
      </c>
      <c r="AI65" s="40" t="s">
        <v>8</v>
      </c>
      <c r="AJ65" s="32" t="s">
        <v>9</v>
      </c>
      <c r="AK65" s="40" t="s">
        <v>8</v>
      </c>
      <c r="AL65" s="32" t="s">
        <v>9</v>
      </c>
      <c r="AM65" s="32">
        <f t="shared" si="20"/>
        <v>96.460176991150433</v>
      </c>
      <c r="AN65" s="40">
        <f t="shared" si="21"/>
        <v>96.460176991150433</v>
      </c>
      <c r="AO65" s="31" t="s">
        <v>2844</v>
      </c>
      <c r="AP65" s="31">
        <v>2001</v>
      </c>
      <c r="AQ65" s="31" t="s">
        <v>1725</v>
      </c>
      <c r="AR65" s="31" t="s">
        <v>49</v>
      </c>
      <c r="AS65" s="31" t="s">
        <v>532</v>
      </c>
      <c r="AT65" s="31" t="s">
        <v>179</v>
      </c>
      <c r="AU65" s="113" t="str">
        <f t="shared" si="14"/>
        <v>Macleod, N., 2001</v>
      </c>
      <c r="AV65" s="1"/>
      <c r="AW65" s="34" t="s">
        <v>827</v>
      </c>
      <c r="AX65" s="7"/>
      <c r="AY65" s="7"/>
      <c r="AZ65" s="7"/>
      <c r="BA65" s="7"/>
    </row>
    <row r="66" spans="1:53" s="8" customFormat="1" ht="15.75" customHeight="1" x14ac:dyDescent="0.3">
      <c r="A66" s="31" t="s">
        <v>14</v>
      </c>
      <c r="B66" s="40">
        <v>0.5</v>
      </c>
      <c r="C66" s="32" t="s">
        <v>8</v>
      </c>
      <c r="D66" s="31" t="str">
        <f t="shared" si="12"/>
        <v>NA</v>
      </c>
      <c r="E66" s="32">
        <f t="shared" si="15"/>
        <v>0.5</v>
      </c>
      <c r="F66" s="40">
        <v>10</v>
      </c>
      <c r="G66" s="32">
        <f t="shared" si="16"/>
        <v>2000</v>
      </c>
      <c r="H66" s="31" t="s">
        <v>61</v>
      </c>
      <c r="I66" s="31" t="s">
        <v>170</v>
      </c>
      <c r="J66" s="31" t="s">
        <v>9</v>
      </c>
      <c r="K66" s="31"/>
      <c r="L66" s="31"/>
      <c r="M66" s="31" t="s">
        <v>24</v>
      </c>
      <c r="N66" s="31" t="s">
        <v>56</v>
      </c>
      <c r="O66" s="31"/>
      <c r="P66" s="31" t="s">
        <v>199</v>
      </c>
      <c r="Q66" s="39">
        <v>8.5</v>
      </c>
      <c r="R66" s="31" t="str">
        <f t="shared" ref="R66:R129" si="22">IF(AND(O66&lt;&gt;"",Q66&lt;&gt;""),Q66-O66,"NA")</f>
        <v>NA</v>
      </c>
      <c r="S66" s="31">
        <v>3</v>
      </c>
      <c r="T66" s="31">
        <v>773</v>
      </c>
      <c r="U66" s="31" t="s">
        <v>1422</v>
      </c>
      <c r="V66" s="31">
        <v>4</v>
      </c>
      <c r="W66" s="31">
        <v>673</v>
      </c>
      <c r="X66" s="31" t="s">
        <v>95</v>
      </c>
      <c r="Y66" s="32" t="str">
        <f t="shared" si="17"/>
        <v>NA</v>
      </c>
      <c r="Z66" s="32">
        <f t="shared" si="18"/>
        <v>1.0991500000000001</v>
      </c>
      <c r="AA66" s="31">
        <v>4.45</v>
      </c>
      <c r="AB66" s="36" t="s">
        <v>9</v>
      </c>
      <c r="AC66" s="32" t="str">
        <f t="shared" si="6"/>
        <v>NA</v>
      </c>
      <c r="AD66" s="32">
        <f t="shared" si="7"/>
        <v>4.45</v>
      </c>
      <c r="AE66" s="32" t="str">
        <f t="shared" si="8"/>
        <v>NA</v>
      </c>
      <c r="AF66" s="32">
        <f t="shared" si="19"/>
        <v>247</v>
      </c>
      <c r="AG66" s="40">
        <v>247</v>
      </c>
      <c r="AH66" s="32" t="s">
        <v>9</v>
      </c>
      <c r="AI66" s="40" t="s">
        <v>8</v>
      </c>
      <c r="AJ66" s="32" t="s">
        <v>9</v>
      </c>
      <c r="AK66" s="40" t="s">
        <v>8</v>
      </c>
      <c r="AL66" s="32" t="s">
        <v>9</v>
      </c>
      <c r="AM66" s="32">
        <f t="shared" si="20"/>
        <v>247</v>
      </c>
      <c r="AN66" s="40">
        <f t="shared" si="21"/>
        <v>247</v>
      </c>
      <c r="AO66" s="31" t="s">
        <v>2844</v>
      </c>
      <c r="AP66" s="31">
        <v>2001</v>
      </c>
      <c r="AQ66" s="31" t="s">
        <v>1726</v>
      </c>
      <c r="AR66" s="31" t="s">
        <v>887</v>
      </c>
      <c r="AS66" s="31" t="s">
        <v>171</v>
      </c>
      <c r="AT66" s="31" t="s">
        <v>45</v>
      </c>
      <c r="AU66" s="113" t="str">
        <f t="shared" si="14"/>
        <v>Greca, M.C., 2001</v>
      </c>
      <c r="AV66" s="25"/>
      <c r="AW66" s="34" t="s">
        <v>888</v>
      </c>
      <c r="AX66" s="7"/>
      <c r="AY66" s="7"/>
      <c r="AZ66" s="7"/>
      <c r="BA66" s="7"/>
    </row>
    <row r="67" spans="1:53" s="8" customFormat="1" ht="15.75" customHeight="1" x14ac:dyDescent="0.3">
      <c r="A67" s="31" t="s">
        <v>14</v>
      </c>
      <c r="B67" s="40">
        <v>1</v>
      </c>
      <c r="C67" s="32">
        <v>0.83</v>
      </c>
      <c r="D67" s="31">
        <f t="shared" si="12"/>
        <v>0.17000000000000004</v>
      </c>
      <c r="E67" s="32">
        <f t="shared" si="15"/>
        <v>1</v>
      </c>
      <c r="F67" s="40">
        <v>10</v>
      </c>
      <c r="G67" s="32">
        <f t="shared" si="16"/>
        <v>1000</v>
      </c>
      <c r="H67" s="31" t="s">
        <v>61</v>
      </c>
      <c r="I67" s="31" t="s">
        <v>170</v>
      </c>
      <c r="J67" s="31" t="s">
        <v>9</v>
      </c>
      <c r="K67" s="31"/>
      <c r="L67" s="31"/>
      <c r="M67" s="31" t="s">
        <v>24</v>
      </c>
      <c r="N67" s="31" t="s">
        <v>56</v>
      </c>
      <c r="O67" s="31"/>
      <c r="P67" s="31" t="s">
        <v>199</v>
      </c>
      <c r="Q67" s="39">
        <v>8.5</v>
      </c>
      <c r="R67" s="31" t="str">
        <f t="shared" si="22"/>
        <v>NA</v>
      </c>
      <c r="S67" s="31">
        <v>3</v>
      </c>
      <c r="T67" s="31">
        <v>773</v>
      </c>
      <c r="U67" s="31" t="s">
        <v>1422</v>
      </c>
      <c r="V67" s="31">
        <v>4</v>
      </c>
      <c r="W67" s="31">
        <v>673</v>
      </c>
      <c r="X67" s="31" t="s">
        <v>95</v>
      </c>
      <c r="Y67" s="32" t="str">
        <f t="shared" si="17"/>
        <v>NA</v>
      </c>
      <c r="Z67" s="32">
        <f t="shared" si="18"/>
        <v>1.0994159999999999</v>
      </c>
      <c r="AA67" s="31">
        <v>4.5599999999999996</v>
      </c>
      <c r="AB67" s="36" t="s">
        <v>9</v>
      </c>
      <c r="AC67" s="32" t="str">
        <f t="shared" ref="AC67:AC130" si="23">IF(AND(AA67="NA",AN67&lt;&gt;"NA"),1000*1.09/AN67,"NA")</f>
        <v>NA</v>
      </c>
      <c r="AD67" s="32">
        <f t="shared" ref="AD67:AD130" si="24">IF(AND(AA67="NA",AC67&lt;&gt;"NA"),AC67,AA67)</f>
        <v>4.5599999999999996</v>
      </c>
      <c r="AE67" s="32" t="str">
        <f t="shared" ref="AE67:AE130" si="25">IF(AND(AA67&lt;&gt;"NA",AG67="NA"),1.09*1000/AA67,"NA")</f>
        <v>NA</v>
      </c>
      <c r="AF67" s="32">
        <f t="shared" si="19"/>
        <v>241.1</v>
      </c>
      <c r="AG67" s="40">
        <v>241.1</v>
      </c>
      <c r="AH67" s="32" t="s">
        <v>9</v>
      </c>
      <c r="AI67" s="40" t="s">
        <v>8</v>
      </c>
      <c r="AJ67" s="32" t="s">
        <v>9</v>
      </c>
      <c r="AK67" s="40" t="s">
        <v>8</v>
      </c>
      <c r="AL67" s="32" t="s">
        <v>9</v>
      </c>
      <c r="AM67" s="32">
        <f t="shared" si="20"/>
        <v>241.1</v>
      </c>
      <c r="AN67" s="40">
        <f t="shared" si="21"/>
        <v>241.1</v>
      </c>
      <c r="AO67" s="31" t="s">
        <v>2844</v>
      </c>
      <c r="AP67" s="31">
        <v>2001</v>
      </c>
      <c r="AQ67" s="31" t="s">
        <v>1726</v>
      </c>
      <c r="AR67" s="31" t="s">
        <v>887</v>
      </c>
      <c r="AS67" s="31" t="s">
        <v>171</v>
      </c>
      <c r="AT67" s="31" t="s">
        <v>45</v>
      </c>
      <c r="AU67" s="113" t="str">
        <f t="shared" si="14"/>
        <v>Greca, M.C., 2001</v>
      </c>
      <c r="AV67" s="25"/>
      <c r="AW67" s="34" t="s">
        <v>888</v>
      </c>
      <c r="AX67" s="7"/>
      <c r="AY67" s="7"/>
      <c r="AZ67" s="7"/>
      <c r="BA67" s="7"/>
    </row>
    <row r="68" spans="1:53" s="8" customFormat="1" ht="15.6" customHeight="1" x14ac:dyDescent="0.3">
      <c r="A68" s="31" t="s">
        <v>14</v>
      </c>
      <c r="B68" s="40">
        <v>0.5</v>
      </c>
      <c r="C68" s="32" t="s">
        <v>8</v>
      </c>
      <c r="D68" s="31" t="str">
        <f t="shared" ref="D68:D131" si="26">IF(AND(C68&lt;&gt;"NA",B68&lt;&gt;"NA"),ABS(B68-C68)/B68,"NA")</f>
        <v>NA</v>
      </c>
      <c r="E68" s="32">
        <f t="shared" si="15"/>
        <v>0.5</v>
      </c>
      <c r="F68" s="40">
        <v>1</v>
      </c>
      <c r="G68" s="32">
        <f t="shared" si="16"/>
        <v>200</v>
      </c>
      <c r="H68" s="49" t="s">
        <v>1414</v>
      </c>
      <c r="I68" s="31" t="s">
        <v>711</v>
      </c>
      <c r="J68" s="31" t="s">
        <v>710</v>
      </c>
      <c r="K68" s="31"/>
      <c r="L68" s="31"/>
      <c r="M68" s="31" t="s">
        <v>24</v>
      </c>
      <c r="N68" s="31" t="s">
        <v>56</v>
      </c>
      <c r="O68" s="31"/>
      <c r="P68" s="31" t="s">
        <v>199</v>
      </c>
      <c r="Q68" s="39">
        <v>9.6</v>
      </c>
      <c r="R68" s="31" t="str">
        <f t="shared" si="22"/>
        <v>NA</v>
      </c>
      <c r="S68" s="31">
        <v>3</v>
      </c>
      <c r="T68" s="31">
        <v>773</v>
      </c>
      <c r="U68" s="31" t="s">
        <v>1422</v>
      </c>
      <c r="V68" s="31">
        <v>4</v>
      </c>
      <c r="W68" s="31">
        <v>673</v>
      </c>
      <c r="X68" s="31" t="s">
        <v>95</v>
      </c>
      <c r="Y68" s="32" t="str">
        <f t="shared" si="17"/>
        <v>NA</v>
      </c>
      <c r="Z68" s="32">
        <f t="shared" si="18"/>
        <v>1.096824</v>
      </c>
      <c r="AA68" s="32">
        <v>0.92</v>
      </c>
      <c r="AB68" s="36" t="s">
        <v>9</v>
      </c>
      <c r="AC68" s="32" t="str">
        <f t="shared" si="23"/>
        <v>NA</v>
      </c>
      <c r="AD68" s="32">
        <v>1</v>
      </c>
      <c r="AE68" s="32" t="str">
        <f t="shared" si="25"/>
        <v>NA</v>
      </c>
      <c r="AF68" s="32">
        <f t="shared" si="19"/>
        <v>1192.2</v>
      </c>
      <c r="AG68" s="40">
        <v>1192.2</v>
      </c>
      <c r="AH68" s="32" t="s">
        <v>9</v>
      </c>
      <c r="AI68" s="40" t="s">
        <v>8</v>
      </c>
      <c r="AJ68" s="32" t="s">
        <v>9</v>
      </c>
      <c r="AK68" s="40" t="s">
        <v>8</v>
      </c>
      <c r="AL68" s="32" t="s">
        <v>9</v>
      </c>
      <c r="AM68" s="32">
        <f t="shared" si="20"/>
        <v>1192.2</v>
      </c>
      <c r="AN68" s="40">
        <f t="shared" si="21"/>
        <v>1192.2</v>
      </c>
      <c r="AO68" s="31" t="s">
        <v>2844</v>
      </c>
      <c r="AP68" s="31">
        <v>2001</v>
      </c>
      <c r="AQ68" s="31" t="s">
        <v>1726</v>
      </c>
      <c r="AR68" s="31" t="s">
        <v>887</v>
      </c>
      <c r="AS68" s="31" t="s">
        <v>171</v>
      </c>
      <c r="AT68" s="31" t="s">
        <v>45</v>
      </c>
      <c r="AU68" s="113" t="str">
        <f t="shared" si="14"/>
        <v>Greca, M.C., 2001</v>
      </c>
      <c r="AV68" s="25"/>
      <c r="AW68" s="34" t="s">
        <v>889</v>
      </c>
      <c r="AX68" s="7"/>
      <c r="AY68" s="7"/>
      <c r="AZ68" s="7"/>
      <c r="BA68" s="7"/>
    </row>
    <row r="69" spans="1:53" s="8" customFormat="1" ht="15.75" customHeight="1" x14ac:dyDescent="0.3">
      <c r="A69" s="31" t="s">
        <v>14</v>
      </c>
      <c r="B69" s="40">
        <v>1</v>
      </c>
      <c r="C69" s="32">
        <v>0.81</v>
      </c>
      <c r="D69" s="31">
        <f t="shared" si="26"/>
        <v>0.18999999999999995</v>
      </c>
      <c r="E69" s="32">
        <f t="shared" si="15"/>
        <v>1</v>
      </c>
      <c r="F69" s="40">
        <v>1</v>
      </c>
      <c r="G69" s="32">
        <f t="shared" si="16"/>
        <v>100</v>
      </c>
      <c r="H69" s="49" t="s">
        <v>1414</v>
      </c>
      <c r="I69" s="31" t="s">
        <v>711</v>
      </c>
      <c r="J69" s="31" t="s">
        <v>710</v>
      </c>
      <c r="K69" s="31"/>
      <c r="L69" s="31"/>
      <c r="M69" s="31" t="s">
        <v>24</v>
      </c>
      <c r="N69" s="31" t="s">
        <v>56</v>
      </c>
      <c r="O69" s="31"/>
      <c r="P69" s="31" t="s">
        <v>199</v>
      </c>
      <c r="Q69" s="39">
        <v>9.6</v>
      </c>
      <c r="R69" s="31" t="str">
        <f t="shared" si="22"/>
        <v>NA</v>
      </c>
      <c r="S69" s="31">
        <v>3</v>
      </c>
      <c r="T69" s="31">
        <v>773</v>
      </c>
      <c r="U69" s="31" t="s">
        <v>1422</v>
      </c>
      <c r="V69" s="31">
        <v>4</v>
      </c>
      <c r="W69" s="31">
        <v>673</v>
      </c>
      <c r="X69" s="31" t="s">
        <v>95</v>
      </c>
      <c r="Y69" s="32" t="str">
        <f t="shared" si="17"/>
        <v>NA</v>
      </c>
      <c r="Z69" s="32">
        <f t="shared" si="18"/>
        <v>1.0988899999999999</v>
      </c>
      <c r="AA69" s="32">
        <v>1.3</v>
      </c>
      <c r="AB69" s="36" t="s">
        <v>9</v>
      </c>
      <c r="AC69" s="32" t="str">
        <f t="shared" si="23"/>
        <v>NA</v>
      </c>
      <c r="AD69" s="32">
        <f t="shared" si="24"/>
        <v>1.3</v>
      </c>
      <c r="AE69" s="32" t="str">
        <f t="shared" si="25"/>
        <v>NA</v>
      </c>
      <c r="AF69" s="32">
        <f t="shared" si="19"/>
        <v>845.3</v>
      </c>
      <c r="AG69" s="40">
        <v>845.3</v>
      </c>
      <c r="AH69" s="32" t="s">
        <v>9</v>
      </c>
      <c r="AI69" s="40" t="s">
        <v>8</v>
      </c>
      <c r="AJ69" s="32" t="s">
        <v>9</v>
      </c>
      <c r="AK69" s="40" t="s">
        <v>8</v>
      </c>
      <c r="AL69" s="32" t="s">
        <v>9</v>
      </c>
      <c r="AM69" s="32">
        <f t="shared" si="20"/>
        <v>845.3</v>
      </c>
      <c r="AN69" s="40">
        <f t="shared" si="21"/>
        <v>845.3</v>
      </c>
      <c r="AO69" s="31" t="s">
        <v>2844</v>
      </c>
      <c r="AP69" s="31">
        <v>2001</v>
      </c>
      <c r="AQ69" s="31" t="s">
        <v>1726</v>
      </c>
      <c r="AR69" s="31" t="s">
        <v>887</v>
      </c>
      <c r="AS69" s="31" t="s">
        <v>171</v>
      </c>
      <c r="AT69" s="31" t="s">
        <v>45</v>
      </c>
      <c r="AU69" s="113" t="str">
        <f t="shared" si="14"/>
        <v>Greca, M.C., 2001</v>
      </c>
      <c r="AV69" s="25"/>
      <c r="AW69" s="34" t="s">
        <v>889</v>
      </c>
      <c r="AX69" s="7"/>
      <c r="AY69" s="7"/>
      <c r="AZ69" s="7"/>
      <c r="BA69" s="7"/>
    </row>
    <row r="70" spans="1:53" s="8" customFormat="1" ht="15.75" customHeight="1" x14ac:dyDescent="0.3">
      <c r="A70" s="31" t="s">
        <v>2439</v>
      </c>
      <c r="B70" s="40">
        <v>0.5</v>
      </c>
      <c r="C70" s="32" t="s">
        <v>8</v>
      </c>
      <c r="D70" s="31" t="str">
        <f t="shared" si="26"/>
        <v>NA</v>
      </c>
      <c r="E70" s="32">
        <f t="shared" si="15"/>
        <v>0.5</v>
      </c>
      <c r="F70" s="40">
        <v>1200</v>
      </c>
      <c r="G70" s="32">
        <f t="shared" si="16"/>
        <v>240000</v>
      </c>
      <c r="H70" s="31" t="s">
        <v>63</v>
      </c>
      <c r="I70" s="31" t="s">
        <v>172</v>
      </c>
      <c r="J70" s="31" t="s">
        <v>9</v>
      </c>
      <c r="K70" s="31"/>
      <c r="L70" s="31"/>
      <c r="M70" s="31" t="s">
        <v>10</v>
      </c>
      <c r="N70" s="31" t="s">
        <v>16</v>
      </c>
      <c r="O70" s="31"/>
      <c r="P70" s="31" t="s">
        <v>199</v>
      </c>
      <c r="Q70" s="31"/>
      <c r="R70" s="31" t="str">
        <f t="shared" si="22"/>
        <v>NA</v>
      </c>
      <c r="S70" s="31"/>
      <c r="T70" s="31"/>
      <c r="U70" s="31" t="s">
        <v>1422</v>
      </c>
      <c r="V70" s="31">
        <v>1</v>
      </c>
      <c r="W70" s="31">
        <v>298</v>
      </c>
      <c r="X70" s="31" t="s">
        <v>17</v>
      </c>
      <c r="Y70" s="32">
        <f t="shared" si="17"/>
        <v>1.248</v>
      </c>
      <c r="Z70" s="32" t="str">
        <f t="shared" si="18"/>
        <v>NA</v>
      </c>
      <c r="AA70" s="40">
        <v>32</v>
      </c>
      <c r="AB70" s="36" t="s">
        <v>9</v>
      </c>
      <c r="AC70" s="32" t="str">
        <f t="shared" si="23"/>
        <v>NA</v>
      </c>
      <c r="AD70" s="32">
        <f t="shared" si="24"/>
        <v>32</v>
      </c>
      <c r="AE70" s="32" t="str">
        <f t="shared" si="25"/>
        <v>NA</v>
      </c>
      <c r="AF70" s="32">
        <f t="shared" si="19"/>
        <v>39</v>
      </c>
      <c r="AG70" s="40">
        <v>39</v>
      </c>
      <c r="AH70" s="32" t="s">
        <v>9</v>
      </c>
      <c r="AI70" s="40">
        <v>30</v>
      </c>
      <c r="AJ70" s="32" t="s">
        <v>9</v>
      </c>
      <c r="AK70" s="40" t="s">
        <v>8</v>
      </c>
      <c r="AL70" s="32" t="s">
        <v>9</v>
      </c>
      <c r="AM70" s="32">
        <f t="shared" si="20"/>
        <v>39</v>
      </c>
      <c r="AN70" s="40">
        <f t="shared" si="21"/>
        <v>39</v>
      </c>
      <c r="AO70" s="31" t="s">
        <v>2854</v>
      </c>
      <c r="AP70" s="31">
        <v>2001</v>
      </c>
      <c r="AQ70" s="31" t="s">
        <v>173</v>
      </c>
      <c r="AR70" s="31" t="s">
        <v>80</v>
      </c>
      <c r="AS70" s="31" t="s">
        <v>174</v>
      </c>
      <c r="AT70" s="31" t="s">
        <v>45</v>
      </c>
      <c r="AU70" s="113" t="str">
        <f t="shared" si="14"/>
        <v>Pinna, F., 2001</v>
      </c>
      <c r="AV70"/>
      <c r="AW70" s="34"/>
      <c r="AX70" s="7"/>
      <c r="AY70" s="7"/>
      <c r="AZ70" s="7"/>
      <c r="BA70" s="7"/>
    </row>
    <row r="71" spans="1:53" s="8" customFormat="1" ht="15.75" customHeight="1" x14ac:dyDescent="0.3">
      <c r="A71" s="31" t="s">
        <v>14</v>
      </c>
      <c r="B71" s="40">
        <v>5</v>
      </c>
      <c r="C71" s="32" t="s">
        <v>8</v>
      </c>
      <c r="D71" s="31" t="str">
        <f t="shared" si="26"/>
        <v>NA</v>
      </c>
      <c r="E71" s="32">
        <f t="shared" ref="E71:E84" si="27">IF(B71="NA",C71,B71)</f>
        <v>5</v>
      </c>
      <c r="F71" s="40">
        <v>257</v>
      </c>
      <c r="G71" s="32">
        <f t="shared" ref="G71:G83" si="28">IF(AND(B71="NA",F71&lt;&gt;"NA"),F71*100/C71,F71*100/B71)</f>
        <v>5140</v>
      </c>
      <c r="H71" s="31" t="s">
        <v>22</v>
      </c>
      <c r="I71" s="31" t="s">
        <v>568</v>
      </c>
      <c r="J71" s="31" t="s">
        <v>9</v>
      </c>
      <c r="K71" s="31"/>
      <c r="L71" s="31"/>
      <c r="M71" s="31" t="s">
        <v>10</v>
      </c>
      <c r="N71" s="31" t="s">
        <v>16</v>
      </c>
      <c r="O71" s="31"/>
      <c r="P71" s="31" t="s">
        <v>199</v>
      </c>
      <c r="Q71" s="39">
        <v>8.5</v>
      </c>
      <c r="R71" s="31" t="str">
        <f t="shared" si="22"/>
        <v>NA</v>
      </c>
      <c r="S71" s="31"/>
      <c r="T71" s="31">
        <v>773</v>
      </c>
      <c r="U71" s="31" t="s">
        <v>1422</v>
      </c>
      <c r="V71" s="31">
        <v>1</v>
      </c>
      <c r="W71" s="31">
        <v>423</v>
      </c>
      <c r="X71" s="31" t="s">
        <v>17</v>
      </c>
      <c r="Y71" s="32">
        <f t="shared" ref="Y71:Y83" si="29">IF(AND(X71="CO Chemisorption",AA71&lt;&gt;"NA",AG71&lt;&gt;"NA"),AA71*AG71*0.001,"NA")</f>
        <v>1.1180000000000001</v>
      </c>
      <c r="Z71" s="32" t="str">
        <f t="shared" ref="Z71:Z83" si="30">IF(AND(X71="H2 Chemisorption",AA71&lt;&gt;"NA",AG71&lt;&gt;"NA"),AA71*AG71*0.001,"NA")</f>
        <v>NA</v>
      </c>
      <c r="AA71" s="40">
        <v>86</v>
      </c>
      <c r="AB71" s="36" t="s">
        <v>9</v>
      </c>
      <c r="AC71" s="32" t="str">
        <f t="shared" si="23"/>
        <v>NA</v>
      </c>
      <c r="AD71" s="32">
        <f t="shared" si="24"/>
        <v>86</v>
      </c>
      <c r="AE71" s="32" t="str">
        <f t="shared" si="25"/>
        <v>NA</v>
      </c>
      <c r="AF71" s="32">
        <f t="shared" ref="AF71:AF83" si="31">IF(AND(AG71="NA",AE71&lt;&gt;"NA"),AE71,AG71)</f>
        <v>13</v>
      </c>
      <c r="AG71" s="40">
        <v>13</v>
      </c>
      <c r="AH71" s="32" t="s">
        <v>9</v>
      </c>
      <c r="AI71" s="40">
        <v>20</v>
      </c>
      <c r="AJ71" s="32" t="s">
        <v>9</v>
      </c>
      <c r="AK71" s="40" t="s">
        <v>8</v>
      </c>
      <c r="AL71" s="32" t="s">
        <v>9</v>
      </c>
      <c r="AM71" s="32">
        <f t="shared" ref="AM71:AM84" si="32">IF(AND(AF71="NA",AK71&lt;&gt;"NA"),AK71,AF71)</f>
        <v>13</v>
      </c>
      <c r="AN71" s="40">
        <f t="shared" ref="AN71:AN84" si="33">IF(AND(AM71="NA",AI71&lt;&gt;"NA"),AI71,AM71)</f>
        <v>13</v>
      </c>
      <c r="AO71" s="31" t="s">
        <v>2854</v>
      </c>
      <c r="AP71" s="31">
        <v>2001</v>
      </c>
      <c r="AQ71" s="31" t="s">
        <v>173</v>
      </c>
      <c r="AR71" s="31" t="s">
        <v>80</v>
      </c>
      <c r="AS71" s="31" t="s">
        <v>174</v>
      </c>
      <c r="AT71" s="31" t="s">
        <v>45</v>
      </c>
      <c r="AU71" s="113" t="str">
        <f t="shared" si="14"/>
        <v>Pinna, F., 2001</v>
      </c>
      <c r="AV71" s="34" t="s">
        <v>890</v>
      </c>
      <c r="AW71" s="34" t="s">
        <v>827</v>
      </c>
      <c r="AX71" s="7"/>
      <c r="AY71" s="7"/>
      <c r="AZ71" s="7"/>
      <c r="BA71" s="7"/>
    </row>
    <row r="72" spans="1:53" s="8" customFormat="1" ht="15.75" customHeight="1" x14ac:dyDescent="0.3">
      <c r="A72" s="31" t="s">
        <v>14</v>
      </c>
      <c r="B72" s="40">
        <v>5</v>
      </c>
      <c r="C72" s="32" t="s">
        <v>8</v>
      </c>
      <c r="D72" s="31" t="str">
        <f t="shared" si="26"/>
        <v>NA</v>
      </c>
      <c r="E72" s="32">
        <f t="shared" si="27"/>
        <v>5</v>
      </c>
      <c r="F72" s="40">
        <v>257</v>
      </c>
      <c r="G72" s="32">
        <f t="shared" si="28"/>
        <v>5140</v>
      </c>
      <c r="H72" s="31" t="s">
        <v>22</v>
      </c>
      <c r="I72" s="31" t="s">
        <v>568</v>
      </c>
      <c r="J72" s="31" t="s">
        <v>9</v>
      </c>
      <c r="K72" s="31"/>
      <c r="L72" s="31"/>
      <c r="M72" s="31" t="s">
        <v>10</v>
      </c>
      <c r="N72" s="31" t="s">
        <v>16</v>
      </c>
      <c r="O72" s="31"/>
      <c r="P72" s="31" t="s">
        <v>199</v>
      </c>
      <c r="Q72" s="39">
        <v>8.5</v>
      </c>
      <c r="R72" s="31" t="str">
        <f t="shared" si="22"/>
        <v>NA</v>
      </c>
      <c r="S72" s="31"/>
      <c r="T72" s="31">
        <v>1073</v>
      </c>
      <c r="U72" s="31" t="s">
        <v>1422</v>
      </c>
      <c r="V72" s="31">
        <v>1</v>
      </c>
      <c r="W72" s="31">
        <v>423</v>
      </c>
      <c r="X72" s="31" t="s">
        <v>17</v>
      </c>
      <c r="Y72" s="32">
        <f t="shared" si="29"/>
        <v>1.0449999999999999</v>
      </c>
      <c r="Z72" s="32" t="str">
        <f t="shared" si="30"/>
        <v>NA</v>
      </c>
      <c r="AA72" s="40">
        <v>19</v>
      </c>
      <c r="AB72" s="36" t="s">
        <v>9</v>
      </c>
      <c r="AC72" s="32" t="str">
        <f t="shared" si="23"/>
        <v>NA</v>
      </c>
      <c r="AD72" s="32">
        <f t="shared" si="24"/>
        <v>19</v>
      </c>
      <c r="AE72" s="32" t="str">
        <f t="shared" si="25"/>
        <v>NA</v>
      </c>
      <c r="AF72" s="32">
        <f t="shared" si="31"/>
        <v>55</v>
      </c>
      <c r="AG72" s="40">
        <v>55</v>
      </c>
      <c r="AH72" s="32" t="s">
        <v>9</v>
      </c>
      <c r="AI72" s="40">
        <v>60</v>
      </c>
      <c r="AJ72" s="32" t="s">
        <v>9</v>
      </c>
      <c r="AK72" s="40" t="s">
        <v>8</v>
      </c>
      <c r="AL72" s="32" t="s">
        <v>9</v>
      </c>
      <c r="AM72" s="32">
        <f t="shared" si="32"/>
        <v>55</v>
      </c>
      <c r="AN72" s="40">
        <f t="shared" si="33"/>
        <v>55</v>
      </c>
      <c r="AO72" s="31" t="s">
        <v>2854</v>
      </c>
      <c r="AP72" s="31">
        <v>2001</v>
      </c>
      <c r="AQ72" s="31" t="s">
        <v>173</v>
      </c>
      <c r="AR72" s="31" t="s">
        <v>80</v>
      </c>
      <c r="AS72" s="31" t="s">
        <v>174</v>
      </c>
      <c r="AT72" s="31" t="s">
        <v>45</v>
      </c>
      <c r="AU72" s="113" t="str">
        <f t="shared" si="14"/>
        <v>Pinna, F., 2001</v>
      </c>
      <c r="AV72" s="25"/>
      <c r="AW72" s="34" t="s">
        <v>827</v>
      </c>
      <c r="AX72" s="7"/>
      <c r="AY72" s="7"/>
      <c r="AZ72" s="7"/>
      <c r="BA72" s="7"/>
    </row>
    <row r="73" spans="1:53" s="8" customFormat="1" ht="15.75" customHeight="1" x14ac:dyDescent="0.3">
      <c r="A73" s="31" t="s">
        <v>14</v>
      </c>
      <c r="B73" s="40">
        <v>5</v>
      </c>
      <c r="C73" s="32" t="s">
        <v>8</v>
      </c>
      <c r="D73" s="31" t="str">
        <f t="shared" si="26"/>
        <v>NA</v>
      </c>
      <c r="E73" s="32">
        <f t="shared" si="27"/>
        <v>5</v>
      </c>
      <c r="F73" s="40">
        <v>329</v>
      </c>
      <c r="G73" s="32">
        <f t="shared" si="28"/>
        <v>6580</v>
      </c>
      <c r="H73" s="31" t="s">
        <v>7</v>
      </c>
      <c r="I73" s="31" t="s">
        <v>712</v>
      </c>
      <c r="J73" s="31" t="s">
        <v>9</v>
      </c>
      <c r="K73" s="31"/>
      <c r="L73" s="31"/>
      <c r="M73" s="31" t="s">
        <v>10</v>
      </c>
      <c r="N73" s="31" t="s">
        <v>16</v>
      </c>
      <c r="O73" s="31"/>
      <c r="P73" s="31" t="s">
        <v>199</v>
      </c>
      <c r="Q73" s="39">
        <v>3</v>
      </c>
      <c r="R73" s="31" t="str">
        <f t="shared" si="22"/>
        <v>NA</v>
      </c>
      <c r="S73" s="31"/>
      <c r="T73" s="31"/>
      <c r="U73" s="31" t="s">
        <v>1422</v>
      </c>
      <c r="V73" s="31">
        <v>1</v>
      </c>
      <c r="W73" s="31">
        <v>423</v>
      </c>
      <c r="X73" s="31" t="s">
        <v>17</v>
      </c>
      <c r="Y73" s="32">
        <f t="shared" si="29"/>
        <v>1.2250000000000001</v>
      </c>
      <c r="Z73" s="32" t="str">
        <f t="shared" si="30"/>
        <v>NA</v>
      </c>
      <c r="AA73" s="40">
        <v>25</v>
      </c>
      <c r="AB73" s="36" t="s">
        <v>9</v>
      </c>
      <c r="AC73" s="32" t="str">
        <f t="shared" si="23"/>
        <v>NA</v>
      </c>
      <c r="AD73" s="32">
        <f t="shared" si="24"/>
        <v>25</v>
      </c>
      <c r="AE73" s="32" t="str">
        <f t="shared" si="25"/>
        <v>NA</v>
      </c>
      <c r="AF73" s="32">
        <f t="shared" si="31"/>
        <v>49</v>
      </c>
      <c r="AG73" s="40">
        <v>49</v>
      </c>
      <c r="AH73" s="32" t="s">
        <v>9</v>
      </c>
      <c r="AI73" s="40">
        <v>41</v>
      </c>
      <c r="AJ73" s="32" t="s">
        <v>9</v>
      </c>
      <c r="AK73" s="40" t="s">
        <v>8</v>
      </c>
      <c r="AL73" s="32" t="s">
        <v>9</v>
      </c>
      <c r="AM73" s="32">
        <f t="shared" si="32"/>
        <v>49</v>
      </c>
      <c r="AN73" s="40">
        <f t="shared" si="33"/>
        <v>49</v>
      </c>
      <c r="AO73" s="31" t="s">
        <v>2854</v>
      </c>
      <c r="AP73" s="31">
        <v>2001</v>
      </c>
      <c r="AQ73" s="31" t="s">
        <v>173</v>
      </c>
      <c r="AR73" s="31" t="s">
        <v>80</v>
      </c>
      <c r="AS73" s="31" t="s">
        <v>174</v>
      </c>
      <c r="AT73" s="31" t="s">
        <v>45</v>
      </c>
      <c r="AU73" s="113" t="str">
        <f t="shared" si="14"/>
        <v>Pinna, F., 2001</v>
      </c>
      <c r="AV73" s="25"/>
      <c r="AW73" s="34" t="s">
        <v>815</v>
      </c>
      <c r="AX73" s="7"/>
      <c r="AY73" s="7"/>
      <c r="AZ73" s="7"/>
      <c r="BA73" s="7"/>
    </row>
    <row r="74" spans="1:53" s="8" customFormat="1" ht="15.75" customHeight="1" x14ac:dyDescent="0.3">
      <c r="A74" s="31" t="s">
        <v>113</v>
      </c>
      <c r="B74" s="40">
        <v>0.5</v>
      </c>
      <c r="C74" s="31">
        <v>0.5</v>
      </c>
      <c r="D74" s="31">
        <f t="shared" si="26"/>
        <v>0</v>
      </c>
      <c r="E74" s="32">
        <f t="shared" si="27"/>
        <v>0.5</v>
      </c>
      <c r="F74" s="40"/>
      <c r="G74" s="32" t="s">
        <v>8</v>
      </c>
      <c r="H74" s="31" t="s">
        <v>22</v>
      </c>
      <c r="I74" s="31" t="s">
        <v>8</v>
      </c>
      <c r="J74" s="31" t="s">
        <v>8</v>
      </c>
      <c r="K74" s="31"/>
      <c r="L74" s="31"/>
      <c r="M74" s="49"/>
      <c r="N74" s="31"/>
      <c r="O74" s="31"/>
      <c r="P74" s="31" t="s">
        <v>199</v>
      </c>
      <c r="Q74" s="39">
        <v>8.5</v>
      </c>
      <c r="R74" s="31" t="str">
        <f t="shared" si="22"/>
        <v>NA</v>
      </c>
      <c r="S74" s="31"/>
      <c r="T74" s="31"/>
      <c r="U74" s="31" t="s">
        <v>1422</v>
      </c>
      <c r="V74" s="31">
        <v>6</v>
      </c>
      <c r="W74" s="31">
        <v>623</v>
      </c>
      <c r="X74" s="31" t="s">
        <v>95</v>
      </c>
      <c r="Y74" s="32" t="str">
        <f t="shared" si="29"/>
        <v>NA</v>
      </c>
      <c r="Z74" s="32" t="str">
        <f t="shared" si="30"/>
        <v>NA</v>
      </c>
      <c r="AA74" s="32">
        <v>30.8</v>
      </c>
      <c r="AB74" s="36" t="s">
        <v>9</v>
      </c>
      <c r="AC74" s="32" t="str">
        <f t="shared" si="23"/>
        <v>NA</v>
      </c>
      <c r="AD74" s="32">
        <f t="shared" si="24"/>
        <v>30.8</v>
      </c>
      <c r="AE74" s="32">
        <f t="shared" si="25"/>
        <v>35.38961038961039</v>
      </c>
      <c r="AF74" s="32">
        <f t="shared" si="31"/>
        <v>35.38961038961039</v>
      </c>
      <c r="AG74" s="40" t="s">
        <v>8</v>
      </c>
      <c r="AH74" s="32" t="s">
        <v>9</v>
      </c>
      <c r="AI74" s="40" t="s">
        <v>8</v>
      </c>
      <c r="AJ74" s="32" t="s">
        <v>9</v>
      </c>
      <c r="AK74" s="40" t="s">
        <v>8</v>
      </c>
      <c r="AL74" s="32" t="s">
        <v>9</v>
      </c>
      <c r="AM74" s="32">
        <f t="shared" si="32"/>
        <v>35.38961038961039</v>
      </c>
      <c r="AN74" s="40">
        <f t="shared" si="33"/>
        <v>35.38961038961039</v>
      </c>
      <c r="AO74" s="34" t="s">
        <v>2841</v>
      </c>
      <c r="AP74" s="31">
        <v>2001</v>
      </c>
      <c r="AQ74" s="31" t="s">
        <v>456</v>
      </c>
      <c r="AR74" s="31" t="s">
        <v>119</v>
      </c>
      <c r="AS74" s="31" t="s">
        <v>206</v>
      </c>
      <c r="AT74" s="31" t="s">
        <v>729</v>
      </c>
      <c r="AU74" s="113" t="str">
        <f t="shared" si="14"/>
        <v>Ordóñez, S., 2001</v>
      </c>
      <c r="AV74" s="25"/>
      <c r="AW74" s="34" t="s">
        <v>827</v>
      </c>
      <c r="AX74" s="7"/>
      <c r="AY74" s="7"/>
      <c r="AZ74" s="7"/>
      <c r="BA74" s="7"/>
    </row>
    <row r="75" spans="1:53" s="5" customFormat="1" ht="15.75" customHeight="1" x14ac:dyDescent="0.3">
      <c r="A75" s="31" t="s">
        <v>14</v>
      </c>
      <c r="B75" s="40" t="s">
        <v>8</v>
      </c>
      <c r="C75" s="32">
        <v>0.7</v>
      </c>
      <c r="D75" s="31" t="str">
        <f t="shared" si="26"/>
        <v>NA</v>
      </c>
      <c r="E75" s="32">
        <f t="shared" si="27"/>
        <v>0.7</v>
      </c>
      <c r="F75" s="40"/>
      <c r="G75" s="32" t="s">
        <v>8</v>
      </c>
      <c r="H75" s="49" t="s">
        <v>1414</v>
      </c>
      <c r="I75" s="31" t="s">
        <v>134</v>
      </c>
      <c r="J75" s="31" t="s">
        <v>9</v>
      </c>
      <c r="K75" s="31"/>
      <c r="L75" s="31"/>
      <c r="M75" s="31" t="s">
        <v>24</v>
      </c>
      <c r="N75" s="31"/>
      <c r="O75" s="31"/>
      <c r="P75" s="31" t="s">
        <v>199</v>
      </c>
      <c r="Q75" s="39">
        <v>8.5</v>
      </c>
      <c r="R75" s="31" t="str">
        <f t="shared" si="22"/>
        <v>NA</v>
      </c>
      <c r="S75" s="31"/>
      <c r="T75" s="31"/>
      <c r="U75" s="44" t="s">
        <v>1422</v>
      </c>
      <c r="V75" s="31">
        <v>4</v>
      </c>
      <c r="W75" s="31">
        <v>473</v>
      </c>
      <c r="X75" s="31" t="s">
        <v>95</v>
      </c>
      <c r="Y75" s="32" t="str">
        <f t="shared" si="29"/>
        <v>NA</v>
      </c>
      <c r="Z75" s="32">
        <f t="shared" si="30"/>
        <v>1.1220000000000001</v>
      </c>
      <c r="AA75" s="32">
        <v>34</v>
      </c>
      <c r="AB75" s="31" t="s">
        <v>9</v>
      </c>
      <c r="AC75" s="32" t="str">
        <f t="shared" si="23"/>
        <v>NA</v>
      </c>
      <c r="AD75" s="32">
        <f t="shared" si="24"/>
        <v>34</v>
      </c>
      <c r="AE75" s="32" t="str">
        <f t="shared" si="25"/>
        <v>NA</v>
      </c>
      <c r="AF75" s="32">
        <f t="shared" si="31"/>
        <v>33</v>
      </c>
      <c r="AG75" s="40">
        <v>33</v>
      </c>
      <c r="AH75" s="32" t="s">
        <v>9</v>
      </c>
      <c r="AI75" s="40" t="s">
        <v>8</v>
      </c>
      <c r="AJ75" s="32" t="s">
        <v>9</v>
      </c>
      <c r="AK75" s="40" t="s">
        <v>8</v>
      </c>
      <c r="AL75" s="32" t="s">
        <v>9</v>
      </c>
      <c r="AM75" s="32">
        <f t="shared" si="32"/>
        <v>33</v>
      </c>
      <c r="AN75" s="40">
        <f t="shared" si="33"/>
        <v>33</v>
      </c>
      <c r="AO75" s="34" t="s">
        <v>2857</v>
      </c>
      <c r="AP75" s="31">
        <v>2002</v>
      </c>
      <c r="AQ75" s="31" t="s">
        <v>1727</v>
      </c>
      <c r="AR75" s="31" t="s">
        <v>80</v>
      </c>
      <c r="AS75" s="31" t="s">
        <v>573</v>
      </c>
      <c r="AT75" s="31" t="s">
        <v>135</v>
      </c>
      <c r="AU75" s="113" t="str">
        <f t="shared" si="14"/>
        <v>Di Monte, R., 2002</v>
      </c>
      <c r="AV75" s="1"/>
      <c r="AW75" s="34" t="s">
        <v>827</v>
      </c>
      <c r="AX75" s="4"/>
      <c r="AY75" s="4"/>
      <c r="AZ75" s="4"/>
      <c r="BA75" s="4"/>
    </row>
    <row r="76" spans="1:53" s="5" customFormat="1" ht="15.75" customHeight="1" x14ac:dyDescent="0.3">
      <c r="A76" s="31" t="s">
        <v>14</v>
      </c>
      <c r="B76" s="40" t="s">
        <v>8</v>
      </c>
      <c r="C76" s="32">
        <v>2.8</v>
      </c>
      <c r="D76" s="31" t="str">
        <f t="shared" si="26"/>
        <v>NA</v>
      </c>
      <c r="E76" s="32">
        <f t="shared" si="27"/>
        <v>2.8</v>
      </c>
      <c r="F76" s="40"/>
      <c r="G76" s="32" t="s">
        <v>8</v>
      </c>
      <c r="H76" s="49" t="s">
        <v>1414</v>
      </c>
      <c r="I76" s="31" t="s">
        <v>134</v>
      </c>
      <c r="J76" s="31" t="s">
        <v>9</v>
      </c>
      <c r="K76" s="31"/>
      <c r="L76" s="31"/>
      <c r="M76" s="31" t="s">
        <v>24</v>
      </c>
      <c r="N76" s="31"/>
      <c r="O76" s="31"/>
      <c r="P76" s="31" t="s">
        <v>199</v>
      </c>
      <c r="Q76" s="39">
        <v>8.5</v>
      </c>
      <c r="R76" s="31" t="str">
        <f t="shared" si="22"/>
        <v>NA</v>
      </c>
      <c r="S76" s="31"/>
      <c r="T76" s="31"/>
      <c r="U76" s="44" t="s">
        <v>1422</v>
      </c>
      <c r="V76" s="31">
        <v>4</v>
      </c>
      <c r="W76" s="31">
        <v>473</v>
      </c>
      <c r="X76" s="31" t="s">
        <v>95</v>
      </c>
      <c r="Y76" s="32" t="str">
        <f t="shared" si="29"/>
        <v>NA</v>
      </c>
      <c r="Z76" s="32">
        <f t="shared" si="30"/>
        <v>1.1160000000000001</v>
      </c>
      <c r="AA76" s="32">
        <v>31</v>
      </c>
      <c r="AB76" s="31" t="s">
        <v>9</v>
      </c>
      <c r="AC76" s="32" t="str">
        <f t="shared" si="23"/>
        <v>NA</v>
      </c>
      <c r="AD76" s="32">
        <f t="shared" si="24"/>
        <v>31</v>
      </c>
      <c r="AE76" s="32" t="str">
        <f t="shared" si="25"/>
        <v>NA</v>
      </c>
      <c r="AF76" s="32">
        <f t="shared" si="31"/>
        <v>36</v>
      </c>
      <c r="AG76" s="40">
        <v>36</v>
      </c>
      <c r="AH76" s="32" t="s">
        <v>9</v>
      </c>
      <c r="AI76" s="40" t="s">
        <v>8</v>
      </c>
      <c r="AJ76" s="32" t="s">
        <v>9</v>
      </c>
      <c r="AK76" s="40" t="s">
        <v>8</v>
      </c>
      <c r="AL76" s="32" t="s">
        <v>9</v>
      </c>
      <c r="AM76" s="32">
        <f t="shared" si="32"/>
        <v>36</v>
      </c>
      <c r="AN76" s="40">
        <f t="shared" si="33"/>
        <v>36</v>
      </c>
      <c r="AO76" s="34" t="s">
        <v>2857</v>
      </c>
      <c r="AP76" s="31">
        <v>2002</v>
      </c>
      <c r="AQ76" s="31" t="s">
        <v>1727</v>
      </c>
      <c r="AR76" s="31" t="s">
        <v>80</v>
      </c>
      <c r="AS76" s="31" t="s">
        <v>573</v>
      </c>
      <c r="AT76" s="31" t="s">
        <v>135</v>
      </c>
      <c r="AU76" s="113" t="str">
        <f t="shared" si="14"/>
        <v>Di Monte, R., 2002</v>
      </c>
      <c r="AV76" s="1"/>
      <c r="AW76" s="34" t="s">
        <v>827</v>
      </c>
      <c r="AX76" s="4"/>
      <c r="AY76" s="4"/>
      <c r="AZ76" s="4"/>
      <c r="BA76" s="4"/>
    </row>
    <row r="77" spans="1:53" s="5" customFormat="1" ht="15.75" customHeight="1" x14ac:dyDescent="0.3">
      <c r="A77" s="31" t="s">
        <v>2439</v>
      </c>
      <c r="B77" s="40">
        <v>1</v>
      </c>
      <c r="C77" s="32" t="s">
        <v>8</v>
      </c>
      <c r="D77" s="31" t="str">
        <f t="shared" si="26"/>
        <v>NA</v>
      </c>
      <c r="E77" s="32">
        <f t="shared" si="27"/>
        <v>1</v>
      </c>
      <c r="F77" s="40">
        <v>300</v>
      </c>
      <c r="G77" s="32">
        <f t="shared" si="28"/>
        <v>30000</v>
      </c>
      <c r="H77" s="31" t="s">
        <v>7</v>
      </c>
      <c r="I77" s="31" t="s">
        <v>9</v>
      </c>
      <c r="J77" s="31" t="s">
        <v>9</v>
      </c>
      <c r="K77" s="31"/>
      <c r="L77" s="31"/>
      <c r="M77" s="49" t="s">
        <v>303</v>
      </c>
      <c r="N77" s="31"/>
      <c r="O77" s="31"/>
      <c r="P77" s="31" t="s">
        <v>199</v>
      </c>
      <c r="Q77" s="39">
        <v>3</v>
      </c>
      <c r="R77" s="31" t="str">
        <f t="shared" si="22"/>
        <v>NA</v>
      </c>
      <c r="S77" s="31">
        <v>3</v>
      </c>
      <c r="T77" s="31">
        <v>673</v>
      </c>
      <c r="U77" s="31" t="s">
        <v>1422</v>
      </c>
      <c r="V77" s="31">
        <v>3</v>
      </c>
      <c r="W77" s="31">
        <v>973</v>
      </c>
      <c r="X77" s="31" t="s">
        <v>29</v>
      </c>
      <c r="Y77" s="32" t="str">
        <f t="shared" si="29"/>
        <v>NA</v>
      </c>
      <c r="Z77" s="32" t="str">
        <f t="shared" si="30"/>
        <v>NA</v>
      </c>
      <c r="AA77" s="32" t="s">
        <v>8</v>
      </c>
      <c r="AB77" s="31" t="s">
        <v>9</v>
      </c>
      <c r="AC77" s="32">
        <f t="shared" si="23"/>
        <v>54.5</v>
      </c>
      <c r="AD77" s="32">
        <f t="shared" si="24"/>
        <v>54.5</v>
      </c>
      <c r="AE77" s="32" t="str">
        <f t="shared" si="25"/>
        <v>NA</v>
      </c>
      <c r="AF77" s="32" t="str">
        <f t="shared" si="31"/>
        <v>NA</v>
      </c>
      <c r="AG77" s="40" t="s">
        <v>8</v>
      </c>
      <c r="AH77" s="32" t="s">
        <v>9</v>
      </c>
      <c r="AI77" s="40" t="s">
        <v>8</v>
      </c>
      <c r="AJ77" s="32" t="s">
        <v>9</v>
      </c>
      <c r="AK77" s="40">
        <v>20</v>
      </c>
      <c r="AL77" s="32" t="s">
        <v>9</v>
      </c>
      <c r="AM77" s="32">
        <f t="shared" si="32"/>
        <v>20</v>
      </c>
      <c r="AN77" s="40">
        <f t="shared" si="33"/>
        <v>20</v>
      </c>
      <c r="AO77" s="31" t="s">
        <v>2847</v>
      </c>
      <c r="AP77" s="31">
        <v>2002</v>
      </c>
      <c r="AQ77" s="31" t="s">
        <v>789</v>
      </c>
      <c r="AR77" s="31" t="s">
        <v>71</v>
      </c>
      <c r="AS77" s="31" t="s">
        <v>136</v>
      </c>
      <c r="AT77" s="31" t="s">
        <v>21</v>
      </c>
      <c r="AU77" s="113" t="str">
        <f t="shared" si="14"/>
        <v>Naito, S., 2002</v>
      </c>
      <c r="AV77" s="34" t="s">
        <v>963</v>
      </c>
      <c r="AW77" s="34" t="s">
        <v>815</v>
      </c>
      <c r="AX77" s="4"/>
      <c r="AY77" s="4"/>
      <c r="AZ77" s="4"/>
      <c r="BA77" s="4"/>
    </row>
    <row r="78" spans="1:53" s="5" customFormat="1" ht="15.75" customHeight="1" x14ac:dyDescent="0.3">
      <c r="A78" s="31" t="s">
        <v>2439</v>
      </c>
      <c r="B78" s="40">
        <v>5</v>
      </c>
      <c r="C78" s="32" t="s">
        <v>8</v>
      </c>
      <c r="D78" s="31" t="str">
        <f t="shared" si="26"/>
        <v>NA</v>
      </c>
      <c r="E78" s="32">
        <f t="shared" si="27"/>
        <v>5</v>
      </c>
      <c r="F78" s="40">
        <v>300</v>
      </c>
      <c r="G78" s="32">
        <f t="shared" si="28"/>
        <v>6000</v>
      </c>
      <c r="H78" s="31" t="s">
        <v>7</v>
      </c>
      <c r="I78" s="31" t="s">
        <v>9</v>
      </c>
      <c r="J78" s="31" t="s">
        <v>9</v>
      </c>
      <c r="K78" s="31"/>
      <c r="L78" s="31"/>
      <c r="M78" s="49" t="s">
        <v>303</v>
      </c>
      <c r="N78" s="31"/>
      <c r="O78" s="31"/>
      <c r="P78" s="31" t="s">
        <v>199</v>
      </c>
      <c r="Q78" s="39">
        <v>3</v>
      </c>
      <c r="R78" s="31" t="str">
        <f t="shared" si="22"/>
        <v>NA</v>
      </c>
      <c r="S78" s="31">
        <v>3</v>
      </c>
      <c r="T78" s="31">
        <v>673</v>
      </c>
      <c r="U78" s="31" t="s">
        <v>1422</v>
      </c>
      <c r="V78" s="31">
        <v>3</v>
      </c>
      <c r="W78" s="31">
        <v>973</v>
      </c>
      <c r="X78" s="31" t="s">
        <v>29</v>
      </c>
      <c r="Y78" s="32" t="str">
        <f t="shared" si="29"/>
        <v>NA</v>
      </c>
      <c r="Z78" s="32" t="str">
        <f t="shared" si="30"/>
        <v>NA</v>
      </c>
      <c r="AA78" s="32" t="s">
        <v>8</v>
      </c>
      <c r="AB78" s="31" t="s">
        <v>9</v>
      </c>
      <c r="AC78" s="32">
        <f t="shared" si="23"/>
        <v>43.6</v>
      </c>
      <c r="AD78" s="32">
        <f t="shared" si="24"/>
        <v>43.6</v>
      </c>
      <c r="AE78" s="32" t="str">
        <f t="shared" si="25"/>
        <v>NA</v>
      </c>
      <c r="AF78" s="32" t="str">
        <f t="shared" si="31"/>
        <v>NA</v>
      </c>
      <c r="AG78" s="40" t="s">
        <v>8</v>
      </c>
      <c r="AH78" s="32" t="s">
        <v>9</v>
      </c>
      <c r="AI78" s="40">
        <v>20</v>
      </c>
      <c r="AJ78" s="32" t="s">
        <v>9</v>
      </c>
      <c r="AK78" s="40">
        <v>25</v>
      </c>
      <c r="AL78" s="32" t="s">
        <v>9</v>
      </c>
      <c r="AM78" s="32">
        <f t="shared" si="32"/>
        <v>25</v>
      </c>
      <c r="AN78" s="40">
        <f t="shared" si="33"/>
        <v>25</v>
      </c>
      <c r="AO78" s="31" t="s">
        <v>2847</v>
      </c>
      <c r="AP78" s="31">
        <v>2002</v>
      </c>
      <c r="AQ78" s="31" t="s">
        <v>789</v>
      </c>
      <c r="AR78" s="31" t="s">
        <v>71</v>
      </c>
      <c r="AS78" s="31" t="s">
        <v>136</v>
      </c>
      <c r="AT78" s="31" t="s">
        <v>21</v>
      </c>
      <c r="AU78" s="113" t="str">
        <f t="shared" ref="AU78:AU83" si="34">AQ78&amp;", "&amp;AP78</f>
        <v>Naito, S., 2002</v>
      </c>
      <c r="AV78" s="34" t="s">
        <v>963</v>
      </c>
      <c r="AW78" s="34" t="s">
        <v>815</v>
      </c>
      <c r="AX78" s="4"/>
      <c r="AY78" s="4"/>
      <c r="AZ78" s="4"/>
      <c r="BA78" s="4"/>
    </row>
    <row r="79" spans="1:53" ht="15.75" customHeight="1" x14ac:dyDescent="0.3">
      <c r="A79" s="31" t="s">
        <v>2439</v>
      </c>
      <c r="B79" s="40">
        <v>20</v>
      </c>
      <c r="C79" s="32" t="s">
        <v>8</v>
      </c>
      <c r="D79" s="31" t="str">
        <f t="shared" si="26"/>
        <v>NA</v>
      </c>
      <c r="E79" s="32">
        <f t="shared" si="27"/>
        <v>20</v>
      </c>
      <c r="F79" s="40">
        <v>300</v>
      </c>
      <c r="G79" s="32">
        <f t="shared" si="28"/>
        <v>1500</v>
      </c>
      <c r="H79" s="31" t="s">
        <v>7</v>
      </c>
      <c r="I79" s="31" t="s">
        <v>9</v>
      </c>
      <c r="J79" s="31" t="s">
        <v>9</v>
      </c>
      <c r="M79" s="49" t="s">
        <v>303</v>
      </c>
      <c r="P79" s="31" t="s">
        <v>199</v>
      </c>
      <c r="Q79" s="39">
        <v>3</v>
      </c>
      <c r="R79" s="31" t="str">
        <f t="shared" si="22"/>
        <v>NA</v>
      </c>
      <c r="S79" s="31">
        <v>3</v>
      </c>
      <c r="T79" s="31">
        <v>673</v>
      </c>
      <c r="U79" s="31" t="s">
        <v>1422</v>
      </c>
      <c r="V79" s="31">
        <v>3</v>
      </c>
      <c r="W79" s="31">
        <v>973</v>
      </c>
      <c r="X79" s="31" t="s">
        <v>29</v>
      </c>
      <c r="Y79" s="32" t="str">
        <f t="shared" si="29"/>
        <v>NA</v>
      </c>
      <c r="Z79" s="32" t="str">
        <f t="shared" si="30"/>
        <v>NA</v>
      </c>
      <c r="AA79" s="32" t="s">
        <v>8</v>
      </c>
      <c r="AB79" s="31" t="s">
        <v>9</v>
      </c>
      <c r="AC79" s="32">
        <f t="shared" si="23"/>
        <v>12.111111111111111</v>
      </c>
      <c r="AD79" s="32">
        <f t="shared" si="24"/>
        <v>12.111111111111111</v>
      </c>
      <c r="AE79" s="32" t="str">
        <f t="shared" si="25"/>
        <v>NA</v>
      </c>
      <c r="AF79" s="32" t="str">
        <f t="shared" si="31"/>
        <v>NA</v>
      </c>
      <c r="AG79" s="40" t="s">
        <v>8</v>
      </c>
      <c r="AH79" s="32" t="s">
        <v>9</v>
      </c>
      <c r="AI79" s="40">
        <v>20</v>
      </c>
      <c r="AJ79" s="32" t="s">
        <v>9</v>
      </c>
      <c r="AK79" s="40">
        <v>90</v>
      </c>
      <c r="AL79" s="32" t="s">
        <v>9</v>
      </c>
      <c r="AM79" s="32">
        <f t="shared" si="32"/>
        <v>90</v>
      </c>
      <c r="AN79" s="40">
        <f t="shared" si="33"/>
        <v>90</v>
      </c>
      <c r="AO79" s="31" t="s">
        <v>2847</v>
      </c>
      <c r="AP79" s="31">
        <v>2002</v>
      </c>
      <c r="AQ79" s="31" t="s">
        <v>789</v>
      </c>
      <c r="AR79" s="31" t="s">
        <v>71</v>
      </c>
      <c r="AS79" s="31" t="s">
        <v>136</v>
      </c>
      <c r="AT79" s="31" t="s">
        <v>21</v>
      </c>
      <c r="AU79" s="113" t="str">
        <f t="shared" si="34"/>
        <v>Naito, S., 2002</v>
      </c>
      <c r="AV79" s="34" t="s">
        <v>963</v>
      </c>
      <c r="AW79" s="34" t="s">
        <v>815</v>
      </c>
      <c r="AX79" s="2"/>
      <c r="AY79" s="2"/>
      <c r="AZ79" s="2"/>
      <c r="BA79" s="2"/>
    </row>
    <row r="80" spans="1:53" ht="15.75" customHeight="1" x14ac:dyDescent="0.3">
      <c r="A80" s="31" t="s">
        <v>2439</v>
      </c>
      <c r="B80" s="40">
        <v>0.2</v>
      </c>
      <c r="C80" s="32" t="s">
        <v>8</v>
      </c>
      <c r="D80" s="31" t="str">
        <f t="shared" si="26"/>
        <v>NA</v>
      </c>
      <c r="E80" s="32">
        <f t="shared" si="27"/>
        <v>0.2</v>
      </c>
      <c r="F80" s="40">
        <v>20</v>
      </c>
      <c r="G80" s="32">
        <f t="shared" si="28"/>
        <v>10000</v>
      </c>
      <c r="H80" s="31" t="s">
        <v>137</v>
      </c>
      <c r="I80" s="31" t="s">
        <v>9</v>
      </c>
      <c r="J80" s="31" t="s">
        <v>9</v>
      </c>
      <c r="M80" s="49" t="s">
        <v>303</v>
      </c>
      <c r="P80" s="31" t="s">
        <v>199</v>
      </c>
      <c r="Q80" s="39">
        <v>7.1</v>
      </c>
      <c r="R80" s="31" t="str">
        <f t="shared" si="22"/>
        <v>NA</v>
      </c>
      <c r="S80" s="31">
        <v>3</v>
      </c>
      <c r="T80" s="31">
        <v>673</v>
      </c>
      <c r="U80" s="31" t="s">
        <v>1422</v>
      </c>
      <c r="V80" s="31">
        <v>3</v>
      </c>
      <c r="W80" s="31">
        <v>973</v>
      </c>
      <c r="X80" s="31" t="s">
        <v>29</v>
      </c>
      <c r="Y80" s="32" t="str">
        <f t="shared" si="29"/>
        <v>NA</v>
      </c>
      <c r="Z80" s="32" t="str">
        <f t="shared" si="30"/>
        <v>NA</v>
      </c>
      <c r="AA80" s="32" t="s">
        <v>8</v>
      </c>
      <c r="AB80" s="31" t="s">
        <v>9</v>
      </c>
      <c r="AC80" s="32">
        <f t="shared" si="23"/>
        <v>36.333333333333336</v>
      </c>
      <c r="AD80" s="32">
        <f t="shared" si="24"/>
        <v>36.333333333333336</v>
      </c>
      <c r="AE80" s="32" t="str">
        <f t="shared" si="25"/>
        <v>NA</v>
      </c>
      <c r="AF80" s="32" t="str">
        <f t="shared" si="31"/>
        <v>NA</v>
      </c>
      <c r="AG80" s="40" t="s">
        <v>8</v>
      </c>
      <c r="AH80" s="32" t="s">
        <v>9</v>
      </c>
      <c r="AI80" s="40" t="s">
        <v>8</v>
      </c>
      <c r="AJ80" s="32" t="s">
        <v>9</v>
      </c>
      <c r="AK80" s="40">
        <v>30</v>
      </c>
      <c r="AL80" s="32" t="s">
        <v>9</v>
      </c>
      <c r="AM80" s="32">
        <f t="shared" si="32"/>
        <v>30</v>
      </c>
      <c r="AN80" s="40">
        <f t="shared" si="33"/>
        <v>30</v>
      </c>
      <c r="AO80" s="31" t="s">
        <v>2847</v>
      </c>
      <c r="AP80" s="31">
        <v>2002</v>
      </c>
      <c r="AQ80" s="31" t="s">
        <v>789</v>
      </c>
      <c r="AR80" s="31" t="s">
        <v>71</v>
      </c>
      <c r="AS80" s="31" t="s">
        <v>136</v>
      </c>
      <c r="AT80" s="31" t="s">
        <v>21</v>
      </c>
      <c r="AU80" s="113" t="str">
        <f t="shared" si="34"/>
        <v>Naito, S., 2002</v>
      </c>
      <c r="AV80" s="34" t="s">
        <v>963</v>
      </c>
      <c r="AW80" s="34" t="s">
        <v>874</v>
      </c>
      <c r="AX80" s="2"/>
      <c r="AY80" s="2"/>
      <c r="AZ80" s="2"/>
      <c r="BA80" s="2"/>
    </row>
    <row r="81" spans="1:53" ht="15.75" customHeight="1" x14ac:dyDescent="0.3">
      <c r="A81" s="31" t="s">
        <v>2439</v>
      </c>
      <c r="B81" s="40">
        <v>1</v>
      </c>
      <c r="C81" s="32" t="s">
        <v>8</v>
      </c>
      <c r="D81" s="31" t="str">
        <f t="shared" si="26"/>
        <v>NA</v>
      </c>
      <c r="E81" s="32">
        <f t="shared" si="27"/>
        <v>1</v>
      </c>
      <c r="F81" s="40">
        <v>20</v>
      </c>
      <c r="G81" s="32">
        <f t="shared" si="28"/>
        <v>2000</v>
      </c>
      <c r="H81" s="31" t="s">
        <v>137</v>
      </c>
      <c r="I81" s="31" t="s">
        <v>9</v>
      </c>
      <c r="J81" s="31" t="s">
        <v>9</v>
      </c>
      <c r="M81" s="49" t="s">
        <v>303</v>
      </c>
      <c r="P81" s="31" t="s">
        <v>199</v>
      </c>
      <c r="Q81" s="39">
        <v>7.1</v>
      </c>
      <c r="R81" s="31" t="str">
        <f t="shared" si="22"/>
        <v>NA</v>
      </c>
      <c r="S81" s="31">
        <v>3</v>
      </c>
      <c r="T81" s="31">
        <v>673</v>
      </c>
      <c r="U81" s="31" t="s">
        <v>1422</v>
      </c>
      <c r="V81" s="31">
        <v>3</v>
      </c>
      <c r="W81" s="31">
        <v>973</v>
      </c>
      <c r="X81" s="31" t="s">
        <v>29</v>
      </c>
      <c r="Y81" s="32" t="str">
        <f t="shared" si="29"/>
        <v>NA</v>
      </c>
      <c r="Z81" s="32" t="str">
        <f t="shared" si="30"/>
        <v>NA</v>
      </c>
      <c r="AA81" s="32" t="s">
        <v>8</v>
      </c>
      <c r="AB81" s="31" t="s">
        <v>9</v>
      </c>
      <c r="AC81" s="32">
        <f t="shared" si="23"/>
        <v>36.333333333333336</v>
      </c>
      <c r="AD81" s="32">
        <f t="shared" si="24"/>
        <v>36.333333333333336</v>
      </c>
      <c r="AE81" s="32" t="str">
        <f t="shared" si="25"/>
        <v>NA</v>
      </c>
      <c r="AF81" s="32" t="str">
        <f t="shared" si="31"/>
        <v>NA</v>
      </c>
      <c r="AG81" s="40" t="s">
        <v>8</v>
      </c>
      <c r="AH81" s="32" t="s">
        <v>9</v>
      </c>
      <c r="AI81" s="40" t="s">
        <v>8</v>
      </c>
      <c r="AJ81" s="32" t="s">
        <v>9</v>
      </c>
      <c r="AK81" s="40">
        <v>30</v>
      </c>
      <c r="AL81" s="32" t="s">
        <v>9</v>
      </c>
      <c r="AM81" s="32">
        <f t="shared" si="32"/>
        <v>30</v>
      </c>
      <c r="AN81" s="40">
        <f t="shared" si="33"/>
        <v>30</v>
      </c>
      <c r="AO81" s="31" t="s">
        <v>2847</v>
      </c>
      <c r="AP81" s="31">
        <v>2002</v>
      </c>
      <c r="AQ81" s="31" t="s">
        <v>789</v>
      </c>
      <c r="AR81" s="31" t="s">
        <v>71</v>
      </c>
      <c r="AS81" s="31" t="s">
        <v>136</v>
      </c>
      <c r="AT81" s="31" t="s">
        <v>21</v>
      </c>
      <c r="AU81" s="113" t="str">
        <f t="shared" si="34"/>
        <v>Naito, S., 2002</v>
      </c>
      <c r="AV81" s="34" t="s">
        <v>963</v>
      </c>
      <c r="AW81" s="34" t="s">
        <v>874</v>
      </c>
      <c r="AX81" s="2"/>
      <c r="AY81" s="2"/>
      <c r="AZ81" s="2"/>
      <c r="BA81" s="2"/>
    </row>
    <row r="82" spans="1:53" ht="15.75" customHeight="1" x14ac:dyDescent="0.3">
      <c r="A82" s="31" t="s">
        <v>2439</v>
      </c>
      <c r="B82" s="40">
        <v>5</v>
      </c>
      <c r="C82" s="32" t="s">
        <v>8</v>
      </c>
      <c r="D82" s="31" t="str">
        <f t="shared" si="26"/>
        <v>NA</v>
      </c>
      <c r="E82" s="32">
        <f t="shared" si="27"/>
        <v>5</v>
      </c>
      <c r="F82" s="40">
        <v>20</v>
      </c>
      <c r="G82" s="32">
        <f t="shared" si="28"/>
        <v>400</v>
      </c>
      <c r="H82" s="31" t="s">
        <v>137</v>
      </c>
      <c r="I82" s="31" t="s">
        <v>9</v>
      </c>
      <c r="J82" s="31" t="s">
        <v>9</v>
      </c>
      <c r="M82" s="49" t="s">
        <v>303</v>
      </c>
      <c r="P82" s="31" t="s">
        <v>199</v>
      </c>
      <c r="Q82" s="39">
        <v>7.1</v>
      </c>
      <c r="R82" s="31" t="str">
        <f t="shared" si="22"/>
        <v>NA</v>
      </c>
      <c r="S82" s="31">
        <v>3</v>
      </c>
      <c r="T82" s="31">
        <v>673</v>
      </c>
      <c r="U82" s="31" t="s">
        <v>1422</v>
      </c>
      <c r="V82" s="31">
        <v>3</v>
      </c>
      <c r="W82" s="31">
        <v>973</v>
      </c>
      <c r="X82" s="31" t="s">
        <v>29</v>
      </c>
      <c r="Y82" s="32" t="str">
        <f t="shared" si="29"/>
        <v>NA</v>
      </c>
      <c r="Z82" s="32" t="str">
        <f t="shared" si="30"/>
        <v>NA</v>
      </c>
      <c r="AA82" s="32" t="s">
        <v>8</v>
      </c>
      <c r="AB82" s="31" t="s">
        <v>9</v>
      </c>
      <c r="AC82" s="32">
        <f t="shared" si="23"/>
        <v>21.8</v>
      </c>
      <c r="AD82" s="32">
        <f t="shared" si="24"/>
        <v>21.8</v>
      </c>
      <c r="AE82" s="32" t="str">
        <f t="shared" si="25"/>
        <v>NA</v>
      </c>
      <c r="AF82" s="32" t="str">
        <f t="shared" si="31"/>
        <v>NA</v>
      </c>
      <c r="AG82" s="40" t="s">
        <v>8</v>
      </c>
      <c r="AH82" s="32" t="s">
        <v>9</v>
      </c>
      <c r="AI82" s="40">
        <v>80</v>
      </c>
      <c r="AJ82" s="32" t="s">
        <v>9</v>
      </c>
      <c r="AK82" s="40">
        <v>50</v>
      </c>
      <c r="AL82" s="32" t="s">
        <v>9</v>
      </c>
      <c r="AM82" s="32">
        <f t="shared" si="32"/>
        <v>50</v>
      </c>
      <c r="AN82" s="40">
        <f t="shared" si="33"/>
        <v>50</v>
      </c>
      <c r="AO82" s="31" t="s">
        <v>2847</v>
      </c>
      <c r="AP82" s="31">
        <v>2002</v>
      </c>
      <c r="AQ82" s="31" t="s">
        <v>789</v>
      </c>
      <c r="AR82" s="31" t="s">
        <v>71</v>
      </c>
      <c r="AS82" s="31" t="s">
        <v>136</v>
      </c>
      <c r="AT82" s="31" t="s">
        <v>21</v>
      </c>
      <c r="AU82" s="113" t="str">
        <f t="shared" si="34"/>
        <v>Naito, S., 2002</v>
      </c>
      <c r="AV82" s="34" t="s">
        <v>963</v>
      </c>
      <c r="AW82" s="34" t="s">
        <v>874</v>
      </c>
      <c r="AX82" s="2"/>
      <c r="AY82" s="2"/>
      <c r="AZ82" s="2"/>
      <c r="BA82" s="2"/>
    </row>
    <row r="83" spans="1:53" ht="15.75" customHeight="1" x14ac:dyDescent="0.3">
      <c r="A83" s="31" t="s">
        <v>2439</v>
      </c>
      <c r="B83" s="40">
        <v>20</v>
      </c>
      <c r="C83" s="32" t="s">
        <v>8</v>
      </c>
      <c r="D83" s="31" t="str">
        <f t="shared" si="26"/>
        <v>NA</v>
      </c>
      <c r="E83" s="32">
        <f t="shared" si="27"/>
        <v>20</v>
      </c>
      <c r="F83" s="40">
        <v>20</v>
      </c>
      <c r="G83" s="32">
        <f t="shared" si="28"/>
        <v>100</v>
      </c>
      <c r="H83" s="31" t="s">
        <v>137</v>
      </c>
      <c r="I83" s="31" t="s">
        <v>9</v>
      </c>
      <c r="J83" s="31" t="s">
        <v>9</v>
      </c>
      <c r="M83" s="49" t="s">
        <v>303</v>
      </c>
      <c r="P83" s="31" t="s">
        <v>199</v>
      </c>
      <c r="Q83" s="39">
        <v>7.1</v>
      </c>
      <c r="R83" s="31" t="str">
        <f t="shared" si="22"/>
        <v>NA</v>
      </c>
      <c r="S83" s="31">
        <v>3</v>
      </c>
      <c r="T83" s="31">
        <v>673</v>
      </c>
      <c r="U83" s="31" t="s">
        <v>1422</v>
      </c>
      <c r="V83" s="31">
        <v>3</v>
      </c>
      <c r="W83" s="31">
        <v>973</v>
      </c>
      <c r="X83" s="31" t="s">
        <v>29</v>
      </c>
      <c r="Y83" s="32" t="str">
        <f t="shared" si="29"/>
        <v>NA</v>
      </c>
      <c r="Z83" s="32" t="str">
        <f t="shared" si="30"/>
        <v>NA</v>
      </c>
      <c r="AA83" s="32" t="s">
        <v>8</v>
      </c>
      <c r="AB83" s="31" t="s">
        <v>9</v>
      </c>
      <c r="AC83" s="32">
        <f t="shared" si="23"/>
        <v>12.111111111111111</v>
      </c>
      <c r="AD83" s="32">
        <f t="shared" si="24"/>
        <v>12.111111111111111</v>
      </c>
      <c r="AE83" s="32" t="str">
        <f t="shared" si="25"/>
        <v>NA</v>
      </c>
      <c r="AF83" s="32" t="str">
        <f t="shared" si="31"/>
        <v>NA</v>
      </c>
      <c r="AG83" s="40" t="s">
        <v>8</v>
      </c>
      <c r="AH83" s="32" t="s">
        <v>9</v>
      </c>
      <c r="AI83" s="40">
        <v>300</v>
      </c>
      <c r="AJ83" s="32" t="s">
        <v>9</v>
      </c>
      <c r="AK83" s="40">
        <v>90</v>
      </c>
      <c r="AL83" s="32" t="s">
        <v>9</v>
      </c>
      <c r="AM83" s="32">
        <f t="shared" si="32"/>
        <v>90</v>
      </c>
      <c r="AN83" s="40">
        <f t="shared" si="33"/>
        <v>90</v>
      </c>
      <c r="AO83" s="31" t="s">
        <v>2847</v>
      </c>
      <c r="AP83" s="31">
        <v>2002</v>
      </c>
      <c r="AQ83" s="31" t="s">
        <v>789</v>
      </c>
      <c r="AR83" s="31" t="s">
        <v>71</v>
      </c>
      <c r="AS83" s="31" t="s">
        <v>136</v>
      </c>
      <c r="AT83" s="31" t="s">
        <v>21</v>
      </c>
      <c r="AU83" s="113" t="str">
        <f t="shared" si="34"/>
        <v>Naito, S., 2002</v>
      </c>
      <c r="AV83" s="34" t="s">
        <v>963</v>
      </c>
      <c r="AW83" s="34" t="s">
        <v>874</v>
      </c>
      <c r="AX83" s="2"/>
      <c r="AY83" s="2"/>
      <c r="AZ83" s="2"/>
      <c r="BA83" s="2"/>
    </row>
    <row r="84" spans="1:53" ht="15.75" customHeight="1" x14ac:dyDescent="0.3">
      <c r="A84" s="31" t="s">
        <v>113</v>
      </c>
      <c r="B84" s="40">
        <v>5</v>
      </c>
      <c r="C84" s="32" t="s">
        <v>8</v>
      </c>
      <c r="D84" s="31" t="str">
        <f t="shared" si="26"/>
        <v>NA</v>
      </c>
      <c r="E84" s="32">
        <f t="shared" si="27"/>
        <v>5</v>
      </c>
      <c r="G84" s="32" t="s">
        <v>8</v>
      </c>
      <c r="H84" s="31" t="s">
        <v>63</v>
      </c>
      <c r="I84" s="31" t="s">
        <v>566</v>
      </c>
      <c r="J84" s="31" t="s">
        <v>8</v>
      </c>
      <c r="M84" s="49"/>
      <c r="P84" s="31" t="s">
        <v>199</v>
      </c>
      <c r="R84" s="31" t="str">
        <f t="shared" si="22"/>
        <v>NA</v>
      </c>
      <c r="U84" s="31" t="s">
        <v>1422</v>
      </c>
      <c r="V84" s="31">
        <v>0.5</v>
      </c>
      <c r="W84" s="31">
        <v>473</v>
      </c>
      <c r="X84" s="31" t="s">
        <v>69</v>
      </c>
      <c r="Y84" s="32" t="str">
        <f>IF(AND(X84="CO Chemisorption",AA84&lt;&gt;"NA",AG84&lt;&gt;"NA"),AA84*AG84*0.001,"NA")</f>
        <v>NA</v>
      </c>
      <c r="Z84" s="32" t="str">
        <f>IF(AND(X84="H2 Chemisorption",AA84&lt;&gt;"NA",AG84&lt;&gt;"NA"),AA84*AG84*0.001,"NA")</f>
        <v>NA</v>
      </c>
      <c r="AA84" s="40">
        <v>27</v>
      </c>
      <c r="AB84" s="31" t="s">
        <v>9</v>
      </c>
      <c r="AC84" s="32" t="str">
        <f t="shared" si="23"/>
        <v>NA</v>
      </c>
      <c r="AD84" s="32">
        <f t="shared" si="24"/>
        <v>27</v>
      </c>
      <c r="AE84" s="32">
        <f t="shared" si="25"/>
        <v>40.370370370370374</v>
      </c>
      <c r="AF84" s="32">
        <f>IF(AND(AG84="NA",AE84&lt;&gt;"NA"),AE84,AG84)</f>
        <v>40.370370370370374</v>
      </c>
      <c r="AG84" s="40" t="s">
        <v>8</v>
      </c>
      <c r="AH84" s="32" t="s">
        <v>9</v>
      </c>
      <c r="AI84" s="40" t="s">
        <v>8</v>
      </c>
      <c r="AJ84" s="32" t="s">
        <v>9</v>
      </c>
      <c r="AK84" s="40" t="s">
        <v>8</v>
      </c>
      <c r="AL84" s="32" t="s">
        <v>9</v>
      </c>
      <c r="AM84" s="32">
        <f t="shared" si="32"/>
        <v>40.370370370370374</v>
      </c>
      <c r="AN84" s="40">
        <f t="shared" si="33"/>
        <v>40.370370370370374</v>
      </c>
      <c r="AO84" s="34" t="s">
        <v>2841</v>
      </c>
      <c r="AP84" s="31">
        <v>2003</v>
      </c>
      <c r="AQ84" s="31" t="s">
        <v>114</v>
      </c>
      <c r="AR84" s="31" t="s">
        <v>71</v>
      </c>
      <c r="AS84" s="31" t="s">
        <v>115</v>
      </c>
      <c r="AT84" s="31" t="s">
        <v>62</v>
      </c>
      <c r="AU84" s="113" t="str">
        <f>AQ84&amp;", "&amp;AP84</f>
        <v>Ukisu, Y., 2003</v>
      </c>
      <c r="AV84" s="6"/>
      <c r="AW84" s="34"/>
      <c r="AX84" s="2"/>
      <c r="AY84" s="2"/>
      <c r="AZ84" s="2"/>
      <c r="BA84" s="2"/>
    </row>
    <row r="85" spans="1:53" ht="15.75" customHeight="1" x14ac:dyDescent="0.3">
      <c r="A85" s="31" t="s">
        <v>113</v>
      </c>
      <c r="B85" s="40">
        <v>5</v>
      </c>
      <c r="C85" s="32" t="s">
        <v>8</v>
      </c>
      <c r="D85" s="31" t="str">
        <f t="shared" si="26"/>
        <v>NA</v>
      </c>
      <c r="E85" s="32">
        <f t="shared" ref="E85:E148" si="35">IF(B85="NA",C85,B85)</f>
        <v>5</v>
      </c>
      <c r="G85" s="32" t="s">
        <v>8</v>
      </c>
      <c r="H85" s="49" t="s">
        <v>1414</v>
      </c>
      <c r="I85" s="31" t="s">
        <v>566</v>
      </c>
      <c r="J85" s="31" t="s">
        <v>8</v>
      </c>
      <c r="M85" s="49"/>
      <c r="P85" s="31" t="s">
        <v>199</v>
      </c>
      <c r="R85" s="31" t="str">
        <f t="shared" si="22"/>
        <v>NA</v>
      </c>
      <c r="U85" s="31" t="s">
        <v>1422</v>
      </c>
      <c r="V85" s="31">
        <v>0.5</v>
      </c>
      <c r="W85" s="31">
        <v>473</v>
      </c>
      <c r="X85" s="31" t="s">
        <v>69</v>
      </c>
      <c r="Y85" s="32" t="str">
        <f t="shared" ref="Y85:Y116" si="36">IF(AND(X85="CO Chemisorption",AA85&lt;&gt;"NA",AG85&lt;&gt;"NA"),AA85*AG85*0.001,"NA")</f>
        <v>NA</v>
      </c>
      <c r="Z85" s="32" t="str">
        <f t="shared" ref="Z85:Z148" si="37">IF(AND(X85="H2 Chemisorption",AA85&lt;&gt;"NA",AG85&lt;&gt;"NA"),AA85*AG85*0.001,"NA")</f>
        <v>NA</v>
      </c>
      <c r="AA85" s="40">
        <v>15</v>
      </c>
      <c r="AB85" s="31" t="s">
        <v>9</v>
      </c>
      <c r="AC85" s="32" t="str">
        <f t="shared" si="23"/>
        <v>NA</v>
      </c>
      <c r="AD85" s="32">
        <f t="shared" si="24"/>
        <v>15</v>
      </c>
      <c r="AE85" s="32">
        <f t="shared" si="25"/>
        <v>72.666666666666671</v>
      </c>
      <c r="AF85" s="32">
        <f t="shared" ref="AF85:AF148" si="38">IF(AND(AG85="NA",AE85&lt;&gt;"NA"),AE85,AG85)</f>
        <v>72.666666666666671</v>
      </c>
      <c r="AG85" s="40" t="s">
        <v>8</v>
      </c>
      <c r="AH85" s="32" t="s">
        <v>9</v>
      </c>
      <c r="AI85" s="40" t="s">
        <v>8</v>
      </c>
      <c r="AJ85" s="32" t="s">
        <v>9</v>
      </c>
      <c r="AK85" s="40" t="s">
        <v>8</v>
      </c>
      <c r="AL85" s="32" t="s">
        <v>9</v>
      </c>
      <c r="AM85" s="32">
        <f t="shared" ref="AM85:AM148" si="39">IF(AND(AF85="NA",AK85&lt;&gt;"NA"),AK85,AF85)</f>
        <v>72.666666666666671</v>
      </c>
      <c r="AN85" s="40">
        <f t="shared" ref="AN85:AN148" si="40">IF(AND(AM85="NA",AI85&lt;&gt;"NA"),AI85,AM85)</f>
        <v>72.666666666666671</v>
      </c>
      <c r="AO85" s="34" t="s">
        <v>2841</v>
      </c>
      <c r="AP85" s="31">
        <v>2003</v>
      </c>
      <c r="AQ85" s="31" t="s">
        <v>114</v>
      </c>
      <c r="AR85" s="31" t="s">
        <v>71</v>
      </c>
      <c r="AS85" s="31" t="s">
        <v>115</v>
      </c>
      <c r="AT85" s="31" t="s">
        <v>62</v>
      </c>
      <c r="AU85" s="113" t="str">
        <f>AQ85&amp;", "&amp;AP85</f>
        <v>Ukisu, Y., 2003</v>
      </c>
      <c r="AV85" s="6"/>
      <c r="AW85" s="34"/>
      <c r="AX85" s="2"/>
      <c r="AY85" s="2"/>
      <c r="AZ85" s="2"/>
      <c r="BA85" s="2"/>
    </row>
    <row r="86" spans="1:53" ht="15.75" customHeight="1" x14ac:dyDescent="0.3">
      <c r="A86" s="31" t="s">
        <v>113</v>
      </c>
      <c r="B86" s="40">
        <v>5</v>
      </c>
      <c r="C86" s="32" t="s">
        <v>8</v>
      </c>
      <c r="D86" s="31" t="str">
        <f t="shared" si="26"/>
        <v>NA</v>
      </c>
      <c r="E86" s="32">
        <f t="shared" si="35"/>
        <v>5</v>
      </c>
      <c r="G86" s="32" t="s">
        <v>8</v>
      </c>
      <c r="H86" s="31" t="s">
        <v>37</v>
      </c>
      <c r="I86" s="31" t="s">
        <v>566</v>
      </c>
      <c r="J86" s="31" t="s">
        <v>8</v>
      </c>
      <c r="M86" s="49"/>
      <c r="P86" s="31" t="s">
        <v>199</v>
      </c>
      <c r="R86" s="31" t="str">
        <f t="shared" si="22"/>
        <v>NA</v>
      </c>
      <c r="U86" s="31" t="s">
        <v>1422</v>
      </c>
      <c r="V86" s="31">
        <v>0.5</v>
      </c>
      <c r="W86" s="31">
        <v>473</v>
      </c>
      <c r="X86" s="31" t="s">
        <v>69</v>
      </c>
      <c r="Y86" s="32" t="str">
        <f t="shared" si="36"/>
        <v>NA</v>
      </c>
      <c r="Z86" s="32" t="str">
        <f t="shared" si="37"/>
        <v>NA</v>
      </c>
      <c r="AA86" s="40">
        <v>12</v>
      </c>
      <c r="AB86" s="31" t="s">
        <v>9</v>
      </c>
      <c r="AC86" s="32" t="str">
        <f t="shared" si="23"/>
        <v>NA</v>
      </c>
      <c r="AD86" s="32">
        <f t="shared" si="24"/>
        <v>12</v>
      </c>
      <c r="AE86" s="32">
        <f t="shared" si="25"/>
        <v>90.833333333333329</v>
      </c>
      <c r="AF86" s="32">
        <f t="shared" si="38"/>
        <v>90.833333333333329</v>
      </c>
      <c r="AG86" s="40" t="s">
        <v>8</v>
      </c>
      <c r="AH86" s="32" t="s">
        <v>9</v>
      </c>
      <c r="AI86" s="40" t="s">
        <v>8</v>
      </c>
      <c r="AJ86" s="32" t="s">
        <v>9</v>
      </c>
      <c r="AK86" s="40" t="s">
        <v>8</v>
      </c>
      <c r="AL86" s="32" t="s">
        <v>9</v>
      </c>
      <c r="AM86" s="32">
        <f t="shared" si="39"/>
        <v>90.833333333333329</v>
      </c>
      <c r="AN86" s="40">
        <f t="shared" si="40"/>
        <v>90.833333333333329</v>
      </c>
      <c r="AO86" s="34" t="s">
        <v>2841</v>
      </c>
      <c r="AP86" s="31">
        <v>2003</v>
      </c>
      <c r="AQ86" s="31" t="s">
        <v>114</v>
      </c>
      <c r="AR86" s="31" t="s">
        <v>71</v>
      </c>
      <c r="AS86" s="31" t="s">
        <v>115</v>
      </c>
      <c r="AT86" s="31" t="s">
        <v>62</v>
      </c>
      <c r="AU86" s="113" t="str">
        <f>AQ86&amp;", "&amp;AP86</f>
        <v>Ukisu, Y., 2003</v>
      </c>
      <c r="AV86" s="6"/>
      <c r="AW86" s="34"/>
      <c r="AX86" s="2"/>
      <c r="AY86" s="2"/>
      <c r="AZ86" s="2"/>
      <c r="BA86" s="2"/>
    </row>
    <row r="87" spans="1:53" s="38" customFormat="1" ht="15.75" customHeight="1" x14ac:dyDescent="0.3">
      <c r="A87" s="31" t="s">
        <v>88</v>
      </c>
      <c r="B87" s="99">
        <v>1</v>
      </c>
      <c r="C87" s="32">
        <v>0.7</v>
      </c>
      <c r="D87" s="31">
        <f t="shared" si="26"/>
        <v>0.30000000000000004</v>
      </c>
      <c r="E87" s="32">
        <f t="shared" si="35"/>
        <v>1</v>
      </c>
      <c r="F87" s="40"/>
      <c r="G87" s="32" t="s">
        <v>8</v>
      </c>
      <c r="H87" s="31" t="s">
        <v>86</v>
      </c>
      <c r="I87" s="31" t="s">
        <v>567</v>
      </c>
      <c r="J87" s="31" t="s">
        <v>9</v>
      </c>
      <c r="K87" s="31">
        <v>573</v>
      </c>
      <c r="L87" s="31">
        <v>6</v>
      </c>
      <c r="M87" s="31" t="s">
        <v>10</v>
      </c>
      <c r="N87" s="31" t="s">
        <v>1449</v>
      </c>
      <c r="O87" s="71">
        <v>10</v>
      </c>
      <c r="P87" s="31" t="s">
        <v>89</v>
      </c>
      <c r="Q87" s="39">
        <v>6</v>
      </c>
      <c r="R87" s="31">
        <f t="shared" si="22"/>
        <v>-4</v>
      </c>
      <c r="S87" s="31">
        <v>3</v>
      </c>
      <c r="T87" s="31">
        <v>673</v>
      </c>
      <c r="U87" s="31" t="s">
        <v>1422</v>
      </c>
      <c r="V87" s="31">
        <v>1</v>
      </c>
      <c r="W87" s="31">
        <v>573</v>
      </c>
      <c r="X87" s="31" t="s">
        <v>95</v>
      </c>
      <c r="Y87" s="32" t="str">
        <f t="shared" si="36"/>
        <v>NA</v>
      </c>
      <c r="Z87" s="32">
        <f t="shared" si="37"/>
        <v>1.0780000000000001</v>
      </c>
      <c r="AA87" s="40">
        <v>77</v>
      </c>
      <c r="AB87" s="31" t="s">
        <v>9</v>
      </c>
      <c r="AC87" s="32" t="str">
        <f t="shared" si="23"/>
        <v>NA</v>
      </c>
      <c r="AD87" s="32">
        <f t="shared" si="24"/>
        <v>77</v>
      </c>
      <c r="AE87" s="32" t="str">
        <f t="shared" si="25"/>
        <v>NA</v>
      </c>
      <c r="AF87" s="32">
        <f t="shared" si="38"/>
        <v>14</v>
      </c>
      <c r="AG87" s="40">
        <v>14</v>
      </c>
      <c r="AH87" s="32" t="s">
        <v>9</v>
      </c>
      <c r="AI87" s="40" t="s">
        <v>8</v>
      </c>
      <c r="AJ87" s="32" t="s">
        <v>9</v>
      </c>
      <c r="AK87" s="40" t="s">
        <v>8</v>
      </c>
      <c r="AL87" s="32" t="s">
        <v>9</v>
      </c>
      <c r="AM87" s="32">
        <f t="shared" si="39"/>
        <v>14</v>
      </c>
      <c r="AN87" s="40">
        <f t="shared" si="40"/>
        <v>14</v>
      </c>
      <c r="AO87" s="31" t="s">
        <v>2854</v>
      </c>
      <c r="AP87" s="31">
        <v>2003</v>
      </c>
      <c r="AQ87" s="31" t="s">
        <v>1728</v>
      </c>
      <c r="AR87" s="31" t="s">
        <v>71</v>
      </c>
      <c r="AS87" s="31" t="s">
        <v>116</v>
      </c>
      <c r="AT87" s="31" t="s">
        <v>45</v>
      </c>
      <c r="AU87" s="113" t="str">
        <f>AQ87&amp;", "&amp;AP87</f>
        <v>Velu, S., 2003</v>
      </c>
      <c r="AV87" s="34" t="s">
        <v>1933</v>
      </c>
      <c r="AW87" s="34" t="s">
        <v>838</v>
      </c>
      <c r="AX87" s="37"/>
      <c r="AY87" s="37"/>
      <c r="AZ87" s="37"/>
      <c r="BA87" s="37"/>
    </row>
    <row r="88" spans="1:53" s="38" customFormat="1" ht="15.75" customHeight="1" x14ac:dyDescent="0.3">
      <c r="A88" s="31" t="s">
        <v>88</v>
      </c>
      <c r="B88" s="99">
        <v>3</v>
      </c>
      <c r="C88" s="32">
        <v>2.7</v>
      </c>
      <c r="D88" s="31">
        <f t="shared" si="26"/>
        <v>9.9999999999999936E-2</v>
      </c>
      <c r="E88" s="32">
        <f t="shared" si="35"/>
        <v>3</v>
      </c>
      <c r="F88" s="40"/>
      <c r="G88" s="32" t="s">
        <v>8</v>
      </c>
      <c r="H88" s="31" t="s">
        <v>86</v>
      </c>
      <c r="I88" s="31" t="s">
        <v>567</v>
      </c>
      <c r="J88" s="31" t="s">
        <v>9</v>
      </c>
      <c r="K88" s="31">
        <v>573</v>
      </c>
      <c r="L88" s="31">
        <v>6</v>
      </c>
      <c r="M88" s="31" t="s">
        <v>10</v>
      </c>
      <c r="N88" s="31" t="s">
        <v>1449</v>
      </c>
      <c r="O88" s="71">
        <v>10</v>
      </c>
      <c r="P88" s="31" t="s">
        <v>89</v>
      </c>
      <c r="Q88" s="39">
        <v>6</v>
      </c>
      <c r="R88" s="31">
        <f t="shared" si="22"/>
        <v>-4</v>
      </c>
      <c r="S88" s="31">
        <v>3</v>
      </c>
      <c r="T88" s="31">
        <v>673</v>
      </c>
      <c r="U88" s="31" t="s">
        <v>1422</v>
      </c>
      <c r="V88" s="31">
        <v>1</v>
      </c>
      <c r="W88" s="31">
        <v>573</v>
      </c>
      <c r="X88" s="31" t="s">
        <v>95</v>
      </c>
      <c r="Y88" s="32" t="str">
        <f t="shared" si="36"/>
        <v>NA</v>
      </c>
      <c r="Z88" s="32">
        <f t="shared" si="37"/>
        <v>1.302</v>
      </c>
      <c r="AA88" s="40">
        <v>62</v>
      </c>
      <c r="AB88" s="31" t="s">
        <v>9</v>
      </c>
      <c r="AC88" s="32" t="str">
        <f t="shared" si="23"/>
        <v>NA</v>
      </c>
      <c r="AD88" s="32">
        <f t="shared" si="24"/>
        <v>62</v>
      </c>
      <c r="AE88" s="32" t="str">
        <f t="shared" si="25"/>
        <v>NA</v>
      </c>
      <c r="AF88" s="32">
        <f t="shared" si="38"/>
        <v>21</v>
      </c>
      <c r="AG88" s="40">
        <v>21</v>
      </c>
      <c r="AH88" s="32" t="s">
        <v>9</v>
      </c>
      <c r="AI88" s="40" t="s">
        <v>8</v>
      </c>
      <c r="AJ88" s="32" t="s">
        <v>9</v>
      </c>
      <c r="AK88" s="40" t="s">
        <v>8</v>
      </c>
      <c r="AL88" s="32" t="s">
        <v>9</v>
      </c>
      <c r="AM88" s="32">
        <f t="shared" si="39"/>
        <v>21</v>
      </c>
      <c r="AN88" s="40">
        <f t="shared" si="40"/>
        <v>21</v>
      </c>
      <c r="AO88" s="31" t="s">
        <v>2854</v>
      </c>
      <c r="AP88" s="31">
        <v>2003</v>
      </c>
      <c r="AQ88" s="31" t="s">
        <v>1728</v>
      </c>
      <c r="AR88" s="31" t="s">
        <v>71</v>
      </c>
      <c r="AS88" s="31" t="s">
        <v>116</v>
      </c>
      <c r="AT88" s="31" t="s">
        <v>45</v>
      </c>
      <c r="AU88" s="113" t="str">
        <f t="shared" ref="AU88:AU94" si="41">AQ88&amp;", "&amp;AP88</f>
        <v>Velu, S., 2003</v>
      </c>
      <c r="AV88" s="34" t="s">
        <v>1933</v>
      </c>
      <c r="AW88" s="34" t="s">
        <v>838</v>
      </c>
      <c r="AX88" s="37"/>
      <c r="AY88" s="37"/>
      <c r="AZ88" s="37"/>
      <c r="BA88" s="37"/>
    </row>
    <row r="89" spans="1:53" s="38" customFormat="1" ht="15.75" customHeight="1" x14ac:dyDescent="0.3">
      <c r="A89" s="31" t="s">
        <v>88</v>
      </c>
      <c r="B89" s="99">
        <v>5</v>
      </c>
      <c r="C89" s="32">
        <v>4.4000000000000004</v>
      </c>
      <c r="D89" s="31">
        <f t="shared" si="26"/>
        <v>0.11999999999999993</v>
      </c>
      <c r="E89" s="32">
        <f t="shared" si="35"/>
        <v>5</v>
      </c>
      <c r="F89" s="40"/>
      <c r="G89" s="32" t="s">
        <v>8</v>
      </c>
      <c r="H89" s="31" t="s">
        <v>86</v>
      </c>
      <c r="I89" s="31" t="s">
        <v>567</v>
      </c>
      <c r="J89" s="31" t="s">
        <v>9</v>
      </c>
      <c r="K89" s="31">
        <v>573</v>
      </c>
      <c r="L89" s="31">
        <v>6</v>
      </c>
      <c r="M89" s="31" t="s">
        <v>10</v>
      </c>
      <c r="N89" s="31" t="s">
        <v>1449</v>
      </c>
      <c r="O89" s="71">
        <v>10</v>
      </c>
      <c r="P89" s="31" t="s">
        <v>89</v>
      </c>
      <c r="Q89" s="39">
        <v>6</v>
      </c>
      <c r="R89" s="31">
        <f t="shared" si="22"/>
        <v>-4</v>
      </c>
      <c r="S89" s="31">
        <v>3</v>
      </c>
      <c r="T89" s="31">
        <v>673</v>
      </c>
      <c r="U89" s="31" t="s">
        <v>1422</v>
      </c>
      <c r="V89" s="31">
        <v>1</v>
      </c>
      <c r="W89" s="31">
        <v>573</v>
      </c>
      <c r="X89" s="31" t="s">
        <v>95</v>
      </c>
      <c r="Y89" s="32" t="str">
        <f t="shared" si="36"/>
        <v>NA</v>
      </c>
      <c r="Z89" s="32">
        <f t="shared" si="37"/>
        <v>1.23</v>
      </c>
      <c r="AA89" s="40">
        <v>41</v>
      </c>
      <c r="AB89" s="31" t="s">
        <v>9</v>
      </c>
      <c r="AC89" s="32" t="str">
        <f t="shared" si="23"/>
        <v>NA</v>
      </c>
      <c r="AD89" s="32">
        <f t="shared" si="24"/>
        <v>41</v>
      </c>
      <c r="AE89" s="32" t="str">
        <f t="shared" si="25"/>
        <v>NA</v>
      </c>
      <c r="AF89" s="32">
        <f t="shared" si="38"/>
        <v>30</v>
      </c>
      <c r="AG89" s="40">
        <v>30</v>
      </c>
      <c r="AH89" s="32" t="s">
        <v>9</v>
      </c>
      <c r="AI89" s="40" t="s">
        <v>8</v>
      </c>
      <c r="AJ89" s="32" t="s">
        <v>9</v>
      </c>
      <c r="AK89" s="40" t="s">
        <v>8</v>
      </c>
      <c r="AL89" s="32" t="s">
        <v>9</v>
      </c>
      <c r="AM89" s="32">
        <f t="shared" si="39"/>
        <v>30</v>
      </c>
      <c r="AN89" s="40">
        <f t="shared" si="40"/>
        <v>30</v>
      </c>
      <c r="AO89" s="31" t="s">
        <v>2854</v>
      </c>
      <c r="AP89" s="31">
        <v>2003</v>
      </c>
      <c r="AQ89" s="31" t="s">
        <v>1728</v>
      </c>
      <c r="AR89" s="31" t="s">
        <v>71</v>
      </c>
      <c r="AS89" s="31" t="s">
        <v>116</v>
      </c>
      <c r="AT89" s="31" t="s">
        <v>45</v>
      </c>
      <c r="AU89" s="113" t="str">
        <f t="shared" si="41"/>
        <v>Velu, S., 2003</v>
      </c>
      <c r="AV89" s="34" t="s">
        <v>1933</v>
      </c>
      <c r="AW89" s="34" t="s">
        <v>838</v>
      </c>
      <c r="AX89" s="37"/>
      <c r="AY89" s="37"/>
      <c r="AZ89" s="37"/>
      <c r="BA89" s="37"/>
    </row>
    <row r="90" spans="1:53" s="5" customFormat="1" ht="15.75" customHeight="1" x14ac:dyDescent="0.3">
      <c r="A90" s="31" t="s">
        <v>88</v>
      </c>
      <c r="B90" s="99">
        <v>10</v>
      </c>
      <c r="C90" s="32">
        <v>9</v>
      </c>
      <c r="D90" s="31">
        <f t="shared" si="26"/>
        <v>0.1</v>
      </c>
      <c r="E90" s="32">
        <f t="shared" si="35"/>
        <v>10</v>
      </c>
      <c r="F90" s="40"/>
      <c r="G90" s="32" t="s">
        <v>8</v>
      </c>
      <c r="H90" s="31" t="s">
        <v>86</v>
      </c>
      <c r="I90" s="31" t="s">
        <v>567</v>
      </c>
      <c r="J90" s="31" t="s">
        <v>9</v>
      </c>
      <c r="K90" s="31">
        <v>573</v>
      </c>
      <c r="L90" s="31">
        <v>6</v>
      </c>
      <c r="M90" s="31" t="s">
        <v>10</v>
      </c>
      <c r="N90" s="31" t="s">
        <v>1449</v>
      </c>
      <c r="O90" s="71">
        <v>10</v>
      </c>
      <c r="P90" s="31" t="s">
        <v>89</v>
      </c>
      <c r="Q90" s="39">
        <v>6</v>
      </c>
      <c r="R90" s="31">
        <f t="shared" si="22"/>
        <v>-4</v>
      </c>
      <c r="S90" s="31">
        <v>3</v>
      </c>
      <c r="T90" s="31">
        <v>673</v>
      </c>
      <c r="U90" s="31" t="s">
        <v>1422</v>
      </c>
      <c r="V90" s="31">
        <v>1</v>
      </c>
      <c r="W90" s="31">
        <v>573</v>
      </c>
      <c r="X90" s="31" t="s">
        <v>95</v>
      </c>
      <c r="Y90" s="32" t="str">
        <f t="shared" si="36"/>
        <v>NA</v>
      </c>
      <c r="Z90" s="32">
        <f t="shared" si="37"/>
        <v>1.2650000000000001</v>
      </c>
      <c r="AA90" s="40">
        <v>23</v>
      </c>
      <c r="AB90" s="31" t="s">
        <v>9</v>
      </c>
      <c r="AC90" s="32" t="str">
        <f t="shared" si="23"/>
        <v>NA</v>
      </c>
      <c r="AD90" s="32">
        <f t="shared" si="24"/>
        <v>23</v>
      </c>
      <c r="AE90" s="32" t="str">
        <f t="shared" si="25"/>
        <v>NA</v>
      </c>
      <c r="AF90" s="32">
        <f t="shared" si="38"/>
        <v>55</v>
      </c>
      <c r="AG90" s="40">
        <v>55</v>
      </c>
      <c r="AH90" s="32" t="s">
        <v>9</v>
      </c>
      <c r="AI90" s="40" t="s">
        <v>8</v>
      </c>
      <c r="AJ90" s="32" t="s">
        <v>9</v>
      </c>
      <c r="AK90" s="40" t="s">
        <v>8</v>
      </c>
      <c r="AL90" s="32" t="s">
        <v>9</v>
      </c>
      <c r="AM90" s="32">
        <f t="shared" si="39"/>
        <v>55</v>
      </c>
      <c r="AN90" s="40">
        <f t="shared" si="40"/>
        <v>55</v>
      </c>
      <c r="AO90" s="31" t="s">
        <v>2854</v>
      </c>
      <c r="AP90" s="31">
        <v>2003</v>
      </c>
      <c r="AQ90" s="31" t="s">
        <v>1728</v>
      </c>
      <c r="AR90" s="31" t="s">
        <v>71</v>
      </c>
      <c r="AS90" s="31" t="s">
        <v>116</v>
      </c>
      <c r="AT90" s="31" t="s">
        <v>45</v>
      </c>
      <c r="AU90" s="113" t="str">
        <f t="shared" si="41"/>
        <v>Velu, S., 2003</v>
      </c>
      <c r="AV90" s="34" t="s">
        <v>1933</v>
      </c>
      <c r="AW90" s="34" t="s">
        <v>838</v>
      </c>
      <c r="AX90" s="4"/>
      <c r="AY90" s="4"/>
      <c r="AZ90" s="4"/>
      <c r="BA90" s="4"/>
    </row>
    <row r="91" spans="1:53" s="5" customFormat="1" ht="15.75" customHeight="1" x14ac:dyDescent="0.3">
      <c r="A91" s="31" t="s">
        <v>88</v>
      </c>
      <c r="B91" s="99">
        <v>1</v>
      </c>
      <c r="C91" s="32">
        <v>0.9</v>
      </c>
      <c r="D91" s="31">
        <f t="shared" si="26"/>
        <v>9.9999999999999978E-2</v>
      </c>
      <c r="E91" s="32">
        <f t="shared" si="35"/>
        <v>1</v>
      </c>
      <c r="F91" s="40"/>
      <c r="G91" s="32" t="s">
        <v>8</v>
      </c>
      <c r="H91" s="31" t="s">
        <v>15</v>
      </c>
      <c r="I91" s="31" t="s">
        <v>117</v>
      </c>
      <c r="J91" s="31" t="s">
        <v>9</v>
      </c>
      <c r="K91" s="31">
        <v>673</v>
      </c>
      <c r="L91" s="31">
        <v>4</v>
      </c>
      <c r="M91" s="31" t="s">
        <v>10</v>
      </c>
      <c r="N91" s="31" t="s">
        <v>1449</v>
      </c>
      <c r="O91" s="71">
        <v>10</v>
      </c>
      <c r="P91" s="31" t="s">
        <v>89</v>
      </c>
      <c r="Q91" s="39">
        <v>6.7</v>
      </c>
      <c r="R91" s="31">
        <f t="shared" si="22"/>
        <v>-3.3</v>
      </c>
      <c r="S91" s="31">
        <v>3</v>
      </c>
      <c r="T91" s="31">
        <v>673</v>
      </c>
      <c r="U91" s="31" t="s">
        <v>1422</v>
      </c>
      <c r="V91" s="31">
        <v>1</v>
      </c>
      <c r="W91" s="31">
        <v>573</v>
      </c>
      <c r="X91" s="31" t="s">
        <v>95</v>
      </c>
      <c r="Y91" s="32" t="str">
        <f t="shared" si="36"/>
        <v>NA</v>
      </c>
      <c r="Z91" s="32">
        <f t="shared" si="37"/>
        <v>1.095</v>
      </c>
      <c r="AA91" s="40">
        <v>73</v>
      </c>
      <c r="AB91" s="31" t="s">
        <v>9</v>
      </c>
      <c r="AC91" s="32" t="str">
        <f t="shared" si="23"/>
        <v>NA</v>
      </c>
      <c r="AD91" s="32">
        <f t="shared" si="24"/>
        <v>73</v>
      </c>
      <c r="AE91" s="32" t="str">
        <f t="shared" si="25"/>
        <v>NA</v>
      </c>
      <c r="AF91" s="32">
        <f t="shared" si="38"/>
        <v>15</v>
      </c>
      <c r="AG91" s="40">
        <v>15</v>
      </c>
      <c r="AH91" s="32" t="s">
        <v>9</v>
      </c>
      <c r="AI91" s="40" t="s">
        <v>8</v>
      </c>
      <c r="AJ91" s="32" t="s">
        <v>9</v>
      </c>
      <c r="AK91" s="40" t="s">
        <v>8</v>
      </c>
      <c r="AL91" s="32" t="s">
        <v>9</v>
      </c>
      <c r="AM91" s="32">
        <f t="shared" si="39"/>
        <v>15</v>
      </c>
      <c r="AN91" s="40">
        <f t="shared" si="40"/>
        <v>15</v>
      </c>
      <c r="AO91" s="31" t="s">
        <v>2854</v>
      </c>
      <c r="AP91" s="31">
        <v>2003</v>
      </c>
      <c r="AQ91" s="31" t="s">
        <v>1728</v>
      </c>
      <c r="AR91" s="31" t="s">
        <v>71</v>
      </c>
      <c r="AS91" s="31" t="s">
        <v>116</v>
      </c>
      <c r="AT91" s="31" t="s">
        <v>45</v>
      </c>
      <c r="AU91" s="113" t="str">
        <f t="shared" si="41"/>
        <v>Velu, S., 2003</v>
      </c>
      <c r="AV91" s="34" t="s">
        <v>1933</v>
      </c>
      <c r="AW91" s="34" t="s">
        <v>846</v>
      </c>
      <c r="AX91" s="4"/>
      <c r="AY91" s="4"/>
      <c r="AZ91" s="4"/>
      <c r="BA91" s="4"/>
    </row>
    <row r="92" spans="1:53" s="5" customFormat="1" ht="15.75" customHeight="1" x14ac:dyDescent="0.3">
      <c r="A92" s="31" t="s">
        <v>88</v>
      </c>
      <c r="B92" s="99">
        <v>2.9</v>
      </c>
      <c r="C92" s="32">
        <v>2.9</v>
      </c>
      <c r="D92" s="31">
        <f t="shared" si="26"/>
        <v>0</v>
      </c>
      <c r="E92" s="32">
        <f t="shared" si="35"/>
        <v>2.9</v>
      </c>
      <c r="F92" s="40"/>
      <c r="G92" s="32" t="s">
        <v>8</v>
      </c>
      <c r="H92" s="31" t="s">
        <v>15</v>
      </c>
      <c r="I92" s="31" t="s">
        <v>117</v>
      </c>
      <c r="J92" s="31" t="s">
        <v>9</v>
      </c>
      <c r="K92" s="31">
        <v>673</v>
      </c>
      <c r="L92" s="31">
        <v>4</v>
      </c>
      <c r="M92" s="31" t="s">
        <v>10</v>
      </c>
      <c r="N92" s="31" t="s">
        <v>1449</v>
      </c>
      <c r="O92" s="71">
        <v>10</v>
      </c>
      <c r="P92" s="31" t="s">
        <v>89</v>
      </c>
      <c r="Q92" s="39">
        <v>6.7</v>
      </c>
      <c r="R92" s="31">
        <f t="shared" si="22"/>
        <v>-3.3</v>
      </c>
      <c r="S92" s="31">
        <v>3</v>
      </c>
      <c r="T92" s="31">
        <v>673</v>
      </c>
      <c r="U92" s="31" t="s">
        <v>1422</v>
      </c>
      <c r="V92" s="31">
        <v>1</v>
      </c>
      <c r="W92" s="31">
        <v>573</v>
      </c>
      <c r="X92" s="31" t="s">
        <v>95</v>
      </c>
      <c r="Y92" s="32" t="str">
        <f t="shared" si="36"/>
        <v>NA</v>
      </c>
      <c r="Z92" s="32">
        <f t="shared" si="37"/>
        <v>1.4350000000000001</v>
      </c>
      <c r="AA92" s="40">
        <v>41</v>
      </c>
      <c r="AB92" s="31" t="s">
        <v>9</v>
      </c>
      <c r="AC92" s="32" t="str">
        <f t="shared" si="23"/>
        <v>NA</v>
      </c>
      <c r="AD92" s="32">
        <f t="shared" si="24"/>
        <v>41</v>
      </c>
      <c r="AE92" s="32" t="str">
        <f t="shared" si="25"/>
        <v>NA</v>
      </c>
      <c r="AF92" s="32">
        <f t="shared" si="38"/>
        <v>35</v>
      </c>
      <c r="AG92" s="40">
        <v>35</v>
      </c>
      <c r="AH92" s="32" t="s">
        <v>9</v>
      </c>
      <c r="AI92" s="40" t="s">
        <v>8</v>
      </c>
      <c r="AJ92" s="32" t="s">
        <v>9</v>
      </c>
      <c r="AK92" s="40" t="s">
        <v>8</v>
      </c>
      <c r="AL92" s="32" t="s">
        <v>9</v>
      </c>
      <c r="AM92" s="32">
        <f t="shared" si="39"/>
        <v>35</v>
      </c>
      <c r="AN92" s="40">
        <f t="shared" si="40"/>
        <v>35</v>
      </c>
      <c r="AO92" s="31" t="s">
        <v>2854</v>
      </c>
      <c r="AP92" s="31">
        <v>2003</v>
      </c>
      <c r="AQ92" s="31" t="s">
        <v>1728</v>
      </c>
      <c r="AR92" s="31" t="s">
        <v>71</v>
      </c>
      <c r="AS92" s="31" t="s">
        <v>116</v>
      </c>
      <c r="AT92" s="31" t="s">
        <v>45</v>
      </c>
      <c r="AU92" s="113" t="str">
        <f t="shared" si="41"/>
        <v>Velu, S., 2003</v>
      </c>
      <c r="AV92" s="34" t="s">
        <v>1933</v>
      </c>
      <c r="AW92" s="34" t="s">
        <v>846</v>
      </c>
      <c r="AX92" s="4"/>
      <c r="AY92" s="4"/>
      <c r="AZ92" s="4"/>
      <c r="BA92" s="4"/>
    </row>
    <row r="93" spans="1:53" s="5" customFormat="1" ht="15.75" customHeight="1" x14ac:dyDescent="0.3">
      <c r="A93" s="31" t="s">
        <v>113</v>
      </c>
      <c r="B93" s="40">
        <v>3</v>
      </c>
      <c r="C93" s="32">
        <v>3</v>
      </c>
      <c r="D93" s="31">
        <f t="shared" si="26"/>
        <v>0</v>
      </c>
      <c r="E93" s="32">
        <f t="shared" si="35"/>
        <v>3</v>
      </c>
      <c r="F93" s="40"/>
      <c r="G93" s="32" t="s">
        <v>8</v>
      </c>
      <c r="H93" s="31" t="s">
        <v>86</v>
      </c>
      <c r="I93" s="31" t="s">
        <v>8</v>
      </c>
      <c r="J93" s="31" t="s">
        <v>8</v>
      </c>
      <c r="K93" s="31"/>
      <c r="L93" s="31"/>
      <c r="M93" s="49"/>
      <c r="N93" s="31"/>
      <c r="O93" s="31"/>
      <c r="P93" s="31" t="s">
        <v>199</v>
      </c>
      <c r="Q93" s="31"/>
      <c r="R93" s="31" t="str">
        <f t="shared" si="22"/>
        <v>NA</v>
      </c>
      <c r="S93" s="31"/>
      <c r="T93" s="31"/>
      <c r="U93" s="31" t="s">
        <v>1422</v>
      </c>
      <c r="V93" s="31">
        <v>1</v>
      </c>
      <c r="W93" s="31">
        <v>573</v>
      </c>
      <c r="X93" s="31" t="s">
        <v>95</v>
      </c>
      <c r="Y93" s="32" t="str">
        <f t="shared" si="36"/>
        <v>NA</v>
      </c>
      <c r="Z93" s="32">
        <f t="shared" si="37"/>
        <v>1.4259999999999999</v>
      </c>
      <c r="AA93" s="40">
        <v>23</v>
      </c>
      <c r="AB93" s="31" t="s">
        <v>9</v>
      </c>
      <c r="AC93" s="32" t="str">
        <f t="shared" si="23"/>
        <v>NA</v>
      </c>
      <c r="AD93" s="32">
        <f t="shared" si="24"/>
        <v>23</v>
      </c>
      <c r="AE93" s="32" t="str">
        <f t="shared" si="25"/>
        <v>NA</v>
      </c>
      <c r="AF93" s="32">
        <f t="shared" si="38"/>
        <v>62</v>
      </c>
      <c r="AG93" s="40">
        <v>62</v>
      </c>
      <c r="AH93" s="32" t="s">
        <v>9</v>
      </c>
      <c r="AI93" s="40" t="s">
        <v>8</v>
      </c>
      <c r="AJ93" s="32" t="s">
        <v>9</v>
      </c>
      <c r="AK93" s="40" t="s">
        <v>8</v>
      </c>
      <c r="AL93" s="32" t="s">
        <v>9</v>
      </c>
      <c r="AM93" s="32">
        <f t="shared" si="39"/>
        <v>62</v>
      </c>
      <c r="AN93" s="40">
        <f t="shared" si="40"/>
        <v>62</v>
      </c>
      <c r="AO93" s="31" t="s">
        <v>2854</v>
      </c>
      <c r="AP93" s="31">
        <v>2003</v>
      </c>
      <c r="AQ93" s="31" t="s">
        <v>1728</v>
      </c>
      <c r="AR93" s="31" t="s">
        <v>71</v>
      </c>
      <c r="AS93" s="31" t="s">
        <v>116</v>
      </c>
      <c r="AT93" s="31" t="s">
        <v>45</v>
      </c>
      <c r="AU93" s="113" t="str">
        <f t="shared" si="41"/>
        <v>Velu, S., 2003</v>
      </c>
      <c r="AV93" s="1"/>
      <c r="AW93" s="34"/>
      <c r="AX93" s="4"/>
      <c r="AY93" s="4"/>
      <c r="AZ93" s="4"/>
      <c r="BA93" s="4"/>
    </row>
    <row r="94" spans="1:53" s="5" customFormat="1" ht="15.75" customHeight="1" x14ac:dyDescent="0.3">
      <c r="A94" s="31" t="s">
        <v>113</v>
      </c>
      <c r="B94" s="40">
        <v>3</v>
      </c>
      <c r="C94" s="32">
        <v>3</v>
      </c>
      <c r="D94" s="31">
        <f t="shared" si="26"/>
        <v>0</v>
      </c>
      <c r="E94" s="32">
        <f t="shared" si="35"/>
        <v>3</v>
      </c>
      <c r="F94" s="40"/>
      <c r="G94" s="32" t="s">
        <v>8</v>
      </c>
      <c r="H94" s="31" t="s">
        <v>15</v>
      </c>
      <c r="I94" s="31" t="s">
        <v>8</v>
      </c>
      <c r="J94" s="31" t="s">
        <v>8</v>
      </c>
      <c r="K94" s="31"/>
      <c r="L94" s="31"/>
      <c r="M94" s="49"/>
      <c r="N94" s="31"/>
      <c r="O94" s="31"/>
      <c r="P94" s="31" t="s">
        <v>199</v>
      </c>
      <c r="Q94" s="31"/>
      <c r="R94" s="31" t="str">
        <f t="shared" si="22"/>
        <v>NA</v>
      </c>
      <c r="S94" s="31"/>
      <c r="T94" s="31"/>
      <c r="U94" s="31" t="s">
        <v>1422</v>
      </c>
      <c r="V94" s="31">
        <v>1</v>
      </c>
      <c r="W94" s="31">
        <v>573</v>
      </c>
      <c r="X94" s="31" t="s">
        <v>95</v>
      </c>
      <c r="Y94" s="32" t="str">
        <f t="shared" si="36"/>
        <v>NA</v>
      </c>
      <c r="Z94" s="32">
        <f t="shared" si="37"/>
        <v>1.4279999999999999</v>
      </c>
      <c r="AA94" s="40">
        <v>21</v>
      </c>
      <c r="AB94" s="31" t="s">
        <v>9</v>
      </c>
      <c r="AC94" s="32" t="str">
        <f t="shared" si="23"/>
        <v>NA</v>
      </c>
      <c r="AD94" s="32">
        <f t="shared" si="24"/>
        <v>21</v>
      </c>
      <c r="AE94" s="32" t="str">
        <f t="shared" si="25"/>
        <v>NA</v>
      </c>
      <c r="AF94" s="32">
        <f t="shared" si="38"/>
        <v>68</v>
      </c>
      <c r="AG94" s="40">
        <v>68</v>
      </c>
      <c r="AH94" s="32" t="s">
        <v>9</v>
      </c>
      <c r="AI94" s="40" t="s">
        <v>8</v>
      </c>
      <c r="AJ94" s="32" t="s">
        <v>9</v>
      </c>
      <c r="AK94" s="40" t="s">
        <v>8</v>
      </c>
      <c r="AL94" s="32" t="s">
        <v>9</v>
      </c>
      <c r="AM94" s="32">
        <f t="shared" si="39"/>
        <v>68</v>
      </c>
      <c r="AN94" s="40">
        <f t="shared" si="40"/>
        <v>68</v>
      </c>
      <c r="AO94" s="31" t="s">
        <v>2854</v>
      </c>
      <c r="AP94" s="31">
        <v>2003</v>
      </c>
      <c r="AQ94" s="31" t="s">
        <v>1728</v>
      </c>
      <c r="AR94" s="31" t="s">
        <v>71</v>
      </c>
      <c r="AS94" s="31" t="s">
        <v>116</v>
      </c>
      <c r="AT94" s="31" t="s">
        <v>45</v>
      </c>
      <c r="AU94" s="113" t="str">
        <f t="shared" si="41"/>
        <v>Velu, S., 2003</v>
      </c>
      <c r="AV94" s="1"/>
      <c r="AW94" s="34"/>
      <c r="AX94" s="4"/>
      <c r="AY94" s="4"/>
      <c r="AZ94" s="4"/>
      <c r="BA94" s="4"/>
    </row>
    <row r="95" spans="1:53" s="5" customFormat="1" ht="15.75" customHeight="1" x14ac:dyDescent="0.3">
      <c r="A95" s="31" t="s">
        <v>14</v>
      </c>
      <c r="B95" s="40">
        <v>2</v>
      </c>
      <c r="C95" s="32">
        <v>1.92</v>
      </c>
      <c r="D95" s="31">
        <f t="shared" si="26"/>
        <v>4.0000000000000036E-2</v>
      </c>
      <c r="E95" s="32">
        <f t="shared" si="35"/>
        <v>2</v>
      </c>
      <c r="F95" s="40">
        <v>210</v>
      </c>
      <c r="G95" s="32">
        <f t="shared" ref="G95:G147" si="42">IF(AND(B95="NA",F95&lt;&gt;"NA"),F95*100/C95,F95*100/B95)</f>
        <v>10500</v>
      </c>
      <c r="H95" s="31" t="s">
        <v>22</v>
      </c>
      <c r="I95" s="31" t="s">
        <v>568</v>
      </c>
      <c r="J95" s="31" t="s">
        <v>9</v>
      </c>
      <c r="K95" s="31">
        <v>823</v>
      </c>
      <c r="L95" s="31">
        <v>3</v>
      </c>
      <c r="M95" s="31" t="s">
        <v>10</v>
      </c>
      <c r="N95" s="31" t="s">
        <v>1449</v>
      </c>
      <c r="O95" s="31"/>
      <c r="P95" s="31" t="s">
        <v>199</v>
      </c>
      <c r="Q95" s="39">
        <v>8.5</v>
      </c>
      <c r="R95" s="31" t="str">
        <f t="shared" si="22"/>
        <v>NA</v>
      </c>
      <c r="S95" s="31">
        <v>4</v>
      </c>
      <c r="T95" s="31">
        <v>573</v>
      </c>
      <c r="U95" s="31" t="s">
        <v>1422</v>
      </c>
      <c r="V95" s="31">
        <v>3</v>
      </c>
      <c r="W95" s="31">
        <v>573</v>
      </c>
      <c r="X95" s="31" t="s">
        <v>182</v>
      </c>
      <c r="Y95" s="32" t="str">
        <f t="shared" si="36"/>
        <v>NA</v>
      </c>
      <c r="Z95" s="32" t="str">
        <f t="shared" si="37"/>
        <v>NA</v>
      </c>
      <c r="AA95" s="32">
        <v>37</v>
      </c>
      <c r="AB95" s="31" t="s">
        <v>9</v>
      </c>
      <c r="AC95" s="32" t="str">
        <f t="shared" si="23"/>
        <v>NA</v>
      </c>
      <c r="AD95" s="32">
        <f t="shared" si="24"/>
        <v>37</v>
      </c>
      <c r="AE95" s="32">
        <f t="shared" si="25"/>
        <v>29.45945945945946</v>
      </c>
      <c r="AF95" s="32">
        <f t="shared" si="38"/>
        <v>29.45945945945946</v>
      </c>
      <c r="AG95" s="40" t="s">
        <v>8</v>
      </c>
      <c r="AH95" s="32" t="s">
        <v>9</v>
      </c>
      <c r="AI95" s="40" t="s">
        <v>8</v>
      </c>
      <c r="AJ95" s="32" t="s">
        <v>9</v>
      </c>
      <c r="AK95" s="40" t="s">
        <v>8</v>
      </c>
      <c r="AL95" s="32" t="s">
        <v>9</v>
      </c>
      <c r="AM95" s="32">
        <f t="shared" si="39"/>
        <v>29.45945945945946</v>
      </c>
      <c r="AN95" s="40">
        <f t="shared" si="40"/>
        <v>29.45945945945946</v>
      </c>
      <c r="AO95" s="31" t="s">
        <v>2854</v>
      </c>
      <c r="AP95" s="31">
        <v>2003</v>
      </c>
      <c r="AQ95" s="31" t="s">
        <v>118</v>
      </c>
      <c r="AR95" s="31" t="s">
        <v>119</v>
      </c>
      <c r="AS95" s="31" t="s">
        <v>120</v>
      </c>
      <c r="AT95" s="31" t="s">
        <v>13</v>
      </c>
      <c r="AU95" s="113" t="str">
        <f t="shared" ref="AU95:AU105" si="43">AQ95&amp;", "&amp;AP95</f>
        <v>Arcoya, A., 2003</v>
      </c>
      <c r="AV95" s="1"/>
      <c r="AW95" s="34" t="s">
        <v>827</v>
      </c>
      <c r="AX95" s="4"/>
      <c r="AY95" s="4"/>
      <c r="AZ95" s="4"/>
      <c r="BA95" s="4"/>
    </row>
    <row r="96" spans="1:53" s="5" customFormat="1" ht="15.75" customHeight="1" x14ac:dyDescent="0.3">
      <c r="A96" s="31" t="s">
        <v>2439</v>
      </c>
      <c r="B96" s="40">
        <v>1</v>
      </c>
      <c r="C96" s="32" t="s">
        <v>8</v>
      </c>
      <c r="D96" s="31" t="str">
        <f t="shared" si="26"/>
        <v>NA</v>
      </c>
      <c r="E96" s="32">
        <f t="shared" si="35"/>
        <v>1</v>
      </c>
      <c r="F96" s="40">
        <v>91</v>
      </c>
      <c r="G96" s="32">
        <f t="shared" si="42"/>
        <v>9100</v>
      </c>
      <c r="H96" s="31" t="s">
        <v>86</v>
      </c>
      <c r="I96" s="31" t="s">
        <v>849</v>
      </c>
      <c r="J96" s="31" t="s">
        <v>9</v>
      </c>
      <c r="K96" s="31">
        <v>773</v>
      </c>
      <c r="L96" s="31">
        <v>6</v>
      </c>
      <c r="M96" s="31" t="s">
        <v>10</v>
      </c>
      <c r="N96" s="31" t="s">
        <v>56</v>
      </c>
      <c r="O96" s="31"/>
      <c r="P96" s="31" t="s">
        <v>199</v>
      </c>
      <c r="Q96" s="39">
        <v>8.4</v>
      </c>
      <c r="R96" s="31" t="str">
        <f t="shared" si="22"/>
        <v>NA</v>
      </c>
      <c r="S96" s="31">
        <v>5</v>
      </c>
      <c r="T96" s="31">
        <v>773</v>
      </c>
      <c r="U96" s="31" t="s">
        <v>1422</v>
      </c>
      <c r="V96" s="31">
        <v>0.5</v>
      </c>
      <c r="W96" s="31">
        <v>573</v>
      </c>
      <c r="X96" s="31" t="s">
        <v>17</v>
      </c>
      <c r="Y96" s="32">
        <f t="shared" si="36"/>
        <v>0.97151999999999994</v>
      </c>
      <c r="Z96" s="32" t="str">
        <f t="shared" si="37"/>
        <v>NA</v>
      </c>
      <c r="AA96" s="32">
        <v>26.4</v>
      </c>
      <c r="AB96" s="31" t="s">
        <v>9</v>
      </c>
      <c r="AC96" s="32" t="str">
        <f t="shared" si="23"/>
        <v>NA</v>
      </c>
      <c r="AD96" s="32">
        <f t="shared" si="24"/>
        <v>26.4</v>
      </c>
      <c r="AE96" s="32" t="str">
        <f t="shared" si="25"/>
        <v>NA</v>
      </c>
      <c r="AF96" s="32">
        <f t="shared" si="38"/>
        <v>36.799999999999997</v>
      </c>
      <c r="AG96" s="31">
        <v>36.799999999999997</v>
      </c>
      <c r="AH96" s="32" t="s">
        <v>9</v>
      </c>
      <c r="AI96" s="40" t="s">
        <v>8</v>
      </c>
      <c r="AJ96" s="32" t="s">
        <v>9</v>
      </c>
      <c r="AK96" s="40" t="s">
        <v>8</v>
      </c>
      <c r="AL96" s="32" t="s">
        <v>9</v>
      </c>
      <c r="AM96" s="32">
        <f t="shared" si="39"/>
        <v>36.799999999999997</v>
      </c>
      <c r="AN96" s="40">
        <f t="shared" si="40"/>
        <v>36.799999999999997</v>
      </c>
      <c r="AO96" s="34" t="s">
        <v>2841</v>
      </c>
      <c r="AP96" s="31">
        <v>2003</v>
      </c>
      <c r="AQ96" s="31" t="s">
        <v>1546</v>
      </c>
      <c r="AR96" s="31" t="s">
        <v>848</v>
      </c>
      <c r="AS96" s="31" t="s">
        <v>121</v>
      </c>
      <c r="AT96" s="31" t="s">
        <v>62</v>
      </c>
      <c r="AU96" s="113" t="str">
        <f t="shared" si="43"/>
        <v>Gopinath, R., 2003</v>
      </c>
      <c r="AV96" s="1"/>
      <c r="AW96" s="34" t="s">
        <v>850</v>
      </c>
      <c r="AX96" s="4"/>
      <c r="AY96" s="4"/>
      <c r="AZ96" s="4"/>
      <c r="BA96" s="4"/>
    </row>
    <row r="97" spans="1:53" s="5" customFormat="1" ht="15.75" customHeight="1" x14ac:dyDescent="0.3">
      <c r="A97" s="31" t="s">
        <v>2439</v>
      </c>
      <c r="B97" s="40">
        <v>1</v>
      </c>
      <c r="C97" s="32" t="s">
        <v>8</v>
      </c>
      <c r="D97" s="31" t="str">
        <f t="shared" si="26"/>
        <v>NA</v>
      </c>
      <c r="E97" s="32">
        <f t="shared" si="35"/>
        <v>1</v>
      </c>
      <c r="F97" s="40">
        <v>91</v>
      </c>
      <c r="G97" s="32">
        <f t="shared" si="42"/>
        <v>9100</v>
      </c>
      <c r="H97" s="31" t="s">
        <v>86</v>
      </c>
      <c r="I97" s="31" t="s">
        <v>849</v>
      </c>
      <c r="J97" s="31" t="s">
        <v>9</v>
      </c>
      <c r="K97" s="31">
        <v>773</v>
      </c>
      <c r="L97" s="31">
        <v>6</v>
      </c>
      <c r="M97" s="31" t="s">
        <v>24</v>
      </c>
      <c r="N97" s="31" t="s">
        <v>56</v>
      </c>
      <c r="O97" s="31"/>
      <c r="P97" s="31" t="s">
        <v>199</v>
      </c>
      <c r="Q97" s="39">
        <v>8.4</v>
      </c>
      <c r="R97" s="31" t="str">
        <f t="shared" si="22"/>
        <v>NA</v>
      </c>
      <c r="S97" s="31">
        <v>5</v>
      </c>
      <c r="T97" s="31">
        <v>773</v>
      </c>
      <c r="U97" s="31" t="s">
        <v>1422</v>
      </c>
      <c r="V97" s="31">
        <v>0.5</v>
      </c>
      <c r="W97" s="31">
        <v>573</v>
      </c>
      <c r="X97" s="31" t="s">
        <v>17</v>
      </c>
      <c r="Y97" s="32">
        <f t="shared" si="36"/>
        <v>0.97104000000000001</v>
      </c>
      <c r="Z97" s="32" t="str">
        <f t="shared" si="37"/>
        <v>NA</v>
      </c>
      <c r="AA97" s="31">
        <v>57.8</v>
      </c>
      <c r="AB97" s="31" t="s">
        <v>9</v>
      </c>
      <c r="AC97" s="32" t="str">
        <f t="shared" si="23"/>
        <v>NA</v>
      </c>
      <c r="AD97" s="32">
        <f t="shared" si="24"/>
        <v>57.8</v>
      </c>
      <c r="AE97" s="32" t="str">
        <f t="shared" si="25"/>
        <v>NA</v>
      </c>
      <c r="AF97" s="32">
        <f t="shared" si="38"/>
        <v>16.8</v>
      </c>
      <c r="AG97" s="40">
        <v>16.8</v>
      </c>
      <c r="AH97" s="32" t="s">
        <v>9</v>
      </c>
      <c r="AI97" s="40" t="s">
        <v>8</v>
      </c>
      <c r="AJ97" s="32" t="s">
        <v>9</v>
      </c>
      <c r="AK97" s="40" t="s">
        <v>8</v>
      </c>
      <c r="AL97" s="32" t="s">
        <v>9</v>
      </c>
      <c r="AM97" s="32">
        <f t="shared" si="39"/>
        <v>16.8</v>
      </c>
      <c r="AN97" s="40">
        <f t="shared" si="40"/>
        <v>16.8</v>
      </c>
      <c r="AO97" s="34" t="s">
        <v>2841</v>
      </c>
      <c r="AP97" s="31">
        <v>2003</v>
      </c>
      <c r="AQ97" s="31" t="s">
        <v>1546</v>
      </c>
      <c r="AR97" s="31" t="s">
        <v>848</v>
      </c>
      <c r="AS97" s="31" t="s">
        <v>121</v>
      </c>
      <c r="AT97" s="31" t="s">
        <v>62</v>
      </c>
      <c r="AU97" s="113" t="str">
        <f t="shared" si="43"/>
        <v>Gopinath, R., 2003</v>
      </c>
      <c r="AV97" s="1"/>
      <c r="AW97" s="34" t="s">
        <v>850</v>
      </c>
      <c r="AX97" s="4"/>
      <c r="AY97" s="4"/>
      <c r="AZ97" s="4"/>
      <c r="BA97" s="4"/>
    </row>
    <row r="98" spans="1:53" s="5" customFormat="1" ht="15.75" customHeight="1" x14ac:dyDescent="0.3">
      <c r="A98" s="31" t="s">
        <v>88</v>
      </c>
      <c r="B98" s="40">
        <v>1</v>
      </c>
      <c r="C98" s="32" t="s">
        <v>8</v>
      </c>
      <c r="D98" s="31" t="str">
        <f t="shared" si="26"/>
        <v>NA</v>
      </c>
      <c r="E98" s="32">
        <f t="shared" si="35"/>
        <v>1</v>
      </c>
      <c r="F98" s="40">
        <v>91</v>
      </c>
      <c r="G98" s="32">
        <f t="shared" si="42"/>
        <v>9100</v>
      </c>
      <c r="H98" s="31" t="s">
        <v>86</v>
      </c>
      <c r="I98" s="31" t="s">
        <v>849</v>
      </c>
      <c r="J98" s="31" t="s">
        <v>9</v>
      </c>
      <c r="K98" s="31">
        <v>773</v>
      </c>
      <c r="L98" s="31">
        <v>6</v>
      </c>
      <c r="M98" s="31" t="s">
        <v>10</v>
      </c>
      <c r="N98" s="31" t="s">
        <v>56</v>
      </c>
      <c r="O98" s="67">
        <v>10.5</v>
      </c>
      <c r="P98" s="31" t="s">
        <v>89</v>
      </c>
      <c r="Q98" s="39">
        <v>8.4</v>
      </c>
      <c r="R98" s="31">
        <f t="shared" si="22"/>
        <v>-2.0999999999999996</v>
      </c>
      <c r="S98" s="31">
        <v>5</v>
      </c>
      <c r="T98" s="31">
        <v>773</v>
      </c>
      <c r="U98" s="31" t="s">
        <v>1422</v>
      </c>
      <c r="V98" s="31">
        <v>0.5</v>
      </c>
      <c r="W98" s="31">
        <v>573</v>
      </c>
      <c r="X98" s="31" t="s">
        <v>17</v>
      </c>
      <c r="Y98" s="32">
        <f t="shared" si="36"/>
        <v>0.96640000000000015</v>
      </c>
      <c r="Z98" s="32" t="str">
        <f t="shared" si="37"/>
        <v>NA</v>
      </c>
      <c r="AA98" s="31">
        <v>75.5</v>
      </c>
      <c r="AB98" s="31" t="s">
        <v>9</v>
      </c>
      <c r="AC98" s="32" t="str">
        <f t="shared" si="23"/>
        <v>NA</v>
      </c>
      <c r="AD98" s="32">
        <f t="shared" si="24"/>
        <v>75.5</v>
      </c>
      <c r="AE98" s="32" t="str">
        <f t="shared" si="25"/>
        <v>NA</v>
      </c>
      <c r="AF98" s="32">
        <f t="shared" si="38"/>
        <v>12.8</v>
      </c>
      <c r="AG98" s="40">
        <v>12.8</v>
      </c>
      <c r="AH98" s="32" t="s">
        <v>9</v>
      </c>
      <c r="AI98" s="40" t="s">
        <v>8</v>
      </c>
      <c r="AJ98" s="32" t="s">
        <v>9</v>
      </c>
      <c r="AK98" s="40" t="s">
        <v>8</v>
      </c>
      <c r="AL98" s="32" t="s">
        <v>9</v>
      </c>
      <c r="AM98" s="32">
        <f t="shared" si="39"/>
        <v>12.8</v>
      </c>
      <c r="AN98" s="40">
        <f t="shared" si="40"/>
        <v>12.8</v>
      </c>
      <c r="AO98" s="34" t="s">
        <v>2841</v>
      </c>
      <c r="AP98" s="31">
        <v>2003</v>
      </c>
      <c r="AQ98" s="31" t="s">
        <v>1546</v>
      </c>
      <c r="AR98" s="31" t="s">
        <v>848</v>
      </c>
      <c r="AS98" s="31" t="s">
        <v>121</v>
      </c>
      <c r="AT98" s="31" t="s">
        <v>62</v>
      </c>
      <c r="AU98" s="113" t="str">
        <f t="shared" si="43"/>
        <v>Gopinath, R., 2003</v>
      </c>
      <c r="AV98" s="53" t="s">
        <v>1934</v>
      </c>
      <c r="AW98" s="34" t="s">
        <v>850</v>
      </c>
      <c r="AX98" s="4"/>
      <c r="AY98" s="4"/>
      <c r="AZ98" s="4"/>
      <c r="BA98" s="4"/>
    </row>
    <row r="99" spans="1:53" s="5" customFormat="1" ht="15.75" customHeight="1" x14ac:dyDescent="0.3">
      <c r="A99" s="31" t="s">
        <v>88</v>
      </c>
      <c r="B99" s="40">
        <v>1</v>
      </c>
      <c r="C99" s="32" t="s">
        <v>8</v>
      </c>
      <c r="D99" s="31" t="str">
        <f t="shared" si="26"/>
        <v>NA</v>
      </c>
      <c r="E99" s="32">
        <f t="shared" si="35"/>
        <v>1</v>
      </c>
      <c r="F99" s="40">
        <v>91</v>
      </c>
      <c r="G99" s="32">
        <f t="shared" si="42"/>
        <v>9100</v>
      </c>
      <c r="H99" s="31" t="s">
        <v>86</v>
      </c>
      <c r="I99" s="31" t="s">
        <v>849</v>
      </c>
      <c r="J99" s="31" t="s">
        <v>9</v>
      </c>
      <c r="K99" s="31">
        <v>773</v>
      </c>
      <c r="L99" s="31">
        <v>6</v>
      </c>
      <c r="M99" s="31" t="s">
        <v>24</v>
      </c>
      <c r="N99" s="31" t="s">
        <v>56</v>
      </c>
      <c r="O99" s="67">
        <v>10.5</v>
      </c>
      <c r="P99" s="31" t="s">
        <v>89</v>
      </c>
      <c r="Q99" s="39">
        <v>8.4</v>
      </c>
      <c r="R99" s="31">
        <f t="shared" si="22"/>
        <v>-2.0999999999999996</v>
      </c>
      <c r="S99" s="31">
        <v>5</v>
      </c>
      <c r="T99" s="31">
        <v>773</v>
      </c>
      <c r="U99" s="31" t="s">
        <v>1422</v>
      </c>
      <c r="V99" s="31">
        <v>0.5</v>
      </c>
      <c r="W99" s="31">
        <v>573</v>
      </c>
      <c r="X99" s="31" t="s">
        <v>17</v>
      </c>
      <c r="Y99" s="32">
        <f t="shared" si="36"/>
        <v>0.97774000000000005</v>
      </c>
      <c r="Z99" s="32" t="str">
        <f t="shared" si="37"/>
        <v>NA</v>
      </c>
      <c r="AA99" s="31">
        <v>58.9</v>
      </c>
      <c r="AB99" s="31" t="s">
        <v>9</v>
      </c>
      <c r="AC99" s="32" t="str">
        <f t="shared" si="23"/>
        <v>NA</v>
      </c>
      <c r="AD99" s="32">
        <f t="shared" si="24"/>
        <v>58.9</v>
      </c>
      <c r="AE99" s="32" t="str">
        <f t="shared" si="25"/>
        <v>NA</v>
      </c>
      <c r="AF99" s="32">
        <f t="shared" si="38"/>
        <v>16.600000000000001</v>
      </c>
      <c r="AG99" s="40">
        <v>16.600000000000001</v>
      </c>
      <c r="AH99" s="32" t="s">
        <v>9</v>
      </c>
      <c r="AI99" s="40" t="s">
        <v>8</v>
      </c>
      <c r="AJ99" s="32" t="s">
        <v>9</v>
      </c>
      <c r="AK99" s="40" t="s">
        <v>8</v>
      </c>
      <c r="AL99" s="32" t="s">
        <v>9</v>
      </c>
      <c r="AM99" s="32">
        <f t="shared" si="39"/>
        <v>16.600000000000001</v>
      </c>
      <c r="AN99" s="40">
        <f t="shared" si="40"/>
        <v>16.600000000000001</v>
      </c>
      <c r="AO99" s="34" t="s">
        <v>2841</v>
      </c>
      <c r="AP99" s="31">
        <v>2003</v>
      </c>
      <c r="AQ99" s="31" t="s">
        <v>1546</v>
      </c>
      <c r="AR99" s="31" t="s">
        <v>848</v>
      </c>
      <c r="AS99" s="31" t="s">
        <v>121</v>
      </c>
      <c r="AT99" s="31" t="s">
        <v>62</v>
      </c>
      <c r="AU99" s="113" t="str">
        <f t="shared" si="43"/>
        <v>Gopinath, R., 2003</v>
      </c>
      <c r="AV99" s="53" t="s">
        <v>1934</v>
      </c>
      <c r="AW99" s="34" t="s">
        <v>850</v>
      </c>
      <c r="AX99" s="4"/>
      <c r="AY99" s="4"/>
      <c r="AZ99" s="4"/>
      <c r="BA99" s="4"/>
    </row>
    <row r="100" spans="1:53" s="5" customFormat="1" ht="15.75" customHeight="1" x14ac:dyDescent="0.3">
      <c r="A100" s="31" t="s">
        <v>2439</v>
      </c>
      <c r="B100" s="40">
        <v>1</v>
      </c>
      <c r="C100" s="32" t="s">
        <v>8</v>
      </c>
      <c r="D100" s="31" t="str">
        <f t="shared" si="26"/>
        <v>NA</v>
      </c>
      <c r="E100" s="32">
        <f t="shared" si="35"/>
        <v>1</v>
      </c>
      <c r="F100" s="40">
        <v>180</v>
      </c>
      <c r="G100" s="32">
        <f t="shared" si="42"/>
        <v>18000</v>
      </c>
      <c r="H100" s="31" t="s">
        <v>851</v>
      </c>
      <c r="I100" s="31" t="s">
        <v>122</v>
      </c>
      <c r="J100" s="31" t="s">
        <v>9</v>
      </c>
      <c r="K100" s="31">
        <v>1273</v>
      </c>
      <c r="L100" s="31">
        <v>5</v>
      </c>
      <c r="M100" s="31" t="s">
        <v>28</v>
      </c>
      <c r="N100" s="31" t="s">
        <v>79</v>
      </c>
      <c r="O100" s="31"/>
      <c r="P100" s="31" t="s">
        <v>199</v>
      </c>
      <c r="Q100" s="39">
        <v>8.5</v>
      </c>
      <c r="R100" s="31" t="str">
        <f t="shared" si="22"/>
        <v>NA</v>
      </c>
      <c r="S100" s="31">
        <v>8</v>
      </c>
      <c r="T100" s="31">
        <f>350+273</f>
        <v>623</v>
      </c>
      <c r="U100" s="31" t="s">
        <v>1422</v>
      </c>
      <c r="V100" s="31">
        <v>6</v>
      </c>
      <c r="W100" s="31">
        <v>623</v>
      </c>
      <c r="X100" s="31" t="s">
        <v>95</v>
      </c>
      <c r="Y100" s="32" t="str">
        <f t="shared" si="36"/>
        <v>NA</v>
      </c>
      <c r="Z100" s="32">
        <f t="shared" si="37"/>
        <v>1.35</v>
      </c>
      <c r="AA100" s="40">
        <v>45</v>
      </c>
      <c r="AB100" s="31" t="s">
        <v>9</v>
      </c>
      <c r="AC100" s="32" t="str">
        <f t="shared" si="23"/>
        <v>NA</v>
      </c>
      <c r="AD100" s="32">
        <f t="shared" si="24"/>
        <v>45</v>
      </c>
      <c r="AE100" s="32" t="str">
        <f t="shared" si="25"/>
        <v>NA</v>
      </c>
      <c r="AF100" s="32">
        <f t="shared" si="38"/>
        <v>30</v>
      </c>
      <c r="AG100" s="40">
        <v>30</v>
      </c>
      <c r="AH100" s="32" t="s">
        <v>9</v>
      </c>
      <c r="AI100" s="40">
        <v>25</v>
      </c>
      <c r="AJ100" s="32" t="s">
        <v>9</v>
      </c>
      <c r="AK100" s="40" t="s">
        <v>8</v>
      </c>
      <c r="AL100" s="32" t="s">
        <v>9</v>
      </c>
      <c r="AM100" s="32">
        <f t="shared" si="39"/>
        <v>30</v>
      </c>
      <c r="AN100" s="40">
        <f t="shared" si="40"/>
        <v>30</v>
      </c>
      <c r="AO100" s="31" t="s">
        <v>2844</v>
      </c>
      <c r="AP100" s="31">
        <v>2003</v>
      </c>
      <c r="AQ100" s="31" t="s">
        <v>123</v>
      </c>
      <c r="AR100" s="31" t="s">
        <v>80</v>
      </c>
      <c r="AS100" s="31" t="s">
        <v>124</v>
      </c>
      <c r="AT100" s="31" t="s">
        <v>40</v>
      </c>
      <c r="AU100" s="113" t="str">
        <f t="shared" si="43"/>
        <v>Liotta, L.F., 2003</v>
      </c>
      <c r="AV100" s="1"/>
      <c r="AW100" s="34" t="s">
        <v>852</v>
      </c>
      <c r="AX100" s="4"/>
      <c r="AY100" s="4"/>
      <c r="AZ100" s="4"/>
      <c r="BA100" s="4"/>
    </row>
    <row r="101" spans="1:53" s="5" customFormat="1" ht="15.75" customHeight="1" x14ac:dyDescent="0.3">
      <c r="A101" s="31" t="s">
        <v>2439</v>
      </c>
      <c r="B101" s="40">
        <v>1</v>
      </c>
      <c r="C101" s="32" t="s">
        <v>8</v>
      </c>
      <c r="D101" s="31" t="str">
        <f t="shared" si="26"/>
        <v>NA</v>
      </c>
      <c r="E101" s="32">
        <f t="shared" si="35"/>
        <v>1</v>
      </c>
      <c r="F101" s="40">
        <v>170</v>
      </c>
      <c r="G101" s="32">
        <f t="shared" si="42"/>
        <v>17000</v>
      </c>
      <c r="H101" s="31" t="s">
        <v>851</v>
      </c>
      <c r="I101" s="31" t="s">
        <v>125</v>
      </c>
      <c r="J101" s="31" t="s">
        <v>9</v>
      </c>
      <c r="K101" s="31">
        <v>1273</v>
      </c>
      <c r="L101" s="31">
        <v>5</v>
      </c>
      <c r="M101" s="31" t="s">
        <v>28</v>
      </c>
      <c r="N101" s="31" t="s">
        <v>79</v>
      </c>
      <c r="O101" s="31"/>
      <c r="P101" s="31" t="s">
        <v>199</v>
      </c>
      <c r="Q101" s="39">
        <v>8.5</v>
      </c>
      <c r="R101" s="31" t="str">
        <f t="shared" si="22"/>
        <v>NA</v>
      </c>
      <c r="S101" s="31">
        <v>8</v>
      </c>
      <c r="T101" s="31">
        <v>623</v>
      </c>
      <c r="U101" s="31" t="s">
        <v>1422</v>
      </c>
      <c r="V101" s="31">
        <v>6</v>
      </c>
      <c r="W101" s="31">
        <v>623</v>
      </c>
      <c r="X101" s="31" t="s">
        <v>95</v>
      </c>
      <c r="Y101" s="32" t="str">
        <f t="shared" si="36"/>
        <v>NA</v>
      </c>
      <c r="Z101" s="32">
        <f t="shared" si="37"/>
        <v>1.48</v>
      </c>
      <c r="AA101" s="40">
        <v>37</v>
      </c>
      <c r="AB101" s="31" t="s">
        <v>9</v>
      </c>
      <c r="AC101" s="32" t="str">
        <f t="shared" si="23"/>
        <v>NA</v>
      </c>
      <c r="AD101" s="32">
        <f t="shared" si="24"/>
        <v>37</v>
      </c>
      <c r="AE101" s="32" t="str">
        <f t="shared" si="25"/>
        <v>NA</v>
      </c>
      <c r="AF101" s="32">
        <f t="shared" si="38"/>
        <v>40</v>
      </c>
      <c r="AG101" s="40">
        <v>40</v>
      </c>
      <c r="AH101" s="32" t="s">
        <v>9</v>
      </c>
      <c r="AI101" s="40">
        <v>30</v>
      </c>
      <c r="AJ101" s="32" t="s">
        <v>9</v>
      </c>
      <c r="AK101" s="40" t="s">
        <v>8</v>
      </c>
      <c r="AL101" s="32" t="s">
        <v>9</v>
      </c>
      <c r="AM101" s="32">
        <f t="shared" si="39"/>
        <v>40</v>
      </c>
      <c r="AN101" s="40">
        <f t="shared" si="40"/>
        <v>40</v>
      </c>
      <c r="AO101" s="31" t="s">
        <v>2844</v>
      </c>
      <c r="AP101" s="31">
        <v>2003</v>
      </c>
      <c r="AQ101" s="31" t="s">
        <v>123</v>
      </c>
      <c r="AR101" s="31" t="s">
        <v>80</v>
      </c>
      <c r="AS101" s="31" t="s">
        <v>124</v>
      </c>
      <c r="AT101" s="31" t="s">
        <v>40</v>
      </c>
      <c r="AU101" s="113" t="str">
        <f t="shared" si="43"/>
        <v>Liotta, L.F., 2003</v>
      </c>
      <c r="AV101" s="1"/>
      <c r="AW101" s="34" t="s">
        <v>852</v>
      </c>
      <c r="AX101" s="4"/>
      <c r="AY101" s="4"/>
      <c r="AZ101" s="4"/>
      <c r="BA101" s="4"/>
    </row>
    <row r="102" spans="1:53" s="5" customFormat="1" ht="15.75" customHeight="1" x14ac:dyDescent="0.3">
      <c r="A102" s="31" t="s">
        <v>2439</v>
      </c>
      <c r="B102" s="40">
        <v>1</v>
      </c>
      <c r="C102" s="32" t="s">
        <v>8</v>
      </c>
      <c r="D102" s="31" t="str">
        <f t="shared" si="26"/>
        <v>NA</v>
      </c>
      <c r="E102" s="32">
        <f t="shared" si="35"/>
        <v>1</v>
      </c>
      <c r="F102" s="40">
        <v>148</v>
      </c>
      <c r="G102" s="32">
        <f t="shared" si="42"/>
        <v>14800</v>
      </c>
      <c r="H102" s="31" t="s">
        <v>851</v>
      </c>
      <c r="I102" s="31" t="s">
        <v>126</v>
      </c>
      <c r="J102" s="31" t="s">
        <v>9</v>
      </c>
      <c r="K102" s="31">
        <v>1273</v>
      </c>
      <c r="L102" s="31">
        <v>5</v>
      </c>
      <c r="M102" s="31" t="s">
        <v>28</v>
      </c>
      <c r="N102" s="31" t="s">
        <v>79</v>
      </c>
      <c r="O102" s="31"/>
      <c r="P102" s="31" t="s">
        <v>199</v>
      </c>
      <c r="Q102" s="39">
        <v>8.5</v>
      </c>
      <c r="R102" s="31" t="str">
        <f t="shared" si="22"/>
        <v>NA</v>
      </c>
      <c r="S102" s="31">
        <v>8</v>
      </c>
      <c r="T102" s="31">
        <v>623</v>
      </c>
      <c r="U102" s="31" t="s">
        <v>1422</v>
      </c>
      <c r="V102" s="31">
        <v>6</v>
      </c>
      <c r="W102" s="31">
        <v>623</v>
      </c>
      <c r="X102" s="31" t="s">
        <v>95</v>
      </c>
      <c r="Y102" s="32" t="str">
        <f t="shared" si="36"/>
        <v>NA</v>
      </c>
      <c r="Z102" s="32">
        <f t="shared" si="37"/>
        <v>1.5</v>
      </c>
      <c r="AA102" s="40">
        <v>10</v>
      </c>
      <c r="AB102" s="31" t="s">
        <v>9</v>
      </c>
      <c r="AC102" s="32" t="str">
        <f t="shared" si="23"/>
        <v>NA</v>
      </c>
      <c r="AD102" s="32">
        <f t="shared" si="24"/>
        <v>10</v>
      </c>
      <c r="AE102" s="32" t="str">
        <f t="shared" si="25"/>
        <v>NA</v>
      </c>
      <c r="AF102" s="32">
        <f t="shared" si="38"/>
        <v>150</v>
      </c>
      <c r="AG102" s="40">
        <v>150</v>
      </c>
      <c r="AH102" s="32" t="s">
        <v>9</v>
      </c>
      <c r="AI102" s="40">
        <v>112</v>
      </c>
      <c r="AJ102" s="32" t="s">
        <v>9</v>
      </c>
      <c r="AK102" s="40" t="s">
        <v>8</v>
      </c>
      <c r="AL102" s="32" t="s">
        <v>9</v>
      </c>
      <c r="AM102" s="32">
        <f t="shared" si="39"/>
        <v>150</v>
      </c>
      <c r="AN102" s="40">
        <f t="shared" si="40"/>
        <v>150</v>
      </c>
      <c r="AO102" s="31" t="s">
        <v>2844</v>
      </c>
      <c r="AP102" s="31">
        <v>2003</v>
      </c>
      <c r="AQ102" s="31" t="s">
        <v>123</v>
      </c>
      <c r="AR102" s="31" t="s">
        <v>80</v>
      </c>
      <c r="AS102" s="31" t="s">
        <v>124</v>
      </c>
      <c r="AT102" s="31" t="s">
        <v>40</v>
      </c>
      <c r="AU102" s="113" t="str">
        <f t="shared" si="43"/>
        <v>Liotta, L.F., 2003</v>
      </c>
      <c r="AV102" s="1"/>
      <c r="AW102" s="34" t="s">
        <v>852</v>
      </c>
      <c r="AX102" s="4"/>
      <c r="AY102" s="4"/>
      <c r="AZ102" s="4"/>
      <c r="BA102" s="4"/>
    </row>
    <row r="103" spans="1:53" s="5" customFormat="1" ht="15.75" customHeight="1" x14ac:dyDescent="0.3">
      <c r="A103" s="31" t="s">
        <v>2439</v>
      </c>
      <c r="B103" s="40">
        <v>1</v>
      </c>
      <c r="C103" s="32" t="s">
        <v>8</v>
      </c>
      <c r="D103" s="31" t="str">
        <f t="shared" si="26"/>
        <v>NA</v>
      </c>
      <c r="E103" s="32">
        <f t="shared" si="35"/>
        <v>1</v>
      </c>
      <c r="F103" s="40">
        <v>136</v>
      </c>
      <c r="G103" s="32">
        <f t="shared" si="42"/>
        <v>13600</v>
      </c>
      <c r="H103" s="31" t="s">
        <v>851</v>
      </c>
      <c r="I103" s="31" t="s">
        <v>127</v>
      </c>
      <c r="J103" s="31" t="s">
        <v>9</v>
      </c>
      <c r="K103" s="31">
        <v>1273</v>
      </c>
      <c r="L103" s="31">
        <v>5</v>
      </c>
      <c r="M103" s="31" t="s">
        <v>28</v>
      </c>
      <c r="N103" s="31" t="s">
        <v>79</v>
      </c>
      <c r="O103" s="31"/>
      <c r="P103" s="31" t="s">
        <v>199</v>
      </c>
      <c r="Q103" s="39">
        <v>8.5</v>
      </c>
      <c r="R103" s="31" t="str">
        <f t="shared" si="22"/>
        <v>NA</v>
      </c>
      <c r="S103" s="31">
        <v>8</v>
      </c>
      <c r="T103" s="31">
        <v>623</v>
      </c>
      <c r="U103" s="31" t="s">
        <v>1422</v>
      </c>
      <c r="V103" s="31">
        <v>6</v>
      </c>
      <c r="W103" s="31">
        <v>623</v>
      </c>
      <c r="X103" s="31" t="s">
        <v>95</v>
      </c>
      <c r="Y103" s="32" t="str">
        <f t="shared" si="36"/>
        <v>NA</v>
      </c>
      <c r="Z103" s="32">
        <f t="shared" si="37"/>
        <v>1.2</v>
      </c>
      <c r="AA103" s="40">
        <v>12</v>
      </c>
      <c r="AB103" s="31" t="s">
        <v>9</v>
      </c>
      <c r="AC103" s="32" t="str">
        <f t="shared" si="23"/>
        <v>NA</v>
      </c>
      <c r="AD103" s="32">
        <f t="shared" si="24"/>
        <v>12</v>
      </c>
      <c r="AE103" s="32" t="str">
        <f t="shared" si="25"/>
        <v>NA</v>
      </c>
      <c r="AF103" s="32">
        <f t="shared" si="38"/>
        <v>100</v>
      </c>
      <c r="AG103" s="40">
        <v>100</v>
      </c>
      <c r="AH103" s="32" t="s">
        <v>9</v>
      </c>
      <c r="AI103" s="40">
        <v>93</v>
      </c>
      <c r="AJ103" s="32" t="s">
        <v>9</v>
      </c>
      <c r="AK103" s="40" t="s">
        <v>8</v>
      </c>
      <c r="AL103" s="32" t="s">
        <v>9</v>
      </c>
      <c r="AM103" s="32">
        <f t="shared" si="39"/>
        <v>100</v>
      </c>
      <c r="AN103" s="40">
        <f t="shared" si="40"/>
        <v>100</v>
      </c>
      <c r="AO103" s="31" t="s">
        <v>2844</v>
      </c>
      <c r="AP103" s="31">
        <v>2003</v>
      </c>
      <c r="AQ103" s="31" t="s">
        <v>123</v>
      </c>
      <c r="AR103" s="31" t="s">
        <v>80</v>
      </c>
      <c r="AS103" s="31" t="s">
        <v>124</v>
      </c>
      <c r="AT103" s="31" t="s">
        <v>40</v>
      </c>
      <c r="AU103" s="113" t="str">
        <f t="shared" si="43"/>
        <v>Liotta, L.F., 2003</v>
      </c>
      <c r="AV103" s="1"/>
      <c r="AW103" s="34" t="s">
        <v>852</v>
      </c>
      <c r="AX103" s="4"/>
      <c r="AY103" s="4"/>
      <c r="AZ103" s="4"/>
      <c r="BA103" s="4"/>
    </row>
    <row r="104" spans="1:53" s="5" customFormat="1" ht="15.75" customHeight="1" x14ac:dyDescent="0.3">
      <c r="A104" s="31" t="s">
        <v>14</v>
      </c>
      <c r="B104" s="40">
        <v>5</v>
      </c>
      <c r="C104" s="32" t="s">
        <v>8</v>
      </c>
      <c r="D104" s="31" t="str">
        <f t="shared" si="26"/>
        <v>NA</v>
      </c>
      <c r="E104" s="32">
        <f t="shared" si="35"/>
        <v>5</v>
      </c>
      <c r="F104" s="40">
        <v>144</v>
      </c>
      <c r="G104" s="32">
        <f t="shared" si="42"/>
        <v>2880</v>
      </c>
      <c r="H104" s="49" t="s">
        <v>1414</v>
      </c>
      <c r="I104" s="31" t="s">
        <v>569</v>
      </c>
      <c r="J104" s="31" t="s">
        <v>9</v>
      </c>
      <c r="K104" s="31"/>
      <c r="L104" s="31"/>
      <c r="M104" s="31" t="s">
        <v>24</v>
      </c>
      <c r="N104" s="31" t="s">
        <v>56</v>
      </c>
      <c r="O104" s="31"/>
      <c r="P104" s="31" t="s">
        <v>199</v>
      </c>
      <c r="Q104" s="39">
        <v>8.5</v>
      </c>
      <c r="R104" s="31" t="str">
        <f t="shared" si="22"/>
        <v>NA</v>
      </c>
      <c r="S104" s="31">
        <v>4</v>
      </c>
      <c r="T104" s="31">
        <v>1273</v>
      </c>
      <c r="U104" s="31" t="s">
        <v>8</v>
      </c>
      <c r="V104" s="31"/>
      <c r="W104" s="31"/>
      <c r="X104" s="31" t="s">
        <v>29</v>
      </c>
      <c r="Y104" s="32" t="str">
        <f t="shared" si="36"/>
        <v>NA</v>
      </c>
      <c r="Z104" s="32" t="str">
        <f t="shared" si="37"/>
        <v>NA</v>
      </c>
      <c r="AA104" s="32" t="s">
        <v>8</v>
      </c>
      <c r="AB104" s="31" t="s">
        <v>9</v>
      </c>
      <c r="AC104" s="32">
        <f t="shared" si="23"/>
        <v>1.9818181818181819</v>
      </c>
      <c r="AD104" s="32">
        <f t="shared" si="24"/>
        <v>1.9818181818181819</v>
      </c>
      <c r="AE104" s="32" t="str">
        <f t="shared" si="25"/>
        <v>NA</v>
      </c>
      <c r="AF104" s="32" t="str">
        <f t="shared" si="38"/>
        <v>NA</v>
      </c>
      <c r="AG104" s="40" t="s">
        <v>8</v>
      </c>
      <c r="AH104" s="32" t="s">
        <v>9</v>
      </c>
      <c r="AI104" s="40">
        <v>180</v>
      </c>
      <c r="AJ104" s="32" t="s">
        <v>9</v>
      </c>
      <c r="AK104" s="40">
        <f>(300+800)/2</f>
        <v>550</v>
      </c>
      <c r="AL104" s="32" t="s">
        <v>9</v>
      </c>
      <c r="AM104" s="32">
        <f t="shared" si="39"/>
        <v>550</v>
      </c>
      <c r="AN104" s="40">
        <f t="shared" si="40"/>
        <v>550</v>
      </c>
      <c r="AO104" s="31" t="s">
        <v>2844</v>
      </c>
      <c r="AP104" s="31">
        <v>2003</v>
      </c>
      <c r="AQ104" s="31" t="s">
        <v>128</v>
      </c>
      <c r="AR104" s="31" t="s">
        <v>27</v>
      </c>
      <c r="AS104" s="31" t="s">
        <v>129</v>
      </c>
      <c r="AT104" s="31" t="s">
        <v>45</v>
      </c>
      <c r="AU104" s="113" t="str">
        <f t="shared" si="43"/>
        <v>Persson, K., 2003</v>
      </c>
      <c r="AV104" s="34" t="s">
        <v>856</v>
      </c>
      <c r="AW104" s="34" t="s">
        <v>827</v>
      </c>
      <c r="AX104" s="4"/>
      <c r="AY104" s="4"/>
      <c r="AZ104" s="4"/>
      <c r="BA104" s="4"/>
    </row>
    <row r="105" spans="1:53" s="5" customFormat="1" ht="15.75" customHeight="1" x14ac:dyDescent="0.3">
      <c r="A105" s="31" t="s">
        <v>1996</v>
      </c>
      <c r="B105" s="40">
        <v>1</v>
      </c>
      <c r="C105" s="32" t="s">
        <v>8</v>
      </c>
      <c r="D105" s="31" t="str">
        <f t="shared" si="26"/>
        <v>NA</v>
      </c>
      <c r="E105" s="32">
        <f t="shared" si="35"/>
        <v>1</v>
      </c>
      <c r="F105" s="40"/>
      <c r="G105" s="32" t="s">
        <v>8</v>
      </c>
      <c r="H105" s="49" t="s">
        <v>1414</v>
      </c>
      <c r="I105" s="31" t="s">
        <v>570</v>
      </c>
      <c r="J105" s="31" t="s">
        <v>1878</v>
      </c>
      <c r="K105" s="31"/>
      <c r="L105" s="31"/>
      <c r="M105" s="31" t="s">
        <v>28</v>
      </c>
      <c r="N105" s="31" t="s">
        <v>1016</v>
      </c>
      <c r="O105" s="31"/>
      <c r="P105" s="31" t="s">
        <v>199</v>
      </c>
      <c r="Q105" s="39">
        <v>8.3000000000000007</v>
      </c>
      <c r="R105" s="31" t="str">
        <f t="shared" si="22"/>
        <v>NA</v>
      </c>
      <c r="S105" s="31">
        <v>2</v>
      </c>
      <c r="T105" s="31">
        <v>773</v>
      </c>
      <c r="U105" s="31" t="s">
        <v>8</v>
      </c>
      <c r="V105" s="31"/>
      <c r="W105" s="31"/>
      <c r="X105" s="31" t="s">
        <v>95</v>
      </c>
      <c r="Y105" s="32" t="str">
        <f t="shared" si="36"/>
        <v>NA</v>
      </c>
      <c r="Z105" s="32" t="str">
        <f t="shared" si="37"/>
        <v>NA</v>
      </c>
      <c r="AA105" s="40">
        <v>4</v>
      </c>
      <c r="AB105" s="31" t="s">
        <v>9</v>
      </c>
      <c r="AC105" s="32" t="str">
        <f t="shared" si="23"/>
        <v>NA</v>
      </c>
      <c r="AD105" s="32">
        <f t="shared" si="24"/>
        <v>4</v>
      </c>
      <c r="AE105" s="32">
        <f t="shared" si="25"/>
        <v>272.5</v>
      </c>
      <c r="AF105" s="32">
        <f t="shared" si="38"/>
        <v>272.5</v>
      </c>
      <c r="AG105" s="40" t="s">
        <v>8</v>
      </c>
      <c r="AH105" s="32" t="s">
        <v>9</v>
      </c>
      <c r="AI105" s="40" t="s">
        <v>8</v>
      </c>
      <c r="AJ105" s="32" t="s">
        <v>9</v>
      </c>
      <c r="AK105" s="40" t="s">
        <v>8</v>
      </c>
      <c r="AL105" s="32" t="s">
        <v>9</v>
      </c>
      <c r="AM105" s="32">
        <f t="shared" si="39"/>
        <v>272.5</v>
      </c>
      <c r="AN105" s="40">
        <f t="shared" si="40"/>
        <v>272.5</v>
      </c>
      <c r="AO105" s="31" t="s">
        <v>2844</v>
      </c>
      <c r="AP105" s="31">
        <v>2003</v>
      </c>
      <c r="AQ105" s="31" t="s">
        <v>130</v>
      </c>
      <c r="AR105" s="31" t="s">
        <v>131</v>
      </c>
      <c r="AS105" s="31" t="s">
        <v>132</v>
      </c>
      <c r="AT105" s="31" t="s">
        <v>133</v>
      </c>
      <c r="AU105" s="113" t="str">
        <f t="shared" si="43"/>
        <v>Fessi, S., 2003</v>
      </c>
      <c r="AV105" s="1"/>
      <c r="AW105" s="34" t="s">
        <v>855</v>
      </c>
      <c r="AX105" s="4"/>
      <c r="AY105" s="4"/>
      <c r="AZ105" s="4"/>
      <c r="BA105" s="4"/>
    </row>
    <row r="106" spans="1:53" s="5" customFormat="1" ht="15.75" customHeight="1" x14ac:dyDescent="0.3">
      <c r="A106" s="31" t="s">
        <v>1996</v>
      </c>
      <c r="B106" s="40">
        <v>1</v>
      </c>
      <c r="C106" s="32" t="s">
        <v>8</v>
      </c>
      <c r="D106" s="31" t="str">
        <f t="shared" si="26"/>
        <v>NA</v>
      </c>
      <c r="E106" s="32">
        <f t="shared" si="35"/>
        <v>1</v>
      </c>
      <c r="F106" s="40"/>
      <c r="G106" s="32" t="s">
        <v>8</v>
      </c>
      <c r="H106" s="49" t="s">
        <v>1414</v>
      </c>
      <c r="I106" s="31" t="s">
        <v>570</v>
      </c>
      <c r="J106" s="31" t="s">
        <v>1879</v>
      </c>
      <c r="K106" s="31"/>
      <c r="L106" s="31"/>
      <c r="M106" s="31" t="s">
        <v>28</v>
      </c>
      <c r="N106" s="31" t="s">
        <v>1016</v>
      </c>
      <c r="O106" s="31"/>
      <c r="P106" s="31" t="s">
        <v>199</v>
      </c>
      <c r="Q106" s="39">
        <v>8.3000000000000007</v>
      </c>
      <c r="R106" s="31" t="str">
        <f t="shared" si="22"/>
        <v>NA</v>
      </c>
      <c r="S106" s="31">
        <v>2</v>
      </c>
      <c r="T106" s="31">
        <v>773</v>
      </c>
      <c r="U106" s="31" t="s">
        <v>8</v>
      </c>
      <c r="V106" s="31"/>
      <c r="W106" s="31"/>
      <c r="X106" s="31" t="s">
        <v>95</v>
      </c>
      <c r="Y106" s="32" t="str">
        <f t="shared" si="36"/>
        <v>NA</v>
      </c>
      <c r="Z106" s="32" t="str">
        <f t="shared" si="37"/>
        <v>NA</v>
      </c>
      <c r="AA106" s="40">
        <v>3</v>
      </c>
      <c r="AB106" s="31" t="s">
        <v>9</v>
      </c>
      <c r="AC106" s="32" t="str">
        <f t="shared" si="23"/>
        <v>NA</v>
      </c>
      <c r="AD106" s="32">
        <f t="shared" si="24"/>
        <v>3</v>
      </c>
      <c r="AE106" s="32">
        <f t="shared" si="25"/>
        <v>363.33333333333331</v>
      </c>
      <c r="AF106" s="32">
        <f t="shared" si="38"/>
        <v>363.33333333333331</v>
      </c>
      <c r="AG106" s="40" t="s">
        <v>8</v>
      </c>
      <c r="AH106" s="32" t="s">
        <v>9</v>
      </c>
      <c r="AI106" s="40" t="s">
        <v>8</v>
      </c>
      <c r="AJ106" s="32" t="s">
        <v>9</v>
      </c>
      <c r="AK106" s="40" t="s">
        <v>8</v>
      </c>
      <c r="AL106" s="32" t="s">
        <v>9</v>
      </c>
      <c r="AM106" s="32">
        <f t="shared" si="39"/>
        <v>363.33333333333331</v>
      </c>
      <c r="AN106" s="40">
        <f t="shared" si="40"/>
        <v>363.33333333333331</v>
      </c>
      <c r="AO106" s="31" t="s">
        <v>2844</v>
      </c>
      <c r="AP106" s="31">
        <v>2003</v>
      </c>
      <c r="AQ106" s="31" t="s">
        <v>130</v>
      </c>
      <c r="AR106" s="31" t="s">
        <v>131</v>
      </c>
      <c r="AS106" s="31" t="s">
        <v>132</v>
      </c>
      <c r="AT106" s="31" t="s">
        <v>133</v>
      </c>
      <c r="AU106" s="113" t="str">
        <f t="shared" ref="AU106:AU120" si="44">AQ106&amp;", "&amp;AP106</f>
        <v>Fessi, S., 2003</v>
      </c>
      <c r="AV106" s="1"/>
      <c r="AW106" s="34" t="s">
        <v>855</v>
      </c>
      <c r="AX106" s="4"/>
      <c r="AY106" s="4"/>
      <c r="AZ106" s="4"/>
      <c r="BA106" s="4"/>
    </row>
    <row r="107" spans="1:53" s="5" customFormat="1" ht="15.75" customHeight="1" x14ac:dyDescent="0.3">
      <c r="A107" s="31" t="s">
        <v>1996</v>
      </c>
      <c r="B107" s="40">
        <v>1</v>
      </c>
      <c r="C107" s="32" t="s">
        <v>8</v>
      </c>
      <c r="D107" s="31" t="str">
        <f t="shared" si="26"/>
        <v>NA</v>
      </c>
      <c r="E107" s="32">
        <f t="shared" si="35"/>
        <v>1</v>
      </c>
      <c r="F107" s="40"/>
      <c r="G107" s="32" t="s">
        <v>8</v>
      </c>
      <c r="H107" s="49" t="s">
        <v>1414</v>
      </c>
      <c r="I107" s="31" t="s">
        <v>570</v>
      </c>
      <c r="J107" s="31" t="s">
        <v>1880</v>
      </c>
      <c r="K107" s="31"/>
      <c r="L107" s="31"/>
      <c r="M107" s="31" t="s">
        <v>28</v>
      </c>
      <c r="N107" s="31" t="s">
        <v>1016</v>
      </c>
      <c r="O107" s="31"/>
      <c r="P107" s="31" t="s">
        <v>199</v>
      </c>
      <c r="Q107" s="39">
        <v>8.3000000000000007</v>
      </c>
      <c r="R107" s="31" t="str">
        <f t="shared" si="22"/>
        <v>NA</v>
      </c>
      <c r="S107" s="31">
        <v>2</v>
      </c>
      <c r="T107" s="31">
        <v>773</v>
      </c>
      <c r="U107" s="31" t="s">
        <v>8</v>
      </c>
      <c r="V107" s="31"/>
      <c r="W107" s="31"/>
      <c r="X107" s="31" t="s">
        <v>95</v>
      </c>
      <c r="Y107" s="32" t="str">
        <f t="shared" si="36"/>
        <v>NA</v>
      </c>
      <c r="Z107" s="32" t="str">
        <f t="shared" si="37"/>
        <v>NA</v>
      </c>
      <c r="AA107" s="40">
        <v>21</v>
      </c>
      <c r="AB107" s="31" t="s">
        <v>9</v>
      </c>
      <c r="AC107" s="32" t="str">
        <f t="shared" si="23"/>
        <v>NA</v>
      </c>
      <c r="AD107" s="32">
        <f t="shared" si="24"/>
        <v>21</v>
      </c>
      <c r="AE107" s="32">
        <f t="shared" si="25"/>
        <v>51.904761904761905</v>
      </c>
      <c r="AF107" s="32">
        <f t="shared" si="38"/>
        <v>51.904761904761905</v>
      </c>
      <c r="AG107" s="40" t="s">
        <v>8</v>
      </c>
      <c r="AH107" s="32" t="s">
        <v>9</v>
      </c>
      <c r="AI107" s="40" t="s">
        <v>8</v>
      </c>
      <c r="AJ107" s="32" t="s">
        <v>9</v>
      </c>
      <c r="AK107" s="40" t="s">
        <v>8</v>
      </c>
      <c r="AL107" s="32" t="s">
        <v>9</v>
      </c>
      <c r="AM107" s="32">
        <f t="shared" si="39"/>
        <v>51.904761904761905</v>
      </c>
      <c r="AN107" s="40">
        <f t="shared" si="40"/>
        <v>51.904761904761905</v>
      </c>
      <c r="AO107" s="31" t="s">
        <v>2844</v>
      </c>
      <c r="AP107" s="31">
        <v>2003</v>
      </c>
      <c r="AQ107" s="31" t="s">
        <v>130</v>
      </c>
      <c r="AR107" s="31" t="s">
        <v>131</v>
      </c>
      <c r="AS107" s="31" t="s">
        <v>132</v>
      </c>
      <c r="AT107" s="31" t="s">
        <v>133</v>
      </c>
      <c r="AU107" s="113" t="str">
        <f t="shared" si="44"/>
        <v>Fessi, S., 2003</v>
      </c>
      <c r="AV107" s="1"/>
      <c r="AW107" s="34" t="s">
        <v>855</v>
      </c>
      <c r="AX107" s="4"/>
      <c r="AY107" s="4"/>
      <c r="AZ107" s="4"/>
      <c r="BA107" s="4"/>
    </row>
    <row r="108" spans="1:53" s="5" customFormat="1" ht="15.75" customHeight="1" x14ac:dyDescent="0.3">
      <c r="A108" s="31" t="s">
        <v>1996</v>
      </c>
      <c r="B108" s="40">
        <v>1</v>
      </c>
      <c r="C108" s="32" t="s">
        <v>8</v>
      </c>
      <c r="D108" s="31" t="str">
        <f t="shared" si="26"/>
        <v>NA</v>
      </c>
      <c r="E108" s="32">
        <f t="shared" si="35"/>
        <v>1</v>
      </c>
      <c r="F108" s="40"/>
      <c r="G108" s="32" t="s">
        <v>8</v>
      </c>
      <c r="H108" s="49" t="s">
        <v>1414</v>
      </c>
      <c r="I108" s="31" t="s">
        <v>570</v>
      </c>
      <c r="J108" s="31" t="s">
        <v>1881</v>
      </c>
      <c r="K108" s="31"/>
      <c r="L108" s="31"/>
      <c r="M108" s="31" t="s">
        <v>28</v>
      </c>
      <c r="N108" s="31" t="s">
        <v>1016</v>
      </c>
      <c r="O108" s="31"/>
      <c r="P108" s="31" t="s">
        <v>199</v>
      </c>
      <c r="Q108" s="39">
        <v>8.3000000000000007</v>
      </c>
      <c r="R108" s="31" t="str">
        <f t="shared" si="22"/>
        <v>NA</v>
      </c>
      <c r="S108" s="31">
        <v>2</v>
      </c>
      <c r="T108" s="31">
        <v>773</v>
      </c>
      <c r="U108" s="31" t="s">
        <v>8</v>
      </c>
      <c r="V108" s="31"/>
      <c r="W108" s="31"/>
      <c r="X108" s="31" t="s">
        <v>95</v>
      </c>
      <c r="Y108" s="32" t="str">
        <f t="shared" si="36"/>
        <v>NA</v>
      </c>
      <c r="Z108" s="32" t="str">
        <f t="shared" si="37"/>
        <v>NA</v>
      </c>
      <c r="AA108" s="40">
        <v>5</v>
      </c>
      <c r="AB108" s="31" t="s">
        <v>9</v>
      </c>
      <c r="AC108" s="32" t="str">
        <f t="shared" si="23"/>
        <v>NA</v>
      </c>
      <c r="AD108" s="32">
        <f t="shared" si="24"/>
        <v>5</v>
      </c>
      <c r="AE108" s="32">
        <f t="shared" si="25"/>
        <v>218</v>
      </c>
      <c r="AF108" s="32">
        <f t="shared" si="38"/>
        <v>218</v>
      </c>
      <c r="AG108" s="40" t="s">
        <v>8</v>
      </c>
      <c r="AH108" s="32" t="s">
        <v>9</v>
      </c>
      <c r="AI108" s="40" t="s">
        <v>8</v>
      </c>
      <c r="AJ108" s="32" t="s">
        <v>9</v>
      </c>
      <c r="AK108" s="40" t="s">
        <v>8</v>
      </c>
      <c r="AL108" s="32" t="s">
        <v>9</v>
      </c>
      <c r="AM108" s="32">
        <f t="shared" si="39"/>
        <v>218</v>
      </c>
      <c r="AN108" s="40">
        <f t="shared" si="40"/>
        <v>218</v>
      </c>
      <c r="AO108" s="31" t="s">
        <v>2844</v>
      </c>
      <c r="AP108" s="31">
        <v>2003</v>
      </c>
      <c r="AQ108" s="31" t="s">
        <v>130</v>
      </c>
      <c r="AR108" s="31" t="s">
        <v>131</v>
      </c>
      <c r="AS108" s="31" t="s">
        <v>132</v>
      </c>
      <c r="AT108" s="31" t="s">
        <v>133</v>
      </c>
      <c r="AU108" s="113" t="str">
        <f t="shared" si="44"/>
        <v>Fessi, S., 2003</v>
      </c>
      <c r="AV108" s="1"/>
      <c r="AW108" s="34" t="s">
        <v>855</v>
      </c>
      <c r="AX108" s="4"/>
      <c r="AY108" s="4"/>
      <c r="AZ108" s="4"/>
      <c r="BA108" s="4"/>
    </row>
    <row r="109" spans="1:53" s="5" customFormat="1" ht="15.75" customHeight="1" x14ac:dyDescent="0.3">
      <c r="A109" s="31" t="s">
        <v>1996</v>
      </c>
      <c r="B109" s="40">
        <v>1</v>
      </c>
      <c r="C109" s="32" t="s">
        <v>8</v>
      </c>
      <c r="D109" s="31" t="str">
        <f t="shared" si="26"/>
        <v>NA</v>
      </c>
      <c r="E109" s="32">
        <f t="shared" si="35"/>
        <v>1</v>
      </c>
      <c r="F109" s="40"/>
      <c r="G109" s="32" t="s">
        <v>8</v>
      </c>
      <c r="H109" s="49" t="s">
        <v>1414</v>
      </c>
      <c r="I109" s="31" t="s">
        <v>570</v>
      </c>
      <c r="J109" s="31" t="s">
        <v>1882</v>
      </c>
      <c r="K109" s="31"/>
      <c r="L109" s="31"/>
      <c r="M109" s="31" t="s">
        <v>28</v>
      </c>
      <c r="N109" s="31" t="s">
        <v>1016</v>
      </c>
      <c r="O109" s="31"/>
      <c r="P109" s="31" t="s">
        <v>199</v>
      </c>
      <c r="Q109" s="39">
        <v>8.3000000000000007</v>
      </c>
      <c r="R109" s="31" t="str">
        <f t="shared" si="22"/>
        <v>NA</v>
      </c>
      <c r="S109" s="31">
        <v>2</v>
      </c>
      <c r="T109" s="31">
        <v>773</v>
      </c>
      <c r="U109" s="31" t="s">
        <v>8</v>
      </c>
      <c r="V109" s="31"/>
      <c r="W109" s="31"/>
      <c r="X109" s="31" t="s">
        <v>95</v>
      </c>
      <c r="Y109" s="32" t="str">
        <f t="shared" si="36"/>
        <v>NA</v>
      </c>
      <c r="Z109" s="32" t="str">
        <f t="shared" si="37"/>
        <v>NA</v>
      </c>
      <c r="AA109" s="40">
        <v>6</v>
      </c>
      <c r="AB109" s="31" t="s">
        <v>9</v>
      </c>
      <c r="AC109" s="32" t="str">
        <f t="shared" si="23"/>
        <v>NA</v>
      </c>
      <c r="AD109" s="32">
        <f t="shared" si="24"/>
        <v>6</v>
      </c>
      <c r="AE109" s="32">
        <f t="shared" si="25"/>
        <v>181.66666666666666</v>
      </c>
      <c r="AF109" s="32">
        <f t="shared" si="38"/>
        <v>181.66666666666666</v>
      </c>
      <c r="AG109" s="40" t="s">
        <v>8</v>
      </c>
      <c r="AH109" s="32" t="s">
        <v>9</v>
      </c>
      <c r="AI109" s="40" t="s">
        <v>8</v>
      </c>
      <c r="AJ109" s="32" t="s">
        <v>9</v>
      </c>
      <c r="AK109" s="40" t="s">
        <v>8</v>
      </c>
      <c r="AL109" s="32" t="s">
        <v>9</v>
      </c>
      <c r="AM109" s="32">
        <f t="shared" si="39"/>
        <v>181.66666666666666</v>
      </c>
      <c r="AN109" s="40">
        <f t="shared" si="40"/>
        <v>181.66666666666666</v>
      </c>
      <c r="AO109" s="31" t="s">
        <v>2844</v>
      </c>
      <c r="AP109" s="31">
        <v>2003</v>
      </c>
      <c r="AQ109" s="31" t="s">
        <v>130</v>
      </c>
      <c r="AR109" s="31" t="s">
        <v>131</v>
      </c>
      <c r="AS109" s="31" t="s">
        <v>132</v>
      </c>
      <c r="AT109" s="31" t="s">
        <v>133</v>
      </c>
      <c r="AU109" s="113" t="str">
        <f t="shared" si="44"/>
        <v>Fessi, S., 2003</v>
      </c>
      <c r="AV109" s="1"/>
      <c r="AW109" s="34" t="s">
        <v>855</v>
      </c>
      <c r="AX109" s="4"/>
      <c r="AY109" s="4"/>
      <c r="AZ109" s="4"/>
      <c r="BA109" s="4"/>
    </row>
    <row r="110" spans="1:53" s="5" customFormat="1" ht="15.75" customHeight="1" x14ac:dyDescent="0.3">
      <c r="A110" s="31" t="s">
        <v>1996</v>
      </c>
      <c r="B110" s="40">
        <v>1</v>
      </c>
      <c r="C110" s="32" t="s">
        <v>8</v>
      </c>
      <c r="D110" s="31" t="str">
        <f t="shared" si="26"/>
        <v>NA</v>
      </c>
      <c r="E110" s="32">
        <f t="shared" si="35"/>
        <v>1</v>
      </c>
      <c r="F110" s="40"/>
      <c r="G110" s="32" t="s">
        <v>8</v>
      </c>
      <c r="H110" s="49" t="s">
        <v>1414</v>
      </c>
      <c r="I110" s="31" t="s">
        <v>570</v>
      </c>
      <c r="J110" s="31" t="s">
        <v>1883</v>
      </c>
      <c r="K110" s="31"/>
      <c r="L110" s="31"/>
      <c r="M110" s="31" t="s">
        <v>28</v>
      </c>
      <c r="N110" s="31" t="s">
        <v>1016</v>
      </c>
      <c r="O110" s="31"/>
      <c r="P110" s="31" t="s">
        <v>199</v>
      </c>
      <c r="Q110" s="39">
        <v>8.3000000000000007</v>
      </c>
      <c r="R110" s="31" t="str">
        <f t="shared" si="22"/>
        <v>NA</v>
      </c>
      <c r="S110" s="31">
        <v>2</v>
      </c>
      <c r="T110" s="31">
        <v>773</v>
      </c>
      <c r="U110" s="31" t="s">
        <v>8</v>
      </c>
      <c r="V110" s="31"/>
      <c r="W110" s="31"/>
      <c r="X110" s="31" t="s">
        <v>95</v>
      </c>
      <c r="Y110" s="32" t="str">
        <f t="shared" si="36"/>
        <v>NA</v>
      </c>
      <c r="Z110" s="32" t="str">
        <f t="shared" si="37"/>
        <v>NA</v>
      </c>
      <c r="AA110" s="40">
        <v>22</v>
      </c>
      <c r="AB110" s="31" t="s">
        <v>9</v>
      </c>
      <c r="AC110" s="32" t="str">
        <f t="shared" si="23"/>
        <v>NA</v>
      </c>
      <c r="AD110" s="32">
        <f t="shared" si="24"/>
        <v>22</v>
      </c>
      <c r="AE110" s="32">
        <f t="shared" si="25"/>
        <v>49.545454545454547</v>
      </c>
      <c r="AF110" s="32">
        <f t="shared" si="38"/>
        <v>49.545454545454547</v>
      </c>
      <c r="AG110" s="40" t="s">
        <v>8</v>
      </c>
      <c r="AH110" s="32" t="s">
        <v>9</v>
      </c>
      <c r="AI110" s="40" t="s">
        <v>8</v>
      </c>
      <c r="AJ110" s="32" t="s">
        <v>9</v>
      </c>
      <c r="AK110" s="40" t="s">
        <v>8</v>
      </c>
      <c r="AL110" s="32" t="s">
        <v>9</v>
      </c>
      <c r="AM110" s="32">
        <f t="shared" si="39"/>
        <v>49.545454545454547</v>
      </c>
      <c r="AN110" s="40">
        <f t="shared" si="40"/>
        <v>49.545454545454547</v>
      </c>
      <c r="AO110" s="31" t="s">
        <v>2844</v>
      </c>
      <c r="AP110" s="31">
        <v>2003</v>
      </c>
      <c r="AQ110" s="31" t="s">
        <v>130</v>
      </c>
      <c r="AR110" s="31" t="s">
        <v>131</v>
      </c>
      <c r="AS110" s="31" t="s">
        <v>132</v>
      </c>
      <c r="AT110" s="31" t="s">
        <v>133</v>
      </c>
      <c r="AU110" s="113" t="str">
        <f t="shared" si="44"/>
        <v>Fessi, S., 2003</v>
      </c>
      <c r="AV110" s="1"/>
      <c r="AW110" s="34" t="s">
        <v>855</v>
      </c>
      <c r="AX110" s="4"/>
      <c r="AY110" s="4"/>
      <c r="AZ110" s="4"/>
      <c r="BA110" s="4"/>
    </row>
    <row r="111" spans="1:53" s="5" customFormat="1" ht="15.75" customHeight="1" x14ac:dyDescent="0.3">
      <c r="A111" s="31" t="s">
        <v>1996</v>
      </c>
      <c r="B111" s="40">
        <v>1</v>
      </c>
      <c r="C111" s="32" t="s">
        <v>8</v>
      </c>
      <c r="D111" s="31" t="str">
        <f t="shared" si="26"/>
        <v>NA</v>
      </c>
      <c r="E111" s="32">
        <f t="shared" si="35"/>
        <v>1</v>
      </c>
      <c r="F111" s="40"/>
      <c r="G111" s="32" t="s">
        <v>8</v>
      </c>
      <c r="H111" s="49" t="s">
        <v>1414</v>
      </c>
      <c r="I111" s="31" t="s">
        <v>570</v>
      </c>
      <c r="J111" s="31" t="s">
        <v>1884</v>
      </c>
      <c r="K111" s="31"/>
      <c r="L111" s="31"/>
      <c r="M111" s="31" t="s">
        <v>28</v>
      </c>
      <c r="N111" s="31" t="s">
        <v>1016</v>
      </c>
      <c r="O111" s="31"/>
      <c r="P111" s="31" t="s">
        <v>199</v>
      </c>
      <c r="Q111" s="39">
        <v>8.3000000000000007</v>
      </c>
      <c r="R111" s="31" t="str">
        <f t="shared" si="22"/>
        <v>NA</v>
      </c>
      <c r="S111" s="31">
        <v>2</v>
      </c>
      <c r="T111" s="31">
        <v>773</v>
      </c>
      <c r="U111" s="31" t="s">
        <v>8</v>
      </c>
      <c r="V111" s="31"/>
      <c r="W111" s="31"/>
      <c r="X111" s="31" t="s">
        <v>95</v>
      </c>
      <c r="Y111" s="32" t="str">
        <f t="shared" si="36"/>
        <v>NA</v>
      </c>
      <c r="Z111" s="32" t="str">
        <f t="shared" si="37"/>
        <v>NA</v>
      </c>
      <c r="AA111" s="40">
        <v>9</v>
      </c>
      <c r="AB111" s="31" t="s">
        <v>9</v>
      </c>
      <c r="AC111" s="32" t="str">
        <f t="shared" si="23"/>
        <v>NA</v>
      </c>
      <c r="AD111" s="32">
        <f t="shared" si="24"/>
        <v>9</v>
      </c>
      <c r="AE111" s="32">
        <f t="shared" si="25"/>
        <v>121.11111111111111</v>
      </c>
      <c r="AF111" s="32">
        <f t="shared" si="38"/>
        <v>121.11111111111111</v>
      </c>
      <c r="AG111" s="40" t="s">
        <v>8</v>
      </c>
      <c r="AH111" s="32" t="s">
        <v>9</v>
      </c>
      <c r="AI111" s="40" t="s">
        <v>8</v>
      </c>
      <c r="AJ111" s="32" t="s">
        <v>9</v>
      </c>
      <c r="AK111" s="40" t="s">
        <v>8</v>
      </c>
      <c r="AL111" s="32" t="s">
        <v>9</v>
      </c>
      <c r="AM111" s="32">
        <f t="shared" si="39"/>
        <v>121.11111111111111</v>
      </c>
      <c r="AN111" s="40">
        <f t="shared" si="40"/>
        <v>121.11111111111111</v>
      </c>
      <c r="AO111" s="31" t="s">
        <v>2844</v>
      </c>
      <c r="AP111" s="31">
        <v>2003</v>
      </c>
      <c r="AQ111" s="31" t="s">
        <v>130</v>
      </c>
      <c r="AR111" s="31" t="s">
        <v>131</v>
      </c>
      <c r="AS111" s="31" t="s">
        <v>132</v>
      </c>
      <c r="AT111" s="31" t="s">
        <v>133</v>
      </c>
      <c r="AU111" s="113" t="str">
        <f t="shared" si="44"/>
        <v>Fessi, S., 2003</v>
      </c>
      <c r="AV111" s="1"/>
      <c r="AW111" s="34" t="s">
        <v>855</v>
      </c>
      <c r="AX111" s="4"/>
      <c r="AY111" s="4"/>
      <c r="AZ111" s="4"/>
      <c r="BA111" s="4"/>
    </row>
    <row r="112" spans="1:53" s="5" customFormat="1" ht="15.75" customHeight="1" x14ac:dyDescent="0.3">
      <c r="A112" s="31" t="s">
        <v>1996</v>
      </c>
      <c r="B112" s="40">
        <v>1</v>
      </c>
      <c r="C112" s="32" t="s">
        <v>8</v>
      </c>
      <c r="D112" s="31" t="str">
        <f t="shared" si="26"/>
        <v>NA</v>
      </c>
      <c r="E112" s="32">
        <f t="shared" si="35"/>
        <v>1</v>
      </c>
      <c r="F112" s="40"/>
      <c r="G112" s="32" t="s">
        <v>8</v>
      </c>
      <c r="H112" s="49" t="s">
        <v>1414</v>
      </c>
      <c r="I112" s="31" t="s">
        <v>570</v>
      </c>
      <c r="J112" s="31" t="s">
        <v>1885</v>
      </c>
      <c r="K112" s="31"/>
      <c r="L112" s="31"/>
      <c r="M112" s="31" t="s">
        <v>28</v>
      </c>
      <c r="N112" s="31" t="s">
        <v>1016</v>
      </c>
      <c r="O112" s="31"/>
      <c r="P112" s="31" t="s">
        <v>199</v>
      </c>
      <c r="Q112" s="39">
        <v>8.3000000000000007</v>
      </c>
      <c r="R112" s="31" t="str">
        <f t="shared" si="22"/>
        <v>NA</v>
      </c>
      <c r="S112" s="31">
        <v>2</v>
      </c>
      <c r="T112" s="31">
        <v>773</v>
      </c>
      <c r="U112" s="31" t="s">
        <v>8</v>
      </c>
      <c r="V112" s="31"/>
      <c r="W112" s="31"/>
      <c r="X112" s="31" t="s">
        <v>95</v>
      </c>
      <c r="Y112" s="32" t="str">
        <f t="shared" si="36"/>
        <v>NA</v>
      </c>
      <c r="Z112" s="32" t="str">
        <f t="shared" si="37"/>
        <v>NA</v>
      </c>
      <c r="AA112" s="40">
        <v>18</v>
      </c>
      <c r="AB112" s="31" t="s">
        <v>9</v>
      </c>
      <c r="AC112" s="32" t="str">
        <f t="shared" si="23"/>
        <v>NA</v>
      </c>
      <c r="AD112" s="32">
        <f t="shared" si="24"/>
        <v>18</v>
      </c>
      <c r="AE112" s="32">
        <f t="shared" si="25"/>
        <v>60.555555555555557</v>
      </c>
      <c r="AF112" s="32">
        <f t="shared" si="38"/>
        <v>60.555555555555557</v>
      </c>
      <c r="AG112" s="40" t="s">
        <v>8</v>
      </c>
      <c r="AH112" s="32" t="s">
        <v>9</v>
      </c>
      <c r="AI112" s="40" t="s">
        <v>8</v>
      </c>
      <c r="AJ112" s="32" t="s">
        <v>9</v>
      </c>
      <c r="AK112" s="40" t="s">
        <v>8</v>
      </c>
      <c r="AL112" s="32" t="s">
        <v>9</v>
      </c>
      <c r="AM112" s="32">
        <f t="shared" si="39"/>
        <v>60.555555555555557</v>
      </c>
      <c r="AN112" s="40">
        <f t="shared" si="40"/>
        <v>60.555555555555557</v>
      </c>
      <c r="AO112" s="31" t="s">
        <v>2844</v>
      </c>
      <c r="AP112" s="31">
        <v>2003</v>
      </c>
      <c r="AQ112" s="31" t="s">
        <v>130</v>
      </c>
      <c r="AR112" s="31" t="s">
        <v>131</v>
      </c>
      <c r="AS112" s="31" t="s">
        <v>132</v>
      </c>
      <c r="AT112" s="31" t="s">
        <v>133</v>
      </c>
      <c r="AU112" s="113" t="str">
        <f t="shared" si="44"/>
        <v>Fessi, S., 2003</v>
      </c>
      <c r="AV112" s="1"/>
      <c r="AW112" s="34" t="s">
        <v>855</v>
      </c>
      <c r="AX112" s="4"/>
      <c r="AY112" s="4"/>
      <c r="AZ112" s="4"/>
      <c r="BA112" s="4"/>
    </row>
    <row r="113" spans="1:53" s="5" customFormat="1" ht="15.75" customHeight="1" x14ac:dyDescent="0.3">
      <c r="A113" s="31" t="s">
        <v>1996</v>
      </c>
      <c r="B113" s="40">
        <v>1</v>
      </c>
      <c r="C113" s="32" t="s">
        <v>8</v>
      </c>
      <c r="D113" s="31" t="str">
        <f t="shared" si="26"/>
        <v>NA</v>
      </c>
      <c r="E113" s="32">
        <f t="shared" si="35"/>
        <v>1</v>
      </c>
      <c r="F113" s="40"/>
      <c r="G113" s="32" t="s">
        <v>8</v>
      </c>
      <c r="H113" s="49" t="s">
        <v>1414</v>
      </c>
      <c r="I113" s="31" t="s">
        <v>570</v>
      </c>
      <c r="J113" s="31" t="s">
        <v>1886</v>
      </c>
      <c r="K113" s="31"/>
      <c r="L113" s="31"/>
      <c r="M113" s="31" t="s">
        <v>28</v>
      </c>
      <c r="N113" s="31" t="s">
        <v>1016</v>
      </c>
      <c r="O113" s="31"/>
      <c r="P113" s="31" t="s">
        <v>199</v>
      </c>
      <c r="Q113" s="39">
        <v>8.3000000000000007</v>
      </c>
      <c r="R113" s="31" t="str">
        <f t="shared" si="22"/>
        <v>NA</v>
      </c>
      <c r="S113" s="31">
        <v>2</v>
      </c>
      <c r="T113" s="31">
        <v>773</v>
      </c>
      <c r="U113" s="31" t="s">
        <v>8</v>
      </c>
      <c r="V113" s="31"/>
      <c r="W113" s="31"/>
      <c r="X113" s="31" t="s">
        <v>95</v>
      </c>
      <c r="Y113" s="32" t="str">
        <f t="shared" si="36"/>
        <v>NA</v>
      </c>
      <c r="Z113" s="32" t="str">
        <f t="shared" si="37"/>
        <v>NA</v>
      </c>
      <c r="AA113" s="40">
        <v>11</v>
      </c>
      <c r="AB113" s="31" t="s">
        <v>9</v>
      </c>
      <c r="AC113" s="32" t="str">
        <f t="shared" si="23"/>
        <v>NA</v>
      </c>
      <c r="AD113" s="32">
        <f t="shared" si="24"/>
        <v>11</v>
      </c>
      <c r="AE113" s="32">
        <f t="shared" si="25"/>
        <v>99.090909090909093</v>
      </c>
      <c r="AF113" s="32">
        <f t="shared" si="38"/>
        <v>99.090909090909093</v>
      </c>
      <c r="AG113" s="40" t="s">
        <v>8</v>
      </c>
      <c r="AH113" s="32" t="s">
        <v>9</v>
      </c>
      <c r="AI113" s="40" t="s">
        <v>8</v>
      </c>
      <c r="AJ113" s="32" t="s">
        <v>9</v>
      </c>
      <c r="AK113" s="40" t="s">
        <v>8</v>
      </c>
      <c r="AL113" s="32" t="s">
        <v>9</v>
      </c>
      <c r="AM113" s="32">
        <f t="shared" si="39"/>
        <v>99.090909090909093</v>
      </c>
      <c r="AN113" s="40">
        <f t="shared" si="40"/>
        <v>99.090909090909093</v>
      </c>
      <c r="AO113" s="31" t="s">
        <v>2844</v>
      </c>
      <c r="AP113" s="31">
        <v>2003</v>
      </c>
      <c r="AQ113" s="31" t="s">
        <v>130</v>
      </c>
      <c r="AR113" s="31" t="s">
        <v>131</v>
      </c>
      <c r="AS113" s="31" t="s">
        <v>132</v>
      </c>
      <c r="AT113" s="31" t="s">
        <v>133</v>
      </c>
      <c r="AU113" s="113" t="str">
        <f t="shared" si="44"/>
        <v>Fessi, S., 2003</v>
      </c>
      <c r="AV113" s="1"/>
      <c r="AW113" s="34" t="s">
        <v>855</v>
      </c>
      <c r="AX113" s="4"/>
      <c r="AY113" s="4"/>
      <c r="AZ113" s="4"/>
      <c r="BA113" s="4"/>
    </row>
    <row r="114" spans="1:53" s="5" customFormat="1" ht="15.75" customHeight="1" x14ac:dyDescent="0.3">
      <c r="A114" s="31" t="s">
        <v>1996</v>
      </c>
      <c r="B114" s="40">
        <v>1</v>
      </c>
      <c r="C114" s="32" t="s">
        <v>8</v>
      </c>
      <c r="D114" s="31" t="str">
        <f t="shared" si="26"/>
        <v>NA</v>
      </c>
      <c r="E114" s="32">
        <f t="shared" si="35"/>
        <v>1</v>
      </c>
      <c r="F114" s="40"/>
      <c r="G114" s="32" t="s">
        <v>8</v>
      </c>
      <c r="H114" s="49" t="s">
        <v>1414</v>
      </c>
      <c r="I114" s="31" t="s">
        <v>570</v>
      </c>
      <c r="J114" s="31" t="s">
        <v>1887</v>
      </c>
      <c r="K114" s="31"/>
      <c r="L114" s="31"/>
      <c r="M114" s="31" t="s">
        <v>28</v>
      </c>
      <c r="N114" s="31" t="s">
        <v>1016</v>
      </c>
      <c r="O114" s="31"/>
      <c r="P114" s="31" t="s">
        <v>199</v>
      </c>
      <c r="Q114" s="39">
        <v>8.3000000000000007</v>
      </c>
      <c r="R114" s="31" t="str">
        <f t="shared" si="22"/>
        <v>NA</v>
      </c>
      <c r="S114" s="31">
        <v>2</v>
      </c>
      <c r="T114" s="31">
        <v>773</v>
      </c>
      <c r="U114" s="31" t="s">
        <v>8</v>
      </c>
      <c r="V114" s="31"/>
      <c r="W114" s="31"/>
      <c r="X114" s="31" t="s">
        <v>95</v>
      </c>
      <c r="Y114" s="32" t="str">
        <f t="shared" si="36"/>
        <v>NA</v>
      </c>
      <c r="Z114" s="32" t="str">
        <f t="shared" si="37"/>
        <v>NA</v>
      </c>
      <c r="AA114" s="40">
        <v>10</v>
      </c>
      <c r="AB114" s="31" t="s">
        <v>9</v>
      </c>
      <c r="AC114" s="32" t="str">
        <f t="shared" si="23"/>
        <v>NA</v>
      </c>
      <c r="AD114" s="32">
        <f t="shared" si="24"/>
        <v>10</v>
      </c>
      <c r="AE114" s="32">
        <f t="shared" si="25"/>
        <v>109</v>
      </c>
      <c r="AF114" s="32">
        <f t="shared" si="38"/>
        <v>109</v>
      </c>
      <c r="AG114" s="40" t="s">
        <v>8</v>
      </c>
      <c r="AH114" s="32" t="s">
        <v>9</v>
      </c>
      <c r="AI114" s="40" t="s">
        <v>8</v>
      </c>
      <c r="AJ114" s="32" t="s">
        <v>9</v>
      </c>
      <c r="AK114" s="40" t="s">
        <v>8</v>
      </c>
      <c r="AL114" s="32" t="s">
        <v>9</v>
      </c>
      <c r="AM114" s="32">
        <f t="shared" si="39"/>
        <v>109</v>
      </c>
      <c r="AN114" s="40">
        <f t="shared" si="40"/>
        <v>109</v>
      </c>
      <c r="AO114" s="31" t="s">
        <v>2844</v>
      </c>
      <c r="AP114" s="31">
        <v>2003</v>
      </c>
      <c r="AQ114" s="31" t="s">
        <v>130</v>
      </c>
      <c r="AR114" s="31" t="s">
        <v>131</v>
      </c>
      <c r="AS114" s="31" t="s">
        <v>132</v>
      </c>
      <c r="AT114" s="31" t="s">
        <v>133</v>
      </c>
      <c r="AU114" s="113" t="str">
        <f t="shared" si="44"/>
        <v>Fessi, S., 2003</v>
      </c>
      <c r="AV114" s="1"/>
      <c r="AW114" s="34" t="s">
        <v>855</v>
      </c>
      <c r="AX114" s="4"/>
      <c r="AY114" s="4"/>
      <c r="AZ114" s="4"/>
      <c r="BA114" s="4"/>
    </row>
    <row r="115" spans="1:53" s="5" customFormat="1" ht="15.75" customHeight="1" x14ac:dyDescent="0.3">
      <c r="A115" s="31" t="s">
        <v>1996</v>
      </c>
      <c r="B115" s="40">
        <v>1</v>
      </c>
      <c r="C115" s="32" t="s">
        <v>8</v>
      </c>
      <c r="D115" s="31" t="str">
        <f t="shared" si="26"/>
        <v>NA</v>
      </c>
      <c r="E115" s="32">
        <f t="shared" si="35"/>
        <v>1</v>
      </c>
      <c r="F115" s="40"/>
      <c r="G115" s="32" t="s">
        <v>8</v>
      </c>
      <c r="H115" s="49" t="s">
        <v>1414</v>
      </c>
      <c r="I115" s="31" t="s">
        <v>570</v>
      </c>
      <c r="J115" s="31" t="s">
        <v>1880</v>
      </c>
      <c r="K115" s="31"/>
      <c r="L115" s="31"/>
      <c r="M115" s="31" t="s">
        <v>28</v>
      </c>
      <c r="N115" s="31" t="s">
        <v>1016</v>
      </c>
      <c r="O115" s="31"/>
      <c r="P115" s="31" t="s">
        <v>199</v>
      </c>
      <c r="Q115" s="39">
        <v>8.3000000000000007</v>
      </c>
      <c r="R115" s="31" t="str">
        <f t="shared" si="22"/>
        <v>NA</v>
      </c>
      <c r="S115" s="31">
        <v>2</v>
      </c>
      <c r="T115" s="31">
        <f>800+273</f>
        <v>1073</v>
      </c>
      <c r="U115" s="31" t="s">
        <v>8</v>
      </c>
      <c r="V115" s="31"/>
      <c r="W115" s="31"/>
      <c r="X115" s="31" t="s">
        <v>95</v>
      </c>
      <c r="Y115" s="32" t="str">
        <f t="shared" si="36"/>
        <v>NA</v>
      </c>
      <c r="Z115" s="32">
        <f t="shared" si="37"/>
        <v>1.1200000000000001</v>
      </c>
      <c r="AA115" s="40">
        <v>40</v>
      </c>
      <c r="AB115" s="31" t="s">
        <v>9</v>
      </c>
      <c r="AC115" s="32" t="str">
        <f t="shared" si="23"/>
        <v>NA</v>
      </c>
      <c r="AD115" s="32">
        <f t="shared" si="24"/>
        <v>40</v>
      </c>
      <c r="AE115" s="32" t="str">
        <f t="shared" si="25"/>
        <v>NA</v>
      </c>
      <c r="AF115" s="32">
        <f t="shared" si="38"/>
        <v>28</v>
      </c>
      <c r="AG115" s="40">
        <v>28</v>
      </c>
      <c r="AH115" s="32" t="s">
        <v>9</v>
      </c>
      <c r="AI115" s="40" t="s">
        <v>8</v>
      </c>
      <c r="AJ115" s="32" t="s">
        <v>9</v>
      </c>
      <c r="AK115" s="40" t="s">
        <v>8</v>
      </c>
      <c r="AL115" s="32" t="s">
        <v>9</v>
      </c>
      <c r="AM115" s="32">
        <f t="shared" si="39"/>
        <v>28</v>
      </c>
      <c r="AN115" s="40">
        <f t="shared" si="40"/>
        <v>28</v>
      </c>
      <c r="AO115" s="31" t="s">
        <v>2844</v>
      </c>
      <c r="AP115" s="31">
        <v>2003</v>
      </c>
      <c r="AQ115" s="31" t="s">
        <v>130</v>
      </c>
      <c r="AR115" s="31" t="s">
        <v>131</v>
      </c>
      <c r="AS115" s="31" t="s">
        <v>132</v>
      </c>
      <c r="AT115" s="31" t="s">
        <v>133</v>
      </c>
      <c r="AU115" s="113" t="str">
        <f t="shared" si="44"/>
        <v>Fessi, S., 2003</v>
      </c>
      <c r="AV115" s="1"/>
      <c r="AW115" s="34" t="s">
        <v>855</v>
      </c>
      <c r="AX115" s="4"/>
      <c r="AY115" s="4"/>
      <c r="AZ115" s="4"/>
      <c r="BA115" s="4"/>
    </row>
    <row r="116" spans="1:53" s="5" customFormat="1" ht="15.75" customHeight="1" x14ac:dyDescent="0.3">
      <c r="A116" s="31" t="s">
        <v>1996</v>
      </c>
      <c r="B116" s="40">
        <v>1</v>
      </c>
      <c r="C116" s="32" t="s">
        <v>8</v>
      </c>
      <c r="D116" s="31" t="str">
        <f t="shared" si="26"/>
        <v>NA</v>
      </c>
      <c r="E116" s="32">
        <f t="shared" si="35"/>
        <v>1</v>
      </c>
      <c r="F116" s="40"/>
      <c r="G116" s="32" t="s">
        <v>8</v>
      </c>
      <c r="H116" s="49" t="s">
        <v>1414</v>
      </c>
      <c r="I116" s="31" t="s">
        <v>570</v>
      </c>
      <c r="J116" s="31" t="s">
        <v>1885</v>
      </c>
      <c r="K116" s="31"/>
      <c r="L116" s="31"/>
      <c r="M116" s="31" t="s">
        <v>28</v>
      </c>
      <c r="N116" s="31" t="s">
        <v>1016</v>
      </c>
      <c r="O116" s="31"/>
      <c r="P116" s="31" t="s">
        <v>199</v>
      </c>
      <c r="Q116" s="39">
        <v>8.3000000000000007</v>
      </c>
      <c r="R116" s="31" t="str">
        <f t="shared" si="22"/>
        <v>NA</v>
      </c>
      <c r="S116" s="31">
        <v>2</v>
      </c>
      <c r="T116" s="31">
        <f>800+273</f>
        <v>1073</v>
      </c>
      <c r="U116" s="31" t="s">
        <v>8</v>
      </c>
      <c r="V116" s="31"/>
      <c r="W116" s="31"/>
      <c r="X116" s="31" t="s">
        <v>95</v>
      </c>
      <c r="Y116" s="32" t="str">
        <f t="shared" si="36"/>
        <v>NA</v>
      </c>
      <c r="Z116" s="32">
        <f t="shared" si="37"/>
        <v>1.1220000000000001</v>
      </c>
      <c r="AA116" s="40">
        <v>34</v>
      </c>
      <c r="AB116" s="31" t="s">
        <v>9</v>
      </c>
      <c r="AC116" s="32" t="str">
        <f t="shared" si="23"/>
        <v>NA</v>
      </c>
      <c r="AD116" s="32">
        <f t="shared" si="24"/>
        <v>34</v>
      </c>
      <c r="AE116" s="32" t="str">
        <f t="shared" si="25"/>
        <v>NA</v>
      </c>
      <c r="AF116" s="32">
        <f t="shared" si="38"/>
        <v>33</v>
      </c>
      <c r="AG116" s="40">
        <v>33</v>
      </c>
      <c r="AH116" s="32" t="s">
        <v>9</v>
      </c>
      <c r="AI116" s="40" t="s">
        <v>8</v>
      </c>
      <c r="AJ116" s="32" t="s">
        <v>9</v>
      </c>
      <c r="AK116" s="40" t="s">
        <v>8</v>
      </c>
      <c r="AL116" s="32" t="s">
        <v>9</v>
      </c>
      <c r="AM116" s="32">
        <f t="shared" si="39"/>
        <v>33</v>
      </c>
      <c r="AN116" s="40">
        <f t="shared" si="40"/>
        <v>33</v>
      </c>
      <c r="AO116" s="31" t="s">
        <v>2844</v>
      </c>
      <c r="AP116" s="31">
        <v>2003</v>
      </c>
      <c r="AQ116" s="31" t="s">
        <v>130</v>
      </c>
      <c r="AR116" s="31" t="s">
        <v>131</v>
      </c>
      <c r="AS116" s="31" t="s">
        <v>132</v>
      </c>
      <c r="AT116" s="31" t="s">
        <v>133</v>
      </c>
      <c r="AU116" s="113" t="str">
        <f t="shared" si="44"/>
        <v>Fessi, S., 2003</v>
      </c>
      <c r="AV116" s="1"/>
      <c r="AW116" s="34" t="s">
        <v>855</v>
      </c>
      <c r="AX116" s="4"/>
      <c r="AY116" s="4"/>
      <c r="AZ116" s="4"/>
      <c r="BA116" s="4"/>
    </row>
    <row r="117" spans="1:53" s="5" customFormat="1" ht="15.75" customHeight="1" x14ac:dyDescent="0.3">
      <c r="A117" s="31" t="s">
        <v>1996</v>
      </c>
      <c r="B117" s="40">
        <v>1</v>
      </c>
      <c r="C117" s="32" t="s">
        <v>8</v>
      </c>
      <c r="D117" s="31" t="str">
        <f t="shared" si="26"/>
        <v>NA</v>
      </c>
      <c r="E117" s="32">
        <f t="shared" si="35"/>
        <v>1</v>
      </c>
      <c r="F117" s="40"/>
      <c r="G117" s="32" t="s">
        <v>8</v>
      </c>
      <c r="H117" s="49" t="s">
        <v>1414</v>
      </c>
      <c r="I117" s="31" t="s">
        <v>570</v>
      </c>
      <c r="J117" s="31" t="s">
        <v>1886</v>
      </c>
      <c r="K117" s="31"/>
      <c r="L117" s="31"/>
      <c r="M117" s="31" t="s">
        <v>28</v>
      </c>
      <c r="N117" s="31" t="s">
        <v>1016</v>
      </c>
      <c r="O117" s="31"/>
      <c r="P117" s="31" t="s">
        <v>199</v>
      </c>
      <c r="Q117" s="39">
        <v>8.3000000000000007</v>
      </c>
      <c r="R117" s="31" t="str">
        <f t="shared" si="22"/>
        <v>NA</v>
      </c>
      <c r="S117" s="31">
        <v>2</v>
      </c>
      <c r="T117" s="31">
        <f>800+273</f>
        <v>1073</v>
      </c>
      <c r="U117" s="31" t="s">
        <v>8</v>
      </c>
      <c r="V117" s="31"/>
      <c r="W117" s="31"/>
      <c r="X117" s="31" t="s">
        <v>95</v>
      </c>
      <c r="Y117" s="32" t="str">
        <f t="shared" ref="Y117:Y148" si="45">IF(AND(X117="CO Chemisorption",AA117&lt;&gt;"NA",AG117&lt;&gt;"NA"),AA117*AG117*0.001,"NA")</f>
        <v>NA</v>
      </c>
      <c r="Z117" s="32">
        <f t="shared" si="37"/>
        <v>1.127</v>
      </c>
      <c r="AA117" s="40">
        <v>23</v>
      </c>
      <c r="AB117" s="31" t="s">
        <v>9</v>
      </c>
      <c r="AC117" s="32" t="str">
        <f t="shared" si="23"/>
        <v>NA</v>
      </c>
      <c r="AD117" s="32">
        <f t="shared" si="24"/>
        <v>23</v>
      </c>
      <c r="AE117" s="32" t="str">
        <f t="shared" si="25"/>
        <v>NA</v>
      </c>
      <c r="AF117" s="32">
        <f t="shared" si="38"/>
        <v>49</v>
      </c>
      <c r="AG117" s="40">
        <v>49</v>
      </c>
      <c r="AH117" s="32" t="s">
        <v>9</v>
      </c>
      <c r="AI117" s="40" t="s">
        <v>8</v>
      </c>
      <c r="AJ117" s="32" t="s">
        <v>9</v>
      </c>
      <c r="AK117" s="40" t="s">
        <v>8</v>
      </c>
      <c r="AL117" s="32" t="s">
        <v>9</v>
      </c>
      <c r="AM117" s="32">
        <f t="shared" si="39"/>
        <v>49</v>
      </c>
      <c r="AN117" s="40">
        <f t="shared" si="40"/>
        <v>49</v>
      </c>
      <c r="AO117" s="31" t="s">
        <v>2844</v>
      </c>
      <c r="AP117" s="31">
        <v>2003</v>
      </c>
      <c r="AQ117" s="31" t="s">
        <v>130</v>
      </c>
      <c r="AR117" s="31" t="s">
        <v>131</v>
      </c>
      <c r="AS117" s="31" t="s">
        <v>132</v>
      </c>
      <c r="AT117" s="31" t="s">
        <v>133</v>
      </c>
      <c r="AU117" s="113" t="str">
        <f t="shared" si="44"/>
        <v>Fessi, S., 2003</v>
      </c>
      <c r="AV117" s="1"/>
      <c r="AW117" s="34" t="s">
        <v>855</v>
      </c>
      <c r="AX117" s="4"/>
      <c r="AY117" s="4"/>
      <c r="AZ117" s="4"/>
      <c r="BA117" s="4"/>
    </row>
    <row r="118" spans="1:53" s="5" customFormat="1" ht="15.75" customHeight="1" x14ac:dyDescent="0.3">
      <c r="A118" s="31" t="s">
        <v>1996</v>
      </c>
      <c r="B118" s="40">
        <v>1</v>
      </c>
      <c r="C118" s="32" t="s">
        <v>8</v>
      </c>
      <c r="D118" s="31" t="str">
        <f t="shared" si="26"/>
        <v>NA</v>
      </c>
      <c r="E118" s="32">
        <f t="shared" si="35"/>
        <v>1</v>
      </c>
      <c r="F118" s="40"/>
      <c r="G118" s="32" t="s">
        <v>8</v>
      </c>
      <c r="H118" s="49" t="s">
        <v>1414</v>
      </c>
      <c r="I118" s="31" t="s">
        <v>570</v>
      </c>
      <c r="J118" s="31" t="s">
        <v>1887</v>
      </c>
      <c r="K118" s="31"/>
      <c r="L118" s="31"/>
      <c r="M118" s="31" t="s">
        <v>28</v>
      </c>
      <c r="N118" s="31" t="s">
        <v>1016</v>
      </c>
      <c r="O118" s="31"/>
      <c r="P118" s="31" t="s">
        <v>199</v>
      </c>
      <c r="Q118" s="39">
        <v>8.3000000000000007</v>
      </c>
      <c r="R118" s="31" t="str">
        <f t="shared" si="22"/>
        <v>NA</v>
      </c>
      <c r="S118" s="31">
        <v>2</v>
      </c>
      <c r="T118" s="31">
        <f>800+273</f>
        <v>1073</v>
      </c>
      <c r="U118" s="31" t="s">
        <v>8</v>
      </c>
      <c r="V118" s="31"/>
      <c r="W118" s="31"/>
      <c r="X118" s="31" t="s">
        <v>95</v>
      </c>
      <c r="Y118" s="32" t="str">
        <f t="shared" si="45"/>
        <v>NA</v>
      </c>
      <c r="Z118" s="32">
        <f t="shared" si="37"/>
        <v>1.121</v>
      </c>
      <c r="AA118" s="40">
        <v>19</v>
      </c>
      <c r="AB118" s="31" t="s">
        <v>9</v>
      </c>
      <c r="AC118" s="32" t="str">
        <f t="shared" si="23"/>
        <v>NA</v>
      </c>
      <c r="AD118" s="32">
        <f t="shared" si="24"/>
        <v>19</v>
      </c>
      <c r="AE118" s="32" t="str">
        <f t="shared" si="25"/>
        <v>NA</v>
      </c>
      <c r="AF118" s="32">
        <f t="shared" si="38"/>
        <v>59</v>
      </c>
      <c r="AG118" s="40">
        <v>59</v>
      </c>
      <c r="AH118" s="32" t="s">
        <v>9</v>
      </c>
      <c r="AI118" s="40" t="s">
        <v>8</v>
      </c>
      <c r="AJ118" s="32" t="s">
        <v>9</v>
      </c>
      <c r="AK118" s="40" t="s">
        <v>8</v>
      </c>
      <c r="AL118" s="32" t="s">
        <v>9</v>
      </c>
      <c r="AM118" s="32">
        <f t="shared" si="39"/>
        <v>59</v>
      </c>
      <c r="AN118" s="40">
        <f t="shared" si="40"/>
        <v>59</v>
      </c>
      <c r="AO118" s="31" t="s">
        <v>2844</v>
      </c>
      <c r="AP118" s="31">
        <v>2003</v>
      </c>
      <c r="AQ118" s="31" t="s">
        <v>130</v>
      </c>
      <c r="AR118" s="31" t="s">
        <v>131</v>
      </c>
      <c r="AS118" s="31" t="s">
        <v>132</v>
      </c>
      <c r="AT118" s="31" t="s">
        <v>133</v>
      </c>
      <c r="AU118" s="113" t="str">
        <f t="shared" si="44"/>
        <v>Fessi, S., 2003</v>
      </c>
      <c r="AV118" s="1"/>
      <c r="AW118" s="34" t="s">
        <v>855</v>
      </c>
      <c r="AX118" s="4"/>
      <c r="AY118" s="4"/>
      <c r="AZ118" s="4"/>
      <c r="BA118" s="4"/>
    </row>
    <row r="119" spans="1:53" s="5" customFormat="1" ht="15.75" customHeight="1" x14ac:dyDescent="0.3">
      <c r="A119" s="31" t="s">
        <v>2439</v>
      </c>
      <c r="B119" s="40">
        <v>1</v>
      </c>
      <c r="C119" s="32" t="s">
        <v>8</v>
      </c>
      <c r="D119" s="31" t="str">
        <f t="shared" si="26"/>
        <v>NA</v>
      </c>
      <c r="E119" s="32">
        <f t="shared" si="35"/>
        <v>1</v>
      </c>
      <c r="F119" s="40"/>
      <c r="G119" s="32" t="s">
        <v>8</v>
      </c>
      <c r="H119" s="49" t="s">
        <v>1414</v>
      </c>
      <c r="I119" s="31" t="s">
        <v>571</v>
      </c>
      <c r="J119" s="31" t="s">
        <v>9</v>
      </c>
      <c r="K119" s="31">
        <v>1273</v>
      </c>
      <c r="L119" s="31"/>
      <c r="M119" s="31" t="s">
        <v>28</v>
      </c>
      <c r="N119" s="31" t="s">
        <v>90</v>
      </c>
      <c r="O119" s="31"/>
      <c r="P119" s="31" t="s">
        <v>199</v>
      </c>
      <c r="Q119" s="39">
        <v>7.5</v>
      </c>
      <c r="R119" s="31" t="str">
        <f t="shared" si="22"/>
        <v>NA</v>
      </c>
      <c r="S119" s="31">
        <v>2</v>
      </c>
      <c r="T119" s="31">
        <v>773</v>
      </c>
      <c r="U119" s="31" t="s">
        <v>8</v>
      </c>
      <c r="V119" s="31"/>
      <c r="W119" s="31"/>
      <c r="X119" s="31" t="s">
        <v>95</v>
      </c>
      <c r="Y119" s="32" t="str">
        <f t="shared" si="45"/>
        <v>NA</v>
      </c>
      <c r="Z119" s="32">
        <f t="shared" si="37"/>
        <v>1.1280000000000001</v>
      </c>
      <c r="AA119" s="40">
        <v>12</v>
      </c>
      <c r="AB119" s="31" t="s">
        <v>9</v>
      </c>
      <c r="AC119" s="32" t="str">
        <f t="shared" si="23"/>
        <v>NA</v>
      </c>
      <c r="AD119" s="32">
        <f t="shared" si="24"/>
        <v>12</v>
      </c>
      <c r="AE119" s="32" t="str">
        <f t="shared" si="25"/>
        <v>NA</v>
      </c>
      <c r="AF119" s="32">
        <f t="shared" si="38"/>
        <v>94</v>
      </c>
      <c r="AG119" s="40">
        <v>94</v>
      </c>
      <c r="AH119" s="32" t="s">
        <v>9</v>
      </c>
      <c r="AI119" s="40" t="s">
        <v>8</v>
      </c>
      <c r="AJ119" s="32" t="s">
        <v>9</v>
      </c>
      <c r="AK119" s="40" t="s">
        <v>8</v>
      </c>
      <c r="AL119" s="32" t="s">
        <v>9</v>
      </c>
      <c r="AM119" s="32">
        <f t="shared" si="39"/>
        <v>94</v>
      </c>
      <c r="AN119" s="40">
        <f t="shared" si="40"/>
        <v>94</v>
      </c>
      <c r="AO119" s="31" t="s">
        <v>2844</v>
      </c>
      <c r="AP119" s="31">
        <v>2003</v>
      </c>
      <c r="AQ119" s="31" t="s">
        <v>130</v>
      </c>
      <c r="AR119" s="31" t="s">
        <v>131</v>
      </c>
      <c r="AS119" s="31" t="s">
        <v>132</v>
      </c>
      <c r="AT119" s="31" t="s">
        <v>133</v>
      </c>
      <c r="AU119" s="113" t="str">
        <f t="shared" si="44"/>
        <v>Fessi, S., 2003</v>
      </c>
      <c r="AV119" s="1"/>
      <c r="AW119" s="34" t="s">
        <v>854</v>
      </c>
      <c r="AX119" s="4"/>
      <c r="AY119" s="4"/>
      <c r="AZ119" s="4"/>
      <c r="BA119" s="4"/>
    </row>
    <row r="120" spans="1:53" s="5" customFormat="1" ht="15.75" customHeight="1" x14ac:dyDescent="0.3">
      <c r="A120" s="31" t="s">
        <v>2439</v>
      </c>
      <c r="B120" s="40">
        <v>1</v>
      </c>
      <c r="C120" s="32" t="s">
        <v>8</v>
      </c>
      <c r="D120" s="31" t="str">
        <f t="shared" si="26"/>
        <v>NA</v>
      </c>
      <c r="E120" s="32">
        <f t="shared" si="35"/>
        <v>1</v>
      </c>
      <c r="F120" s="40"/>
      <c r="G120" s="32" t="s">
        <v>8</v>
      </c>
      <c r="H120" s="49" t="s">
        <v>1414</v>
      </c>
      <c r="I120" s="31" t="s">
        <v>572</v>
      </c>
      <c r="J120" s="31" t="s">
        <v>9</v>
      </c>
      <c r="K120" s="31"/>
      <c r="L120" s="31"/>
      <c r="M120" s="31" t="s">
        <v>10</v>
      </c>
      <c r="N120" s="31" t="s">
        <v>16</v>
      </c>
      <c r="O120" s="31"/>
      <c r="P120" s="31" t="s">
        <v>199</v>
      </c>
      <c r="Q120" s="39">
        <v>8.8000000000000007</v>
      </c>
      <c r="R120" s="31" t="str">
        <f t="shared" si="22"/>
        <v>NA</v>
      </c>
      <c r="S120" s="31">
        <v>2</v>
      </c>
      <c r="T120" s="31">
        <v>773</v>
      </c>
      <c r="U120" s="31" t="s">
        <v>8</v>
      </c>
      <c r="V120" s="31"/>
      <c r="W120" s="31"/>
      <c r="X120" s="31" t="s">
        <v>95</v>
      </c>
      <c r="Y120" s="32" t="str">
        <f t="shared" si="45"/>
        <v>NA</v>
      </c>
      <c r="Z120" s="32">
        <f t="shared" si="37"/>
        <v>1.1300000000000001</v>
      </c>
      <c r="AA120" s="40">
        <v>10</v>
      </c>
      <c r="AB120" s="31" t="s">
        <v>9</v>
      </c>
      <c r="AC120" s="32" t="str">
        <f t="shared" si="23"/>
        <v>NA</v>
      </c>
      <c r="AD120" s="32">
        <f t="shared" si="24"/>
        <v>10</v>
      </c>
      <c r="AE120" s="32" t="str">
        <f t="shared" si="25"/>
        <v>NA</v>
      </c>
      <c r="AF120" s="32">
        <f t="shared" si="38"/>
        <v>113</v>
      </c>
      <c r="AG120" s="40">
        <v>113</v>
      </c>
      <c r="AH120" s="32" t="s">
        <v>9</v>
      </c>
      <c r="AI120" s="40" t="s">
        <v>8</v>
      </c>
      <c r="AJ120" s="32" t="s">
        <v>9</v>
      </c>
      <c r="AK120" s="40" t="s">
        <v>8</v>
      </c>
      <c r="AL120" s="32" t="s">
        <v>9</v>
      </c>
      <c r="AM120" s="32">
        <f t="shared" si="39"/>
        <v>113</v>
      </c>
      <c r="AN120" s="40">
        <f t="shared" si="40"/>
        <v>113</v>
      </c>
      <c r="AO120" s="31" t="s">
        <v>2844</v>
      </c>
      <c r="AP120" s="31">
        <v>2003</v>
      </c>
      <c r="AQ120" s="31" t="s">
        <v>130</v>
      </c>
      <c r="AR120" s="31" t="s">
        <v>131</v>
      </c>
      <c r="AS120" s="31" t="s">
        <v>132</v>
      </c>
      <c r="AT120" s="31" t="s">
        <v>133</v>
      </c>
      <c r="AU120" s="113" t="str">
        <f t="shared" si="44"/>
        <v>Fessi, S., 2003</v>
      </c>
      <c r="AV120" s="1"/>
      <c r="AW120" s="34" t="s">
        <v>853</v>
      </c>
      <c r="AX120" s="4"/>
      <c r="AY120" s="4"/>
      <c r="AZ120" s="4"/>
      <c r="BA120" s="4"/>
    </row>
    <row r="121" spans="1:53" s="5" customFormat="1" ht="15.6" customHeight="1" x14ac:dyDescent="0.3">
      <c r="A121" s="31" t="s">
        <v>14</v>
      </c>
      <c r="B121" s="40">
        <v>5</v>
      </c>
      <c r="C121" s="32" t="s">
        <v>8</v>
      </c>
      <c r="D121" s="31" t="str">
        <f t="shared" si="26"/>
        <v>NA</v>
      </c>
      <c r="E121" s="32">
        <f t="shared" si="35"/>
        <v>5</v>
      </c>
      <c r="F121" s="40">
        <v>600</v>
      </c>
      <c r="G121" s="32">
        <f t="shared" si="42"/>
        <v>12000</v>
      </c>
      <c r="H121" s="31" t="s">
        <v>7</v>
      </c>
      <c r="I121" s="31" t="s">
        <v>560</v>
      </c>
      <c r="J121" s="31" t="s">
        <v>9</v>
      </c>
      <c r="K121" s="31"/>
      <c r="L121" s="31"/>
      <c r="M121" s="31" t="s">
        <v>24</v>
      </c>
      <c r="N121" s="31" t="s">
        <v>56</v>
      </c>
      <c r="O121" s="31"/>
      <c r="P121" s="31" t="s">
        <v>199</v>
      </c>
      <c r="Q121" s="39">
        <v>3</v>
      </c>
      <c r="R121" s="31" t="str">
        <f t="shared" si="22"/>
        <v>NA</v>
      </c>
      <c r="S121" s="31">
        <v>0.5</v>
      </c>
      <c r="T121" s="31">
        <v>673</v>
      </c>
      <c r="U121" s="31" t="s">
        <v>1422</v>
      </c>
      <c r="V121" s="31">
        <v>0.5</v>
      </c>
      <c r="W121" s="31">
        <v>573</v>
      </c>
      <c r="X121" s="31" t="s">
        <v>29</v>
      </c>
      <c r="Y121" s="32" t="str">
        <f t="shared" si="45"/>
        <v>NA</v>
      </c>
      <c r="Z121" s="32" t="str">
        <f t="shared" si="37"/>
        <v>NA</v>
      </c>
      <c r="AA121" s="32">
        <v>30</v>
      </c>
      <c r="AB121" s="31" t="s">
        <v>9</v>
      </c>
      <c r="AC121" s="32" t="str">
        <f t="shared" si="23"/>
        <v>NA</v>
      </c>
      <c r="AD121" s="32">
        <f t="shared" si="24"/>
        <v>30</v>
      </c>
      <c r="AE121" s="32">
        <f t="shared" si="25"/>
        <v>36.333333333333336</v>
      </c>
      <c r="AF121" s="32">
        <f t="shared" si="38"/>
        <v>36.333333333333336</v>
      </c>
      <c r="AG121" s="40" t="s">
        <v>8</v>
      </c>
      <c r="AH121" s="32" t="s">
        <v>9</v>
      </c>
      <c r="AI121" s="40">
        <v>38</v>
      </c>
      <c r="AJ121" s="32" t="s">
        <v>9</v>
      </c>
      <c r="AK121" s="40">
        <v>42</v>
      </c>
      <c r="AL121" s="32" t="s">
        <v>9</v>
      </c>
      <c r="AM121" s="32">
        <f t="shared" si="39"/>
        <v>36.333333333333336</v>
      </c>
      <c r="AN121" s="40">
        <f t="shared" si="40"/>
        <v>36.333333333333336</v>
      </c>
      <c r="AO121" s="31" t="s">
        <v>2844</v>
      </c>
      <c r="AP121" s="31">
        <v>2004</v>
      </c>
      <c r="AQ121" s="31" t="s">
        <v>485</v>
      </c>
      <c r="AR121" s="31" t="s">
        <v>39</v>
      </c>
      <c r="AS121" s="31" t="s">
        <v>104</v>
      </c>
      <c r="AT121" s="31" t="s">
        <v>179</v>
      </c>
      <c r="AU121" s="113" t="str">
        <f t="shared" ref="AU121:AU127" si="46">AQ121&amp;", "&amp;AP121</f>
        <v>Han, Y.-F., 2004</v>
      </c>
      <c r="AV121" s="1"/>
      <c r="AW121" s="34" t="s">
        <v>815</v>
      </c>
      <c r="AX121" s="4"/>
      <c r="AY121" s="4"/>
      <c r="AZ121" s="4"/>
      <c r="BA121" s="4"/>
    </row>
    <row r="122" spans="1:53" s="5" customFormat="1" ht="18" customHeight="1" x14ac:dyDescent="0.3">
      <c r="A122" s="31" t="s">
        <v>2439</v>
      </c>
      <c r="B122" s="40">
        <v>2</v>
      </c>
      <c r="C122" s="32" t="s">
        <v>8</v>
      </c>
      <c r="D122" s="31" t="str">
        <f t="shared" si="26"/>
        <v>NA</v>
      </c>
      <c r="E122" s="32">
        <f t="shared" si="35"/>
        <v>2</v>
      </c>
      <c r="F122" s="40">
        <v>4</v>
      </c>
      <c r="G122" s="32">
        <f t="shared" si="42"/>
        <v>200</v>
      </c>
      <c r="H122" s="31" t="s">
        <v>94</v>
      </c>
      <c r="I122" s="31" t="s">
        <v>561</v>
      </c>
      <c r="J122" s="31" t="s">
        <v>9</v>
      </c>
      <c r="K122" s="31"/>
      <c r="L122" s="31"/>
      <c r="M122" s="31" t="s">
        <v>24</v>
      </c>
      <c r="N122" s="31" t="s">
        <v>56</v>
      </c>
      <c r="O122" s="31"/>
      <c r="P122" s="31" t="s">
        <v>199</v>
      </c>
      <c r="Q122" s="39">
        <v>8.9</v>
      </c>
      <c r="R122" s="31" t="str">
        <f t="shared" si="22"/>
        <v>NA</v>
      </c>
      <c r="S122" s="31">
        <v>3</v>
      </c>
      <c r="T122" s="31">
        <v>773</v>
      </c>
      <c r="U122" s="31" t="s">
        <v>1422</v>
      </c>
      <c r="V122" s="31">
        <v>1</v>
      </c>
      <c r="W122" s="31">
        <v>673</v>
      </c>
      <c r="X122" s="31" t="s">
        <v>29</v>
      </c>
      <c r="Y122" s="32" t="str">
        <f t="shared" si="45"/>
        <v>NA</v>
      </c>
      <c r="Z122" s="32" t="str">
        <f t="shared" si="37"/>
        <v>NA</v>
      </c>
      <c r="AA122" s="32" t="s">
        <v>8</v>
      </c>
      <c r="AB122" s="31" t="s">
        <v>9</v>
      </c>
      <c r="AC122" s="32">
        <f t="shared" si="23"/>
        <v>6.9426751592356686</v>
      </c>
      <c r="AD122" s="32">
        <f t="shared" si="24"/>
        <v>6.9426751592356686</v>
      </c>
      <c r="AE122" s="32" t="str">
        <f t="shared" si="25"/>
        <v>NA</v>
      </c>
      <c r="AF122" s="32" t="str">
        <f t="shared" si="38"/>
        <v>NA</v>
      </c>
      <c r="AG122" s="40" t="s">
        <v>8</v>
      </c>
      <c r="AH122" s="32" t="s">
        <v>9</v>
      </c>
      <c r="AI122" s="40">
        <v>155</v>
      </c>
      <c r="AJ122" s="32" t="s">
        <v>9</v>
      </c>
      <c r="AK122" s="40">
        <v>157</v>
      </c>
      <c r="AL122" s="32" t="s">
        <v>9</v>
      </c>
      <c r="AM122" s="32">
        <f t="shared" si="39"/>
        <v>157</v>
      </c>
      <c r="AN122" s="40">
        <f t="shared" si="40"/>
        <v>157</v>
      </c>
      <c r="AO122" s="31" t="s">
        <v>2853</v>
      </c>
      <c r="AP122" s="31">
        <v>2004</v>
      </c>
      <c r="AQ122" s="31" t="s">
        <v>1729</v>
      </c>
      <c r="AR122" s="31" t="s">
        <v>71</v>
      </c>
      <c r="AS122" s="31" t="s">
        <v>105</v>
      </c>
      <c r="AT122" s="31" t="s">
        <v>45</v>
      </c>
      <c r="AU122" s="113" t="str">
        <f t="shared" si="46"/>
        <v>Suwa, Y., 2004</v>
      </c>
      <c r="AV122" s="1"/>
      <c r="AW122" s="34" t="s">
        <v>840</v>
      </c>
      <c r="AX122" s="4"/>
      <c r="AY122" s="4"/>
      <c r="AZ122" s="4"/>
      <c r="BA122" s="4"/>
    </row>
    <row r="123" spans="1:53" s="5" customFormat="1" ht="15.75" customHeight="1" x14ac:dyDescent="0.3">
      <c r="A123" s="31" t="s">
        <v>1996</v>
      </c>
      <c r="B123" s="40" t="s">
        <v>8</v>
      </c>
      <c r="C123" s="32">
        <v>0.6</v>
      </c>
      <c r="D123" s="31" t="str">
        <f t="shared" si="26"/>
        <v>NA</v>
      </c>
      <c r="E123" s="32">
        <f t="shared" si="35"/>
        <v>0.6</v>
      </c>
      <c r="F123" s="40">
        <v>320</v>
      </c>
      <c r="G123" s="32">
        <f t="shared" si="42"/>
        <v>53333.333333333336</v>
      </c>
      <c r="H123" s="49" t="s">
        <v>1414</v>
      </c>
      <c r="I123" s="31" t="s">
        <v>562</v>
      </c>
      <c r="J123" s="31" t="s">
        <v>9</v>
      </c>
      <c r="K123" s="31"/>
      <c r="L123" s="31"/>
      <c r="M123" s="31" t="s">
        <v>28</v>
      </c>
      <c r="N123" s="31" t="s">
        <v>90</v>
      </c>
      <c r="O123" s="31"/>
      <c r="P123" s="31" t="s">
        <v>199</v>
      </c>
      <c r="Q123" s="39">
        <v>8.6</v>
      </c>
      <c r="R123" s="31" t="str">
        <f t="shared" si="22"/>
        <v>NA</v>
      </c>
      <c r="S123" s="31">
        <v>1</v>
      </c>
      <c r="T123" s="31">
        <v>973</v>
      </c>
      <c r="U123" s="31" t="s">
        <v>1422</v>
      </c>
      <c r="V123" s="31">
        <v>2</v>
      </c>
      <c r="W123" s="31">
        <v>573</v>
      </c>
      <c r="X123" s="31" t="s">
        <v>95</v>
      </c>
      <c r="Y123" s="32" t="str">
        <f t="shared" si="45"/>
        <v>NA</v>
      </c>
      <c r="Z123" s="32">
        <f t="shared" si="37"/>
        <v>1.127</v>
      </c>
      <c r="AA123" s="32">
        <v>24.5</v>
      </c>
      <c r="AB123" s="31" t="s">
        <v>9</v>
      </c>
      <c r="AC123" s="32" t="str">
        <f t="shared" si="23"/>
        <v>NA</v>
      </c>
      <c r="AD123" s="32">
        <f t="shared" si="24"/>
        <v>24.5</v>
      </c>
      <c r="AE123" s="32" t="str">
        <f t="shared" si="25"/>
        <v>NA</v>
      </c>
      <c r="AF123" s="32">
        <f t="shared" si="38"/>
        <v>46</v>
      </c>
      <c r="AG123" s="40">
        <v>46</v>
      </c>
      <c r="AH123" s="32" t="s">
        <v>9</v>
      </c>
      <c r="AI123" s="40" t="s">
        <v>8</v>
      </c>
      <c r="AJ123" s="32" t="s">
        <v>9</v>
      </c>
      <c r="AK123" s="40" t="s">
        <v>8</v>
      </c>
      <c r="AL123" s="32" t="s">
        <v>9</v>
      </c>
      <c r="AM123" s="32">
        <f t="shared" si="39"/>
        <v>46</v>
      </c>
      <c r="AN123" s="40">
        <f t="shared" si="40"/>
        <v>46</v>
      </c>
      <c r="AO123" s="34" t="s">
        <v>2841</v>
      </c>
      <c r="AP123" s="31">
        <v>2004</v>
      </c>
      <c r="AQ123" s="31" t="s">
        <v>1730</v>
      </c>
      <c r="AR123" s="31" t="s">
        <v>842</v>
      </c>
      <c r="AS123" s="31" t="s">
        <v>109</v>
      </c>
      <c r="AT123" s="31" t="s">
        <v>76</v>
      </c>
      <c r="AU123" s="113" t="str">
        <f t="shared" si="46"/>
        <v>Aristizábal, B., 2004</v>
      </c>
      <c r="AV123" s="1"/>
      <c r="AW123" s="34" t="s">
        <v>843</v>
      </c>
      <c r="AX123" s="4"/>
      <c r="AY123" s="4"/>
      <c r="AZ123" s="4"/>
      <c r="BA123" s="4"/>
    </row>
    <row r="124" spans="1:53" s="5" customFormat="1" ht="15.75" customHeight="1" x14ac:dyDescent="0.3">
      <c r="A124" s="31" t="s">
        <v>1996</v>
      </c>
      <c r="B124" s="40" t="s">
        <v>8</v>
      </c>
      <c r="C124" s="32">
        <v>0.6</v>
      </c>
      <c r="D124" s="31" t="str">
        <f t="shared" si="26"/>
        <v>NA</v>
      </c>
      <c r="E124" s="32">
        <f t="shared" si="35"/>
        <v>0.6</v>
      </c>
      <c r="F124" s="40">
        <v>30</v>
      </c>
      <c r="G124" s="32">
        <f t="shared" si="42"/>
        <v>5000</v>
      </c>
      <c r="H124" s="31" t="s">
        <v>37</v>
      </c>
      <c r="I124" s="31" t="s">
        <v>563</v>
      </c>
      <c r="J124" s="31" t="s">
        <v>9</v>
      </c>
      <c r="K124" s="31"/>
      <c r="L124" s="31"/>
      <c r="M124" s="31" t="s">
        <v>28</v>
      </c>
      <c r="N124" s="31" t="s">
        <v>90</v>
      </c>
      <c r="O124" s="71">
        <v>9</v>
      </c>
      <c r="P124" s="31" t="s">
        <v>89</v>
      </c>
      <c r="Q124" s="39">
        <v>6.1</v>
      </c>
      <c r="R124" s="31">
        <f t="shared" si="22"/>
        <v>-2.9000000000000004</v>
      </c>
      <c r="S124" s="31">
        <v>4</v>
      </c>
      <c r="T124" s="31">
        <v>873</v>
      </c>
      <c r="U124" s="31" t="s">
        <v>1422</v>
      </c>
      <c r="V124" s="31">
        <v>2</v>
      </c>
      <c r="W124" s="31">
        <v>573</v>
      </c>
      <c r="X124" s="31" t="s">
        <v>95</v>
      </c>
      <c r="Y124" s="32" t="str">
        <f t="shared" si="45"/>
        <v>NA</v>
      </c>
      <c r="Z124" s="32" t="str">
        <f t="shared" si="37"/>
        <v>NA</v>
      </c>
      <c r="AA124" s="31">
        <v>0.16</v>
      </c>
      <c r="AB124" s="31" t="s">
        <v>9</v>
      </c>
      <c r="AC124" s="32" t="str">
        <f t="shared" si="23"/>
        <v>NA</v>
      </c>
      <c r="AD124" s="32">
        <v>1</v>
      </c>
      <c r="AE124" s="32">
        <f t="shared" si="25"/>
        <v>6812.5</v>
      </c>
      <c r="AF124" s="32">
        <f t="shared" si="38"/>
        <v>6812.5</v>
      </c>
      <c r="AG124" s="40" t="s">
        <v>8</v>
      </c>
      <c r="AH124" s="32" t="s">
        <v>9</v>
      </c>
      <c r="AI124" s="40" t="s">
        <v>8</v>
      </c>
      <c r="AJ124" s="32" t="s">
        <v>9</v>
      </c>
      <c r="AK124" s="40" t="s">
        <v>8</v>
      </c>
      <c r="AL124" s="32" t="s">
        <v>9</v>
      </c>
      <c r="AM124" s="32">
        <f t="shared" si="39"/>
        <v>6812.5</v>
      </c>
      <c r="AN124" s="40">
        <f t="shared" si="40"/>
        <v>6812.5</v>
      </c>
      <c r="AO124" s="34" t="s">
        <v>2841</v>
      </c>
      <c r="AP124" s="31">
        <v>2004</v>
      </c>
      <c r="AQ124" s="31" t="s">
        <v>1730</v>
      </c>
      <c r="AR124" s="31" t="s">
        <v>842</v>
      </c>
      <c r="AS124" s="31" t="s">
        <v>109</v>
      </c>
      <c r="AT124" s="31" t="s">
        <v>76</v>
      </c>
      <c r="AU124" s="113" t="str">
        <f t="shared" si="46"/>
        <v>Aristizábal, B., 2004</v>
      </c>
      <c r="AV124" s="1"/>
      <c r="AW124" s="34" t="s">
        <v>844</v>
      </c>
      <c r="AX124" s="4"/>
      <c r="AY124" s="4"/>
      <c r="AZ124" s="4"/>
      <c r="BA124" s="4"/>
    </row>
    <row r="125" spans="1:53" s="5" customFormat="1" ht="15.75" customHeight="1" x14ac:dyDescent="0.3">
      <c r="A125" s="31" t="s">
        <v>14</v>
      </c>
      <c r="B125" s="40">
        <v>0.5</v>
      </c>
      <c r="C125" s="32" t="s">
        <v>8</v>
      </c>
      <c r="D125" s="31" t="str">
        <f t="shared" si="26"/>
        <v>NA</v>
      </c>
      <c r="E125" s="32">
        <f t="shared" si="35"/>
        <v>0.5</v>
      </c>
      <c r="F125" s="40">
        <v>320</v>
      </c>
      <c r="G125" s="32">
        <f t="shared" si="42"/>
        <v>64000</v>
      </c>
      <c r="H125" s="49" t="s">
        <v>1414</v>
      </c>
      <c r="I125" s="31" t="s">
        <v>562</v>
      </c>
      <c r="J125" s="31" t="s">
        <v>9</v>
      </c>
      <c r="K125" s="31"/>
      <c r="L125" s="31"/>
      <c r="M125" s="31" t="s">
        <v>28</v>
      </c>
      <c r="N125" s="31" t="s">
        <v>90</v>
      </c>
      <c r="O125" s="31"/>
      <c r="P125" s="31" t="s">
        <v>199</v>
      </c>
      <c r="Q125" s="39">
        <v>8.6</v>
      </c>
      <c r="R125" s="31" t="str">
        <f t="shared" si="22"/>
        <v>NA</v>
      </c>
      <c r="S125" s="31">
        <v>1</v>
      </c>
      <c r="T125" s="31">
        <v>573</v>
      </c>
      <c r="U125" s="31" t="s">
        <v>1422</v>
      </c>
      <c r="V125" s="31">
        <v>2</v>
      </c>
      <c r="W125" s="31">
        <v>573</v>
      </c>
      <c r="X125" s="31" t="s">
        <v>95</v>
      </c>
      <c r="Y125" s="32" t="str">
        <f t="shared" si="45"/>
        <v>NA</v>
      </c>
      <c r="Z125" s="32">
        <f t="shared" si="37"/>
        <v>1.1222000000000001</v>
      </c>
      <c r="AA125" s="32">
        <v>18.100000000000001</v>
      </c>
      <c r="AB125" s="31" t="s">
        <v>9</v>
      </c>
      <c r="AC125" s="32" t="str">
        <f t="shared" si="23"/>
        <v>NA</v>
      </c>
      <c r="AD125" s="32">
        <f t="shared" si="24"/>
        <v>18.100000000000001</v>
      </c>
      <c r="AE125" s="32" t="str">
        <f t="shared" si="25"/>
        <v>NA</v>
      </c>
      <c r="AF125" s="32">
        <f t="shared" si="38"/>
        <v>62</v>
      </c>
      <c r="AG125" s="40">
        <v>62</v>
      </c>
      <c r="AH125" s="32" t="s">
        <v>9</v>
      </c>
      <c r="AI125" s="40" t="s">
        <v>8</v>
      </c>
      <c r="AJ125" s="32" t="s">
        <v>9</v>
      </c>
      <c r="AK125" s="40" t="s">
        <v>8</v>
      </c>
      <c r="AL125" s="32" t="s">
        <v>9</v>
      </c>
      <c r="AM125" s="32">
        <f t="shared" si="39"/>
        <v>62</v>
      </c>
      <c r="AN125" s="40">
        <f t="shared" si="40"/>
        <v>62</v>
      </c>
      <c r="AO125" s="34" t="s">
        <v>2841</v>
      </c>
      <c r="AP125" s="31">
        <v>2004</v>
      </c>
      <c r="AQ125" s="31" t="s">
        <v>1730</v>
      </c>
      <c r="AR125" s="31" t="s">
        <v>842</v>
      </c>
      <c r="AS125" s="31" t="s">
        <v>109</v>
      </c>
      <c r="AT125" s="31" t="s">
        <v>76</v>
      </c>
      <c r="AU125" s="113" t="str">
        <f t="shared" si="46"/>
        <v>Aristizábal, B., 2004</v>
      </c>
      <c r="AV125" s="1"/>
      <c r="AW125" s="34" t="s">
        <v>843</v>
      </c>
      <c r="AX125" s="4"/>
      <c r="AY125" s="4"/>
      <c r="AZ125" s="4"/>
      <c r="BA125" s="4"/>
    </row>
    <row r="126" spans="1:53" s="5" customFormat="1" ht="15.75" customHeight="1" x14ac:dyDescent="0.3">
      <c r="A126" s="31" t="s">
        <v>14</v>
      </c>
      <c r="B126" s="40">
        <v>0.5</v>
      </c>
      <c r="C126" s="32" t="s">
        <v>8</v>
      </c>
      <c r="D126" s="31" t="str">
        <f t="shared" si="26"/>
        <v>NA</v>
      </c>
      <c r="E126" s="32">
        <f t="shared" si="35"/>
        <v>0.5</v>
      </c>
      <c r="F126" s="40">
        <v>30</v>
      </c>
      <c r="G126" s="32">
        <f t="shared" si="42"/>
        <v>6000</v>
      </c>
      <c r="H126" s="31" t="s">
        <v>37</v>
      </c>
      <c r="I126" s="31" t="s">
        <v>563</v>
      </c>
      <c r="J126" s="31" t="s">
        <v>9</v>
      </c>
      <c r="K126" s="31"/>
      <c r="L126" s="31"/>
      <c r="M126" s="31" t="s">
        <v>28</v>
      </c>
      <c r="N126" s="31" t="s">
        <v>90</v>
      </c>
      <c r="O126" s="31"/>
      <c r="P126" s="31" t="s">
        <v>199</v>
      </c>
      <c r="Q126" s="39">
        <v>6.1</v>
      </c>
      <c r="R126" s="31" t="str">
        <f t="shared" si="22"/>
        <v>NA</v>
      </c>
      <c r="S126" s="31">
        <v>1</v>
      </c>
      <c r="T126" s="31">
        <v>573</v>
      </c>
      <c r="U126" s="31" t="s">
        <v>1422</v>
      </c>
      <c r="V126" s="31">
        <v>2</v>
      </c>
      <c r="W126" s="31">
        <v>573</v>
      </c>
      <c r="X126" s="31" t="s">
        <v>95</v>
      </c>
      <c r="Y126" s="32" t="str">
        <f t="shared" si="45"/>
        <v>NA</v>
      </c>
      <c r="Z126" s="32">
        <f t="shared" si="37"/>
        <v>1.1234999999999999</v>
      </c>
      <c r="AA126" s="32">
        <v>10.7</v>
      </c>
      <c r="AB126" s="31" t="s">
        <v>9</v>
      </c>
      <c r="AC126" s="32" t="str">
        <f t="shared" si="23"/>
        <v>NA</v>
      </c>
      <c r="AD126" s="32">
        <f t="shared" si="24"/>
        <v>10.7</v>
      </c>
      <c r="AE126" s="32" t="str">
        <f t="shared" si="25"/>
        <v>NA</v>
      </c>
      <c r="AF126" s="32">
        <f t="shared" si="38"/>
        <v>105</v>
      </c>
      <c r="AG126" s="40">
        <v>105</v>
      </c>
      <c r="AH126" s="32" t="s">
        <v>9</v>
      </c>
      <c r="AI126" s="40" t="s">
        <v>8</v>
      </c>
      <c r="AJ126" s="32" t="s">
        <v>9</v>
      </c>
      <c r="AK126" s="40" t="s">
        <v>8</v>
      </c>
      <c r="AL126" s="32" t="s">
        <v>9</v>
      </c>
      <c r="AM126" s="32">
        <f t="shared" si="39"/>
        <v>105</v>
      </c>
      <c r="AN126" s="40">
        <f t="shared" si="40"/>
        <v>105</v>
      </c>
      <c r="AO126" s="34" t="s">
        <v>2841</v>
      </c>
      <c r="AP126" s="31">
        <v>2004</v>
      </c>
      <c r="AQ126" s="31" t="s">
        <v>1730</v>
      </c>
      <c r="AR126" s="31" t="s">
        <v>842</v>
      </c>
      <c r="AS126" s="31" t="s">
        <v>109</v>
      </c>
      <c r="AT126" s="31" t="s">
        <v>76</v>
      </c>
      <c r="AU126" s="113" t="str">
        <f t="shared" si="46"/>
        <v>Aristizábal, B., 2004</v>
      </c>
      <c r="AV126" s="1"/>
      <c r="AW126" s="34" t="s">
        <v>844</v>
      </c>
      <c r="AX126" s="4"/>
      <c r="AY126" s="4"/>
      <c r="AZ126" s="4"/>
      <c r="BA126" s="4"/>
    </row>
    <row r="127" spans="1:53" s="5" customFormat="1" ht="15.75" customHeight="1" x14ac:dyDescent="0.3">
      <c r="A127" s="31" t="s">
        <v>2439</v>
      </c>
      <c r="B127" s="40" t="s">
        <v>8</v>
      </c>
      <c r="C127" s="32">
        <v>0.3</v>
      </c>
      <c r="D127" s="31" t="str">
        <f t="shared" si="26"/>
        <v>NA</v>
      </c>
      <c r="E127" s="32">
        <f t="shared" si="35"/>
        <v>0.3</v>
      </c>
      <c r="F127" s="40">
        <v>240</v>
      </c>
      <c r="G127" s="32">
        <f t="shared" si="42"/>
        <v>80000</v>
      </c>
      <c r="H127" s="31" t="s">
        <v>22</v>
      </c>
      <c r="I127" s="31" t="s">
        <v>564</v>
      </c>
      <c r="J127" s="31" t="s">
        <v>565</v>
      </c>
      <c r="K127" s="31"/>
      <c r="L127" s="31"/>
      <c r="M127" s="31" t="s">
        <v>28</v>
      </c>
      <c r="N127" s="31" t="s">
        <v>79</v>
      </c>
      <c r="O127" s="31"/>
      <c r="P127" s="31" t="s">
        <v>199</v>
      </c>
      <c r="Q127" s="39">
        <v>8.5</v>
      </c>
      <c r="R127" s="31" t="str">
        <f t="shared" si="22"/>
        <v>NA</v>
      </c>
      <c r="S127" s="31">
        <v>1</v>
      </c>
      <c r="T127" s="31">
        <v>673</v>
      </c>
      <c r="U127" s="31" t="s">
        <v>1422</v>
      </c>
      <c r="V127" s="31">
        <v>1</v>
      </c>
      <c r="W127" s="31">
        <v>573</v>
      </c>
      <c r="X127" s="31" t="s">
        <v>95</v>
      </c>
      <c r="Y127" s="32" t="str">
        <f t="shared" si="45"/>
        <v>NA</v>
      </c>
      <c r="Z127" s="32">
        <f t="shared" si="37"/>
        <v>1.127</v>
      </c>
      <c r="AA127" s="40">
        <v>23</v>
      </c>
      <c r="AB127" s="31" t="s">
        <v>9</v>
      </c>
      <c r="AC127" s="32" t="str">
        <f t="shared" si="23"/>
        <v>NA</v>
      </c>
      <c r="AD127" s="32">
        <f t="shared" si="24"/>
        <v>23</v>
      </c>
      <c r="AE127" s="32" t="str">
        <f t="shared" si="25"/>
        <v>NA</v>
      </c>
      <c r="AF127" s="32">
        <f t="shared" si="38"/>
        <v>49</v>
      </c>
      <c r="AG127" s="40">
        <v>49</v>
      </c>
      <c r="AH127" s="32" t="s">
        <v>9</v>
      </c>
      <c r="AI127" s="40" t="s">
        <v>8</v>
      </c>
      <c r="AJ127" s="32" t="s">
        <v>9</v>
      </c>
      <c r="AK127" s="40" t="s">
        <v>8</v>
      </c>
      <c r="AL127" s="32" t="s">
        <v>9</v>
      </c>
      <c r="AM127" s="32">
        <f t="shared" si="39"/>
        <v>49</v>
      </c>
      <c r="AN127" s="40">
        <f t="shared" si="40"/>
        <v>49</v>
      </c>
      <c r="AO127" s="31" t="s">
        <v>2853</v>
      </c>
      <c r="AP127" s="31">
        <v>2004</v>
      </c>
      <c r="AQ127" s="31" t="s">
        <v>1656</v>
      </c>
      <c r="AR127" s="31" t="s">
        <v>845</v>
      </c>
      <c r="AS127" s="31" t="s">
        <v>111</v>
      </c>
      <c r="AT127" s="31" t="s">
        <v>179</v>
      </c>
      <c r="AU127" s="113" t="str">
        <f t="shared" si="46"/>
        <v>Skotak, M., 2004</v>
      </c>
      <c r="AV127" s="1"/>
      <c r="AW127" s="34" t="s">
        <v>827</v>
      </c>
      <c r="AX127" s="4"/>
      <c r="AY127" s="4"/>
      <c r="AZ127" s="4"/>
      <c r="BA127" s="4"/>
    </row>
    <row r="128" spans="1:53" s="5" customFormat="1" ht="15.75" customHeight="1" x14ac:dyDescent="0.3">
      <c r="A128" s="31" t="s">
        <v>2439</v>
      </c>
      <c r="B128" s="40" t="s">
        <v>8</v>
      </c>
      <c r="C128" s="32">
        <v>0.3</v>
      </c>
      <c r="D128" s="31" t="str">
        <f t="shared" si="26"/>
        <v>NA</v>
      </c>
      <c r="E128" s="32">
        <f t="shared" si="35"/>
        <v>0.3</v>
      </c>
      <c r="F128" s="40">
        <v>240</v>
      </c>
      <c r="G128" s="32">
        <f t="shared" si="42"/>
        <v>80000</v>
      </c>
      <c r="H128" s="31" t="s">
        <v>22</v>
      </c>
      <c r="I128" s="31" t="s">
        <v>564</v>
      </c>
      <c r="J128" s="31" t="s">
        <v>565</v>
      </c>
      <c r="K128" s="31"/>
      <c r="L128" s="31"/>
      <c r="M128" s="31" t="s">
        <v>28</v>
      </c>
      <c r="N128" s="31" t="s">
        <v>79</v>
      </c>
      <c r="O128" s="31"/>
      <c r="P128" s="31" t="s">
        <v>199</v>
      </c>
      <c r="Q128" s="39">
        <v>8.5</v>
      </c>
      <c r="R128" s="31" t="str">
        <f t="shared" si="22"/>
        <v>NA</v>
      </c>
      <c r="S128" s="31">
        <v>1</v>
      </c>
      <c r="T128" s="31">
        <v>673</v>
      </c>
      <c r="U128" s="31" t="s">
        <v>1422</v>
      </c>
      <c r="V128" s="31">
        <v>17</v>
      </c>
      <c r="W128" s="31">
        <v>873</v>
      </c>
      <c r="X128" s="31" t="s">
        <v>95</v>
      </c>
      <c r="Y128" s="32" t="str">
        <f t="shared" si="45"/>
        <v>NA</v>
      </c>
      <c r="Z128" s="32">
        <f t="shared" si="37"/>
        <v>1.1200000000000001</v>
      </c>
      <c r="AA128" s="31">
        <v>0.2</v>
      </c>
      <c r="AB128" s="31" t="s">
        <v>9</v>
      </c>
      <c r="AC128" s="32" t="str">
        <f t="shared" si="23"/>
        <v>NA</v>
      </c>
      <c r="AD128" s="32">
        <v>1</v>
      </c>
      <c r="AE128" s="32" t="str">
        <f t="shared" si="25"/>
        <v>NA</v>
      </c>
      <c r="AF128" s="32">
        <f t="shared" si="38"/>
        <v>5600</v>
      </c>
      <c r="AG128" s="40">
        <v>5600</v>
      </c>
      <c r="AH128" s="32" t="s">
        <v>9</v>
      </c>
      <c r="AI128" s="40" t="s">
        <v>8</v>
      </c>
      <c r="AJ128" s="32" t="s">
        <v>9</v>
      </c>
      <c r="AK128" s="40" t="s">
        <v>8</v>
      </c>
      <c r="AL128" s="32" t="s">
        <v>9</v>
      </c>
      <c r="AM128" s="32">
        <f t="shared" si="39"/>
        <v>5600</v>
      </c>
      <c r="AN128" s="40">
        <f t="shared" si="40"/>
        <v>5600</v>
      </c>
      <c r="AO128" s="31" t="s">
        <v>2853</v>
      </c>
      <c r="AP128" s="31">
        <v>2004</v>
      </c>
      <c r="AQ128" s="31" t="s">
        <v>1656</v>
      </c>
      <c r="AR128" s="31" t="s">
        <v>845</v>
      </c>
      <c r="AS128" s="31" t="s">
        <v>111</v>
      </c>
      <c r="AT128" s="31" t="s">
        <v>179</v>
      </c>
      <c r="AU128" s="113" t="str">
        <f t="shared" ref="AU128:AU134" si="47">AQ128&amp;", "&amp;AP128</f>
        <v>Skotak, M., 2004</v>
      </c>
      <c r="AV128" s="34" t="s">
        <v>1291</v>
      </c>
      <c r="AW128" s="34" t="s">
        <v>827</v>
      </c>
      <c r="AX128" s="4"/>
      <c r="AY128" s="4"/>
      <c r="AZ128" s="4"/>
      <c r="BA128" s="4"/>
    </row>
    <row r="129" spans="1:53" s="5" customFormat="1" ht="15.75" customHeight="1" x14ac:dyDescent="0.3">
      <c r="A129" s="31" t="s">
        <v>2439</v>
      </c>
      <c r="B129" s="40" t="s">
        <v>8</v>
      </c>
      <c r="C129" s="32">
        <v>0.6</v>
      </c>
      <c r="D129" s="31" t="str">
        <f t="shared" si="26"/>
        <v>NA</v>
      </c>
      <c r="E129" s="32">
        <f t="shared" si="35"/>
        <v>0.6</v>
      </c>
      <c r="F129" s="40">
        <v>240</v>
      </c>
      <c r="G129" s="32">
        <f t="shared" si="42"/>
        <v>40000</v>
      </c>
      <c r="H129" s="31" t="s">
        <v>22</v>
      </c>
      <c r="I129" s="31" t="s">
        <v>564</v>
      </c>
      <c r="J129" s="31" t="s">
        <v>565</v>
      </c>
      <c r="K129" s="31"/>
      <c r="L129" s="31"/>
      <c r="M129" s="31" t="s">
        <v>28</v>
      </c>
      <c r="N129" s="31" t="s">
        <v>79</v>
      </c>
      <c r="O129" s="31"/>
      <c r="P129" s="31" t="s">
        <v>199</v>
      </c>
      <c r="Q129" s="39">
        <v>8.5</v>
      </c>
      <c r="R129" s="31" t="str">
        <f t="shared" si="22"/>
        <v>NA</v>
      </c>
      <c r="S129" s="31">
        <v>1</v>
      </c>
      <c r="T129" s="31">
        <v>673</v>
      </c>
      <c r="U129" s="31" t="s">
        <v>1422</v>
      </c>
      <c r="V129" s="31">
        <v>1</v>
      </c>
      <c r="W129" s="31">
        <v>573</v>
      </c>
      <c r="X129" s="31" t="s">
        <v>95</v>
      </c>
      <c r="Y129" s="32" t="str">
        <f t="shared" si="45"/>
        <v>NA</v>
      </c>
      <c r="Z129" s="32">
        <f t="shared" si="37"/>
        <v>1.131</v>
      </c>
      <c r="AA129" s="40">
        <v>39</v>
      </c>
      <c r="AB129" s="31" t="s">
        <v>9</v>
      </c>
      <c r="AC129" s="32" t="str">
        <f t="shared" si="23"/>
        <v>NA</v>
      </c>
      <c r="AD129" s="32">
        <f t="shared" si="24"/>
        <v>39</v>
      </c>
      <c r="AE129" s="32" t="str">
        <f t="shared" si="25"/>
        <v>NA</v>
      </c>
      <c r="AF129" s="32">
        <f t="shared" si="38"/>
        <v>29</v>
      </c>
      <c r="AG129" s="40">
        <v>29</v>
      </c>
      <c r="AH129" s="32" t="s">
        <v>9</v>
      </c>
      <c r="AI129" s="40" t="s">
        <v>8</v>
      </c>
      <c r="AJ129" s="32" t="s">
        <v>9</v>
      </c>
      <c r="AK129" s="40" t="s">
        <v>8</v>
      </c>
      <c r="AL129" s="32" t="s">
        <v>9</v>
      </c>
      <c r="AM129" s="32">
        <f t="shared" si="39"/>
        <v>29</v>
      </c>
      <c r="AN129" s="40">
        <f t="shared" si="40"/>
        <v>29</v>
      </c>
      <c r="AO129" s="31" t="s">
        <v>2853</v>
      </c>
      <c r="AP129" s="31">
        <v>2004</v>
      </c>
      <c r="AQ129" s="31" t="s">
        <v>1656</v>
      </c>
      <c r="AR129" s="31" t="s">
        <v>845</v>
      </c>
      <c r="AS129" s="31" t="s">
        <v>111</v>
      </c>
      <c r="AT129" s="31" t="s">
        <v>179</v>
      </c>
      <c r="AU129" s="113" t="str">
        <f t="shared" si="47"/>
        <v>Skotak, M., 2004</v>
      </c>
      <c r="AV129" s="1"/>
      <c r="AW129" s="34" t="s">
        <v>827</v>
      </c>
      <c r="AX129" s="4"/>
      <c r="AY129" s="4"/>
      <c r="AZ129" s="4"/>
      <c r="BA129" s="4"/>
    </row>
    <row r="130" spans="1:53" s="5" customFormat="1" ht="15.75" customHeight="1" x14ac:dyDescent="0.3">
      <c r="A130" s="31" t="s">
        <v>2439</v>
      </c>
      <c r="B130" s="40" t="s">
        <v>8</v>
      </c>
      <c r="C130" s="32">
        <v>0.6</v>
      </c>
      <c r="D130" s="31" t="str">
        <f t="shared" si="26"/>
        <v>NA</v>
      </c>
      <c r="E130" s="32">
        <f t="shared" si="35"/>
        <v>0.6</v>
      </c>
      <c r="F130" s="40">
        <v>240</v>
      </c>
      <c r="G130" s="32">
        <f t="shared" si="42"/>
        <v>40000</v>
      </c>
      <c r="H130" s="31" t="s">
        <v>22</v>
      </c>
      <c r="I130" s="31" t="s">
        <v>564</v>
      </c>
      <c r="J130" s="31" t="s">
        <v>565</v>
      </c>
      <c r="K130" s="31"/>
      <c r="L130" s="31"/>
      <c r="M130" s="31" t="s">
        <v>28</v>
      </c>
      <c r="N130" s="31" t="s">
        <v>79</v>
      </c>
      <c r="O130" s="31"/>
      <c r="P130" s="31" t="s">
        <v>199</v>
      </c>
      <c r="Q130" s="39">
        <v>8.5</v>
      </c>
      <c r="R130" s="31" t="str">
        <f t="shared" ref="R130:R193" si="48">IF(AND(O130&lt;&gt;"",Q130&lt;&gt;""),Q130-O130,"NA")</f>
        <v>NA</v>
      </c>
      <c r="S130" s="31">
        <v>1</v>
      </c>
      <c r="T130" s="31">
        <v>673</v>
      </c>
      <c r="U130" s="31" t="s">
        <v>1422</v>
      </c>
      <c r="V130" s="31">
        <v>17</v>
      </c>
      <c r="W130" s="31">
        <v>873</v>
      </c>
      <c r="X130" s="31" t="s">
        <v>95</v>
      </c>
      <c r="Y130" s="32" t="str">
        <f t="shared" si="45"/>
        <v>NA</v>
      </c>
      <c r="Z130" s="32">
        <f t="shared" si="37"/>
        <v>1.1220000000000001</v>
      </c>
      <c r="AA130" s="41">
        <v>1.7</v>
      </c>
      <c r="AB130" s="31" t="s">
        <v>9</v>
      </c>
      <c r="AC130" s="32" t="str">
        <f t="shared" si="23"/>
        <v>NA</v>
      </c>
      <c r="AD130" s="32">
        <f t="shared" si="24"/>
        <v>1.7</v>
      </c>
      <c r="AE130" s="32" t="str">
        <f t="shared" si="25"/>
        <v>NA</v>
      </c>
      <c r="AF130" s="32">
        <f t="shared" si="38"/>
        <v>660</v>
      </c>
      <c r="AG130" s="40">
        <v>660</v>
      </c>
      <c r="AH130" s="32" t="s">
        <v>9</v>
      </c>
      <c r="AI130" s="40">
        <v>35</v>
      </c>
      <c r="AJ130" s="32" t="s">
        <v>9</v>
      </c>
      <c r="AK130" s="40">
        <v>46</v>
      </c>
      <c r="AL130" s="32" t="s">
        <v>9</v>
      </c>
      <c r="AM130" s="32">
        <f t="shared" si="39"/>
        <v>660</v>
      </c>
      <c r="AN130" s="40">
        <f t="shared" si="40"/>
        <v>660</v>
      </c>
      <c r="AO130" s="31" t="s">
        <v>2853</v>
      </c>
      <c r="AP130" s="31">
        <v>2004</v>
      </c>
      <c r="AQ130" s="31" t="s">
        <v>1656</v>
      </c>
      <c r="AR130" s="31" t="s">
        <v>845</v>
      </c>
      <c r="AS130" s="31" t="s">
        <v>111</v>
      </c>
      <c r="AT130" s="31" t="s">
        <v>179</v>
      </c>
      <c r="AU130" s="113" t="str">
        <f t="shared" si="47"/>
        <v>Skotak, M., 2004</v>
      </c>
      <c r="AV130" s="34" t="s">
        <v>1291</v>
      </c>
      <c r="AW130" s="34" t="s">
        <v>827</v>
      </c>
      <c r="AX130" s="4"/>
      <c r="AY130" s="4"/>
      <c r="AZ130" s="4"/>
      <c r="BA130" s="4"/>
    </row>
    <row r="131" spans="1:53" s="5" customFormat="1" ht="15.75" customHeight="1" x14ac:dyDescent="0.3">
      <c r="A131" s="31" t="s">
        <v>2439</v>
      </c>
      <c r="B131" s="40" t="s">
        <v>8</v>
      </c>
      <c r="C131" s="32">
        <v>1.46</v>
      </c>
      <c r="D131" s="31" t="str">
        <f t="shared" si="26"/>
        <v>NA</v>
      </c>
      <c r="E131" s="32">
        <f t="shared" si="35"/>
        <v>1.46</v>
      </c>
      <c r="F131" s="40">
        <v>240</v>
      </c>
      <c r="G131" s="32">
        <f t="shared" si="42"/>
        <v>16438.356164383564</v>
      </c>
      <c r="H131" s="31" t="s">
        <v>22</v>
      </c>
      <c r="I131" s="31" t="s">
        <v>564</v>
      </c>
      <c r="J131" s="31" t="s">
        <v>565</v>
      </c>
      <c r="K131" s="31"/>
      <c r="L131" s="31"/>
      <c r="M131" s="31" t="s">
        <v>28</v>
      </c>
      <c r="N131" s="31" t="s">
        <v>79</v>
      </c>
      <c r="O131" s="31"/>
      <c r="P131" s="31" t="s">
        <v>199</v>
      </c>
      <c r="Q131" s="39">
        <v>8.5</v>
      </c>
      <c r="R131" s="31" t="str">
        <f t="shared" si="48"/>
        <v>NA</v>
      </c>
      <c r="S131" s="31">
        <v>1</v>
      </c>
      <c r="T131" s="31">
        <v>673</v>
      </c>
      <c r="U131" s="31" t="s">
        <v>1422</v>
      </c>
      <c r="V131" s="31">
        <v>1</v>
      </c>
      <c r="W131" s="31">
        <v>573</v>
      </c>
      <c r="X131" s="31" t="s">
        <v>95</v>
      </c>
      <c r="Y131" s="32" t="str">
        <f t="shared" si="45"/>
        <v>NA</v>
      </c>
      <c r="Z131" s="32">
        <f t="shared" si="37"/>
        <v>1.131</v>
      </c>
      <c r="AA131" s="40">
        <v>29</v>
      </c>
      <c r="AB131" s="31" t="s">
        <v>9</v>
      </c>
      <c r="AC131" s="32" t="str">
        <f t="shared" ref="AC131:AC194" si="49">IF(AND(AA131="NA",AN131&lt;&gt;"NA"),1000*1.09/AN131,"NA")</f>
        <v>NA</v>
      </c>
      <c r="AD131" s="32">
        <f t="shared" ref="AD131:AD194" si="50">IF(AND(AA131="NA",AC131&lt;&gt;"NA"),AC131,AA131)</f>
        <v>29</v>
      </c>
      <c r="AE131" s="32" t="str">
        <f t="shared" ref="AE131:AE194" si="51">IF(AND(AA131&lt;&gt;"NA",AG131="NA"),1.09*1000/AA131,"NA")</f>
        <v>NA</v>
      </c>
      <c r="AF131" s="32">
        <f t="shared" si="38"/>
        <v>39</v>
      </c>
      <c r="AG131" s="40">
        <v>39</v>
      </c>
      <c r="AH131" s="32" t="s">
        <v>9</v>
      </c>
      <c r="AI131" s="40">
        <v>33</v>
      </c>
      <c r="AJ131" s="32" t="s">
        <v>9</v>
      </c>
      <c r="AK131" s="40" t="s">
        <v>8</v>
      </c>
      <c r="AL131" s="32" t="s">
        <v>9</v>
      </c>
      <c r="AM131" s="32">
        <f t="shared" si="39"/>
        <v>39</v>
      </c>
      <c r="AN131" s="40">
        <f t="shared" si="40"/>
        <v>39</v>
      </c>
      <c r="AO131" s="31" t="s">
        <v>2853</v>
      </c>
      <c r="AP131" s="31">
        <v>2004</v>
      </c>
      <c r="AQ131" s="31" t="s">
        <v>1656</v>
      </c>
      <c r="AR131" s="31" t="s">
        <v>845</v>
      </c>
      <c r="AS131" s="31" t="s">
        <v>111</v>
      </c>
      <c r="AT131" s="31" t="s">
        <v>179</v>
      </c>
      <c r="AU131" s="113" t="str">
        <f t="shared" si="47"/>
        <v>Skotak, M., 2004</v>
      </c>
      <c r="AV131" s="1"/>
      <c r="AW131" s="34" t="s">
        <v>827</v>
      </c>
      <c r="AX131" s="4"/>
      <c r="AY131" s="4"/>
      <c r="AZ131" s="4"/>
      <c r="BA131" s="4"/>
    </row>
    <row r="132" spans="1:53" s="5" customFormat="1" ht="15.75" customHeight="1" x14ac:dyDescent="0.3">
      <c r="A132" s="31" t="s">
        <v>2439</v>
      </c>
      <c r="B132" s="40" t="s">
        <v>8</v>
      </c>
      <c r="C132" s="32">
        <v>1.46</v>
      </c>
      <c r="D132" s="31" t="str">
        <f t="shared" ref="D132:D195" si="52">IF(AND(C132&lt;&gt;"NA",B132&lt;&gt;"NA"),ABS(B132-C132)/B132,"NA")</f>
        <v>NA</v>
      </c>
      <c r="E132" s="32">
        <f t="shared" si="35"/>
        <v>1.46</v>
      </c>
      <c r="F132" s="40">
        <v>240</v>
      </c>
      <c r="G132" s="32">
        <f t="shared" si="42"/>
        <v>16438.356164383564</v>
      </c>
      <c r="H132" s="31" t="s">
        <v>22</v>
      </c>
      <c r="I132" s="31" t="s">
        <v>564</v>
      </c>
      <c r="J132" s="31" t="s">
        <v>565</v>
      </c>
      <c r="K132" s="31"/>
      <c r="L132" s="31"/>
      <c r="M132" s="31" t="s">
        <v>28</v>
      </c>
      <c r="N132" s="31" t="s">
        <v>79</v>
      </c>
      <c r="O132" s="31"/>
      <c r="P132" s="31" t="s">
        <v>199</v>
      </c>
      <c r="Q132" s="39">
        <v>8.5</v>
      </c>
      <c r="R132" s="31" t="str">
        <f t="shared" si="48"/>
        <v>NA</v>
      </c>
      <c r="S132" s="31">
        <v>1</v>
      </c>
      <c r="T132" s="31">
        <v>673</v>
      </c>
      <c r="U132" s="31" t="s">
        <v>1422</v>
      </c>
      <c r="V132" s="31">
        <v>17</v>
      </c>
      <c r="W132" s="31">
        <v>873</v>
      </c>
      <c r="X132" s="31" t="s">
        <v>95</v>
      </c>
      <c r="Y132" s="32" t="str">
        <f t="shared" si="45"/>
        <v>NA</v>
      </c>
      <c r="Z132" s="32">
        <f t="shared" si="37"/>
        <v>1.121</v>
      </c>
      <c r="AA132" s="40">
        <v>9.5</v>
      </c>
      <c r="AB132" s="31" t="s">
        <v>9</v>
      </c>
      <c r="AC132" s="32" t="str">
        <f t="shared" si="49"/>
        <v>NA</v>
      </c>
      <c r="AD132" s="32">
        <f t="shared" si="50"/>
        <v>9.5</v>
      </c>
      <c r="AE132" s="32" t="str">
        <f t="shared" si="51"/>
        <v>NA</v>
      </c>
      <c r="AF132" s="32">
        <f t="shared" si="38"/>
        <v>118</v>
      </c>
      <c r="AG132" s="40">
        <v>118</v>
      </c>
      <c r="AH132" s="32" t="s">
        <v>9</v>
      </c>
      <c r="AI132" s="40">
        <v>39</v>
      </c>
      <c r="AJ132" s="32" t="s">
        <v>9</v>
      </c>
      <c r="AK132" s="40" t="s">
        <v>8</v>
      </c>
      <c r="AL132" s="32" t="s">
        <v>9</v>
      </c>
      <c r="AM132" s="32">
        <f t="shared" si="39"/>
        <v>118</v>
      </c>
      <c r="AN132" s="40">
        <f t="shared" si="40"/>
        <v>118</v>
      </c>
      <c r="AO132" s="31" t="s">
        <v>2853</v>
      </c>
      <c r="AP132" s="31">
        <v>2004</v>
      </c>
      <c r="AQ132" s="31" t="s">
        <v>1656</v>
      </c>
      <c r="AR132" s="31" t="s">
        <v>845</v>
      </c>
      <c r="AS132" s="31" t="s">
        <v>111</v>
      </c>
      <c r="AT132" s="31" t="s">
        <v>179</v>
      </c>
      <c r="AU132" s="113" t="str">
        <f t="shared" si="47"/>
        <v>Skotak, M., 2004</v>
      </c>
      <c r="AV132" s="34" t="s">
        <v>1291</v>
      </c>
      <c r="AW132" s="34" t="s">
        <v>827</v>
      </c>
      <c r="AX132" s="4"/>
      <c r="AY132" s="4"/>
      <c r="AZ132" s="4"/>
      <c r="BA132" s="4"/>
    </row>
    <row r="133" spans="1:53" s="5" customFormat="1" ht="15.75" customHeight="1" x14ac:dyDescent="0.3">
      <c r="A133" s="31" t="s">
        <v>2439</v>
      </c>
      <c r="B133" s="40" t="s">
        <v>8</v>
      </c>
      <c r="C133" s="32">
        <v>2.77</v>
      </c>
      <c r="D133" s="31" t="str">
        <f t="shared" si="52"/>
        <v>NA</v>
      </c>
      <c r="E133" s="32">
        <f t="shared" si="35"/>
        <v>2.77</v>
      </c>
      <c r="F133" s="40">
        <v>240</v>
      </c>
      <c r="G133" s="32">
        <f t="shared" si="42"/>
        <v>8664.2599277978334</v>
      </c>
      <c r="H133" s="31" t="s">
        <v>22</v>
      </c>
      <c r="I133" s="31" t="s">
        <v>564</v>
      </c>
      <c r="J133" s="31" t="s">
        <v>565</v>
      </c>
      <c r="K133" s="31"/>
      <c r="L133" s="31"/>
      <c r="M133" s="31" t="s">
        <v>28</v>
      </c>
      <c r="N133" s="31" t="s">
        <v>79</v>
      </c>
      <c r="O133" s="31"/>
      <c r="P133" s="31" t="s">
        <v>199</v>
      </c>
      <c r="Q133" s="39">
        <v>8.5</v>
      </c>
      <c r="R133" s="31" t="str">
        <f t="shared" si="48"/>
        <v>NA</v>
      </c>
      <c r="S133" s="31">
        <v>1</v>
      </c>
      <c r="T133" s="31">
        <v>673</v>
      </c>
      <c r="U133" s="31" t="s">
        <v>1422</v>
      </c>
      <c r="V133" s="31">
        <v>1</v>
      </c>
      <c r="W133" s="31">
        <v>573</v>
      </c>
      <c r="X133" s="31" t="s">
        <v>95</v>
      </c>
      <c r="Y133" s="32" t="str">
        <f t="shared" si="45"/>
        <v>NA</v>
      </c>
      <c r="Z133" s="32">
        <f t="shared" si="37"/>
        <v>1.1100000000000001</v>
      </c>
      <c r="AA133" s="40">
        <v>30</v>
      </c>
      <c r="AB133" s="31" t="s">
        <v>9</v>
      </c>
      <c r="AC133" s="32" t="str">
        <f t="shared" si="49"/>
        <v>NA</v>
      </c>
      <c r="AD133" s="32">
        <f t="shared" si="50"/>
        <v>30</v>
      </c>
      <c r="AE133" s="32" t="str">
        <f t="shared" si="51"/>
        <v>NA</v>
      </c>
      <c r="AF133" s="32">
        <f t="shared" si="38"/>
        <v>37</v>
      </c>
      <c r="AG133" s="40">
        <v>37</v>
      </c>
      <c r="AH133" s="32" t="s">
        <v>9</v>
      </c>
      <c r="AI133" s="40">
        <v>28</v>
      </c>
      <c r="AJ133" s="32" t="s">
        <v>9</v>
      </c>
      <c r="AK133" s="40">
        <v>48</v>
      </c>
      <c r="AL133" s="32" t="s">
        <v>9</v>
      </c>
      <c r="AM133" s="32">
        <f t="shared" si="39"/>
        <v>37</v>
      </c>
      <c r="AN133" s="40">
        <f t="shared" si="40"/>
        <v>37</v>
      </c>
      <c r="AO133" s="31" t="s">
        <v>2853</v>
      </c>
      <c r="AP133" s="31">
        <v>2004</v>
      </c>
      <c r="AQ133" s="31" t="s">
        <v>1656</v>
      </c>
      <c r="AR133" s="31" t="s">
        <v>845</v>
      </c>
      <c r="AS133" s="31" t="s">
        <v>111</v>
      </c>
      <c r="AT133" s="31" t="s">
        <v>179</v>
      </c>
      <c r="AU133" s="113" t="str">
        <f t="shared" si="47"/>
        <v>Skotak, M., 2004</v>
      </c>
      <c r="AV133" s="1"/>
      <c r="AW133" s="34" t="s">
        <v>827</v>
      </c>
      <c r="AX133" s="4"/>
      <c r="AY133" s="4"/>
      <c r="AZ133" s="4"/>
      <c r="BA133" s="4"/>
    </row>
    <row r="134" spans="1:53" s="5" customFormat="1" ht="15.75" customHeight="1" x14ac:dyDescent="0.3">
      <c r="A134" s="31" t="s">
        <v>2439</v>
      </c>
      <c r="B134" s="40" t="s">
        <v>8</v>
      </c>
      <c r="C134" s="32">
        <v>2.77</v>
      </c>
      <c r="D134" s="31" t="str">
        <f t="shared" si="52"/>
        <v>NA</v>
      </c>
      <c r="E134" s="32">
        <f t="shared" si="35"/>
        <v>2.77</v>
      </c>
      <c r="F134" s="40">
        <v>240</v>
      </c>
      <c r="G134" s="32">
        <f t="shared" si="42"/>
        <v>8664.2599277978334</v>
      </c>
      <c r="H134" s="31" t="s">
        <v>22</v>
      </c>
      <c r="I134" s="31" t="s">
        <v>564</v>
      </c>
      <c r="J134" s="31" t="s">
        <v>565</v>
      </c>
      <c r="K134" s="31"/>
      <c r="L134" s="31"/>
      <c r="M134" s="31" t="s">
        <v>28</v>
      </c>
      <c r="N134" s="31" t="s">
        <v>79</v>
      </c>
      <c r="O134" s="31"/>
      <c r="P134" s="31" t="s">
        <v>199</v>
      </c>
      <c r="Q134" s="39">
        <v>8.5</v>
      </c>
      <c r="R134" s="31" t="str">
        <f t="shared" si="48"/>
        <v>NA</v>
      </c>
      <c r="S134" s="31">
        <v>1</v>
      </c>
      <c r="T134" s="31">
        <v>673</v>
      </c>
      <c r="U134" s="31" t="s">
        <v>1422</v>
      </c>
      <c r="V134" s="31">
        <v>17</v>
      </c>
      <c r="W134" s="31">
        <v>873</v>
      </c>
      <c r="X134" s="31" t="s">
        <v>95</v>
      </c>
      <c r="Y134" s="32" t="str">
        <f t="shared" si="45"/>
        <v>NA</v>
      </c>
      <c r="Z134" s="32">
        <f t="shared" si="37"/>
        <v>1.121</v>
      </c>
      <c r="AA134" s="40">
        <v>19</v>
      </c>
      <c r="AB134" s="31" t="s">
        <v>9</v>
      </c>
      <c r="AC134" s="32" t="str">
        <f t="shared" si="49"/>
        <v>NA</v>
      </c>
      <c r="AD134" s="32">
        <f t="shared" si="50"/>
        <v>19</v>
      </c>
      <c r="AE134" s="32" t="str">
        <f t="shared" si="51"/>
        <v>NA</v>
      </c>
      <c r="AF134" s="32">
        <f t="shared" si="38"/>
        <v>59</v>
      </c>
      <c r="AG134" s="40">
        <v>59</v>
      </c>
      <c r="AH134" s="32" t="s">
        <v>9</v>
      </c>
      <c r="AI134" s="40">
        <v>40</v>
      </c>
      <c r="AJ134" s="32" t="s">
        <v>9</v>
      </c>
      <c r="AK134" s="40">
        <v>48</v>
      </c>
      <c r="AL134" s="32" t="s">
        <v>9</v>
      </c>
      <c r="AM134" s="32">
        <f t="shared" si="39"/>
        <v>59</v>
      </c>
      <c r="AN134" s="40">
        <f t="shared" si="40"/>
        <v>59</v>
      </c>
      <c r="AO134" s="31" t="s">
        <v>2853</v>
      </c>
      <c r="AP134" s="31">
        <v>2004</v>
      </c>
      <c r="AQ134" s="31" t="s">
        <v>1656</v>
      </c>
      <c r="AR134" s="31" t="s">
        <v>845</v>
      </c>
      <c r="AS134" s="31" t="s">
        <v>111</v>
      </c>
      <c r="AT134" s="31" t="s">
        <v>179</v>
      </c>
      <c r="AU134" s="113" t="str">
        <f t="shared" si="47"/>
        <v>Skotak, M., 2004</v>
      </c>
      <c r="AV134" s="34" t="s">
        <v>1291</v>
      </c>
      <c r="AW134" s="34" t="s">
        <v>827</v>
      </c>
      <c r="AX134" s="4"/>
      <c r="AY134" s="4"/>
      <c r="AZ134" s="4"/>
      <c r="BA134" s="4"/>
    </row>
    <row r="135" spans="1:53" s="5" customFormat="1" ht="15.75" customHeight="1" x14ac:dyDescent="0.3">
      <c r="A135" s="49" t="s">
        <v>14</v>
      </c>
      <c r="B135" s="97">
        <v>0.5</v>
      </c>
      <c r="C135" s="52">
        <v>0.35</v>
      </c>
      <c r="D135" s="31">
        <f t="shared" si="52"/>
        <v>0.30000000000000004</v>
      </c>
      <c r="E135" s="32">
        <f t="shared" si="35"/>
        <v>0.5</v>
      </c>
      <c r="F135" s="97">
        <v>716</v>
      </c>
      <c r="G135" s="32">
        <f t="shared" si="42"/>
        <v>143200</v>
      </c>
      <c r="H135" s="49" t="s">
        <v>7</v>
      </c>
      <c r="I135" s="49" t="s">
        <v>429</v>
      </c>
      <c r="J135" s="49" t="s">
        <v>9</v>
      </c>
      <c r="K135" s="31"/>
      <c r="L135" s="31"/>
      <c r="M135" s="49" t="s">
        <v>24</v>
      </c>
      <c r="N135" s="49" t="s">
        <v>56</v>
      </c>
      <c r="O135" s="31"/>
      <c r="P135" s="49" t="s">
        <v>199</v>
      </c>
      <c r="Q135" s="56">
        <v>3</v>
      </c>
      <c r="R135" s="31" t="str">
        <f t="shared" si="48"/>
        <v>NA</v>
      </c>
      <c r="S135" s="49">
        <v>2</v>
      </c>
      <c r="T135" s="49">
        <f>500+273</f>
        <v>773</v>
      </c>
      <c r="U135" s="49" t="s">
        <v>1422</v>
      </c>
      <c r="V135" s="49">
        <v>2</v>
      </c>
      <c r="W135" s="49">
        <v>298</v>
      </c>
      <c r="X135" s="49" t="s">
        <v>17</v>
      </c>
      <c r="Y135" s="32">
        <f t="shared" si="45"/>
        <v>1.1180000000000001</v>
      </c>
      <c r="Z135" s="32" t="str">
        <f t="shared" si="37"/>
        <v>NA</v>
      </c>
      <c r="AA135" s="52">
        <v>6.5</v>
      </c>
      <c r="AB135" s="49" t="s">
        <v>9</v>
      </c>
      <c r="AC135" s="32" t="str">
        <f t="shared" si="49"/>
        <v>NA</v>
      </c>
      <c r="AD135" s="32">
        <f t="shared" si="50"/>
        <v>6.5</v>
      </c>
      <c r="AE135" s="32" t="str">
        <f t="shared" si="51"/>
        <v>NA</v>
      </c>
      <c r="AF135" s="32">
        <f t="shared" si="38"/>
        <v>172</v>
      </c>
      <c r="AG135" s="97">
        <v>172</v>
      </c>
      <c r="AH135" s="52" t="s">
        <v>9</v>
      </c>
      <c r="AI135" s="40" t="s">
        <v>8</v>
      </c>
      <c r="AJ135" s="52" t="s">
        <v>9</v>
      </c>
      <c r="AK135" s="40" t="s">
        <v>8</v>
      </c>
      <c r="AL135" s="52" t="s">
        <v>9</v>
      </c>
      <c r="AM135" s="32">
        <f t="shared" si="39"/>
        <v>172</v>
      </c>
      <c r="AN135" s="40">
        <f t="shared" si="40"/>
        <v>172</v>
      </c>
      <c r="AO135" s="31" t="s">
        <v>2854</v>
      </c>
      <c r="AP135" s="49">
        <v>2004</v>
      </c>
      <c r="AQ135" s="49" t="s">
        <v>42</v>
      </c>
      <c r="AR135" s="49" t="s">
        <v>808</v>
      </c>
      <c r="AS135" s="49" t="s">
        <v>428</v>
      </c>
      <c r="AT135" s="49" t="s">
        <v>87</v>
      </c>
      <c r="AU135" s="113" t="str">
        <f t="shared" ref="AU135:AU151" si="53">AQ135&amp;", "&amp;AP135</f>
        <v>Panpranot, J., 2004</v>
      </c>
      <c r="AV135" s="28"/>
      <c r="AW135" s="50" t="s">
        <v>815</v>
      </c>
      <c r="AX135" s="4"/>
      <c r="AY135" s="4"/>
      <c r="AZ135" s="4"/>
      <c r="BA135" s="4"/>
    </row>
    <row r="136" spans="1:53" s="5" customFormat="1" ht="15.75" customHeight="1" x14ac:dyDescent="0.3">
      <c r="A136" s="49" t="s">
        <v>14</v>
      </c>
      <c r="B136" s="97">
        <v>0.5</v>
      </c>
      <c r="C136" s="52">
        <v>0.28999999999999998</v>
      </c>
      <c r="D136" s="31">
        <f t="shared" si="52"/>
        <v>0.42000000000000004</v>
      </c>
      <c r="E136" s="32">
        <f t="shared" si="35"/>
        <v>0.5</v>
      </c>
      <c r="F136" s="97">
        <v>277</v>
      </c>
      <c r="G136" s="32">
        <f t="shared" si="42"/>
        <v>55400</v>
      </c>
      <c r="H136" s="49" t="s">
        <v>7</v>
      </c>
      <c r="I136" s="49" t="s">
        <v>429</v>
      </c>
      <c r="J136" s="49" t="s">
        <v>9</v>
      </c>
      <c r="K136" s="31"/>
      <c r="L136" s="31"/>
      <c r="M136" s="49" t="s">
        <v>24</v>
      </c>
      <c r="N136" s="49" t="s">
        <v>56</v>
      </c>
      <c r="O136" s="31"/>
      <c r="P136" s="49" t="s">
        <v>199</v>
      </c>
      <c r="Q136" s="56">
        <v>3</v>
      </c>
      <c r="R136" s="31" t="str">
        <f t="shared" si="48"/>
        <v>NA</v>
      </c>
      <c r="S136" s="49">
        <v>2</v>
      </c>
      <c r="T136" s="49">
        <f>500+273</f>
        <v>773</v>
      </c>
      <c r="U136" s="49" t="s">
        <v>1422</v>
      </c>
      <c r="V136" s="49">
        <v>2</v>
      </c>
      <c r="W136" s="49">
        <v>298</v>
      </c>
      <c r="X136" s="49" t="s">
        <v>17</v>
      </c>
      <c r="Y136" s="32">
        <f t="shared" si="45"/>
        <v>1.1168999999999998</v>
      </c>
      <c r="Z136" s="32" t="str">
        <f t="shared" si="37"/>
        <v>NA</v>
      </c>
      <c r="AA136" s="52">
        <v>7.3</v>
      </c>
      <c r="AB136" s="49" t="s">
        <v>9</v>
      </c>
      <c r="AC136" s="32" t="str">
        <f t="shared" si="49"/>
        <v>NA</v>
      </c>
      <c r="AD136" s="32">
        <f t="shared" si="50"/>
        <v>7.3</v>
      </c>
      <c r="AE136" s="32" t="str">
        <f t="shared" si="51"/>
        <v>NA</v>
      </c>
      <c r="AF136" s="32">
        <f t="shared" si="38"/>
        <v>153</v>
      </c>
      <c r="AG136" s="97">
        <v>153</v>
      </c>
      <c r="AH136" s="52" t="s">
        <v>9</v>
      </c>
      <c r="AI136" s="40" t="s">
        <v>8</v>
      </c>
      <c r="AJ136" s="52" t="s">
        <v>9</v>
      </c>
      <c r="AK136" s="40" t="s">
        <v>8</v>
      </c>
      <c r="AL136" s="52" t="s">
        <v>9</v>
      </c>
      <c r="AM136" s="32">
        <f t="shared" si="39"/>
        <v>153</v>
      </c>
      <c r="AN136" s="40">
        <f t="shared" si="40"/>
        <v>153</v>
      </c>
      <c r="AO136" s="31" t="s">
        <v>2854</v>
      </c>
      <c r="AP136" s="49">
        <v>2004</v>
      </c>
      <c r="AQ136" s="49" t="s">
        <v>42</v>
      </c>
      <c r="AR136" s="49" t="s">
        <v>808</v>
      </c>
      <c r="AS136" s="49" t="s">
        <v>428</v>
      </c>
      <c r="AT136" s="49" t="s">
        <v>87</v>
      </c>
      <c r="AU136" s="113" t="str">
        <f t="shared" si="53"/>
        <v>Panpranot, J., 2004</v>
      </c>
      <c r="AV136" s="28"/>
      <c r="AW136" s="50" t="s">
        <v>815</v>
      </c>
      <c r="AX136" s="4"/>
      <c r="AY136" s="4"/>
      <c r="AZ136" s="4"/>
      <c r="BA136" s="4"/>
    </row>
    <row r="137" spans="1:53" s="5" customFormat="1" ht="15.75" customHeight="1" x14ac:dyDescent="0.3">
      <c r="A137" s="31" t="s">
        <v>996</v>
      </c>
      <c r="B137" s="40">
        <v>2</v>
      </c>
      <c r="C137" s="32" t="s">
        <v>8</v>
      </c>
      <c r="D137" s="31" t="str">
        <f t="shared" si="52"/>
        <v>NA</v>
      </c>
      <c r="E137" s="32">
        <f t="shared" si="35"/>
        <v>2</v>
      </c>
      <c r="F137" s="40">
        <v>301</v>
      </c>
      <c r="G137" s="32">
        <f t="shared" si="42"/>
        <v>15050</v>
      </c>
      <c r="H137" s="31" t="s">
        <v>7</v>
      </c>
      <c r="I137" s="31" t="s">
        <v>552</v>
      </c>
      <c r="J137" s="31" t="s">
        <v>9</v>
      </c>
      <c r="K137" s="31"/>
      <c r="L137" s="31"/>
      <c r="M137" s="49" t="s">
        <v>303</v>
      </c>
      <c r="N137" s="31" t="s">
        <v>1017</v>
      </c>
      <c r="O137" s="71">
        <v>11</v>
      </c>
      <c r="P137" s="31" t="s">
        <v>89</v>
      </c>
      <c r="Q137" s="39">
        <v>3</v>
      </c>
      <c r="R137" s="31">
        <f t="shared" si="48"/>
        <v>-8</v>
      </c>
      <c r="S137" s="31">
        <v>2</v>
      </c>
      <c r="T137" s="31">
        <v>673</v>
      </c>
      <c r="U137" s="31" t="s">
        <v>1422</v>
      </c>
      <c r="V137" s="31">
        <v>2</v>
      </c>
      <c r="W137" s="31">
        <v>723</v>
      </c>
      <c r="X137" s="31" t="s">
        <v>17</v>
      </c>
      <c r="Y137" s="32" t="str">
        <f t="shared" si="45"/>
        <v>NA</v>
      </c>
      <c r="Z137" s="32" t="str">
        <f t="shared" si="37"/>
        <v>NA</v>
      </c>
      <c r="AA137" s="40">
        <v>58</v>
      </c>
      <c r="AB137" s="31" t="s">
        <v>9</v>
      </c>
      <c r="AC137" s="32" t="str">
        <f t="shared" si="49"/>
        <v>NA</v>
      </c>
      <c r="AD137" s="32">
        <f t="shared" si="50"/>
        <v>58</v>
      </c>
      <c r="AE137" s="32">
        <f t="shared" si="51"/>
        <v>18.793103448275861</v>
      </c>
      <c r="AF137" s="32">
        <f t="shared" si="38"/>
        <v>18.793103448275861</v>
      </c>
      <c r="AG137" s="40" t="s">
        <v>8</v>
      </c>
      <c r="AH137" s="32" t="s">
        <v>9</v>
      </c>
      <c r="AI137" s="40" t="s">
        <v>8</v>
      </c>
      <c r="AJ137" s="32" t="s">
        <v>9</v>
      </c>
      <c r="AK137" s="40" t="s">
        <v>8</v>
      </c>
      <c r="AL137" s="32" t="s">
        <v>9</v>
      </c>
      <c r="AM137" s="32">
        <f t="shared" si="39"/>
        <v>18.793103448275861</v>
      </c>
      <c r="AN137" s="40">
        <f t="shared" si="40"/>
        <v>18.793103448275861</v>
      </c>
      <c r="AO137" s="31" t="s">
        <v>2847</v>
      </c>
      <c r="AP137" s="31">
        <v>2005</v>
      </c>
      <c r="AQ137" s="31" t="s">
        <v>1731</v>
      </c>
      <c r="AR137" s="31" t="s">
        <v>58</v>
      </c>
      <c r="AS137" s="31" t="s">
        <v>1888</v>
      </c>
      <c r="AT137" s="31" t="s">
        <v>45</v>
      </c>
      <c r="AU137" s="113" t="str">
        <f t="shared" si="53"/>
        <v>Collins, S.E., 2005</v>
      </c>
      <c r="AV137" s="6"/>
      <c r="AW137" s="43" t="s">
        <v>815</v>
      </c>
      <c r="AX137" s="4"/>
      <c r="AY137" s="4"/>
      <c r="AZ137" s="4"/>
      <c r="BA137" s="4"/>
    </row>
    <row r="138" spans="1:53" s="5" customFormat="1" ht="15.75" customHeight="1" x14ac:dyDescent="0.3">
      <c r="A138" s="31" t="s">
        <v>14</v>
      </c>
      <c r="B138" s="40">
        <v>2</v>
      </c>
      <c r="C138" s="32" t="s">
        <v>8</v>
      </c>
      <c r="D138" s="31" t="str">
        <f t="shared" si="52"/>
        <v>NA</v>
      </c>
      <c r="E138" s="32">
        <f t="shared" si="35"/>
        <v>2</v>
      </c>
      <c r="F138" s="40">
        <v>20</v>
      </c>
      <c r="G138" s="32">
        <f t="shared" si="42"/>
        <v>1000</v>
      </c>
      <c r="H138" s="31" t="s">
        <v>1926</v>
      </c>
      <c r="I138" s="31" t="s">
        <v>1924</v>
      </c>
      <c r="J138" s="31" t="s">
        <v>9</v>
      </c>
      <c r="K138" s="31"/>
      <c r="L138" s="31"/>
      <c r="M138" s="49" t="s">
        <v>303</v>
      </c>
      <c r="N138" s="31" t="s">
        <v>90</v>
      </c>
      <c r="O138" s="31"/>
      <c r="P138" s="31" t="s">
        <v>199</v>
      </c>
      <c r="Q138" s="39">
        <v>8.4</v>
      </c>
      <c r="R138" s="31" t="str">
        <f t="shared" si="48"/>
        <v>NA</v>
      </c>
      <c r="S138" s="31">
        <v>2</v>
      </c>
      <c r="T138" s="31">
        <v>673</v>
      </c>
      <c r="U138" s="31" t="s">
        <v>1422</v>
      </c>
      <c r="V138" s="31">
        <v>2</v>
      </c>
      <c r="W138" s="31">
        <v>723</v>
      </c>
      <c r="X138" s="31" t="s">
        <v>17</v>
      </c>
      <c r="Y138" s="32" t="str">
        <f t="shared" si="45"/>
        <v>NA</v>
      </c>
      <c r="Z138" s="32" t="str">
        <f t="shared" si="37"/>
        <v>NA</v>
      </c>
      <c r="AA138" s="40">
        <v>8</v>
      </c>
      <c r="AB138" s="31" t="s">
        <v>9</v>
      </c>
      <c r="AC138" s="32" t="str">
        <f t="shared" si="49"/>
        <v>NA</v>
      </c>
      <c r="AD138" s="32">
        <f t="shared" si="50"/>
        <v>8</v>
      </c>
      <c r="AE138" s="32">
        <f t="shared" si="51"/>
        <v>136.25</v>
      </c>
      <c r="AF138" s="32">
        <f t="shared" si="38"/>
        <v>136.25</v>
      </c>
      <c r="AG138" s="40" t="s">
        <v>8</v>
      </c>
      <c r="AH138" s="32" t="s">
        <v>9</v>
      </c>
      <c r="AI138" s="40" t="s">
        <v>8</v>
      </c>
      <c r="AJ138" s="32" t="s">
        <v>9</v>
      </c>
      <c r="AK138" s="40" t="s">
        <v>8</v>
      </c>
      <c r="AL138" s="32" t="s">
        <v>9</v>
      </c>
      <c r="AM138" s="32">
        <f t="shared" si="39"/>
        <v>136.25</v>
      </c>
      <c r="AN138" s="40">
        <f t="shared" si="40"/>
        <v>136.25</v>
      </c>
      <c r="AO138" s="31" t="s">
        <v>2847</v>
      </c>
      <c r="AP138" s="31">
        <v>2005</v>
      </c>
      <c r="AQ138" s="31" t="s">
        <v>1731</v>
      </c>
      <c r="AR138" s="31" t="s">
        <v>58</v>
      </c>
      <c r="AS138" s="31" t="s">
        <v>1888</v>
      </c>
      <c r="AT138" s="31" t="s">
        <v>45</v>
      </c>
      <c r="AU138" s="113" t="str">
        <f t="shared" si="53"/>
        <v>Collins, S.E., 2005</v>
      </c>
      <c r="AV138" s="6"/>
      <c r="AW138" s="34" t="s">
        <v>1169</v>
      </c>
      <c r="AX138" s="4"/>
      <c r="AY138" s="4"/>
      <c r="AZ138" s="4"/>
      <c r="BA138" s="4"/>
    </row>
    <row r="139" spans="1:53" s="5" customFormat="1" ht="15.75" customHeight="1" x14ac:dyDescent="0.3">
      <c r="A139" s="31" t="s">
        <v>14</v>
      </c>
      <c r="B139" s="40">
        <v>2</v>
      </c>
      <c r="C139" s="32" t="s">
        <v>8</v>
      </c>
      <c r="D139" s="31" t="str">
        <f t="shared" si="52"/>
        <v>NA</v>
      </c>
      <c r="E139" s="32">
        <f t="shared" si="35"/>
        <v>2</v>
      </c>
      <c r="F139" s="40">
        <v>64</v>
      </c>
      <c r="G139" s="32">
        <f t="shared" si="42"/>
        <v>3200</v>
      </c>
      <c r="H139" s="31" t="s">
        <v>1926</v>
      </c>
      <c r="I139" s="31" t="s">
        <v>1925</v>
      </c>
      <c r="J139" s="31" t="s">
        <v>9</v>
      </c>
      <c r="K139" s="31"/>
      <c r="L139" s="31"/>
      <c r="M139" s="49" t="s">
        <v>303</v>
      </c>
      <c r="N139" s="31" t="s">
        <v>90</v>
      </c>
      <c r="O139" s="31"/>
      <c r="P139" s="31" t="s">
        <v>199</v>
      </c>
      <c r="Q139" s="39">
        <v>8.4</v>
      </c>
      <c r="R139" s="31" t="str">
        <f t="shared" si="48"/>
        <v>NA</v>
      </c>
      <c r="S139" s="31">
        <v>2</v>
      </c>
      <c r="T139" s="31">
        <v>673</v>
      </c>
      <c r="U139" s="31" t="s">
        <v>1422</v>
      </c>
      <c r="V139" s="31">
        <v>2</v>
      </c>
      <c r="W139" s="31">
        <v>723</v>
      </c>
      <c r="X139" s="31" t="s">
        <v>17</v>
      </c>
      <c r="Y139" s="32" t="str">
        <f t="shared" si="45"/>
        <v>NA</v>
      </c>
      <c r="Z139" s="32" t="str">
        <f t="shared" si="37"/>
        <v>NA</v>
      </c>
      <c r="AA139" s="40">
        <v>8</v>
      </c>
      <c r="AB139" s="31" t="s">
        <v>9</v>
      </c>
      <c r="AC139" s="32" t="str">
        <f t="shared" si="49"/>
        <v>NA</v>
      </c>
      <c r="AD139" s="32">
        <f t="shared" si="50"/>
        <v>8</v>
      </c>
      <c r="AE139" s="32">
        <f t="shared" si="51"/>
        <v>136.25</v>
      </c>
      <c r="AF139" s="32">
        <f t="shared" si="38"/>
        <v>136.25</v>
      </c>
      <c r="AG139" s="40" t="s">
        <v>8</v>
      </c>
      <c r="AH139" s="32" t="s">
        <v>9</v>
      </c>
      <c r="AI139" s="40" t="s">
        <v>8</v>
      </c>
      <c r="AJ139" s="32" t="s">
        <v>9</v>
      </c>
      <c r="AK139" s="40" t="s">
        <v>8</v>
      </c>
      <c r="AL139" s="32" t="s">
        <v>9</v>
      </c>
      <c r="AM139" s="32">
        <f t="shared" si="39"/>
        <v>136.25</v>
      </c>
      <c r="AN139" s="40">
        <f t="shared" si="40"/>
        <v>136.25</v>
      </c>
      <c r="AO139" s="31" t="s">
        <v>2847</v>
      </c>
      <c r="AP139" s="31">
        <v>2005</v>
      </c>
      <c r="AQ139" s="31" t="s">
        <v>1731</v>
      </c>
      <c r="AR139" s="31" t="s">
        <v>58</v>
      </c>
      <c r="AS139" s="31" t="s">
        <v>1888</v>
      </c>
      <c r="AT139" s="31" t="s">
        <v>45</v>
      </c>
      <c r="AU139" s="113" t="str">
        <f t="shared" si="53"/>
        <v>Collins, S.E., 2005</v>
      </c>
      <c r="AV139" s="6"/>
      <c r="AW139" s="34" t="s">
        <v>1169</v>
      </c>
      <c r="AX139" s="4"/>
      <c r="AY139" s="4"/>
      <c r="AZ139" s="4"/>
      <c r="BA139" s="4"/>
    </row>
    <row r="140" spans="1:53" s="5" customFormat="1" ht="15.75" customHeight="1" x14ac:dyDescent="0.3">
      <c r="A140" s="31" t="s">
        <v>2439</v>
      </c>
      <c r="B140" s="40">
        <v>2</v>
      </c>
      <c r="C140" s="32" t="s">
        <v>8</v>
      </c>
      <c r="D140" s="31" t="str">
        <f t="shared" si="52"/>
        <v>NA</v>
      </c>
      <c r="E140" s="32">
        <f t="shared" si="35"/>
        <v>2</v>
      </c>
      <c r="F140" s="40">
        <v>260</v>
      </c>
      <c r="G140" s="32">
        <f t="shared" si="42"/>
        <v>13000</v>
      </c>
      <c r="H140" s="31" t="s">
        <v>61</v>
      </c>
      <c r="I140" s="31" t="s">
        <v>836</v>
      </c>
      <c r="J140" s="31" t="s">
        <v>9</v>
      </c>
      <c r="K140" s="31">
        <f>350+273</f>
        <v>623</v>
      </c>
      <c r="L140" s="31">
        <v>3</v>
      </c>
      <c r="M140" s="31" t="s">
        <v>10</v>
      </c>
      <c r="N140" s="31" t="s">
        <v>56</v>
      </c>
      <c r="O140" s="31"/>
      <c r="P140" s="31" t="s">
        <v>199</v>
      </c>
      <c r="Q140" s="39">
        <v>6.7</v>
      </c>
      <c r="R140" s="31" t="str">
        <f t="shared" si="48"/>
        <v>NA</v>
      </c>
      <c r="S140" s="31"/>
      <c r="T140" s="31"/>
      <c r="U140" s="31" t="s">
        <v>1422</v>
      </c>
      <c r="V140" s="31">
        <v>4</v>
      </c>
      <c r="W140" s="31">
        <v>673</v>
      </c>
      <c r="X140" s="31" t="s">
        <v>17</v>
      </c>
      <c r="Y140" s="32">
        <f t="shared" si="45"/>
        <v>1.1676000000000002</v>
      </c>
      <c r="Z140" s="32" t="str">
        <f t="shared" si="37"/>
        <v>NA</v>
      </c>
      <c r="AA140" s="41">
        <v>4.2</v>
      </c>
      <c r="AB140" s="31" t="s">
        <v>9</v>
      </c>
      <c r="AC140" s="32" t="str">
        <f t="shared" si="49"/>
        <v>NA</v>
      </c>
      <c r="AD140" s="32">
        <f t="shared" si="50"/>
        <v>4.2</v>
      </c>
      <c r="AE140" s="32" t="str">
        <f t="shared" si="51"/>
        <v>NA</v>
      </c>
      <c r="AF140" s="32">
        <f t="shared" si="38"/>
        <v>278</v>
      </c>
      <c r="AG140" s="40">
        <v>278</v>
      </c>
      <c r="AH140" s="32" t="s">
        <v>9</v>
      </c>
      <c r="AI140" s="40" t="s">
        <v>8</v>
      </c>
      <c r="AJ140" s="32" t="s">
        <v>9</v>
      </c>
      <c r="AK140" s="40">
        <v>182</v>
      </c>
      <c r="AL140" s="32" t="s">
        <v>9</v>
      </c>
      <c r="AM140" s="32">
        <f t="shared" si="39"/>
        <v>278</v>
      </c>
      <c r="AN140" s="40">
        <f t="shared" si="40"/>
        <v>278</v>
      </c>
      <c r="AO140" s="34" t="s">
        <v>2841</v>
      </c>
      <c r="AP140" s="31">
        <v>2005</v>
      </c>
      <c r="AQ140" s="31" t="s">
        <v>1732</v>
      </c>
      <c r="AR140" s="31" t="s">
        <v>835</v>
      </c>
      <c r="AS140" s="31" t="s">
        <v>834</v>
      </c>
      <c r="AT140" s="31" t="s">
        <v>45</v>
      </c>
      <c r="AU140" s="113" t="str">
        <f t="shared" si="53"/>
        <v>Shekar, S.C., 2005</v>
      </c>
      <c r="AV140" s="6"/>
      <c r="AW140" s="34" t="s">
        <v>828</v>
      </c>
      <c r="AX140" s="4"/>
      <c r="AY140" s="4"/>
      <c r="AZ140" s="4"/>
      <c r="BA140" s="4"/>
    </row>
    <row r="141" spans="1:53" s="5" customFormat="1" ht="15.75" customHeight="1" x14ac:dyDescent="0.3">
      <c r="A141" s="31" t="s">
        <v>2439</v>
      </c>
      <c r="B141" s="40">
        <v>4</v>
      </c>
      <c r="C141" s="32" t="s">
        <v>8</v>
      </c>
      <c r="D141" s="31" t="str">
        <f t="shared" si="52"/>
        <v>NA</v>
      </c>
      <c r="E141" s="32">
        <f t="shared" si="35"/>
        <v>4</v>
      </c>
      <c r="F141" s="40">
        <v>260</v>
      </c>
      <c r="G141" s="32">
        <f t="shared" si="42"/>
        <v>6500</v>
      </c>
      <c r="H141" s="31" t="s">
        <v>61</v>
      </c>
      <c r="I141" s="31" t="s">
        <v>836</v>
      </c>
      <c r="J141" s="31" t="s">
        <v>9</v>
      </c>
      <c r="K141" s="31">
        <f>350+273</f>
        <v>623</v>
      </c>
      <c r="L141" s="31">
        <v>3</v>
      </c>
      <c r="M141" s="31" t="s">
        <v>10</v>
      </c>
      <c r="N141" s="31" t="s">
        <v>56</v>
      </c>
      <c r="O141" s="31"/>
      <c r="P141" s="31" t="s">
        <v>199</v>
      </c>
      <c r="Q141" s="39">
        <v>6.7</v>
      </c>
      <c r="R141" s="31" t="str">
        <f t="shared" si="48"/>
        <v>NA</v>
      </c>
      <c r="S141" s="31"/>
      <c r="T141" s="31"/>
      <c r="U141" s="31" t="s">
        <v>1422</v>
      </c>
      <c r="V141" s="31">
        <v>4</v>
      </c>
      <c r="W141" s="31">
        <v>673</v>
      </c>
      <c r="X141" s="31" t="s">
        <v>17</v>
      </c>
      <c r="Y141" s="32">
        <f t="shared" si="45"/>
        <v>1.1602999999999999</v>
      </c>
      <c r="Z141" s="32" t="str">
        <f t="shared" si="37"/>
        <v>NA</v>
      </c>
      <c r="AA141" s="41">
        <v>4.0999999999999996</v>
      </c>
      <c r="AB141" s="31" t="s">
        <v>9</v>
      </c>
      <c r="AC141" s="32" t="str">
        <f t="shared" si="49"/>
        <v>NA</v>
      </c>
      <c r="AD141" s="32">
        <f t="shared" si="50"/>
        <v>4.0999999999999996</v>
      </c>
      <c r="AE141" s="32" t="str">
        <f t="shared" si="51"/>
        <v>NA</v>
      </c>
      <c r="AF141" s="32">
        <f t="shared" si="38"/>
        <v>283</v>
      </c>
      <c r="AG141" s="40">
        <v>283</v>
      </c>
      <c r="AH141" s="32" t="s">
        <v>9</v>
      </c>
      <c r="AI141" s="40" t="s">
        <v>8</v>
      </c>
      <c r="AJ141" s="32" t="s">
        <v>9</v>
      </c>
      <c r="AK141" s="40">
        <v>216</v>
      </c>
      <c r="AL141" s="32" t="s">
        <v>9</v>
      </c>
      <c r="AM141" s="32">
        <f t="shared" si="39"/>
        <v>283</v>
      </c>
      <c r="AN141" s="40">
        <f t="shared" si="40"/>
        <v>283</v>
      </c>
      <c r="AO141" s="34" t="s">
        <v>2841</v>
      </c>
      <c r="AP141" s="31">
        <v>2005</v>
      </c>
      <c r="AQ141" s="31" t="s">
        <v>1732</v>
      </c>
      <c r="AR141" s="31" t="s">
        <v>835</v>
      </c>
      <c r="AS141" s="31" t="s">
        <v>834</v>
      </c>
      <c r="AT141" s="31" t="s">
        <v>45</v>
      </c>
      <c r="AU141" s="113" t="str">
        <f t="shared" si="53"/>
        <v>Shekar, S.C., 2005</v>
      </c>
      <c r="AV141" s="6"/>
      <c r="AW141" s="34" t="s">
        <v>828</v>
      </c>
      <c r="AX141" s="4"/>
      <c r="AY141" s="4"/>
      <c r="AZ141" s="4"/>
      <c r="BA141" s="4"/>
    </row>
    <row r="142" spans="1:53" s="5" customFormat="1" ht="15.75" customHeight="1" x14ac:dyDescent="0.3">
      <c r="A142" s="31" t="s">
        <v>2439</v>
      </c>
      <c r="B142" s="40">
        <v>6</v>
      </c>
      <c r="C142" s="32" t="s">
        <v>8</v>
      </c>
      <c r="D142" s="31" t="str">
        <f t="shared" si="52"/>
        <v>NA</v>
      </c>
      <c r="E142" s="32">
        <f t="shared" si="35"/>
        <v>6</v>
      </c>
      <c r="F142" s="40">
        <v>260</v>
      </c>
      <c r="G142" s="32">
        <f t="shared" si="42"/>
        <v>4333.333333333333</v>
      </c>
      <c r="H142" s="31" t="s">
        <v>61</v>
      </c>
      <c r="I142" s="31" t="s">
        <v>836</v>
      </c>
      <c r="J142" s="31" t="s">
        <v>9</v>
      </c>
      <c r="K142" s="31">
        <f>350+273</f>
        <v>623</v>
      </c>
      <c r="L142" s="31">
        <v>3</v>
      </c>
      <c r="M142" s="31" t="s">
        <v>10</v>
      </c>
      <c r="N142" s="31" t="s">
        <v>56</v>
      </c>
      <c r="O142" s="31"/>
      <c r="P142" s="31" t="s">
        <v>199</v>
      </c>
      <c r="Q142" s="39">
        <v>6.7</v>
      </c>
      <c r="R142" s="31" t="str">
        <f t="shared" si="48"/>
        <v>NA</v>
      </c>
      <c r="S142" s="31"/>
      <c r="T142" s="31"/>
      <c r="U142" s="31" t="s">
        <v>1422</v>
      </c>
      <c r="V142" s="31">
        <v>4</v>
      </c>
      <c r="W142" s="31">
        <v>673</v>
      </c>
      <c r="X142" s="31" t="s">
        <v>17</v>
      </c>
      <c r="Y142" s="32">
        <f t="shared" si="45"/>
        <v>1.1628000000000001</v>
      </c>
      <c r="Z142" s="32" t="str">
        <f t="shared" si="37"/>
        <v>NA</v>
      </c>
      <c r="AA142" s="41">
        <v>3.8</v>
      </c>
      <c r="AB142" s="31" t="s">
        <v>9</v>
      </c>
      <c r="AC142" s="32" t="str">
        <f t="shared" si="49"/>
        <v>NA</v>
      </c>
      <c r="AD142" s="32">
        <f t="shared" si="50"/>
        <v>3.8</v>
      </c>
      <c r="AE142" s="32" t="str">
        <f t="shared" si="51"/>
        <v>NA</v>
      </c>
      <c r="AF142" s="32">
        <f t="shared" si="38"/>
        <v>306</v>
      </c>
      <c r="AG142" s="40">
        <v>306</v>
      </c>
      <c r="AH142" s="32" t="s">
        <v>9</v>
      </c>
      <c r="AI142" s="40" t="s">
        <v>8</v>
      </c>
      <c r="AJ142" s="32" t="s">
        <v>9</v>
      </c>
      <c r="AK142" s="40">
        <v>269</v>
      </c>
      <c r="AL142" s="32" t="s">
        <v>9</v>
      </c>
      <c r="AM142" s="32">
        <f t="shared" si="39"/>
        <v>306</v>
      </c>
      <c r="AN142" s="40">
        <f t="shared" si="40"/>
        <v>306</v>
      </c>
      <c r="AO142" s="34" t="s">
        <v>2841</v>
      </c>
      <c r="AP142" s="31">
        <v>2005</v>
      </c>
      <c r="AQ142" s="31" t="s">
        <v>1732</v>
      </c>
      <c r="AR142" s="31" t="s">
        <v>835</v>
      </c>
      <c r="AS142" s="31" t="s">
        <v>834</v>
      </c>
      <c r="AT142" s="31" t="s">
        <v>45</v>
      </c>
      <c r="AU142" s="113" t="str">
        <f t="shared" si="53"/>
        <v>Shekar, S.C., 2005</v>
      </c>
      <c r="AV142" s="6"/>
      <c r="AW142" s="34" t="s">
        <v>828</v>
      </c>
      <c r="AX142" s="4"/>
      <c r="AY142" s="4"/>
      <c r="AZ142" s="4"/>
      <c r="BA142" s="4"/>
    </row>
    <row r="143" spans="1:53" s="5" customFormat="1" ht="15.75" customHeight="1" x14ac:dyDescent="0.3">
      <c r="A143" s="31" t="s">
        <v>2439</v>
      </c>
      <c r="B143" s="40">
        <v>8</v>
      </c>
      <c r="C143" s="32" t="s">
        <v>8</v>
      </c>
      <c r="D143" s="31" t="str">
        <f t="shared" si="52"/>
        <v>NA</v>
      </c>
      <c r="E143" s="32">
        <f t="shared" si="35"/>
        <v>8</v>
      </c>
      <c r="F143" s="40">
        <v>260</v>
      </c>
      <c r="G143" s="32">
        <f t="shared" si="42"/>
        <v>3250</v>
      </c>
      <c r="H143" s="31" t="s">
        <v>61</v>
      </c>
      <c r="I143" s="31" t="s">
        <v>836</v>
      </c>
      <c r="J143" s="31" t="s">
        <v>9</v>
      </c>
      <c r="K143" s="31">
        <f>350+273</f>
        <v>623</v>
      </c>
      <c r="L143" s="31">
        <v>3</v>
      </c>
      <c r="M143" s="31" t="s">
        <v>10</v>
      </c>
      <c r="N143" s="31" t="s">
        <v>56</v>
      </c>
      <c r="O143" s="31"/>
      <c r="P143" s="31" t="s">
        <v>199</v>
      </c>
      <c r="Q143" s="39">
        <v>6.7</v>
      </c>
      <c r="R143" s="31" t="str">
        <f t="shared" si="48"/>
        <v>NA</v>
      </c>
      <c r="S143" s="31"/>
      <c r="T143" s="31"/>
      <c r="U143" s="31" t="s">
        <v>1422</v>
      </c>
      <c r="V143" s="31">
        <v>4</v>
      </c>
      <c r="W143" s="31">
        <v>673</v>
      </c>
      <c r="X143" s="31" t="s">
        <v>17</v>
      </c>
      <c r="Y143" s="32">
        <f t="shared" si="45"/>
        <v>1.1655</v>
      </c>
      <c r="Z143" s="32" t="str">
        <f t="shared" si="37"/>
        <v>NA</v>
      </c>
      <c r="AA143" s="41">
        <v>3.5</v>
      </c>
      <c r="AB143" s="31" t="s">
        <v>9</v>
      </c>
      <c r="AC143" s="32" t="str">
        <f t="shared" si="49"/>
        <v>NA</v>
      </c>
      <c r="AD143" s="32">
        <f t="shared" si="50"/>
        <v>3.5</v>
      </c>
      <c r="AE143" s="32" t="str">
        <f t="shared" si="51"/>
        <v>NA</v>
      </c>
      <c r="AF143" s="32">
        <f t="shared" si="38"/>
        <v>333</v>
      </c>
      <c r="AG143" s="40">
        <v>333</v>
      </c>
      <c r="AH143" s="32" t="s">
        <v>9</v>
      </c>
      <c r="AI143" s="40" t="s">
        <v>8</v>
      </c>
      <c r="AJ143" s="32" t="s">
        <v>9</v>
      </c>
      <c r="AK143" s="40">
        <v>287</v>
      </c>
      <c r="AL143" s="32" t="s">
        <v>9</v>
      </c>
      <c r="AM143" s="32">
        <f t="shared" si="39"/>
        <v>333</v>
      </c>
      <c r="AN143" s="40">
        <f t="shared" si="40"/>
        <v>333</v>
      </c>
      <c r="AO143" s="34" t="s">
        <v>2841</v>
      </c>
      <c r="AP143" s="31">
        <v>2005</v>
      </c>
      <c r="AQ143" s="31" t="s">
        <v>1732</v>
      </c>
      <c r="AR143" s="31" t="s">
        <v>835</v>
      </c>
      <c r="AS143" s="31" t="s">
        <v>834</v>
      </c>
      <c r="AT143" s="31" t="s">
        <v>45</v>
      </c>
      <c r="AU143" s="113" t="str">
        <f t="shared" si="53"/>
        <v>Shekar, S.C., 2005</v>
      </c>
      <c r="AV143" s="6"/>
      <c r="AW143" s="34" t="s">
        <v>828</v>
      </c>
      <c r="AX143" s="4"/>
      <c r="AY143" s="4"/>
      <c r="AZ143" s="4"/>
      <c r="BA143" s="4"/>
    </row>
    <row r="144" spans="1:53" s="5" customFormat="1" ht="15.75" customHeight="1" x14ac:dyDescent="0.3">
      <c r="A144" s="31" t="s">
        <v>2439</v>
      </c>
      <c r="B144" s="40">
        <v>10</v>
      </c>
      <c r="C144" s="32" t="s">
        <v>8</v>
      </c>
      <c r="D144" s="31" t="str">
        <f t="shared" si="52"/>
        <v>NA</v>
      </c>
      <c r="E144" s="32">
        <f t="shared" si="35"/>
        <v>10</v>
      </c>
      <c r="F144" s="40">
        <v>260</v>
      </c>
      <c r="G144" s="32">
        <f t="shared" si="42"/>
        <v>2600</v>
      </c>
      <c r="H144" s="31" t="s">
        <v>61</v>
      </c>
      <c r="I144" s="31" t="s">
        <v>836</v>
      </c>
      <c r="J144" s="31" t="s">
        <v>9</v>
      </c>
      <c r="K144" s="31">
        <f>350+273</f>
        <v>623</v>
      </c>
      <c r="L144" s="31">
        <v>3</v>
      </c>
      <c r="M144" s="31" t="s">
        <v>10</v>
      </c>
      <c r="N144" s="31" t="s">
        <v>56</v>
      </c>
      <c r="O144" s="31"/>
      <c r="P144" s="31" t="s">
        <v>199</v>
      </c>
      <c r="Q144" s="39">
        <v>6.7</v>
      </c>
      <c r="R144" s="31" t="str">
        <f t="shared" si="48"/>
        <v>NA</v>
      </c>
      <c r="S144" s="31"/>
      <c r="T144" s="31"/>
      <c r="U144" s="31" t="s">
        <v>1422</v>
      </c>
      <c r="V144" s="31">
        <v>4</v>
      </c>
      <c r="W144" s="31">
        <v>673</v>
      </c>
      <c r="X144" s="31" t="s">
        <v>17</v>
      </c>
      <c r="Y144" s="32">
        <f t="shared" si="45"/>
        <v>1.1879999999999999</v>
      </c>
      <c r="Z144" s="32" t="str">
        <f t="shared" si="37"/>
        <v>NA</v>
      </c>
      <c r="AA144" s="41">
        <v>3</v>
      </c>
      <c r="AB144" s="31" t="s">
        <v>9</v>
      </c>
      <c r="AC144" s="32" t="str">
        <f t="shared" si="49"/>
        <v>NA</v>
      </c>
      <c r="AD144" s="32">
        <f t="shared" si="50"/>
        <v>3</v>
      </c>
      <c r="AE144" s="32" t="str">
        <f t="shared" si="51"/>
        <v>NA</v>
      </c>
      <c r="AF144" s="32">
        <f t="shared" si="38"/>
        <v>396</v>
      </c>
      <c r="AG144" s="40">
        <v>396</v>
      </c>
      <c r="AH144" s="32" t="s">
        <v>9</v>
      </c>
      <c r="AI144" s="40" t="s">
        <v>8</v>
      </c>
      <c r="AJ144" s="32" t="s">
        <v>9</v>
      </c>
      <c r="AK144" s="40">
        <v>381</v>
      </c>
      <c r="AL144" s="32" t="s">
        <v>9</v>
      </c>
      <c r="AM144" s="32">
        <f t="shared" si="39"/>
        <v>396</v>
      </c>
      <c r="AN144" s="40">
        <f t="shared" si="40"/>
        <v>396</v>
      </c>
      <c r="AO144" s="34" t="s">
        <v>2841</v>
      </c>
      <c r="AP144" s="31">
        <v>2005</v>
      </c>
      <c r="AQ144" s="31" t="s">
        <v>1732</v>
      </c>
      <c r="AR144" s="31" t="s">
        <v>835</v>
      </c>
      <c r="AS144" s="31" t="s">
        <v>834</v>
      </c>
      <c r="AT144" s="31" t="s">
        <v>45</v>
      </c>
      <c r="AU144" s="113" t="str">
        <f t="shared" si="53"/>
        <v>Shekar, S.C., 2005</v>
      </c>
      <c r="AV144" s="6"/>
      <c r="AW144" s="34" t="s">
        <v>828</v>
      </c>
      <c r="AX144" s="4"/>
      <c r="AY144" s="4"/>
      <c r="AZ144" s="4"/>
      <c r="BA144" s="4"/>
    </row>
    <row r="145" spans="1:53" s="5" customFormat="1" ht="15.6" customHeight="1" x14ac:dyDescent="0.3">
      <c r="A145" s="31" t="s">
        <v>2439</v>
      </c>
      <c r="B145" s="40">
        <v>0.5</v>
      </c>
      <c r="C145" s="32" t="s">
        <v>8</v>
      </c>
      <c r="D145" s="31" t="str">
        <f t="shared" si="52"/>
        <v>NA</v>
      </c>
      <c r="E145" s="32">
        <f t="shared" si="35"/>
        <v>0.5</v>
      </c>
      <c r="F145" s="40">
        <v>716</v>
      </c>
      <c r="G145" s="32">
        <f t="shared" si="42"/>
        <v>143200</v>
      </c>
      <c r="H145" s="31" t="s">
        <v>7</v>
      </c>
      <c r="I145" s="31" t="s">
        <v>553</v>
      </c>
      <c r="J145" s="31" t="s">
        <v>9</v>
      </c>
      <c r="K145" s="31"/>
      <c r="L145" s="31"/>
      <c r="M145" s="31" t="s">
        <v>10</v>
      </c>
      <c r="N145" s="31"/>
      <c r="O145" s="31"/>
      <c r="P145" s="31" t="s">
        <v>199</v>
      </c>
      <c r="Q145" s="39">
        <v>3</v>
      </c>
      <c r="R145" s="31" t="str">
        <f t="shared" si="48"/>
        <v>NA</v>
      </c>
      <c r="S145" s="31">
        <v>2</v>
      </c>
      <c r="T145" s="31">
        <v>773</v>
      </c>
      <c r="U145" s="31" t="s">
        <v>1422</v>
      </c>
      <c r="V145" s="31">
        <v>2</v>
      </c>
      <c r="W145" s="31">
        <v>298</v>
      </c>
      <c r="X145" s="31" t="s">
        <v>17</v>
      </c>
      <c r="Y145" s="32">
        <f t="shared" si="45"/>
        <v>1.1223000000000001</v>
      </c>
      <c r="Z145" s="32" t="str">
        <f t="shared" si="37"/>
        <v>NA</v>
      </c>
      <c r="AA145" s="41">
        <v>26.1</v>
      </c>
      <c r="AB145" s="31" t="s">
        <v>9</v>
      </c>
      <c r="AC145" s="32" t="str">
        <f t="shared" si="49"/>
        <v>NA</v>
      </c>
      <c r="AD145" s="32">
        <f t="shared" si="50"/>
        <v>26.1</v>
      </c>
      <c r="AE145" s="32" t="str">
        <f t="shared" si="51"/>
        <v>NA</v>
      </c>
      <c r="AF145" s="32">
        <f t="shared" si="38"/>
        <v>43</v>
      </c>
      <c r="AG145" s="40">
        <v>43</v>
      </c>
      <c r="AH145" s="32" t="s">
        <v>9</v>
      </c>
      <c r="AI145" s="40" t="s">
        <v>8</v>
      </c>
      <c r="AJ145" s="32" t="s">
        <v>9</v>
      </c>
      <c r="AK145" s="40">
        <v>48</v>
      </c>
      <c r="AL145" s="32" t="s">
        <v>9</v>
      </c>
      <c r="AM145" s="32">
        <f t="shared" si="39"/>
        <v>43</v>
      </c>
      <c r="AN145" s="40">
        <f t="shared" si="40"/>
        <v>43</v>
      </c>
      <c r="AO145" s="31" t="s">
        <v>2854</v>
      </c>
      <c r="AP145" s="31">
        <v>2005</v>
      </c>
      <c r="AQ145" s="31" t="s">
        <v>42</v>
      </c>
      <c r="AR145" s="31" t="s">
        <v>808</v>
      </c>
      <c r="AS145" s="31" t="s">
        <v>91</v>
      </c>
      <c r="AT145" s="31" t="s">
        <v>45</v>
      </c>
      <c r="AU145" s="113" t="str">
        <f t="shared" si="53"/>
        <v>Panpranot, J., 2005</v>
      </c>
      <c r="AV145" s="6"/>
      <c r="AW145" s="34" t="s">
        <v>815</v>
      </c>
      <c r="AX145" s="4"/>
      <c r="AY145" s="4"/>
      <c r="AZ145" s="4"/>
      <c r="BA145" s="4"/>
    </row>
    <row r="146" spans="1:53" s="5" customFormat="1" ht="15.75" customHeight="1" x14ac:dyDescent="0.3">
      <c r="A146" s="31" t="s">
        <v>2439</v>
      </c>
      <c r="B146" s="40">
        <v>0.5</v>
      </c>
      <c r="C146" s="32" t="s">
        <v>8</v>
      </c>
      <c r="D146" s="31" t="str">
        <f t="shared" si="52"/>
        <v>NA</v>
      </c>
      <c r="E146" s="32">
        <f t="shared" si="35"/>
        <v>0.5</v>
      </c>
      <c r="F146" s="40">
        <v>716</v>
      </c>
      <c r="G146" s="32">
        <f t="shared" si="42"/>
        <v>143200</v>
      </c>
      <c r="H146" s="31" t="s">
        <v>7</v>
      </c>
      <c r="I146" s="31" t="s">
        <v>553</v>
      </c>
      <c r="J146" s="31" t="s">
        <v>9</v>
      </c>
      <c r="K146" s="31"/>
      <c r="L146" s="31"/>
      <c r="M146" s="31" t="s">
        <v>24</v>
      </c>
      <c r="N146" s="31"/>
      <c r="O146" s="31"/>
      <c r="P146" s="31" t="s">
        <v>199</v>
      </c>
      <c r="Q146" s="39">
        <v>3</v>
      </c>
      <c r="R146" s="31" t="str">
        <f t="shared" si="48"/>
        <v>NA</v>
      </c>
      <c r="S146" s="31">
        <v>2</v>
      </c>
      <c r="T146" s="31">
        <v>773</v>
      </c>
      <c r="U146" s="31" t="s">
        <v>1422</v>
      </c>
      <c r="V146" s="31">
        <v>2</v>
      </c>
      <c r="W146" s="31">
        <v>298</v>
      </c>
      <c r="X146" s="31" t="s">
        <v>17</v>
      </c>
      <c r="Y146" s="32">
        <f t="shared" si="45"/>
        <v>1.1151</v>
      </c>
      <c r="Z146" s="32" t="str">
        <f t="shared" si="37"/>
        <v>NA</v>
      </c>
      <c r="AA146" s="41">
        <v>17.7</v>
      </c>
      <c r="AB146" s="31" t="s">
        <v>9</v>
      </c>
      <c r="AC146" s="32" t="str">
        <f t="shared" si="49"/>
        <v>NA</v>
      </c>
      <c r="AD146" s="32">
        <f t="shared" si="50"/>
        <v>17.7</v>
      </c>
      <c r="AE146" s="32" t="str">
        <f t="shared" si="51"/>
        <v>NA</v>
      </c>
      <c r="AF146" s="32">
        <f t="shared" si="38"/>
        <v>63</v>
      </c>
      <c r="AG146" s="40">
        <v>63</v>
      </c>
      <c r="AH146" s="32" t="s">
        <v>9</v>
      </c>
      <c r="AI146" s="40">
        <v>100</v>
      </c>
      <c r="AJ146" s="32" t="s">
        <v>9</v>
      </c>
      <c r="AK146" s="40">
        <v>101</v>
      </c>
      <c r="AL146" s="32" t="s">
        <v>9</v>
      </c>
      <c r="AM146" s="32">
        <f t="shared" si="39"/>
        <v>63</v>
      </c>
      <c r="AN146" s="40">
        <f t="shared" si="40"/>
        <v>63</v>
      </c>
      <c r="AO146" s="31" t="s">
        <v>2854</v>
      </c>
      <c r="AP146" s="31">
        <v>2005</v>
      </c>
      <c r="AQ146" s="31" t="s">
        <v>42</v>
      </c>
      <c r="AR146" s="31" t="s">
        <v>808</v>
      </c>
      <c r="AS146" s="31" t="s">
        <v>91</v>
      </c>
      <c r="AT146" s="31" t="s">
        <v>45</v>
      </c>
      <c r="AU146" s="113" t="str">
        <f t="shared" si="53"/>
        <v>Panpranot, J., 2005</v>
      </c>
      <c r="AV146" s="6"/>
      <c r="AW146" s="34" t="s">
        <v>815</v>
      </c>
      <c r="AX146" s="4"/>
      <c r="AY146" s="4"/>
      <c r="AZ146" s="4"/>
      <c r="BA146" s="4"/>
    </row>
    <row r="147" spans="1:53" s="5" customFormat="1" ht="13.95" customHeight="1" x14ac:dyDescent="0.3">
      <c r="A147" s="31" t="s">
        <v>2439</v>
      </c>
      <c r="B147" s="40">
        <v>0.5</v>
      </c>
      <c r="C147" s="32" t="s">
        <v>8</v>
      </c>
      <c r="D147" s="31" t="str">
        <f t="shared" si="52"/>
        <v>NA</v>
      </c>
      <c r="E147" s="32">
        <f t="shared" si="35"/>
        <v>0.5</v>
      </c>
      <c r="F147" s="40">
        <v>716</v>
      </c>
      <c r="G147" s="32">
        <f t="shared" si="42"/>
        <v>143200</v>
      </c>
      <c r="H147" s="31" t="s">
        <v>7</v>
      </c>
      <c r="I147" s="31" t="s">
        <v>553</v>
      </c>
      <c r="J147" s="31" t="s">
        <v>9</v>
      </c>
      <c r="K147" s="31"/>
      <c r="L147" s="31"/>
      <c r="M147" s="49" t="s">
        <v>303</v>
      </c>
      <c r="N147" s="31"/>
      <c r="O147" s="31"/>
      <c r="P147" s="31" t="s">
        <v>199</v>
      </c>
      <c r="Q147" s="39">
        <v>3</v>
      </c>
      <c r="R147" s="31" t="str">
        <f t="shared" si="48"/>
        <v>NA</v>
      </c>
      <c r="S147" s="31">
        <v>2</v>
      </c>
      <c r="T147" s="31">
        <v>773</v>
      </c>
      <c r="U147" s="31" t="s">
        <v>1422</v>
      </c>
      <c r="V147" s="31">
        <v>2</v>
      </c>
      <c r="W147" s="31">
        <v>298</v>
      </c>
      <c r="X147" s="31" t="s">
        <v>17</v>
      </c>
      <c r="Y147" s="32">
        <f t="shared" si="45"/>
        <v>1.1220000000000001</v>
      </c>
      <c r="Z147" s="32" t="str">
        <f t="shared" si="37"/>
        <v>NA</v>
      </c>
      <c r="AA147" s="41">
        <v>22</v>
      </c>
      <c r="AB147" s="31" t="s">
        <v>9</v>
      </c>
      <c r="AC147" s="32" t="str">
        <f t="shared" si="49"/>
        <v>NA</v>
      </c>
      <c r="AD147" s="32">
        <f t="shared" si="50"/>
        <v>22</v>
      </c>
      <c r="AE147" s="32" t="str">
        <f t="shared" si="51"/>
        <v>NA</v>
      </c>
      <c r="AF147" s="32">
        <f t="shared" si="38"/>
        <v>51</v>
      </c>
      <c r="AG147" s="40">
        <v>51</v>
      </c>
      <c r="AH147" s="32" t="s">
        <v>9</v>
      </c>
      <c r="AI147" s="40">
        <v>120</v>
      </c>
      <c r="AJ147" s="32" t="s">
        <v>9</v>
      </c>
      <c r="AK147" s="40">
        <v>115</v>
      </c>
      <c r="AL147" s="32" t="s">
        <v>9</v>
      </c>
      <c r="AM147" s="32">
        <f t="shared" si="39"/>
        <v>51</v>
      </c>
      <c r="AN147" s="40">
        <f t="shared" si="40"/>
        <v>51</v>
      </c>
      <c r="AO147" s="31" t="s">
        <v>2854</v>
      </c>
      <c r="AP147" s="31">
        <v>2005</v>
      </c>
      <c r="AQ147" s="31" t="s">
        <v>42</v>
      </c>
      <c r="AR147" s="31" t="s">
        <v>808</v>
      </c>
      <c r="AS147" s="31" t="s">
        <v>91</v>
      </c>
      <c r="AT147" s="31" t="s">
        <v>45</v>
      </c>
      <c r="AU147" s="113" t="str">
        <f t="shared" si="53"/>
        <v>Panpranot, J., 2005</v>
      </c>
      <c r="AV147" s="6"/>
      <c r="AW147" s="34" t="s">
        <v>815</v>
      </c>
      <c r="AX147" s="4"/>
      <c r="AY147" s="4"/>
      <c r="AZ147" s="4"/>
      <c r="BA147" s="4"/>
    </row>
    <row r="148" spans="1:53" s="5" customFormat="1" ht="15.75" customHeight="1" x14ac:dyDescent="0.3">
      <c r="A148" s="31" t="s">
        <v>2439</v>
      </c>
      <c r="B148" s="40" t="s">
        <v>8</v>
      </c>
      <c r="C148" s="32">
        <v>0.57999999999999996</v>
      </c>
      <c r="D148" s="31" t="str">
        <f t="shared" si="52"/>
        <v>NA</v>
      </c>
      <c r="E148" s="32">
        <f t="shared" si="35"/>
        <v>0.57999999999999996</v>
      </c>
      <c r="F148" s="40"/>
      <c r="G148" s="32" t="s">
        <v>8</v>
      </c>
      <c r="H148" s="49" t="s">
        <v>1414</v>
      </c>
      <c r="I148" s="31" t="s">
        <v>9</v>
      </c>
      <c r="J148" s="31" t="s">
        <v>9</v>
      </c>
      <c r="K148" s="31"/>
      <c r="L148" s="31"/>
      <c r="M148" s="31" t="s">
        <v>33</v>
      </c>
      <c r="N148" s="31" t="s">
        <v>56</v>
      </c>
      <c r="O148" s="68">
        <v>9</v>
      </c>
      <c r="P148" s="31" t="s">
        <v>199</v>
      </c>
      <c r="Q148" s="39">
        <v>7.5</v>
      </c>
      <c r="R148" s="31">
        <f t="shared" si="48"/>
        <v>-1.5</v>
      </c>
      <c r="S148" s="31">
        <v>1</v>
      </c>
      <c r="T148" s="31">
        <f>550+273</f>
        <v>823</v>
      </c>
      <c r="U148" s="31" t="s">
        <v>1422</v>
      </c>
      <c r="V148" s="31">
        <v>1</v>
      </c>
      <c r="W148" s="31">
        <v>773</v>
      </c>
      <c r="X148" s="31" t="s">
        <v>17</v>
      </c>
      <c r="Y148" s="32" t="str">
        <f t="shared" si="45"/>
        <v>NA</v>
      </c>
      <c r="Z148" s="32" t="str">
        <f t="shared" si="37"/>
        <v>NA</v>
      </c>
      <c r="AA148" s="41">
        <v>9.3000000000000007</v>
      </c>
      <c r="AB148" s="31" t="s">
        <v>9</v>
      </c>
      <c r="AC148" s="32" t="str">
        <f t="shared" si="49"/>
        <v>NA</v>
      </c>
      <c r="AD148" s="32">
        <f t="shared" si="50"/>
        <v>9.3000000000000007</v>
      </c>
      <c r="AE148" s="32">
        <f t="shared" si="51"/>
        <v>117.2043010752688</v>
      </c>
      <c r="AF148" s="32">
        <f t="shared" si="38"/>
        <v>117.2043010752688</v>
      </c>
      <c r="AG148" s="40" t="s">
        <v>8</v>
      </c>
      <c r="AH148" s="32" t="s">
        <v>9</v>
      </c>
      <c r="AI148" s="40" t="s">
        <v>8</v>
      </c>
      <c r="AJ148" s="32" t="s">
        <v>9</v>
      </c>
      <c r="AK148" s="40" t="s">
        <v>8</v>
      </c>
      <c r="AL148" s="32" t="s">
        <v>9</v>
      </c>
      <c r="AM148" s="32">
        <f t="shared" si="39"/>
        <v>117.2043010752688</v>
      </c>
      <c r="AN148" s="40">
        <f t="shared" si="40"/>
        <v>117.2043010752688</v>
      </c>
      <c r="AO148" s="31" t="s">
        <v>2844</v>
      </c>
      <c r="AP148" s="31">
        <v>2005</v>
      </c>
      <c r="AQ148" s="31" t="s">
        <v>92</v>
      </c>
      <c r="AR148" s="31" t="s">
        <v>837</v>
      </c>
      <c r="AS148" s="31" t="s">
        <v>93</v>
      </c>
      <c r="AT148" s="31" t="s">
        <v>21</v>
      </c>
      <c r="AU148" s="113" t="str">
        <f t="shared" si="53"/>
        <v>Ferrer, V., 2005</v>
      </c>
      <c r="AV148" s="1"/>
      <c r="AW148" s="34" t="s">
        <v>839</v>
      </c>
      <c r="AX148" s="4"/>
      <c r="AY148" s="4"/>
      <c r="AZ148" s="4"/>
      <c r="BA148" s="4"/>
    </row>
    <row r="149" spans="1:53" s="5" customFormat="1" ht="15.75" customHeight="1" x14ac:dyDescent="0.3">
      <c r="A149" s="31" t="s">
        <v>2439</v>
      </c>
      <c r="B149" s="40" t="s">
        <v>8</v>
      </c>
      <c r="C149" s="32">
        <v>7</v>
      </c>
      <c r="D149" s="31" t="str">
        <f t="shared" si="52"/>
        <v>NA</v>
      </c>
      <c r="E149" s="32">
        <f t="shared" ref="E149:E197" si="54">IF(B149="NA",C149,B149)</f>
        <v>7</v>
      </c>
      <c r="F149" s="40"/>
      <c r="G149" s="32" t="s">
        <v>8</v>
      </c>
      <c r="H149" s="49" t="s">
        <v>1414</v>
      </c>
      <c r="I149" s="31" t="s">
        <v>9</v>
      </c>
      <c r="J149" s="31" t="s">
        <v>9</v>
      </c>
      <c r="K149" s="31"/>
      <c r="L149" s="31"/>
      <c r="M149" s="31" t="s">
        <v>33</v>
      </c>
      <c r="N149" s="31" t="s">
        <v>56</v>
      </c>
      <c r="O149" s="68">
        <v>9</v>
      </c>
      <c r="P149" s="31" t="s">
        <v>199</v>
      </c>
      <c r="Q149" s="39">
        <v>7.5</v>
      </c>
      <c r="R149" s="31">
        <f t="shared" si="48"/>
        <v>-1.5</v>
      </c>
      <c r="S149" s="31">
        <v>1</v>
      </c>
      <c r="T149" s="31">
        <f>550+273</f>
        <v>823</v>
      </c>
      <c r="U149" s="31" t="s">
        <v>1422</v>
      </c>
      <c r="V149" s="31">
        <v>1</v>
      </c>
      <c r="W149" s="31">
        <v>773</v>
      </c>
      <c r="X149" s="31" t="s">
        <v>17</v>
      </c>
      <c r="Y149" s="32" t="str">
        <f t="shared" ref="Y149:Y180" si="55">IF(AND(X149="CO Chemisorption",AA149&lt;&gt;"NA",AG149&lt;&gt;"NA"),AA149*AG149*0.001,"NA")</f>
        <v>NA</v>
      </c>
      <c r="Z149" s="32" t="str">
        <f t="shared" ref="Z149:Z194" si="56">IF(AND(X149="H2 Chemisorption",AA149&lt;&gt;"NA",AG149&lt;&gt;"NA"),AA149*AG149*0.001,"NA")</f>
        <v>NA</v>
      </c>
      <c r="AA149" s="41">
        <v>6.6</v>
      </c>
      <c r="AB149" s="31" t="s">
        <v>9</v>
      </c>
      <c r="AC149" s="32" t="str">
        <f t="shared" si="49"/>
        <v>NA</v>
      </c>
      <c r="AD149" s="32">
        <f t="shared" si="50"/>
        <v>6.6</v>
      </c>
      <c r="AE149" s="32">
        <f t="shared" si="51"/>
        <v>165.15151515151516</v>
      </c>
      <c r="AF149" s="32">
        <f t="shared" ref="AF149:AF194" si="57">IF(AND(AG149="NA",AE149&lt;&gt;"NA"),AE149,AG149)</f>
        <v>165.15151515151516</v>
      </c>
      <c r="AG149" s="40" t="s">
        <v>8</v>
      </c>
      <c r="AH149" s="32" t="s">
        <v>9</v>
      </c>
      <c r="AI149" s="40" t="s">
        <v>8</v>
      </c>
      <c r="AJ149" s="32" t="s">
        <v>9</v>
      </c>
      <c r="AK149" s="40" t="s">
        <v>8</v>
      </c>
      <c r="AL149" s="32" t="s">
        <v>9</v>
      </c>
      <c r="AM149" s="32">
        <f t="shared" ref="AM149:AM197" si="58">IF(AND(AF149="NA",AK149&lt;&gt;"NA"),AK149,AF149)</f>
        <v>165.15151515151516</v>
      </c>
      <c r="AN149" s="40">
        <f t="shared" ref="AN149:AN197" si="59">IF(AND(AM149="NA",AI149&lt;&gt;"NA"),AI149,AM149)</f>
        <v>165.15151515151516</v>
      </c>
      <c r="AO149" s="31" t="s">
        <v>2844</v>
      </c>
      <c r="AP149" s="31">
        <v>2005</v>
      </c>
      <c r="AQ149" s="31" t="s">
        <v>92</v>
      </c>
      <c r="AR149" s="31" t="s">
        <v>837</v>
      </c>
      <c r="AS149" s="31" t="s">
        <v>93</v>
      </c>
      <c r="AT149" s="31" t="s">
        <v>21</v>
      </c>
      <c r="AU149" s="113" t="str">
        <f t="shared" si="53"/>
        <v>Ferrer, V., 2005</v>
      </c>
      <c r="AV149" s="1"/>
      <c r="AW149" s="34" t="s">
        <v>839</v>
      </c>
      <c r="AX149" s="4"/>
      <c r="AY149" s="4"/>
      <c r="AZ149" s="4"/>
      <c r="BA149" s="4"/>
    </row>
    <row r="150" spans="1:53" s="5" customFormat="1" ht="15.75" customHeight="1" x14ac:dyDescent="0.3">
      <c r="A150" s="31" t="s">
        <v>2439</v>
      </c>
      <c r="B150" s="40" t="s">
        <v>8</v>
      </c>
      <c r="C150" s="32">
        <v>2.1</v>
      </c>
      <c r="D150" s="31" t="str">
        <f t="shared" si="52"/>
        <v>NA</v>
      </c>
      <c r="E150" s="32">
        <f t="shared" si="54"/>
        <v>2.1</v>
      </c>
      <c r="F150" s="40"/>
      <c r="G150" s="32" t="s">
        <v>8</v>
      </c>
      <c r="H150" s="31" t="s">
        <v>86</v>
      </c>
      <c r="I150" s="31" t="s">
        <v>9</v>
      </c>
      <c r="J150" s="31" t="s">
        <v>9</v>
      </c>
      <c r="K150" s="31"/>
      <c r="L150" s="31"/>
      <c r="M150" s="31" t="s">
        <v>33</v>
      </c>
      <c r="N150" s="31" t="s">
        <v>56</v>
      </c>
      <c r="O150" s="68">
        <v>9</v>
      </c>
      <c r="P150" s="31" t="s">
        <v>199</v>
      </c>
      <c r="Q150" s="39">
        <v>6</v>
      </c>
      <c r="R150" s="31">
        <f t="shared" si="48"/>
        <v>-3</v>
      </c>
      <c r="S150" s="31">
        <v>1</v>
      </c>
      <c r="T150" s="31">
        <f>550+273</f>
        <v>823</v>
      </c>
      <c r="U150" s="31" t="s">
        <v>1422</v>
      </c>
      <c r="V150" s="31">
        <v>1</v>
      </c>
      <c r="W150" s="31">
        <v>773</v>
      </c>
      <c r="X150" s="31" t="s">
        <v>17</v>
      </c>
      <c r="Y150" s="32" t="str">
        <f t="shared" si="55"/>
        <v>NA</v>
      </c>
      <c r="Z150" s="32" t="str">
        <f t="shared" si="56"/>
        <v>NA</v>
      </c>
      <c r="AA150" s="41">
        <v>6</v>
      </c>
      <c r="AB150" s="31" t="s">
        <v>9</v>
      </c>
      <c r="AC150" s="32" t="str">
        <f t="shared" si="49"/>
        <v>NA</v>
      </c>
      <c r="AD150" s="32">
        <f t="shared" si="50"/>
        <v>6</v>
      </c>
      <c r="AE150" s="32">
        <f t="shared" si="51"/>
        <v>181.66666666666666</v>
      </c>
      <c r="AF150" s="32">
        <f t="shared" si="57"/>
        <v>181.66666666666666</v>
      </c>
      <c r="AG150" s="40" t="s">
        <v>8</v>
      </c>
      <c r="AH150" s="32" t="s">
        <v>9</v>
      </c>
      <c r="AI150" s="40" t="s">
        <v>8</v>
      </c>
      <c r="AJ150" s="32" t="s">
        <v>9</v>
      </c>
      <c r="AK150" s="40" t="s">
        <v>8</v>
      </c>
      <c r="AL150" s="32" t="s">
        <v>9</v>
      </c>
      <c r="AM150" s="32">
        <f t="shared" si="58"/>
        <v>181.66666666666666</v>
      </c>
      <c r="AN150" s="40">
        <f t="shared" si="59"/>
        <v>181.66666666666666</v>
      </c>
      <c r="AO150" s="31" t="s">
        <v>2844</v>
      </c>
      <c r="AP150" s="31">
        <v>2005</v>
      </c>
      <c r="AQ150" s="31" t="s">
        <v>92</v>
      </c>
      <c r="AR150" s="31" t="s">
        <v>837</v>
      </c>
      <c r="AS150" s="31" t="s">
        <v>93</v>
      </c>
      <c r="AT150" s="31" t="s">
        <v>21</v>
      </c>
      <c r="AU150" s="113" t="str">
        <f t="shared" si="53"/>
        <v>Ferrer, V., 2005</v>
      </c>
      <c r="AV150" s="1"/>
      <c r="AW150" s="34" t="s">
        <v>838</v>
      </c>
      <c r="AX150" s="4"/>
      <c r="AY150" s="4"/>
      <c r="AZ150" s="4"/>
      <c r="BA150" s="4"/>
    </row>
    <row r="151" spans="1:53" s="5" customFormat="1" ht="15.75" customHeight="1" x14ac:dyDescent="0.3">
      <c r="A151" s="31" t="s">
        <v>2439</v>
      </c>
      <c r="B151" s="40">
        <v>2</v>
      </c>
      <c r="C151" s="32" t="s">
        <v>8</v>
      </c>
      <c r="D151" s="31" t="str">
        <f t="shared" si="52"/>
        <v>NA</v>
      </c>
      <c r="E151" s="32">
        <f t="shared" si="54"/>
        <v>2</v>
      </c>
      <c r="F151" s="40">
        <v>40</v>
      </c>
      <c r="G151" s="32">
        <f t="shared" ref="G151:G191" si="60">IF(AND(B151="NA",F151&lt;&gt;"NA"),F151*100/C151,F151*100/B151)</f>
        <v>2000</v>
      </c>
      <c r="H151" s="31" t="s">
        <v>94</v>
      </c>
      <c r="I151" s="31" t="s">
        <v>554</v>
      </c>
      <c r="J151" s="31" t="s">
        <v>9</v>
      </c>
      <c r="K151" s="31">
        <v>673</v>
      </c>
      <c r="L151" s="31">
        <v>4</v>
      </c>
      <c r="M151" s="31" t="s">
        <v>24</v>
      </c>
      <c r="N151" s="31" t="s">
        <v>56</v>
      </c>
      <c r="O151" s="31"/>
      <c r="P151" s="31" t="s">
        <v>199</v>
      </c>
      <c r="Q151" s="39">
        <v>8.9</v>
      </c>
      <c r="R151" s="31" t="str">
        <f t="shared" si="48"/>
        <v>NA</v>
      </c>
      <c r="S151" s="31">
        <v>5</v>
      </c>
      <c r="T151" s="31">
        <v>773</v>
      </c>
      <c r="U151" s="31" t="s">
        <v>1422</v>
      </c>
      <c r="V151" s="31"/>
      <c r="W151" s="31">
        <v>473</v>
      </c>
      <c r="X151" s="31" t="s">
        <v>95</v>
      </c>
      <c r="Y151" s="32" t="str">
        <f t="shared" si="55"/>
        <v>NA</v>
      </c>
      <c r="Z151" s="32" t="str">
        <f t="shared" si="56"/>
        <v>NA</v>
      </c>
      <c r="AA151" s="41">
        <v>8.6</v>
      </c>
      <c r="AB151" s="31" t="s">
        <v>9</v>
      </c>
      <c r="AC151" s="32" t="str">
        <f t="shared" si="49"/>
        <v>NA</v>
      </c>
      <c r="AD151" s="32">
        <f t="shared" si="50"/>
        <v>8.6</v>
      </c>
      <c r="AE151" s="32">
        <f t="shared" si="51"/>
        <v>126.74418604651163</v>
      </c>
      <c r="AF151" s="32">
        <f t="shared" si="57"/>
        <v>126.74418604651163</v>
      </c>
      <c r="AG151" s="40" t="s">
        <v>8</v>
      </c>
      <c r="AH151" s="32" t="s">
        <v>9</v>
      </c>
      <c r="AI151" s="40" t="s">
        <v>8</v>
      </c>
      <c r="AJ151" s="32" t="s">
        <v>9</v>
      </c>
      <c r="AK151" s="40" t="s">
        <v>8</v>
      </c>
      <c r="AL151" s="32" t="s">
        <v>9</v>
      </c>
      <c r="AM151" s="32">
        <f t="shared" si="58"/>
        <v>126.74418604651163</v>
      </c>
      <c r="AN151" s="40">
        <f t="shared" si="59"/>
        <v>126.74418604651163</v>
      </c>
      <c r="AO151" s="31" t="s">
        <v>2853</v>
      </c>
      <c r="AP151" s="31">
        <v>2005</v>
      </c>
      <c r="AQ151" s="31" t="s">
        <v>1733</v>
      </c>
      <c r="AR151" s="31" t="s">
        <v>39</v>
      </c>
      <c r="AS151" s="31" t="s">
        <v>96</v>
      </c>
      <c r="AT151" s="31" t="s">
        <v>45</v>
      </c>
      <c r="AU151" s="113" t="str">
        <f t="shared" si="53"/>
        <v>Ranganathan, E.S., 2005</v>
      </c>
      <c r="AV151" s="1"/>
      <c r="AW151" s="34" t="s">
        <v>840</v>
      </c>
      <c r="AX151" s="4"/>
      <c r="AY151" s="4"/>
      <c r="AZ151" s="4"/>
      <c r="BA151" s="4"/>
    </row>
    <row r="152" spans="1:53" s="5" customFormat="1" ht="15.75" customHeight="1" x14ac:dyDescent="0.3">
      <c r="A152" s="31" t="s">
        <v>2439</v>
      </c>
      <c r="B152" s="40">
        <v>6</v>
      </c>
      <c r="C152" s="32" t="s">
        <v>8</v>
      </c>
      <c r="D152" s="31" t="str">
        <f t="shared" si="52"/>
        <v>NA</v>
      </c>
      <c r="E152" s="32">
        <f t="shared" si="54"/>
        <v>6</v>
      </c>
      <c r="F152" s="40">
        <v>40</v>
      </c>
      <c r="G152" s="32">
        <f t="shared" si="60"/>
        <v>666.66666666666663</v>
      </c>
      <c r="H152" s="31" t="s">
        <v>94</v>
      </c>
      <c r="I152" s="31" t="s">
        <v>554</v>
      </c>
      <c r="J152" s="31" t="s">
        <v>9</v>
      </c>
      <c r="K152" s="31">
        <v>673</v>
      </c>
      <c r="L152" s="31">
        <v>4</v>
      </c>
      <c r="M152" s="31" t="s">
        <v>24</v>
      </c>
      <c r="N152" s="31" t="s">
        <v>56</v>
      </c>
      <c r="O152" s="31"/>
      <c r="P152" s="31" t="s">
        <v>199</v>
      </c>
      <c r="Q152" s="39">
        <v>8.9</v>
      </c>
      <c r="R152" s="31" t="str">
        <f t="shared" si="48"/>
        <v>NA</v>
      </c>
      <c r="S152" s="31">
        <v>5</v>
      </c>
      <c r="T152" s="31">
        <v>773</v>
      </c>
      <c r="U152" s="31" t="s">
        <v>1422</v>
      </c>
      <c r="V152" s="31"/>
      <c r="W152" s="31">
        <v>473</v>
      </c>
      <c r="X152" s="31" t="s">
        <v>95</v>
      </c>
      <c r="Y152" s="32" t="str">
        <f t="shared" si="55"/>
        <v>NA</v>
      </c>
      <c r="Z152" s="32" t="str">
        <f t="shared" si="56"/>
        <v>NA</v>
      </c>
      <c r="AA152" s="41">
        <v>6.2</v>
      </c>
      <c r="AB152" s="31" t="s">
        <v>9</v>
      </c>
      <c r="AC152" s="32" t="str">
        <f t="shared" si="49"/>
        <v>NA</v>
      </c>
      <c r="AD152" s="32">
        <f t="shared" si="50"/>
        <v>6.2</v>
      </c>
      <c r="AE152" s="32">
        <f t="shared" si="51"/>
        <v>175.80645161290323</v>
      </c>
      <c r="AF152" s="32">
        <f t="shared" si="57"/>
        <v>175.80645161290323</v>
      </c>
      <c r="AG152" s="40" t="s">
        <v>8</v>
      </c>
      <c r="AH152" s="32" t="s">
        <v>9</v>
      </c>
      <c r="AI152" s="40" t="s">
        <v>8</v>
      </c>
      <c r="AJ152" s="32" t="s">
        <v>9</v>
      </c>
      <c r="AK152" s="40" t="s">
        <v>8</v>
      </c>
      <c r="AL152" s="32" t="s">
        <v>9</v>
      </c>
      <c r="AM152" s="32">
        <f t="shared" si="58"/>
        <v>175.80645161290323</v>
      </c>
      <c r="AN152" s="40">
        <f t="shared" si="59"/>
        <v>175.80645161290323</v>
      </c>
      <c r="AO152" s="31" t="s">
        <v>2853</v>
      </c>
      <c r="AP152" s="31">
        <v>2005</v>
      </c>
      <c r="AQ152" s="31" t="s">
        <v>1733</v>
      </c>
      <c r="AR152" s="31" t="s">
        <v>39</v>
      </c>
      <c r="AS152" s="31" t="s">
        <v>96</v>
      </c>
      <c r="AT152" s="31" t="s">
        <v>45</v>
      </c>
      <c r="AU152" s="113" t="str">
        <f t="shared" ref="AU152:AU161" si="61">AQ152&amp;", "&amp;AP152</f>
        <v>Ranganathan, E.S., 2005</v>
      </c>
      <c r="AV152" s="6"/>
      <c r="AW152" s="34" t="s">
        <v>840</v>
      </c>
      <c r="AX152" s="4"/>
      <c r="AY152" s="4"/>
      <c r="AZ152" s="4"/>
      <c r="BA152" s="4"/>
    </row>
    <row r="153" spans="1:53" ht="15.75" customHeight="1" x14ac:dyDescent="0.3">
      <c r="A153" s="31" t="s">
        <v>2439</v>
      </c>
      <c r="B153" s="40">
        <v>10</v>
      </c>
      <c r="C153" s="32" t="s">
        <v>8</v>
      </c>
      <c r="D153" s="31" t="str">
        <f t="shared" si="52"/>
        <v>NA</v>
      </c>
      <c r="E153" s="32">
        <f t="shared" si="54"/>
        <v>10</v>
      </c>
      <c r="F153" s="40">
        <v>40</v>
      </c>
      <c r="G153" s="32">
        <f t="shared" si="60"/>
        <v>400</v>
      </c>
      <c r="H153" s="31" t="s">
        <v>94</v>
      </c>
      <c r="I153" s="31" t="s">
        <v>554</v>
      </c>
      <c r="J153" s="31" t="s">
        <v>9</v>
      </c>
      <c r="K153" s="31">
        <v>673</v>
      </c>
      <c r="L153" s="31">
        <v>4</v>
      </c>
      <c r="M153" s="31" t="s">
        <v>24</v>
      </c>
      <c r="N153" s="31" t="s">
        <v>56</v>
      </c>
      <c r="P153" s="31" t="s">
        <v>199</v>
      </c>
      <c r="Q153" s="39">
        <v>8.9</v>
      </c>
      <c r="R153" s="31" t="str">
        <f t="shared" si="48"/>
        <v>NA</v>
      </c>
      <c r="S153" s="31">
        <v>5</v>
      </c>
      <c r="T153" s="31">
        <v>773</v>
      </c>
      <c r="U153" s="31" t="s">
        <v>1422</v>
      </c>
      <c r="W153" s="31">
        <v>473</v>
      </c>
      <c r="X153" s="31" t="s">
        <v>95</v>
      </c>
      <c r="Y153" s="32" t="str">
        <f t="shared" si="55"/>
        <v>NA</v>
      </c>
      <c r="Z153" s="32" t="str">
        <f t="shared" si="56"/>
        <v>NA</v>
      </c>
      <c r="AA153" s="41">
        <v>5.4</v>
      </c>
      <c r="AB153" s="31" t="s">
        <v>9</v>
      </c>
      <c r="AC153" s="32" t="str">
        <f t="shared" si="49"/>
        <v>NA</v>
      </c>
      <c r="AD153" s="32">
        <f t="shared" si="50"/>
        <v>5.4</v>
      </c>
      <c r="AE153" s="32">
        <f t="shared" si="51"/>
        <v>201.85185185185185</v>
      </c>
      <c r="AF153" s="32">
        <f t="shared" si="57"/>
        <v>201.85185185185185</v>
      </c>
      <c r="AG153" s="40" t="s">
        <v>8</v>
      </c>
      <c r="AH153" s="32" t="s">
        <v>9</v>
      </c>
      <c r="AI153" s="40" t="s">
        <v>8</v>
      </c>
      <c r="AJ153" s="32" t="s">
        <v>9</v>
      </c>
      <c r="AK153" s="40" t="s">
        <v>8</v>
      </c>
      <c r="AL153" s="32" t="s">
        <v>9</v>
      </c>
      <c r="AM153" s="32">
        <f t="shared" si="58"/>
        <v>201.85185185185185</v>
      </c>
      <c r="AN153" s="40">
        <f t="shared" si="59"/>
        <v>201.85185185185185</v>
      </c>
      <c r="AO153" s="31" t="s">
        <v>2853</v>
      </c>
      <c r="AP153" s="31">
        <v>2005</v>
      </c>
      <c r="AQ153" s="31" t="s">
        <v>1733</v>
      </c>
      <c r="AR153" s="31" t="s">
        <v>39</v>
      </c>
      <c r="AS153" s="31" t="s">
        <v>96</v>
      </c>
      <c r="AT153" s="31" t="s">
        <v>45</v>
      </c>
      <c r="AU153" s="113" t="str">
        <f t="shared" si="61"/>
        <v>Ranganathan, E.S., 2005</v>
      </c>
      <c r="AV153" s="6"/>
      <c r="AW153" s="34" t="s">
        <v>840</v>
      </c>
      <c r="AX153" s="2"/>
      <c r="AY153" s="2"/>
      <c r="AZ153" s="2"/>
      <c r="BA153" s="2"/>
    </row>
    <row r="154" spans="1:53" ht="15.75" customHeight="1" x14ac:dyDescent="0.3">
      <c r="A154" s="31" t="s">
        <v>2439</v>
      </c>
      <c r="B154" s="40">
        <v>2</v>
      </c>
      <c r="C154" s="32" t="s">
        <v>8</v>
      </c>
      <c r="D154" s="31" t="str">
        <f t="shared" si="52"/>
        <v>NA</v>
      </c>
      <c r="E154" s="32">
        <f t="shared" si="54"/>
        <v>2</v>
      </c>
      <c r="F154" s="40">
        <v>110</v>
      </c>
      <c r="G154" s="32">
        <f t="shared" si="60"/>
        <v>5500</v>
      </c>
      <c r="H154" s="31" t="s">
        <v>86</v>
      </c>
      <c r="I154" s="31" t="s">
        <v>97</v>
      </c>
      <c r="J154" s="31" t="s">
        <v>9</v>
      </c>
      <c r="K154" s="31">
        <v>673</v>
      </c>
      <c r="L154" s="31">
        <v>4</v>
      </c>
      <c r="M154" s="31" t="s">
        <v>24</v>
      </c>
      <c r="N154" s="31" t="s">
        <v>56</v>
      </c>
      <c r="P154" s="31" t="s">
        <v>199</v>
      </c>
      <c r="Q154" s="39">
        <v>6</v>
      </c>
      <c r="R154" s="31" t="str">
        <f t="shared" si="48"/>
        <v>NA</v>
      </c>
      <c r="S154" s="31">
        <v>5</v>
      </c>
      <c r="T154" s="31">
        <v>773</v>
      </c>
      <c r="U154" s="31" t="s">
        <v>1422</v>
      </c>
      <c r="W154" s="31">
        <v>473</v>
      </c>
      <c r="X154" s="31" t="s">
        <v>95</v>
      </c>
      <c r="Y154" s="32" t="str">
        <f t="shared" si="55"/>
        <v>NA</v>
      </c>
      <c r="Z154" s="32" t="str">
        <f t="shared" si="56"/>
        <v>NA</v>
      </c>
      <c r="AA154" s="40">
        <v>48</v>
      </c>
      <c r="AB154" s="31" t="s">
        <v>9</v>
      </c>
      <c r="AC154" s="32" t="str">
        <f t="shared" si="49"/>
        <v>NA</v>
      </c>
      <c r="AD154" s="32">
        <f t="shared" si="50"/>
        <v>48</v>
      </c>
      <c r="AE154" s="32">
        <f t="shared" si="51"/>
        <v>22.708333333333332</v>
      </c>
      <c r="AF154" s="32">
        <f t="shared" si="57"/>
        <v>22.708333333333332</v>
      </c>
      <c r="AG154" s="40" t="s">
        <v>8</v>
      </c>
      <c r="AH154" s="32" t="s">
        <v>9</v>
      </c>
      <c r="AI154" s="40" t="s">
        <v>8</v>
      </c>
      <c r="AJ154" s="32" t="s">
        <v>9</v>
      </c>
      <c r="AK154" s="40" t="s">
        <v>8</v>
      </c>
      <c r="AL154" s="32" t="s">
        <v>9</v>
      </c>
      <c r="AM154" s="32">
        <f t="shared" si="58"/>
        <v>22.708333333333332</v>
      </c>
      <c r="AN154" s="40">
        <f t="shared" si="59"/>
        <v>22.708333333333332</v>
      </c>
      <c r="AO154" s="31" t="s">
        <v>2853</v>
      </c>
      <c r="AP154" s="31">
        <v>2005</v>
      </c>
      <c r="AQ154" s="31" t="s">
        <v>1733</v>
      </c>
      <c r="AR154" s="31" t="s">
        <v>39</v>
      </c>
      <c r="AS154" s="31" t="s">
        <v>96</v>
      </c>
      <c r="AT154" s="31" t="s">
        <v>45</v>
      </c>
      <c r="AU154" s="113" t="str">
        <f t="shared" si="61"/>
        <v>Ranganathan, E.S., 2005</v>
      </c>
      <c r="AV154" s="6"/>
      <c r="AW154" s="34" t="s">
        <v>838</v>
      </c>
      <c r="AX154" s="2"/>
      <c r="AY154" s="2"/>
      <c r="AZ154" s="2"/>
      <c r="BA154" s="2"/>
    </row>
    <row r="155" spans="1:53" ht="15.75" customHeight="1" x14ac:dyDescent="0.3">
      <c r="A155" s="31" t="s">
        <v>2439</v>
      </c>
      <c r="B155" s="40">
        <v>6</v>
      </c>
      <c r="C155" s="32" t="s">
        <v>8</v>
      </c>
      <c r="D155" s="31" t="str">
        <f t="shared" si="52"/>
        <v>NA</v>
      </c>
      <c r="E155" s="32">
        <f t="shared" si="54"/>
        <v>6</v>
      </c>
      <c r="F155" s="40">
        <v>110</v>
      </c>
      <c r="G155" s="32">
        <f t="shared" si="60"/>
        <v>1833.3333333333333</v>
      </c>
      <c r="H155" s="31" t="s">
        <v>86</v>
      </c>
      <c r="I155" s="31" t="s">
        <v>97</v>
      </c>
      <c r="J155" s="31" t="s">
        <v>9</v>
      </c>
      <c r="K155" s="31">
        <v>673</v>
      </c>
      <c r="L155" s="31">
        <v>4</v>
      </c>
      <c r="M155" s="31" t="s">
        <v>24</v>
      </c>
      <c r="N155" s="31" t="s">
        <v>56</v>
      </c>
      <c r="P155" s="31" t="s">
        <v>199</v>
      </c>
      <c r="Q155" s="39">
        <v>6</v>
      </c>
      <c r="R155" s="31" t="str">
        <f t="shared" si="48"/>
        <v>NA</v>
      </c>
      <c r="S155" s="31">
        <v>5</v>
      </c>
      <c r="T155" s="31">
        <v>773</v>
      </c>
      <c r="U155" s="31" t="s">
        <v>1422</v>
      </c>
      <c r="W155" s="31">
        <v>473</v>
      </c>
      <c r="X155" s="31" t="s">
        <v>95</v>
      </c>
      <c r="Y155" s="32" t="str">
        <f t="shared" si="55"/>
        <v>NA</v>
      </c>
      <c r="Z155" s="32" t="str">
        <f t="shared" si="56"/>
        <v>NA</v>
      </c>
      <c r="AA155" s="40">
        <v>34</v>
      </c>
      <c r="AB155" s="31" t="s">
        <v>9</v>
      </c>
      <c r="AC155" s="32" t="str">
        <f t="shared" si="49"/>
        <v>NA</v>
      </c>
      <c r="AD155" s="32">
        <f t="shared" si="50"/>
        <v>34</v>
      </c>
      <c r="AE155" s="32">
        <f t="shared" si="51"/>
        <v>32.058823529411768</v>
      </c>
      <c r="AF155" s="32">
        <f t="shared" si="57"/>
        <v>32.058823529411768</v>
      </c>
      <c r="AG155" s="40" t="s">
        <v>8</v>
      </c>
      <c r="AH155" s="32" t="s">
        <v>9</v>
      </c>
      <c r="AI155" s="40" t="s">
        <v>8</v>
      </c>
      <c r="AJ155" s="32" t="s">
        <v>9</v>
      </c>
      <c r="AK155" s="40" t="s">
        <v>8</v>
      </c>
      <c r="AL155" s="32" t="s">
        <v>9</v>
      </c>
      <c r="AM155" s="32">
        <f t="shared" si="58"/>
        <v>32.058823529411768</v>
      </c>
      <c r="AN155" s="40">
        <f t="shared" si="59"/>
        <v>32.058823529411768</v>
      </c>
      <c r="AO155" s="31" t="s">
        <v>2853</v>
      </c>
      <c r="AP155" s="31">
        <v>2005</v>
      </c>
      <c r="AQ155" s="31" t="s">
        <v>1733</v>
      </c>
      <c r="AR155" s="31" t="s">
        <v>39</v>
      </c>
      <c r="AS155" s="31" t="s">
        <v>96</v>
      </c>
      <c r="AT155" s="31" t="s">
        <v>45</v>
      </c>
      <c r="AU155" s="113" t="str">
        <f t="shared" si="61"/>
        <v>Ranganathan, E.S., 2005</v>
      </c>
      <c r="AV155" s="6"/>
      <c r="AW155" s="34" t="s">
        <v>838</v>
      </c>
      <c r="AX155" s="2"/>
      <c r="AY155" s="2"/>
      <c r="AZ155" s="2"/>
      <c r="BA155" s="2"/>
    </row>
    <row r="156" spans="1:53" s="5" customFormat="1" ht="15.75" customHeight="1" x14ac:dyDescent="0.3">
      <c r="A156" s="31" t="s">
        <v>2439</v>
      </c>
      <c r="B156" s="40">
        <v>10</v>
      </c>
      <c r="C156" s="32" t="s">
        <v>8</v>
      </c>
      <c r="D156" s="31" t="str">
        <f t="shared" si="52"/>
        <v>NA</v>
      </c>
      <c r="E156" s="32">
        <f t="shared" si="54"/>
        <v>10</v>
      </c>
      <c r="F156" s="40">
        <v>110</v>
      </c>
      <c r="G156" s="32">
        <f t="shared" si="60"/>
        <v>1100</v>
      </c>
      <c r="H156" s="31" t="s">
        <v>86</v>
      </c>
      <c r="I156" s="31" t="s">
        <v>97</v>
      </c>
      <c r="J156" s="31" t="s">
        <v>9</v>
      </c>
      <c r="K156" s="31">
        <v>673</v>
      </c>
      <c r="L156" s="31">
        <v>4</v>
      </c>
      <c r="M156" s="31" t="s">
        <v>24</v>
      </c>
      <c r="N156" s="31" t="s">
        <v>56</v>
      </c>
      <c r="O156" s="31"/>
      <c r="P156" s="31" t="s">
        <v>199</v>
      </c>
      <c r="Q156" s="39">
        <v>6</v>
      </c>
      <c r="R156" s="31" t="str">
        <f t="shared" si="48"/>
        <v>NA</v>
      </c>
      <c r="S156" s="31">
        <v>5</v>
      </c>
      <c r="T156" s="31">
        <v>773</v>
      </c>
      <c r="U156" s="31" t="s">
        <v>1422</v>
      </c>
      <c r="V156" s="31"/>
      <c r="W156" s="31">
        <v>473</v>
      </c>
      <c r="X156" s="31" t="s">
        <v>95</v>
      </c>
      <c r="Y156" s="32" t="str">
        <f t="shared" si="55"/>
        <v>NA</v>
      </c>
      <c r="Z156" s="32" t="str">
        <f t="shared" si="56"/>
        <v>NA</v>
      </c>
      <c r="AA156" s="40">
        <v>25</v>
      </c>
      <c r="AB156" s="31" t="s">
        <v>9</v>
      </c>
      <c r="AC156" s="32" t="str">
        <f t="shared" si="49"/>
        <v>NA</v>
      </c>
      <c r="AD156" s="32">
        <f t="shared" si="50"/>
        <v>25</v>
      </c>
      <c r="AE156" s="32">
        <f t="shared" si="51"/>
        <v>43.6</v>
      </c>
      <c r="AF156" s="32">
        <f t="shared" si="57"/>
        <v>43.6</v>
      </c>
      <c r="AG156" s="40" t="s">
        <v>8</v>
      </c>
      <c r="AH156" s="32" t="s">
        <v>9</v>
      </c>
      <c r="AI156" s="40" t="s">
        <v>8</v>
      </c>
      <c r="AJ156" s="32" t="s">
        <v>9</v>
      </c>
      <c r="AK156" s="40" t="s">
        <v>8</v>
      </c>
      <c r="AL156" s="32" t="s">
        <v>9</v>
      </c>
      <c r="AM156" s="32">
        <f t="shared" si="58"/>
        <v>43.6</v>
      </c>
      <c r="AN156" s="40">
        <f t="shared" si="59"/>
        <v>43.6</v>
      </c>
      <c r="AO156" s="31" t="s">
        <v>2853</v>
      </c>
      <c r="AP156" s="31">
        <v>2005</v>
      </c>
      <c r="AQ156" s="31" t="s">
        <v>1733</v>
      </c>
      <c r="AR156" s="31" t="s">
        <v>39</v>
      </c>
      <c r="AS156" s="31" t="s">
        <v>96</v>
      </c>
      <c r="AT156" s="31" t="s">
        <v>45</v>
      </c>
      <c r="AU156" s="113" t="str">
        <f t="shared" si="61"/>
        <v>Ranganathan, E.S., 2005</v>
      </c>
      <c r="AV156" s="6"/>
      <c r="AW156" s="34" t="s">
        <v>838</v>
      </c>
      <c r="AX156" s="4"/>
      <c r="AY156" s="4"/>
      <c r="AZ156" s="4"/>
      <c r="BA156" s="4"/>
    </row>
    <row r="157" spans="1:53" s="5" customFormat="1" ht="15.75" customHeight="1" x14ac:dyDescent="0.3">
      <c r="A157" s="31" t="s">
        <v>2439</v>
      </c>
      <c r="B157" s="40">
        <v>2</v>
      </c>
      <c r="C157" s="32" t="s">
        <v>8</v>
      </c>
      <c r="D157" s="31" t="str">
        <f t="shared" si="52"/>
        <v>NA</v>
      </c>
      <c r="E157" s="32">
        <f t="shared" si="54"/>
        <v>2</v>
      </c>
      <c r="F157" s="40">
        <v>40</v>
      </c>
      <c r="G157" s="32">
        <f t="shared" si="60"/>
        <v>2000</v>
      </c>
      <c r="H157" s="31" t="s">
        <v>94</v>
      </c>
      <c r="I157" s="31" t="s">
        <v>554</v>
      </c>
      <c r="J157" s="31" t="s">
        <v>9</v>
      </c>
      <c r="K157" s="31">
        <v>673</v>
      </c>
      <c r="L157" s="31">
        <v>4</v>
      </c>
      <c r="M157" s="31" t="s">
        <v>24</v>
      </c>
      <c r="N157" s="31" t="s">
        <v>56</v>
      </c>
      <c r="O157" s="31"/>
      <c r="P157" s="31" t="s">
        <v>199</v>
      </c>
      <c r="Q157" s="39">
        <v>8.9</v>
      </c>
      <c r="R157" s="31" t="str">
        <f t="shared" si="48"/>
        <v>NA</v>
      </c>
      <c r="S157" s="31">
        <v>5</v>
      </c>
      <c r="T157" s="31">
        <v>773</v>
      </c>
      <c r="U157" s="31" t="s">
        <v>1422</v>
      </c>
      <c r="V157" s="31"/>
      <c r="W157" s="31">
        <v>573</v>
      </c>
      <c r="X157" s="31" t="s">
        <v>95</v>
      </c>
      <c r="Y157" s="32" t="str">
        <f t="shared" si="55"/>
        <v>NA</v>
      </c>
      <c r="Z157" s="32" t="str">
        <f t="shared" si="56"/>
        <v>NA</v>
      </c>
      <c r="AA157" s="41">
        <v>8.6</v>
      </c>
      <c r="AB157" s="31" t="s">
        <v>9</v>
      </c>
      <c r="AC157" s="32" t="str">
        <f t="shared" si="49"/>
        <v>NA</v>
      </c>
      <c r="AD157" s="32">
        <f t="shared" si="50"/>
        <v>8.6</v>
      </c>
      <c r="AE157" s="32">
        <f t="shared" si="51"/>
        <v>126.74418604651163</v>
      </c>
      <c r="AF157" s="32">
        <f t="shared" si="57"/>
        <v>126.74418604651163</v>
      </c>
      <c r="AG157" s="40" t="s">
        <v>8</v>
      </c>
      <c r="AH157" s="32" t="s">
        <v>9</v>
      </c>
      <c r="AI157" s="40" t="s">
        <v>8</v>
      </c>
      <c r="AJ157" s="32" t="s">
        <v>9</v>
      </c>
      <c r="AK157" s="40" t="s">
        <v>8</v>
      </c>
      <c r="AL157" s="32" t="s">
        <v>9</v>
      </c>
      <c r="AM157" s="32">
        <f t="shared" si="58"/>
        <v>126.74418604651163</v>
      </c>
      <c r="AN157" s="40">
        <f t="shared" si="59"/>
        <v>126.74418604651163</v>
      </c>
      <c r="AO157" s="31" t="s">
        <v>2853</v>
      </c>
      <c r="AP157" s="31">
        <v>2005</v>
      </c>
      <c r="AQ157" s="31" t="s">
        <v>1733</v>
      </c>
      <c r="AR157" s="31" t="s">
        <v>39</v>
      </c>
      <c r="AS157" s="31" t="s">
        <v>96</v>
      </c>
      <c r="AT157" s="31" t="s">
        <v>45</v>
      </c>
      <c r="AU157" s="113" t="str">
        <f t="shared" si="61"/>
        <v>Ranganathan, E.S., 2005</v>
      </c>
      <c r="AV157" s="6"/>
      <c r="AW157" s="34" t="s">
        <v>840</v>
      </c>
      <c r="AX157" s="4"/>
      <c r="AY157" s="4"/>
      <c r="AZ157" s="4"/>
      <c r="BA157" s="4"/>
    </row>
    <row r="158" spans="1:53" s="5" customFormat="1" ht="15.75" customHeight="1" x14ac:dyDescent="0.3">
      <c r="A158" s="31" t="s">
        <v>2439</v>
      </c>
      <c r="B158" s="40">
        <v>2</v>
      </c>
      <c r="C158" s="32" t="s">
        <v>8</v>
      </c>
      <c r="D158" s="31" t="str">
        <f t="shared" si="52"/>
        <v>NA</v>
      </c>
      <c r="E158" s="32">
        <f t="shared" si="54"/>
        <v>2</v>
      </c>
      <c r="F158" s="40">
        <v>40</v>
      </c>
      <c r="G158" s="32">
        <f t="shared" si="60"/>
        <v>2000</v>
      </c>
      <c r="H158" s="31" t="s">
        <v>94</v>
      </c>
      <c r="I158" s="31" t="s">
        <v>554</v>
      </c>
      <c r="J158" s="31" t="s">
        <v>9</v>
      </c>
      <c r="K158" s="31">
        <v>673</v>
      </c>
      <c r="L158" s="31">
        <v>4</v>
      </c>
      <c r="M158" s="31" t="s">
        <v>24</v>
      </c>
      <c r="N158" s="31" t="s">
        <v>56</v>
      </c>
      <c r="O158" s="31"/>
      <c r="P158" s="31" t="s">
        <v>199</v>
      </c>
      <c r="Q158" s="39">
        <v>8.9</v>
      </c>
      <c r="R158" s="31" t="str">
        <f t="shared" si="48"/>
        <v>NA</v>
      </c>
      <c r="S158" s="31">
        <v>5</v>
      </c>
      <c r="T158" s="31">
        <v>773</v>
      </c>
      <c r="U158" s="31" t="s">
        <v>1422</v>
      </c>
      <c r="V158" s="31"/>
      <c r="W158" s="31">
        <v>673</v>
      </c>
      <c r="X158" s="31" t="s">
        <v>95</v>
      </c>
      <c r="Y158" s="32" t="str">
        <f t="shared" si="55"/>
        <v>NA</v>
      </c>
      <c r="Z158" s="32" t="str">
        <f t="shared" si="56"/>
        <v>NA</v>
      </c>
      <c r="AA158" s="41">
        <v>2.9</v>
      </c>
      <c r="AB158" s="31" t="s">
        <v>9</v>
      </c>
      <c r="AC158" s="32" t="str">
        <f t="shared" si="49"/>
        <v>NA</v>
      </c>
      <c r="AD158" s="32">
        <f t="shared" si="50"/>
        <v>2.9</v>
      </c>
      <c r="AE158" s="32">
        <f t="shared" si="51"/>
        <v>375.86206896551727</v>
      </c>
      <c r="AF158" s="32">
        <f t="shared" si="57"/>
        <v>375.86206896551727</v>
      </c>
      <c r="AG158" s="40" t="s">
        <v>8</v>
      </c>
      <c r="AH158" s="32" t="s">
        <v>9</v>
      </c>
      <c r="AI158" s="40" t="s">
        <v>8</v>
      </c>
      <c r="AJ158" s="32" t="s">
        <v>9</v>
      </c>
      <c r="AK158" s="40" t="s">
        <v>8</v>
      </c>
      <c r="AL158" s="32" t="s">
        <v>9</v>
      </c>
      <c r="AM158" s="32">
        <f t="shared" si="58"/>
        <v>375.86206896551727</v>
      </c>
      <c r="AN158" s="40">
        <f t="shared" si="59"/>
        <v>375.86206896551727</v>
      </c>
      <c r="AO158" s="31" t="s">
        <v>2853</v>
      </c>
      <c r="AP158" s="31">
        <v>2005</v>
      </c>
      <c r="AQ158" s="31" t="s">
        <v>1733</v>
      </c>
      <c r="AR158" s="31" t="s">
        <v>39</v>
      </c>
      <c r="AS158" s="31" t="s">
        <v>96</v>
      </c>
      <c r="AT158" s="31" t="s">
        <v>45</v>
      </c>
      <c r="AU158" s="113" t="str">
        <f t="shared" si="61"/>
        <v>Ranganathan, E.S., 2005</v>
      </c>
      <c r="AV158" s="6"/>
      <c r="AW158" s="34" t="s">
        <v>840</v>
      </c>
      <c r="AX158" s="4"/>
      <c r="AY158" s="4"/>
      <c r="AZ158" s="4"/>
      <c r="BA158" s="4"/>
    </row>
    <row r="159" spans="1:53" s="5" customFormat="1" ht="15.75" customHeight="1" x14ac:dyDescent="0.3">
      <c r="A159" s="31" t="s">
        <v>2439</v>
      </c>
      <c r="B159" s="40">
        <v>2</v>
      </c>
      <c r="C159" s="32" t="s">
        <v>8</v>
      </c>
      <c r="D159" s="31" t="str">
        <f t="shared" si="52"/>
        <v>NA</v>
      </c>
      <c r="E159" s="32">
        <f t="shared" si="54"/>
        <v>2</v>
      </c>
      <c r="F159" s="40">
        <v>40</v>
      </c>
      <c r="G159" s="32">
        <f t="shared" si="60"/>
        <v>2000</v>
      </c>
      <c r="H159" s="31" t="s">
        <v>94</v>
      </c>
      <c r="I159" s="31" t="s">
        <v>554</v>
      </c>
      <c r="J159" s="31" t="s">
        <v>9</v>
      </c>
      <c r="K159" s="31">
        <v>673</v>
      </c>
      <c r="L159" s="31">
        <v>4</v>
      </c>
      <c r="M159" s="31" t="s">
        <v>24</v>
      </c>
      <c r="N159" s="31" t="s">
        <v>56</v>
      </c>
      <c r="O159" s="31"/>
      <c r="P159" s="31" t="s">
        <v>199</v>
      </c>
      <c r="Q159" s="39">
        <v>8.9</v>
      </c>
      <c r="R159" s="31" t="str">
        <f t="shared" si="48"/>
        <v>NA</v>
      </c>
      <c r="S159" s="31">
        <v>5</v>
      </c>
      <c r="T159" s="31">
        <v>773</v>
      </c>
      <c r="U159" s="31" t="s">
        <v>1422</v>
      </c>
      <c r="V159" s="31"/>
      <c r="W159" s="31">
        <v>773</v>
      </c>
      <c r="X159" s="31" t="s">
        <v>95</v>
      </c>
      <c r="Y159" s="32" t="str">
        <f t="shared" si="55"/>
        <v>NA</v>
      </c>
      <c r="Z159" s="32" t="str">
        <f t="shared" si="56"/>
        <v>NA</v>
      </c>
      <c r="AA159" s="41">
        <v>3.3</v>
      </c>
      <c r="AB159" s="31" t="s">
        <v>9</v>
      </c>
      <c r="AC159" s="32" t="str">
        <f t="shared" si="49"/>
        <v>NA</v>
      </c>
      <c r="AD159" s="32">
        <f t="shared" si="50"/>
        <v>3.3</v>
      </c>
      <c r="AE159" s="32">
        <f t="shared" si="51"/>
        <v>330.30303030303031</v>
      </c>
      <c r="AF159" s="32">
        <f t="shared" si="57"/>
        <v>330.30303030303031</v>
      </c>
      <c r="AG159" s="40" t="s">
        <v>8</v>
      </c>
      <c r="AH159" s="32" t="s">
        <v>9</v>
      </c>
      <c r="AI159" s="40" t="s">
        <v>8</v>
      </c>
      <c r="AJ159" s="32" t="s">
        <v>9</v>
      </c>
      <c r="AK159" s="40" t="s">
        <v>8</v>
      </c>
      <c r="AL159" s="32" t="s">
        <v>9</v>
      </c>
      <c r="AM159" s="32">
        <f t="shared" si="58"/>
        <v>330.30303030303031</v>
      </c>
      <c r="AN159" s="40">
        <f t="shared" si="59"/>
        <v>330.30303030303031</v>
      </c>
      <c r="AO159" s="31" t="s">
        <v>2853</v>
      </c>
      <c r="AP159" s="31">
        <v>2005</v>
      </c>
      <c r="AQ159" s="31" t="s">
        <v>1733</v>
      </c>
      <c r="AR159" s="31" t="s">
        <v>39</v>
      </c>
      <c r="AS159" s="31" t="s">
        <v>96</v>
      </c>
      <c r="AT159" s="31" t="s">
        <v>45</v>
      </c>
      <c r="AU159" s="113" t="str">
        <f t="shared" si="61"/>
        <v>Ranganathan, E.S., 2005</v>
      </c>
      <c r="AV159" s="6"/>
      <c r="AW159" s="34" t="s">
        <v>840</v>
      </c>
      <c r="AX159" s="4"/>
      <c r="AY159" s="4"/>
      <c r="AZ159" s="4"/>
      <c r="BA159" s="4"/>
    </row>
    <row r="160" spans="1:53" s="5" customFormat="1" ht="15.6" customHeight="1" x14ac:dyDescent="0.3">
      <c r="A160" s="31" t="s">
        <v>2439</v>
      </c>
      <c r="B160" s="40">
        <v>2</v>
      </c>
      <c r="C160" s="32" t="s">
        <v>8</v>
      </c>
      <c r="D160" s="31" t="str">
        <f t="shared" si="52"/>
        <v>NA</v>
      </c>
      <c r="E160" s="32">
        <f t="shared" si="54"/>
        <v>2</v>
      </c>
      <c r="F160" s="40">
        <v>110</v>
      </c>
      <c r="G160" s="32">
        <f t="shared" si="60"/>
        <v>5500</v>
      </c>
      <c r="H160" s="31" t="s">
        <v>86</v>
      </c>
      <c r="I160" s="31" t="s">
        <v>97</v>
      </c>
      <c r="J160" s="31" t="s">
        <v>9</v>
      </c>
      <c r="K160" s="31">
        <v>673</v>
      </c>
      <c r="L160" s="31">
        <v>4</v>
      </c>
      <c r="M160" s="31" t="s">
        <v>24</v>
      </c>
      <c r="N160" s="31" t="s">
        <v>56</v>
      </c>
      <c r="O160" s="31"/>
      <c r="P160" s="31" t="s">
        <v>199</v>
      </c>
      <c r="Q160" s="39">
        <v>6</v>
      </c>
      <c r="R160" s="31" t="str">
        <f t="shared" si="48"/>
        <v>NA</v>
      </c>
      <c r="S160" s="31">
        <v>5</v>
      </c>
      <c r="T160" s="31">
        <v>773</v>
      </c>
      <c r="U160" s="31" t="s">
        <v>1422</v>
      </c>
      <c r="V160" s="31"/>
      <c r="W160" s="31">
        <v>673</v>
      </c>
      <c r="X160" s="31" t="s">
        <v>95</v>
      </c>
      <c r="Y160" s="32" t="str">
        <f t="shared" si="55"/>
        <v>NA</v>
      </c>
      <c r="Z160" s="32" t="str">
        <f t="shared" si="56"/>
        <v>NA</v>
      </c>
      <c r="AA160" s="41">
        <v>38</v>
      </c>
      <c r="AB160" s="31" t="s">
        <v>9</v>
      </c>
      <c r="AC160" s="32" t="str">
        <f t="shared" si="49"/>
        <v>NA</v>
      </c>
      <c r="AD160" s="32">
        <f t="shared" si="50"/>
        <v>38</v>
      </c>
      <c r="AE160" s="32">
        <f t="shared" si="51"/>
        <v>28.684210526315791</v>
      </c>
      <c r="AF160" s="32">
        <f t="shared" si="57"/>
        <v>28.684210526315791</v>
      </c>
      <c r="AG160" s="40" t="s">
        <v>8</v>
      </c>
      <c r="AH160" s="32" t="s">
        <v>9</v>
      </c>
      <c r="AI160" s="40" t="s">
        <v>8</v>
      </c>
      <c r="AJ160" s="32" t="s">
        <v>9</v>
      </c>
      <c r="AK160" s="40" t="s">
        <v>8</v>
      </c>
      <c r="AL160" s="32" t="s">
        <v>9</v>
      </c>
      <c r="AM160" s="32">
        <f t="shared" si="58"/>
        <v>28.684210526315791</v>
      </c>
      <c r="AN160" s="40">
        <f t="shared" si="59"/>
        <v>28.684210526315791</v>
      </c>
      <c r="AO160" s="31" t="s">
        <v>2853</v>
      </c>
      <c r="AP160" s="31">
        <v>2005</v>
      </c>
      <c r="AQ160" s="31" t="s">
        <v>1733</v>
      </c>
      <c r="AR160" s="31" t="s">
        <v>39</v>
      </c>
      <c r="AS160" s="31" t="s">
        <v>96</v>
      </c>
      <c r="AT160" s="31" t="s">
        <v>45</v>
      </c>
      <c r="AU160" s="113" t="str">
        <f t="shared" si="61"/>
        <v>Ranganathan, E.S., 2005</v>
      </c>
      <c r="AV160" s="6"/>
      <c r="AW160" s="34" t="s">
        <v>838</v>
      </c>
      <c r="AX160" s="4"/>
      <c r="AY160" s="4"/>
      <c r="AZ160" s="4"/>
      <c r="BA160" s="4"/>
    </row>
    <row r="161" spans="1:53" s="11" customFormat="1" ht="15.6" customHeight="1" x14ac:dyDescent="0.3">
      <c r="A161" s="31" t="s">
        <v>2439</v>
      </c>
      <c r="B161" s="40">
        <v>2</v>
      </c>
      <c r="C161" s="32" t="s">
        <v>8</v>
      </c>
      <c r="D161" s="31" t="str">
        <f t="shared" si="52"/>
        <v>NA</v>
      </c>
      <c r="E161" s="32">
        <f t="shared" si="54"/>
        <v>2</v>
      </c>
      <c r="F161" s="40">
        <v>110</v>
      </c>
      <c r="G161" s="32">
        <f t="shared" si="60"/>
        <v>5500</v>
      </c>
      <c r="H161" s="31" t="s">
        <v>86</v>
      </c>
      <c r="I161" s="31" t="s">
        <v>97</v>
      </c>
      <c r="J161" s="31" t="s">
        <v>9</v>
      </c>
      <c r="K161" s="31">
        <v>673</v>
      </c>
      <c r="L161" s="31">
        <v>4</v>
      </c>
      <c r="M161" s="31" t="s">
        <v>24</v>
      </c>
      <c r="N161" s="31" t="s">
        <v>56</v>
      </c>
      <c r="O161" s="31"/>
      <c r="P161" s="31" t="s">
        <v>199</v>
      </c>
      <c r="Q161" s="39">
        <v>6</v>
      </c>
      <c r="R161" s="31" t="str">
        <f t="shared" si="48"/>
        <v>NA</v>
      </c>
      <c r="S161" s="31">
        <v>5</v>
      </c>
      <c r="T161" s="31">
        <v>773</v>
      </c>
      <c r="U161" s="31" t="s">
        <v>1422</v>
      </c>
      <c r="V161" s="31"/>
      <c r="W161" s="31">
        <v>823</v>
      </c>
      <c r="X161" s="31" t="s">
        <v>95</v>
      </c>
      <c r="Y161" s="32" t="str">
        <f t="shared" si="55"/>
        <v>NA</v>
      </c>
      <c r="Z161" s="32" t="str">
        <f t="shared" si="56"/>
        <v>NA</v>
      </c>
      <c r="AA161" s="41">
        <v>13</v>
      </c>
      <c r="AB161" s="31" t="s">
        <v>9</v>
      </c>
      <c r="AC161" s="32" t="str">
        <f t="shared" si="49"/>
        <v>NA</v>
      </c>
      <c r="AD161" s="32">
        <f t="shared" si="50"/>
        <v>13</v>
      </c>
      <c r="AE161" s="32">
        <f t="shared" si="51"/>
        <v>83.84615384615384</v>
      </c>
      <c r="AF161" s="32">
        <f t="shared" si="57"/>
        <v>83.84615384615384</v>
      </c>
      <c r="AG161" s="40" t="s">
        <v>8</v>
      </c>
      <c r="AH161" s="32" t="s">
        <v>9</v>
      </c>
      <c r="AI161" s="40" t="s">
        <v>8</v>
      </c>
      <c r="AJ161" s="32" t="s">
        <v>9</v>
      </c>
      <c r="AK161" s="40" t="s">
        <v>8</v>
      </c>
      <c r="AL161" s="32" t="s">
        <v>9</v>
      </c>
      <c r="AM161" s="32">
        <f t="shared" si="58"/>
        <v>83.84615384615384</v>
      </c>
      <c r="AN161" s="40">
        <f t="shared" si="59"/>
        <v>83.84615384615384</v>
      </c>
      <c r="AO161" s="31" t="s">
        <v>2853</v>
      </c>
      <c r="AP161" s="31">
        <v>2005</v>
      </c>
      <c r="AQ161" s="31" t="s">
        <v>1733</v>
      </c>
      <c r="AR161" s="31" t="s">
        <v>39</v>
      </c>
      <c r="AS161" s="31" t="s">
        <v>96</v>
      </c>
      <c r="AT161" s="31" t="s">
        <v>45</v>
      </c>
      <c r="AU161" s="113" t="str">
        <f t="shared" si="61"/>
        <v>Ranganathan, E.S., 2005</v>
      </c>
      <c r="AV161" s="6"/>
      <c r="AW161" s="34" t="s">
        <v>838</v>
      </c>
      <c r="AX161" s="10"/>
      <c r="AY161" s="10"/>
      <c r="AZ161" s="10"/>
      <c r="BA161" s="10"/>
    </row>
    <row r="162" spans="1:53" s="11" customFormat="1" ht="15.75" customHeight="1" x14ac:dyDescent="0.3">
      <c r="A162" s="31" t="s">
        <v>14</v>
      </c>
      <c r="B162" s="40">
        <v>1.2</v>
      </c>
      <c r="C162" s="32" t="s">
        <v>8</v>
      </c>
      <c r="D162" s="31" t="str">
        <f t="shared" si="52"/>
        <v>NA</v>
      </c>
      <c r="E162" s="32">
        <f t="shared" si="54"/>
        <v>1.2</v>
      </c>
      <c r="F162" s="40">
        <v>655</v>
      </c>
      <c r="G162" s="32">
        <f t="shared" si="60"/>
        <v>54583.333333333336</v>
      </c>
      <c r="H162" s="31" t="s">
        <v>7</v>
      </c>
      <c r="I162" s="31" t="s">
        <v>555</v>
      </c>
      <c r="J162" s="31" t="s">
        <v>9</v>
      </c>
      <c r="K162" s="31"/>
      <c r="L162" s="31"/>
      <c r="M162" s="31" t="s">
        <v>74</v>
      </c>
      <c r="N162" s="31" t="s">
        <v>56</v>
      </c>
      <c r="O162" s="31"/>
      <c r="P162" s="31" t="s">
        <v>199</v>
      </c>
      <c r="Q162" s="39">
        <v>3</v>
      </c>
      <c r="R162" s="31" t="str">
        <f t="shared" si="48"/>
        <v>NA</v>
      </c>
      <c r="S162" s="31">
        <v>3</v>
      </c>
      <c r="T162" s="31">
        <v>573</v>
      </c>
      <c r="U162" s="31" t="s">
        <v>1422</v>
      </c>
      <c r="V162" s="31">
        <v>1</v>
      </c>
      <c r="W162" s="31">
        <v>573</v>
      </c>
      <c r="X162" s="31" t="s">
        <v>17</v>
      </c>
      <c r="Y162" s="32">
        <f t="shared" si="55"/>
        <v>0.91139999999999988</v>
      </c>
      <c r="Z162" s="32" t="str">
        <f t="shared" si="56"/>
        <v>NA</v>
      </c>
      <c r="AA162" s="31">
        <v>65.099999999999994</v>
      </c>
      <c r="AB162" s="31" t="s">
        <v>9</v>
      </c>
      <c r="AC162" s="32" t="str">
        <f t="shared" si="49"/>
        <v>NA</v>
      </c>
      <c r="AD162" s="32">
        <f t="shared" si="50"/>
        <v>65.099999999999994</v>
      </c>
      <c r="AE162" s="32" t="str">
        <f t="shared" si="51"/>
        <v>NA</v>
      </c>
      <c r="AF162" s="32">
        <f t="shared" si="57"/>
        <v>14</v>
      </c>
      <c r="AG162" s="40">
        <v>14</v>
      </c>
      <c r="AH162" s="32" t="s">
        <v>9</v>
      </c>
      <c r="AI162" s="40" t="s">
        <v>8</v>
      </c>
      <c r="AJ162" s="32" t="s">
        <v>9</v>
      </c>
      <c r="AK162" s="40" t="s">
        <v>8</v>
      </c>
      <c r="AL162" s="32" t="s">
        <v>9</v>
      </c>
      <c r="AM162" s="32">
        <f t="shared" si="58"/>
        <v>14</v>
      </c>
      <c r="AN162" s="40">
        <f t="shared" si="59"/>
        <v>14</v>
      </c>
      <c r="AO162" s="31" t="s">
        <v>2854</v>
      </c>
      <c r="AP162" s="31">
        <v>2005</v>
      </c>
      <c r="AQ162" s="31" t="s">
        <v>98</v>
      </c>
      <c r="AR162" s="31" t="s">
        <v>71</v>
      </c>
      <c r="AS162" s="31" t="s">
        <v>99</v>
      </c>
      <c r="AT162" s="31" t="s">
        <v>45</v>
      </c>
      <c r="AU162" s="113" t="str">
        <f t="shared" ref="AU162:AU180" si="62">AQ162&amp;", "&amp;AP162</f>
        <v>Matsui, T., 2005</v>
      </c>
      <c r="AV162" s="6"/>
      <c r="AW162" s="34"/>
      <c r="AX162" s="10"/>
      <c r="AY162" s="10"/>
      <c r="AZ162" s="10"/>
      <c r="BA162" s="10"/>
    </row>
    <row r="163" spans="1:53" s="11" customFormat="1" ht="15.75" customHeight="1" x14ac:dyDescent="0.3">
      <c r="A163" s="31" t="s">
        <v>14</v>
      </c>
      <c r="B163" s="40">
        <v>1.2</v>
      </c>
      <c r="C163" s="32" t="s">
        <v>8</v>
      </c>
      <c r="D163" s="31" t="str">
        <f t="shared" si="52"/>
        <v>NA</v>
      </c>
      <c r="E163" s="32">
        <f t="shared" si="54"/>
        <v>1.2</v>
      </c>
      <c r="F163" s="40">
        <v>280</v>
      </c>
      <c r="G163" s="32">
        <f t="shared" si="60"/>
        <v>23333.333333333336</v>
      </c>
      <c r="H163" s="31" t="s">
        <v>7</v>
      </c>
      <c r="I163" s="31" t="s">
        <v>556</v>
      </c>
      <c r="J163" s="31" t="s">
        <v>9</v>
      </c>
      <c r="K163" s="31"/>
      <c r="L163" s="31"/>
      <c r="M163" s="31" t="s">
        <v>74</v>
      </c>
      <c r="N163" s="31" t="s">
        <v>56</v>
      </c>
      <c r="O163" s="31"/>
      <c r="P163" s="31" t="s">
        <v>199</v>
      </c>
      <c r="Q163" s="39">
        <v>3</v>
      </c>
      <c r="R163" s="31" t="str">
        <f t="shared" si="48"/>
        <v>NA</v>
      </c>
      <c r="S163" s="31">
        <v>3</v>
      </c>
      <c r="T163" s="31">
        <v>573</v>
      </c>
      <c r="U163" s="31" t="s">
        <v>1422</v>
      </c>
      <c r="V163" s="31">
        <v>1</v>
      </c>
      <c r="W163" s="31">
        <v>573</v>
      </c>
      <c r="X163" s="31" t="s">
        <v>17</v>
      </c>
      <c r="Y163" s="32">
        <f t="shared" si="55"/>
        <v>0.92620000000000002</v>
      </c>
      <c r="Z163" s="32" t="str">
        <f t="shared" si="56"/>
        <v>NA</v>
      </c>
      <c r="AA163" s="31">
        <v>42.1</v>
      </c>
      <c r="AB163" s="31" t="s">
        <v>9</v>
      </c>
      <c r="AC163" s="32" t="str">
        <f t="shared" si="49"/>
        <v>NA</v>
      </c>
      <c r="AD163" s="32">
        <f t="shared" si="50"/>
        <v>42.1</v>
      </c>
      <c r="AE163" s="32" t="str">
        <f t="shared" si="51"/>
        <v>NA</v>
      </c>
      <c r="AF163" s="32">
        <f t="shared" si="57"/>
        <v>22</v>
      </c>
      <c r="AG163" s="40">
        <v>22</v>
      </c>
      <c r="AH163" s="32" t="s">
        <v>9</v>
      </c>
      <c r="AI163" s="40" t="s">
        <v>8</v>
      </c>
      <c r="AJ163" s="32" t="s">
        <v>9</v>
      </c>
      <c r="AK163" s="40" t="s">
        <v>8</v>
      </c>
      <c r="AL163" s="32" t="s">
        <v>9</v>
      </c>
      <c r="AM163" s="32">
        <f t="shared" si="58"/>
        <v>22</v>
      </c>
      <c r="AN163" s="40">
        <f t="shared" si="59"/>
        <v>22</v>
      </c>
      <c r="AO163" s="31" t="s">
        <v>2854</v>
      </c>
      <c r="AP163" s="31">
        <v>2005</v>
      </c>
      <c r="AQ163" s="31" t="s">
        <v>98</v>
      </c>
      <c r="AR163" s="31" t="s">
        <v>71</v>
      </c>
      <c r="AS163" s="31" t="s">
        <v>99</v>
      </c>
      <c r="AT163" s="31" t="s">
        <v>45</v>
      </c>
      <c r="AU163" s="113" t="str">
        <f t="shared" si="62"/>
        <v>Matsui, T., 2005</v>
      </c>
      <c r="AV163" s="6"/>
      <c r="AW163" s="34"/>
      <c r="AX163" s="10"/>
      <c r="AY163" s="10"/>
      <c r="AZ163" s="10"/>
      <c r="BA163" s="10"/>
    </row>
    <row r="164" spans="1:53" s="11" customFormat="1" ht="15.75" customHeight="1" x14ac:dyDescent="0.3">
      <c r="A164" s="31" t="s">
        <v>14</v>
      </c>
      <c r="B164" s="40">
        <v>1</v>
      </c>
      <c r="C164" s="32" t="s">
        <v>8</v>
      </c>
      <c r="D164" s="31" t="str">
        <f t="shared" si="52"/>
        <v>NA</v>
      </c>
      <c r="E164" s="32">
        <f t="shared" si="54"/>
        <v>1</v>
      </c>
      <c r="F164" s="40"/>
      <c r="G164" s="32" t="s">
        <v>8</v>
      </c>
      <c r="H164" s="31" t="s">
        <v>37</v>
      </c>
      <c r="I164" s="31" t="s">
        <v>557</v>
      </c>
      <c r="J164" s="31" t="s">
        <v>9</v>
      </c>
      <c r="K164" s="31"/>
      <c r="L164" s="31"/>
      <c r="M164" s="31" t="s">
        <v>24</v>
      </c>
      <c r="N164" s="31" t="s">
        <v>56</v>
      </c>
      <c r="O164" s="31"/>
      <c r="P164" s="31" t="s">
        <v>199</v>
      </c>
      <c r="Q164" s="39">
        <v>5.7</v>
      </c>
      <c r="R164" s="31" t="str">
        <f t="shared" si="48"/>
        <v>NA</v>
      </c>
      <c r="S164" s="31">
        <v>2</v>
      </c>
      <c r="T164" s="31">
        <v>773</v>
      </c>
      <c r="U164" s="31" t="s">
        <v>1422</v>
      </c>
      <c r="V164" s="31">
        <v>2</v>
      </c>
      <c r="W164" s="31">
        <v>298</v>
      </c>
      <c r="X164" s="31" t="s">
        <v>17</v>
      </c>
      <c r="Y164" s="32">
        <f t="shared" si="55"/>
        <v>1.1200000000000001</v>
      </c>
      <c r="Z164" s="32" t="str">
        <f t="shared" si="56"/>
        <v>NA</v>
      </c>
      <c r="AA164" s="41">
        <v>10</v>
      </c>
      <c r="AB164" s="31" t="s">
        <v>9</v>
      </c>
      <c r="AC164" s="32" t="str">
        <f t="shared" si="49"/>
        <v>NA</v>
      </c>
      <c r="AD164" s="32">
        <f t="shared" si="50"/>
        <v>10</v>
      </c>
      <c r="AE164" s="32" t="str">
        <f t="shared" si="51"/>
        <v>NA</v>
      </c>
      <c r="AF164" s="32">
        <f t="shared" si="57"/>
        <v>112</v>
      </c>
      <c r="AG164" s="40">
        <v>112</v>
      </c>
      <c r="AH164" s="32" t="s">
        <v>9</v>
      </c>
      <c r="AI164" s="40" t="s">
        <v>8</v>
      </c>
      <c r="AJ164" s="32" t="s">
        <v>9</v>
      </c>
      <c r="AK164" s="40" t="s">
        <v>8</v>
      </c>
      <c r="AL164" s="32" t="s">
        <v>9</v>
      </c>
      <c r="AM164" s="32">
        <f t="shared" si="58"/>
        <v>112</v>
      </c>
      <c r="AN164" s="40">
        <f t="shared" si="59"/>
        <v>112</v>
      </c>
      <c r="AO164" s="31" t="s">
        <v>2854</v>
      </c>
      <c r="AP164" s="31">
        <v>2005</v>
      </c>
      <c r="AQ164" s="31" t="s">
        <v>42</v>
      </c>
      <c r="AR164" s="31" t="s">
        <v>43</v>
      </c>
      <c r="AS164" s="31" t="s">
        <v>100</v>
      </c>
      <c r="AT164" s="31" t="s">
        <v>32</v>
      </c>
      <c r="AU164" s="113" t="str">
        <f t="shared" si="62"/>
        <v>Panpranot, J., 2005</v>
      </c>
      <c r="AV164" s="6"/>
      <c r="AW164" s="34" t="s">
        <v>825</v>
      </c>
      <c r="AX164" s="10"/>
      <c r="AY164" s="10"/>
      <c r="AZ164" s="10"/>
      <c r="BA164" s="10"/>
    </row>
    <row r="165" spans="1:53" s="11" customFormat="1" ht="15.75" customHeight="1" x14ac:dyDescent="0.3">
      <c r="A165" s="31" t="s">
        <v>14</v>
      </c>
      <c r="B165" s="40">
        <v>1</v>
      </c>
      <c r="C165" s="32" t="s">
        <v>8</v>
      </c>
      <c r="D165" s="31" t="str">
        <f t="shared" si="52"/>
        <v>NA</v>
      </c>
      <c r="E165" s="32">
        <f t="shared" si="54"/>
        <v>1</v>
      </c>
      <c r="F165" s="40"/>
      <c r="G165" s="32" t="s">
        <v>8</v>
      </c>
      <c r="H165" s="31" t="s">
        <v>37</v>
      </c>
      <c r="I165" s="31" t="s">
        <v>558</v>
      </c>
      <c r="J165" s="31" t="s">
        <v>9</v>
      </c>
      <c r="K165" s="31"/>
      <c r="L165" s="31"/>
      <c r="M165" s="31" t="s">
        <v>24</v>
      </c>
      <c r="N165" s="31" t="s">
        <v>56</v>
      </c>
      <c r="O165" s="31"/>
      <c r="P165" s="31" t="s">
        <v>199</v>
      </c>
      <c r="Q165" s="39">
        <v>5.7</v>
      </c>
      <c r="R165" s="31" t="str">
        <f t="shared" si="48"/>
        <v>NA</v>
      </c>
      <c r="S165" s="31">
        <v>2</v>
      </c>
      <c r="T165" s="31">
        <v>773</v>
      </c>
      <c r="U165" s="31" t="s">
        <v>1422</v>
      </c>
      <c r="V165" s="31">
        <v>2</v>
      </c>
      <c r="W165" s="31">
        <v>298</v>
      </c>
      <c r="X165" s="31" t="s">
        <v>17</v>
      </c>
      <c r="Y165" s="32">
        <f t="shared" si="55"/>
        <v>1.1205000000000001</v>
      </c>
      <c r="Z165" s="32" t="str">
        <f t="shared" si="56"/>
        <v>NA</v>
      </c>
      <c r="AA165" s="41">
        <v>8.3000000000000007</v>
      </c>
      <c r="AB165" s="31" t="s">
        <v>9</v>
      </c>
      <c r="AC165" s="32" t="str">
        <f t="shared" si="49"/>
        <v>NA</v>
      </c>
      <c r="AD165" s="32">
        <f t="shared" si="50"/>
        <v>8.3000000000000007</v>
      </c>
      <c r="AE165" s="32" t="str">
        <f t="shared" si="51"/>
        <v>NA</v>
      </c>
      <c r="AF165" s="32">
        <f t="shared" si="57"/>
        <v>135</v>
      </c>
      <c r="AG165" s="40">
        <v>135</v>
      </c>
      <c r="AH165" s="32" t="s">
        <v>9</v>
      </c>
      <c r="AI165" s="40" t="s">
        <v>8</v>
      </c>
      <c r="AJ165" s="32" t="s">
        <v>9</v>
      </c>
      <c r="AK165" s="40" t="s">
        <v>8</v>
      </c>
      <c r="AL165" s="32" t="s">
        <v>9</v>
      </c>
      <c r="AM165" s="32">
        <f t="shared" si="58"/>
        <v>135</v>
      </c>
      <c r="AN165" s="40">
        <f t="shared" si="59"/>
        <v>135</v>
      </c>
      <c r="AO165" s="31" t="s">
        <v>2854</v>
      </c>
      <c r="AP165" s="31">
        <v>2005</v>
      </c>
      <c r="AQ165" s="31" t="s">
        <v>42</v>
      </c>
      <c r="AR165" s="31" t="s">
        <v>43</v>
      </c>
      <c r="AS165" s="31" t="s">
        <v>100</v>
      </c>
      <c r="AT165" s="31" t="s">
        <v>32</v>
      </c>
      <c r="AU165" s="113" t="str">
        <f t="shared" si="62"/>
        <v>Panpranot, J., 2005</v>
      </c>
      <c r="AV165" s="6"/>
      <c r="AW165" s="34" t="s">
        <v>825</v>
      </c>
      <c r="AX165" s="10"/>
      <c r="AY165" s="10"/>
      <c r="AZ165" s="10"/>
      <c r="BA165" s="10"/>
    </row>
    <row r="166" spans="1:53" s="11" customFormat="1" ht="15.75" customHeight="1" x14ac:dyDescent="0.3">
      <c r="A166" s="31" t="s">
        <v>14</v>
      </c>
      <c r="B166" s="40">
        <v>1</v>
      </c>
      <c r="C166" s="32" t="s">
        <v>8</v>
      </c>
      <c r="D166" s="31" t="str">
        <f t="shared" si="52"/>
        <v>NA</v>
      </c>
      <c r="E166" s="32">
        <f t="shared" si="54"/>
        <v>1</v>
      </c>
      <c r="F166" s="40"/>
      <c r="G166" s="32" t="s">
        <v>8</v>
      </c>
      <c r="H166" s="31" t="s">
        <v>37</v>
      </c>
      <c r="I166" s="31" t="s">
        <v>101</v>
      </c>
      <c r="J166" s="31" t="s">
        <v>9</v>
      </c>
      <c r="K166" s="31"/>
      <c r="L166" s="31"/>
      <c r="M166" s="31" t="s">
        <v>10</v>
      </c>
      <c r="N166" s="31" t="s">
        <v>56</v>
      </c>
      <c r="O166" s="31"/>
      <c r="P166" s="31" t="s">
        <v>199</v>
      </c>
      <c r="Q166" s="39">
        <v>6</v>
      </c>
      <c r="R166" s="31" t="str">
        <f t="shared" si="48"/>
        <v>NA</v>
      </c>
      <c r="S166" s="31">
        <v>1</v>
      </c>
      <c r="T166" s="31">
        <v>773</v>
      </c>
      <c r="U166" s="31" t="s">
        <v>1422</v>
      </c>
      <c r="V166" s="31">
        <v>1</v>
      </c>
      <c r="W166" s="31">
        <v>423</v>
      </c>
      <c r="X166" s="31" t="s">
        <v>182</v>
      </c>
      <c r="Y166" s="32" t="str">
        <f t="shared" si="55"/>
        <v>NA</v>
      </c>
      <c r="Z166" s="32" t="str">
        <f t="shared" si="56"/>
        <v>NA</v>
      </c>
      <c r="AA166" s="40">
        <v>31</v>
      </c>
      <c r="AB166" s="31" t="s">
        <v>9</v>
      </c>
      <c r="AC166" s="32" t="str">
        <f t="shared" si="49"/>
        <v>NA</v>
      </c>
      <c r="AD166" s="32">
        <f t="shared" si="50"/>
        <v>31</v>
      </c>
      <c r="AE166" s="32">
        <f t="shared" si="51"/>
        <v>35.161290322580648</v>
      </c>
      <c r="AF166" s="32">
        <f t="shared" si="57"/>
        <v>35.161290322580648</v>
      </c>
      <c r="AG166" s="40" t="s">
        <v>8</v>
      </c>
      <c r="AH166" s="32" t="s">
        <v>9</v>
      </c>
      <c r="AI166" s="40">
        <v>98</v>
      </c>
      <c r="AJ166" s="32" t="s">
        <v>9</v>
      </c>
      <c r="AK166" s="40" t="s">
        <v>8</v>
      </c>
      <c r="AL166" s="32" t="s">
        <v>9</v>
      </c>
      <c r="AM166" s="32">
        <f t="shared" si="58"/>
        <v>35.161290322580648</v>
      </c>
      <c r="AN166" s="40">
        <f t="shared" si="59"/>
        <v>35.161290322580648</v>
      </c>
      <c r="AO166" s="31" t="s">
        <v>2844</v>
      </c>
      <c r="AP166" s="31">
        <v>2005</v>
      </c>
      <c r="AQ166" s="31" t="s">
        <v>1734</v>
      </c>
      <c r="AR166" s="31" t="s">
        <v>11</v>
      </c>
      <c r="AS166" s="31" t="s">
        <v>102</v>
      </c>
      <c r="AT166" s="31" t="s">
        <v>179</v>
      </c>
      <c r="AU166" s="113" t="str">
        <f t="shared" si="62"/>
        <v>Zhu, H., 2005</v>
      </c>
      <c r="AV166" s="6"/>
      <c r="AW166" s="34" t="s">
        <v>841</v>
      </c>
      <c r="AX166" s="10"/>
      <c r="AY166" s="10"/>
      <c r="AZ166" s="10"/>
      <c r="BA166" s="10"/>
    </row>
    <row r="167" spans="1:53" s="11" customFormat="1" ht="15.75" customHeight="1" x14ac:dyDescent="0.3">
      <c r="A167" s="31" t="s">
        <v>14</v>
      </c>
      <c r="B167" s="40">
        <v>1</v>
      </c>
      <c r="C167" s="32" t="s">
        <v>8</v>
      </c>
      <c r="D167" s="31" t="str">
        <f t="shared" si="52"/>
        <v>NA</v>
      </c>
      <c r="E167" s="32">
        <f t="shared" si="54"/>
        <v>1</v>
      </c>
      <c r="F167" s="40"/>
      <c r="G167" s="32" t="s">
        <v>8</v>
      </c>
      <c r="H167" s="31" t="s">
        <v>37</v>
      </c>
      <c r="I167" s="31" t="s">
        <v>101</v>
      </c>
      <c r="J167" s="31" t="s">
        <v>9</v>
      </c>
      <c r="K167" s="31"/>
      <c r="L167" s="31"/>
      <c r="M167" s="31" t="s">
        <v>10</v>
      </c>
      <c r="N167" s="31" t="s">
        <v>56</v>
      </c>
      <c r="O167" s="31"/>
      <c r="P167" s="31" t="s">
        <v>199</v>
      </c>
      <c r="Q167" s="39">
        <v>6</v>
      </c>
      <c r="R167" s="31" t="str">
        <f t="shared" si="48"/>
        <v>NA</v>
      </c>
      <c r="S167" s="31">
        <v>1</v>
      </c>
      <c r="T167" s="31">
        <v>773</v>
      </c>
      <c r="U167" s="31" t="s">
        <v>1422</v>
      </c>
      <c r="V167" s="31">
        <v>1</v>
      </c>
      <c r="W167" s="31">
        <v>773</v>
      </c>
      <c r="X167" s="31" t="s">
        <v>182</v>
      </c>
      <c r="Y167" s="32" t="str">
        <f t="shared" si="55"/>
        <v>NA</v>
      </c>
      <c r="Z167" s="32" t="str">
        <f t="shared" si="56"/>
        <v>NA</v>
      </c>
      <c r="AA167" s="40">
        <v>2</v>
      </c>
      <c r="AB167" s="31" t="s">
        <v>9</v>
      </c>
      <c r="AC167" s="32" t="str">
        <f t="shared" si="49"/>
        <v>NA</v>
      </c>
      <c r="AD167" s="32">
        <f t="shared" si="50"/>
        <v>2</v>
      </c>
      <c r="AE167" s="32">
        <f t="shared" si="51"/>
        <v>545</v>
      </c>
      <c r="AF167" s="32">
        <f t="shared" si="57"/>
        <v>545</v>
      </c>
      <c r="AG167" s="40" t="s">
        <v>8</v>
      </c>
      <c r="AH167" s="32" t="s">
        <v>9</v>
      </c>
      <c r="AI167" s="40">
        <v>103</v>
      </c>
      <c r="AJ167" s="32" t="s">
        <v>9</v>
      </c>
      <c r="AK167" s="40" t="s">
        <v>8</v>
      </c>
      <c r="AL167" s="32" t="s">
        <v>9</v>
      </c>
      <c r="AM167" s="32">
        <f t="shared" si="58"/>
        <v>545</v>
      </c>
      <c r="AN167" s="40">
        <f t="shared" si="59"/>
        <v>545</v>
      </c>
      <c r="AO167" s="31" t="s">
        <v>2844</v>
      </c>
      <c r="AP167" s="31">
        <v>2005</v>
      </c>
      <c r="AQ167" s="31" t="s">
        <v>1734</v>
      </c>
      <c r="AR167" s="31" t="s">
        <v>11</v>
      </c>
      <c r="AS167" s="31" t="s">
        <v>102</v>
      </c>
      <c r="AT167" s="31" t="s">
        <v>179</v>
      </c>
      <c r="AU167" s="113" t="str">
        <f t="shared" si="62"/>
        <v>Zhu, H., 2005</v>
      </c>
      <c r="AV167" s="6"/>
      <c r="AW167" s="34" t="s">
        <v>841</v>
      </c>
      <c r="AX167" s="10"/>
      <c r="AY167" s="10"/>
      <c r="AZ167" s="10"/>
      <c r="BA167" s="10"/>
    </row>
    <row r="168" spans="1:53" s="11" customFormat="1" ht="15.75" customHeight="1" x14ac:dyDescent="0.3">
      <c r="A168" s="31" t="s">
        <v>14</v>
      </c>
      <c r="B168" s="40">
        <v>1</v>
      </c>
      <c r="C168" s="32" t="s">
        <v>8</v>
      </c>
      <c r="D168" s="31" t="str">
        <f t="shared" si="52"/>
        <v>NA</v>
      </c>
      <c r="E168" s="32">
        <f t="shared" si="54"/>
        <v>1</v>
      </c>
      <c r="F168" s="40"/>
      <c r="G168" s="32" t="s">
        <v>8</v>
      </c>
      <c r="H168" s="31" t="s">
        <v>86</v>
      </c>
      <c r="I168" s="31" t="s">
        <v>101</v>
      </c>
      <c r="J168" s="31" t="s">
        <v>9</v>
      </c>
      <c r="K168" s="31"/>
      <c r="L168" s="31"/>
      <c r="M168" s="31" t="s">
        <v>10</v>
      </c>
      <c r="N168" s="31" t="s">
        <v>56</v>
      </c>
      <c r="O168" s="31"/>
      <c r="P168" s="31" t="s">
        <v>199</v>
      </c>
      <c r="Q168" s="39">
        <v>6</v>
      </c>
      <c r="R168" s="31" t="str">
        <f t="shared" si="48"/>
        <v>NA</v>
      </c>
      <c r="S168" s="31">
        <v>1</v>
      </c>
      <c r="T168" s="31">
        <v>773</v>
      </c>
      <c r="U168" s="31" t="s">
        <v>1422</v>
      </c>
      <c r="V168" s="31">
        <v>1</v>
      </c>
      <c r="W168" s="31">
        <v>423</v>
      </c>
      <c r="X168" s="31" t="s">
        <v>182</v>
      </c>
      <c r="Y168" s="32" t="str">
        <f t="shared" si="55"/>
        <v>NA</v>
      </c>
      <c r="Z168" s="32" t="str">
        <f t="shared" si="56"/>
        <v>NA</v>
      </c>
      <c r="AA168" s="40">
        <v>38</v>
      </c>
      <c r="AB168" s="31" t="s">
        <v>9</v>
      </c>
      <c r="AC168" s="32" t="str">
        <f t="shared" si="49"/>
        <v>NA</v>
      </c>
      <c r="AD168" s="32">
        <f t="shared" si="50"/>
        <v>38</v>
      </c>
      <c r="AE168" s="32">
        <f t="shared" si="51"/>
        <v>28.684210526315791</v>
      </c>
      <c r="AF168" s="32">
        <f t="shared" si="57"/>
        <v>28.684210526315791</v>
      </c>
      <c r="AG168" s="40" t="s">
        <v>8</v>
      </c>
      <c r="AH168" s="32" t="s">
        <v>9</v>
      </c>
      <c r="AI168" s="40">
        <v>82</v>
      </c>
      <c r="AJ168" s="32" t="s">
        <v>9</v>
      </c>
      <c r="AK168" s="40" t="s">
        <v>8</v>
      </c>
      <c r="AL168" s="32" t="s">
        <v>9</v>
      </c>
      <c r="AM168" s="32">
        <f t="shared" si="58"/>
        <v>28.684210526315791</v>
      </c>
      <c r="AN168" s="40">
        <f t="shared" si="59"/>
        <v>28.684210526315791</v>
      </c>
      <c r="AO168" s="31" t="s">
        <v>2844</v>
      </c>
      <c r="AP168" s="31">
        <v>2005</v>
      </c>
      <c r="AQ168" s="31" t="s">
        <v>1734</v>
      </c>
      <c r="AR168" s="31" t="s">
        <v>11</v>
      </c>
      <c r="AS168" s="31" t="s">
        <v>102</v>
      </c>
      <c r="AT168" s="31" t="s">
        <v>179</v>
      </c>
      <c r="AU168" s="113" t="str">
        <f t="shared" si="62"/>
        <v>Zhu, H., 2005</v>
      </c>
      <c r="AV168" s="6"/>
      <c r="AW168" s="34" t="s">
        <v>838</v>
      </c>
      <c r="AX168" s="10"/>
      <c r="AY168" s="10"/>
      <c r="AZ168" s="10"/>
      <c r="BA168" s="10"/>
    </row>
    <row r="169" spans="1:53" s="11" customFormat="1" ht="15.75" customHeight="1" x14ac:dyDescent="0.3">
      <c r="A169" s="31" t="s">
        <v>14</v>
      </c>
      <c r="B169" s="40">
        <v>1</v>
      </c>
      <c r="C169" s="32" t="s">
        <v>8</v>
      </c>
      <c r="D169" s="31" t="str">
        <f t="shared" si="52"/>
        <v>NA</v>
      </c>
      <c r="E169" s="32">
        <f t="shared" si="54"/>
        <v>1</v>
      </c>
      <c r="F169" s="40"/>
      <c r="G169" s="32" t="s">
        <v>8</v>
      </c>
      <c r="H169" s="31" t="s">
        <v>86</v>
      </c>
      <c r="I169" s="31" t="s">
        <v>101</v>
      </c>
      <c r="J169" s="31" t="s">
        <v>9</v>
      </c>
      <c r="K169" s="31"/>
      <c r="L169" s="31"/>
      <c r="M169" s="31" t="s">
        <v>10</v>
      </c>
      <c r="N169" s="31" t="s">
        <v>56</v>
      </c>
      <c r="O169" s="31"/>
      <c r="P169" s="31" t="s">
        <v>199</v>
      </c>
      <c r="Q169" s="39">
        <v>6</v>
      </c>
      <c r="R169" s="31" t="str">
        <f t="shared" si="48"/>
        <v>NA</v>
      </c>
      <c r="S169" s="31">
        <v>1</v>
      </c>
      <c r="T169" s="31">
        <v>773</v>
      </c>
      <c r="U169" s="31" t="s">
        <v>1422</v>
      </c>
      <c r="V169" s="31">
        <v>1</v>
      </c>
      <c r="W169" s="31">
        <v>773</v>
      </c>
      <c r="X169" s="31" t="s">
        <v>182</v>
      </c>
      <c r="Y169" s="32" t="str">
        <f t="shared" si="55"/>
        <v>NA</v>
      </c>
      <c r="Z169" s="32" t="str">
        <f t="shared" si="56"/>
        <v>NA</v>
      </c>
      <c r="AA169" s="32" t="s">
        <v>8</v>
      </c>
      <c r="AB169" s="31" t="s">
        <v>9</v>
      </c>
      <c r="AC169" s="32">
        <f t="shared" si="49"/>
        <v>13.456790123456789</v>
      </c>
      <c r="AD169" s="32">
        <f t="shared" si="50"/>
        <v>13.456790123456789</v>
      </c>
      <c r="AE169" s="32" t="str">
        <f t="shared" si="51"/>
        <v>NA</v>
      </c>
      <c r="AF169" s="32" t="str">
        <f t="shared" si="57"/>
        <v>NA</v>
      </c>
      <c r="AG169" s="40" t="s">
        <v>8</v>
      </c>
      <c r="AH169" s="32" t="s">
        <v>9</v>
      </c>
      <c r="AI169" s="40">
        <v>81</v>
      </c>
      <c r="AJ169" s="32" t="s">
        <v>9</v>
      </c>
      <c r="AK169" s="40" t="s">
        <v>8</v>
      </c>
      <c r="AL169" s="32" t="s">
        <v>9</v>
      </c>
      <c r="AM169" s="32" t="str">
        <f t="shared" si="58"/>
        <v>NA</v>
      </c>
      <c r="AN169" s="40">
        <f t="shared" si="59"/>
        <v>81</v>
      </c>
      <c r="AO169" s="31" t="s">
        <v>2844</v>
      </c>
      <c r="AP169" s="31">
        <v>2005</v>
      </c>
      <c r="AQ169" s="31" t="s">
        <v>1734</v>
      </c>
      <c r="AR169" s="31" t="s">
        <v>11</v>
      </c>
      <c r="AS169" s="31" t="s">
        <v>102</v>
      </c>
      <c r="AT169" s="31" t="s">
        <v>179</v>
      </c>
      <c r="AU169" s="113" t="str">
        <f t="shared" si="62"/>
        <v>Zhu, H., 2005</v>
      </c>
      <c r="AV169" s="6"/>
      <c r="AW169" s="34" t="s">
        <v>838</v>
      </c>
      <c r="AX169" s="10"/>
      <c r="AY169" s="10"/>
      <c r="AZ169" s="10"/>
      <c r="BA169" s="10"/>
    </row>
    <row r="170" spans="1:53" s="11" customFormat="1" ht="15.75" customHeight="1" x14ac:dyDescent="0.3">
      <c r="A170" s="31" t="s">
        <v>14</v>
      </c>
      <c r="B170" s="40">
        <v>1</v>
      </c>
      <c r="C170" s="32" t="s">
        <v>8</v>
      </c>
      <c r="D170" s="31" t="str">
        <f t="shared" si="52"/>
        <v>NA</v>
      </c>
      <c r="E170" s="32">
        <f t="shared" si="54"/>
        <v>1</v>
      </c>
      <c r="F170" s="40"/>
      <c r="G170" s="32" t="s">
        <v>8</v>
      </c>
      <c r="H170" s="31" t="s">
        <v>103</v>
      </c>
      <c r="I170" s="31" t="s">
        <v>559</v>
      </c>
      <c r="J170" s="31" t="s">
        <v>9</v>
      </c>
      <c r="K170" s="31"/>
      <c r="L170" s="31"/>
      <c r="M170" s="31" t="s">
        <v>10</v>
      </c>
      <c r="N170" s="31" t="s">
        <v>56</v>
      </c>
      <c r="O170" s="31"/>
      <c r="P170" s="31" t="s">
        <v>199</v>
      </c>
      <c r="Q170" s="31"/>
      <c r="R170" s="31" t="str">
        <f t="shared" si="48"/>
        <v>NA</v>
      </c>
      <c r="S170" s="31">
        <v>1</v>
      </c>
      <c r="T170" s="31">
        <v>773</v>
      </c>
      <c r="U170" s="31" t="s">
        <v>1422</v>
      </c>
      <c r="V170" s="31">
        <v>1</v>
      </c>
      <c r="W170" s="31">
        <v>423</v>
      </c>
      <c r="X170" s="31" t="s">
        <v>182</v>
      </c>
      <c r="Y170" s="32" t="str">
        <f t="shared" si="55"/>
        <v>NA</v>
      </c>
      <c r="Z170" s="32" t="str">
        <f t="shared" si="56"/>
        <v>NA</v>
      </c>
      <c r="AA170" s="40">
        <v>30</v>
      </c>
      <c r="AB170" s="31" t="s">
        <v>9</v>
      </c>
      <c r="AC170" s="32" t="str">
        <f t="shared" si="49"/>
        <v>NA</v>
      </c>
      <c r="AD170" s="32">
        <f t="shared" si="50"/>
        <v>30</v>
      </c>
      <c r="AE170" s="32">
        <f t="shared" si="51"/>
        <v>36.333333333333336</v>
      </c>
      <c r="AF170" s="32">
        <f t="shared" si="57"/>
        <v>36.333333333333336</v>
      </c>
      <c r="AG170" s="40" t="s">
        <v>8</v>
      </c>
      <c r="AH170" s="32" t="s">
        <v>9</v>
      </c>
      <c r="AI170" s="40" t="s">
        <v>8</v>
      </c>
      <c r="AJ170" s="32" t="s">
        <v>9</v>
      </c>
      <c r="AK170" s="40" t="s">
        <v>8</v>
      </c>
      <c r="AL170" s="32" t="s">
        <v>9</v>
      </c>
      <c r="AM170" s="32">
        <f t="shared" si="58"/>
        <v>36.333333333333336</v>
      </c>
      <c r="AN170" s="40">
        <f t="shared" si="59"/>
        <v>36.333333333333336</v>
      </c>
      <c r="AO170" s="31" t="s">
        <v>2844</v>
      </c>
      <c r="AP170" s="31">
        <v>2005</v>
      </c>
      <c r="AQ170" s="31" t="s">
        <v>1734</v>
      </c>
      <c r="AR170" s="31" t="s">
        <v>11</v>
      </c>
      <c r="AS170" s="31" t="s">
        <v>102</v>
      </c>
      <c r="AT170" s="31" t="s">
        <v>179</v>
      </c>
      <c r="AU170" s="113" t="str">
        <f t="shared" si="62"/>
        <v>Zhu, H., 2005</v>
      </c>
      <c r="AV170" s="6"/>
      <c r="AW170" s="34"/>
      <c r="AX170" s="10"/>
      <c r="AY170" s="10"/>
      <c r="AZ170" s="10"/>
      <c r="BA170" s="10"/>
    </row>
    <row r="171" spans="1:53" s="11" customFormat="1" ht="15.75" customHeight="1" x14ac:dyDescent="0.3">
      <c r="A171" s="31" t="s">
        <v>14</v>
      </c>
      <c r="B171" s="40">
        <v>1</v>
      </c>
      <c r="C171" s="32" t="s">
        <v>8</v>
      </c>
      <c r="D171" s="31" t="str">
        <f t="shared" si="52"/>
        <v>NA</v>
      </c>
      <c r="E171" s="32">
        <f t="shared" si="54"/>
        <v>1</v>
      </c>
      <c r="F171" s="40"/>
      <c r="G171" s="32" t="s">
        <v>8</v>
      </c>
      <c r="H171" s="31" t="s">
        <v>103</v>
      </c>
      <c r="I171" s="31" t="s">
        <v>559</v>
      </c>
      <c r="J171" s="31" t="s">
        <v>9</v>
      </c>
      <c r="K171" s="31"/>
      <c r="L171" s="31"/>
      <c r="M171" s="31" t="s">
        <v>10</v>
      </c>
      <c r="N171" s="31" t="s">
        <v>56</v>
      </c>
      <c r="O171" s="31"/>
      <c r="P171" s="31" t="s">
        <v>199</v>
      </c>
      <c r="Q171" s="31"/>
      <c r="R171" s="31" t="str">
        <f t="shared" si="48"/>
        <v>NA</v>
      </c>
      <c r="S171" s="31">
        <v>1</v>
      </c>
      <c r="T171" s="31">
        <v>773</v>
      </c>
      <c r="U171" s="31" t="s">
        <v>1422</v>
      </c>
      <c r="V171" s="31">
        <v>1</v>
      </c>
      <c r="W171" s="31">
        <v>773</v>
      </c>
      <c r="X171" s="31" t="s">
        <v>182</v>
      </c>
      <c r="Y171" s="32" t="str">
        <f t="shared" si="55"/>
        <v>NA</v>
      </c>
      <c r="Z171" s="32" t="str">
        <f t="shared" si="56"/>
        <v>NA</v>
      </c>
      <c r="AA171" s="40">
        <v>34</v>
      </c>
      <c r="AB171" s="31" t="s">
        <v>9</v>
      </c>
      <c r="AC171" s="32" t="str">
        <f t="shared" si="49"/>
        <v>NA</v>
      </c>
      <c r="AD171" s="32">
        <f t="shared" si="50"/>
        <v>34</v>
      </c>
      <c r="AE171" s="32">
        <f t="shared" si="51"/>
        <v>32.058823529411768</v>
      </c>
      <c r="AF171" s="32">
        <f t="shared" si="57"/>
        <v>32.058823529411768</v>
      </c>
      <c r="AG171" s="40" t="s">
        <v>8</v>
      </c>
      <c r="AH171" s="32" t="s">
        <v>9</v>
      </c>
      <c r="AI171" s="40" t="s">
        <v>8</v>
      </c>
      <c r="AJ171" s="32" t="s">
        <v>9</v>
      </c>
      <c r="AK171" s="40" t="s">
        <v>8</v>
      </c>
      <c r="AL171" s="32" t="s">
        <v>9</v>
      </c>
      <c r="AM171" s="32">
        <f t="shared" si="58"/>
        <v>32.058823529411768</v>
      </c>
      <c r="AN171" s="40">
        <f t="shared" si="59"/>
        <v>32.058823529411768</v>
      </c>
      <c r="AO171" s="31" t="s">
        <v>2844</v>
      </c>
      <c r="AP171" s="31">
        <v>2005</v>
      </c>
      <c r="AQ171" s="31" t="s">
        <v>1734</v>
      </c>
      <c r="AR171" s="31" t="s">
        <v>11</v>
      </c>
      <c r="AS171" s="31" t="s">
        <v>102</v>
      </c>
      <c r="AT171" s="31" t="s">
        <v>179</v>
      </c>
      <c r="AU171" s="113" t="str">
        <f t="shared" si="62"/>
        <v>Zhu, H., 2005</v>
      </c>
      <c r="AV171" s="6"/>
      <c r="AW171" s="34"/>
      <c r="AX171" s="10"/>
      <c r="AY171" s="10"/>
      <c r="AZ171" s="10"/>
      <c r="BA171" s="10"/>
    </row>
    <row r="172" spans="1:53" s="11" customFormat="1" ht="15.75" customHeight="1" x14ac:dyDescent="0.3">
      <c r="A172" s="31" t="s">
        <v>2439</v>
      </c>
      <c r="B172" s="101">
        <v>5</v>
      </c>
      <c r="C172" s="32">
        <v>4</v>
      </c>
      <c r="D172" s="31">
        <f t="shared" si="52"/>
        <v>0.2</v>
      </c>
      <c r="E172" s="32">
        <f t="shared" si="54"/>
        <v>5</v>
      </c>
      <c r="F172" s="40">
        <v>106</v>
      </c>
      <c r="G172" s="32">
        <f t="shared" si="60"/>
        <v>2120</v>
      </c>
      <c r="H172" s="49" t="s">
        <v>1414</v>
      </c>
      <c r="I172" s="31" t="s">
        <v>209</v>
      </c>
      <c r="J172" s="31" t="s">
        <v>9</v>
      </c>
      <c r="K172" s="31"/>
      <c r="L172" s="31"/>
      <c r="M172" s="31" t="s">
        <v>24</v>
      </c>
      <c r="N172" s="31" t="s">
        <v>56</v>
      </c>
      <c r="O172" s="31"/>
      <c r="P172" s="31" t="s">
        <v>199</v>
      </c>
      <c r="Q172" s="39">
        <v>8.8000000000000007</v>
      </c>
      <c r="R172" s="31" t="str">
        <f t="shared" si="48"/>
        <v>NA</v>
      </c>
      <c r="S172" s="31">
        <v>1</v>
      </c>
      <c r="T172" s="31">
        <v>473</v>
      </c>
      <c r="U172" s="31" t="s">
        <v>1422</v>
      </c>
      <c r="V172" s="31">
        <v>0.5</v>
      </c>
      <c r="W172" s="31">
        <v>473</v>
      </c>
      <c r="X172" s="31" t="s">
        <v>17</v>
      </c>
      <c r="Y172" s="32">
        <f t="shared" si="55"/>
        <v>1.1040000000000001</v>
      </c>
      <c r="Z172" s="32" t="str">
        <f t="shared" si="56"/>
        <v>NA</v>
      </c>
      <c r="AA172" s="40">
        <v>48</v>
      </c>
      <c r="AB172" s="31">
        <v>8</v>
      </c>
      <c r="AC172" s="32" t="str">
        <f t="shared" si="49"/>
        <v>NA</v>
      </c>
      <c r="AD172" s="32">
        <f t="shared" si="50"/>
        <v>48</v>
      </c>
      <c r="AE172" s="32" t="str">
        <f t="shared" si="51"/>
        <v>NA</v>
      </c>
      <c r="AF172" s="32">
        <f t="shared" si="57"/>
        <v>23</v>
      </c>
      <c r="AG172" s="40">
        <v>23</v>
      </c>
      <c r="AH172" s="32" t="s">
        <v>9</v>
      </c>
      <c r="AI172" s="40" t="s">
        <v>8</v>
      </c>
      <c r="AJ172" s="32" t="s">
        <v>9</v>
      </c>
      <c r="AK172" s="40">
        <v>25</v>
      </c>
      <c r="AL172" s="32">
        <v>10</v>
      </c>
      <c r="AM172" s="32">
        <f t="shared" si="58"/>
        <v>23</v>
      </c>
      <c r="AN172" s="40">
        <f t="shared" si="59"/>
        <v>23</v>
      </c>
      <c r="AO172" s="31" t="s">
        <v>2854</v>
      </c>
      <c r="AP172" s="31">
        <v>2005</v>
      </c>
      <c r="AQ172" s="31" t="s">
        <v>1736</v>
      </c>
      <c r="AR172" s="31" t="s">
        <v>730</v>
      </c>
      <c r="AS172" s="31" t="s">
        <v>1735</v>
      </c>
      <c r="AT172" s="31" t="s">
        <v>208</v>
      </c>
      <c r="AU172" s="113" t="str">
        <f t="shared" si="62"/>
        <v>Lear, T., 2005</v>
      </c>
      <c r="AV172" s="25"/>
      <c r="AW172" s="34" t="s">
        <v>902</v>
      </c>
      <c r="AX172" s="10"/>
      <c r="AY172" s="10"/>
      <c r="AZ172" s="10"/>
      <c r="BA172" s="10"/>
    </row>
    <row r="173" spans="1:53" s="11" customFormat="1" ht="15.75" customHeight="1" x14ac:dyDescent="0.3">
      <c r="A173" s="31" t="s">
        <v>2439</v>
      </c>
      <c r="B173" s="101">
        <v>1</v>
      </c>
      <c r="C173" s="32">
        <v>0.91</v>
      </c>
      <c r="D173" s="31">
        <f t="shared" si="52"/>
        <v>8.9999999999999969E-2</v>
      </c>
      <c r="E173" s="32">
        <f t="shared" si="54"/>
        <v>1</v>
      </c>
      <c r="F173" s="40">
        <v>106</v>
      </c>
      <c r="G173" s="32">
        <f t="shared" si="60"/>
        <v>10600</v>
      </c>
      <c r="H173" s="49" t="s">
        <v>1414</v>
      </c>
      <c r="I173" s="31" t="s">
        <v>209</v>
      </c>
      <c r="J173" s="31" t="s">
        <v>9</v>
      </c>
      <c r="K173" s="31"/>
      <c r="L173" s="31"/>
      <c r="M173" s="31" t="s">
        <v>10</v>
      </c>
      <c r="N173" s="31" t="s">
        <v>16</v>
      </c>
      <c r="O173" s="31"/>
      <c r="P173" s="31" t="s">
        <v>199</v>
      </c>
      <c r="Q173" s="39">
        <v>8.8000000000000007</v>
      </c>
      <c r="R173" s="31" t="str">
        <f t="shared" si="48"/>
        <v>NA</v>
      </c>
      <c r="S173" s="31">
        <v>1</v>
      </c>
      <c r="T173" s="31">
        <v>473</v>
      </c>
      <c r="U173" s="31" t="s">
        <v>1422</v>
      </c>
      <c r="V173" s="31">
        <v>0.5</v>
      </c>
      <c r="W173" s="31">
        <v>473</v>
      </c>
      <c r="X173" s="31" t="s">
        <v>17</v>
      </c>
      <c r="Y173" s="32">
        <f t="shared" si="55"/>
        <v>1.1500000000000001</v>
      </c>
      <c r="Z173" s="32" t="str">
        <f t="shared" si="56"/>
        <v>NA</v>
      </c>
      <c r="AA173" s="40">
        <v>46</v>
      </c>
      <c r="AB173" s="31">
        <v>3</v>
      </c>
      <c r="AC173" s="32" t="str">
        <f t="shared" si="49"/>
        <v>NA</v>
      </c>
      <c r="AD173" s="32">
        <f t="shared" si="50"/>
        <v>46</v>
      </c>
      <c r="AE173" s="32" t="str">
        <f t="shared" si="51"/>
        <v>NA</v>
      </c>
      <c r="AF173" s="32">
        <f t="shared" si="57"/>
        <v>25</v>
      </c>
      <c r="AG173" s="40">
        <v>25</v>
      </c>
      <c r="AH173" s="32" t="s">
        <v>9</v>
      </c>
      <c r="AI173" s="40" t="s">
        <v>8</v>
      </c>
      <c r="AJ173" s="32" t="s">
        <v>9</v>
      </c>
      <c r="AK173" s="40" t="s">
        <v>8</v>
      </c>
      <c r="AL173" s="32" t="s">
        <v>9</v>
      </c>
      <c r="AM173" s="32">
        <f t="shared" si="58"/>
        <v>25</v>
      </c>
      <c r="AN173" s="40">
        <f t="shared" si="59"/>
        <v>25</v>
      </c>
      <c r="AO173" s="31" t="s">
        <v>2854</v>
      </c>
      <c r="AP173" s="31">
        <v>2005</v>
      </c>
      <c r="AQ173" s="31" t="s">
        <v>1736</v>
      </c>
      <c r="AR173" s="31" t="s">
        <v>730</v>
      </c>
      <c r="AS173" s="31" t="s">
        <v>1735</v>
      </c>
      <c r="AT173" s="31" t="s">
        <v>208</v>
      </c>
      <c r="AU173" s="113" t="str">
        <f t="shared" si="62"/>
        <v>Lear, T., 2005</v>
      </c>
      <c r="AV173" s="25"/>
      <c r="AW173" s="34" t="s">
        <v>902</v>
      </c>
      <c r="AX173" s="10"/>
      <c r="AY173" s="10"/>
      <c r="AZ173" s="10"/>
      <c r="BA173" s="10"/>
    </row>
    <row r="174" spans="1:53" s="11" customFormat="1" ht="15.75" customHeight="1" x14ac:dyDescent="0.3">
      <c r="A174" s="31" t="s">
        <v>2439</v>
      </c>
      <c r="B174" s="101">
        <v>1</v>
      </c>
      <c r="C174" s="32">
        <v>0.86</v>
      </c>
      <c r="D174" s="31">
        <f t="shared" si="52"/>
        <v>0.14000000000000001</v>
      </c>
      <c r="E174" s="32">
        <f t="shared" si="54"/>
        <v>1</v>
      </c>
      <c r="F174" s="40">
        <v>106</v>
      </c>
      <c r="G174" s="32">
        <f t="shared" si="60"/>
        <v>10600</v>
      </c>
      <c r="H174" s="49" t="s">
        <v>1414</v>
      </c>
      <c r="I174" s="31" t="s">
        <v>209</v>
      </c>
      <c r="J174" s="31" t="s">
        <v>9</v>
      </c>
      <c r="K174" s="31"/>
      <c r="L174" s="31"/>
      <c r="M174" s="31" t="s">
        <v>24</v>
      </c>
      <c r="N174" s="31" t="s">
        <v>56</v>
      </c>
      <c r="O174" s="31"/>
      <c r="P174" s="31" t="s">
        <v>199</v>
      </c>
      <c r="Q174" s="39">
        <v>8.8000000000000007</v>
      </c>
      <c r="R174" s="31" t="str">
        <f t="shared" si="48"/>
        <v>NA</v>
      </c>
      <c r="S174" s="31">
        <v>1</v>
      </c>
      <c r="T174" s="31">
        <v>473</v>
      </c>
      <c r="U174" s="31" t="s">
        <v>1422</v>
      </c>
      <c r="V174" s="31">
        <v>0.5</v>
      </c>
      <c r="W174" s="31">
        <v>473</v>
      </c>
      <c r="X174" s="31" t="s">
        <v>17</v>
      </c>
      <c r="Y174" s="32">
        <f t="shared" si="55"/>
        <v>1.1060000000000001</v>
      </c>
      <c r="Z174" s="32" t="str">
        <f t="shared" si="56"/>
        <v>NA</v>
      </c>
      <c r="AA174" s="40">
        <v>79</v>
      </c>
      <c r="AB174" s="31">
        <v>1</v>
      </c>
      <c r="AC174" s="32" t="str">
        <f t="shared" si="49"/>
        <v>NA</v>
      </c>
      <c r="AD174" s="32">
        <f t="shared" si="50"/>
        <v>79</v>
      </c>
      <c r="AE174" s="32" t="str">
        <f t="shared" si="51"/>
        <v>NA</v>
      </c>
      <c r="AF174" s="32">
        <f t="shared" si="57"/>
        <v>14</v>
      </c>
      <c r="AG174" s="40">
        <v>14</v>
      </c>
      <c r="AH174" s="32" t="s">
        <v>9</v>
      </c>
      <c r="AI174" s="40" t="s">
        <v>8</v>
      </c>
      <c r="AJ174" s="32" t="s">
        <v>9</v>
      </c>
      <c r="AK174" s="40" t="s">
        <v>8</v>
      </c>
      <c r="AL174" s="32" t="s">
        <v>9</v>
      </c>
      <c r="AM174" s="32">
        <f t="shared" si="58"/>
        <v>14</v>
      </c>
      <c r="AN174" s="40">
        <f t="shared" si="59"/>
        <v>14</v>
      </c>
      <c r="AO174" s="31" t="s">
        <v>2854</v>
      </c>
      <c r="AP174" s="31">
        <v>2005</v>
      </c>
      <c r="AQ174" s="31" t="s">
        <v>1736</v>
      </c>
      <c r="AR174" s="31" t="s">
        <v>730</v>
      </c>
      <c r="AS174" s="31" t="s">
        <v>1735</v>
      </c>
      <c r="AT174" s="31" t="s">
        <v>208</v>
      </c>
      <c r="AU174" s="113" t="str">
        <f t="shared" si="62"/>
        <v>Lear, T., 2005</v>
      </c>
      <c r="AV174" s="25"/>
      <c r="AW174" s="34" t="s">
        <v>902</v>
      </c>
      <c r="AX174" s="10"/>
      <c r="AY174" s="10"/>
      <c r="AZ174" s="10"/>
      <c r="BA174" s="10"/>
    </row>
    <row r="175" spans="1:53" s="11" customFormat="1" ht="15.75" customHeight="1" x14ac:dyDescent="0.3">
      <c r="A175" s="31" t="s">
        <v>2439</v>
      </c>
      <c r="B175" s="101">
        <v>1</v>
      </c>
      <c r="C175" s="32">
        <v>0.93</v>
      </c>
      <c r="D175" s="31">
        <f t="shared" si="52"/>
        <v>6.9999999999999951E-2</v>
      </c>
      <c r="E175" s="32">
        <f t="shared" si="54"/>
        <v>1</v>
      </c>
      <c r="F175" s="40">
        <v>106</v>
      </c>
      <c r="G175" s="32">
        <f t="shared" si="60"/>
        <v>10600</v>
      </c>
      <c r="H175" s="49" t="s">
        <v>1414</v>
      </c>
      <c r="I175" s="31" t="s">
        <v>209</v>
      </c>
      <c r="J175" s="31" t="s">
        <v>9</v>
      </c>
      <c r="K175" s="31"/>
      <c r="L175" s="31"/>
      <c r="M175" s="31" t="s">
        <v>28</v>
      </c>
      <c r="N175" s="31" t="s">
        <v>51</v>
      </c>
      <c r="O175" s="31"/>
      <c r="P175" s="31" t="s">
        <v>199</v>
      </c>
      <c r="Q175" s="39">
        <v>8.8000000000000007</v>
      </c>
      <c r="R175" s="31" t="str">
        <f t="shared" si="48"/>
        <v>NA</v>
      </c>
      <c r="S175" s="31">
        <v>1</v>
      </c>
      <c r="T175" s="31">
        <v>473</v>
      </c>
      <c r="U175" s="31" t="s">
        <v>1422</v>
      </c>
      <c r="V175" s="31">
        <v>0.5</v>
      </c>
      <c r="W175" s="31">
        <v>473</v>
      </c>
      <c r="X175" s="31" t="s">
        <v>17</v>
      </c>
      <c r="Y175" s="32">
        <f t="shared" si="55"/>
        <v>1.1639999999999999</v>
      </c>
      <c r="Z175" s="32" t="str">
        <f t="shared" si="56"/>
        <v>NA</v>
      </c>
      <c r="AA175" s="40">
        <v>97</v>
      </c>
      <c r="AB175" s="31">
        <v>2</v>
      </c>
      <c r="AC175" s="32" t="str">
        <f t="shared" si="49"/>
        <v>NA</v>
      </c>
      <c r="AD175" s="32">
        <f t="shared" si="50"/>
        <v>97</v>
      </c>
      <c r="AE175" s="32" t="str">
        <f t="shared" si="51"/>
        <v>NA</v>
      </c>
      <c r="AF175" s="32">
        <f t="shared" si="57"/>
        <v>12</v>
      </c>
      <c r="AG175" s="40">
        <v>12</v>
      </c>
      <c r="AH175" s="32" t="s">
        <v>9</v>
      </c>
      <c r="AI175" s="40" t="s">
        <v>8</v>
      </c>
      <c r="AJ175" s="32" t="s">
        <v>9</v>
      </c>
      <c r="AK175" s="40" t="s">
        <v>8</v>
      </c>
      <c r="AL175" s="32" t="s">
        <v>9</v>
      </c>
      <c r="AM175" s="32">
        <f t="shared" si="58"/>
        <v>12</v>
      </c>
      <c r="AN175" s="40">
        <f t="shared" si="59"/>
        <v>12</v>
      </c>
      <c r="AO175" s="31" t="s">
        <v>2854</v>
      </c>
      <c r="AP175" s="31">
        <v>2005</v>
      </c>
      <c r="AQ175" s="31" t="s">
        <v>1736</v>
      </c>
      <c r="AR175" s="31" t="s">
        <v>730</v>
      </c>
      <c r="AS175" s="31" t="s">
        <v>1735</v>
      </c>
      <c r="AT175" s="31" t="s">
        <v>208</v>
      </c>
      <c r="AU175" s="113" t="str">
        <f t="shared" si="62"/>
        <v>Lear, T., 2005</v>
      </c>
      <c r="AV175" s="25"/>
      <c r="AW175" s="34" t="s">
        <v>902</v>
      </c>
      <c r="AX175" s="10"/>
      <c r="AY175" s="10"/>
      <c r="AZ175" s="10"/>
      <c r="BA175" s="10"/>
    </row>
    <row r="176" spans="1:53" s="11" customFormat="1" ht="15.75" customHeight="1" x14ac:dyDescent="0.3">
      <c r="A176" s="31" t="s">
        <v>2439</v>
      </c>
      <c r="B176" s="40" t="s">
        <v>8</v>
      </c>
      <c r="C176" s="32">
        <v>0.7</v>
      </c>
      <c r="D176" s="31" t="str">
        <f t="shared" si="52"/>
        <v>NA</v>
      </c>
      <c r="E176" s="32">
        <f t="shared" si="54"/>
        <v>0.7</v>
      </c>
      <c r="F176" s="40">
        <v>9.5</v>
      </c>
      <c r="G176" s="32">
        <f t="shared" si="60"/>
        <v>1357.1428571428573</v>
      </c>
      <c r="H176" s="31" t="s">
        <v>61</v>
      </c>
      <c r="I176" s="31" t="s">
        <v>203</v>
      </c>
      <c r="J176" s="31" t="s">
        <v>903</v>
      </c>
      <c r="K176" s="31"/>
      <c r="L176" s="31"/>
      <c r="M176" s="31" t="s">
        <v>28</v>
      </c>
      <c r="N176" s="31" t="s">
        <v>51</v>
      </c>
      <c r="O176" s="31"/>
      <c r="P176" s="31" t="s">
        <v>199</v>
      </c>
      <c r="Q176" s="39">
        <v>6.7</v>
      </c>
      <c r="R176" s="31" t="str">
        <f t="shared" si="48"/>
        <v>NA</v>
      </c>
      <c r="S176" s="31">
        <v>2</v>
      </c>
      <c r="T176" s="31">
        <v>773</v>
      </c>
      <c r="U176" s="31" t="s">
        <v>1422</v>
      </c>
      <c r="V176" s="31"/>
      <c r="W176" s="31">
        <v>573</v>
      </c>
      <c r="X176" s="31" t="s">
        <v>95</v>
      </c>
      <c r="Y176" s="32" t="str">
        <f t="shared" si="55"/>
        <v>NA</v>
      </c>
      <c r="Z176" s="32" t="str">
        <f t="shared" si="56"/>
        <v>NA</v>
      </c>
      <c r="AA176" s="32" t="s">
        <v>8</v>
      </c>
      <c r="AB176" s="31" t="s">
        <v>9</v>
      </c>
      <c r="AC176" s="32">
        <f t="shared" si="49"/>
        <v>32.058823529411768</v>
      </c>
      <c r="AD176" s="32">
        <f t="shared" si="50"/>
        <v>32.058823529411768</v>
      </c>
      <c r="AE176" s="32" t="str">
        <f t="shared" si="51"/>
        <v>NA</v>
      </c>
      <c r="AF176" s="32">
        <f t="shared" si="57"/>
        <v>34</v>
      </c>
      <c r="AG176" s="40">
        <v>34</v>
      </c>
      <c r="AH176" s="32" t="s">
        <v>9</v>
      </c>
      <c r="AI176" s="40" t="s">
        <v>8</v>
      </c>
      <c r="AJ176" s="32" t="s">
        <v>9</v>
      </c>
      <c r="AK176" s="40" t="s">
        <v>8</v>
      </c>
      <c r="AL176" s="32" t="s">
        <v>9</v>
      </c>
      <c r="AM176" s="32">
        <f t="shared" si="58"/>
        <v>34</v>
      </c>
      <c r="AN176" s="40">
        <f t="shared" si="59"/>
        <v>34</v>
      </c>
      <c r="AO176" s="31" t="s">
        <v>2854</v>
      </c>
      <c r="AP176" s="31">
        <v>2005</v>
      </c>
      <c r="AQ176" s="31" t="s">
        <v>1737</v>
      </c>
      <c r="AR176" s="31" t="s">
        <v>58</v>
      </c>
      <c r="AS176" s="31" t="s">
        <v>211</v>
      </c>
      <c r="AT176" s="31" t="s">
        <v>76</v>
      </c>
      <c r="AU176" s="113" t="str">
        <f t="shared" si="62"/>
        <v>Fernández, M.B., 2005</v>
      </c>
      <c r="AV176" s="25"/>
      <c r="AW176" s="34" t="s">
        <v>828</v>
      </c>
      <c r="AX176" s="10"/>
      <c r="AY176" s="10"/>
      <c r="AZ176" s="10"/>
      <c r="BA176" s="10"/>
    </row>
    <row r="177" spans="1:53" s="11" customFormat="1" ht="15.75" customHeight="1" x14ac:dyDescent="0.3">
      <c r="A177" s="31" t="s">
        <v>2439</v>
      </c>
      <c r="B177" s="40" t="s">
        <v>8</v>
      </c>
      <c r="C177" s="32">
        <v>0.78</v>
      </c>
      <c r="D177" s="31" t="str">
        <f t="shared" si="52"/>
        <v>NA</v>
      </c>
      <c r="E177" s="32">
        <f t="shared" si="54"/>
        <v>0.78</v>
      </c>
      <c r="F177" s="40">
        <v>137</v>
      </c>
      <c r="G177" s="32">
        <f t="shared" si="60"/>
        <v>17564.102564102563</v>
      </c>
      <c r="H177" s="31" t="s">
        <v>22</v>
      </c>
      <c r="I177" s="31" t="s">
        <v>210</v>
      </c>
      <c r="J177" s="31" t="s">
        <v>903</v>
      </c>
      <c r="K177" s="31"/>
      <c r="L177" s="31"/>
      <c r="M177" s="31" t="s">
        <v>28</v>
      </c>
      <c r="N177" s="31" t="s">
        <v>51</v>
      </c>
      <c r="O177" s="31"/>
      <c r="P177" s="31" t="s">
        <v>199</v>
      </c>
      <c r="Q177" s="39">
        <v>8.5</v>
      </c>
      <c r="R177" s="31" t="str">
        <f t="shared" si="48"/>
        <v>NA</v>
      </c>
      <c r="S177" s="31">
        <v>2</v>
      </c>
      <c r="T177" s="31">
        <v>773</v>
      </c>
      <c r="U177" s="31" t="s">
        <v>1422</v>
      </c>
      <c r="V177" s="31"/>
      <c r="W177" s="31">
        <v>573</v>
      </c>
      <c r="X177" s="31" t="s">
        <v>95</v>
      </c>
      <c r="Y177" s="32" t="str">
        <f t="shared" si="55"/>
        <v>NA</v>
      </c>
      <c r="Z177" s="32" t="str">
        <f t="shared" si="56"/>
        <v>NA</v>
      </c>
      <c r="AA177" s="32" t="s">
        <v>8</v>
      </c>
      <c r="AB177" s="31" t="s">
        <v>9</v>
      </c>
      <c r="AC177" s="32">
        <f t="shared" si="49"/>
        <v>60.555555555555557</v>
      </c>
      <c r="AD177" s="32">
        <f t="shared" si="50"/>
        <v>60.555555555555557</v>
      </c>
      <c r="AE177" s="32" t="str">
        <f t="shared" si="51"/>
        <v>NA</v>
      </c>
      <c r="AF177" s="32">
        <f t="shared" si="57"/>
        <v>18</v>
      </c>
      <c r="AG177" s="40">
        <v>18</v>
      </c>
      <c r="AH177" s="32" t="s">
        <v>9</v>
      </c>
      <c r="AI177" s="40" t="s">
        <v>8</v>
      </c>
      <c r="AJ177" s="32" t="s">
        <v>9</v>
      </c>
      <c r="AK177" s="40" t="s">
        <v>8</v>
      </c>
      <c r="AL177" s="32" t="s">
        <v>9</v>
      </c>
      <c r="AM177" s="32">
        <f t="shared" si="58"/>
        <v>18</v>
      </c>
      <c r="AN177" s="40">
        <f t="shared" si="59"/>
        <v>18</v>
      </c>
      <c r="AO177" s="31" t="s">
        <v>2854</v>
      </c>
      <c r="AP177" s="31">
        <v>2005</v>
      </c>
      <c r="AQ177" s="31" t="s">
        <v>1737</v>
      </c>
      <c r="AR177" s="31" t="s">
        <v>58</v>
      </c>
      <c r="AS177" s="31" t="s">
        <v>211</v>
      </c>
      <c r="AT177" s="31" t="s">
        <v>76</v>
      </c>
      <c r="AU177" s="113" t="str">
        <f t="shared" si="62"/>
        <v>Fernández, M.B., 2005</v>
      </c>
      <c r="AV177" s="25"/>
      <c r="AW177" s="34" t="s">
        <v>827</v>
      </c>
      <c r="AX177" s="10"/>
      <c r="AY177" s="10"/>
      <c r="AZ177" s="10"/>
      <c r="BA177" s="10"/>
    </row>
    <row r="178" spans="1:53" s="11" customFormat="1" ht="15.75" customHeight="1" x14ac:dyDescent="0.3">
      <c r="A178" s="31" t="s">
        <v>14</v>
      </c>
      <c r="B178" s="40" t="s">
        <v>8</v>
      </c>
      <c r="C178" s="32">
        <v>0.86</v>
      </c>
      <c r="D178" s="31" t="str">
        <f t="shared" si="52"/>
        <v>NA</v>
      </c>
      <c r="E178" s="32">
        <f t="shared" si="54"/>
        <v>0.86</v>
      </c>
      <c r="F178" s="40">
        <v>9.5</v>
      </c>
      <c r="G178" s="32">
        <f t="shared" si="60"/>
        <v>1104.6511627906978</v>
      </c>
      <c r="H178" s="31" t="s">
        <v>61</v>
      </c>
      <c r="I178" s="31" t="s">
        <v>203</v>
      </c>
      <c r="J178" s="31" t="s">
        <v>903</v>
      </c>
      <c r="K178" s="31"/>
      <c r="L178" s="31"/>
      <c r="M178" s="31" t="s">
        <v>24</v>
      </c>
      <c r="N178" s="31"/>
      <c r="O178" s="31"/>
      <c r="P178" s="31" t="s">
        <v>199</v>
      </c>
      <c r="Q178" s="39">
        <v>6.7</v>
      </c>
      <c r="R178" s="31" t="str">
        <f t="shared" si="48"/>
        <v>NA</v>
      </c>
      <c r="S178" s="31">
        <v>2</v>
      </c>
      <c r="T178" s="31">
        <v>773</v>
      </c>
      <c r="U178" s="31" t="s">
        <v>1422</v>
      </c>
      <c r="V178" s="31"/>
      <c r="W178" s="31">
        <v>573</v>
      </c>
      <c r="X178" s="31" t="s">
        <v>95</v>
      </c>
      <c r="Y178" s="32" t="str">
        <f t="shared" si="55"/>
        <v>NA</v>
      </c>
      <c r="Z178" s="32" t="str">
        <f t="shared" si="56"/>
        <v>NA</v>
      </c>
      <c r="AA178" s="32" t="s">
        <v>8</v>
      </c>
      <c r="AB178" s="31" t="s">
        <v>9</v>
      </c>
      <c r="AC178" s="32">
        <f t="shared" si="49"/>
        <v>25.952380952380953</v>
      </c>
      <c r="AD178" s="32">
        <f t="shared" si="50"/>
        <v>25.952380952380953</v>
      </c>
      <c r="AE178" s="32" t="str">
        <f t="shared" si="51"/>
        <v>NA</v>
      </c>
      <c r="AF178" s="32">
        <f t="shared" si="57"/>
        <v>42</v>
      </c>
      <c r="AG178" s="40">
        <v>42</v>
      </c>
      <c r="AH178" s="32" t="s">
        <v>9</v>
      </c>
      <c r="AI178" s="40" t="s">
        <v>8</v>
      </c>
      <c r="AJ178" s="32" t="s">
        <v>9</v>
      </c>
      <c r="AK178" s="40" t="s">
        <v>8</v>
      </c>
      <c r="AL178" s="32" t="s">
        <v>9</v>
      </c>
      <c r="AM178" s="32">
        <f t="shared" si="58"/>
        <v>42</v>
      </c>
      <c r="AN178" s="40">
        <f t="shared" si="59"/>
        <v>42</v>
      </c>
      <c r="AO178" s="31" t="s">
        <v>2854</v>
      </c>
      <c r="AP178" s="31">
        <v>2005</v>
      </c>
      <c r="AQ178" s="31" t="s">
        <v>1737</v>
      </c>
      <c r="AR178" s="31" t="s">
        <v>58</v>
      </c>
      <c r="AS178" s="31" t="s">
        <v>211</v>
      </c>
      <c r="AT178" s="31" t="s">
        <v>76</v>
      </c>
      <c r="AU178" s="113" t="str">
        <f t="shared" si="62"/>
        <v>Fernández, M.B., 2005</v>
      </c>
      <c r="AV178" s="25"/>
      <c r="AW178" s="34" t="s">
        <v>828</v>
      </c>
      <c r="AX178" s="10"/>
      <c r="AY178" s="10"/>
      <c r="AZ178" s="10"/>
      <c r="BA178" s="10"/>
    </row>
    <row r="179" spans="1:53" s="11" customFormat="1" ht="15.75" customHeight="1" x14ac:dyDescent="0.3">
      <c r="A179" s="31" t="s">
        <v>14</v>
      </c>
      <c r="B179" s="40" t="s">
        <v>8</v>
      </c>
      <c r="C179" s="32">
        <v>0.77</v>
      </c>
      <c r="D179" s="31" t="str">
        <f t="shared" si="52"/>
        <v>NA</v>
      </c>
      <c r="E179" s="32">
        <f t="shared" si="54"/>
        <v>0.77</v>
      </c>
      <c r="F179" s="40">
        <v>137</v>
      </c>
      <c r="G179" s="32">
        <f t="shared" si="60"/>
        <v>17792.207792207791</v>
      </c>
      <c r="H179" s="31" t="s">
        <v>22</v>
      </c>
      <c r="I179" s="31" t="s">
        <v>210</v>
      </c>
      <c r="J179" s="31" t="s">
        <v>903</v>
      </c>
      <c r="K179" s="31"/>
      <c r="L179" s="31"/>
      <c r="M179" s="31" t="s">
        <v>24</v>
      </c>
      <c r="N179" s="31"/>
      <c r="O179" s="31"/>
      <c r="P179" s="31" t="s">
        <v>199</v>
      </c>
      <c r="Q179" s="39">
        <v>8.5</v>
      </c>
      <c r="R179" s="31" t="str">
        <f t="shared" si="48"/>
        <v>NA</v>
      </c>
      <c r="S179" s="31">
        <v>2</v>
      </c>
      <c r="T179" s="31">
        <v>773</v>
      </c>
      <c r="U179" s="31" t="s">
        <v>1422</v>
      </c>
      <c r="V179" s="31"/>
      <c r="W179" s="31">
        <v>573</v>
      </c>
      <c r="X179" s="31" t="s">
        <v>95</v>
      </c>
      <c r="Y179" s="32" t="str">
        <f t="shared" si="55"/>
        <v>NA</v>
      </c>
      <c r="Z179" s="32" t="str">
        <f t="shared" si="56"/>
        <v>NA</v>
      </c>
      <c r="AA179" s="32" t="s">
        <v>8</v>
      </c>
      <c r="AB179" s="31" t="s">
        <v>9</v>
      </c>
      <c r="AC179" s="32">
        <f t="shared" si="49"/>
        <v>27.948717948717949</v>
      </c>
      <c r="AD179" s="32">
        <f t="shared" si="50"/>
        <v>27.948717948717949</v>
      </c>
      <c r="AE179" s="32" t="str">
        <f t="shared" si="51"/>
        <v>NA</v>
      </c>
      <c r="AF179" s="32">
        <f t="shared" si="57"/>
        <v>39</v>
      </c>
      <c r="AG179" s="40">
        <v>39</v>
      </c>
      <c r="AH179" s="32" t="s">
        <v>9</v>
      </c>
      <c r="AI179" s="40" t="s">
        <v>8</v>
      </c>
      <c r="AJ179" s="32" t="s">
        <v>9</v>
      </c>
      <c r="AK179" s="40" t="s">
        <v>8</v>
      </c>
      <c r="AL179" s="32" t="s">
        <v>9</v>
      </c>
      <c r="AM179" s="32">
        <f t="shared" si="58"/>
        <v>39</v>
      </c>
      <c r="AN179" s="40">
        <f t="shared" si="59"/>
        <v>39</v>
      </c>
      <c r="AO179" s="31" t="s">
        <v>2854</v>
      </c>
      <c r="AP179" s="31">
        <v>2005</v>
      </c>
      <c r="AQ179" s="31" t="s">
        <v>1737</v>
      </c>
      <c r="AR179" s="31" t="s">
        <v>58</v>
      </c>
      <c r="AS179" s="31" t="s">
        <v>211</v>
      </c>
      <c r="AT179" s="31" t="s">
        <v>76</v>
      </c>
      <c r="AU179" s="113" t="str">
        <f t="shared" si="62"/>
        <v>Fernández, M.B., 2005</v>
      </c>
      <c r="AV179" s="25"/>
      <c r="AW179" s="34" t="s">
        <v>827</v>
      </c>
      <c r="AX179" s="10"/>
      <c r="AY179" s="10"/>
      <c r="AZ179" s="10"/>
      <c r="BA179" s="10"/>
    </row>
    <row r="180" spans="1:53" s="11" customFormat="1" ht="15.75" customHeight="1" x14ac:dyDescent="0.3">
      <c r="A180" s="31" t="s">
        <v>996</v>
      </c>
      <c r="B180" s="40">
        <v>0.3</v>
      </c>
      <c r="C180" s="32">
        <v>0.39</v>
      </c>
      <c r="D180" s="31">
        <f t="shared" si="52"/>
        <v>0.3000000000000001</v>
      </c>
      <c r="E180" s="32">
        <f t="shared" si="54"/>
        <v>0.3</v>
      </c>
      <c r="F180" s="40">
        <v>200</v>
      </c>
      <c r="G180" s="32">
        <f t="shared" si="60"/>
        <v>66666.666666666672</v>
      </c>
      <c r="H180" s="31" t="s">
        <v>7</v>
      </c>
      <c r="I180" s="31" t="s">
        <v>9</v>
      </c>
      <c r="J180" s="31" t="s">
        <v>212</v>
      </c>
      <c r="K180" s="31"/>
      <c r="L180" s="31"/>
      <c r="M180" s="31" t="s">
        <v>33</v>
      </c>
      <c r="N180" s="31"/>
      <c r="O180" s="68">
        <v>11</v>
      </c>
      <c r="P180" s="31" t="s">
        <v>199</v>
      </c>
      <c r="Q180" s="39">
        <v>3</v>
      </c>
      <c r="R180" s="31">
        <f t="shared" si="48"/>
        <v>-8</v>
      </c>
      <c r="S180" s="31">
        <v>4</v>
      </c>
      <c r="T180" s="31">
        <v>573</v>
      </c>
      <c r="U180" s="31" t="s">
        <v>1422</v>
      </c>
      <c r="V180" s="31">
        <v>2</v>
      </c>
      <c r="W180" s="31">
        <f>400+273</f>
        <v>673</v>
      </c>
      <c r="X180" s="31" t="s">
        <v>95</v>
      </c>
      <c r="Y180" s="32" t="str">
        <f t="shared" si="55"/>
        <v>NA</v>
      </c>
      <c r="Z180" s="32">
        <f t="shared" si="56"/>
        <v>0.93500000000000005</v>
      </c>
      <c r="AA180" s="32">
        <v>55</v>
      </c>
      <c r="AB180" s="31" t="s">
        <v>9</v>
      </c>
      <c r="AC180" s="32" t="str">
        <f t="shared" si="49"/>
        <v>NA</v>
      </c>
      <c r="AD180" s="32">
        <f t="shared" si="50"/>
        <v>55</v>
      </c>
      <c r="AE180" s="32" t="str">
        <f t="shared" si="51"/>
        <v>NA</v>
      </c>
      <c r="AF180" s="32">
        <f t="shared" si="57"/>
        <v>17</v>
      </c>
      <c r="AG180" s="40">
        <v>17</v>
      </c>
      <c r="AH180" s="32" t="s">
        <v>9</v>
      </c>
      <c r="AI180" s="40" t="s">
        <v>8</v>
      </c>
      <c r="AJ180" s="32" t="s">
        <v>9</v>
      </c>
      <c r="AK180" s="40" t="s">
        <v>8</v>
      </c>
      <c r="AL180" s="32" t="s">
        <v>9</v>
      </c>
      <c r="AM180" s="32">
        <f t="shared" si="58"/>
        <v>17</v>
      </c>
      <c r="AN180" s="40">
        <f t="shared" si="59"/>
        <v>17</v>
      </c>
      <c r="AO180" s="31" t="s">
        <v>2854</v>
      </c>
      <c r="AP180" s="31">
        <v>2005</v>
      </c>
      <c r="AQ180" s="31" t="s">
        <v>1738</v>
      </c>
      <c r="AR180" s="31" t="s">
        <v>53</v>
      </c>
      <c r="AS180" s="31" t="s">
        <v>784</v>
      </c>
      <c r="AT180" s="31" t="s">
        <v>76</v>
      </c>
      <c r="AU180" s="113" t="str">
        <f t="shared" si="62"/>
        <v>Nohair, B., 2005</v>
      </c>
      <c r="AV180" s="1"/>
      <c r="AW180" s="34" t="s">
        <v>815</v>
      </c>
      <c r="AX180" s="10"/>
      <c r="AY180" s="10"/>
      <c r="AZ180" s="10"/>
      <c r="BA180" s="10"/>
    </row>
    <row r="181" spans="1:53" s="11" customFormat="1" ht="15.75" customHeight="1" x14ac:dyDescent="0.3">
      <c r="A181" s="31" t="s">
        <v>996</v>
      </c>
      <c r="B181" s="40">
        <v>1</v>
      </c>
      <c r="C181" s="32">
        <v>0.91</v>
      </c>
      <c r="D181" s="31">
        <f t="shared" si="52"/>
        <v>8.9999999999999969E-2</v>
      </c>
      <c r="E181" s="32">
        <f t="shared" si="54"/>
        <v>1</v>
      </c>
      <c r="F181" s="40">
        <v>200</v>
      </c>
      <c r="G181" s="32">
        <f t="shared" si="60"/>
        <v>20000</v>
      </c>
      <c r="H181" s="31" t="s">
        <v>7</v>
      </c>
      <c r="I181" s="31" t="s">
        <v>9</v>
      </c>
      <c r="J181" s="31" t="s">
        <v>212</v>
      </c>
      <c r="K181" s="31"/>
      <c r="L181" s="31"/>
      <c r="M181" s="31" t="s">
        <v>33</v>
      </c>
      <c r="N181" s="31"/>
      <c r="O181" s="68">
        <v>11</v>
      </c>
      <c r="P181" s="31" t="s">
        <v>199</v>
      </c>
      <c r="Q181" s="39">
        <v>3</v>
      </c>
      <c r="R181" s="31">
        <f t="shared" si="48"/>
        <v>-8</v>
      </c>
      <c r="S181" s="31">
        <v>4</v>
      </c>
      <c r="T181" s="31">
        <v>573</v>
      </c>
      <c r="U181" s="31" t="s">
        <v>1422</v>
      </c>
      <c r="V181" s="31">
        <v>2</v>
      </c>
      <c r="W181" s="31">
        <f>400+273</f>
        <v>673</v>
      </c>
      <c r="X181" s="31" t="s">
        <v>95</v>
      </c>
      <c r="Y181" s="32" t="str">
        <f t="shared" ref="Y181:Y194" si="63">IF(AND(X181="CO Chemisorption",AA181&lt;&gt;"NA",AG181&lt;&gt;"NA"),AA181*AG181*0.001,"NA")</f>
        <v>NA</v>
      </c>
      <c r="Z181" s="32">
        <f t="shared" si="56"/>
        <v>0.95400000000000007</v>
      </c>
      <c r="AA181" s="32">
        <v>53</v>
      </c>
      <c r="AB181" s="31" t="s">
        <v>9</v>
      </c>
      <c r="AC181" s="32" t="str">
        <f t="shared" si="49"/>
        <v>NA</v>
      </c>
      <c r="AD181" s="32">
        <f t="shared" si="50"/>
        <v>53</v>
      </c>
      <c r="AE181" s="32" t="str">
        <f t="shared" si="51"/>
        <v>NA</v>
      </c>
      <c r="AF181" s="32">
        <f t="shared" si="57"/>
        <v>18</v>
      </c>
      <c r="AG181" s="40">
        <v>18</v>
      </c>
      <c r="AH181" s="32" t="s">
        <v>9</v>
      </c>
      <c r="AI181" s="40" t="s">
        <v>8</v>
      </c>
      <c r="AJ181" s="32" t="s">
        <v>9</v>
      </c>
      <c r="AK181" s="40" t="s">
        <v>8</v>
      </c>
      <c r="AL181" s="32" t="s">
        <v>9</v>
      </c>
      <c r="AM181" s="32">
        <f t="shared" si="58"/>
        <v>18</v>
      </c>
      <c r="AN181" s="40">
        <f t="shared" si="59"/>
        <v>18</v>
      </c>
      <c r="AO181" s="31" t="s">
        <v>2854</v>
      </c>
      <c r="AP181" s="31">
        <v>2005</v>
      </c>
      <c r="AQ181" s="31" t="s">
        <v>1738</v>
      </c>
      <c r="AR181" s="31" t="s">
        <v>53</v>
      </c>
      <c r="AS181" s="31" t="s">
        <v>784</v>
      </c>
      <c r="AT181" s="31" t="s">
        <v>76</v>
      </c>
      <c r="AU181" s="113" t="str">
        <f t="shared" ref="AU181:AU191" si="64">AQ181&amp;", "&amp;AP181</f>
        <v>Nohair, B., 2005</v>
      </c>
      <c r="AV181" s="1"/>
      <c r="AW181" s="34" t="s">
        <v>815</v>
      </c>
      <c r="AX181" s="10"/>
      <c r="AY181" s="10"/>
      <c r="AZ181" s="10"/>
      <c r="BA181" s="10"/>
    </row>
    <row r="182" spans="1:53" s="11" customFormat="1" ht="15.75" customHeight="1" x14ac:dyDescent="0.3">
      <c r="A182" s="31" t="s">
        <v>996</v>
      </c>
      <c r="B182" s="40">
        <v>1.5</v>
      </c>
      <c r="C182" s="32">
        <v>1.45</v>
      </c>
      <c r="D182" s="31">
        <f t="shared" si="52"/>
        <v>3.3333333333333361E-2</v>
      </c>
      <c r="E182" s="32">
        <f t="shared" si="54"/>
        <v>1.5</v>
      </c>
      <c r="F182" s="40">
        <v>200</v>
      </c>
      <c r="G182" s="32">
        <f t="shared" si="60"/>
        <v>13333.333333333334</v>
      </c>
      <c r="H182" s="31" t="s">
        <v>7</v>
      </c>
      <c r="I182" s="31" t="s">
        <v>9</v>
      </c>
      <c r="J182" s="31" t="s">
        <v>212</v>
      </c>
      <c r="K182" s="31"/>
      <c r="L182" s="31"/>
      <c r="M182" s="31" t="s">
        <v>33</v>
      </c>
      <c r="N182" s="31"/>
      <c r="O182" s="68">
        <v>11</v>
      </c>
      <c r="P182" s="31" t="s">
        <v>199</v>
      </c>
      <c r="Q182" s="39">
        <v>3</v>
      </c>
      <c r="R182" s="31">
        <f t="shared" si="48"/>
        <v>-8</v>
      </c>
      <c r="S182" s="31">
        <v>4</v>
      </c>
      <c r="T182" s="31">
        <v>573</v>
      </c>
      <c r="U182" s="31" t="s">
        <v>1422</v>
      </c>
      <c r="V182" s="31">
        <v>2</v>
      </c>
      <c r="W182" s="31">
        <f>400+273</f>
        <v>673</v>
      </c>
      <c r="X182" s="31" t="s">
        <v>95</v>
      </c>
      <c r="Y182" s="32" t="str">
        <f t="shared" si="63"/>
        <v>NA</v>
      </c>
      <c r="Z182" s="32">
        <f t="shared" si="56"/>
        <v>0.94000000000000006</v>
      </c>
      <c r="AA182" s="32">
        <v>47</v>
      </c>
      <c r="AB182" s="31" t="s">
        <v>9</v>
      </c>
      <c r="AC182" s="32" t="str">
        <f t="shared" si="49"/>
        <v>NA</v>
      </c>
      <c r="AD182" s="32">
        <f t="shared" si="50"/>
        <v>47</v>
      </c>
      <c r="AE182" s="32" t="str">
        <f t="shared" si="51"/>
        <v>NA</v>
      </c>
      <c r="AF182" s="32">
        <f t="shared" si="57"/>
        <v>20</v>
      </c>
      <c r="AG182" s="40">
        <v>20</v>
      </c>
      <c r="AH182" s="32" t="s">
        <v>9</v>
      </c>
      <c r="AI182" s="40" t="s">
        <v>8</v>
      </c>
      <c r="AJ182" s="32" t="s">
        <v>9</v>
      </c>
      <c r="AK182" s="40" t="s">
        <v>8</v>
      </c>
      <c r="AL182" s="32" t="s">
        <v>9</v>
      </c>
      <c r="AM182" s="32">
        <f t="shared" si="58"/>
        <v>20</v>
      </c>
      <c r="AN182" s="40">
        <f t="shared" si="59"/>
        <v>20</v>
      </c>
      <c r="AO182" s="31" t="s">
        <v>2854</v>
      </c>
      <c r="AP182" s="31">
        <v>2005</v>
      </c>
      <c r="AQ182" s="31" t="s">
        <v>1738</v>
      </c>
      <c r="AR182" s="31" t="s">
        <v>53</v>
      </c>
      <c r="AS182" s="31" t="s">
        <v>784</v>
      </c>
      <c r="AT182" s="31" t="s">
        <v>76</v>
      </c>
      <c r="AU182" s="113" t="str">
        <f t="shared" si="64"/>
        <v>Nohair, B., 2005</v>
      </c>
      <c r="AV182" s="1"/>
      <c r="AW182" s="34" t="s">
        <v>815</v>
      </c>
      <c r="AX182" s="10"/>
      <c r="AY182" s="10"/>
      <c r="AZ182" s="10"/>
      <c r="BA182" s="10"/>
    </row>
    <row r="183" spans="1:53" s="11" customFormat="1" ht="15.75" customHeight="1" x14ac:dyDescent="0.3">
      <c r="A183" s="31" t="s">
        <v>996</v>
      </c>
      <c r="B183" s="40">
        <v>1</v>
      </c>
      <c r="C183" s="32">
        <v>0.91</v>
      </c>
      <c r="D183" s="31">
        <f t="shared" si="52"/>
        <v>8.9999999999999969E-2</v>
      </c>
      <c r="E183" s="32">
        <f t="shared" si="54"/>
        <v>1</v>
      </c>
      <c r="F183" s="40">
        <v>200</v>
      </c>
      <c r="G183" s="32">
        <f t="shared" si="60"/>
        <v>20000</v>
      </c>
      <c r="H183" s="31" t="s">
        <v>7</v>
      </c>
      <c r="I183" s="31" t="s">
        <v>9</v>
      </c>
      <c r="J183" s="31" t="s">
        <v>212</v>
      </c>
      <c r="K183" s="31"/>
      <c r="L183" s="31"/>
      <c r="M183" s="31" t="s">
        <v>33</v>
      </c>
      <c r="N183" s="31"/>
      <c r="O183" s="68">
        <v>11</v>
      </c>
      <c r="P183" s="31" t="s">
        <v>199</v>
      </c>
      <c r="Q183" s="39">
        <v>3</v>
      </c>
      <c r="R183" s="31">
        <f t="shared" si="48"/>
        <v>-8</v>
      </c>
      <c r="S183" s="31"/>
      <c r="T183" s="31"/>
      <c r="U183" s="31" t="s">
        <v>1422</v>
      </c>
      <c r="V183" s="31">
        <v>2</v>
      </c>
      <c r="W183" s="31">
        <v>573</v>
      </c>
      <c r="X183" s="31" t="s">
        <v>95</v>
      </c>
      <c r="Y183" s="32" t="str">
        <f t="shared" si="63"/>
        <v>NA</v>
      </c>
      <c r="Z183" s="32">
        <f t="shared" si="56"/>
        <v>0.98</v>
      </c>
      <c r="AA183" s="32">
        <v>28</v>
      </c>
      <c r="AB183" s="31" t="s">
        <v>9</v>
      </c>
      <c r="AC183" s="32" t="str">
        <f t="shared" si="49"/>
        <v>NA</v>
      </c>
      <c r="AD183" s="32">
        <f t="shared" si="50"/>
        <v>28</v>
      </c>
      <c r="AE183" s="32" t="str">
        <f t="shared" si="51"/>
        <v>NA</v>
      </c>
      <c r="AF183" s="32">
        <f t="shared" si="57"/>
        <v>35</v>
      </c>
      <c r="AG183" s="40">
        <v>35</v>
      </c>
      <c r="AH183" s="32" t="s">
        <v>9</v>
      </c>
      <c r="AI183" s="40" t="s">
        <v>8</v>
      </c>
      <c r="AJ183" s="32" t="s">
        <v>9</v>
      </c>
      <c r="AK183" s="40" t="s">
        <v>8</v>
      </c>
      <c r="AL183" s="32" t="s">
        <v>9</v>
      </c>
      <c r="AM183" s="32">
        <f t="shared" si="58"/>
        <v>35</v>
      </c>
      <c r="AN183" s="40">
        <f t="shared" si="59"/>
        <v>35</v>
      </c>
      <c r="AO183" s="31" t="s">
        <v>2854</v>
      </c>
      <c r="AP183" s="31">
        <v>2005</v>
      </c>
      <c r="AQ183" s="31" t="s">
        <v>1738</v>
      </c>
      <c r="AR183" s="31" t="s">
        <v>53</v>
      </c>
      <c r="AS183" s="31" t="s">
        <v>784</v>
      </c>
      <c r="AT183" s="31" t="s">
        <v>76</v>
      </c>
      <c r="AU183" s="113" t="str">
        <f t="shared" si="64"/>
        <v>Nohair, B., 2005</v>
      </c>
      <c r="AV183" s="34" t="s">
        <v>785</v>
      </c>
      <c r="AW183" s="34" t="s">
        <v>815</v>
      </c>
      <c r="AX183" s="10"/>
      <c r="AY183" s="10"/>
      <c r="AZ183" s="10"/>
      <c r="BA183" s="10"/>
    </row>
    <row r="184" spans="1:53" s="11" customFormat="1" ht="15.75" customHeight="1" x14ac:dyDescent="0.3">
      <c r="A184" s="31" t="s">
        <v>996</v>
      </c>
      <c r="B184" s="40">
        <v>1</v>
      </c>
      <c r="C184" s="32">
        <v>0.91</v>
      </c>
      <c r="D184" s="31">
        <f t="shared" si="52"/>
        <v>8.9999999999999969E-2</v>
      </c>
      <c r="E184" s="32">
        <f t="shared" si="54"/>
        <v>1</v>
      </c>
      <c r="F184" s="40">
        <v>200</v>
      </c>
      <c r="G184" s="32">
        <f t="shared" si="60"/>
        <v>20000</v>
      </c>
      <c r="H184" s="31" t="s">
        <v>7</v>
      </c>
      <c r="I184" s="31" t="s">
        <v>9</v>
      </c>
      <c r="J184" s="31" t="s">
        <v>212</v>
      </c>
      <c r="K184" s="31"/>
      <c r="L184" s="31"/>
      <c r="M184" s="31" t="s">
        <v>33</v>
      </c>
      <c r="N184" s="31"/>
      <c r="O184" s="68">
        <v>11</v>
      </c>
      <c r="P184" s="31" t="s">
        <v>199</v>
      </c>
      <c r="Q184" s="39">
        <v>3</v>
      </c>
      <c r="R184" s="31">
        <f t="shared" si="48"/>
        <v>-8</v>
      </c>
      <c r="S184" s="31"/>
      <c r="T184" s="31"/>
      <c r="U184" s="31" t="s">
        <v>1422</v>
      </c>
      <c r="V184" s="31">
        <v>2</v>
      </c>
      <c r="W184" s="31">
        <v>773</v>
      </c>
      <c r="X184" s="31" t="s">
        <v>95</v>
      </c>
      <c r="Y184" s="32" t="str">
        <f t="shared" si="63"/>
        <v>NA</v>
      </c>
      <c r="Z184" s="32">
        <f t="shared" si="56"/>
        <v>0.93600000000000005</v>
      </c>
      <c r="AA184" s="32">
        <v>12</v>
      </c>
      <c r="AB184" s="31" t="s">
        <v>9</v>
      </c>
      <c r="AC184" s="32" t="str">
        <f t="shared" si="49"/>
        <v>NA</v>
      </c>
      <c r="AD184" s="32">
        <f t="shared" si="50"/>
        <v>12</v>
      </c>
      <c r="AE184" s="32" t="str">
        <f t="shared" si="51"/>
        <v>NA</v>
      </c>
      <c r="AF184" s="32">
        <f t="shared" si="57"/>
        <v>78</v>
      </c>
      <c r="AG184" s="40">
        <v>78</v>
      </c>
      <c r="AH184" s="32" t="s">
        <v>9</v>
      </c>
      <c r="AI184" s="40" t="s">
        <v>8</v>
      </c>
      <c r="AJ184" s="32" t="s">
        <v>9</v>
      </c>
      <c r="AK184" s="40" t="s">
        <v>8</v>
      </c>
      <c r="AL184" s="32" t="s">
        <v>9</v>
      </c>
      <c r="AM184" s="32">
        <f t="shared" si="58"/>
        <v>78</v>
      </c>
      <c r="AN184" s="40">
        <f t="shared" si="59"/>
        <v>78</v>
      </c>
      <c r="AO184" s="31" t="s">
        <v>2854</v>
      </c>
      <c r="AP184" s="31">
        <v>2005</v>
      </c>
      <c r="AQ184" s="31" t="s">
        <v>1738</v>
      </c>
      <c r="AR184" s="31" t="s">
        <v>53</v>
      </c>
      <c r="AS184" s="31" t="s">
        <v>784</v>
      </c>
      <c r="AT184" s="31" t="s">
        <v>76</v>
      </c>
      <c r="AU184" s="113" t="str">
        <f t="shared" si="64"/>
        <v>Nohair, B., 2005</v>
      </c>
      <c r="AV184" s="34" t="s">
        <v>786</v>
      </c>
      <c r="AW184" s="34" t="s">
        <v>815</v>
      </c>
      <c r="AX184" s="10"/>
      <c r="AY184" s="10"/>
      <c r="AZ184" s="10"/>
      <c r="BA184" s="10"/>
    </row>
    <row r="185" spans="1:53" s="11" customFormat="1" ht="15.75" customHeight="1" x14ac:dyDescent="0.3">
      <c r="A185" s="31" t="s">
        <v>2439</v>
      </c>
      <c r="B185" s="40">
        <v>0.3</v>
      </c>
      <c r="C185" s="32">
        <v>0.32</v>
      </c>
      <c r="D185" s="31">
        <f t="shared" si="52"/>
        <v>6.6666666666666735E-2</v>
      </c>
      <c r="E185" s="32">
        <f t="shared" si="54"/>
        <v>0.3</v>
      </c>
      <c r="F185" s="40">
        <v>9</v>
      </c>
      <c r="G185" s="32">
        <f t="shared" si="60"/>
        <v>3000</v>
      </c>
      <c r="H185" s="31" t="s">
        <v>61</v>
      </c>
      <c r="I185" s="31" t="s">
        <v>9</v>
      </c>
      <c r="J185" s="31" t="s">
        <v>9</v>
      </c>
      <c r="K185" s="31"/>
      <c r="L185" s="31"/>
      <c r="M185" s="31" t="s">
        <v>33</v>
      </c>
      <c r="N185" s="31"/>
      <c r="O185" s="31"/>
      <c r="P185" s="31" t="s">
        <v>199</v>
      </c>
      <c r="Q185" s="39">
        <v>8.1999999999999993</v>
      </c>
      <c r="R185" s="31" t="str">
        <f t="shared" si="48"/>
        <v>NA</v>
      </c>
      <c r="S185" s="31">
        <v>4</v>
      </c>
      <c r="T185" s="31">
        <v>573</v>
      </c>
      <c r="U185" s="31" t="s">
        <v>1422</v>
      </c>
      <c r="V185" s="31">
        <v>2</v>
      </c>
      <c r="W185" s="31">
        <f>400+273</f>
        <v>673</v>
      </c>
      <c r="X185" s="31" t="s">
        <v>95</v>
      </c>
      <c r="Y185" s="32" t="str">
        <f t="shared" si="63"/>
        <v>NA</v>
      </c>
      <c r="Z185" s="32">
        <f t="shared" si="56"/>
        <v>0.94400000000000006</v>
      </c>
      <c r="AA185" s="32">
        <v>59</v>
      </c>
      <c r="AB185" s="31" t="s">
        <v>9</v>
      </c>
      <c r="AC185" s="32" t="str">
        <f t="shared" si="49"/>
        <v>NA</v>
      </c>
      <c r="AD185" s="32">
        <f t="shared" si="50"/>
        <v>59</v>
      </c>
      <c r="AE185" s="32" t="str">
        <f t="shared" si="51"/>
        <v>NA</v>
      </c>
      <c r="AF185" s="32">
        <f t="shared" si="57"/>
        <v>16</v>
      </c>
      <c r="AG185" s="40">
        <v>16</v>
      </c>
      <c r="AH185" s="32" t="s">
        <v>9</v>
      </c>
      <c r="AI185" s="40" t="s">
        <v>8</v>
      </c>
      <c r="AJ185" s="32" t="s">
        <v>9</v>
      </c>
      <c r="AK185" s="40" t="s">
        <v>8</v>
      </c>
      <c r="AL185" s="32" t="s">
        <v>9</v>
      </c>
      <c r="AM185" s="32">
        <f t="shared" si="58"/>
        <v>16</v>
      </c>
      <c r="AN185" s="40">
        <f t="shared" si="59"/>
        <v>16</v>
      </c>
      <c r="AO185" s="31" t="s">
        <v>2854</v>
      </c>
      <c r="AP185" s="31">
        <v>2005</v>
      </c>
      <c r="AQ185" s="31" t="s">
        <v>1738</v>
      </c>
      <c r="AR185" s="31" t="s">
        <v>53</v>
      </c>
      <c r="AS185" s="31" t="s">
        <v>784</v>
      </c>
      <c r="AT185" s="31" t="s">
        <v>76</v>
      </c>
      <c r="AU185" s="113" t="str">
        <f t="shared" si="64"/>
        <v>Nohair, B., 2005</v>
      </c>
      <c r="AV185" s="1"/>
      <c r="AW185" s="43" t="s">
        <v>883</v>
      </c>
      <c r="AX185" s="10"/>
      <c r="AY185" s="10"/>
      <c r="AZ185" s="10"/>
      <c r="BA185" s="10"/>
    </row>
    <row r="186" spans="1:53" s="11" customFormat="1" ht="15.75" customHeight="1" x14ac:dyDescent="0.3">
      <c r="A186" s="31" t="s">
        <v>2439</v>
      </c>
      <c r="B186" s="40">
        <v>0.3</v>
      </c>
      <c r="C186" s="32">
        <v>0.3</v>
      </c>
      <c r="D186" s="31">
        <f t="shared" si="52"/>
        <v>0</v>
      </c>
      <c r="E186" s="32">
        <f t="shared" si="54"/>
        <v>0.3</v>
      </c>
      <c r="F186" s="40">
        <v>215</v>
      </c>
      <c r="G186" s="32">
        <f t="shared" si="60"/>
        <v>71666.666666666672</v>
      </c>
      <c r="H186" s="31" t="s">
        <v>22</v>
      </c>
      <c r="I186" s="31" t="s">
        <v>9</v>
      </c>
      <c r="J186" s="31" t="s">
        <v>9</v>
      </c>
      <c r="K186" s="31"/>
      <c r="L186" s="31"/>
      <c r="M186" s="31" t="s">
        <v>33</v>
      </c>
      <c r="N186" s="31"/>
      <c r="O186" s="31"/>
      <c r="P186" s="31" t="s">
        <v>199</v>
      </c>
      <c r="Q186" s="39">
        <v>8.5</v>
      </c>
      <c r="R186" s="31" t="str">
        <f t="shared" si="48"/>
        <v>NA</v>
      </c>
      <c r="S186" s="31">
        <v>4</v>
      </c>
      <c r="T186" s="31">
        <v>573</v>
      </c>
      <c r="U186" s="31" t="s">
        <v>1422</v>
      </c>
      <c r="V186" s="31">
        <v>2</v>
      </c>
      <c r="W186" s="31">
        <f>400+273</f>
        <v>673</v>
      </c>
      <c r="X186" s="31" t="s">
        <v>95</v>
      </c>
      <c r="Y186" s="32" t="str">
        <f t="shared" si="63"/>
        <v>NA</v>
      </c>
      <c r="Z186" s="32">
        <f t="shared" si="56"/>
        <v>0.91</v>
      </c>
      <c r="AA186" s="32">
        <v>70</v>
      </c>
      <c r="AB186" s="31" t="s">
        <v>9</v>
      </c>
      <c r="AC186" s="32" t="str">
        <f t="shared" si="49"/>
        <v>NA</v>
      </c>
      <c r="AD186" s="32">
        <f t="shared" si="50"/>
        <v>70</v>
      </c>
      <c r="AE186" s="32" t="str">
        <f t="shared" si="51"/>
        <v>NA</v>
      </c>
      <c r="AF186" s="32">
        <f t="shared" si="57"/>
        <v>13</v>
      </c>
      <c r="AG186" s="40">
        <v>13</v>
      </c>
      <c r="AH186" s="32" t="s">
        <v>9</v>
      </c>
      <c r="AI186" s="40" t="s">
        <v>8</v>
      </c>
      <c r="AJ186" s="32" t="s">
        <v>9</v>
      </c>
      <c r="AK186" s="40" t="s">
        <v>8</v>
      </c>
      <c r="AL186" s="32" t="s">
        <v>9</v>
      </c>
      <c r="AM186" s="32">
        <f t="shared" si="58"/>
        <v>13</v>
      </c>
      <c r="AN186" s="40">
        <f t="shared" si="59"/>
        <v>13</v>
      </c>
      <c r="AO186" s="31" t="s">
        <v>2854</v>
      </c>
      <c r="AP186" s="31">
        <v>2005</v>
      </c>
      <c r="AQ186" s="31" t="s">
        <v>1738</v>
      </c>
      <c r="AR186" s="31" t="s">
        <v>53</v>
      </c>
      <c r="AS186" s="31" t="s">
        <v>784</v>
      </c>
      <c r="AT186" s="31" t="s">
        <v>76</v>
      </c>
      <c r="AU186" s="113" t="str">
        <f t="shared" si="64"/>
        <v>Nohair, B., 2005</v>
      </c>
      <c r="AV186" s="1"/>
      <c r="AW186" s="43" t="s">
        <v>827</v>
      </c>
      <c r="AX186" s="10"/>
      <c r="AY186" s="10"/>
      <c r="AZ186" s="10"/>
      <c r="BA186" s="10"/>
    </row>
    <row r="187" spans="1:53" s="11" customFormat="1" ht="15.75" customHeight="1" x14ac:dyDescent="0.3">
      <c r="A187" s="31" t="s">
        <v>2439</v>
      </c>
      <c r="B187" s="40">
        <v>0.3</v>
      </c>
      <c r="C187" s="32">
        <v>0.38</v>
      </c>
      <c r="D187" s="31">
        <f t="shared" si="52"/>
        <v>0.26666666666666672</v>
      </c>
      <c r="E187" s="32">
        <f t="shared" si="54"/>
        <v>0.3</v>
      </c>
      <c r="F187" s="40">
        <v>48</v>
      </c>
      <c r="G187" s="32">
        <f t="shared" si="60"/>
        <v>16000</v>
      </c>
      <c r="H187" s="31" t="s">
        <v>37</v>
      </c>
      <c r="I187" s="31" t="s">
        <v>9</v>
      </c>
      <c r="J187" s="31" t="s">
        <v>9</v>
      </c>
      <c r="K187" s="31"/>
      <c r="L187" s="31"/>
      <c r="M187" s="31" t="s">
        <v>33</v>
      </c>
      <c r="N187" s="31"/>
      <c r="O187" s="31"/>
      <c r="P187" s="31" t="s">
        <v>199</v>
      </c>
      <c r="Q187" s="39">
        <v>6</v>
      </c>
      <c r="R187" s="31" t="str">
        <f t="shared" si="48"/>
        <v>NA</v>
      </c>
      <c r="S187" s="31">
        <v>4</v>
      </c>
      <c r="T187" s="31">
        <v>573</v>
      </c>
      <c r="U187" s="31" t="s">
        <v>1422</v>
      </c>
      <c r="V187" s="31">
        <v>2</v>
      </c>
      <c r="W187" s="31">
        <f>400+273</f>
        <v>673</v>
      </c>
      <c r="X187" s="31" t="s">
        <v>29</v>
      </c>
      <c r="Y187" s="32" t="str">
        <f t="shared" si="63"/>
        <v>NA</v>
      </c>
      <c r="Z187" s="32" t="str">
        <f t="shared" si="56"/>
        <v>NA</v>
      </c>
      <c r="AA187" s="32">
        <v>47</v>
      </c>
      <c r="AB187" s="31" t="s">
        <v>9</v>
      </c>
      <c r="AC187" s="32" t="str">
        <f t="shared" si="49"/>
        <v>NA</v>
      </c>
      <c r="AD187" s="32">
        <f t="shared" si="50"/>
        <v>47</v>
      </c>
      <c r="AE187" s="32">
        <f t="shared" si="51"/>
        <v>23.191489361702128</v>
      </c>
      <c r="AF187" s="32">
        <f t="shared" si="57"/>
        <v>23.191489361702128</v>
      </c>
      <c r="AG187" s="40" t="s">
        <v>8</v>
      </c>
      <c r="AH187" s="32" t="s">
        <v>9</v>
      </c>
      <c r="AI187" s="40" t="s">
        <v>8</v>
      </c>
      <c r="AJ187" s="32" t="s">
        <v>9</v>
      </c>
      <c r="AK187" s="40">
        <v>20</v>
      </c>
      <c r="AL187" s="32" t="s">
        <v>9</v>
      </c>
      <c r="AM187" s="32">
        <f t="shared" si="58"/>
        <v>23.191489361702128</v>
      </c>
      <c r="AN187" s="40">
        <f t="shared" si="59"/>
        <v>23.191489361702128</v>
      </c>
      <c r="AO187" s="31" t="s">
        <v>2854</v>
      </c>
      <c r="AP187" s="31">
        <v>2005</v>
      </c>
      <c r="AQ187" s="31" t="s">
        <v>1738</v>
      </c>
      <c r="AR187" s="31" t="s">
        <v>53</v>
      </c>
      <c r="AS187" s="31" t="s">
        <v>784</v>
      </c>
      <c r="AT187" s="31" t="s">
        <v>76</v>
      </c>
      <c r="AU187" s="113" t="str">
        <f t="shared" si="64"/>
        <v>Nohair, B., 2005</v>
      </c>
      <c r="AV187" s="1"/>
      <c r="AW187" s="43"/>
      <c r="AX187" s="10"/>
      <c r="AY187" s="10"/>
      <c r="AZ187" s="10"/>
      <c r="BA187" s="10"/>
    </row>
    <row r="188" spans="1:53" s="11" customFormat="1" ht="15.75" customHeight="1" x14ac:dyDescent="0.3">
      <c r="A188" s="31" t="s">
        <v>2439</v>
      </c>
      <c r="B188" s="40">
        <v>0.3</v>
      </c>
      <c r="C188" s="32">
        <v>0.3</v>
      </c>
      <c r="D188" s="31">
        <f t="shared" si="52"/>
        <v>0</v>
      </c>
      <c r="E188" s="32">
        <f t="shared" si="54"/>
        <v>0.3</v>
      </c>
      <c r="F188" s="40">
        <v>297</v>
      </c>
      <c r="G188" s="32">
        <f t="shared" si="60"/>
        <v>99000</v>
      </c>
      <c r="H188" s="31" t="s">
        <v>213</v>
      </c>
      <c r="I188" s="31" t="s">
        <v>9</v>
      </c>
      <c r="J188" s="31" t="s">
        <v>9</v>
      </c>
      <c r="K188" s="31"/>
      <c r="L188" s="31"/>
      <c r="M188" s="31" t="s">
        <v>33</v>
      </c>
      <c r="N188" s="31"/>
      <c r="O188" s="31"/>
      <c r="P188" s="31" t="s">
        <v>199</v>
      </c>
      <c r="Q188" s="39">
        <v>10</v>
      </c>
      <c r="R188" s="31" t="str">
        <f t="shared" si="48"/>
        <v>NA</v>
      </c>
      <c r="S188" s="31">
        <v>4</v>
      </c>
      <c r="T188" s="31">
        <v>573</v>
      </c>
      <c r="U188" s="31" t="s">
        <v>1422</v>
      </c>
      <c r="V188" s="31">
        <v>2</v>
      </c>
      <c r="W188" s="31">
        <v>573</v>
      </c>
      <c r="X188" s="31" t="s">
        <v>29</v>
      </c>
      <c r="Y188" s="32" t="str">
        <f t="shared" si="63"/>
        <v>NA</v>
      </c>
      <c r="Z188" s="32" t="str">
        <f t="shared" si="56"/>
        <v>NA</v>
      </c>
      <c r="AA188" s="32">
        <v>38</v>
      </c>
      <c r="AB188" s="31" t="s">
        <v>9</v>
      </c>
      <c r="AC188" s="32" t="str">
        <f t="shared" si="49"/>
        <v>NA</v>
      </c>
      <c r="AD188" s="32">
        <f t="shared" si="50"/>
        <v>38</v>
      </c>
      <c r="AE188" s="32">
        <f t="shared" si="51"/>
        <v>28.684210526315791</v>
      </c>
      <c r="AF188" s="32">
        <f t="shared" si="57"/>
        <v>28.684210526315791</v>
      </c>
      <c r="AG188" s="40" t="s">
        <v>8</v>
      </c>
      <c r="AH188" s="32" t="s">
        <v>9</v>
      </c>
      <c r="AI188" s="40" t="s">
        <v>8</v>
      </c>
      <c r="AJ188" s="32" t="s">
        <v>9</v>
      </c>
      <c r="AK188" s="40">
        <v>24</v>
      </c>
      <c r="AL188" s="32" t="s">
        <v>9</v>
      </c>
      <c r="AM188" s="32">
        <f t="shared" si="58"/>
        <v>28.684210526315791</v>
      </c>
      <c r="AN188" s="40">
        <f t="shared" si="59"/>
        <v>28.684210526315791</v>
      </c>
      <c r="AO188" s="31" t="s">
        <v>2854</v>
      </c>
      <c r="AP188" s="31">
        <v>2005</v>
      </c>
      <c r="AQ188" s="31" t="s">
        <v>1738</v>
      </c>
      <c r="AR188" s="31" t="s">
        <v>53</v>
      </c>
      <c r="AS188" s="31" t="s">
        <v>784</v>
      </c>
      <c r="AT188" s="31" t="s">
        <v>76</v>
      </c>
      <c r="AU188" s="113" t="str">
        <f t="shared" si="64"/>
        <v>Nohair, B., 2005</v>
      </c>
      <c r="AV188" s="1"/>
      <c r="AW188" s="34" t="s">
        <v>904</v>
      </c>
      <c r="AX188" s="10"/>
      <c r="AY188" s="10"/>
      <c r="AZ188" s="10"/>
      <c r="BA188" s="10"/>
    </row>
    <row r="189" spans="1:53" s="11" customFormat="1" ht="15.75" customHeight="1" x14ac:dyDescent="0.3">
      <c r="A189" s="31" t="s">
        <v>2439</v>
      </c>
      <c r="B189" s="40">
        <v>0.3</v>
      </c>
      <c r="C189" s="32">
        <v>0.28000000000000003</v>
      </c>
      <c r="D189" s="31">
        <f t="shared" si="52"/>
        <v>6.6666666666666541E-2</v>
      </c>
      <c r="E189" s="32">
        <f t="shared" si="54"/>
        <v>0.3</v>
      </c>
      <c r="F189" s="40">
        <v>40</v>
      </c>
      <c r="G189" s="32">
        <f t="shared" si="60"/>
        <v>13333.333333333334</v>
      </c>
      <c r="H189" s="31" t="s">
        <v>94</v>
      </c>
      <c r="I189" s="31" t="s">
        <v>9</v>
      </c>
      <c r="J189" s="31" t="s">
        <v>9</v>
      </c>
      <c r="K189" s="31"/>
      <c r="L189" s="31"/>
      <c r="M189" s="31" t="s">
        <v>33</v>
      </c>
      <c r="N189" s="31"/>
      <c r="O189" s="31"/>
      <c r="P189" s="31" t="s">
        <v>199</v>
      </c>
      <c r="Q189" s="39">
        <v>8.9</v>
      </c>
      <c r="R189" s="31" t="str">
        <f t="shared" si="48"/>
        <v>NA</v>
      </c>
      <c r="S189" s="31">
        <v>4</v>
      </c>
      <c r="T189" s="31">
        <v>573</v>
      </c>
      <c r="U189" s="31" t="s">
        <v>1422</v>
      </c>
      <c r="V189" s="31">
        <v>2</v>
      </c>
      <c r="W189" s="31">
        <v>673</v>
      </c>
      <c r="X189" s="31" t="s">
        <v>95</v>
      </c>
      <c r="Y189" s="32" t="str">
        <f t="shared" si="63"/>
        <v>NA</v>
      </c>
      <c r="Z189" s="32">
        <f t="shared" si="56"/>
        <v>0.91</v>
      </c>
      <c r="AA189" s="32">
        <v>26</v>
      </c>
      <c r="AB189" s="31" t="s">
        <v>9</v>
      </c>
      <c r="AC189" s="32" t="str">
        <f t="shared" si="49"/>
        <v>NA</v>
      </c>
      <c r="AD189" s="32">
        <f t="shared" si="50"/>
        <v>26</v>
      </c>
      <c r="AE189" s="32" t="str">
        <f t="shared" si="51"/>
        <v>NA</v>
      </c>
      <c r="AF189" s="32">
        <f t="shared" si="57"/>
        <v>35</v>
      </c>
      <c r="AG189" s="40">
        <v>35</v>
      </c>
      <c r="AH189" s="32" t="s">
        <v>9</v>
      </c>
      <c r="AI189" s="40" t="s">
        <v>8</v>
      </c>
      <c r="AJ189" s="32" t="s">
        <v>9</v>
      </c>
      <c r="AK189" s="40" t="s">
        <v>8</v>
      </c>
      <c r="AL189" s="32" t="s">
        <v>9</v>
      </c>
      <c r="AM189" s="32">
        <f t="shared" si="58"/>
        <v>35</v>
      </c>
      <c r="AN189" s="40">
        <f t="shared" si="59"/>
        <v>35</v>
      </c>
      <c r="AO189" s="31" t="s">
        <v>2854</v>
      </c>
      <c r="AP189" s="31">
        <v>2005</v>
      </c>
      <c r="AQ189" s="31" t="s">
        <v>1738</v>
      </c>
      <c r="AR189" s="31" t="s">
        <v>53</v>
      </c>
      <c r="AS189" s="31" t="s">
        <v>784</v>
      </c>
      <c r="AT189" s="31" t="s">
        <v>76</v>
      </c>
      <c r="AU189" s="113" t="str">
        <f t="shared" si="64"/>
        <v>Nohair, B., 2005</v>
      </c>
      <c r="AV189" s="1"/>
      <c r="AW189" s="34" t="s">
        <v>840</v>
      </c>
      <c r="AX189" s="10"/>
      <c r="AY189" s="10"/>
      <c r="AZ189" s="10"/>
      <c r="BA189" s="10"/>
    </row>
    <row r="190" spans="1:53" s="11" customFormat="1" ht="15.75" customHeight="1" x14ac:dyDescent="0.3">
      <c r="A190" s="31" t="s">
        <v>2439</v>
      </c>
      <c r="B190" s="40">
        <v>0.3</v>
      </c>
      <c r="C190" s="32">
        <v>0.3</v>
      </c>
      <c r="D190" s="31">
        <f t="shared" si="52"/>
        <v>0</v>
      </c>
      <c r="E190" s="32">
        <f t="shared" si="54"/>
        <v>0.3</v>
      </c>
      <c r="F190" s="40">
        <v>127</v>
      </c>
      <c r="G190" s="32">
        <f t="shared" si="60"/>
        <v>42333.333333333336</v>
      </c>
      <c r="H190" s="31" t="s">
        <v>86</v>
      </c>
      <c r="I190" s="31" t="s">
        <v>9</v>
      </c>
      <c r="J190" s="31" t="s">
        <v>9</v>
      </c>
      <c r="K190" s="31"/>
      <c r="L190" s="31"/>
      <c r="M190" s="31" t="s">
        <v>33</v>
      </c>
      <c r="N190" s="31"/>
      <c r="O190" s="31"/>
      <c r="P190" s="31" t="s">
        <v>199</v>
      </c>
      <c r="Q190" s="39">
        <v>6</v>
      </c>
      <c r="R190" s="31" t="str">
        <f t="shared" si="48"/>
        <v>NA</v>
      </c>
      <c r="S190" s="31">
        <v>4</v>
      </c>
      <c r="T190" s="31">
        <v>573</v>
      </c>
      <c r="U190" s="31" t="s">
        <v>1422</v>
      </c>
      <c r="V190" s="31">
        <v>2</v>
      </c>
      <c r="W190" s="31">
        <v>673</v>
      </c>
      <c r="X190" s="31" t="s">
        <v>29</v>
      </c>
      <c r="Y190" s="32" t="str">
        <f t="shared" si="63"/>
        <v>NA</v>
      </c>
      <c r="Z190" s="32" t="str">
        <f t="shared" si="56"/>
        <v>NA</v>
      </c>
      <c r="AA190" s="32">
        <v>26</v>
      </c>
      <c r="AB190" s="31" t="s">
        <v>9</v>
      </c>
      <c r="AC190" s="32" t="str">
        <f t="shared" si="49"/>
        <v>NA</v>
      </c>
      <c r="AD190" s="32">
        <f t="shared" si="50"/>
        <v>26</v>
      </c>
      <c r="AE190" s="32">
        <f t="shared" si="51"/>
        <v>41.92307692307692</v>
      </c>
      <c r="AF190" s="32">
        <f t="shared" si="57"/>
        <v>41.92307692307692</v>
      </c>
      <c r="AG190" s="40" t="s">
        <v>8</v>
      </c>
      <c r="AH190" s="32" t="s">
        <v>9</v>
      </c>
      <c r="AI190" s="40" t="s">
        <v>8</v>
      </c>
      <c r="AJ190" s="32" t="s">
        <v>9</v>
      </c>
      <c r="AK190" s="40">
        <v>36</v>
      </c>
      <c r="AL190" s="32" t="s">
        <v>9</v>
      </c>
      <c r="AM190" s="32">
        <f t="shared" si="58"/>
        <v>41.92307692307692</v>
      </c>
      <c r="AN190" s="40">
        <f t="shared" si="59"/>
        <v>41.92307692307692</v>
      </c>
      <c r="AO190" s="31" t="s">
        <v>2854</v>
      </c>
      <c r="AP190" s="31">
        <v>2005</v>
      </c>
      <c r="AQ190" s="31" t="s">
        <v>1738</v>
      </c>
      <c r="AR190" s="31" t="s">
        <v>53</v>
      </c>
      <c r="AS190" s="31" t="s">
        <v>784</v>
      </c>
      <c r="AT190" s="31" t="s">
        <v>76</v>
      </c>
      <c r="AU190" s="113" t="str">
        <f t="shared" si="64"/>
        <v>Nohair, B., 2005</v>
      </c>
      <c r="AV190" s="1"/>
      <c r="AW190" s="34" t="s">
        <v>838</v>
      </c>
      <c r="AX190" s="10"/>
      <c r="AY190" s="10"/>
      <c r="AZ190" s="10"/>
      <c r="BA190" s="10"/>
    </row>
    <row r="191" spans="1:53" s="11" customFormat="1" ht="15.75" customHeight="1" x14ac:dyDescent="0.3">
      <c r="A191" s="31" t="s">
        <v>2439</v>
      </c>
      <c r="B191" s="40">
        <v>0.3</v>
      </c>
      <c r="C191" s="32">
        <v>0.31</v>
      </c>
      <c r="D191" s="31">
        <f t="shared" si="52"/>
        <v>3.3333333333333368E-2</v>
      </c>
      <c r="E191" s="32">
        <f t="shared" si="54"/>
        <v>0.3</v>
      </c>
      <c r="F191" s="40">
        <v>87</v>
      </c>
      <c r="G191" s="32">
        <f t="shared" si="60"/>
        <v>29000</v>
      </c>
      <c r="H191" s="31" t="s">
        <v>582</v>
      </c>
      <c r="I191" s="31" t="s">
        <v>9</v>
      </c>
      <c r="J191" s="31" t="s">
        <v>9</v>
      </c>
      <c r="K191" s="31"/>
      <c r="L191" s="31"/>
      <c r="M191" s="31" t="s">
        <v>33</v>
      </c>
      <c r="N191" s="31"/>
      <c r="O191" s="31"/>
      <c r="P191" s="31" t="s">
        <v>199</v>
      </c>
      <c r="Q191" s="31"/>
      <c r="R191" s="31" t="str">
        <f t="shared" si="48"/>
        <v>NA</v>
      </c>
      <c r="S191" s="31">
        <v>4</v>
      </c>
      <c r="T191" s="31">
        <v>573</v>
      </c>
      <c r="U191" s="31" t="s">
        <v>1422</v>
      </c>
      <c r="V191" s="31">
        <v>2</v>
      </c>
      <c r="W191" s="31">
        <v>673</v>
      </c>
      <c r="X191" s="31" t="s">
        <v>29</v>
      </c>
      <c r="Y191" s="32" t="str">
        <f t="shared" si="63"/>
        <v>NA</v>
      </c>
      <c r="Z191" s="32" t="str">
        <f t="shared" si="56"/>
        <v>NA</v>
      </c>
      <c r="AA191" s="32">
        <v>29</v>
      </c>
      <c r="AB191" s="31" t="s">
        <v>9</v>
      </c>
      <c r="AC191" s="32" t="str">
        <f t="shared" si="49"/>
        <v>NA</v>
      </c>
      <c r="AD191" s="32">
        <f t="shared" si="50"/>
        <v>29</v>
      </c>
      <c r="AE191" s="32">
        <f t="shared" si="51"/>
        <v>37.586206896551722</v>
      </c>
      <c r="AF191" s="32">
        <f t="shared" si="57"/>
        <v>37.586206896551722</v>
      </c>
      <c r="AG191" s="40" t="s">
        <v>8</v>
      </c>
      <c r="AH191" s="32" t="s">
        <v>9</v>
      </c>
      <c r="AI191" s="40" t="s">
        <v>8</v>
      </c>
      <c r="AJ191" s="32" t="s">
        <v>9</v>
      </c>
      <c r="AK191" s="40">
        <v>32</v>
      </c>
      <c r="AL191" s="32" t="s">
        <v>9</v>
      </c>
      <c r="AM191" s="32">
        <f t="shared" si="58"/>
        <v>37.586206896551722</v>
      </c>
      <c r="AN191" s="40">
        <f t="shared" si="59"/>
        <v>37.586206896551722</v>
      </c>
      <c r="AO191" s="31" t="s">
        <v>2854</v>
      </c>
      <c r="AP191" s="31">
        <v>2005</v>
      </c>
      <c r="AQ191" s="31" t="s">
        <v>1738</v>
      </c>
      <c r="AR191" s="31" t="s">
        <v>53</v>
      </c>
      <c r="AS191" s="31" t="s">
        <v>784</v>
      </c>
      <c r="AT191" s="31" t="s">
        <v>76</v>
      </c>
      <c r="AU191" s="113" t="str">
        <f t="shared" si="64"/>
        <v>Nohair, B., 2005</v>
      </c>
      <c r="AV191" s="1"/>
      <c r="AW191" s="34"/>
      <c r="AX191" s="10"/>
      <c r="AY191" s="10"/>
      <c r="AZ191" s="10"/>
      <c r="BA191" s="10"/>
    </row>
    <row r="192" spans="1:53" s="11" customFormat="1" ht="15.75" customHeight="1" x14ac:dyDescent="0.3">
      <c r="A192" s="31" t="s">
        <v>2439</v>
      </c>
      <c r="B192" s="101">
        <v>1</v>
      </c>
      <c r="C192" s="32" t="s">
        <v>8</v>
      </c>
      <c r="D192" s="31" t="str">
        <f t="shared" si="52"/>
        <v>NA</v>
      </c>
      <c r="E192" s="32">
        <f t="shared" si="54"/>
        <v>1</v>
      </c>
      <c r="F192" s="40"/>
      <c r="G192" s="32" t="s">
        <v>8</v>
      </c>
      <c r="H192" s="31" t="s">
        <v>15</v>
      </c>
      <c r="I192" s="31" t="s">
        <v>221</v>
      </c>
      <c r="J192" s="31" t="s">
        <v>9</v>
      </c>
      <c r="K192" s="31">
        <v>973</v>
      </c>
      <c r="L192" s="31">
        <v>3</v>
      </c>
      <c r="M192" s="31" t="s">
        <v>24</v>
      </c>
      <c r="N192" s="31" t="s">
        <v>56</v>
      </c>
      <c r="O192" s="31"/>
      <c r="P192" s="31" t="s">
        <v>199</v>
      </c>
      <c r="Q192" s="39">
        <v>6.6</v>
      </c>
      <c r="R192" s="31" t="str">
        <f t="shared" si="48"/>
        <v>NA</v>
      </c>
      <c r="S192" s="31"/>
      <c r="T192" s="31"/>
      <c r="U192" s="31" t="s">
        <v>1422</v>
      </c>
      <c r="V192" s="31">
        <v>1</v>
      </c>
      <c r="W192" s="31">
        <v>573</v>
      </c>
      <c r="X192" s="31" t="s">
        <v>95</v>
      </c>
      <c r="Y192" s="32" t="str">
        <f t="shared" si="63"/>
        <v>NA</v>
      </c>
      <c r="Z192" s="32" t="str">
        <f t="shared" si="56"/>
        <v>NA</v>
      </c>
      <c r="AA192" s="32">
        <v>46.8</v>
      </c>
      <c r="AB192" s="31" t="s">
        <v>9</v>
      </c>
      <c r="AC192" s="32" t="str">
        <f t="shared" si="49"/>
        <v>NA</v>
      </c>
      <c r="AD192" s="32">
        <f t="shared" si="50"/>
        <v>46.8</v>
      </c>
      <c r="AE192" s="32">
        <f t="shared" si="51"/>
        <v>23.290598290598293</v>
      </c>
      <c r="AF192" s="32">
        <f t="shared" si="57"/>
        <v>23.290598290598293</v>
      </c>
      <c r="AG192" s="40" t="s">
        <v>8</v>
      </c>
      <c r="AH192" s="32" t="s">
        <v>9</v>
      </c>
      <c r="AI192" s="40" t="s">
        <v>8</v>
      </c>
      <c r="AJ192" s="32" t="s">
        <v>9</v>
      </c>
      <c r="AK192" s="40" t="s">
        <v>8</v>
      </c>
      <c r="AL192" s="32" t="s">
        <v>9</v>
      </c>
      <c r="AM192" s="32">
        <f t="shared" si="58"/>
        <v>23.290598290598293</v>
      </c>
      <c r="AN192" s="40">
        <f t="shared" si="59"/>
        <v>23.290598290598293</v>
      </c>
      <c r="AO192" s="31" t="s">
        <v>2844</v>
      </c>
      <c r="AP192" s="31">
        <v>2005</v>
      </c>
      <c r="AQ192" s="31" t="s">
        <v>218</v>
      </c>
      <c r="AR192" s="31" t="s">
        <v>219</v>
      </c>
      <c r="AS192" s="31" t="s">
        <v>220</v>
      </c>
      <c r="AT192" s="31" t="s">
        <v>45</v>
      </c>
      <c r="AU192" s="113" t="str">
        <f t="shared" ref="AU192:AU213" si="65">AQ192&amp;", "&amp;AP192</f>
        <v>Araya, P., 2005</v>
      </c>
      <c r="AV192" s="25"/>
      <c r="AW192" s="34" t="s">
        <v>905</v>
      </c>
      <c r="AX192" s="10"/>
      <c r="AY192" s="10"/>
      <c r="AZ192" s="10"/>
      <c r="BA192" s="10"/>
    </row>
    <row r="193" spans="1:53" s="11" customFormat="1" ht="15.75" customHeight="1" x14ac:dyDescent="0.3">
      <c r="A193" s="31" t="s">
        <v>2439</v>
      </c>
      <c r="B193" s="101">
        <v>1</v>
      </c>
      <c r="C193" s="32" t="s">
        <v>8</v>
      </c>
      <c r="D193" s="31" t="str">
        <f t="shared" si="52"/>
        <v>NA</v>
      </c>
      <c r="E193" s="32">
        <f t="shared" si="54"/>
        <v>1</v>
      </c>
      <c r="F193" s="40"/>
      <c r="G193" s="32" t="s">
        <v>8</v>
      </c>
      <c r="H193" s="31" t="s">
        <v>7</v>
      </c>
      <c r="I193" s="31" t="s">
        <v>223</v>
      </c>
      <c r="J193" s="31" t="s">
        <v>9</v>
      </c>
      <c r="K193" s="31"/>
      <c r="L193" s="31"/>
      <c r="M193" s="31" t="s">
        <v>24</v>
      </c>
      <c r="N193" s="31" t="s">
        <v>56</v>
      </c>
      <c r="O193" s="31"/>
      <c r="P193" s="31" t="s">
        <v>199</v>
      </c>
      <c r="Q193" s="39">
        <v>3</v>
      </c>
      <c r="R193" s="31" t="str">
        <f t="shared" si="48"/>
        <v>NA</v>
      </c>
      <c r="S193" s="31"/>
      <c r="T193" s="31"/>
      <c r="U193" s="31" t="s">
        <v>1422</v>
      </c>
      <c r="V193" s="31">
        <v>1</v>
      </c>
      <c r="W193" s="31">
        <v>573</v>
      </c>
      <c r="X193" s="31" t="s">
        <v>95</v>
      </c>
      <c r="Y193" s="32" t="str">
        <f t="shared" si="63"/>
        <v>NA</v>
      </c>
      <c r="Z193" s="32" t="str">
        <f t="shared" si="56"/>
        <v>NA</v>
      </c>
      <c r="AA193" s="32">
        <v>31.7</v>
      </c>
      <c r="AB193" s="31" t="s">
        <v>9</v>
      </c>
      <c r="AC193" s="32" t="str">
        <f t="shared" si="49"/>
        <v>NA</v>
      </c>
      <c r="AD193" s="32">
        <f t="shared" si="50"/>
        <v>31.7</v>
      </c>
      <c r="AE193" s="32">
        <f t="shared" si="51"/>
        <v>34.384858044164041</v>
      </c>
      <c r="AF193" s="32">
        <f t="shared" si="57"/>
        <v>34.384858044164041</v>
      </c>
      <c r="AG193" s="40" t="s">
        <v>8</v>
      </c>
      <c r="AH193" s="32" t="s">
        <v>9</v>
      </c>
      <c r="AI193" s="40" t="s">
        <v>8</v>
      </c>
      <c r="AJ193" s="32" t="s">
        <v>9</v>
      </c>
      <c r="AK193" s="40" t="s">
        <v>8</v>
      </c>
      <c r="AL193" s="32" t="s">
        <v>9</v>
      </c>
      <c r="AM193" s="32">
        <f t="shared" si="58"/>
        <v>34.384858044164041</v>
      </c>
      <c r="AN193" s="40">
        <f t="shared" si="59"/>
        <v>34.384858044164041</v>
      </c>
      <c r="AO193" s="31" t="s">
        <v>2844</v>
      </c>
      <c r="AP193" s="31">
        <v>2005</v>
      </c>
      <c r="AQ193" s="31" t="s">
        <v>218</v>
      </c>
      <c r="AR193" s="31" t="s">
        <v>219</v>
      </c>
      <c r="AS193" s="31" t="s">
        <v>220</v>
      </c>
      <c r="AT193" s="31" t="s">
        <v>45</v>
      </c>
      <c r="AU193" s="113" t="str">
        <f t="shared" si="65"/>
        <v>Araya, P., 2005</v>
      </c>
      <c r="AV193" s="25"/>
      <c r="AW193" s="34" t="s">
        <v>815</v>
      </c>
      <c r="AX193" s="10"/>
      <c r="AY193" s="10"/>
      <c r="AZ193" s="10"/>
      <c r="BA193" s="10"/>
    </row>
    <row r="194" spans="1:53" s="11" customFormat="1" ht="15.75" customHeight="1" x14ac:dyDescent="0.3">
      <c r="A194" s="31" t="s">
        <v>2439</v>
      </c>
      <c r="B194" s="101">
        <v>1</v>
      </c>
      <c r="C194" s="32" t="s">
        <v>8</v>
      </c>
      <c r="D194" s="31" t="str">
        <f t="shared" si="52"/>
        <v>NA</v>
      </c>
      <c r="E194" s="32">
        <f t="shared" si="54"/>
        <v>1</v>
      </c>
      <c r="F194" s="40"/>
      <c r="G194" s="32" t="s">
        <v>8</v>
      </c>
      <c r="H194" s="31" t="s">
        <v>7</v>
      </c>
      <c r="I194" s="31" t="s">
        <v>222</v>
      </c>
      <c r="J194" s="31" t="s">
        <v>9</v>
      </c>
      <c r="K194" s="31"/>
      <c r="L194" s="31"/>
      <c r="M194" s="31" t="s">
        <v>28</v>
      </c>
      <c r="N194" s="31" t="s">
        <v>90</v>
      </c>
      <c r="O194" s="31"/>
      <c r="P194" s="31" t="s">
        <v>199</v>
      </c>
      <c r="Q194" s="39">
        <v>3</v>
      </c>
      <c r="R194" s="31" t="str">
        <f t="shared" ref="R194:R257" si="66">IF(AND(O194&lt;&gt;"",Q194&lt;&gt;""),Q194-O194,"NA")</f>
        <v>NA</v>
      </c>
      <c r="S194" s="31"/>
      <c r="T194" s="31"/>
      <c r="U194" s="31" t="s">
        <v>1422</v>
      </c>
      <c r="V194" s="31">
        <v>1</v>
      </c>
      <c r="W194" s="31">
        <v>573</v>
      </c>
      <c r="X194" s="31" t="s">
        <v>95</v>
      </c>
      <c r="Y194" s="32" t="str">
        <f t="shared" si="63"/>
        <v>NA</v>
      </c>
      <c r="Z194" s="32" t="str">
        <f t="shared" si="56"/>
        <v>NA</v>
      </c>
      <c r="AA194" s="32">
        <v>30.1</v>
      </c>
      <c r="AB194" s="31" t="s">
        <v>9</v>
      </c>
      <c r="AC194" s="32" t="str">
        <f t="shared" si="49"/>
        <v>NA</v>
      </c>
      <c r="AD194" s="32">
        <f t="shared" si="50"/>
        <v>30.1</v>
      </c>
      <c r="AE194" s="32">
        <f t="shared" si="51"/>
        <v>36.212624584717609</v>
      </c>
      <c r="AF194" s="32">
        <f t="shared" si="57"/>
        <v>36.212624584717609</v>
      </c>
      <c r="AG194" s="40" t="s">
        <v>8</v>
      </c>
      <c r="AH194" s="32" t="s">
        <v>9</v>
      </c>
      <c r="AI194" s="40" t="s">
        <v>8</v>
      </c>
      <c r="AJ194" s="32" t="s">
        <v>9</v>
      </c>
      <c r="AK194" s="40" t="s">
        <v>8</v>
      </c>
      <c r="AL194" s="32" t="s">
        <v>9</v>
      </c>
      <c r="AM194" s="32">
        <f t="shared" si="58"/>
        <v>36.212624584717609</v>
      </c>
      <c r="AN194" s="40">
        <f t="shared" si="59"/>
        <v>36.212624584717609</v>
      </c>
      <c r="AO194" s="31" t="s">
        <v>2844</v>
      </c>
      <c r="AP194" s="31">
        <v>2005</v>
      </c>
      <c r="AQ194" s="31" t="s">
        <v>218</v>
      </c>
      <c r="AR194" s="31" t="s">
        <v>219</v>
      </c>
      <c r="AS194" s="31" t="s">
        <v>220</v>
      </c>
      <c r="AT194" s="31" t="s">
        <v>45</v>
      </c>
      <c r="AU194" s="113" t="str">
        <f t="shared" si="65"/>
        <v>Araya, P., 2005</v>
      </c>
      <c r="AV194" s="25"/>
      <c r="AW194" s="34" t="s">
        <v>815</v>
      </c>
      <c r="AX194" s="10"/>
      <c r="AY194" s="10"/>
      <c r="AZ194" s="10"/>
      <c r="BA194" s="10"/>
    </row>
    <row r="195" spans="1:53" s="11" customFormat="1" ht="15.75" customHeight="1" x14ac:dyDescent="0.3">
      <c r="A195" s="31" t="s">
        <v>2439</v>
      </c>
      <c r="B195" s="40">
        <v>8</v>
      </c>
      <c r="C195" s="32">
        <v>7.8</v>
      </c>
      <c r="D195" s="31">
        <f t="shared" si="52"/>
        <v>2.5000000000000022E-2</v>
      </c>
      <c r="E195" s="32">
        <f t="shared" si="54"/>
        <v>8</v>
      </c>
      <c r="F195" s="40"/>
      <c r="G195" s="32" t="s">
        <v>8</v>
      </c>
      <c r="H195" s="31" t="s">
        <v>63</v>
      </c>
      <c r="I195" s="31" t="s">
        <v>791</v>
      </c>
      <c r="J195" s="31" t="s">
        <v>9</v>
      </c>
      <c r="K195" s="31"/>
      <c r="L195" s="31"/>
      <c r="M195" s="31" t="s">
        <v>24</v>
      </c>
      <c r="N195" s="31" t="s">
        <v>1016</v>
      </c>
      <c r="O195" s="31"/>
      <c r="P195" s="31" t="s">
        <v>199</v>
      </c>
      <c r="Q195" s="31">
        <v>7</v>
      </c>
      <c r="R195" s="31" t="str">
        <f t="shared" si="66"/>
        <v>NA</v>
      </c>
      <c r="S195" s="31"/>
      <c r="T195" s="31"/>
      <c r="U195" s="31" t="s">
        <v>1422</v>
      </c>
      <c r="V195" s="31">
        <v>12</v>
      </c>
      <c r="W195" s="31">
        <v>523</v>
      </c>
      <c r="X195" s="31" t="s">
        <v>29</v>
      </c>
      <c r="Y195" s="32" t="str">
        <f>IF(AND(X195="CO Chemisorption",AA195&lt;&gt;"NA",AG195&lt;&gt;"NA"),AA195*AG195*0.001,"NA")</f>
        <v>NA</v>
      </c>
      <c r="Z195" s="32" t="str">
        <f>IF(AND(X195="H2 Chemisorption",AA195&lt;&gt;"NA",AG195&lt;&gt;"NA"),AA195*AG195*0.001,"NA")</f>
        <v>NA</v>
      </c>
      <c r="AA195" s="32" t="s">
        <v>8</v>
      </c>
      <c r="AB195" s="31" t="s">
        <v>9</v>
      </c>
      <c r="AC195" s="32">
        <f t="shared" ref="AC195:AC258" si="67">IF(AND(AA195="NA",AN195&lt;&gt;"NA"),1000*1.09/AN195,"NA")</f>
        <v>10.9</v>
      </c>
      <c r="AD195" s="32">
        <f t="shared" ref="AD195:AD258" si="68">IF(AND(AA195="NA",AC195&lt;&gt;"NA"),AC195,AA195)</f>
        <v>10.9</v>
      </c>
      <c r="AE195" s="32" t="str">
        <f t="shared" ref="AE195:AE258" si="69">IF(AND(AA195&lt;&gt;"NA",AG195="NA"),1.09*1000/AA195,"NA")</f>
        <v>NA</v>
      </c>
      <c r="AF195" s="32" t="str">
        <f>IF(AND(AG195="NA",AE195&lt;&gt;"NA"),AE195,AG195)</f>
        <v>NA</v>
      </c>
      <c r="AG195" s="40" t="s">
        <v>8</v>
      </c>
      <c r="AH195" s="32" t="s">
        <v>9</v>
      </c>
      <c r="AI195" s="40">
        <v>200</v>
      </c>
      <c r="AJ195" s="32" t="s">
        <v>9</v>
      </c>
      <c r="AK195" s="40">
        <v>100</v>
      </c>
      <c r="AL195" s="32" t="s">
        <v>9</v>
      </c>
      <c r="AM195" s="32">
        <f t="shared" si="58"/>
        <v>100</v>
      </c>
      <c r="AN195" s="40">
        <f t="shared" si="59"/>
        <v>100</v>
      </c>
      <c r="AO195" s="34" t="s">
        <v>2841</v>
      </c>
      <c r="AP195" s="31">
        <v>2005</v>
      </c>
      <c r="AQ195" s="31" t="s">
        <v>1576</v>
      </c>
      <c r="AR195" s="31" t="s">
        <v>39</v>
      </c>
      <c r="AS195" s="31" t="s">
        <v>790</v>
      </c>
      <c r="AT195" s="31" t="s">
        <v>425</v>
      </c>
      <c r="AU195" s="113" t="str">
        <f t="shared" si="65"/>
        <v>Amorim, C., 2005</v>
      </c>
      <c r="AV195" s="34" t="s">
        <v>466</v>
      </c>
      <c r="AW195" s="43"/>
      <c r="AX195" s="10"/>
      <c r="AY195" s="10"/>
      <c r="AZ195" s="10"/>
      <c r="BA195" s="10"/>
    </row>
    <row r="196" spans="1:53" s="11" customFormat="1" ht="15.75" customHeight="1" x14ac:dyDescent="0.3">
      <c r="A196" s="31" t="s">
        <v>2439</v>
      </c>
      <c r="B196" s="40">
        <v>8</v>
      </c>
      <c r="C196" s="32">
        <v>8.5</v>
      </c>
      <c r="D196" s="31">
        <f t="shared" ref="D196:D259" si="70">IF(AND(C196&lt;&gt;"NA",B196&lt;&gt;"NA"),ABS(B196-C196)/B196,"NA")</f>
        <v>6.25E-2</v>
      </c>
      <c r="E196" s="32">
        <f t="shared" si="54"/>
        <v>8</v>
      </c>
      <c r="F196" s="40"/>
      <c r="G196" s="32" t="s">
        <v>8</v>
      </c>
      <c r="H196" s="31" t="s">
        <v>63</v>
      </c>
      <c r="I196" s="31" t="s">
        <v>792</v>
      </c>
      <c r="J196" s="31" t="s">
        <v>9</v>
      </c>
      <c r="K196" s="31"/>
      <c r="L196" s="31"/>
      <c r="M196" s="31" t="s">
        <v>24</v>
      </c>
      <c r="N196" s="31" t="s">
        <v>1016</v>
      </c>
      <c r="O196" s="31"/>
      <c r="P196" s="31" t="s">
        <v>199</v>
      </c>
      <c r="Q196" s="31">
        <v>7</v>
      </c>
      <c r="R196" s="31" t="str">
        <f t="shared" si="66"/>
        <v>NA</v>
      </c>
      <c r="S196" s="31"/>
      <c r="T196" s="31"/>
      <c r="U196" s="31" t="s">
        <v>1422</v>
      </c>
      <c r="V196" s="31">
        <v>12</v>
      </c>
      <c r="W196" s="31">
        <v>523</v>
      </c>
      <c r="X196" s="31" t="s">
        <v>29</v>
      </c>
      <c r="Y196" s="32" t="str">
        <f>IF(AND(X196="CO Chemisorption",AA196&lt;&gt;"NA",AG196&lt;&gt;"NA"),AA196*AG196*0.001,"NA")</f>
        <v>NA</v>
      </c>
      <c r="Z196" s="32" t="str">
        <f>IF(AND(X196="H2 Chemisorption",AA196&lt;&gt;"NA",AG196&lt;&gt;"NA"),AA196*AG196*0.001,"NA")</f>
        <v>NA</v>
      </c>
      <c r="AA196" s="32" t="s">
        <v>8</v>
      </c>
      <c r="AB196" s="31" t="s">
        <v>9</v>
      </c>
      <c r="AC196" s="32">
        <f t="shared" si="67"/>
        <v>13.625</v>
      </c>
      <c r="AD196" s="32">
        <f t="shared" si="68"/>
        <v>13.625</v>
      </c>
      <c r="AE196" s="32" t="str">
        <f t="shared" si="69"/>
        <v>NA</v>
      </c>
      <c r="AF196" s="32" t="str">
        <f>IF(AND(AG196="NA",AE196&lt;&gt;"NA"),AE196,AG196)</f>
        <v>NA</v>
      </c>
      <c r="AG196" s="40" t="s">
        <v>8</v>
      </c>
      <c r="AH196" s="32" t="s">
        <v>9</v>
      </c>
      <c r="AI196" s="40">
        <v>250</v>
      </c>
      <c r="AJ196" s="32" t="s">
        <v>9</v>
      </c>
      <c r="AK196" s="40">
        <v>80</v>
      </c>
      <c r="AL196" s="32" t="s">
        <v>9</v>
      </c>
      <c r="AM196" s="32">
        <f t="shared" si="58"/>
        <v>80</v>
      </c>
      <c r="AN196" s="40">
        <f t="shared" si="59"/>
        <v>80</v>
      </c>
      <c r="AO196" s="34" t="s">
        <v>2841</v>
      </c>
      <c r="AP196" s="31">
        <v>2005</v>
      </c>
      <c r="AQ196" s="31" t="s">
        <v>1576</v>
      </c>
      <c r="AR196" s="31" t="s">
        <v>39</v>
      </c>
      <c r="AS196" s="31" t="s">
        <v>790</v>
      </c>
      <c r="AT196" s="31" t="s">
        <v>425</v>
      </c>
      <c r="AU196" s="113" t="str">
        <f t="shared" si="65"/>
        <v>Amorim, C., 2005</v>
      </c>
      <c r="AV196" s="34" t="s">
        <v>466</v>
      </c>
      <c r="AW196" s="43"/>
      <c r="AX196" s="10"/>
      <c r="AY196" s="10"/>
      <c r="AZ196" s="10"/>
      <c r="BA196" s="10"/>
    </row>
    <row r="197" spans="1:53" s="11" customFormat="1" ht="15.75" customHeight="1" x14ac:dyDescent="0.3">
      <c r="A197" s="31" t="s">
        <v>2439</v>
      </c>
      <c r="B197" s="40">
        <v>8</v>
      </c>
      <c r="C197" s="32">
        <v>8.6999999999999993</v>
      </c>
      <c r="D197" s="31">
        <f t="shared" si="70"/>
        <v>8.7499999999999911E-2</v>
      </c>
      <c r="E197" s="32">
        <f t="shared" si="54"/>
        <v>8</v>
      </c>
      <c r="F197" s="40"/>
      <c r="G197" s="32" t="s">
        <v>8</v>
      </c>
      <c r="H197" s="31" t="s">
        <v>63</v>
      </c>
      <c r="I197" s="31" t="s">
        <v>793</v>
      </c>
      <c r="J197" s="31" t="s">
        <v>906</v>
      </c>
      <c r="K197" s="31"/>
      <c r="L197" s="31"/>
      <c r="M197" s="31" t="s">
        <v>24</v>
      </c>
      <c r="N197" s="31" t="s">
        <v>1016</v>
      </c>
      <c r="O197" s="31"/>
      <c r="P197" s="31" t="s">
        <v>199</v>
      </c>
      <c r="Q197" s="31">
        <v>7</v>
      </c>
      <c r="R197" s="31" t="str">
        <f t="shared" si="66"/>
        <v>NA</v>
      </c>
      <c r="S197" s="31"/>
      <c r="T197" s="31"/>
      <c r="U197" s="31" t="s">
        <v>1422</v>
      </c>
      <c r="V197" s="31">
        <v>12</v>
      </c>
      <c r="W197" s="31">
        <v>523</v>
      </c>
      <c r="X197" s="31" t="s">
        <v>29</v>
      </c>
      <c r="Y197" s="32" t="str">
        <f>IF(AND(X197="CO Chemisorption",AA197&lt;&gt;"NA",AG197&lt;&gt;"NA"),AA197*AG197*0.001,"NA")</f>
        <v>NA</v>
      </c>
      <c r="Z197" s="32" t="str">
        <f>IF(AND(X197="H2 Chemisorption",AA197&lt;&gt;"NA",AG197&lt;&gt;"NA"),AA197*AG197*0.001,"NA")</f>
        <v>NA</v>
      </c>
      <c r="AA197" s="32" t="s">
        <v>8</v>
      </c>
      <c r="AB197" s="31" t="s">
        <v>9</v>
      </c>
      <c r="AC197" s="32">
        <f t="shared" si="67"/>
        <v>8.384615384615385</v>
      </c>
      <c r="AD197" s="32">
        <f t="shared" si="68"/>
        <v>8.384615384615385</v>
      </c>
      <c r="AE197" s="32" t="str">
        <f t="shared" si="69"/>
        <v>NA</v>
      </c>
      <c r="AF197" s="32" t="str">
        <f>IF(AND(AG197="NA",AE197&lt;&gt;"NA"),AE197,AG197)</f>
        <v>NA</v>
      </c>
      <c r="AG197" s="40" t="s">
        <v>8</v>
      </c>
      <c r="AH197" s="32" t="s">
        <v>9</v>
      </c>
      <c r="AI197" s="40">
        <v>230</v>
      </c>
      <c r="AJ197" s="32" t="s">
        <v>9</v>
      </c>
      <c r="AK197" s="40">
        <v>130</v>
      </c>
      <c r="AL197" s="32" t="s">
        <v>9</v>
      </c>
      <c r="AM197" s="32">
        <f t="shared" si="58"/>
        <v>130</v>
      </c>
      <c r="AN197" s="40">
        <f t="shared" si="59"/>
        <v>130</v>
      </c>
      <c r="AO197" s="34" t="s">
        <v>2841</v>
      </c>
      <c r="AP197" s="31">
        <v>2005</v>
      </c>
      <c r="AQ197" s="31" t="s">
        <v>1576</v>
      </c>
      <c r="AR197" s="31" t="s">
        <v>39</v>
      </c>
      <c r="AS197" s="31" t="s">
        <v>790</v>
      </c>
      <c r="AT197" s="31" t="s">
        <v>425</v>
      </c>
      <c r="AU197" s="113" t="str">
        <f t="shared" si="65"/>
        <v>Amorim, C., 2005</v>
      </c>
      <c r="AV197" s="34" t="s">
        <v>466</v>
      </c>
      <c r="AW197" s="43"/>
      <c r="AX197" s="10"/>
      <c r="AY197" s="10"/>
      <c r="AZ197" s="10"/>
      <c r="BA197" s="10"/>
    </row>
    <row r="198" spans="1:53" s="11" customFormat="1" ht="15.75" customHeight="1" x14ac:dyDescent="0.3">
      <c r="A198" s="31" t="s">
        <v>2439</v>
      </c>
      <c r="B198" s="40">
        <v>1</v>
      </c>
      <c r="C198" s="32" t="s">
        <v>8</v>
      </c>
      <c r="D198" s="31" t="str">
        <f t="shared" si="70"/>
        <v>NA</v>
      </c>
      <c r="E198" s="32">
        <f t="shared" ref="E198:E213" si="71">IF(B198="NA",C198,B198)</f>
        <v>1</v>
      </c>
      <c r="F198" s="40"/>
      <c r="G198" s="32" t="s">
        <v>8</v>
      </c>
      <c r="H198" s="31" t="s">
        <v>7</v>
      </c>
      <c r="I198" s="31" t="s">
        <v>796</v>
      </c>
      <c r="J198" s="31" t="s">
        <v>9</v>
      </c>
      <c r="K198" s="31"/>
      <c r="L198" s="31"/>
      <c r="M198" s="31" t="s">
        <v>28</v>
      </c>
      <c r="N198" s="31" t="s">
        <v>51</v>
      </c>
      <c r="O198" s="31"/>
      <c r="P198" s="31" t="s">
        <v>199</v>
      </c>
      <c r="Q198" s="39">
        <v>3</v>
      </c>
      <c r="R198" s="31" t="str">
        <f t="shared" si="66"/>
        <v>NA</v>
      </c>
      <c r="S198" s="31">
        <v>4</v>
      </c>
      <c r="T198" s="31">
        <v>673</v>
      </c>
      <c r="U198" s="31" t="s">
        <v>1422</v>
      </c>
      <c r="V198" s="31">
        <v>1</v>
      </c>
      <c r="W198" s="31">
        <v>573</v>
      </c>
      <c r="X198" s="31" t="s">
        <v>95</v>
      </c>
      <c r="Y198" s="32" t="str">
        <f t="shared" ref="Y198:Y212" si="72">IF(AND(X198="CO Chemisorption",AA198&lt;&gt;"NA",AG198&lt;&gt;"NA"),AA198*AG198*0.001,"NA")</f>
        <v>NA</v>
      </c>
      <c r="Z198" s="32" t="str">
        <f t="shared" ref="Z198:Z212" si="73">IF(AND(X198="H2 Chemisorption",AA198&lt;&gt;"NA",AG198&lt;&gt;"NA"),AA198*AG198*0.001,"NA")</f>
        <v>NA</v>
      </c>
      <c r="AA198" s="32" t="s">
        <v>8</v>
      </c>
      <c r="AB198" s="31" t="s">
        <v>9</v>
      </c>
      <c r="AC198" s="32">
        <f t="shared" si="67"/>
        <v>16.268656716417912</v>
      </c>
      <c r="AD198" s="32">
        <f t="shared" si="68"/>
        <v>16.268656716417912</v>
      </c>
      <c r="AE198" s="32" t="str">
        <f t="shared" si="69"/>
        <v>NA</v>
      </c>
      <c r="AF198" s="32">
        <f t="shared" ref="AF198:AF212" si="74">IF(AND(AG198="NA",AE198&lt;&gt;"NA"),AE198,AG198)</f>
        <v>67</v>
      </c>
      <c r="AG198" s="40">
        <v>67</v>
      </c>
      <c r="AH198" s="32" t="s">
        <v>9</v>
      </c>
      <c r="AI198" s="40" t="s">
        <v>8</v>
      </c>
      <c r="AJ198" s="32" t="s">
        <v>9</v>
      </c>
      <c r="AK198" s="40">
        <v>40</v>
      </c>
      <c r="AL198" s="32" t="s">
        <v>9</v>
      </c>
      <c r="AM198" s="32">
        <f t="shared" ref="AM198:AM213" si="75">IF(AND(AF198="NA",AK198&lt;&gt;"NA"),AK198,AF198)</f>
        <v>67</v>
      </c>
      <c r="AN198" s="40">
        <f t="shared" ref="AN198:AN213" si="76">IF(AND(AM198="NA",AI198&lt;&gt;"NA"),AI198,AM198)</f>
        <v>67</v>
      </c>
      <c r="AO198" s="31" t="s">
        <v>2854</v>
      </c>
      <c r="AP198" s="31">
        <v>2005</v>
      </c>
      <c r="AQ198" s="31" t="s">
        <v>1889</v>
      </c>
      <c r="AR198" s="31" t="s">
        <v>794</v>
      </c>
      <c r="AS198" s="31" t="s">
        <v>795</v>
      </c>
      <c r="AT198" s="31" t="s">
        <v>76</v>
      </c>
      <c r="AU198" s="113" t="str">
        <f t="shared" si="65"/>
        <v>Marín-Astorga, N., 2005</v>
      </c>
      <c r="AV198" s="34" t="s">
        <v>907</v>
      </c>
      <c r="AW198" s="34" t="s">
        <v>815</v>
      </c>
      <c r="AX198" s="10"/>
      <c r="AY198" s="10"/>
      <c r="AZ198" s="10"/>
      <c r="BA198" s="10"/>
    </row>
    <row r="199" spans="1:53" s="11" customFormat="1" ht="15.75" customHeight="1" x14ac:dyDescent="0.3">
      <c r="A199" s="31" t="s">
        <v>2439</v>
      </c>
      <c r="B199" s="40">
        <v>2</v>
      </c>
      <c r="C199" s="32" t="s">
        <v>8</v>
      </c>
      <c r="D199" s="31" t="str">
        <f t="shared" si="70"/>
        <v>NA</v>
      </c>
      <c r="E199" s="32">
        <f t="shared" si="71"/>
        <v>2</v>
      </c>
      <c r="F199" s="40">
        <v>65</v>
      </c>
      <c r="G199" s="32">
        <f t="shared" ref="G199:G208" si="77">IF(AND(B199="NA",F199&lt;&gt;"NA"),F199*100/C199,F199*100/B199)</f>
        <v>3250</v>
      </c>
      <c r="H199" s="31" t="s">
        <v>22</v>
      </c>
      <c r="I199" s="31" t="s">
        <v>469</v>
      </c>
      <c r="J199" s="31" t="s">
        <v>9</v>
      </c>
      <c r="K199" s="31"/>
      <c r="L199" s="31"/>
      <c r="M199" s="31" t="s">
        <v>74</v>
      </c>
      <c r="N199" s="31" t="s">
        <v>56</v>
      </c>
      <c r="O199" s="71">
        <v>10.6</v>
      </c>
      <c r="P199" s="31" t="s">
        <v>89</v>
      </c>
      <c r="Q199" s="39">
        <v>8.5</v>
      </c>
      <c r="R199" s="31">
        <f t="shared" si="66"/>
        <v>-2.0999999999999996</v>
      </c>
      <c r="S199" s="31">
        <v>1</v>
      </c>
      <c r="T199" s="31">
        <v>873</v>
      </c>
      <c r="U199" s="31" t="s">
        <v>1422</v>
      </c>
      <c r="V199" s="31">
        <v>3</v>
      </c>
      <c r="W199" s="31">
        <v>673</v>
      </c>
      <c r="X199" s="31" t="s">
        <v>17</v>
      </c>
      <c r="Y199" s="32">
        <f t="shared" si="72"/>
        <v>1.1228999999999998</v>
      </c>
      <c r="Z199" s="32" t="str">
        <f t="shared" si="73"/>
        <v>NA</v>
      </c>
      <c r="AA199" s="32">
        <v>19.7</v>
      </c>
      <c r="AB199" s="31" t="s">
        <v>9</v>
      </c>
      <c r="AC199" s="32" t="str">
        <f t="shared" si="67"/>
        <v>NA</v>
      </c>
      <c r="AD199" s="32">
        <f t="shared" si="68"/>
        <v>19.7</v>
      </c>
      <c r="AE199" s="32" t="str">
        <f t="shared" si="69"/>
        <v>NA</v>
      </c>
      <c r="AF199" s="32">
        <f t="shared" si="74"/>
        <v>57</v>
      </c>
      <c r="AG199" s="40">
        <v>57</v>
      </c>
      <c r="AH199" s="32" t="s">
        <v>9</v>
      </c>
      <c r="AI199" s="40" t="s">
        <v>8</v>
      </c>
      <c r="AJ199" s="32" t="s">
        <v>9</v>
      </c>
      <c r="AK199" s="40" t="s">
        <v>8</v>
      </c>
      <c r="AL199" s="32" t="s">
        <v>9</v>
      </c>
      <c r="AM199" s="32">
        <f t="shared" si="75"/>
        <v>57</v>
      </c>
      <c r="AN199" s="40">
        <f t="shared" si="76"/>
        <v>57</v>
      </c>
      <c r="AO199" s="31" t="s">
        <v>2844</v>
      </c>
      <c r="AP199" s="31">
        <v>2005</v>
      </c>
      <c r="AQ199" s="31" t="s">
        <v>468</v>
      </c>
      <c r="AR199" s="31" t="s">
        <v>731</v>
      </c>
      <c r="AS199" s="31" t="s">
        <v>533</v>
      </c>
      <c r="AT199" s="31" t="s">
        <v>467</v>
      </c>
      <c r="AU199" s="113" t="str">
        <f t="shared" si="65"/>
        <v>Demoulin, O., 2005</v>
      </c>
      <c r="AV199" s="34" t="s">
        <v>908</v>
      </c>
      <c r="AW199" s="34" t="s">
        <v>827</v>
      </c>
      <c r="AX199" s="10"/>
      <c r="AY199" s="10"/>
      <c r="AZ199" s="10"/>
      <c r="BA199" s="10"/>
    </row>
    <row r="200" spans="1:53" s="11" customFormat="1" ht="15.75" customHeight="1" x14ac:dyDescent="0.3">
      <c r="A200" s="31" t="s">
        <v>2439</v>
      </c>
      <c r="B200" s="40">
        <v>2</v>
      </c>
      <c r="C200" s="32" t="s">
        <v>8</v>
      </c>
      <c r="D200" s="31" t="str">
        <f t="shared" si="70"/>
        <v>NA</v>
      </c>
      <c r="E200" s="32">
        <f t="shared" si="71"/>
        <v>2</v>
      </c>
      <c r="F200" s="40">
        <v>65</v>
      </c>
      <c r="G200" s="32">
        <f t="shared" si="77"/>
        <v>3250</v>
      </c>
      <c r="H200" s="31" t="s">
        <v>22</v>
      </c>
      <c r="I200" s="31" t="s">
        <v>469</v>
      </c>
      <c r="J200" s="31" t="s">
        <v>9</v>
      </c>
      <c r="K200" s="31"/>
      <c r="L200" s="31"/>
      <c r="M200" s="31" t="s">
        <v>74</v>
      </c>
      <c r="N200" s="31" t="s">
        <v>56</v>
      </c>
      <c r="O200" s="71">
        <v>10.6</v>
      </c>
      <c r="P200" s="31" t="s">
        <v>89</v>
      </c>
      <c r="Q200" s="39">
        <v>8.5</v>
      </c>
      <c r="R200" s="31">
        <f t="shared" si="66"/>
        <v>-2.0999999999999996</v>
      </c>
      <c r="S200" s="31">
        <v>3</v>
      </c>
      <c r="T200" s="31">
        <v>873</v>
      </c>
      <c r="U200" s="31" t="s">
        <v>1422</v>
      </c>
      <c r="V200" s="31">
        <v>3</v>
      </c>
      <c r="W200" s="31">
        <v>673</v>
      </c>
      <c r="X200" s="31" t="s">
        <v>17</v>
      </c>
      <c r="Y200" s="32">
        <f t="shared" si="72"/>
        <v>1.1247</v>
      </c>
      <c r="Z200" s="32" t="str">
        <f t="shared" si="73"/>
        <v>NA</v>
      </c>
      <c r="AA200" s="32">
        <v>16.3</v>
      </c>
      <c r="AB200" s="31" t="s">
        <v>9</v>
      </c>
      <c r="AC200" s="32" t="str">
        <f t="shared" si="67"/>
        <v>NA</v>
      </c>
      <c r="AD200" s="32">
        <f t="shared" si="68"/>
        <v>16.3</v>
      </c>
      <c r="AE200" s="32" t="str">
        <f t="shared" si="69"/>
        <v>NA</v>
      </c>
      <c r="AF200" s="32">
        <f t="shared" si="74"/>
        <v>69</v>
      </c>
      <c r="AG200" s="40">
        <v>69</v>
      </c>
      <c r="AH200" s="32" t="s">
        <v>9</v>
      </c>
      <c r="AI200" s="40" t="s">
        <v>8</v>
      </c>
      <c r="AJ200" s="32" t="s">
        <v>9</v>
      </c>
      <c r="AK200" s="40" t="s">
        <v>8</v>
      </c>
      <c r="AL200" s="32" t="s">
        <v>9</v>
      </c>
      <c r="AM200" s="32">
        <f t="shared" si="75"/>
        <v>69</v>
      </c>
      <c r="AN200" s="40">
        <f t="shared" si="76"/>
        <v>69</v>
      </c>
      <c r="AO200" s="31" t="s">
        <v>2844</v>
      </c>
      <c r="AP200" s="31">
        <v>2005</v>
      </c>
      <c r="AQ200" s="31" t="s">
        <v>468</v>
      </c>
      <c r="AR200" s="31" t="s">
        <v>731</v>
      </c>
      <c r="AS200" s="31" t="s">
        <v>533</v>
      </c>
      <c r="AT200" s="31" t="s">
        <v>467</v>
      </c>
      <c r="AU200" s="113" t="str">
        <f t="shared" si="65"/>
        <v>Demoulin, O., 2005</v>
      </c>
      <c r="AV200" s="34" t="s">
        <v>908</v>
      </c>
      <c r="AW200" s="34" t="s">
        <v>827</v>
      </c>
      <c r="AX200" s="10"/>
      <c r="AY200" s="10"/>
      <c r="AZ200" s="10"/>
      <c r="BA200" s="10"/>
    </row>
    <row r="201" spans="1:53" s="11" customFormat="1" ht="15.75" customHeight="1" x14ac:dyDescent="0.3">
      <c r="A201" s="31" t="s">
        <v>2439</v>
      </c>
      <c r="B201" s="40">
        <v>2</v>
      </c>
      <c r="C201" s="32" t="s">
        <v>8</v>
      </c>
      <c r="D201" s="31" t="str">
        <f t="shared" si="70"/>
        <v>NA</v>
      </c>
      <c r="E201" s="32">
        <f t="shared" si="71"/>
        <v>2</v>
      </c>
      <c r="F201" s="40">
        <v>65</v>
      </c>
      <c r="G201" s="32">
        <f t="shared" si="77"/>
        <v>3250</v>
      </c>
      <c r="H201" s="31" t="s">
        <v>22</v>
      </c>
      <c r="I201" s="31" t="s">
        <v>469</v>
      </c>
      <c r="J201" s="31" t="s">
        <v>9</v>
      </c>
      <c r="K201" s="31"/>
      <c r="L201" s="31"/>
      <c r="M201" s="31" t="s">
        <v>74</v>
      </c>
      <c r="N201" s="31" t="s">
        <v>56</v>
      </c>
      <c r="O201" s="71">
        <v>10.6</v>
      </c>
      <c r="P201" s="31" t="s">
        <v>89</v>
      </c>
      <c r="Q201" s="39">
        <v>8.5</v>
      </c>
      <c r="R201" s="31">
        <f t="shared" si="66"/>
        <v>-2.0999999999999996</v>
      </c>
      <c r="S201" s="31">
        <v>24</v>
      </c>
      <c r="T201" s="31">
        <v>873</v>
      </c>
      <c r="U201" s="31" t="s">
        <v>1422</v>
      </c>
      <c r="V201" s="31">
        <v>3</v>
      </c>
      <c r="W201" s="31">
        <v>673</v>
      </c>
      <c r="X201" s="31" t="s">
        <v>17</v>
      </c>
      <c r="Y201" s="32">
        <f t="shared" si="72"/>
        <v>1.125</v>
      </c>
      <c r="Z201" s="32" t="str">
        <f t="shared" si="73"/>
        <v>NA</v>
      </c>
      <c r="AA201" s="32">
        <v>12.5</v>
      </c>
      <c r="AB201" s="31" t="s">
        <v>9</v>
      </c>
      <c r="AC201" s="32" t="str">
        <f t="shared" si="67"/>
        <v>NA</v>
      </c>
      <c r="AD201" s="32">
        <f t="shared" si="68"/>
        <v>12.5</v>
      </c>
      <c r="AE201" s="32" t="str">
        <f t="shared" si="69"/>
        <v>NA</v>
      </c>
      <c r="AF201" s="32">
        <f t="shared" si="74"/>
        <v>90</v>
      </c>
      <c r="AG201" s="40">
        <v>90</v>
      </c>
      <c r="AH201" s="32" t="s">
        <v>9</v>
      </c>
      <c r="AI201" s="40" t="s">
        <v>8</v>
      </c>
      <c r="AJ201" s="32" t="s">
        <v>9</v>
      </c>
      <c r="AK201" s="40" t="s">
        <v>8</v>
      </c>
      <c r="AL201" s="32" t="s">
        <v>9</v>
      </c>
      <c r="AM201" s="32">
        <f t="shared" si="75"/>
        <v>90</v>
      </c>
      <c r="AN201" s="40">
        <f t="shared" si="76"/>
        <v>90</v>
      </c>
      <c r="AO201" s="31" t="s">
        <v>2844</v>
      </c>
      <c r="AP201" s="31">
        <v>2005</v>
      </c>
      <c r="AQ201" s="31" t="s">
        <v>468</v>
      </c>
      <c r="AR201" s="31" t="s">
        <v>731</v>
      </c>
      <c r="AS201" s="31" t="s">
        <v>533</v>
      </c>
      <c r="AT201" s="31" t="s">
        <v>467</v>
      </c>
      <c r="AU201" s="113" t="str">
        <f t="shared" si="65"/>
        <v>Demoulin, O., 2005</v>
      </c>
      <c r="AV201" s="34" t="s">
        <v>908</v>
      </c>
      <c r="AW201" s="34" t="s">
        <v>827</v>
      </c>
      <c r="AX201" s="10"/>
      <c r="AY201" s="10"/>
      <c r="AZ201" s="10"/>
      <c r="BA201" s="10"/>
    </row>
    <row r="202" spans="1:53" s="11" customFormat="1" ht="15.75" customHeight="1" x14ac:dyDescent="0.3">
      <c r="A202" s="31" t="s">
        <v>2439</v>
      </c>
      <c r="B202" s="40">
        <v>0.5</v>
      </c>
      <c r="C202" s="32" t="s">
        <v>8</v>
      </c>
      <c r="D202" s="31" t="str">
        <f t="shared" si="70"/>
        <v>NA</v>
      </c>
      <c r="E202" s="32">
        <f t="shared" si="71"/>
        <v>0.5</v>
      </c>
      <c r="F202" s="40">
        <v>65</v>
      </c>
      <c r="G202" s="32">
        <f t="shared" si="77"/>
        <v>13000</v>
      </c>
      <c r="H202" s="31" t="s">
        <v>22</v>
      </c>
      <c r="I202" s="31" t="s">
        <v>469</v>
      </c>
      <c r="J202" s="31" t="s">
        <v>9</v>
      </c>
      <c r="K202" s="31"/>
      <c r="L202" s="31"/>
      <c r="M202" s="31" t="s">
        <v>74</v>
      </c>
      <c r="N202" s="31" t="s">
        <v>56</v>
      </c>
      <c r="O202" s="71">
        <v>10.6</v>
      </c>
      <c r="P202" s="31" t="s">
        <v>89</v>
      </c>
      <c r="Q202" s="39">
        <v>8.5</v>
      </c>
      <c r="R202" s="31">
        <f t="shared" si="66"/>
        <v>-2.0999999999999996</v>
      </c>
      <c r="S202" s="31">
        <v>3</v>
      </c>
      <c r="T202" s="31">
        <v>873</v>
      </c>
      <c r="U202" s="31" t="s">
        <v>1422</v>
      </c>
      <c r="V202" s="31">
        <v>3</v>
      </c>
      <c r="W202" s="31">
        <v>673</v>
      </c>
      <c r="X202" s="31" t="s">
        <v>17</v>
      </c>
      <c r="Y202" s="32">
        <f t="shared" si="72"/>
        <v>1.1097000000000001</v>
      </c>
      <c r="Z202" s="32" t="str">
        <f t="shared" si="73"/>
        <v>NA</v>
      </c>
      <c r="AA202" s="32">
        <v>41.1</v>
      </c>
      <c r="AB202" s="31" t="s">
        <v>9</v>
      </c>
      <c r="AC202" s="32" t="str">
        <f t="shared" si="67"/>
        <v>NA</v>
      </c>
      <c r="AD202" s="32">
        <f t="shared" si="68"/>
        <v>41.1</v>
      </c>
      <c r="AE202" s="32" t="str">
        <f t="shared" si="69"/>
        <v>NA</v>
      </c>
      <c r="AF202" s="32">
        <f t="shared" si="74"/>
        <v>27</v>
      </c>
      <c r="AG202" s="40">
        <v>27</v>
      </c>
      <c r="AH202" s="32" t="s">
        <v>9</v>
      </c>
      <c r="AI202" s="40" t="s">
        <v>8</v>
      </c>
      <c r="AJ202" s="32" t="s">
        <v>9</v>
      </c>
      <c r="AK202" s="40" t="s">
        <v>8</v>
      </c>
      <c r="AL202" s="32" t="s">
        <v>9</v>
      </c>
      <c r="AM202" s="32">
        <f t="shared" si="75"/>
        <v>27</v>
      </c>
      <c r="AN202" s="40">
        <f t="shared" si="76"/>
        <v>27</v>
      </c>
      <c r="AO202" s="31" t="s">
        <v>2844</v>
      </c>
      <c r="AP202" s="31">
        <v>2005</v>
      </c>
      <c r="AQ202" s="31" t="s">
        <v>468</v>
      </c>
      <c r="AR202" s="31" t="s">
        <v>731</v>
      </c>
      <c r="AS202" s="31" t="s">
        <v>533</v>
      </c>
      <c r="AT202" s="31" t="s">
        <v>467</v>
      </c>
      <c r="AU202" s="113" t="str">
        <f t="shared" si="65"/>
        <v>Demoulin, O., 2005</v>
      </c>
      <c r="AV202" s="34" t="s">
        <v>908</v>
      </c>
      <c r="AW202" s="34" t="s">
        <v>827</v>
      </c>
      <c r="AX202" s="10"/>
      <c r="AY202" s="10"/>
      <c r="AZ202" s="10"/>
      <c r="BA202" s="10"/>
    </row>
    <row r="203" spans="1:53" s="11" customFormat="1" ht="15.75" customHeight="1" x14ac:dyDescent="0.3">
      <c r="A203" s="31" t="s">
        <v>2439</v>
      </c>
      <c r="B203" s="40">
        <v>2</v>
      </c>
      <c r="C203" s="32" t="s">
        <v>8</v>
      </c>
      <c r="D203" s="31" t="str">
        <f t="shared" si="70"/>
        <v>NA</v>
      </c>
      <c r="E203" s="32">
        <f t="shared" si="71"/>
        <v>2</v>
      </c>
      <c r="F203" s="40">
        <v>65</v>
      </c>
      <c r="G203" s="32">
        <f t="shared" si="77"/>
        <v>3250</v>
      </c>
      <c r="H203" s="31" t="s">
        <v>22</v>
      </c>
      <c r="I203" s="31" t="s">
        <v>469</v>
      </c>
      <c r="J203" s="31" t="s">
        <v>9</v>
      </c>
      <c r="K203" s="31"/>
      <c r="L203" s="31"/>
      <c r="M203" s="31" t="s">
        <v>74</v>
      </c>
      <c r="N203" s="31" t="s">
        <v>56</v>
      </c>
      <c r="O203" s="71">
        <v>10.6</v>
      </c>
      <c r="P203" s="31" t="s">
        <v>89</v>
      </c>
      <c r="Q203" s="39">
        <v>8.5</v>
      </c>
      <c r="R203" s="31">
        <f t="shared" si="66"/>
        <v>-2.0999999999999996</v>
      </c>
      <c r="S203" s="31">
        <v>3</v>
      </c>
      <c r="T203" s="31">
        <v>873</v>
      </c>
      <c r="U203" s="31" t="s">
        <v>1422</v>
      </c>
      <c r="V203" s="31">
        <v>3</v>
      </c>
      <c r="W203" s="31">
        <v>673</v>
      </c>
      <c r="X203" s="31" t="s">
        <v>17</v>
      </c>
      <c r="Y203" s="32">
        <f t="shared" si="72"/>
        <v>1.1160000000000001</v>
      </c>
      <c r="Z203" s="32" t="str">
        <f t="shared" si="73"/>
        <v>NA</v>
      </c>
      <c r="AA203" s="32">
        <v>12</v>
      </c>
      <c r="AB203" s="31" t="s">
        <v>9</v>
      </c>
      <c r="AC203" s="32" t="str">
        <f t="shared" si="67"/>
        <v>NA</v>
      </c>
      <c r="AD203" s="32">
        <f t="shared" si="68"/>
        <v>12</v>
      </c>
      <c r="AE203" s="32" t="str">
        <f t="shared" si="69"/>
        <v>NA</v>
      </c>
      <c r="AF203" s="32">
        <f t="shared" si="74"/>
        <v>93</v>
      </c>
      <c r="AG203" s="40">
        <v>93</v>
      </c>
      <c r="AH203" s="32" t="s">
        <v>9</v>
      </c>
      <c r="AI203" s="40" t="s">
        <v>8</v>
      </c>
      <c r="AJ203" s="32" t="s">
        <v>9</v>
      </c>
      <c r="AK203" s="40" t="s">
        <v>8</v>
      </c>
      <c r="AL203" s="32" t="s">
        <v>9</v>
      </c>
      <c r="AM203" s="32">
        <f t="shared" si="75"/>
        <v>93</v>
      </c>
      <c r="AN203" s="40">
        <f t="shared" si="76"/>
        <v>93</v>
      </c>
      <c r="AO203" s="31" t="s">
        <v>2844</v>
      </c>
      <c r="AP203" s="31">
        <v>2005</v>
      </c>
      <c r="AQ203" s="31" t="s">
        <v>468</v>
      </c>
      <c r="AR203" s="31" t="s">
        <v>731</v>
      </c>
      <c r="AS203" s="31" t="s">
        <v>533</v>
      </c>
      <c r="AT203" s="31" t="s">
        <v>467</v>
      </c>
      <c r="AU203" s="113" t="str">
        <f t="shared" si="65"/>
        <v>Demoulin, O., 2005</v>
      </c>
      <c r="AV203" s="34" t="s">
        <v>908</v>
      </c>
      <c r="AW203" s="34" t="s">
        <v>827</v>
      </c>
      <c r="AX203" s="10"/>
      <c r="AY203" s="10"/>
      <c r="AZ203" s="10"/>
      <c r="BA203" s="10"/>
    </row>
    <row r="204" spans="1:53" s="11" customFormat="1" ht="15.75" customHeight="1" x14ac:dyDescent="0.3">
      <c r="A204" s="31" t="s">
        <v>2439</v>
      </c>
      <c r="B204" s="40">
        <v>10</v>
      </c>
      <c r="C204" s="32" t="s">
        <v>8</v>
      </c>
      <c r="D204" s="31" t="str">
        <f t="shared" si="70"/>
        <v>NA</v>
      </c>
      <c r="E204" s="32">
        <f t="shared" si="71"/>
        <v>10</v>
      </c>
      <c r="F204" s="40">
        <v>65</v>
      </c>
      <c r="G204" s="32">
        <f t="shared" si="77"/>
        <v>650</v>
      </c>
      <c r="H204" s="31" t="s">
        <v>22</v>
      </c>
      <c r="I204" s="31" t="s">
        <v>469</v>
      </c>
      <c r="J204" s="31" t="s">
        <v>9</v>
      </c>
      <c r="K204" s="31"/>
      <c r="L204" s="31"/>
      <c r="M204" s="31" t="s">
        <v>74</v>
      </c>
      <c r="N204" s="31" t="s">
        <v>56</v>
      </c>
      <c r="O204" s="71">
        <v>10.6</v>
      </c>
      <c r="P204" s="31" t="s">
        <v>89</v>
      </c>
      <c r="Q204" s="39">
        <v>8.5</v>
      </c>
      <c r="R204" s="31">
        <f t="shared" si="66"/>
        <v>-2.0999999999999996</v>
      </c>
      <c r="S204" s="31">
        <v>3</v>
      </c>
      <c r="T204" s="31">
        <v>873</v>
      </c>
      <c r="U204" s="31" t="s">
        <v>1422</v>
      </c>
      <c r="V204" s="31">
        <v>3</v>
      </c>
      <c r="W204" s="31">
        <v>673</v>
      </c>
      <c r="X204" s="31" t="s">
        <v>17</v>
      </c>
      <c r="Y204" s="32">
        <f t="shared" si="72"/>
        <v>1.1180000000000001</v>
      </c>
      <c r="Z204" s="32" t="str">
        <f t="shared" si="73"/>
        <v>NA</v>
      </c>
      <c r="AA204" s="32">
        <v>4.3</v>
      </c>
      <c r="AB204" s="31" t="s">
        <v>9</v>
      </c>
      <c r="AC204" s="32" t="str">
        <f t="shared" si="67"/>
        <v>NA</v>
      </c>
      <c r="AD204" s="32">
        <f t="shared" si="68"/>
        <v>4.3</v>
      </c>
      <c r="AE204" s="32" t="str">
        <f t="shared" si="69"/>
        <v>NA</v>
      </c>
      <c r="AF204" s="32">
        <f t="shared" si="74"/>
        <v>260</v>
      </c>
      <c r="AG204" s="40">
        <v>260</v>
      </c>
      <c r="AH204" s="32" t="s">
        <v>9</v>
      </c>
      <c r="AI204" s="40" t="s">
        <v>8</v>
      </c>
      <c r="AJ204" s="32" t="s">
        <v>9</v>
      </c>
      <c r="AK204" s="40" t="s">
        <v>8</v>
      </c>
      <c r="AL204" s="32" t="s">
        <v>9</v>
      </c>
      <c r="AM204" s="32">
        <f t="shared" si="75"/>
        <v>260</v>
      </c>
      <c r="AN204" s="40">
        <f t="shared" si="76"/>
        <v>260</v>
      </c>
      <c r="AO204" s="31" t="s">
        <v>2844</v>
      </c>
      <c r="AP204" s="31">
        <v>2005</v>
      </c>
      <c r="AQ204" s="31" t="s">
        <v>468</v>
      </c>
      <c r="AR204" s="31" t="s">
        <v>731</v>
      </c>
      <c r="AS204" s="31" t="s">
        <v>533</v>
      </c>
      <c r="AT204" s="31" t="s">
        <v>467</v>
      </c>
      <c r="AU204" s="113" t="str">
        <f t="shared" si="65"/>
        <v>Demoulin, O., 2005</v>
      </c>
      <c r="AV204" s="34" t="s">
        <v>908</v>
      </c>
      <c r="AW204" s="34" t="s">
        <v>827</v>
      </c>
      <c r="AX204" s="10"/>
      <c r="AY204" s="10"/>
      <c r="AZ204" s="10"/>
      <c r="BA204" s="10"/>
    </row>
    <row r="205" spans="1:53" s="11" customFormat="1" ht="15.75" customHeight="1" x14ac:dyDescent="0.3">
      <c r="A205" s="31" t="s">
        <v>14</v>
      </c>
      <c r="B205" s="40">
        <v>2</v>
      </c>
      <c r="C205" s="32" t="s">
        <v>8</v>
      </c>
      <c r="D205" s="31" t="str">
        <f t="shared" si="70"/>
        <v>NA</v>
      </c>
      <c r="E205" s="32">
        <f t="shared" si="71"/>
        <v>2</v>
      </c>
      <c r="F205" s="40">
        <v>10.4</v>
      </c>
      <c r="G205" s="32">
        <f t="shared" si="77"/>
        <v>520</v>
      </c>
      <c r="H205" s="31" t="s">
        <v>86</v>
      </c>
      <c r="I205" s="31" t="s">
        <v>472</v>
      </c>
      <c r="J205" s="31" t="s">
        <v>9</v>
      </c>
      <c r="K205" s="31">
        <f>800+273</f>
        <v>1073</v>
      </c>
      <c r="L205" s="31">
        <v>2</v>
      </c>
      <c r="M205" s="31" t="s">
        <v>10</v>
      </c>
      <c r="N205" s="31" t="s">
        <v>1449</v>
      </c>
      <c r="O205" s="68">
        <v>1</v>
      </c>
      <c r="P205" s="31" t="s">
        <v>199</v>
      </c>
      <c r="Q205" s="39">
        <v>6</v>
      </c>
      <c r="R205" s="31">
        <f t="shared" si="66"/>
        <v>5</v>
      </c>
      <c r="S205" s="31">
        <v>2</v>
      </c>
      <c r="T205" s="31">
        <v>673</v>
      </c>
      <c r="U205" s="31" t="s">
        <v>1422</v>
      </c>
      <c r="V205" s="31">
        <v>1</v>
      </c>
      <c r="W205" s="31">
        <v>673</v>
      </c>
      <c r="X205" s="31" t="s">
        <v>17</v>
      </c>
      <c r="Y205" s="32">
        <f t="shared" si="72"/>
        <v>1.05</v>
      </c>
      <c r="Z205" s="32" t="str">
        <f t="shared" si="73"/>
        <v>NA</v>
      </c>
      <c r="AA205" s="32">
        <v>10</v>
      </c>
      <c r="AB205" s="31" t="s">
        <v>9</v>
      </c>
      <c r="AC205" s="32" t="str">
        <f t="shared" si="67"/>
        <v>NA</v>
      </c>
      <c r="AD205" s="32">
        <f t="shared" si="68"/>
        <v>10</v>
      </c>
      <c r="AE205" s="32" t="str">
        <f t="shared" si="69"/>
        <v>NA</v>
      </c>
      <c r="AF205" s="32">
        <f t="shared" si="74"/>
        <v>105</v>
      </c>
      <c r="AG205" s="40">
        <v>105</v>
      </c>
      <c r="AH205" s="32" t="s">
        <v>9</v>
      </c>
      <c r="AI205" s="40" t="s">
        <v>8</v>
      </c>
      <c r="AJ205" s="32" t="s">
        <v>9</v>
      </c>
      <c r="AK205" s="40" t="s">
        <v>8</v>
      </c>
      <c r="AL205" s="32" t="s">
        <v>9</v>
      </c>
      <c r="AM205" s="32">
        <f t="shared" si="75"/>
        <v>105</v>
      </c>
      <c r="AN205" s="40">
        <f t="shared" si="76"/>
        <v>105</v>
      </c>
      <c r="AO205" s="31" t="s">
        <v>2853</v>
      </c>
      <c r="AP205" s="31">
        <v>2005</v>
      </c>
      <c r="AQ205" s="31" t="s">
        <v>1136</v>
      </c>
      <c r="AR205" s="31" t="s">
        <v>732</v>
      </c>
      <c r="AS205" s="31" t="s">
        <v>470</v>
      </c>
      <c r="AT205" s="31" t="s">
        <v>45</v>
      </c>
      <c r="AU205" s="113" t="str">
        <f t="shared" si="65"/>
        <v>Gómez-Sainero, L.M., 2005</v>
      </c>
      <c r="AV205" s="25"/>
      <c r="AW205" s="43" t="s">
        <v>838</v>
      </c>
      <c r="AX205" s="10"/>
      <c r="AY205" s="10"/>
      <c r="AZ205" s="10"/>
      <c r="BA205" s="10"/>
    </row>
    <row r="206" spans="1:53" s="11" customFormat="1" ht="15.75" customHeight="1" x14ac:dyDescent="0.3">
      <c r="A206" s="31" t="s">
        <v>14</v>
      </c>
      <c r="B206" s="40">
        <v>2</v>
      </c>
      <c r="C206" s="32" t="s">
        <v>8</v>
      </c>
      <c r="D206" s="31" t="str">
        <f t="shared" si="70"/>
        <v>NA</v>
      </c>
      <c r="E206" s="32">
        <f t="shared" si="71"/>
        <v>2</v>
      </c>
      <c r="F206" s="40">
        <v>2.7</v>
      </c>
      <c r="G206" s="32">
        <f t="shared" si="77"/>
        <v>135</v>
      </c>
      <c r="H206" s="31" t="s">
        <v>471</v>
      </c>
      <c r="I206" s="31" t="s">
        <v>473</v>
      </c>
      <c r="J206" s="31" t="s">
        <v>9</v>
      </c>
      <c r="K206" s="31">
        <f>800+273</f>
        <v>1073</v>
      </c>
      <c r="L206" s="31">
        <v>2</v>
      </c>
      <c r="M206" s="31" t="s">
        <v>10</v>
      </c>
      <c r="N206" s="31" t="s">
        <v>1449</v>
      </c>
      <c r="O206" s="68">
        <v>1</v>
      </c>
      <c r="P206" s="31" t="s">
        <v>199</v>
      </c>
      <c r="Q206" s="39">
        <v>8.3000000000000007</v>
      </c>
      <c r="R206" s="31">
        <f t="shared" si="66"/>
        <v>7.3000000000000007</v>
      </c>
      <c r="S206" s="31">
        <v>2</v>
      </c>
      <c r="T206" s="31">
        <v>673</v>
      </c>
      <c r="U206" s="31" t="s">
        <v>1422</v>
      </c>
      <c r="V206" s="31">
        <v>1</v>
      </c>
      <c r="W206" s="31">
        <v>673</v>
      </c>
      <c r="X206" s="31" t="s">
        <v>17</v>
      </c>
      <c r="Y206" s="32">
        <f t="shared" si="72"/>
        <v>1.0549999999999999</v>
      </c>
      <c r="Z206" s="32" t="str">
        <f t="shared" si="73"/>
        <v>NA</v>
      </c>
      <c r="AA206" s="32">
        <v>0.5</v>
      </c>
      <c r="AB206" s="31" t="s">
        <v>9</v>
      </c>
      <c r="AC206" s="32" t="str">
        <f t="shared" si="67"/>
        <v>NA</v>
      </c>
      <c r="AD206" s="32">
        <v>1</v>
      </c>
      <c r="AE206" s="32" t="str">
        <f t="shared" si="69"/>
        <v>NA</v>
      </c>
      <c r="AF206" s="32">
        <f t="shared" si="74"/>
        <v>2110</v>
      </c>
      <c r="AG206" s="40">
        <v>2110</v>
      </c>
      <c r="AH206" s="32" t="s">
        <v>9</v>
      </c>
      <c r="AI206" s="40" t="s">
        <v>8</v>
      </c>
      <c r="AJ206" s="32" t="s">
        <v>9</v>
      </c>
      <c r="AK206" s="40" t="s">
        <v>8</v>
      </c>
      <c r="AL206" s="32" t="s">
        <v>9</v>
      </c>
      <c r="AM206" s="32">
        <f t="shared" si="75"/>
        <v>2110</v>
      </c>
      <c r="AN206" s="40">
        <f t="shared" si="76"/>
        <v>2110</v>
      </c>
      <c r="AO206" s="31" t="s">
        <v>2853</v>
      </c>
      <c r="AP206" s="31">
        <v>2005</v>
      </c>
      <c r="AQ206" s="31" t="s">
        <v>1136</v>
      </c>
      <c r="AR206" s="31" t="s">
        <v>732</v>
      </c>
      <c r="AS206" s="31" t="s">
        <v>470</v>
      </c>
      <c r="AT206" s="31" t="s">
        <v>45</v>
      </c>
      <c r="AU206" s="113" t="str">
        <f t="shared" si="65"/>
        <v>Gómez-Sainero, L.M., 2005</v>
      </c>
      <c r="AV206" s="25"/>
      <c r="AW206" s="43" t="s">
        <v>909</v>
      </c>
      <c r="AX206" s="10"/>
      <c r="AY206" s="10"/>
      <c r="AZ206" s="10"/>
      <c r="BA206" s="10"/>
    </row>
    <row r="207" spans="1:53" s="11" customFormat="1" ht="15.75" customHeight="1" x14ac:dyDescent="0.3">
      <c r="A207" s="31" t="s">
        <v>14</v>
      </c>
      <c r="B207" s="40">
        <v>2</v>
      </c>
      <c r="C207" s="32" t="s">
        <v>8</v>
      </c>
      <c r="D207" s="31" t="str">
        <f t="shared" si="70"/>
        <v>NA</v>
      </c>
      <c r="E207" s="32">
        <f t="shared" si="71"/>
        <v>2</v>
      </c>
      <c r="F207" s="40">
        <v>9.6999999999999993</v>
      </c>
      <c r="G207" s="32">
        <f t="shared" si="77"/>
        <v>484.99999999999994</v>
      </c>
      <c r="H207" s="31" t="s">
        <v>1913</v>
      </c>
      <c r="I207" s="31" t="s">
        <v>1912</v>
      </c>
      <c r="J207" s="31" t="s">
        <v>9</v>
      </c>
      <c r="K207" s="31">
        <f>800+273</f>
        <v>1073</v>
      </c>
      <c r="L207" s="31">
        <v>2</v>
      </c>
      <c r="M207" s="31" t="s">
        <v>10</v>
      </c>
      <c r="N207" s="31" t="s">
        <v>1449</v>
      </c>
      <c r="O207" s="68">
        <v>1</v>
      </c>
      <c r="P207" s="31" t="s">
        <v>199</v>
      </c>
      <c r="Q207" s="31"/>
      <c r="R207" s="31" t="str">
        <f t="shared" si="66"/>
        <v>NA</v>
      </c>
      <c r="S207" s="31">
        <v>2</v>
      </c>
      <c r="T207" s="31">
        <v>673</v>
      </c>
      <c r="U207" s="31" t="s">
        <v>1422</v>
      </c>
      <c r="V207" s="31">
        <v>1</v>
      </c>
      <c r="W207" s="31">
        <v>673</v>
      </c>
      <c r="X207" s="31" t="s">
        <v>17</v>
      </c>
      <c r="Y207" s="32">
        <f t="shared" si="72"/>
        <v>1.0455000000000001</v>
      </c>
      <c r="Z207" s="32" t="str">
        <f t="shared" si="73"/>
        <v>NA</v>
      </c>
      <c r="AA207" s="32">
        <v>20.5</v>
      </c>
      <c r="AB207" s="31" t="s">
        <v>9</v>
      </c>
      <c r="AC207" s="32" t="str">
        <f t="shared" si="67"/>
        <v>NA</v>
      </c>
      <c r="AD207" s="32">
        <f t="shared" si="68"/>
        <v>20.5</v>
      </c>
      <c r="AE207" s="32" t="str">
        <f t="shared" si="69"/>
        <v>NA</v>
      </c>
      <c r="AF207" s="32">
        <f t="shared" si="74"/>
        <v>51</v>
      </c>
      <c r="AG207" s="40">
        <v>51</v>
      </c>
      <c r="AH207" s="32" t="s">
        <v>9</v>
      </c>
      <c r="AI207" s="40" t="s">
        <v>8</v>
      </c>
      <c r="AJ207" s="32" t="s">
        <v>9</v>
      </c>
      <c r="AK207" s="40" t="s">
        <v>8</v>
      </c>
      <c r="AL207" s="32" t="s">
        <v>9</v>
      </c>
      <c r="AM207" s="32">
        <f t="shared" si="75"/>
        <v>51</v>
      </c>
      <c r="AN207" s="40">
        <f t="shared" si="76"/>
        <v>51</v>
      </c>
      <c r="AO207" s="31" t="s">
        <v>2853</v>
      </c>
      <c r="AP207" s="31">
        <v>2005</v>
      </c>
      <c r="AQ207" s="31" t="s">
        <v>1136</v>
      </c>
      <c r="AR207" s="31" t="s">
        <v>732</v>
      </c>
      <c r="AS207" s="31" t="s">
        <v>470</v>
      </c>
      <c r="AT207" s="31" t="s">
        <v>45</v>
      </c>
      <c r="AU207" s="113" t="str">
        <f t="shared" si="65"/>
        <v>Gómez-Sainero, L.M., 2005</v>
      </c>
      <c r="AV207" s="1"/>
      <c r="AW207" s="43"/>
      <c r="AX207" s="10"/>
      <c r="AY207" s="10"/>
      <c r="AZ207" s="10"/>
      <c r="BA207" s="10"/>
    </row>
    <row r="208" spans="1:53" s="11" customFormat="1" ht="15.75" customHeight="1" x14ac:dyDescent="0.3">
      <c r="A208" s="31" t="s">
        <v>14</v>
      </c>
      <c r="B208" s="40">
        <v>2</v>
      </c>
      <c r="C208" s="32" t="s">
        <v>8</v>
      </c>
      <c r="D208" s="31" t="str">
        <f t="shared" si="70"/>
        <v>NA</v>
      </c>
      <c r="E208" s="32">
        <f t="shared" si="71"/>
        <v>2</v>
      </c>
      <c r="F208" s="40">
        <v>2.7</v>
      </c>
      <c r="G208" s="32">
        <f t="shared" si="77"/>
        <v>135</v>
      </c>
      <c r="H208" s="31" t="s">
        <v>471</v>
      </c>
      <c r="I208" s="31" t="s">
        <v>473</v>
      </c>
      <c r="J208" s="31" t="s">
        <v>9</v>
      </c>
      <c r="K208" s="31">
        <f>800+273</f>
        <v>1073</v>
      </c>
      <c r="L208" s="31">
        <v>2</v>
      </c>
      <c r="M208" s="31" t="s">
        <v>10</v>
      </c>
      <c r="N208" s="31" t="s">
        <v>1449</v>
      </c>
      <c r="O208" s="68">
        <v>1</v>
      </c>
      <c r="P208" s="31" t="s">
        <v>199</v>
      </c>
      <c r="Q208" s="39">
        <v>8.3000000000000007</v>
      </c>
      <c r="R208" s="31">
        <f t="shared" si="66"/>
        <v>7.3000000000000007</v>
      </c>
      <c r="S208" s="31">
        <v>2</v>
      </c>
      <c r="T208" s="31">
        <v>673</v>
      </c>
      <c r="U208" s="31" t="s">
        <v>1422</v>
      </c>
      <c r="V208" s="31">
        <v>1</v>
      </c>
      <c r="W208" s="31">
        <v>773</v>
      </c>
      <c r="X208" s="31" t="s">
        <v>17</v>
      </c>
      <c r="Y208" s="32">
        <f t="shared" si="72"/>
        <v>1.0549999999999999</v>
      </c>
      <c r="Z208" s="32" t="str">
        <f t="shared" si="73"/>
        <v>NA</v>
      </c>
      <c r="AA208" s="32">
        <v>2.5</v>
      </c>
      <c r="AB208" s="31" t="s">
        <v>9</v>
      </c>
      <c r="AC208" s="32" t="str">
        <f t="shared" si="67"/>
        <v>NA</v>
      </c>
      <c r="AD208" s="32">
        <f t="shared" si="68"/>
        <v>2.5</v>
      </c>
      <c r="AE208" s="32" t="str">
        <f t="shared" si="69"/>
        <v>NA</v>
      </c>
      <c r="AF208" s="32">
        <f t="shared" si="74"/>
        <v>422</v>
      </c>
      <c r="AG208" s="40">
        <v>422</v>
      </c>
      <c r="AH208" s="32" t="s">
        <v>9</v>
      </c>
      <c r="AI208" s="40" t="s">
        <v>8</v>
      </c>
      <c r="AJ208" s="32" t="s">
        <v>9</v>
      </c>
      <c r="AK208" s="40" t="s">
        <v>8</v>
      </c>
      <c r="AL208" s="32" t="s">
        <v>9</v>
      </c>
      <c r="AM208" s="32">
        <f t="shared" si="75"/>
        <v>422</v>
      </c>
      <c r="AN208" s="40">
        <f t="shared" si="76"/>
        <v>422</v>
      </c>
      <c r="AO208" s="31" t="s">
        <v>2853</v>
      </c>
      <c r="AP208" s="31">
        <v>2005</v>
      </c>
      <c r="AQ208" s="31" t="s">
        <v>1136</v>
      </c>
      <c r="AR208" s="31" t="s">
        <v>732</v>
      </c>
      <c r="AS208" s="31" t="s">
        <v>470</v>
      </c>
      <c r="AT208" s="31" t="s">
        <v>45</v>
      </c>
      <c r="AU208" s="113" t="str">
        <f t="shared" si="65"/>
        <v>Gómez-Sainero, L.M., 2005</v>
      </c>
      <c r="AV208" s="25"/>
      <c r="AW208" s="43" t="s">
        <v>909</v>
      </c>
      <c r="AX208" s="10"/>
      <c r="AY208" s="10"/>
      <c r="AZ208" s="10"/>
      <c r="BA208" s="10"/>
    </row>
    <row r="209" spans="1:53" s="11" customFormat="1" ht="15.75" customHeight="1" x14ac:dyDescent="0.3">
      <c r="A209" s="31" t="s">
        <v>2439</v>
      </c>
      <c r="B209" s="40">
        <v>5</v>
      </c>
      <c r="C209" s="32" t="s">
        <v>8</v>
      </c>
      <c r="D209" s="31" t="str">
        <f t="shared" si="70"/>
        <v>NA</v>
      </c>
      <c r="E209" s="32">
        <f t="shared" si="71"/>
        <v>5</v>
      </c>
      <c r="F209" s="40"/>
      <c r="G209" s="32" t="s">
        <v>8</v>
      </c>
      <c r="H209" s="31" t="s">
        <v>7</v>
      </c>
      <c r="I209" s="31" t="s">
        <v>9</v>
      </c>
      <c r="J209" s="31" t="s">
        <v>9</v>
      </c>
      <c r="K209" s="31"/>
      <c r="L209" s="31"/>
      <c r="M209" s="31" t="s">
        <v>24</v>
      </c>
      <c r="N209" s="31" t="s">
        <v>1454</v>
      </c>
      <c r="O209" s="31"/>
      <c r="P209" s="31" t="s">
        <v>199</v>
      </c>
      <c r="Q209" s="39">
        <v>3</v>
      </c>
      <c r="R209" s="31" t="str">
        <f t="shared" si="66"/>
        <v>NA</v>
      </c>
      <c r="S209" s="31">
        <v>4</v>
      </c>
      <c r="T209" s="31">
        <v>773</v>
      </c>
      <c r="U209" s="31" t="s">
        <v>1422</v>
      </c>
      <c r="V209" s="31">
        <v>2</v>
      </c>
      <c r="W209" s="31">
        <f>260+273</f>
        <v>533</v>
      </c>
      <c r="X209" s="31" t="s">
        <v>34</v>
      </c>
      <c r="Y209" s="32" t="str">
        <f t="shared" si="72"/>
        <v>NA</v>
      </c>
      <c r="Z209" s="32" t="str">
        <f t="shared" si="73"/>
        <v>NA</v>
      </c>
      <c r="AA209" s="32" t="s">
        <v>8</v>
      </c>
      <c r="AB209" s="31" t="s">
        <v>9</v>
      </c>
      <c r="AC209" s="32">
        <f t="shared" si="67"/>
        <v>2.3048724580851543</v>
      </c>
      <c r="AD209" s="32">
        <f t="shared" si="68"/>
        <v>2.3048724580851543</v>
      </c>
      <c r="AE209" s="32" t="str">
        <f t="shared" si="69"/>
        <v>NA</v>
      </c>
      <c r="AF209" s="32" t="str">
        <f t="shared" si="74"/>
        <v>NA</v>
      </c>
      <c r="AG209" s="40" t="s">
        <v>8</v>
      </c>
      <c r="AH209" s="32" t="s">
        <v>9</v>
      </c>
      <c r="AI209" s="40">
        <v>472.91120000000001</v>
      </c>
      <c r="AJ209" s="32" t="s">
        <v>30</v>
      </c>
      <c r="AK209" s="40" t="s">
        <v>8</v>
      </c>
      <c r="AL209" s="32" t="s">
        <v>9</v>
      </c>
      <c r="AM209" s="32" t="str">
        <f t="shared" si="75"/>
        <v>NA</v>
      </c>
      <c r="AN209" s="40">
        <f t="shared" si="76"/>
        <v>472.91120000000001</v>
      </c>
      <c r="AO209" s="31" t="s">
        <v>2844</v>
      </c>
      <c r="AP209" s="31">
        <v>2005</v>
      </c>
      <c r="AQ209" s="31" t="s">
        <v>477</v>
      </c>
      <c r="AR209" s="31" t="s">
        <v>110</v>
      </c>
      <c r="AS209" s="31" t="s">
        <v>476</v>
      </c>
      <c r="AT209" s="31" t="s">
        <v>76</v>
      </c>
      <c r="AU209" s="113" t="str">
        <f t="shared" si="65"/>
        <v>Karski, S., 2005</v>
      </c>
      <c r="AV209" s="1"/>
      <c r="AW209" s="34" t="s">
        <v>815</v>
      </c>
      <c r="AX209" s="10"/>
      <c r="AY209" s="10"/>
      <c r="AZ209" s="10"/>
      <c r="BA209" s="10"/>
    </row>
    <row r="210" spans="1:53" s="11" customFormat="1" ht="15.75" customHeight="1" x14ac:dyDescent="0.3">
      <c r="A210" s="31" t="s">
        <v>2439</v>
      </c>
      <c r="B210" s="40">
        <v>0.2</v>
      </c>
      <c r="C210" s="32" t="s">
        <v>8</v>
      </c>
      <c r="D210" s="31" t="str">
        <f t="shared" si="70"/>
        <v>NA</v>
      </c>
      <c r="E210" s="32">
        <f t="shared" si="71"/>
        <v>0.2</v>
      </c>
      <c r="F210" s="40"/>
      <c r="G210" s="32" t="s">
        <v>8</v>
      </c>
      <c r="H210" s="31" t="s">
        <v>213</v>
      </c>
      <c r="I210" s="31" t="s">
        <v>9</v>
      </c>
      <c r="J210" s="31" t="s">
        <v>9</v>
      </c>
      <c r="K210" s="31"/>
      <c r="L210" s="31"/>
      <c r="M210" s="31" t="s">
        <v>28</v>
      </c>
      <c r="N210" s="31" t="s">
        <v>51</v>
      </c>
      <c r="O210" s="31"/>
      <c r="P210" s="31" t="s">
        <v>199</v>
      </c>
      <c r="Q210" s="39">
        <v>10</v>
      </c>
      <c r="R210" s="31" t="str">
        <f t="shared" si="66"/>
        <v>NA</v>
      </c>
      <c r="S210" s="31">
        <v>3</v>
      </c>
      <c r="T210" s="31">
        <v>623</v>
      </c>
      <c r="U210" s="31" t="s">
        <v>1422</v>
      </c>
      <c r="V210" s="31">
        <v>3</v>
      </c>
      <c r="W210" s="31">
        <v>623</v>
      </c>
      <c r="X210" s="31" t="s">
        <v>95</v>
      </c>
      <c r="Y210" s="32" t="str">
        <f t="shared" si="72"/>
        <v>NA</v>
      </c>
      <c r="Z210" s="32" t="str">
        <f t="shared" si="73"/>
        <v>NA</v>
      </c>
      <c r="AA210" s="32">
        <v>10.3</v>
      </c>
      <c r="AB210" s="31" t="s">
        <v>9</v>
      </c>
      <c r="AC210" s="32" t="str">
        <f t="shared" si="67"/>
        <v>NA</v>
      </c>
      <c r="AD210" s="32">
        <f t="shared" si="68"/>
        <v>10.3</v>
      </c>
      <c r="AE210" s="32">
        <f t="shared" si="69"/>
        <v>105.82524271844659</v>
      </c>
      <c r="AF210" s="32">
        <f t="shared" si="74"/>
        <v>105.82524271844659</v>
      </c>
      <c r="AG210" s="40" t="s">
        <v>8</v>
      </c>
      <c r="AH210" s="32" t="s">
        <v>9</v>
      </c>
      <c r="AI210" s="40" t="s">
        <v>8</v>
      </c>
      <c r="AJ210" s="32" t="s">
        <v>9</v>
      </c>
      <c r="AK210" s="40" t="s">
        <v>8</v>
      </c>
      <c r="AL210" s="32" t="s">
        <v>9</v>
      </c>
      <c r="AM210" s="32">
        <f t="shared" si="75"/>
        <v>105.82524271844659</v>
      </c>
      <c r="AN210" s="40">
        <f t="shared" si="76"/>
        <v>105.82524271844659</v>
      </c>
      <c r="AO210" s="31" t="s">
        <v>2854</v>
      </c>
      <c r="AP210" s="31">
        <v>2005</v>
      </c>
      <c r="AQ210" s="31" t="s">
        <v>1739</v>
      </c>
      <c r="AR210" s="31" t="s">
        <v>119</v>
      </c>
      <c r="AS210" s="31" t="s">
        <v>478</v>
      </c>
      <c r="AT210" s="31" t="s">
        <v>76</v>
      </c>
      <c r="AU210" s="113" t="str">
        <f t="shared" si="65"/>
        <v>Kirm, I., 2005</v>
      </c>
      <c r="AV210" s="25"/>
      <c r="AW210" s="34" t="s">
        <v>904</v>
      </c>
      <c r="AX210" s="10"/>
      <c r="AY210" s="10"/>
      <c r="AZ210" s="10"/>
      <c r="BA210" s="10"/>
    </row>
    <row r="211" spans="1:53" s="11" customFormat="1" ht="15.75" customHeight="1" x14ac:dyDescent="0.3">
      <c r="A211" s="31" t="s">
        <v>2439</v>
      </c>
      <c r="B211" s="40">
        <v>2</v>
      </c>
      <c r="C211" s="32" t="s">
        <v>8</v>
      </c>
      <c r="D211" s="31" t="str">
        <f t="shared" si="70"/>
        <v>NA</v>
      </c>
      <c r="E211" s="32">
        <f t="shared" si="71"/>
        <v>2</v>
      </c>
      <c r="F211" s="40"/>
      <c r="G211" s="32" t="s">
        <v>8</v>
      </c>
      <c r="H211" s="31" t="s">
        <v>213</v>
      </c>
      <c r="I211" s="31" t="s">
        <v>9</v>
      </c>
      <c r="J211" s="31" t="s">
        <v>9</v>
      </c>
      <c r="K211" s="31"/>
      <c r="L211" s="31"/>
      <c r="M211" s="31" t="s">
        <v>28</v>
      </c>
      <c r="N211" s="31" t="s">
        <v>51</v>
      </c>
      <c r="O211" s="31"/>
      <c r="P211" s="31" t="s">
        <v>199</v>
      </c>
      <c r="Q211" s="39">
        <v>10</v>
      </c>
      <c r="R211" s="31" t="str">
        <f t="shared" si="66"/>
        <v>NA</v>
      </c>
      <c r="S211" s="31">
        <v>3</v>
      </c>
      <c r="T211" s="31">
        <v>623</v>
      </c>
      <c r="U211" s="31" t="s">
        <v>1422</v>
      </c>
      <c r="V211" s="31">
        <v>3</v>
      </c>
      <c r="W211" s="31">
        <v>623</v>
      </c>
      <c r="X211" s="31" t="s">
        <v>95</v>
      </c>
      <c r="Y211" s="32" t="str">
        <f t="shared" si="72"/>
        <v>NA</v>
      </c>
      <c r="Z211" s="32" t="str">
        <f t="shared" si="73"/>
        <v>NA</v>
      </c>
      <c r="AA211" s="32">
        <v>24.8</v>
      </c>
      <c r="AB211" s="31" t="s">
        <v>9</v>
      </c>
      <c r="AC211" s="32" t="str">
        <f t="shared" si="67"/>
        <v>NA</v>
      </c>
      <c r="AD211" s="32">
        <f t="shared" si="68"/>
        <v>24.8</v>
      </c>
      <c r="AE211" s="32">
        <f t="shared" si="69"/>
        <v>43.951612903225808</v>
      </c>
      <c r="AF211" s="32">
        <f t="shared" si="74"/>
        <v>43.951612903225808</v>
      </c>
      <c r="AG211" s="40" t="s">
        <v>8</v>
      </c>
      <c r="AH211" s="32" t="s">
        <v>9</v>
      </c>
      <c r="AI211" s="40" t="s">
        <v>8</v>
      </c>
      <c r="AJ211" s="32" t="s">
        <v>9</v>
      </c>
      <c r="AK211" s="40" t="s">
        <v>8</v>
      </c>
      <c r="AL211" s="32" t="s">
        <v>9</v>
      </c>
      <c r="AM211" s="32">
        <f t="shared" si="75"/>
        <v>43.951612903225808</v>
      </c>
      <c r="AN211" s="40">
        <f t="shared" si="76"/>
        <v>43.951612903225808</v>
      </c>
      <c r="AO211" s="31" t="s">
        <v>2854</v>
      </c>
      <c r="AP211" s="31">
        <v>2005</v>
      </c>
      <c r="AQ211" s="31" t="s">
        <v>1739</v>
      </c>
      <c r="AR211" s="31" t="s">
        <v>119</v>
      </c>
      <c r="AS211" s="31" t="s">
        <v>478</v>
      </c>
      <c r="AT211" s="31" t="s">
        <v>76</v>
      </c>
      <c r="AU211" s="113" t="str">
        <f t="shared" si="65"/>
        <v>Kirm, I., 2005</v>
      </c>
      <c r="AV211" s="25"/>
      <c r="AW211" s="34" t="s">
        <v>904</v>
      </c>
      <c r="AX211" s="10"/>
      <c r="AY211" s="10"/>
      <c r="AZ211" s="10"/>
      <c r="BA211" s="10"/>
    </row>
    <row r="212" spans="1:53" s="11" customFormat="1" ht="15.75" customHeight="1" x14ac:dyDescent="0.3">
      <c r="A212" s="31" t="s">
        <v>2439</v>
      </c>
      <c r="B212" s="40">
        <v>2</v>
      </c>
      <c r="C212" s="32" t="s">
        <v>8</v>
      </c>
      <c r="D212" s="31" t="str">
        <f t="shared" si="70"/>
        <v>NA</v>
      </c>
      <c r="E212" s="32">
        <f t="shared" si="71"/>
        <v>2</v>
      </c>
      <c r="F212" s="40"/>
      <c r="G212" s="32" t="s">
        <v>8</v>
      </c>
      <c r="H212" s="31" t="s">
        <v>22</v>
      </c>
      <c r="I212" s="31" t="s">
        <v>9</v>
      </c>
      <c r="J212" s="31" t="s">
        <v>9</v>
      </c>
      <c r="K212" s="31"/>
      <c r="L212" s="31"/>
      <c r="M212" s="31" t="s">
        <v>28</v>
      </c>
      <c r="N212" s="31" t="s">
        <v>51</v>
      </c>
      <c r="O212" s="31"/>
      <c r="P212" s="31" t="s">
        <v>199</v>
      </c>
      <c r="Q212" s="39">
        <v>8.5</v>
      </c>
      <c r="R212" s="31" t="str">
        <f t="shared" si="66"/>
        <v>NA</v>
      </c>
      <c r="S212" s="31">
        <v>3</v>
      </c>
      <c r="T212" s="31">
        <v>623</v>
      </c>
      <c r="U212" s="31" t="s">
        <v>1422</v>
      </c>
      <c r="V212" s="31">
        <v>3</v>
      </c>
      <c r="W212" s="31">
        <v>623</v>
      </c>
      <c r="X212" s="31" t="s">
        <v>95</v>
      </c>
      <c r="Y212" s="32" t="str">
        <f t="shared" si="72"/>
        <v>NA</v>
      </c>
      <c r="Z212" s="32" t="str">
        <f t="shared" si="73"/>
        <v>NA</v>
      </c>
      <c r="AA212" s="32">
        <v>35.5</v>
      </c>
      <c r="AB212" s="31" t="s">
        <v>9</v>
      </c>
      <c r="AC212" s="32" t="str">
        <f t="shared" si="67"/>
        <v>NA</v>
      </c>
      <c r="AD212" s="32">
        <f t="shared" si="68"/>
        <v>35.5</v>
      </c>
      <c r="AE212" s="32">
        <f t="shared" si="69"/>
        <v>30.704225352112676</v>
      </c>
      <c r="AF212" s="32">
        <f t="shared" si="74"/>
        <v>30.704225352112676</v>
      </c>
      <c r="AG212" s="40" t="s">
        <v>8</v>
      </c>
      <c r="AH212" s="32" t="s">
        <v>9</v>
      </c>
      <c r="AI212" s="40" t="s">
        <v>8</v>
      </c>
      <c r="AJ212" s="32" t="s">
        <v>9</v>
      </c>
      <c r="AK212" s="40" t="s">
        <v>8</v>
      </c>
      <c r="AL212" s="32" t="s">
        <v>9</v>
      </c>
      <c r="AM212" s="32">
        <f t="shared" si="75"/>
        <v>30.704225352112676</v>
      </c>
      <c r="AN212" s="40">
        <f t="shared" si="76"/>
        <v>30.704225352112676</v>
      </c>
      <c r="AO212" s="31" t="s">
        <v>2854</v>
      </c>
      <c r="AP212" s="31">
        <v>2005</v>
      </c>
      <c r="AQ212" s="31" t="s">
        <v>1739</v>
      </c>
      <c r="AR212" s="31" t="s">
        <v>119</v>
      </c>
      <c r="AS212" s="31" t="s">
        <v>478</v>
      </c>
      <c r="AT212" s="31" t="s">
        <v>76</v>
      </c>
      <c r="AU212" s="113" t="str">
        <f t="shared" si="65"/>
        <v>Kirm, I., 2005</v>
      </c>
      <c r="AV212" s="25"/>
      <c r="AW212" s="34" t="s">
        <v>827</v>
      </c>
      <c r="AX212" s="10"/>
      <c r="AY212" s="10"/>
      <c r="AZ212" s="10"/>
      <c r="BA212" s="10"/>
    </row>
    <row r="213" spans="1:53" s="11" customFormat="1" ht="15.75" customHeight="1" x14ac:dyDescent="0.3">
      <c r="A213" s="31" t="s">
        <v>2439</v>
      </c>
      <c r="B213" s="40">
        <v>2</v>
      </c>
      <c r="C213" s="32" t="s">
        <v>8</v>
      </c>
      <c r="D213" s="31" t="str">
        <f t="shared" si="70"/>
        <v>NA</v>
      </c>
      <c r="E213" s="32">
        <f t="shared" si="71"/>
        <v>2</v>
      </c>
      <c r="F213" s="40"/>
      <c r="G213" s="32" t="s">
        <v>8</v>
      </c>
      <c r="H213" s="31" t="s">
        <v>63</v>
      </c>
      <c r="I213" s="31" t="s">
        <v>353</v>
      </c>
      <c r="J213" s="31" t="s">
        <v>9</v>
      </c>
      <c r="K213" s="31"/>
      <c r="L213" s="31"/>
      <c r="M213" s="31" t="s">
        <v>28</v>
      </c>
      <c r="N213" s="31" t="s">
        <v>51</v>
      </c>
      <c r="O213" s="31"/>
      <c r="P213" s="31" t="s">
        <v>199</v>
      </c>
      <c r="Q213" s="31"/>
      <c r="R213" s="31" t="str">
        <f t="shared" si="66"/>
        <v>NA</v>
      </c>
      <c r="S213" s="31"/>
      <c r="T213" s="31"/>
      <c r="U213" s="31" t="s">
        <v>1422</v>
      </c>
      <c r="V213" s="31">
        <v>3</v>
      </c>
      <c r="W213" s="31">
        <v>623</v>
      </c>
      <c r="X213" s="31" t="s">
        <v>95</v>
      </c>
      <c r="Y213" s="32" t="str">
        <f>IF(AND(X213="CO Chemisorption",AA213&lt;&gt;"NA",AG213&lt;&gt;"NA"),AA213*AG213*0.001,"NA")</f>
        <v>NA</v>
      </c>
      <c r="Z213" s="32" t="str">
        <f>IF(AND(X213="H2 Chemisorption",AA213&lt;&gt;"NA",AG213&lt;&gt;"NA"),AA213*AG213*0.001,"NA")</f>
        <v>NA</v>
      </c>
      <c r="AA213" s="32">
        <v>41.8</v>
      </c>
      <c r="AB213" s="31" t="s">
        <v>9</v>
      </c>
      <c r="AC213" s="32" t="str">
        <f t="shared" si="67"/>
        <v>NA</v>
      </c>
      <c r="AD213" s="32">
        <f t="shared" si="68"/>
        <v>41.8</v>
      </c>
      <c r="AE213" s="32">
        <f t="shared" si="69"/>
        <v>26.076555023923447</v>
      </c>
      <c r="AF213" s="32">
        <f>IF(AND(AG213="NA",AE213&lt;&gt;"NA"),AE213,AG213)</f>
        <v>26.076555023923447</v>
      </c>
      <c r="AG213" s="40" t="s">
        <v>8</v>
      </c>
      <c r="AH213" s="32" t="s">
        <v>9</v>
      </c>
      <c r="AI213" s="40" t="s">
        <v>8</v>
      </c>
      <c r="AJ213" s="32" t="s">
        <v>9</v>
      </c>
      <c r="AK213" s="40" t="s">
        <v>8</v>
      </c>
      <c r="AL213" s="32" t="s">
        <v>9</v>
      </c>
      <c r="AM213" s="32">
        <f t="shared" si="75"/>
        <v>26.076555023923447</v>
      </c>
      <c r="AN213" s="40">
        <f t="shared" si="76"/>
        <v>26.076555023923447</v>
      </c>
      <c r="AO213" s="31" t="s">
        <v>2854</v>
      </c>
      <c r="AP213" s="31">
        <v>2005</v>
      </c>
      <c r="AQ213" s="31" t="s">
        <v>1739</v>
      </c>
      <c r="AR213" s="31" t="s">
        <v>119</v>
      </c>
      <c r="AS213" s="31" t="s">
        <v>478</v>
      </c>
      <c r="AT213" s="31" t="s">
        <v>76</v>
      </c>
      <c r="AU213" s="113" t="str">
        <f t="shared" si="65"/>
        <v>Kirm, I., 2005</v>
      </c>
      <c r="AV213" s="25"/>
      <c r="AW213" s="34"/>
      <c r="AX213" s="10"/>
      <c r="AY213" s="10"/>
      <c r="AZ213" s="10"/>
      <c r="BA213" s="10"/>
    </row>
    <row r="214" spans="1:53" s="11" customFormat="1" ht="15.75" customHeight="1" x14ac:dyDescent="0.3">
      <c r="A214" s="31" t="s">
        <v>2439</v>
      </c>
      <c r="B214" s="40" t="s">
        <v>8</v>
      </c>
      <c r="C214" s="32">
        <v>3</v>
      </c>
      <c r="D214" s="31" t="str">
        <f t="shared" si="70"/>
        <v>NA</v>
      </c>
      <c r="E214" s="32">
        <f t="shared" ref="E214:E225" si="78">IF(B214="NA",C214,B214)</f>
        <v>3</v>
      </c>
      <c r="F214" s="40"/>
      <c r="G214" s="32" t="s">
        <v>8</v>
      </c>
      <c r="H214" s="31" t="s">
        <v>7</v>
      </c>
      <c r="I214" s="31" t="s">
        <v>734</v>
      </c>
      <c r="J214" s="31" t="s">
        <v>9</v>
      </c>
      <c r="K214" s="31"/>
      <c r="L214" s="31"/>
      <c r="M214" s="31" t="s">
        <v>10</v>
      </c>
      <c r="N214" s="31"/>
      <c r="O214" s="31"/>
      <c r="P214" s="31" t="s">
        <v>199</v>
      </c>
      <c r="Q214" s="39">
        <v>3</v>
      </c>
      <c r="R214" s="31" t="str">
        <f t="shared" si="66"/>
        <v>NA</v>
      </c>
      <c r="S214" s="31"/>
      <c r="T214" s="31"/>
      <c r="U214" s="31" t="s">
        <v>1422</v>
      </c>
      <c r="V214" s="31">
        <v>16</v>
      </c>
      <c r="W214" s="31">
        <v>773</v>
      </c>
      <c r="X214" s="31" t="s">
        <v>480</v>
      </c>
      <c r="Y214" s="32" t="str">
        <f t="shared" ref="Y214:Y220" si="79">IF(AND(X214="CO Chemisorption",AA214&lt;&gt;"NA",AG214&lt;&gt;"NA"),AA214*AG214*0.001,"NA")</f>
        <v>NA</v>
      </c>
      <c r="Z214" s="32" t="str">
        <f t="shared" ref="Z214:Z220" si="80">IF(AND(X214="H2 Chemisorption",AA214&lt;&gt;"NA",AG214&lt;&gt;"NA"),AA214*AG214*0.001,"NA")</f>
        <v>NA</v>
      </c>
      <c r="AA214" s="32">
        <v>18.7</v>
      </c>
      <c r="AB214" s="31" t="s">
        <v>9</v>
      </c>
      <c r="AC214" s="32" t="str">
        <f t="shared" si="67"/>
        <v>NA</v>
      </c>
      <c r="AD214" s="32">
        <f t="shared" si="68"/>
        <v>18.7</v>
      </c>
      <c r="AE214" s="32">
        <f t="shared" si="69"/>
        <v>58.288770053475936</v>
      </c>
      <c r="AF214" s="32">
        <f t="shared" ref="AF214:AF220" si="81">IF(AND(AG214="NA",AE214&lt;&gt;"NA"),AE214,AG214)</f>
        <v>58.288770053475936</v>
      </c>
      <c r="AG214" s="40" t="s">
        <v>8</v>
      </c>
      <c r="AH214" s="32" t="s">
        <v>9</v>
      </c>
      <c r="AI214" s="40" t="s">
        <v>8</v>
      </c>
      <c r="AJ214" s="32" t="s">
        <v>9</v>
      </c>
      <c r="AK214" s="40" t="s">
        <v>8</v>
      </c>
      <c r="AL214" s="32" t="s">
        <v>9</v>
      </c>
      <c r="AM214" s="32">
        <f t="shared" ref="AM214:AM225" si="82">IF(AND(AF214="NA",AK214&lt;&gt;"NA"),AK214,AF214)</f>
        <v>58.288770053475936</v>
      </c>
      <c r="AN214" s="40">
        <f t="shared" ref="AN214:AN225" si="83">IF(AND(AM214="NA",AI214&lt;&gt;"NA"),AI214,AM214)</f>
        <v>58.288770053475936</v>
      </c>
      <c r="AO214" s="31" t="s">
        <v>2854</v>
      </c>
      <c r="AP214" s="31">
        <v>2005</v>
      </c>
      <c r="AQ214" s="31" t="s">
        <v>1740</v>
      </c>
      <c r="AR214" s="31" t="s">
        <v>169</v>
      </c>
      <c r="AS214" s="31" t="s">
        <v>479</v>
      </c>
      <c r="AT214" s="31" t="s">
        <v>45</v>
      </c>
      <c r="AU214" s="113" t="str">
        <f t="shared" ref="AU214:AU221" si="84">AQ214&amp;", "&amp;AP214</f>
        <v>Papp, A., 2005</v>
      </c>
      <c r="AV214" s="25"/>
      <c r="AW214" s="34" t="s">
        <v>815</v>
      </c>
      <c r="AX214" s="10"/>
      <c r="AY214" s="10"/>
      <c r="AZ214" s="10"/>
      <c r="BA214" s="10"/>
    </row>
    <row r="215" spans="1:53" s="11" customFormat="1" ht="15.75" customHeight="1" x14ac:dyDescent="0.3">
      <c r="A215" s="31" t="s">
        <v>2439</v>
      </c>
      <c r="B215" s="40">
        <v>5</v>
      </c>
      <c r="C215" s="32" t="s">
        <v>8</v>
      </c>
      <c r="D215" s="31" t="str">
        <f t="shared" si="70"/>
        <v>NA</v>
      </c>
      <c r="E215" s="32">
        <f t="shared" si="78"/>
        <v>5</v>
      </c>
      <c r="F215" s="40">
        <v>160</v>
      </c>
      <c r="G215" s="32">
        <f t="shared" ref="G215:G220" si="85">IF(AND(B215="NA",F215&lt;&gt;"NA"),F215*100/C215,F215*100/B215)</f>
        <v>3200</v>
      </c>
      <c r="H215" s="31" t="s">
        <v>86</v>
      </c>
      <c r="I215" s="31" t="s">
        <v>483</v>
      </c>
      <c r="J215" s="31" t="s">
        <v>9</v>
      </c>
      <c r="K215" s="31"/>
      <c r="L215" s="31"/>
      <c r="M215" s="31" t="s">
        <v>24</v>
      </c>
      <c r="N215" s="31" t="s">
        <v>56</v>
      </c>
      <c r="O215" s="31"/>
      <c r="P215" s="31" t="s">
        <v>199</v>
      </c>
      <c r="Q215" s="39">
        <v>6</v>
      </c>
      <c r="R215" s="31" t="str">
        <f t="shared" si="66"/>
        <v>NA</v>
      </c>
      <c r="S215" s="31"/>
      <c r="T215" s="31"/>
      <c r="U215" s="31" t="s">
        <v>1422</v>
      </c>
      <c r="V215" s="31">
        <v>3</v>
      </c>
      <c r="W215" s="31">
        <f>350+273</f>
        <v>623</v>
      </c>
      <c r="X215" s="31" t="s">
        <v>95</v>
      </c>
      <c r="Y215" s="32" t="str">
        <f t="shared" si="79"/>
        <v>NA</v>
      </c>
      <c r="Z215" s="32" t="str">
        <f t="shared" si="80"/>
        <v>NA</v>
      </c>
      <c r="AA215" s="32">
        <v>25</v>
      </c>
      <c r="AB215" s="31" t="s">
        <v>9</v>
      </c>
      <c r="AC215" s="32" t="str">
        <f t="shared" si="67"/>
        <v>NA</v>
      </c>
      <c r="AD215" s="32">
        <f t="shared" si="68"/>
        <v>25</v>
      </c>
      <c r="AE215" s="32">
        <f t="shared" si="69"/>
        <v>43.6</v>
      </c>
      <c r="AF215" s="32">
        <f t="shared" si="81"/>
        <v>43.6</v>
      </c>
      <c r="AG215" s="40" t="s">
        <v>8</v>
      </c>
      <c r="AH215" s="32" t="s">
        <v>9</v>
      </c>
      <c r="AI215" s="40" t="s">
        <v>8</v>
      </c>
      <c r="AJ215" s="32" t="s">
        <v>9</v>
      </c>
      <c r="AK215" s="40" t="s">
        <v>8</v>
      </c>
      <c r="AL215" s="32" t="s">
        <v>9</v>
      </c>
      <c r="AM215" s="32">
        <f t="shared" si="82"/>
        <v>43.6</v>
      </c>
      <c r="AN215" s="40">
        <f t="shared" si="83"/>
        <v>43.6</v>
      </c>
      <c r="AO215" s="31" t="s">
        <v>910</v>
      </c>
      <c r="AP215" s="31">
        <v>2005</v>
      </c>
      <c r="AQ215" s="31" t="s">
        <v>482</v>
      </c>
      <c r="AR215" s="31" t="s">
        <v>53</v>
      </c>
      <c r="AS215" s="48" t="s">
        <v>481</v>
      </c>
      <c r="AT215" s="31" t="s">
        <v>159</v>
      </c>
      <c r="AU215" s="113" t="str">
        <f t="shared" si="84"/>
        <v>Barbier Jr, J., 2005</v>
      </c>
      <c r="AV215" s="25"/>
      <c r="AW215" s="43" t="s">
        <v>838</v>
      </c>
      <c r="AX215" s="10"/>
      <c r="AY215" s="10"/>
      <c r="AZ215" s="10"/>
      <c r="BA215" s="10"/>
    </row>
    <row r="216" spans="1:53" s="11" customFormat="1" ht="15.75" customHeight="1" x14ac:dyDescent="0.3">
      <c r="A216" s="31" t="s">
        <v>2439</v>
      </c>
      <c r="B216" s="40">
        <v>5</v>
      </c>
      <c r="C216" s="32" t="s">
        <v>8</v>
      </c>
      <c r="D216" s="31" t="str">
        <f t="shared" si="70"/>
        <v>NA</v>
      </c>
      <c r="E216" s="32">
        <f t="shared" si="78"/>
        <v>5</v>
      </c>
      <c r="F216" s="40">
        <v>40</v>
      </c>
      <c r="G216" s="32">
        <f t="shared" si="85"/>
        <v>800</v>
      </c>
      <c r="H216" s="31" t="s">
        <v>86</v>
      </c>
      <c r="I216" s="31" t="s">
        <v>911</v>
      </c>
      <c r="J216" s="31" t="s">
        <v>9</v>
      </c>
      <c r="K216" s="31"/>
      <c r="L216" s="31"/>
      <c r="M216" s="31" t="s">
        <v>24</v>
      </c>
      <c r="N216" s="31" t="s">
        <v>56</v>
      </c>
      <c r="O216" s="31"/>
      <c r="P216" s="31" t="s">
        <v>199</v>
      </c>
      <c r="Q216" s="39">
        <v>6</v>
      </c>
      <c r="R216" s="31" t="str">
        <f t="shared" si="66"/>
        <v>NA</v>
      </c>
      <c r="S216" s="31"/>
      <c r="T216" s="31"/>
      <c r="U216" s="31" t="s">
        <v>1422</v>
      </c>
      <c r="V216" s="31">
        <v>3</v>
      </c>
      <c r="W216" s="31">
        <f>350+273</f>
        <v>623</v>
      </c>
      <c r="X216" s="31" t="s">
        <v>95</v>
      </c>
      <c r="Y216" s="32" t="str">
        <f t="shared" si="79"/>
        <v>NA</v>
      </c>
      <c r="Z216" s="32" t="str">
        <f t="shared" si="80"/>
        <v>NA</v>
      </c>
      <c r="AA216" s="32">
        <v>25</v>
      </c>
      <c r="AB216" s="31" t="s">
        <v>9</v>
      </c>
      <c r="AC216" s="32" t="str">
        <f t="shared" si="67"/>
        <v>NA</v>
      </c>
      <c r="AD216" s="32">
        <f t="shared" si="68"/>
        <v>25</v>
      </c>
      <c r="AE216" s="32">
        <f t="shared" si="69"/>
        <v>43.6</v>
      </c>
      <c r="AF216" s="32">
        <f t="shared" si="81"/>
        <v>43.6</v>
      </c>
      <c r="AG216" s="40" t="s">
        <v>8</v>
      </c>
      <c r="AH216" s="32" t="s">
        <v>9</v>
      </c>
      <c r="AI216" s="40" t="s">
        <v>8</v>
      </c>
      <c r="AJ216" s="32" t="s">
        <v>9</v>
      </c>
      <c r="AK216" s="40" t="s">
        <v>8</v>
      </c>
      <c r="AL216" s="32" t="s">
        <v>9</v>
      </c>
      <c r="AM216" s="32">
        <f t="shared" si="82"/>
        <v>43.6</v>
      </c>
      <c r="AN216" s="40">
        <f t="shared" si="83"/>
        <v>43.6</v>
      </c>
      <c r="AO216" s="31" t="s">
        <v>910</v>
      </c>
      <c r="AP216" s="31">
        <v>2005</v>
      </c>
      <c r="AQ216" s="31" t="s">
        <v>482</v>
      </c>
      <c r="AR216" s="31" t="s">
        <v>53</v>
      </c>
      <c r="AS216" s="48" t="s">
        <v>481</v>
      </c>
      <c r="AT216" s="31" t="s">
        <v>159</v>
      </c>
      <c r="AU216" s="113" t="str">
        <f t="shared" si="84"/>
        <v>Barbier Jr, J., 2005</v>
      </c>
      <c r="AV216" s="25"/>
      <c r="AW216" s="43" t="s">
        <v>838</v>
      </c>
      <c r="AX216" s="10"/>
      <c r="AY216" s="10"/>
      <c r="AZ216" s="10"/>
      <c r="BA216" s="10"/>
    </row>
    <row r="217" spans="1:53" s="11" customFormat="1" ht="15.75" customHeight="1" x14ac:dyDescent="0.3">
      <c r="A217" s="31" t="s">
        <v>14</v>
      </c>
      <c r="B217" s="40">
        <v>5</v>
      </c>
      <c r="C217" s="32" t="s">
        <v>8</v>
      </c>
      <c r="D217" s="31" t="str">
        <f t="shared" si="70"/>
        <v>NA</v>
      </c>
      <c r="E217" s="32">
        <f t="shared" si="78"/>
        <v>5</v>
      </c>
      <c r="F217" s="40">
        <v>600</v>
      </c>
      <c r="G217" s="32">
        <f t="shared" si="85"/>
        <v>12000</v>
      </c>
      <c r="H217" s="31" t="s">
        <v>7</v>
      </c>
      <c r="I217" s="31" t="s">
        <v>486</v>
      </c>
      <c r="J217" s="31" t="s">
        <v>9</v>
      </c>
      <c r="K217" s="31"/>
      <c r="L217" s="31"/>
      <c r="M217" s="31" t="s">
        <v>24</v>
      </c>
      <c r="N217" s="31" t="s">
        <v>56</v>
      </c>
      <c r="O217" s="31"/>
      <c r="P217" s="31" t="s">
        <v>199</v>
      </c>
      <c r="Q217" s="39">
        <v>3</v>
      </c>
      <c r="R217" s="31" t="str">
        <f t="shared" si="66"/>
        <v>NA</v>
      </c>
      <c r="S217" s="31">
        <v>0.5</v>
      </c>
      <c r="T217" s="31">
        <v>673</v>
      </c>
      <c r="U217" s="31" t="s">
        <v>1422</v>
      </c>
      <c r="V217" s="31"/>
      <c r="W217" s="31">
        <v>573</v>
      </c>
      <c r="X217" s="31" t="s">
        <v>29</v>
      </c>
      <c r="Y217" s="32" t="str">
        <f t="shared" si="79"/>
        <v>NA</v>
      </c>
      <c r="Z217" s="32" t="str">
        <f t="shared" si="80"/>
        <v>NA</v>
      </c>
      <c r="AA217" s="32">
        <v>30</v>
      </c>
      <c r="AB217" s="31" t="s">
        <v>9</v>
      </c>
      <c r="AC217" s="32" t="str">
        <f t="shared" si="67"/>
        <v>NA</v>
      </c>
      <c r="AD217" s="32">
        <f t="shared" si="68"/>
        <v>30</v>
      </c>
      <c r="AE217" s="32">
        <f t="shared" si="69"/>
        <v>36.333333333333336</v>
      </c>
      <c r="AF217" s="32">
        <f t="shared" si="81"/>
        <v>36.333333333333336</v>
      </c>
      <c r="AG217" s="40" t="s">
        <v>8</v>
      </c>
      <c r="AH217" s="32" t="s">
        <v>9</v>
      </c>
      <c r="AI217" s="40">
        <v>38</v>
      </c>
      <c r="AJ217" s="32" t="s">
        <v>9</v>
      </c>
      <c r="AK217" s="40">
        <v>42</v>
      </c>
      <c r="AL217" s="32" t="s">
        <v>9</v>
      </c>
      <c r="AM217" s="32">
        <f t="shared" si="82"/>
        <v>36.333333333333336</v>
      </c>
      <c r="AN217" s="40">
        <f t="shared" si="83"/>
        <v>36.333333333333336</v>
      </c>
      <c r="AO217" s="31" t="s">
        <v>912</v>
      </c>
      <c r="AP217" s="31">
        <v>2005</v>
      </c>
      <c r="AQ217" s="31" t="s">
        <v>485</v>
      </c>
      <c r="AR217" s="31" t="s">
        <v>39</v>
      </c>
      <c r="AS217" s="48" t="s">
        <v>484</v>
      </c>
      <c r="AT217" s="31" t="s">
        <v>179</v>
      </c>
      <c r="AU217" s="113" t="str">
        <f t="shared" si="84"/>
        <v>Han, Y.-F., 2005</v>
      </c>
      <c r="AV217" s="25"/>
      <c r="AW217" s="34" t="s">
        <v>815</v>
      </c>
      <c r="AX217" s="10"/>
      <c r="AY217" s="10"/>
      <c r="AZ217" s="10"/>
      <c r="BA217" s="10"/>
    </row>
    <row r="218" spans="1:53" s="11" customFormat="1" ht="15.75" customHeight="1" x14ac:dyDescent="0.3">
      <c r="A218" s="31" t="s">
        <v>14</v>
      </c>
      <c r="B218" s="40">
        <v>1</v>
      </c>
      <c r="C218" s="32" t="s">
        <v>8</v>
      </c>
      <c r="D218" s="31" t="str">
        <f t="shared" si="70"/>
        <v>NA</v>
      </c>
      <c r="E218" s="32">
        <f t="shared" si="78"/>
        <v>1</v>
      </c>
      <c r="F218" s="40">
        <v>600</v>
      </c>
      <c r="G218" s="32">
        <f t="shared" si="85"/>
        <v>60000</v>
      </c>
      <c r="H218" s="31" t="s">
        <v>7</v>
      </c>
      <c r="I218" s="31" t="s">
        <v>486</v>
      </c>
      <c r="J218" s="31" t="s">
        <v>9</v>
      </c>
      <c r="K218" s="31"/>
      <c r="L218" s="31"/>
      <c r="M218" s="31" t="s">
        <v>24</v>
      </c>
      <c r="N218" s="31" t="s">
        <v>56</v>
      </c>
      <c r="O218" s="31"/>
      <c r="P218" s="31" t="s">
        <v>199</v>
      </c>
      <c r="Q218" s="39">
        <v>3</v>
      </c>
      <c r="R218" s="31" t="str">
        <f t="shared" si="66"/>
        <v>NA</v>
      </c>
      <c r="S218" s="31">
        <v>0.5</v>
      </c>
      <c r="T218" s="31">
        <v>673</v>
      </c>
      <c r="U218" s="31" t="s">
        <v>1422</v>
      </c>
      <c r="V218" s="31"/>
      <c r="W218" s="31">
        <v>573</v>
      </c>
      <c r="X218" s="31" t="s">
        <v>29</v>
      </c>
      <c r="Y218" s="32" t="str">
        <f t="shared" si="79"/>
        <v>NA</v>
      </c>
      <c r="Z218" s="32" t="str">
        <f t="shared" si="80"/>
        <v>NA</v>
      </c>
      <c r="AA218" s="32">
        <v>40</v>
      </c>
      <c r="AB218" s="31" t="s">
        <v>9</v>
      </c>
      <c r="AC218" s="32" t="str">
        <f t="shared" si="67"/>
        <v>NA</v>
      </c>
      <c r="AD218" s="32">
        <f t="shared" si="68"/>
        <v>40</v>
      </c>
      <c r="AE218" s="32">
        <f t="shared" si="69"/>
        <v>27.25</v>
      </c>
      <c r="AF218" s="32">
        <f t="shared" si="81"/>
        <v>27.25</v>
      </c>
      <c r="AG218" s="40" t="s">
        <v>8</v>
      </c>
      <c r="AH218" s="32" t="s">
        <v>9</v>
      </c>
      <c r="AI218" s="40">
        <v>28</v>
      </c>
      <c r="AJ218" s="32" t="s">
        <v>9</v>
      </c>
      <c r="AK218" s="40">
        <v>25</v>
      </c>
      <c r="AL218" s="32" t="s">
        <v>9</v>
      </c>
      <c r="AM218" s="32">
        <f t="shared" si="82"/>
        <v>27.25</v>
      </c>
      <c r="AN218" s="40">
        <f t="shared" si="83"/>
        <v>27.25</v>
      </c>
      <c r="AO218" s="31" t="s">
        <v>912</v>
      </c>
      <c r="AP218" s="31">
        <v>2005</v>
      </c>
      <c r="AQ218" s="31" t="s">
        <v>485</v>
      </c>
      <c r="AR218" s="31" t="s">
        <v>39</v>
      </c>
      <c r="AS218" s="48" t="s">
        <v>484</v>
      </c>
      <c r="AT218" s="31" t="s">
        <v>179</v>
      </c>
      <c r="AU218" s="113" t="str">
        <f t="shared" si="84"/>
        <v>Han, Y.-F., 2005</v>
      </c>
      <c r="AV218" s="25"/>
      <c r="AW218" s="34" t="s">
        <v>815</v>
      </c>
      <c r="AX218" s="10"/>
      <c r="AY218" s="10"/>
      <c r="AZ218" s="10"/>
      <c r="BA218" s="10"/>
    </row>
    <row r="219" spans="1:53" s="11" customFormat="1" ht="15.75" customHeight="1" x14ac:dyDescent="0.3">
      <c r="A219" s="31" t="s">
        <v>2439</v>
      </c>
      <c r="B219" s="40">
        <v>1</v>
      </c>
      <c r="C219" s="32">
        <v>0.95</v>
      </c>
      <c r="D219" s="31">
        <f t="shared" si="70"/>
        <v>5.0000000000000044E-2</v>
      </c>
      <c r="E219" s="32">
        <f t="shared" si="78"/>
        <v>1</v>
      </c>
      <c r="F219" s="40">
        <v>10</v>
      </c>
      <c r="G219" s="32">
        <f t="shared" si="85"/>
        <v>1000</v>
      </c>
      <c r="H219" s="31" t="s">
        <v>61</v>
      </c>
      <c r="I219" s="31" t="s">
        <v>735</v>
      </c>
      <c r="J219" s="31" t="s">
        <v>9</v>
      </c>
      <c r="K219" s="31"/>
      <c r="L219" s="31"/>
      <c r="M219" s="31" t="s">
        <v>28</v>
      </c>
      <c r="N219" s="31" t="s">
        <v>489</v>
      </c>
      <c r="O219" s="31"/>
      <c r="P219" s="31" t="s">
        <v>199</v>
      </c>
      <c r="Q219" s="39">
        <v>8.1999999999999993</v>
      </c>
      <c r="R219" s="31" t="str">
        <f t="shared" si="66"/>
        <v>NA</v>
      </c>
      <c r="S219" s="31">
        <v>1</v>
      </c>
      <c r="T219" s="31">
        <f>500+273</f>
        <v>773</v>
      </c>
      <c r="U219" s="31" t="s">
        <v>1422</v>
      </c>
      <c r="V219" s="31">
        <v>1</v>
      </c>
      <c r="W219" s="31">
        <f>300+273</f>
        <v>573</v>
      </c>
      <c r="X219" s="31" t="s">
        <v>29</v>
      </c>
      <c r="Y219" s="32" t="str">
        <f t="shared" si="79"/>
        <v>NA</v>
      </c>
      <c r="Z219" s="32" t="str">
        <f t="shared" si="80"/>
        <v>NA</v>
      </c>
      <c r="AA219" s="32" t="s">
        <v>8</v>
      </c>
      <c r="AB219" s="31" t="s">
        <v>9</v>
      </c>
      <c r="AC219" s="32">
        <f t="shared" si="67"/>
        <v>13.625</v>
      </c>
      <c r="AD219" s="32">
        <f t="shared" si="68"/>
        <v>13.625</v>
      </c>
      <c r="AE219" s="32" t="str">
        <f t="shared" si="69"/>
        <v>NA</v>
      </c>
      <c r="AF219" s="32" t="str">
        <f t="shared" si="81"/>
        <v>NA</v>
      </c>
      <c r="AG219" s="40" t="s">
        <v>8</v>
      </c>
      <c r="AH219" s="32" t="s">
        <v>9</v>
      </c>
      <c r="AI219" s="40" t="s">
        <v>8</v>
      </c>
      <c r="AJ219" s="32" t="s">
        <v>9</v>
      </c>
      <c r="AK219" s="40">
        <v>80</v>
      </c>
      <c r="AL219" s="32" t="s">
        <v>9</v>
      </c>
      <c r="AM219" s="32">
        <f t="shared" si="82"/>
        <v>80</v>
      </c>
      <c r="AN219" s="40">
        <f t="shared" si="83"/>
        <v>80</v>
      </c>
      <c r="AO219" s="31" t="s">
        <v>2853</v>
      </c>
      <c r="AP219" s="31">
        <v>2005</v>
      </c>
      <c r="AQ219" s="31" t="s">
        <v>1741</v>
      </c>
      <c r="AR219" s="31" t="s">
        <v>58</v>
      </c>
      <c r="AS219" s="31" t="s">
        <v>487</v>
      </c>
      <c r="AT219" s="31" t="s">
        <v>488</v>
      </c>
      <c r="AU219" s="113" t="str">
        <f t="shared" si="84"/>
        <v>Schulz, P.G., 2005</v>
      </c>
      <c r="AV219" s="25"/>
      <c r="AW219" s="34" t="s">
        <v>883</v>
      </c>
      <c r="AX219" s="10"/>
      <c r="AY219" s="10"/>
      <c r="AZ219" s="10"/>
      <c r="BA219" s="10"/>
    </row>
    <row r="220" spans="1:53" s="11" customFormat="1" ht="15.75" customHeight="1" x14ac:dyDescent="0.3">
      <c r="A220" s="31" t="s">
        <v>2439</v>
      </c>
      <c r="B220" s="40">
        <v>1</v>
      </c>
      <c r="C220" s="32">
        <v>0.95</v>
      </c>
      <c r="D220" s="31">
        <f t="shared" si="70"/>
        <v>5.0000000000000044E-2</v>
      </c>
      <c r="E220" s="32">
        <f t="shared" si="78"/>
        <v>1</v>
      </c>
      <c r="F220" s="40">
        <v>10</v>
      </c>
      <c r="G220" s="32">
        <f t="shared" si="85"/>
        <v>1000</v>
      </c>
      <c r="H220" s="31" t="s">
        <v>61</v>
      </c>
      <c r="I220" s="31" t="s">
        <v>735</v>
      </c>
      <c r="J220" s="31" t="s">
        <v>9</v>
      </c>
      <c r="K220" s="31"/>
      <c r="L220" s="31"/>
      <c r="M220" s="31" t="s">
        <v>28</v>
      </c>
      <c r="N220" s="31" t="s">
        <v>489</v>
      </c>
      <c r="O220" s="31"/>
      <c r="P220" s="31" t="s">
        <v>199</v>
      </c>
      <c r="Q220" s="39">
        <v>8.1999999999999993</v>
      </c>
      <c r="R220" s="31" t="str">
        <f t="shared" si="66"/>
        <v>NA</v>
      </c>
      <c r="S220" s="31">
        <v>1</v>
      </c>
      <c r="T220" s="31">
        <v>1009</v>
      </c>
      <c r="U220" s="31" t="s">
        <v>1422</v>
      </c>
      <c r="V220" s="31">
        <v>1</v>
      </c>
      <c r="W220" s="31">
        <f>736+273</f>
        <v>1009</v>
      </c>
      <c r="X220" s="31" t="s">
        <v>29</v>
      </c>
      <c r="Y220" s="32" t="str">
        <f t="shared" si="79"/>
        <v>NA</v>
      </c>
      <c r="Z220" s="32" t="str">
        <f t="shared" si="80"/>
        <v>NA</v>
      </c>
      <c r="AA220" s="32" t="s">
        <v>8</v>
      </c>
      <c r="AB220" s="31" t="s">
        <v>9</v>
      </c>
      <c r="AC220" s="32">
        <f t="shared" si="67"/>
        <v>4.541666666666667</v>
      </c>
      <c r="AD220" s="32">
        <f t="shared" si="68"/>
        <v>4.541666666666667</v>
      </c>
      <c r="AE220" s="32" t="str">
        <f t="shared" si="69"/>
        <v>NA</v>
      </c>
      <c r="AF220" s="32" t="str">
        <f t="shared" si="81"/>
        <v>NA</v>
      </c>
      <c r="AG220" s="40" t="s">
        <v>8</v>
      </c>
      <c r="AH220" s="32" t="s">
        <v>9</v>
      </c>
      <c r="AI220" s="40" t="s">
        <v>8</v>
      </c>
      <c r="AJ220" s="32" t="s">
        <v>9</v>
      </c>
      <c r="AK220" s="40">
        <v>240</v>
      </c>
      <c r="AL220" s="32" t="s">
        <v>9</v>
      </c>
      <c r="AM220" s="32">
        <f t="shared" si="82"/>
        <v>240</v>
      </c>
      <c r="AN220" s="40">
        <f t="shared" si="83"/>
        <v>240</v>
      </c>
      <c r="AO220" s="31" t="s">
        <v>2853</v>
      </c>
      <c r="AP220" s="31">
        <v>2005</v>
      </c>
      <c r="AQ220" s="31" t="s">
        <v>1741</v>
      </c>
      <c r="AR220" s="31" t="s">
        <v>58</v>
      </c>
      <c r="AS220" s="31" t="s">
        <v>487</v>
      </c>
      <c r="AT220" s="31" t="s">
        <v>488</v>
      </c>
      <c r="AU220" s="113" t="str">
        <f t="shared" si="84"/>
        <v>Schulz, P.G., 2005</v>
      </c>
      <c r="AV220" s="25"/>
      <c r="AW220" s="34" t="s">
        <v>883</v>
      </c>
      <c r="AX220" s="10"/>
      <c r="AY220" s="10"/>
      <c r="AZ220" s="10"/>
      <c r="BA220" s="10"/>
    </row>
    <row r="221" spans="1:53" s="11" customFormat="1" ht="15.75" customHeight="1" x14ac:dyDescent="0.3">
      <c r="A221" s="31" t="s">
        <v>996</v>
      </c>
      <c r="B221" s="40" t="s">
        <v>8</v>
      </c>
      <c r="C221" s="32">
        <v>3.2</v>
      </c>
      <c r="D221" s="31" t="str">
        <f t="shared" si="70"/>
        <v>NA</v>
      </c>
      <c r="E221" s="32">
        <f t="shared" si="78"/>
        <v>3.2</v>
      </c>
      <c r="F221" s="40"/>
      <c r="G221" s="32" t="s">
        <v>8</v>
      </c>
      <c r="H221" s="31" t="s">
        <v>63</v>
      </c>
      <c r="I221" s="31" t="s">
        <v>493</v>
      </c>
      <c r="J221" s="31" t="s">
        <v>494</v>
      </c>
      <c r="K221" s="31"/>
      <c r="L221" s="31"/>
      <c r="M221" s="31" t="s">
        <v>245</v>
      </c>
      <c r="N221" s="31" t="s">
        <v>56</v>
      </c>
      <c r="O221" s="31"/>
      <c r="P221" s="31" t="s">
        <v>199</v>
      </c>
      <c r="Q221" s="31"/>
      <c r="R221" s="31" t="str">
        <f t="shared" si="66"/>
        <v>NA</v>
      </c>
      <c r="S221" s="31">
        <v>15</v>
      </c>
      <c r="T221" s="31">
        <v>393</v>
      </c>
      <c r="U221" s="31" t="s">
        <v>1422</v>
      </c>
      <c r="V221" s="31">
        <v>1</v>
      </c>
      <c r="W221" s="31">
        <v>423</v>
      </c>
      <c r="X221" s="31" t="s">
        <v>17</v>
      </c>
      <c r="Y221" s="32">
        <f>IF(AND(X221="CO Chemisorption",AA221&lt;&gt;"NA",AG221&lt;&gt;"NA"),AA221*AG221*0.001,"NA")</f>
        <v>1.0880000000000001</v>
      </c>
      <c r="Z221" s="32" t="str">
        <f>IF(AND(X221="H2 Chemisorption",AA221&lt;&gt;"NA",AG221&lt;&gt;"NA"),AA221*AG221*0.001,"NA")</f>
        <v>NA</v>
      </c>
      <c r="AA221" s="32">
        <v>17</v>
      </c>
      <c r="AB221" s="31" t="s">
        <v>9</v>
      </c>
      <c r="AC221" s="32" t="str">
        <f t="shared" si="67"/>
        <v>NA</v>
      </c>
      <c r="AD221" s="32">
        <f t="shared" si="68"/>
        <v>17</v>
      </c>
      <c r="AE221" s="32" t="str">
        <f t="shared" si="69"/>
        <v>NA</v>
      </c>
      <c r="AF221" s="32">
        <f>IF(AND(AG221="NA",AE221&lt;&gt;"NA"),AE221,AG221)</f>
        <v>64</v>
      </c>
      <c r="AG221" s="40">
        <v>64</v>
      </c>
      <c r="AH221" s="32" t="s">
        <v>9</v>
      </c>
      <c r="AI221" s="40" t="s">
        <v>8</v>
      </c>
      <c r="AJ221" s="32" t="s">
        <v>9</v>
      </c>
      <c r="AK221" s="40" t="s">
        <v>8</v>
      </c>
      <c r="AL221" s="32" t="s">
        <v>9</v>
      </c>
      <c r="AM221" s="32">
        <f t="shared" si="82"/>
        <v>64</v>
      </c>
      <c r="AN221" s="40">
        <f t="shared" si="83"/>
        <v>64</v>
      </c>
      <c r="AO221" s="31" t="s">
        <v>2854</v>
      </c>
      <c r="AP221" s="31">
        <v>2005</v>
      </c>
      <c r="AQ221" s="31" t="s">
        <v>1742</v>
      </c>
      <c r="AR221" s="31" t="s">
        <v>75</v>
      </c>
      <c r="AS221" s="31" t="s">
        <v>531</v>
      </c>
      <c r="AT221" s="31" t="s">
        <v>21</v>
      </c>
      <c r="AU221" s="113" t="str">
        <f t="shared" si="84"/>
        <v>Tribolet, P., 2005</v>
      </c>
      <c r="AV221" s="1"/>
      <c r="AW221" s="43"/>
      <c r="AX221" s="10"/>
      <c r="AY221" s="10"/>
      <c r="AZ221" s="10"/>
      <c r="BA221" s="10"/>
    </row>
    <row r="222" spans="1:53" s="11" customFormat="1" ht="15.75" customHeight="1" x14ac:dyDescent="0.3">
      <c r="A222" s="31" t="s">
        <v>996</v>
      </c>
      <c r="B222" s="40" t="s">
        <v>8</v>
      </c>
      <c r="C222" s="32">
        <v>4.8</v>
      </c>
      <c r="D222" s="31" t="str">
        <f t="shared" si="70"/>
        <v>NA</v>
      </c>
      <c r="E222" s="32">
        <f t="shared" si="78"/>
        <v>4.8</v>
      </c>
      <c r="F222" s="40"/>
      <c r="G222" s="32" t="s">
        <v>8</v>
      </c>
      <c r="H222" s="31" t="s">
        <v>63</v>
      </c>
      <c r="I222" s="31" t="s">
        <v>493</v>
      </c>
      <c r="J222" s="31" t="s">
        <v>495</v>
      </c>
      <c r="K222" s="31"/>
      <c r="L222" s="31"/>
      <c r="M222" s="31" t="s">
        <v>245</v>
      </c>
      <c r="N222" s="31" t="s">
        <v>56</v>
      </c>
      <c r="O222" s="31"/>
      <c r="P222" s="31" t="s">
        <v>199</v>
      </c>
      <c r="Q222" s="31"/>
      <c r="R222" s="31" t="str">
        <f t="shared" si="66"/>
        <v>NA</v>
      </c>
      <c r="S222" s="31">
        <v>15</v>
      </c>
      <c r="T222" s="31">
        <v>393</v>
      </c>
      <c r="U222" s="31" t="s">
        <v>1422</v>
      </c>
      <c r="V222" s="31">
        <v>1</v>
      </c>
      <c r="W222" s="31">
        <v>423</v>
      </c>
      <c r="X222" s="31" t="s">
        <v>17</v>
      </c>
      <c r="Y222" s="32">
        <f>IF(AND(X222="CO Chemisorption",AA222&lt;&gt;"NA",AG222&lt;&gt;"NA"),AA222*AG222*0.001,"NA")</f>
        <v>1.1160000000000001</v>
      </c>
      <c r="Z222" s="32" t="str">
        <f>IF(AND(X222="H2 Chemisorption",AA222&lt;&gt;"NA",AG222&lt;&gt;"NA"),AA222*AG222*0.001,"NA")</f>
        <v>NA</v>
      </c>
      <c r="AA222" s="32">
        <v>31</v>
      </c>
      <c r="AB222" s="31" t="s">
        <v>9</v>
      </c>
      <c r="AC222" s="32" t="str">
        <f t="shared" si="67"/>
        <v>NA</v>
      </c>
      <c r="AD222" s="32">
        <f t="shared" si="68"/>
        <v>31</v>
      </c>
      <c r="AE222" s="32" t="str">
        <f t="shared" si="69"/>
        <v>NA</v>
      </c>
      <c r="AF222" s="32">
        <f>IF(AND(AG222="NA",AE222&lt;&gt;"NA"),AE222,AG222)</f>
        <v>36</v>
      </c>
      <c r="AG222" s="40">
        <v>36</v>
      </c>
      <c r="AH222" s="32" t="s">
        <v>9</v>
      </c>
      <c r="AI222" s="40" t="s">
        <v>8</v>
      </c>
      <c r="AJ222" s="32" t="s">
        <v>9</v>
      </c>
      <c r="AK222" s="40" t="s">
        <v>8</v>
      </c>
      <c r="AL222" s="32" t="s">
        <v>9</v>
      </c>
      <c r="AM222" s="32">
        <f t="shared" si="82"/>
        <v>36</v>
      </c>
      <c r="AN222" s="40">
        <f t="shared" si="83"/>
        <v>36</v>
      </c>
      <c r="AO222" s="31" t="s">
        <v>2854</v>
      </c>
      <c r="AP222" s="31">
        <v>2005</v>
      </c>
      <c r="AQ222" s="31" t="s">
        <v>1742</v>
      </c>
      <c r="AR222" s="31" t="s">
        <v>75</v>
      </c>
      <c r="AS222" s="31" t="s">
        <v>531</v>
      </c>
      <c r="AT222" s="31" t="s">
        <v>21</v>
      </c>
      <c r="AU222" s="113" t="str">
        <f t="shared" ref="AU222:AU227" si="86">AQ222&amp;", "&amp;AP222</f>
        <v>Tribolet, P., 2005</v>
      </c>
      <c r="AV222" s="1"/>
      <c r="AW222" s="43"/>
      <c r="AX222" s="10"/>
      <c r="AY222" s="10"/>
      <c r="AZ222" s="10"/>
      <c r="BA222" s="10"/>
    </row>
    <row r="223" spans="1:53" s="11" customFormat="1" ht="15.75" customHeight="1" x14ac:dyDescent="0.3">
      <c r="A223" s="31" t="s">
        <v>996</v>
      </c>
      <c r="B223" s="40" t="s">
        <v>8</v>
      </c>
      <c r="C223" s="32">
        <v>3.7</v>
      </c>
      <c r="D223" s="31" t="str">
        <f t="shared" si="70"/>
        <v>NA</v>
      </c>
      <c r="E223" s="32">
        <f t="shared" si="78"/>
        <v>3.7</v>
      </c>
      <c r="F223" s="40"/>
      <c r="G223" s="32" t="s">
        <v>8</v>
      </c>
      <c r="H223" s="31" t="s">
        <v>63</v>
      </c>
      <c r="I223" s="31" t="s">
        <v>493</v>
      </c>
      <c r="J223" s="31" t="s">
        <v>495</v>
      </c>
      <c r="K223" s="31"/>
      <c r="L223" s="31"/>
      <c r="M223" s="31" t="s">
        <v>74</v>
      </c>
      <c r="N223" s="31" t="s">
        <v>56</v>
      </c>
      <c r="O223" s="31"/>
      <c r="P223" s="31" t="s">
        <v>199</v>
      </c>
      <c r="Q223" s="31"/>
      <c r="R223" s="31" t="str">
        <f t="shared" si="66"/>
        <v>NA</v>
      </c>
      <c r="S223" s="31">
        <v>15</v>
      </c>
      <c r="T223" s="31">
        <v>393</v>
      </c>
      <c r="U223" s="31" t="s">
        <v>1422</v>
      </c>
      <c r="V223" s="31">
        <v>1</v>
      </c>
      <c r="W223" s="31">
        <v>423</v>
      </c>
      <c r="X223" s="31" t="s">
        <v>17</v>
      </c>
      <c r="Y223" s="32">
        <f>IF(AND(X223="CO Chemisorption",AA223&lt;&gt;"NA",AG223&lt;&gt;"NA"),AA223*AG223*0.001,"NA")</f>
        <v>1.113</v>
      </c>
      <c r="Z223" s="32" t="str">
        <f>IF(AND(X223="H2 Chemisorption",AA223&lt;&gt;"NA",AG223&lt;&gt;"NA"),AA223*AG223*0.001,"NA")</f>
        <v>NA</v>
      </c>
      <c r="AA223" s="32">
        <v>53</v>
      </c>
      <c r="AB223" s="31" t="s">
        <v>9</v>
      </c>
      <c r="AC223" s="32" t="str">
        <f t="shared" si="67"/>
        <v>NA</v>
      </c>
      <c r="AD223" s="32">
        <f t="shared" si="68"/>
        <v>53</v>
      </c>
      <c r="AE223" s="32" t="str">
        <f t="shared" si="69"/>
        <v>NA</v>
      </c>
      <c r="AF223" s="32">
        <f>IF(AND(AG223="NA",AE223&lt;&gt;"NA"),AE223,AG223)</f>
        <v>21</v>
      </c>
      <c r="AG223" s="40">
        <v>21</v>
      </c>
      <c r="AH223" s="32" t="s">
        <v>9</v>
      </c>
      <c r="AI223" s="40" t="s">
        <v>8</v>
      </c>
      <c r="AJ223" s="32" t="s">
        <v>9</v>
      </c>
      <c r="AK223" s="40" t="s">
        <v>8</v>
      </c>
      <c r="AL223" s="32" t="s">
        <v>9</v>
      </c>
      <c r="AM223" s="32">
        <f t="shared" si="82"/>
        <v>21</v>
      </c>
      <c r="AN223" s="40">
        <f t="shared" si="83"/>
        <v>21</v>
      </c>
      <c r="AO223" s="31" t="s">
        <v>2854</v>
      </c>
      <c r="AP223" s="31">
        <v>2005</v>
      </c>
      <c r="AQ223" s="31" t="s">
        <v>1742</v>
      </c>
      <c r="AR223" s="31" t="s">
        <v>75</v>
      </c>
      <c r="AS223" s="31" t="s">
        <v>531</v>
      </c>
      <c r="AT223" s="31" t="s">
        <v>21</v>
      </c>
      <c r="AU223" s="113" t="str">
        <f t="shared" si="86"/>
        <v>Tribolet, P., 2005</v>
      </c>
      <c r="AV223" s="1"/>
      <c r="AW223" s="43"/>
      <c r="AX223" s="10"/>
      <c r="AY223" s="10"/>
      <c r="AZ223" s="10"/>
      <c r="BA223" s="10"/>
    </row>
    <row r="224" spans="1:53" s="11" customFormat="1" ht="15.75" customHeight="1" x14ac:dyDescent="0.3">
      <c r="A224" s="31" t="s">
        <v>996</v>
      </c>
      <c r="B224" s="40" t="s">
        <v>8</v>
      </c>
      <c r="C224" s="32">
        <v>5</v>
      </c>
      <c r="D224" s="31" t="str">
        <f t="shared" si="70"/>
        <v>NA</v>
      </c>
      <c r="E224" s="32">
        <f t="shared" si="78"/>
        <v>5</v>
      </c>
      <c r="F224" s="40"/>
      <c r="G224" s="32" t="s">
        <v>8</v>
      </c>
      <c r="H224" s="31" t="s">
        <v>63</v>
      </c>
      <c r="I224" s="31" t="s">
        <v>496</v>
      </c>
      <c r="J224" s="31" t="s">
        <v>8</v>
      </c>
      <c r="K224" s="31"/>
      <c r="L224" s="31"/>
      <c r="M224" s="31" t="s">
        <v>245</v>
      </c>
      <c r="N224" s="31" t="s">
        <v>56</v>
      </c>
      <c r="O224" s="31"/>
      <c r="P224" s="31" t="s">
        <v>199</v>
      </c>
      <c r="Q224" s="31"/>
      <c r="R224" s="31" t="str">
        <f t="shared" si="66"/>
        <v>NA</v>
      </c>
      <c r="S224" s="31">
        <v>15</v>
      </c>
      <c r="T224" s="31">
        <v>393</v>
      </c>
      <c r="U224" s="31" t="s">
        <v>1422</v>
      </c>
      <c r="V224" s="31">
        <v>1</v>
      </c>
      <c r="W224" s="31">
        <v>423</v>
      </c>
      <c r="X224" s="31" t="s">
        <v>17</v>
      </c>
      <c r="Y224" s="32">
        <f>IF(AND(X224="CO Chemisorption",AA224&lt;&gt;"NA",AG224&lt;&gt;"NA"),AA224*AG224*0.001,"NA")</f>
        <v>1.1340000000000001</v>
      </c>
      <c r="Z224" s="32" t="str">
        <f>IF(AND(X224="H2 Chemisorption",AA224&lt;&gt;"NA",AG224&lt;&gt;"NA"),AA224*AG224*0.001,"NA")</f>
        <v>NA</v>
      </c>
      <c r="AA224" s="32">
        <v>54</v>
      </c>
      <c r="AB224" s="31" t="s">
        <v>9</v>
      </c>
      <c r="AC224" s="32" t="str">
        <f t="shared" si="67"/>
        <v>NA</v>
      </c>
      <c r="AD224" s="32">
        <f t="shared" si="68"/>
        <v>54</v>
      </c>
      <c r="AE224" s="32" t="str">
        <f t="shared" si="69"/>
        <v>NA</v>
      </c>
      <c r="AF224" s="32">
        <f>IF(AND(AG224="NA",AE224&lt;&gt;"NA"),AE224,AG224)</f>
        <v>21</v>
      </c>
      <c r="AG224" s="40">
        <v>21</v>
      </c>
      <c r="AH224" s="32" t="s">
        <v>9</v>
      </c>
      <c r="AI224" s="40" t="s">
        <v>8</v>
      </c>
      <c r="AJ224" s="32" t="s">
        <v>9</v>
      </c>
      <c r="AK224" s="40" t="s">
        <v>8</v>
      </c>
      <c r="AL224" s="32" t="s">
        <v>9</v>
      </c>
      <c r="AM224" s="32">
        <f t="shared" si="82"/>
        <v>21</v>
      </c>
      <c r="AN224" s="40">
        <f t="shared" si="83"/>
        <v>21</v>
      </c>
      <c r="AO224" s="31" t="s">
        <v>2854</v>
      </c>
      <c r="AP224" s="31">
        <v>2005</v>
      </c>
      <c r="AQ224" s="31" t="s">
        <v>1742</v>
      </c>
      <c r="AR224" s="31" t="s">
        <v>75</v>
      </c>
      <c r="AS224" s="31" t="s">
        <v>531</v>
      </c>
      <c r="AT224" s="31" t="s">
        <v>21</v>
      </c>
      <c r="AU224" s="113" t="str">
        <f t="shared" si="86"/>
        <v>Tribolet, P., 2005</v>
      </c>
      <c r="AV224" s="1"/>
      <c r="AW224" s="43"/>
      <c r="AX224" s="10"/>
      <c r="AY224" s="10"/>
      <c r="AZ224" s="10"/>
      <c r="BA224" s="10"/>
    </row>
    <row r="225" spans="1:53" s="11" customFormat="1" ht="15.75" customHeight="1" x14ac:dyDescent="0.3">
      <c r="A225" s="31" t="s">
        <v>996</v>
      </c>
      <c r="B225" s="40" t="s">
        <v>8</v>
      </c>
      <c r="C225" s="32">
        <v>4.9000000000000004</v>
      </c>
      <c r="D225" s="31" t="str">
        <f t="shared" si="70"/>
        <v>NA</v>
      </c>
      <c r="E225" s="32">
        <f t="shared" si="78"/>
        <v>4.9000000000000004</v>
      </c>
      <c r="F225" s="40"/>
      <c r="G225" s="32" t="s">
        <v>8</v>
      </c>
      <c r="H225" s="31" t="s">
        <v>63</v>
      </c>
      <c r="I225" s="31" t="s">
        <v>496</v>
      </c>
      <c r="J225" s="31" t="s">
        <v>8</v>
      </c>
      <c r="K225" s="31"/>
      <c r="L225" s="31"/>
      <c r="M225" s="31" t="s">
        <v>74</v>
      </c>
      <c r="N225" s="31" t="s">
        <v>56</v>
      </c>
      <c r="O225" s="31"/>
      <c r="P225" s="31" t="s">
        <v>199</v>
      </c>
      <c r="Q225" s="31"/>
      <c r="R225" s="31" t="str">
        <f t="shared" si="66"/>
        <v>NA</v>
      </c>
      <c r="S225" s="31">
        <v>15</v>
      </c>
      <c r="T225" s="31">
        <v>393</v>
      </c>
      <c r="U225" s="31" t="s">
        <v>1422</v>
      </c>
      <c r="V225" s="31">
        <v>1</v>
      </c>
      <c r="W225" s="31">
        <v>423</v>
      </c>
      <c r="X225" s="31" t="s">
        <v>17</v>
      </c>
      <c r="Y225" s="32">
        <f>IF(AND(X225="CO Chemisorption",AA225&lt;&gt;"NA",AG225&lt;&gt;"NA"),AA225*AG225*0.001,"NA")</f>
        <v>1.131</v>
      </c>
      <c r="Z225" s="32" t="str">
        <f>IF(AND(X225="H2 Chemisorption",AA225&lt;&gt;"NA",AG225&lt;&gt;"NA"),AA225*AG225*0.001,"NA")</f>
        <v>NA</v>
      </c>
      <c r="AA225" s="32">
        <v>29</v>
      </c>
      <c r="AB225" s="31" t="s">
        <v>9</v>
      </c>
      <c r="AC225" s="32" t="str">
        <f t="shared" si="67"/>
        <v>NA</v>
      </c>
      <c r="AD225" s="32">
        <f t="shared" si="68"/>
        <v>29</v>
      </c>
      <c r="AE225" s="32" t="str">
        <f t="shared" si="69"/>
        <v>NA</v>
      </c>
      <c r="AF225" s="32">
        <f>IF(AND(AG225="NA",AE225&lt;&gt;"NA"),AE225,AG225)</f>
        <v>39</v>
      </c>
      <c r="AG225" s="40">
        <v>39</v>
      </c>
      <c r="AH225" s="32" t="s">
        <v>9</v>
      </c>
      <c r="AI225" s="40" t="s">
        <v>8</v>
      </c>
      <c r="AJ225" s="32" t="s">
        <v>9</v>
      </c>
      <c r="AK225" s="40" t="s">
        <v>8</v>
      </c>
      <c r="AL225" s="32" t="s">
        <v>9</v>
      </c>
      <c r="AM225" s="32">
        <f t="shared" si="82"/>
        <v>39</v>
      </c>
      <c r="AN225" s="40">
        <f t="shared" si="83"/>
        <v>39</v>
      </c>
      <c r="AO225" s="31" t="s">
        <v>2854</v>
      </c>
      <c r="AP225" s="31">
        <v>2005</v>
      </c>
      <c r="AQ225" s="31" t="s">
        <v>1742</v>
      </c>
      <c r="AR225" s="31" t="s">
        <v>75</v>
      </c>
      <c r="AS225" s="31" t="s">
        <v>531</v>
      </c>
      <c r="AT225" s="31" t="s">
        <v>21</v>
      </c>
      <c r="AU225" s="113" t="str">
        <f t="shared" si="86"/>
        <v>Tribolet, P., 2005</v>
      </c>
      <c r="AV225" s="1"/>
      <c r="AW225" s="43"/>
      <c r="AX225" s="10"/>
      <c r="AY225" s="10"/>
      <c r="AZ225" s="10"/>
      <c r="BA225" s="10"/>
    </row>
    <row r="226" spans="1:53" s="11" customFormat="1" ht="15.75" customHeight="1" x14ac:dyDescent="0.3">
      <c r="A226" s="31" t="s">
        <v>2439</v>
      </c>
      <c r="B226" s="40" t="s">
        <v>8</v>
      </c>
      <c r="C226" s="32">
        <v>3.31</v>
      </c>
      <c r="D226" s="31" t="str">
        <f t="shared" si="70"/>
        <v>NA</v>
      </c>
      <c r="E226" s="32">
        <f t="shared" ref="E226:E257" si="87">IF(B226="NA",C226,B226)</f>
        <v>3.31</v>
      </c>
      <c r="F226" s="40">
        <v>800</v>
      </c>
      <c r="G226" s="32">
        <f t="shared" ref="G226:G257" si="88">IF(AND(B226="NA",F226&lt;&gt;"NA"),F226*100/C226,F226*100/B226)</f>
        <v>24169.184290030211</v>
      </c>
      <c r="H226" s="31" t="s">
        <v>7</v>
      </c>
      <c r="I226" s="31" t="s">
        <v>814</v>
      </c>
      <c r="J226" s="31" t="s">
        <v>9</v>
      </c>
      <c r="K226" s="31"/>
      <c r="L226" s="31"/>
      <c r="M226" s="31" t="s">
        <v>10</v>
      </c>
      <c r="N226" s="31" t="s">
        <v>1449</v>
      </c>
      <c r="O226" s="31"/>
      <c r="P226" s="31" t="s">
        <v>199</v>
      </c>
      <c r="Q226" s="33">
        <v>3</v>
      </c>
      <c r="R226" s="31" t="str">
        <f t="shared" si="66"/>
        <v>NA</v>
      </c>
      <c r="S226" s="31">
        <v>6</v>
      </c>
      <c r="T226" s="31">
        <v>723</v>
      </c>
      <c r="U226" s="31" t="s">
        <v>1422</v>
      </c>
      <c r="V226" s="31">
        <v>3</v>
      </c>
      <c r="W226" s="31">
        <v>673</v>
      </c>
      <c r="X226" s="31" t="s">
        <v>29</v>
      </c>
      <c r="Y226" s="32" t="str">
        <f t="shared" ref="Y226:Y255" si="89">IF(AND(X226="CO Chemisorption",AA226&lt;&gt;"NA",AG226&lt;&gt;"NA"),AA226*AG226*0.001,"NA")</f>
        <v>NA</v>
      </c>
      <c r="Z226" s="32" t="str">
        <f t="shared" ref="Z226:Z255" si="90">IF(AND(X226="H2 Chemisorption",AA226&lt;&gt;"NA",AG226&lt;&gt;"NA"),AA226*AG226*0.001,"NA")</f>
        <v>NA</v>
      </c>
      <c r="AA226" s="32" t="s">
        <v>8</v>
      </c>
      <c r="AB226" s="31" t="s">
        <v>9</v>
      </c>
      <c r="AC226" s="32">
        <f t="shared" si="67"/>
        <v>12.111111111111111</v>
      </c>
      <c r="AD226" s="32">
        <f t="shared" si="68"/>
        <v>12.111111111111111</v>
      </c>
      <c r="AE226" s="32" t="str">
        <f t="shared" si="69"/>
        <v>NA</v>
      </c>
      <c r="AF226" s="32" t="str">
        <f t="shared" ref="AF226:AF255" si="91">IF(AND(AG226="NA",AE226&lt;&gt;"NA"),AE226,AG226)</f>
        <v>NA</v>
      </c>
      <c r="AG226" s="40" t="s">
        <v>8</v>
      </c>
      <c r="AH226" s="32" t="s">
        <v>9</v>
      </c>
      <c r="AI226" s="40">
        <v>121</v>
      </c>
      <c r="AJ226" s="32" t="s">
        <v>9</v>
      </c>
      <c r="AK226" s="40">
        <v>90</v>
      </c>
      <c r="AL226" s="32" t="s">
        <v>9</v>
      </c>
      <c r="AM226" s="32">
        <f t="shared" ref="AM226:AM257" si="92">IF(AND(AF226="NA",AK226&lt;&gt;"NA"),AK226,AF226)</f>
        <v>90</v>
      </c>
      <c r="AN226" s="40">
        <f t="shared" ref="AN226:AN257" si="93">IF(AND(AM226="NA",AI226&lt;&gt;"NA"),AI226,AM226)</f>
        <v>90</v>
      </c>
      <c r="AO226" s="31" t="s">
        <v>2854</v>
      </c>
      <c r="AP226" s="31">
        <v>2006</v>
      </c>
      <c r="AQ226" s="31" t="s">
        <v>1743</v>
      </c>
      <c r="AR226" s="31" t="s">
        <v>11</v>
      </c>
      <c r="AS226" s="31" t="s">
        <v>12</v>
      </c>
      <c r="AT226" s="31" t="s">
        <v>13</v>
      </c>
      <c r="AU226" s="113" t="str">
        <f t="shared" si="86"/>
        <v>Song, J.-R., 2006</v>
      </c>
      <c r="AV226" s="34" t="s">
        <v>816</v>
      </c>
      <c r="AW226" s="34" t="s">
        <v>815</v>
      </c>
      <c r="AX226" s="10"/>
      <c r="AY226" s="10"/>
      <c r="AZ226" s="10"/>
      <c r="BA226" s="10"/>
    </row>
    <row r="227" spans="1:53" s="11" customFormat="1" ht="15.75" customHeight="1" x14ac:dyDescent="0.3">
      <c r="A227" s="31" t="s">
        <v>14</v>
      </c>
      <c r="B227" s="40">
        <v>1</v>
      </c>
      <c r="C227" s="32">
        <v>1.1299999999999999</v>
      </c>
      <c r="D227" s="31">
        <f t="shared" si="70"/>
        <v>0.12999999999999989</v>
      </c>
      <c r="E227" s="32">
        <f t="shared" si="87"/>
        <v>1</v>
      </c>
      <c r="F227" s="40">
        <v>62</v>
      </c>
      <c r="G227" s="32">
        <f t="shared" si="88"/>
        <v>6200</v>
      </c>
      <c r="H227" s="31" t="s">
        <v>15</v>
      </c>
      <c r="I227" s="31" t="s">
        <v>536</v>
      </c>
      <c r="J227" s="31" t="s">
        <v>8</v>
      </c>
      <c r="K227" s="31">
        <f>550+273</f>
        <v>823</v>
      </c>
      <c r="L227" s="31">
        <v>2</v>
      </c>
      <c r="M227" s="31" t="s">
        <v>10</v>
      </c>
      <c r="N227" s="31" t="s">
        <v>1449</v>
      </c>
      <c r="O227" s="31"/>
      <c r="P227" s="31" t="s">
        <v>199</v>
      </c>
      <c r="Q227" s="33">
        <v>6.1</v>
      </c>
      <c r="R227" s="31" t="str">
        <f t="shared" si="66"/>
        <v>NA</v>
      </c>
      <c r="S227" s="31">
        <v>2</v>
      </c>
      <c r="T227" s="31">
        <f>550+273</f>
        <v>823</v>
      </c>
      <c r="U227" s="31" t="s">
        <v>1422</v>
      </c>
      <c r="V227" s="31">
        <v>1</v>
      </c>
      <c r="W227" s="31">
        <v>773</v>
      </c>
      <c r="X227" s="31" t="s">
        <v>17</v>
      </c>
      <c r="Y227" s="32" t="str">
        <f t="shared" si="89"/>
        <v>NA</v>
      </c>
      <c r="Z227" s="32" t="str">
        <f t="shared" si="90"/>
        <v>NA</v>
      </c>
      <c r="AA227" s="32">
        <v>27.3</v>
      </c>
      <c r="AB227" s="36" t="s">
        <v>9</v>
      </c>
      <c r="AC227" s="32" t="str">
        <f t="shared" si="67"/>
        <v>NA</v>
      </c>
      <c r="AD227" s="32">
        <f t="shared" si="68"/>
        <v>27.3</v>
      </c>
      <c r="AE227" s="32">
        <f t="shared" si="69"/>
        <v>39.926739926739927</v>
      </c>
      <c r="AF227" s="32">
        <f t="shared" si="91"/>
        <v>39.926739926739927</v>
      </c>
      <c r="AG227" s="40" t="s">
        <v>8</v>
      </c>
      <c r="AH227" s="32" t="s">
        <v>9</v>
      </c>
      <c r="AI227" s="40" t="s">
        <v>8</v>
      </c>
      <c r="AJ227" s="32" t="s">
        <v>9</v>
      </c>
      <c r="AK227" s="40" t="s">
        <v>8</v>
      </c>
      <c r="AL227" s="32" t="s">
        <v>9</v>
      </c>
      <c r="AM227" s="32">
        <f t="shared" si="92"/>
        <v>39.926739926739927</v>
      </c>
      <c r="AN227" s="40">
        <f t="shared" si="93"/>
        <v>39.926739926739927</v>
      </c>
      <c r="AO227" s="31" t="s">
        <v>2844</v>
      </c>
      <c r="AP227" s="31">
        <v>2006</v>
      </c>
      <c r="AQ227" s="31" t="s">
        <v>18</v>
      </c>
      <c r="AR227" s="31" t="s">
        <v>19</v>
      </c>
      <c r="AS227" s="31" t="s">
        <v>20</v>
      </c>
      <c r="AT227" s="31" t="s">
        <v>21</v>
      </c>
      <c r="AU227" s="113" t="str">
        <f t="shared" si="86"/>
        <v>Schmal, M., 2006</v>
      </c>
      <c r="AV227" s="1"/>
      <c r="AW227" s="34" t="s">
        <v>817</v>
      </c>
      <c r="AX227" s="10"/>
      <c r="AY227" s="10"/>
      <c r="AZ227" s="10"/>
      <c r="BA227" s="10"/>
    </row>
    <row r="228" spans="1:53" s="11" customFormat="1" ht="15.75" customHeight="1" x14ac:dyDescent="0.3">
      <c r="A228" s="31" t="s">
        <v>14</v>
      </c>
      <c r="B228" s="40">
        <v>1</v>
      </c>
      <c r="C228" s="32">
        <v>0.96</v>
      </c>
      <c r="D228" s="31">
        <f t="shared" si="70"/>
        <v>4.0000000000000036E-2</v>
      </c>
      <c r="E228" s="32">
        <f t="shared" si="87"/>
        <v>1</v>
      </c>
      <c r="F228" s="40">
        <v>200</v>
      </c>
      <c r="G228" s="32">
        <f t="shared" si="88"/>
        <v>20000</v>
      </c>
      <c r="H228" s="31" t="s">
        <v>22</v>
      </c>
      <c r="I228" s="31" t="s">
        <v>537</v>
      </c>
      <c r="J228" s="31" t="s">
        <v>8</v>
      </c>
      <c r="K228" s="31"/>
      <c r="L228" s="31"/>
      <c r="M228" s="31" t="s">
        <v>10</v>
      </c>
      <c r="N228" s="31" t="s">
        <v>1449</v>
      </c>
      <c r="O228" s="31"/>
      <c r="P228" s="31" t="s">
        <v>199</v>
      </c>
      <c r="Q228" s="33">
        <v>8.5</v>
      </c>
      <c r="R228" s="31" t="str">
        <f t="shared" si="66"/>
        <v>NA</v>
      </c>
      <c r="S228" s="31">
        <v>2</v>
      </c>
      <c r="T228" s="31">
        <v>823</v>
      </c>
      <c r="U228" s="31" t="s">
        <v>1422</v>
      </c>
      <c r="V228" s="31">
        <v>1</v>
      </c>
      <c r="W228" s="31">
        <f>500+273</f>
        <v>773</v>
      </c>
      <c r="X228" s="31" t="s">
        <v>17</v>
      </c>
      <c r="Y228" s="32" t="str">
        <f t="shared" si="89"/>
        <v>NA</v>
      </c>
      <c r="Z228" s="32" t="str">
        <f t="shared" si="90"/>
        <v>NA</v>
      </c>
      <c r="AA228" s="32">
        <v>29.4</v>
      </c>
      <c r="AB228" s="36" t="s">
        <v>9</v>
      </c>
      <c r="AC228" s="32" t="str">
        <f t="shared" si="67"/>
        <v>NA</v>
      </c>
      <c r="AD228" s="32">
        <f t="shared" si="68"/>
        <v>29.4</v>
      </c>
      <c r="AE228" s="32">
        <f t="shared" si="69"/>
        <v>37.074829931972793</v>
      </c>
      <c r="AF228" s="32">
        <f t="shared" si="91"/>
        <v>37.074829931972793</v>
      </c>
      <c r="AG228" s="40" t="s">
        <v>8</v>
      </c>
      <c r="AH228" s="32" t="s">
        <v>9</v>
      </c>
      <c r="AI228" s="40" t="s">
        <v>8</v>
      </c>
      <c r="AJ228" s="32" t="s">
        <v>9</v>
      </c>
      <c r="AK228" s="40" t="s">
        <v>8</v>
      </c>
      <c r="AL228" s="32" t="s">
        <v>9</v>
      </c>
      <c r="AM228" s="32">
        <f t="shared" si="92"/>
        <v>37.074829931972793</v>
      </c>
      <c r="AN228" s="40">
        <f t="shared" si="93"/>
        <v>37.074829931972793</v>
      </c>
      <c r="AO228" s="31" t="s">
        <v>2844</v>
      </c>
      <c r="AP228" s="31">
        <v>2006</v>
      </c>
      <c r="AQ228" s="31" t="s">
        <v>18</v>
      </c>
      <c r="AR228" s="31" t="s">
        <v>19</v>
      </c>
      <c r="AS228" s="31" t="s">
        <v>20</v>
      </c>
      <c r="AT228" s="31" t="s">
        <v>21</v>
      </c>
      <c r="AU228" s="113" t="str">
        <f t="shared" ref="AU228:AU234" si="94">AQ228&amp;", "&amp;AP228</f>
        <v>Schmal, M., 2006</v>
      </c>
      <c r="AV228" s="1"/>
      <c r="AW228" s="34" t="s">
        <v>818</v>
      </c>
      <c r="AX228" s="10"/>
      <c r="AY228" s="10"/>
      <c r="AZ228" s="10"/>
      <c r="BA228" s="10"/>
    </row>
    <row r="229" spans="1:53" s="11" customFormat="1" ht="15.75" customHeight="1" x14ac:dyDescent="0.3">
      <c r="A229" s="31" t="s">
        <v>14</v>
      </c>
      <c r="B229" s="40">
        <v>1</v>
      </c>
      <c r="C229" s="32">
        <v>0.84</v>
      </c>
      <c r="D229" s="31">
        <f t="shared" si="70"/>
        <v>0.16000000000000003</v>
      </c>
      <c r="E229" s="32">
        <f t="shared" si="87"/>
        <v>1</v>
      </c>
      <c r="F229" s="40">
        <v>178</v>
      </c>
      <c r="G229" s="32">
        <f t="shared" si="88"/>
        <v>17800</v>
      </c>
      <c r="H229" s="31" t="s">
        <v>22</v>
      </c>
      <c r="I229" s="31" t="s">
        <v>23</v>
      </c>
      <c r="J229" s="31" t="s">
        <v>8</v>
      </c>
      <c r="K229" s="31">
        <v>823</v>
      </c>
      <c r="L229" s="31">
        <v>16</v>
      </c>
      <c r="M229" s="31" t="s">
        <v>24</v>
      </c>
      <c r="N229" s="31" t="s">
        <v>56</v>
      </c>
      <c r="O229" s="31"/>
      <c r="P229" s="31" t="s">
        <v>199</v>
      </c>
      <c r="Q229" s="33">
        <v>8.5</v>
      </c>
      <c r="R229" s="31" t="str">
        <f t="shared" si="66"/>
        <v>NA</v>
      </c>
      <c r="S229" s="31">
        <v>2</v>
      </c>
      <c r="T229" s="31">
        <f>500+273</f>
        <v>773</v>
      </c>
      <c r="U229" s="31" t="s">
        <v>1422</v>
      </c>
      <c r="V229" s="31">
        <v>1</v>
      </c>
      <c r="W229" s="31">
        <f>300+273</f>
        <v>573</v>
      </c>
      <c r="X229" s="31" t="s">
        <v>17</v>
      </c>
      <c r="Y229" s="32" t="str">
        <f t="shared" si="89"/>
        <v>NA</v>
      </c>
      <c r="Z229" s="32" t="str">
        <f t="shared" si="90"/>
        <v>NA</v>
      </c>
      <c r="AA229" s="32">
        <v>19.2</v>
      </c>
      <c r="AB229" s="36" t="s">
        <v>9</v>
      </c>
      <c r="AC229" s="32" t="str">
        <f t="shared" si="67"/>
        <v>NA</v>
      </c>
      <c r="AD229" s="32">
        <f t="shared" si="68"/>
        <v>19.2</v>
      </c>
      <c r="AE229" s="32">
        <f t="shared" si="69"/>
        <v>56.770833333333336</v>
      </c>
      <c r="AF229" s="32">
        <f t="shared" si="91"/>
        <v>56.770833333333336</v>
      </c>
      <c r="AG229" s="40" t="s">
        <v>8</v>
      </c>
      <c r="AH229" s="32" t="s">
        <v>9</v>
      </c>
      <c r="AI229" s="40" t="s">
        <v>8</v>
      </c>
      <c r="AJ229" s="32" t="s">
        <v>9</v>
      </c>
      <c r="AK229" s="40" t="s">
        <v>8</v>
      </c>
      <c r="AL229" s="32" t="s">
        <v>9</v>
      </c>
      <c r="AM229" s="32">
        <f t="shared" si="92"/>
        <v>56.770833333333336</v>
      </c>
      <c r="AN229" s="40">
        <f t="shared" si="93"/>
        <v>56.770833333333336</v>
      </c>
      <c r="AO229" s="31" t="s">
        <v>2844</v>
      </c>
      <c r="AP229" s="31">
        <v>2006</v>
      </c>
      <c r="AQ229" s="31" t="s">
        <v>18</v>
      </c>
      <c r="AR229" s="31" t="s">
        <v>19</v>
      </c>
      <c r="AS229" s="31" t="s">
        <v>20</v>
      </c>
      <c r="AT229" s="31" t="s">
        <v>21</v>
      </c>
      <c r="AU229" s="113" t="str">
        <f t="shared" si="94"/>
        <v>Schmal, M., 2006</v>
      </c>
      <c r="AV229" s="1"/>
      <c r="AW229" s="34" t="s">
        <v>818</v>
      </c>
      <c r="AX229" s="10"/>
      <c r="AY229" s="10"/>
      <c r="AZ229" s="10"/>
      <c r="BA229" s="10"/>
    </row>
    <row r="230" spans="1:53" s="11" customFormat="1" ht="15.75" customHeight="1" x14ac:dyDescent="0.3">
      <c r="A230" s="31" t="s">
        <v>14</v>
      </c>
      <c r="B230" s="40">
        <v>1</v>
      </c>
      <c r="C230" s="32">
        <v>0.84</v>
      </c>
      <c r="D230" s="31">
        <f t="shared" si="70"/>
        <v>0.16000000000000003</v>
      </c>
      <c r="E230" s="32">
        <f t="shared" si="87"/>
        <v>1</v>
      </c>
      <c r="F230" s="40">
        <v>178</v>
      </c>
      <c r="G230" s="32">
        <f t="shared" si="88"/>
        <v>17800</v>
      </c>
      <c r="H230" s="31" t="s">
        <v>22</v>
      </c>
      <c r="I230" s="31" t="s">
        <v>23</v>
      </c>
      <c r="J230" s="31" t="s">
        <v>8</v>
      </c>
      <c r="K230" s="31">
        <v>823</v>
      </c>
      <c r="L230" s="31">
        <v>16</v>
      </c>
      <c r="M230" s="31" t="s">
        <v>24</v>
      </c>
      <c r="N230" s="31" t="s">
        <v>56</v>
      </c>
      <c r="O230" s="31"/>
      <c r="P230" s="31" t="s">
        <v>199</v>
      </c>
      <c r="Q230" s="33">
        <v>8.5</v>
      </c>
      <c r="R230" s="31" t="str">
        <f t="shared" si="66"/>
        <v>NA</v>
      </c>
      <c r="S230" s="31">
        <v>2</v>
      </c>
      <c r="T230" s="31">
        <v>773</v>
      </c>
      <c r="U230" s="31" t="s">
        <v>1422</v>
      </c>
      <c r="V230" s="31">
        <v>1</v>
      </c>
      <c r="W230" s="31">
        <v>773</v>
      </c>
      <c r="X230" s="31" t="s">
        <v>17</v>
      </c>
      <c r="Y230" s="32" t="str">
        <f t="shared" si="89"/>
        <v>NA</v>
      </c>
      <c r="Z230" s="32" t="str">
        <f t="shared" si="90"/>
        <v>NA</v>
      </c>
      <c r="AA230" s="32">
        <v>26.7</v>
      </c>
      <c r="AB230" s="36" t="s">
        <v>9</v>
      </c>
      <c r="AC230" s="32" t="str">
        <f t="shared" si="67"/>
        <v>NA</v>
      </c>
      <c r="AD230" s="32">
        <f t="shared" si="68"/>
        <v>26.7</v>
      </c>
      <c r="AE230" s="32">
        <f t="shared" si="69"/>
        <v>40.823970037453186</v>
      </c>
      <c r="AF230" s="32">
        <f t="shared" si="91"/>
        <v>40.823970037453186</v>
      </c>
      <c r="AG230" s="40" t="s">
        <v>8</v>
      </c>
      <c r="AH230" s="32" t="s">
        <v>9</v>
      </c>
      <c r="AI230" s="40" t="s">
        <v>8</v>
      </c>
      <c r="AJ230" s="32" t="s">
        <v>9</v>
      </c>
      <c r="AK230" s="40" t="s">
        <v>8</v>
      </c>
      <c r="AL230" s="32" t="s">
        <v>9</v>
      </c>
      <c r="AM230" s="32">
        <f t="shared" si="92"/>
        <v>40.823970037453186</v>
      </c>
      <c r="AN230" s="40">
        <f t="shared" si="93"/>
        <v>40.823970037453186</v>
      </c>
      <c r="AO230" s="31" t="s">
        <v>2844</v>
      </c>
      <c r="AP230" s="31">
        <v>2006</v>
      </c>
      <c r="AQ230" s="31" t="s">
        <v>18</v>
      </c>
      <c r="AR230" s="31" t="s">
        <v>19</v>
      </c>
      <c r="AS230" s="31" t="s">
        <v>20</v>
      </c>
      <c r="AT230" s="31" t="s">
        <v>21</v>
      </c>
      <c r="AU230" s="113" t="str">
        <f t="shared" si="94"/>
        <v>Schmal, M., 2006</v>
      </c>
      <c r="AV230" s="1"/>
      <c r="AW230" s="34" t="s">
        <v>818</v>
      </c>
      <c r="AX230" s="10"/>
      <c r="AY230" s="10"/>
      <c r="AZ230" s="10"/>
      <c r="BA230" s="10"/>
    </row>
    <row r="231" spans="1:53" s="11" customFormat="1" ht="15.75" customHeight="1" x14ac:dyDescent="0.3">
      <c r="A231" s="31" t="s">
        <v>14</v>
      </c>
      <c r="B231" s="40">
        <v>1</v>
      </c>
      <c r="C231" s="32">
        <v>0.78</v>
      </c>
      <c r="D231" s="31">
        <f t="shared" si="70"/>
        <v>0.21999999999999997</v>
      </c>
      <c r="E231" s="32">
        <f t="shared" si="87"/>
        <v>1</v>
      </c>
      <c r="F231" s="40">
        <v>5</v>
      </c>
      <c r="G231" s="32">
        <f t="shared" si="88"/>
        <v>500</v>
      </c>
      <c r="H231" s="31" t="s">
        <v>188</v>
      </c>
      <c r="I231" s="31" t="s">
        <v>25</v>
      </c>
      <c r="J231" s="31" t="s">
        <v>8</v>
      </c>
      <c r="K231" s="31">
        <v>823</v>
      </c>
      <c r="L231" s="31">
        <v>16</v>
      </c>
      <c r="M231" s="31" t="s">
        <v>24</v>
      </c>
      <c r="N231" s="31" t="s">
        <v>56</v>
      </c>
      <c r="O231" s="31"/>
      <c r="P231" s="31" t="s">
        <v>199</v>
      </c>
      <c r="Q231" s="33">
        <v>4</v>
      </c>
      <c r="R231" s="31" t="str">
        <f t="shared" si="66"/>
        <v>NA</v>
      </c>
      <c r="S231" s="31">
        <v>2</v>
      </c>
      <c r="T231" s="31">
        <v>773</v>
      </c>
      <c r="U231" s="31" t="s">
        <v>1422</v>
      </c>
      <c r="V231" s="31">
        <v>1</v>
      </c>
      <c r="W231" s="31">
        <v>773</v>
      </c>
      <c r="X231" s="31" t="s">
        <v>17</v>
      </c>
      <c r="Y231" s="32" t="str">
        <f t="shared" si="89"/>
        <v>NA</v>
      </c>
      <c r="Z231" s="32" t="str">
        <f t="shared" si="90"/>
        <v>NA</v>
      </c>
      <c r="AA231" s="32">
        <v>7.3</v>
      </c>
      <c r="AB231" s="36" t="s">
        <v>9</v>
      </c>
      <c r="AC231" s="32" t="str">
        <f t="shared" si="67"/>
        <v>NA</v>
      </c>
      <c r="AD231" s="32">
        <f t="shared" si="68"/>
        <v>7.3</v>
      </c>
      <c r="AE231" s="32">
        <f t="shared" si="69"/>
        <v>149.31506849315068</v>
      </c>
      <c r="AF231" s="32">
        <f t="shared" si="91"/>
        <v>149.31506849315068</v>
      </c>
      <c r="AG231" s="40" t="s">
        <v>8</v>
      </c>
      <c r="AH231" s="32" t="s">
        <v>9</v>
      </c>
      <c r="AI231" s="40" t="s">
        <v>8</v>
      </c>
      <c r="AJ231" s="32" t="s">
        <v>9</v>
      </c>
      <c r="AK231" s="40" t="s">
        <v>8</v>
      </c>
      <c r="AL231" s="32" t="s">
        <v>9</v>
      </c>
      <c r="AM231" s="32">
        <f t="shared" si="92"/>
        <v>149.31506849315068</v>
      </c>
      <c r="AN231" s="40">
        <f t="shared" si="93"/>
        <v>149.31506849315068</v>
      </c>
      <c r="AO231" s="31" t="s">
        <v>2844</v>
      </c>
      <c r="AP231" s="31">
        <v>2006</v>
      </c>
      <c r="AQ231" s="31" t="s">
        <v>18</v>
      </c>
      <c r="AR231" s="31" t="s">
        <v>19</v>
      </c>
      <c r="AS231" s="31" t="s">
        <v>20</v>
      </c>
      <c r="AT231" s="31" t="s">
        <v>21</v>
      </c>
      <c r="AU231" s="113" t="str">
        <f t="shared" si="94"/>
        <v>Schmal, M., 2006</v>
      </c>
      <c r="AV231" s="1"/>
      <c r="AW231" s="34" t="s">
        <v>819</v>
      </c>
      <c r="AX231" s="10"/>
      <c r="AY231" s="10"/>
      <c r="AZ231" s="10"/>
      <c r="BA231" s="10"/>
    </row>
    <row r="232" spans="1:53" s="11" customFormat="1" ht="15.75" customHeight="1" x14ac:dyDescent="0.3">
      <c r="A232" s="31" t="s">
        <v>14</v>
      </c>
      <c r="B232" s="40">
        <v>1</v>
      </c>
      <c r="C232" s="32">
        <v>0.78</v>
      </c>
      <c r="D232" s="31">
        <f t="shared" si="70"/>
        <v>0.21999999999999997</v>
      </c>
      <c r="E232" s="32">
        <f t="shared" si="87"/>
        <v>1</v>
      </c>
      <c r="F232" s="40">
        <v>5</v>
      </c>
      <c r="G232" s="32">
        <f t="shared" si="88"/>
        <v>500</v>
      </c>
      <c r="H232" s="31" t="s">
        <v>188</v>
      </c>
      <c r="I232" s="31" t="s">
        <v>25</v>
      </c>
      <c r="J232" s="31" t="s">
        <v>8</v>
      </c>
      <c r="K232" s="31">
        <v>823</v>
      </c>
      <c r="L232" s="31">
        <v>16</v>
      </c>
      <c r="M232" s="31" t="s">
        <v>24</v>
      </c>
      <c r="N232" s="31" t="s">
        <v>56</v>
      </c>
      <c r="O232" s="31"/>
      <c r="P232" s="31" t="s">
        <v>199</v>
      </c>
      <c r="Q232" s="31"/>
      <c r="R232" s="31" t="str">
        <f t="shared" si="66"/>
        <v>NA</v>
      </c>
      <c r="S232" s="31">
        <v>2</v>
      </c>
      <c r="T232" s="31">
        <v>773</v>
      </c>
      <c r="U232" s="31" t="s">
        <v>1422</v>
      </c>
      <c r="V232" s="31">
        <v>1</v>
      </c>
      <c r="W232" s="31">
        <v>573</v>
      </c>
      <c r="X232" s="31" t="s">
        <v>17</v>
      </c>
      <c r="Y232" s="32" t="str">
        <f t="shared" si="89"/>
        <v>NA</v>
      </c>
      <c r="Z232" s="32" t="str">
        <f t="shared" si="90"/>
        <v>NA</v>
      </c>
      <c r="AA232" s="32">
        <v>8.6999999999999993</v>
      </c>
      <c r="AB232" s="36" t="s">
        <v>9</v>
      </c>
      <c r="AC232" s="32" t="str">
        <f t="shared" si="67"/>
        <v>NA</v>
      </c>
      <c r="AD232" s="32">
        <f t="shared" si="68"/>
        <v>8.6999999999999993</v>
      </c>
      <c r="AE232" s="32">
        <f t="shared" si="69"/>
        <v>125.28735632183908</v>
      </c>
      <c r="AF232" s="32">
        <f t="shared" si="91"/>
        <v>125.28735632183908</v>
      </c>
      <c r="AG232" s="40" t="s">
        <v>8</v>
      </c>
      <c r="AH232" s="32" t="s">
        <v>9</v>
      </c>
      <c r="AI232" s="40" t="s">
        <v>8</v>
      </c>
      <c r="AJ232" s="32" t="s">
        <v>9</v>
      </c>
      <c r="AK232" s="40" t="s">
        <v>8</v>
      </c>
      <c r="AL232" s="32" t="s">
        <v>9</v>
      </c>
      <c r="AM232" s="32">
        <f t="shared" si="92"/>
        <v>125.28735632183908</v>
      </c>
      <c r="AN232" s="40">
        <f t="shared" si="93"/>
        <v>125.28735632183908</v>
      </c>
      <c r="AO232" s="31" t="s">
        <v>2844</v>
      </c>
      <c r="AP232" s="31">
        <v>2006</v>
      </c>
      <c r="AQ232" s="31" t="s">
        <v>18</v>
      </c>
      <c r="AR232" s="31" t="s">
        <v>19</v>
      </c>
      <c r="AS232" s="31" t="s">
        <v>20</v>
      </c>
      <c r="AT232" s="31" t="s">
        <v>21</v>
      </c>
      <c r="AU232" s="113" t="str">
        <f t="shared" si="94"/>
        <v>Schmal, M., 2006</v>
      </c>
      <c r="AV232" s="1"/>
      <c r="AW232" s="34"/>
      <c r="AX232" s="10"/>
      <c r="AY232" s="10"/>
      <c r="AZ232" s="10"/>
      <c r="BA232" s="10"/>
    </row>
    <row r="233" spans="1:53" s="11" customFormat="1" ht="15.75" customHeight="1" x14ac:dyDescent="0.3">
      <c r="A233" s="31" t="s">
        <v>14</v>
      </c>
      <c r="B233" s="40">
        <v>1</v>
      </c>
      <c r="C233" s="32">
        <v>0.98</v>
      </c>
      <c r="D233" s="31">
        <f t="shared" si="70"/>
        <v>2.0000000000000018E-2</v>
      </c>
      <c r="E233" s="32">
        <f t="shared" si="87"/>
        <v>1</v>
      </c>
      <c r="F233" s="40">
        <v>178</v>
      </c>
      <c r="G233" s="32">
        <f t="shared" si="88"/>
        <v>17800</v>
      </c>
      <c r="H233" s="31" t="s">
        <v>22</v>
      </c>
      <c r="I233" s="31" t="s">
        <v>538</v>
      </c>
      <c r="J233" s="31" t="s">
        <v>534</v>
      </c>
      <c r="K233" s="31">
        <v>823</v>
      </c>
      <c r="L233" s="31">
        <v>16</v>
      </c>
      <c r="M233" s="31" t="s">
        <v>24</v>
      </c>
      <c r="N233" s="31" t="s">
        <v>56</v>
      </c>
      <c r="O233" s="31"/>
      <c r="P233" s="31" t="s">
        <v>199</v>
      </c>
      <c r="Q233" s="31"/>
      <c r="R233" s="31" t="str">
        <f t="shared" si="66"/>
        <v>NA</v>
      </c>
      <c r="S233" s="31">
        <v>2</v>
      </c>
      <c r="T233" s="31">
        <v>773</v>
      </c>
      <c r="U233" s="31" t="s">
        <v>1422</v>
      </c>
      <c r="V233" s="31">
        <v>1</v>
      </c>
      <c r="W233" s="31">
        <v>773</v>
      </c>
      <c r="X233" s="31" t="s">
        <v>17</v>
      </c>
      <c r="Y233" s="32" t="str">
        <f t="shared" si="89"/>
        <v>NA</v>
      </c>
      <c r="Z233" s="32" t="str">
        <f t="shared" si="90"/>
        <v>NA</v>
      </c>
      <c r="AA233" s="32">
        <v>15.6</v>
      </c>
      <c r="AB233" s="36" t="s">
        <v>9</v>
      </c>
      <c r="AC233" s="32" t="str">
        <f t="shared" si="67"/>
        <v>NA</v>
      </c>
      <c r="AD233" s="32">
        <f t="shared" si="68"/>
        <v>15.6</v>
      </c>
      <c r="AE233" s="32">
        <f t="shared" si="69"/>
        <v>69.871794871794876</v>
      </c>
      <c r="AF233" s="32">
        <f t="shared" si="91"/>
        <v>69.871794871794876</v>
      </c>
      <c r="AG233" s="40" t="s">
        <v>8</v>
      </c>
      <c r="AH233" s="32" t="s">
        <v>9</v>
      </c>
      <c r="AI233" s="40" t="s">
        <v>8</v>
      </c>
      <c r="AJ233" s="32" t="s">
        <v>9</v>
      </c>
      <c r="AK233" s="40" t="s">
        <v>8</v>
      </c>
      <c r="AL233" s="32" t="s">
        <v>9</v>
      </c>
      <c r="AM233" s="32">
        <f t="shared" si="92"/>
        <v>69.871794871794876</v>
      </c>
      <c r="AN233" s="40">
        <f t="shared" si="93"/>
        <v>69.871794871794876</v>
      </c>
      <c r="AO233" s="31" t="s">
        <v>2844</v>
      </c>
      <c r="AP233" s="31">
        <v>2006</v>
      </c>
      <c r="AQ233" s="31" t="s">
        <v>18</v>
      </c>
      <c r="AR233" s="31" t="s">
        <v>19</v>
      </c>
      <c r="AS233" s="31" t="s">
        <v>20</v>
      </c>
      <c r="AT233" s="31" t="s">
        <v>21</v>
      </c>
      <c r="AU233" s="113" t="str">
        <f t="shared" si="94"/>
        <v>Schmal, M., 2006</v>
      </c>
      <c r="AV233" s="1"/>
      <c r="AW233" s="34"/>
      <c r="AX233" s="10"/>
      <c r="AY233" s="10"/>
      <c r="AZ233" s="10"/>
      <c r="BA233" s="10"/>
    </row>
    <row r="234" spans="1:53" s="11" customFormat="1" ht="15.75" customHeight="1" x14ac:dyDescent="0.3">
      <c r="A234" s="31" t="s">
        <v>14</v>
      </c>
      <c r="B234" s="40">
        <v>1</v>
      </c>
      <c r="C234" s="32">
        <v>0.98</v>
      </c>
      <c r="D234" s="31">
        <f t="shared" si="70"/>
        <v>2.0000000000000018E-2</v>
      </c>
      <c r="E234" s="32">
        <f t="shared" si="87"/>
        <v>1</v>
      </c>
      <c r="F234" s="40">
        <v>178</v>
      </c>
      <c r="G234" s="32">
        <f t="shared" si="88"/>
        <v>17800</v>
      </c>
      <c r="H234" s="31" t="s">
        <v>22</v>
      </c>
      <c r="I234" s="31" t="s">
        <v>538</v>
      </c>
      <c r="J234" s="31" t="s">
        <v>534</v>
      </c>
      <c r="K234" s="31">
        <v>823</v>
      </c>
      <c r="L234" s="31">
        <v>16</v>
      </c>
      <c r="M234" s="31" t="s">
        <v>24</v>
      </c>
      <c r="N234" s="31" t="s">
        <v>56</v>
      </c>
      <c r="O234" s="31"/>
      <c r="P234" s="31" t="s">
        <v>199</v>
      </c>
      <c r="Q234" s="31"/>
      <c r="R234" s="31" t="str">
        <f t="shared" si="66"/>
        <v>NA</v>
      </c>
      <c r="S234" s="31">
        <v>2</v>
      </c>
      <c r="T234" s="31">
        <v>773</v>
      </c>
      <c r="U234" s="31" t="s">
        <v>1422</v>
      </c>
      <c r="V234" s="31">
        <v>1</v>
      </c>
      <c r="W234" s="31">
        <v>573</v>
      </c>
      <c r="X234" s="31" t="s">
        <v>17</v>
      </c>
      <c r="Y234" s="32" t="str">
        <f t="shared" si="89"/>
        <v>NA</v>
      </c>
      <c r="Z234" s="32" t="str">
        <f t="shared" si="90"/>
        <v>NA</v>
      </c>
      <c r="AA234" s="32">
        <v>18.100000000000001</v>
      </c>
      <c r="AB234" s="36" t="s">
        <v>9</v>
      </c>
      <c r="AC234" s="32" t="str">
        <f t="shared" si="67"/>
        <v>NA</v>
      </c>
      <c r="AD234" s="32">
        <f t="shared" si="68"/>
        <v>18.100000000000001</v>
      </c>
      <c r="AE234" s="32">
        <f t="shared" si="69"/>
        <v>60.22099447513812</v>
      </c>
      <c r="AF234" s="32">
        <f t="shared" si="91"/>
        <v>60.22099447513812</v>
      </c>
      <c r="AG234" s="40" t="s">
        <v>8</v>
      </c>
      <c r="AH234" s="32" t="s">
        <v>9</v>
      </c>
      <c r="AI234" s="40" t="s">
        <v>8</v>
      </c>
      <c r="AJ234" s="32" t="s">
        <v>9</v>
      </c>
      <c r="AK234" s="40" t="s">
        <v>8</v>
      </c>
      <c r="AL234" s="32" t="s">
        <v>9</v>
      </c>
      <c r="AM234" s="32">
        <f t="shared" si="92"/>
        <v>60.22099447513812</v>
      </c>
      <c r="AN234" s="40">
        <f t="shared" si="93"/>
        <v>60.22099447513812</v>
      </c>
      <c r="AO234" s="31" t="s">
        <v>2844</v>
      </c>
      <c r="AP234" s="31">
        <v>2006</v>
      </c>
      <c r="AQ234" s="31" t="s">
        <v>18</v>
      </c>
      <c r="AR234" s="31" t="s">
        <v>19</v>
      </c>
      <c r="AS234" s="31" t="s">
        <v>20</v>
      </c>
      <c r="AT234" s="31" t="s">
        <v>21</v>
      </c>
      <c r="AU234" s="113" t="str">
        <f t="shared" si="94"/>
        <v>Schmal, M., 2006</v>
      </c>
      <c r="AV234" s="1"/>
      <c r="AW234" s="34"/>
      <c r="AX234" s="10"/>
      <c r="AY234" s="10"/>
      <c r="AZ234" s="10"/>
      <c r="BA234" s="10"/>
    </row>
    <row r="235" spans="1:53" s="11" customFormat="1" ht="15.75" customHeight="1" x14ac:dyDescent="0.3">
      <c r="A235" s="31" t="s">
        <v>2439</v>
      </c>
      <c r="B235" s="40">
        <v>1</v>
      </c>
      <c r="C235" s="32" t="s">
        <v>8</v>
      </c>
      <c r="D235" s="31" t="str">
        <f t="shared" si="70"/>
        <v>NA</v>
      </c>
      <c r="E235" s="32">
        <f t="shared" si="87"/>
        <v>1</v>
      </c>
      <c r="F235" s="31">
        <v>36.6</v>
      </c>
      <c r="G235" s="32">
        <f t="shared" si="88"/>
        <v>3660</v>
      </c>
      <c r="H235" s="31" t="s">
        <v>821</v>
      </c>
      <c r="I235" s="31" t="s">
        <v>822</v>
      </c>
      <c r="J235" s="31" t="s">
        <v>9</v>
      </c>
      <c r="K235" s="31">
        <f>975+273</f>
        <v>1248</v>
      </c>
      <c r="L235" s="31">
        <v>4</v>
      </c>
      <c r="M235" s="31" t="s">
        <v>33</v>
      </c>
      <c r="N235" s="31"/>
      <c r="O235" s="31"/>
      <c r="P235" s="31" t="s">
        <v>199</v>
      </c>
      <c r="Q235" s="31"/>
      <c r="R235" s="31" t="str">
        <f t="shared" si="66"/>
        <v>NA</v>
      </c>
      <c r="S235" s="31">
        <v>1</v>
      </c>
      <c r="T235" s="31">
        <f>450+273</f>
        <v>723</v>
      </c>
      <c r="U235" s="31" t="s">
        <v>1422</v>
      </c>
      <c r="V235" s="31">
        <v>4</v>
      </c>
      <c r="W235" s="31">
        <f>525+273</f>
        <v>798</v>
      </c>
      <c r="X235" s="31" t="s">
        <v>34</v>
      </c>
      <c r="Y235" s="32" t="str">
        <f t="shared" si="89"/>
        <v>NA</v>
      </c>
      <c r="Z235" s="32" t="str">
        <f t="shared" si="90"/>
        <v>NA</v>
      </c>
      <c r="AA235" s="32" t="s">
        <v>8</v>
      </c>
      <c r="AB235" s="31" t="s">
        <v>9</v>
      </c>
      <c r="AC235" s="32">
        <f t="shared" si="67"/>
        <v>71.24183006535948</v>
      </c>
      <c r="AD235" s="32">
        <f t="shared" si="68"/>
        <v>71.24183006535948</v>
      </c>
      <c r="AE235" s="32" t="str">
        <f t="shared" si="69"/>
        <v>NA</v>
      </c>
      <c r="AF235" s="32" t="str">
        <f t="shared" si="91"/>
        <v>NA</v>
      </c>
      <c r="AG235" s="40" t="s">
        <v>8</v>
      </c>
      <c r="AH235" s="32" t="s">
        <v>9</v>
      </c>
      <c r="AI235" s="40">
        <v>15.3</v>
      </c>
      <c r="AJ235" s="32" t="s">
        <v>9</v>
      </c>
      <c r="AK235" s="40" t="s">
        <v>8</v>
      </c>
      <c r="AL235" s="32" t="s">
        <v>9</v>
      </c>
      <c r="AM235" s="32" t="str">
        <f t="shared" si="92"/>
        <v>NA</v>
      </c>
      <c r="AN235" s="40">
        <f t="shared" si="93"/>
        <v>15.3</v>
      </c>
      <c r="AO235" s="31" t="s">
        <v>2853</v>
      </c>
      <c r="AP235" s="31">
        <v>2006</v>
      </c>
      <c r="AQ235" s="31" t="s">
        <v>1744</v>
      </c>
      <c r="AR235" s="31" t="s">
        <v>2413</v>
      </c>
      <c r="AS235" s="31" t="s">
        <v>35</v>
      </c>
      <c r="AT235" s="31" t="s">
        <v>36</v>
      </c>
      <c r="AU235" s="113" t="str">
        <f t="shared" ref="AU235:AU266" si="95">AQ235&amp;", "&amp;AP235</f>
        <v>Rezaei, M., 2006</v>
      </c>
      <c r="AV235" s="1"/>
      <c r="AW235" s="34"/>
      <c r="AX235" s="10"/>
      <c r="AY235" s="10"/>
      <c r="AZ235" s="10"/>
      <c r="BA235" s="10"/>
    </row>
    <row r="236" spans="1:53" s="11" customFormat="1" ht="15.75" customHeight="1" x14ac:dyDescent="0.3">
      <c r="A236" s="31" t="s">
        <v>14</v>
      </c>
      <c r="B236" s="40">
        <v>1</v>
      </c>
      <c r="C236" s="32" t="s">
        <v>8</v>
      </c>
      <c r="D236" s="31" t="str">
        <f t="shared" si="70"/>
        <v>NA</v>
      </c>
      <c r="E236" s="32">
        <f t="shared" si="87"/>
        <v>1</v>
      </c>
      <c r="F236" s="40">
        <v>18.3</v>
      </c>
      <c r="G236" s="32">
        <f t="shared" si="88"/>
        <v>1830</v>
      </c>
      <c r="H236" s="31" t="s">
        <v>37</v>
      </c>
      <c r="I236" s="31" t="s">
        <v>539</v>
      </c>
      <c r="J236" s="31" t="s">
        <v>41</v>
      </c>
      <c r="K236" s="31">
        <f>1010+273</f>
        <v>1283</v>
      </c>
      <c r="L236" s="31">
        <v>4</v>
      </c>
      <c r="M236" s="31" t="s">
        <v>24</v>
      </c>
      <c r="N236" s="31" t="s">
        <v>56</v>
      </c>
      <c r="O236" s="31"/>
      <c r="P236" s="31" t="s">
        <v>199</v>
      </c>
      <c r="Q236" s="39">
        <v>5.9</v>
      </c>
      <c r="R236" s="31" t="str">
        <f t="shared" si="66"/>
        <v>NA</v>
      </c>
      <c r="S236" s="31">
        <v>2</v>
      </c>
      <c r="T236" s="31">
        <v>773</v>
      </c>
      <c r="U236" s="31" t="s">
        <v>1422</v>
      </c>
      <c r="V236" s="31">
        <v>2</v>
      </c>
      <c r="W236" s="31">
        <v>773</v>
      </c>
      <c r="X236" s="31" t="s">
        <v>17</v>
      </c>
      <c r="Y236" s="32">
        <f t="shared" si="89"/>
        <v>1.1193</v>
      </c>
      <c r="Z236" s="32" t="str">
        <f t="shared" si="90"/>
        <v>NA</v>
      </c>
      <c r="AA236" s="31">
        <v>2.73</v>
      </c>
      <c r="AB236" s="31" t="s">
        <v>9</v>
      </c>
      <c r="AC236" s="32" t="str">
        <f t="shared" si="67"/>
        <v>NA</v>
      </c>
      <c r="AD236" s="32">
        <f t="shared" si="68"/>
        <v>2.73</v>
      </c>
      <c r="AE236" s="32" t="str">
        <f t="shared" si="69"/>
        <v>NA</v>
      </c>
      <c r="AF236" s="32">
        <f t="shared" si="91"/>
        <v>410</v>
      </c>
      <c r="AG236" s="40">
        <v>410</v>
      </c>
      <c r="AH236" s="32" t="s">
        <v>9</v>
      </c>
      <c r="AI236" s="40" t="s">
        <v>8</v>
      </c>
      <c r="AJ236" s="32" t="s">
        <v>9</v>
      </c>
      <c r="AK236" s="40" t="s">
        <v>8</v>
      </c>
      <c r="AL236" s="32" t="s">
        <v>9</v>
      </c>
      <c r="AM236" s="32">
        <f t="shared" si="92"/>
        <v>410</v>
      </c>
      <c r="AN236" s="40">
        <f t="shared" si="93"/>
        <v>410</v>
      </c>
      <c r="AO236" s="31" t="s">
        <v>2854</v>
      </c>
      <c r="AP236" s="31">
        <v>2006</v>
      </c>
      <c r="AQ236" s="31" t="s">
        <v>42</v>
      </c>
      <c r="AR236" s="31" t="s">
        <v>43</v>
      </c>
      <c r="AS236" s="31" t="s">
        <v>44</v>
      </c>
      <c r="AT236" s="31" t="s">
        <v>45</v>
      </c>
      <c r="AU236" s="113" t="str">
        <f t="shared" si="95"/>
        <v>Panpranot, J., 2006</v>
      </c>
      <c r="AV236" s="1"/>
      <c r="AW236" s="34" t="s">
        <v>823</v>
      </c>
      <c r="AX236" s="10"/>
      <c r="AY236" s="10"/>
      <c r="AZ236" s="10"/>
      <c r="BA236" s="10"/>
    </row>
    <row r="237" spans="1:53" s="11" customFormat="1" ht="15.75" customHeight="1" x14ac:dyDescent="0.3">
      <c r="A237" s="31" t="s">
        <v>14</v>
      </c>
      <c r="B237" s="40">
        <v>1</v>
      </c>
      <c r="C237" s="32" t="s">
        <v>8</v>
      </c>
      <c r="D237" s="31" t="str">
        <f t="shared" si="70"/>
        <v>NA</v>
      </c>
      <c r="E237" s="32">
        <f t="shared" si="87"/>
        <v>1</v>
      </c>
      <c r="F237" s="31">
        <v>39.299999999999997</v>
      </c>
      <c r="G237" s="32">
        <f t="shared" si="88"/>
        <v>3929.9999999999995</v>
      </c>
      <c r="H237" s="31" t="s">
        <v>37</v>
      </c>
      <c r="I237" s="31" t="s">
        <v>540</v>
      </c>
      <c r="J237" s="31" t="s">
        <v>46</v>
      </c>
      <c r="K237" s="31">
        <f>450+273</f>
        <v>723</v>
      </c>
      <c r="L237" s="31">
        <v>2</v>
      </c>
      <c r="M237" s="31" t="s">
        <v>24</v>
      </c>
      <c r="N237" s="31" t="s">
        <v>56</v>
      </c>
      <c r="O237" s="31"/>
      <c r="P237" s="31" t="s">
        <v>199</v>
      </c>
      <c r="Q237" s="39">
        <v>6.2</v>
      </c>
      <c r="R237" s="31" t="str">
        <f t="shared" si="66"/>
        <v>NA</v>
      </c>
      <c r="S237" s="31">
        <v>2</v>
      </c>
      <c r="T237" s="31">
        <v>773</v>
      </c>
      <c r="U237" s="31" t="s">
        <v>1422</v>
      </c>
      <c r="V237" s="31">
        <v>2</v>
      </c>
      <c r="W237" s="31">
        <v>773</v>
      </c>
      <c r="X237" s="31" t="s">
        <v>17</v>
      </c>
      <c r="Y237" s="32">
        <f t="shared" si="89"/>
        <v>1.1193</v>
      </c>
      <c r="Z237" s="32" t="str">
        <f t="shared" si="90"/>
        <v>NA</v>
      </c>
      <c r="AA237" s="32">
        <v>2.1</v>
      </c>
      <c r="AB237" s="31" t="s">
        <v>9</v>
      </c>
      <c r="AC237" s="32" t="str">
        <f t="shared" si="67"/>
        <v>NA</v>
      </c>
      <c r="AD237" s="32">
        <f t="shared" si="68"/>
        <v>2.1</v>
      </c>
      <c r="AE237" s="32" t="str">
        <f t="shared" si="69"/>
        <v>NA</v>
      </c>
      <c r="AF237" s="32">
        <f t="shared" si="91"/>
        <v>533</v>
      </c>
      <c r="AG237" s="40">
        <v>533</v>
      </c>
      <c r="AH237" s="32" t="s">
        <v>9</v>
      </c>
      <c r="AI237" s="40" t="s">
        <v>8</v>
      </c>
      <c r="AJ237" s="32" t="s">
        <v>9</v>
      </c>
      <c r="AK237" s="40" t="s">
        <v>8</v>
      </c>
      <c r="AL237" s="32" t="s">
        <v>9</v>
      </c>
      <c r="AM237" s="32">
        <f t="shared" si="92"/>
        <v>533</v>
      </c>
      <c r="AN237" s="40">
        <f t="shared" si="93"/>
        <v>533</v>
      </c>
      <c r="AO237" s="31" t="s">
        <v>2854</v>
      </c>
      <c r="AP237" s="31">
        <v>2006</v>
      </c>
      <c r="AQ237" s="31" t="s">
        <v>42</v>
      </c>
      <c r="AR237" s="31" t="s">
        <v>43</v>
      </c>
      <c r="AS237" s="31" t="s">
        <v>44</v>
      </c>
      <c r="AT237" s="31" t="s">
        <v>45</v>
      </c>
      <c r="AU237" s="113" t="str">
        <f t="shared" si="95"/>
        <v>Panpranot, J., 2006</v>
      </c>
      <c r="AV237" s="1"/>
      <c r="AW237" s="34" t="s">
        <v>824</v>
      </c>
      <c r="AX237" s="10"/>
      <c r="AY237" s="10"/>
      <c r="AZ237" s="10"/>
      <c r="BA237" s="10"/>
    </row>
    <row r="238" spans="1:53" s="11" customFormat="1" ht="15.75" customHeight="1" x14ac:dyDescent="0.3">
      <c r="A238" s="31" t="s">
        <v>14</v>
      </c>
      <c r="B238" s="40">
        <v>1</v>
      </c>
      <c r="C238" s="32" t="s">
        <v>8</v>
      </c>
      <c r="D238" s="31" t="str">
        <f t="shared" si="70"/>
        <v>NA</v>
      </c>
      <c r="E238" s="32">
        <f t="shared" si="87"/>
        <v>1</v>
      </c>
      <c r="F238" s="40">
        <v>26.8</v>
      </c>
      <c r="G238" s="32">
        <f t="shared" si="88"/>
        <v>2680</v>
      </c>
      <c r="H238" s="31" t="s">
        <v>37</v>
      </c>
      <c r="I238" s="31" t="s">
        <v>541</v>
      </c>
      <c r="J238" s="31" t="s">
        <v>535</v>
      </c>
      <c r="K238" s="31"/>
      <c r="L238" s="31"/>
      <c r="M238" s="31" t="s">
        <v>24</v>
      </c>
      <c r="N238" s="31" t="s">
        <v>56</v>
      </c>
      <c r="O238" s="31"/>
      <c r="P238" s="31" t="s">
        <v>199</v>
      </c>
      <c r="Q238" s="39">
        <v>5.7</v>
      </c>
      <c r="R238" s="31" t="str">
        <f t="shared" si="66"/>
        <v>NA</v>
      </c>
      <c r="S238" s="31">
        <v>2</v>
      </c>
      <c r="T238" s="31">
        <v>773</v>
      </c>
      <c r="U238" s="31" t="s">
        <v>1422</v>
      </c>
      <c r="V238" s="31">
        <v>2</v>
      </c>
      <c r="W238" s="31">
        <v>773</v>
      </c>
      <c r="X238" s="31" t="s">
        <v>17</v>
      </c>
      <c r="Y238" s="32">
        <f t="shared" si="89"/>
        <v>1.11972</v>
      </c>
      <c r="Z238" s="32" t="str">
        <f t="shared" si="90"/>
        <v>NA</v>
      </c>
      <c r="AA238" s="32">
        <v>0.86</v>
      </c>
      <c r="AB238" s="31" t="s">
        <v>9</v>
      </c>
      <c r="AC238" s="32" t="str">
        <f t="shared" si="67"/>
        <v>NA</v>
      </c>
      <c r="AD238" s="32">
        <v>1</v>
      </c>
      <c r="AE238" s="32" t="str">
        <f t="shared" si="69"/>
        <v>NA</v>
      </c>
      <c r="AF238" s="32">
        <f t="shared" si="91"/>
        <v>1302</v>
      </c>
      <c r="AG238" s="40">
        <v>1302</v>
      </c>
      <c r="AH238" s="32" t="s">
        <v>9</v>
      </c>
      <c r="AI238" s="40" t="s">
        <v>8</v>
      </c>
      <c r="AJ238" s="32" t="s">
        <v>9</v>
      </c>
      <c r="AK238" s="40" t="s">
        <v>8</v>
      </c>
      <c r="AL238" s="32" t="s">
        <v>9</v>
      </c>
      <c r="AM238" s="32">
        <f t="shared" si="92"/>
        <v>1302</v>
      </c>
      <c r="AN238" s="40">
        <f t="shared" si="93"/>
        <v>1302</v>
      </c>
      <c r="AO238" s="31" t="s">
        <v>2854</v>
      </c>
      <c r="AP238" s="31">
        <v>2006</v>
      </c>
      <c r="AQ238" s="31" t="s">
        <v>42</v>
      </c>
      <c r="AR238" s="31" t="s">
        <v>43</v>
      </c>
      <c r="AS238" s="31" t="s">
        <v>44</v>
      </c>
      <c r="AT238" s="31" t="s">
        <v>45</v>
      </c>
      <c r="AU238" s="113" t="str">
        <f t="shared" si="95"/>
        <v>Panpranot, J., 2006</v>
      </c>
      <c r="AV238" s="1"/>
      <c r="AW238" s="34" t="s">
        <v>826</v>
      </c>
      <c r="AX238" s="10"/>
      <c r="AY238" s="10"/>
      <c r="AZ238" s="10"/>
      <c r="BA238" s="10"/>
    </row>
    <row r="239" spans="1:53" s="11" customFormat="1" ht="15.75" customHeight="1" x14ac:dyDescent="0.3">
      <c r="A239" s="31" t="s">
        <v>14</v>
      </c>
      <c r="B239" s="40">
        <v>1</v>
      </c>
      <c r="C239" s="32" t="s">
        <v>8</v>
      </c>
      <c r="D239" s="31" t="str">
        <f t="shared" si="70"/>
        <v>NA</v>
      </c>
      <c r="E239" s="32">
        <f t="shared" si="87"/>
        <v>1</v>
      </c>
      <c r="F239" s="31">
        <v>64.400000000000006</v>
      </c>
      <c r="G239" s="32">
        <f t="shared" si="88"/>
        <v>6440.0000000000009</v>
      </c>
      <c r="H239" s="31" t="s">
        <v>37</v>
      </c>
      <c r="I239" s="31" t="s">
        <v>542</v>
      </c>
      <c r="J239" s="31" t="s">
        <v>8</v>
      </c>
      <c r="K239" s="31"/>
      <c r="L239" s="31"/>
      <c r="M239" s="31" t="s">
        <v>24</v>
      </c>
      <c r="N239" s="31" t="s">
        <v>56</v>
      </c>
      <c r="O239" s="31"/>
      <c r="P239" s="31" t="s">
        <v>199</v>
      </c>
      <c r="Q239" s="39">
        <v>5.5</v>
      </c>
      <c r="R239" s="31" t="str">
        <f t="shared" si="66"/>
        <v>NA</v>
      </c>
      <c r="S239" s="31">
        <v>2</v>
      </c>
      <c r="T239" s="31">
        <v>773</v>
      </c>
      <c r="U239" s="31" t="s">
        <v>1422</v>
      </c>
      <c r="V239" s="31">
        <v>2</v>
      </c>
      <c r="W239" s="31">
        <v>773</v>
      </c>
      <c r="X239" s="31" t="s">
        <v>17</v>
      </c>
      <c r="Y239" s="32">
        <f t="shared" si="89"/>
        <v>1.12005</v>
      </c>
      <c r="Z239" s="32" t="str">
        <f t="shared" si="90"/>
        <v>NA</v>
      </c>
      <c r="AA239" s="31">
        <v>3.93</v>
      </c>
      <c r="AB239" s="31" t="s">
        <v>9</v>
      </c>
      <c r="AC239" s="32" t="str">
        <f t="shared" si="67"/>
        <v>NA</v>
      </c>
      <c r="AD239" s="32">
        <f t="shared" si="68"/>
        <v>3.93</v>
      </c>
      <c r="AE239" s="32" t="str">
        <f t="shared" si="69"/>
        <v>NA</v>
      </c>
      <c r="AF239" s="32">
        <f t="shared" si="91"/>
        <v>285</v>
      </c>
      <c r="AG239" s="40">
        <v>285</v>
      </c>
      <c r="AH239" s="32" t="s">
        <v>9</v>
      </c>
      <c r="AI239" s="40" t="s">
        <v>8</v>
      </c>
      <c r="AJ239" s="32" t="s">
        <v>9</v>
      </c>
      <c r="AK239" s="40" t="s">
        <v>8</v>
      </c>
      <c r="AL239" s="32" t="s">
        <v>9</v>
      </c>
      <c r="AM239" s="32">
        <f t="shared" si="92"/>
        <v>285</v>
      </c>
      <c r="AN239" s="40">
        <f t="shared" si="93"/>
        <v>285</v>
      </c>
      <c r="AO239" s="31" t="s">
        <v>2854</v>
      </c>
      <c r="AP239" s="31">
        <v>2006</v>
      </c>
      <c r="AQ239" s="31" t="s">
        <v>42</v>
      </c>
      <c r="AR239" s="31" t="s">
        <v>43</v>
      </c>
      <c r="AS239" s="31" t="s">
        <v>44</v>
      </c>
      <c r="AT239" s="31" t="s">
        <v>45</v>
      </c>
      <c r="AU239" s="113" t="str">
        <f t="shared" si="95"/>
        <v>Panpranot, J., 2006</v>
      </c>
      <c r="AV239" s="1"/>
      <c r="AW239" s="34" t="s">
        <v>825</v>
      </c>
      <c r="AX239" s="10"/>
      <c r="AY239" s="10"/>
      <c r="AZ239" s="10"/>
      <c r="BA239" s="10"/>
    </row>
    <row r="240" spans="1:53" s="11" customFormat="1" ht="15.75" customHeight="1" x14ac:dyDescent="0.3">
      <c r="A240" s="31" t="s">
        <v>1954</v>
      </c>
      <c r="B240" s="40">
        <v>1</v>
      </c>
      <c r="C240" s="32">
        <v>0.94</v>
      </c>
      <c r="D240" s="31">
        <f t="shared" si="70"/>
        <v>6.0000000000000053E-2</v>
      </c>
      <c r="E240" s="32">
        <f t="shared" si="87"/>
        <v>1</v>
      </c>
      <c r="F240" s="40">
        <v>50</v>
      </c>
      <c r="G240" s="32">
        <f t="shared" si="88"/>
        <v>5000</v>
      </c>
      <c r="H240" s="31" t="s">
        <v>37</v>
      </c>
      <c r="I240" s="31" t="s">
        <v>543</v>
      </c>
      <c r="J240" s="31" t="s">
        <v>9</v>
      </c>
      <c r="K240" s="31"/>
      <c r="L240" s="31"/>
      <c r="M240" s="31" t="s">
        <v>48</v>
      </c>
      <c r="N240" s="31" t="s">
        <v>56</v>
      </c>
      <c r="O240" s="71">
        <v>11</v>
      </c>
      <c r="P240" s="31" t="s">
        <v>89</v>
      </c>
      <c r="Q240" s="39">
        <v>6</v>
      </c>
      <c r="R240" s="31">
        <f t="shared" si="66"/>
        <v>-5</v>
      </c>
      <c r="S240" s="31"/>
      <c r="T240" s="31"/>
      <c r="U240" s="31" t="s">
        <v>8</v>
      </c>
      <c r="V240" s="31"/>
      <c r="W240" s="31"/>
      <c r="X240" s="31" t="s">
        <v>17</v>
      </c>
      <c r="Y240" s="32">
        <f t="shared" si="89"/>
        <v>1.218</v>
      </c>
      <c r="Z240" s="32" t="str">
        <f t="shared" si="90"/>
        <v>NA</v>
      </c>
      <c r="AA240" s="40">
        <v>58</v>
      </c>
      <c r="AB240" s="31" t="s">
        <v>9</v>
      </c>
      <c r="AC240" s="32" t="str">
        <f t="shared" si="67"/>
        <v>NA</v>
      </c>
      <c r="AD240" s="32">
        <f t="shared" si="68"/>
        <v>58</v>
      </c>
      <c r="AE240" s="32" t="str">
        <f t="shared" si="69"/>
        <v>NA</v>
      </c>
      <c r="AF240" s="32">
        <f t="shared" si="91"/>
        <v>21</v>
      </c>
      <c r="AG240" s="40">
        <v>21</v>
      </c>
      <c r="AH240" s="32" t="s">
        <v>9</v>
      </c>
      <c r="AI240" s="40" t="s">
        <v>8</v>
      </c>
      <c r="AJ240" s="32" t="s">
        <v>9</v>
      </c>
      <c r="AK240" s="40" t="s">
        <v>8</v>
      </c>
      <c r="AL240" s="32" t="s">
        <v>9</v>
      </c>
      <c r="AM240" s="32">
        <f t="shared" si="92"/>
        <v>21</v>
      </c>
      <c r="AN240" s="40">
        <f t="shared" si="93"/>
        <v>21</v>
      </c>
      <c r="AO240" s="31" t="s">
        <v>2854</v>
      </c>
      <c r="AP240" s="31">
        <v>2006</v>
      </c>
      <c r="AQ240" s="31" t="s">
        <v>1745</v>
      </c>
      <c r="AR240" s="31" t="s">
        <v>49</v>
      </c>
      <c r="AS240" s="31" t="s">
        <v>50</v>
      </c>
      <c r="AT240" s="31" t="s">
        <v>21</v>
      </c>
      <c r="AU240" s="113" t="str">
        <f t="shared" si="95"/>
        <v>Coulston, N.J., 2006</v>
      </c>
      <c r="AV240" s="1"/>
      <c r="AW240" s="34" t="s">
        <v>823</v>
      </c>
      <c r="AX240" s="10"/>
      <c r="AY240" s="10"/>
      <c r="AZ240" s="10"/>
      <c r="BA240" s="10"/>
    </row>
    <row r="241" spans="1:53" s="11" customFormat="1" ht="15.75" customHeight="1" x14ac:dyDescent="0.3">
      <c r="A241" s="31" t="s">
        <v>1954</v>
      </c>
      <c r="B241" s="40">
        <v>2</v>
      </c>
      <c r="C241" s="32">
        <v>1.81</v>
      </c>
      <c r="D241" s="31">
        <f t="shared" si="70"/>
        <v>9.4999999999999973E-2</v>
      </c>
      <c r="E241" s="32">
        <f t="shared" si="87"/>
        <v>2</v>
      </c>
      <c r="F241" s="40">
        <v>50</v>
      </c>
      <c r="G241" s="32">
        <f t="shared" si="88"/>
        <v>2500</v>
      </c>
      <c r="H241" s="31" t="s">
        <v>37</v>
      </c>
      <c r="I241" s="31" t="s">
        <v>543</v>
      </c>
      <c r="J241" s="31" t="s">
        <v>9</v>
      </c>
      <c r="K241" s="31"/>
      <c r="L241" s="31"/>
      <c r="M241" s="31" t="s">
        <v>48</v>
      </c>
      <c r="N241" s="31" t="s">
        <v>56</v>
      </c>
      <c r="O241" s="71">
        <v>11</v>
      </c>
      <c r="P241" s="31" t="s">
        <v>89</v>
      </c>
      <c r="Q241" s="39">
        <v>6</v>
      </c>
      <c r="R241" s="31">
        <f t="shared" si="66"/>
        <v>-5</v>
      </c>
      <c r="S241" s="31"/>
      <c r="T241" s="31"/>
      <c r="U241" s="31" t="s">
        <v>8</v>
      </c>
      <c r="V241" s="31"/>
      <c r="W241" s="31"/>
      <c r="X241" s="31" t="s">
        <v>17</v>
      </c>
      <c r="Y241" s="32">
        <f t="shared" si="89"/>
        <v>1.242</v>
      </c>
      <c r="Z241" s="32" t="str">
        <f t="shared" si="90"/>
        <v>NA</v>
      </c>
      <c r="AA241" s="40">
        <v>46</v>
      </c>
      <c r="AB241" s="31" t="s">
        <v>9</v>
      </c>
      <c r="AC241" s="32" t="str">
        <f t="shared" si="67"/>
        <v>NA</v>
      </c>
      <c r="AD241" s="32">
        <f t="shared" si="68"/>
        <v>46</v>
      </c>
      <c r="AE241" s="32" t="str">
        <f t="shared" si="69"/>
        <v>NA</v>
      </c>
      <c r="AF241" s="32">
        <f t="shared" si="91"/>
        <v>27</v>
      </c>
      <c r="AG241" s="40">
        <v>27</v>
      </c>
      <c r="AH241" s="32" t="s">
        <v>9</v>
      </c>
      <c r="AI241" s="40" t="s">
        <v>8</v>
      </c>
      <c r="AJ241" s="32" t="s">
        <v>9</v>
      </c>
      <c r="AK241" s="40" t="s">
        <v>8</v>
      </c>
      <c r="AL241" s="32" t="s">
        <v>9</v>
      </c>
      <c r="AM241" s="32">
        <f t="shared" si="92"/>
        <v>27</v>
      </c>
      <c r="AN241" s="40">
        <f t="shared" si="93"/>
        <v>27</v>
      </c>
      <c r="AO241" s="31" t="s">
        <v>2854</v>
      </c>
      <c r="AP241" s="31">
        <v>2006</v>
      </c>
      <c r="AQ241" s="31" t="s">
        <v>1745</v>
      </c>
      <c r="AR241" s="31" t="s">
        <v>49</v>
      </c>
      <c r="AS241" s="31" t="s">
        <v>50</v>
      </c>
      <c r="AT241" s="31" t="s">
        <v>21</v>
      </c>
      <c r="AU241" s="113" t="str">
        <f t="shared" si="95"/>
        <v>Coulston, N.J., 2006</v>
      </c>
      <c r="AV241" s="1"/>
      <c r="AW241" s="34" t="s">
        <v>823</v>
      </c>
      <c r="AX241" s="10"/>
      <c r="AY241" s="10"/>
      <c r="AZ241" s="10"/>
      <c r="BA241" s="10"/>
    </row>
    <row r="242" spans="1:53" s="11" customFormat="1" ht="15.75" customHeight="1" x14ac:dyDescent="0.3">
      <c r="A242" s="31" t="s">
        <v>1954</v>
      </c>
      <c r="B242" s="40">
        <v>5</v>
      </c>
      <c r="C242" s="32">
        <v>4.63</v>
      </c>
      <c r="D242" s="31">
        <f t="shared" si="70"/>
        <v>7.4000000000000024E-2</v>
      </c>
      <c r="E242" s="32">
        <f t="shared" si="87"/>
        <v>5</v>
      </c>
      <c r="F242" s="40">
        <v>50</v>
      </c>
      <c r="G242" s="32">
        <f t="shared" si="88"/>
        <v>1000</v>
      </c>
      <c r="H242" s="31" t="s">
        <v>37</v>
      </c>
      <c r="I242" s="31" t="s">
        <v>543</v>
      </c>
      <c r="J242" s="31" t="s">
        <v>9</v>
      </c>
      <c r="K242" s="31"/>
      <c r="L242" s="31"/>
      <c r="M242" s="31" t="s">
        <v>48</v>
      </c>
      <c r="N242" s="31" t="s">
        <v>56</v>
      </c>
      <c r="O242" s="71">
        <v>11</v>
      </c>
      <c r="P242" s="31" t="s">
        <v>89</v>
      </c>
      <c r="Q242" s="39">
        <v>6</v>
      </c>
      <c r="R242" s="31">
        <f t="shared" si="66"/>
        <v>-5</v>
      </c>
      <c r="S242" s="31"/>
      <c r="T242" s="31"/>
      <c r="U242" s="31" t="s">
        <v>8</v>
      </c>
      <c r="V242" s="31"/>
      <c r="W242" s="31"/>
      <c r="X242" s="31" t="s">
        <v>17</v>
      </c>
      <c r="Y242" s="32">
        <f t="shared" si="89"/>
        <v>1.2710000000000001</v>
      </c>
      <c r="Z242" s="32" t="str">
        <f t="shared" si="90"/>
        <v>NA</v>
      </c>
      <c r="AA242" s="40">
        <v>31</v>
      </c>
      <c r="AB242" s="31" t="s">
        <v>9</v>
      </c>
      <c r="AC242" s="32" t="str">
        <f t="shared" si="67"/>
        <v>NA</v>
      </c>
      <c r="AD242" s="32">
        <f t="shared" si="68"/>
        <v>31</v>
      </c>
      <c r="AE242" s="32" t="str">
        <f t="shared" si="69"/>
        <v>NA</v>
      </c>
      <c r="AF242" s="32">
        <f t="shared" si="91"/>
        <v>41</v>
      </c>
      <c r="AG242" s="40">
        <v>41</v>
      </c>
      <c r="AH242" s="32" t="s">
        <v>9</v>
      </c>
      <c r="AI242" s="40" t="s">
        <v>8</v>
      </c>
      <c r="AJ242" s="32" t="s">
        <v>9</v>
      </c>
      <c r="AK242" s="40" t="s">
        <v>8</v>
      </c>
      <c r="AL242" s="32" t="s">
        <v>9</v>
      </c>
      <c r="AM242" s="32">
        <f t="shared" si="92"/>
        <v>41</v>
      </c>
      <c r="AN242" s="40">
        <f t="shared" si="93"/>
        <v>41</v>
      </c>
      <c r="AO242" s="31" t="s">
        <v>2854</v>
      </c>
      <c r="AP242" s="31">
        <v>2006</v>
      </c>
      <c r="AQ242" s="31" t="s">
        <v>1745</v>
      </c>
      <c r="AR242" s="31" t="s">
        <v>49</v>
      </c>
      <c r="AS242" s="31" t="s">
        <v>50</v>
      </c>
      <c r="AT242" s="31" t="s">
        <v>21</v>
      </c>
      <c r="AU242" s="113" t="str">
        <f t="shared" si="95"/>
        <v>Coulston, N.J., 2006</v>
      </c>
      <c r="AV242" s="1"/>
      <c r="AW242" s="34" t="s">
        <v>823</v>
      </c>
      <c r="AX242" s="10"/>
      <c r="AY242" s="10"/>
      <c r="AZ242" s="10"/>
      <c r="BA242" s="10"/>
    </row>
    <row r="243" spans="1:53" s="11" customFormat="1" ht="15.75" customHeight="1" x14ac:dyDescent="0.3">
      <c r="A243" s="31" t="s">
        <v>1954</v>
      </c>
      <c r="B243" s="40">
        <v>10</v>
      </c>
      <c r="C243" s="32">
        <v>9.7100000000000009</v>
      </c>
      <c r="D243" s="31">
        <f t="shared" si="70"/>
        <v>2.8999999999999915E-2</v>
      </c>
      <c r="E243" s="32">
        <f t="shared" si="87"/>
        <v>10</v>
      </c>
      <c r="F243" s="40">
        <v>50</v>
      </c>
      <c r="G243" s="32">
        <f t="shared" si="88"/>
        <v>500</v>
      </c>
      <c r="H243" s="31" t="s">
        <v>37</v>
      </c>
      <c r="I243" s="31" t="s">
        <v>543</v>
      </c>
      <c r="J243" s="31" t="s">
        <v>9</v>
      </c>
      <c r="K243" s="31"/>
      <c r="L243" s="31"/>
      <c r="M243" s="31" t="s">
        <v>48</v>
      </c>
      <c r="N243" s="31" t="s">
        <v>56</v>
      </c>
      <c r="O243" s="71">
        <v>11</v>
      </c>
      <c r="P243" s="31" t="s">
        <v>89</v>
      </c>
      <c r="Q243" s="39">
        <v>6</v>
      </c>
      <c r="R243" s="31">
        <f t="shared" si="66"/>
        <v>-5</v>
      </c>
      <c r="S243" s="31"/>
      <c r="T243" s="31"/>
      <c r="U243" s="31" t="s">
        <v>8</v>
      </c>
      <c r="V243" s="31"/>
      <c r="W243" s="31"/>
      <c r="X243" s="31" t="s">
        <v>17</v>
      </c>
      <c r="Y243" s="32">
        <f t="shared" si="89"/>
        <v>1.26</v>
      </c>
      <c r="Z243" s="32" t="str">
        <f t="shared" si="90"/>
        <v>NA</v>
      </c>
      <c r="AA243" s="40">
        <v>20</v>
      </c>
      <c r="AB243" s="31" t="s">
        <v>9</v>
      </c>
      <c r="AC243" s="32" t="str">
        <f t="shared" si="67"/>
        <v>NA</v>
      </c>
      <c r="AD243" s="32">
        <f t="shared" si="68"/>
        <v>20</v>
      </c>
      <c r="AE243" s="32" t="str">
        <f t="shared" si="69"/>
        <v>NA</v>
      </c>
      <c r="AF243" s="32">
        <f t="shared" si="91"/>
        <v>63</v>
      </c>
      <c r="AG243" s="40">
        <v>63</v>
      </c>
      <c r="AH243" s="32" t="s">
        <v>9</v>
      </c>
      <c r="AI243" s="40" t="s">
        <v>8</v>
      </c>
      <c r="AJ243" s="32" t="s">
        <v>9</v>
      </c>
      <c r="AK243" s="40" t="s">
        <v>8</v>
      </c>
      <c r="AL243" s="32" t="s">
        <v>9</v>
      </c>
      <c r="AM243" s="32">
        <f t="shared" si="92"/>
        <v>63</v>
      </c>
      <c r="AN243" s="40">
        <f t="shared" si="93"/>
        <v>63</v>
      </c>
      <c r="AO243" s="31" t="s">
        <v>2854</v>
      </c>
      <c r="AP243" s="31">
        <v>2006</v>
      </c>
      <c r="AQ243" s="31" t="s">
        <v>1745</v>
      </c>
      <c r="AR243" s="31" t="s">
        <v>49</v>
      </c>
      <c r="AS243" s="31" t="s">
        <v>50</v>
      </c>
      <c r="AT243" s="31" t="s">
        <v>21</v>
      </c>
      <c r="AU243" s="113" t="str">
        <f t="shared" si="95"/>
        <v>Coulston, N.J., 2006</v>
      </c>
      <c r="AV243" s="1"/>
      <c r="AW243" s="34" t="s">
        <v>823</v>
      </c>
      <c r="AX243" s="10"/>
      <c r="AY243" s="10"/>
      <c r="AZ243" s="10"/>
      <c r="BA243" s="10"/>
    </row>
    <row r="244" spans="1:53" s="11" customFormat="1" ht="15.75" customHeight="1" x14ac:dyDescent="0.3">
      <c r="A244" s="31" t="s">
        <v>1954</v>
      </c>
      <c r="B244" s="40">
        <v>20</v>
      </c>
      <c r="C244" s="32">
        <v>19.89</v>
      </c>
      <c r="D244" s="31">
        <f t="shared" si="70"/>
        <v>5.4999999999999719E-3</v>
      </c>
      <c r="E244" s="32">
        <f t="shared" si="87"/>
        <v>20</v>
      </c>
      <c r="F244" s="40">
        <v>50</v>
      </c>
      <c r="G244" s="32">
        <f t="shared" si="88"/>
        <v>250</v>
      </c>
      <c r="H244" s="31" t="s">
        <v>37</v>
      </c>
      <c r="I244" s="31" t="s">
        <v>543</v>
      </c>
      <c r="J244" s="31" t="s">
        <v>9</v>
      </c>
      <c r="K244" s="31"/>
      <c r="L244" s="31"/>
      <c r="M244" s="31" t="s">
        <v>48</v>
      </c>
      <c r="N244" s="31" t="s">
        <v>56</v>
      </c>
      <c r="O244" s="71">
        <v>11</v>
      </c>
      <c r="P244" s="31" t="s">
        <v>89</v>
      </c>
      <c r="Q244" s="39">
        <v>6</v>
      </c>
      <c r="R244" s="31">
        <f t="shared" si="66"/>
        <v>-5</v>
      </c>
      <c r="S244" s="31"/>
      <c r="T244" s="31"/>
      <c r="U244" s="31" t="s">
        <v>8</v>
      </c>
      <c r="V244" s="31"/>
      <c r="W244" s="31"/>
      <c r="X244" s="31" t="s">
        <v>17</v>
      </c>
      <c r="Y244" s="32">
        <f t="shared" si="89"/>
        <v>1.3</v>
      </c>
      <c r="Z244" s="32" t="str">
        <f t="shared" si="90"/>
        <v>NA</v>
      </c>
      <c r="AA244" s="41">
        <v>12.5</v>
      </c>
      <c r="AB244" s="31" t="s">
        <v>9</v>
      </c>
      <c r="AC244" s="32" t="str">
        <f t="shared" si="67"/>
        <v>NA</v>
      </c>
      <c r="AD244" s="32">
        <f t="shared" si="68"/>
        <v>12.5</v>
      </c>
      <c r="AE244" s="32" t="str">
        <f t="shared" si="69"/>
        <v>NA</v>
      </c>
      <c r="AF244" s="32">
        <f t="shared" si="91"/>
        <v>104</v>
      </c>
      <c r="AG244" s="40">
        <v>104</v>
      </c>
      <c r="AH244" s="32" t="s">
        <v>9</v>
      </c>
      <c r="AI244" s="40" t="s">
        <v>8</v>
      </c>
      <c r="AJ244" s="32" t="s">
        <v>9</v>
      </c>
      <c r="AK244" s="40" t="s">
        <v>8</v>
      </c>
      <c r="AL244" s="32" t="s">
        <v>9</v>
      </c>
      <c r="AM244" s="32">
        <f t="shared" si="92"/>
        <v>104</v>
      </c>
      <c r="AN244" s="40">
        <f t="shared" si="93"/>
        <v>104</v>
      </c>
      <c r="AO244" s="31" t="s">
        <v>2854</v>
      </c>
      <c r="AP244" s="31">
        <v>2006</v>
      </c>
      <c r="AQ244" s="31" t="s">
        <v>1745</v>
      </c>
      <c r="AR244" s="31" t="s">
        <v>49</v>
      </c>
      <c r="AS244" s="31" t="s">
        <v>50</v>
      </c>
      <c r="AT244" s="31" t="s">
        <v>21</v>
      </c>
      <c r="AU244" s="113" t="str">
        <f t="shared" si="95"/>
        <v>Coulston, N.J., 2006</v>
      </c>
      <c r="AV244" s="1"/>
      <c r="AW244" s="34" t="s">
        <v>823</v>
      </c>
      <c r="AX244" s="10"/>
      <c r="AY244" s="10"/>
      <c r="AZ244" s="10"/>
      <c r="BA244" s="10"/>
    </row>
    <row r="245" spans="1:53" s="11" customFormat="1" ht="15.75" customHeight="1" x14ac:dyDescent="0.3">
      <c r="A245" s="31" t="s">
        <v>2439</v>
      </c>
      <c r="B245" s="40">
        <v>0.5</v>
      </c>
      <c r="C245" s="32" t="s">
        <v>8</v>
      </c>
      <c r="D245" s="31" t="str">
        <f t="shared" si="70"/>
        <v>NA</v>
      </c>
      <c r="E245" s="32">
        <f t="shared" si="87"/>
        <v>0.5</v>
      </c>
      <c r="F245" s="40">
        <v>6</v>
      </c>
      <c r="G245" s="32">
        <f t="shared" si="88"/>
        <v>1200</v>
      </c>
      <c r="H245" s="31" t="s">
        <v>1919</v>
      </c>
      <c r="I245" s="31" t="s">
        <v>1921</v>
      </c>
      <c r="J245" s="31" t="s">
        <v>9</v>
      </c>
      <c r="K245" s="31"/>
      <c r="L245" s="31"/>
      <c r="M245" s="31" t="s">
        <v>28</v>
      </c>
      <c r="N245" s="31" t="s">
        <v>51</v>
      </c>
      <c r="O245" s="31"/>
      <c r="P245" s="31" t="s">
        <v>199</v>
      </c>
      <c r="Q245" s="31"/>
      <c r="R245" s="31" t="str">
        <f t="shared" si="66"/>
        <v>NA</v>
      </c>
      <c r="S245" s="31">
        <v>2</v>
      </c>
      <c r="T245" s="31">
        <f>350+273</f>
        <v>623</v>
      </c>
      <c r="U245" s="31" t="s">
        <v>1422</v>
      </c>
      <c r="V245" s="31"/>
      <c r="W245" s="31">
        <v>773</v>
      </c>
      <c r="X245" s="31" t="s">
        <v>29</v>
      </c>
      <c r="Y245" s="32" t="str">
        <f t="shared" si="89"/>
        <v>NA</v>
      </c>
      <c r="Z245" s="32" t="str">
        <f t="shared" si="90"/>
        <v>NA</v>
      </c>
      <c r="AA245" s="32" t="s">
        <v>8</v>
      </c>
      <c r="AB245" s="31" t="s">
        <v>9</v>
      </c>
      <c r="AC245" s="32">
        <f t="shared" si="67"/>
        <v>25.348837209302324</v>
      </c>
      <c r="AD245" s="32">
        <f t="shared" si="68"/>
        <v>25.348837209302324</v>
      </c>
      <c r="AE245" s="32" t="str">
        <f t="shared" si="69"/>
        <v>NA</v>
      </c>
      <c r="AF245" s="32" t="str">
        <f t="shared" si="91"/>
        <v>NA</v>
      </c>
      <c r="AG245" s="40" t="s">
        <v>8</v>
      </c>
      <c r="AH245" s="32" t="s">
        <v>9</v>
      </c>
      <c r="AI245" s="40" t="s">
        <v>8</v>
      </c>
      <c r="AJ245" s="32" t="s">
        <v>9</v>
      </c>
      <c r="AK245" s="40">
        <v>43</v>
      </c>
      <c r="AL245" s="32" t="s">
        <v>9</v>
      </c>
      <c r="AM245" s="32">
        <f t="shared" si="92"/>
        <v>43</v>
      </c>
      <c r="AN245" s="40">
        <f t="shared" si="93"/>
        <v>43</v>
      </c>
      <c r="AO245" s="31" t="s">
        <v>2844</v>
      </c>
      <c r="AP245" s="31">
        <v>2006</v>
      </c>
      <c r="AQ245" s="31" t="s">
        <v>52</v>
      </c>
      <c r="AR245" s="31" t="s">
        <v>53</v>
      </c>
      <c r="AS245" s="31" t="s">
        <v>54</v>
      </c>
      <c r="AT245" s="31" t="s">
        <v>21</v>
      </c>
      <c r="AU245" s="113" t="str">
        <f t="shared" si="95"/>
        <v>Aries, F.J.C.S., 2006</v>
      </c>
      <c r="AV245" s="6"/>
      <c r="AW245" s="34"/>
      <c r="AX245" s="10"/>
      <c r="AY245" s="10"/>
      <c r="AZ245" s="10"/>
      <c r="BA245" s="10"/>
    </row>
    <row r="246" spans="1:53" s="11" customFormat="1" ht="15.75" customHeight="1" x14ac:dyDescent="0.3">
      <c r="A246" s="31" t="s">
        <v>2439</v>
      </c>
      <c r="B246" s="40">
        <v>0.5</v>
      </c>
      <c r="C246" s="32" t="s">
        <v>8</v>
      </c>
      <c r="D246" s="31" t="str">
        <f t="shared" si="70"/>
        <v>NA</v>
      </c>
      <c r="E246" s="32">
        <f t="shared" si="87"/>
        <v>0.5</v>
      </c>
      <c r="F246" s="40">
        <v>2</v>
      </c>
      <c r="G246" s="32">
        <f t="shared" si="88"/>
        <v>400</v>
      </c>
      <c r="H246" s="31" t="s">
        <v>1919</v>
      </c>
      <c r="I246" s="31" t="s">
        <v>1922</v>
      </c>
      <c r="J246" s="31" t="s">
        <v>9</v>
      </c>
      <c r="K246" s="31"/>
      <c r="L246" s="31"/>
      <c r="M246" s="31" t="s">
        <v>28</v>
      </c>
      <c r="N246" s="31" t="s">
        <v>51</v>
      </c>
      <c r="O246" s="31"/>
      <c r="P246" s="31" t="s">
        <v>199</v>
      </c>
      <c r="Q246" s="31"/>
      <c r="R246" s="31" t="str">
        <f t="shared" si="66"/>
        <v>NA</v>
      </c>
      <c r="S246" s="31">
        <v>2</v>
      </c>
      <c r="T246" s="31">
        <v>623</v>
      </c>
      <c r="U246" s="31" t="s">
        <v>1422</v>
      </c>
      <c r="V246" s="31"/>
      <c r="W246" s="31">
        <v>773</v>
      </c>
      <c r="X246" s="31" t="s">
        <v>29</v>
      </c>
      <c r="Y246" s="32" t="str">
        <f t="shared" si="89"/>
        <v>NA</v>
      </c>
      <c r="Z246" s="32" t="str">
        <f t="shared" si="90"/>
        <v>NA</v>
      </c>
      <c r="AA246" s="32" t="s">
        <v>8</v>
      </c>
      <c r="AB246" s="31" t="s">
        <v>9</v>
      </c>
      <c r="AC246" s="32">
        <f t="shared" si="67"/>
        <v>19.464285714285715</v>
      </c>
      <c r="AD246" s="32">
        <f t="shared" si="68"/>
        <v>19.464285714285715</v>
      </c>
      <c r="AE246" s="32" t="str">
        <f t="shared" si="69"/>
        <v>NA</v>
      </c>
      <c r="AF246" s="32" t="str">
        <f t="shared" si="91"/>
        <v>NA</v>
      </c>
      <c r="AG246" s="40" t="s">
        <v>8</v>
      </c>
      <c r="AH246" s="32" t="s">
        <v>9</v>
      </c>
      <c r="AI246" s="40" t="s">
        <v>8</v>
      </c>
      <c r="AJ246" s="32" t="s">
        <v>9</v>
      </c>
      <c r="AK246" s="40">
        <v>56</v>
      </c>
      <c r="AL246" s="32" t="s">
        <v>9</v>
      </c>
      <c r="AM246" s="32">
        <f t="shared" si="92"/>
        <v>56</v>
      </c>
      <c r="AN246" s="40">
        <f t="shared" si="93"/>
        <v>56</v>
      </c>
      <c r="AO246" s="31" t="s">
        <v>2844</v>
      </c>
      <c r="AP246" s="31">
        <v>2006</v>
      </c>
      <c r="AQ246" s="31" t="s">
        <v>52</v>
      </c>
      <c r="AR246" s="31" t="s">
        <v>53</v>
      </c>
      <c r="AS246" s="31" t="s">
        <v>54</v>
      </c>
      <c r="AT246" s="31" t="s">
        <v>21</v>
      </c>
      <c r="AU246" s="113" t="str">
        <f t="shared" si="95"/>
        <v>Aries, F.J.C.S., 2006</v>
      </c>
      <c r="AV246" s="6"/>
      <c r="AW246" s="34"/>
      <c r="AX246" s="10"/>
      <c r="AY246" s="10"/>
      <c r="AZ246" s="10"/>
      <c r="BA246" s="10"/>
    </row>
    <row r="247" spans="1:53" s="11" customFormat="1" ht="15.75" customHeight="1" x14ac:dyDescent="0.3">
      <c r="A247" s="31" t="s">
        <v>2439</v>
      </c>
      <c r="B247" s="40">
        <v>0.5</v>
      </c>
      <c r="C247" s="32" t="s">
        <v>8</v>
      </c>
      <c r="D247" s="31" t="str">
        <f t="shared" si="70"/>
        <v>NA</v>
      </c>
      <c r="E247" s="32">
        <f t="shared" si="87"/>
        <v>0.5</v>
      </c>
      <c r="F247" s="40">
        <v>66</v>
      </c>
      <c r="G247" s="32">
        <f t="shared" si="88"/>
        <v>13200</v>
      </c>
      <c r="H247" s="31" t="s">
        <v>1919</v>
      </c>
      <c r="I247" s="31" t="s">
        <v>55</v>
      </c>
      <c r="J247" s="31" t="s">
        <v>9</v>
      </c>
      <c r="K247" s="31"/>
      <c r="L247" s="31"/>
      <c r="M247" s="31" t="s">
        <v>28</v>
      </c>
      <c r="N247" s="31" t="s">
        <v>51</v>
      </c>
      <c r="O247" s="31"/>
      <c r="P247" s="31" t="s">
        <v>199</v>
      </c>
      <c r="Q247" s="31"/>
      <c r="R247" s="31" t="str">
        <f t="shared" si="66"/>
        <v>NA</v>
      </c>
      <c r="S247" s="31">
        <v>2</v>
      </c>
      <c r="T247" s="31">
        <v>623</v>
      </c>
      <c r="U247" s="31" t="s">
        <v>1422</v>
      </c>
      <c r="V247" s="31"/>
      <c r="W247" s="31">
        <v>773</v>
      </c>
      <c r="X247" s="31" t="s">
        <v>29</v>
      </c>
      <c r="Y247" s="32" t="str">
        <f t="shared" si="89"/>
        <v>NA</v>
      </c>
      <c r="Z247" s="32" t="str">
        <f t="shared" si="90"/>
        <v>NA</v>
      </c>
      <c r="AA247" s="32" t="s">
        <v>8</v>
      </c>
      <c r="AB247" s="31" t="s">
        <v>9</v>
      </c>
      <c r="AC247" s="32">
        <f t="shared" si="67"/>
        <v>37.586206896551722</v>
      </c>
      <c r="AD247" s="32">
        <f t="shared" si="68"/>
        <v>37.586206896551722</v>
      </c>
      <c r="AE247" s="32" t="str">
        <f t="shared" si="69"/>
        <v>NA</v>
      </c>
      <c r="AF247" s="32" t="str">
        <f t="shared" si="91"/>
        <v>NA</v>
      </c>
      <c r="AG247" s="40" t="s">
        <v>8</v>
      </c>
      <c r="AH247" s="32" t="s">
        <v>9</v>
      </c>
      <c r="AI247" s="40" t="s">
        <v>8</v>
      </c>
      <c r="AJ247" s="32" t="s">
        <v>9</v>
      </c>
      <c r="AK247" s="40">
        <v>29</v>
      </c>
      <c r="AL247" s="32" t="s">
        <v>9</v>
      </c>
      <c r="AM247" s="32">
        <f t="shared" si="92"/>
        <v>29</v>
      </c>
      <c r="AN247" s="40">
        <f t="shared" si="93"/>
        <v>29</v>
      </c>
      <c r="AO247" s="31" t="s">
        <v>2844</v>
      </c>
      <c r="AP247" s="31">
        <v>2006</v>
      </c>
      <c r="AQ247" s="31" t="s">
        <v>52</v>
      </c>
      <c r="AR247" s="31" t="s">
        <v>53</v>
      </c>
      <c r="AS247" s="31" t="s">
        <v>54</v>
      </c>
      <c r="AT247" s="31" t="s">
        <v>21</v>
      </c>
      <c r="AU247" s="113" t="str">
        <f t="shared" si="95"/>
        <v>Aries, F.J.C.S., 2006</v>
      </c>
      <c r="AV247" s="6"/>
      <c r="AW247" s="34"/>
      <c r="AX247" s="10"/>
      <c r="AY247" s="10"/>
      <c r="AZ247" s="10"/>
      <c r="BA247" s="10"/>
    </row>
    <row r="248" spans="1:53" s="11" customFormat="1" ht="15.75" customHeight="1" x14ac:dyDescent="0.3">
      <c r="A248" s="31" t="s">
        <v>2439</v>
      </c>
      <c r="B248" s="40">
        <v>0.5</v>
      </c>
      <c r="C248" s="32" t="s">
        <v>8</v>
      </c>
      <c r="D248" s="31" t="str">
        <f t="shared" si="70"/>
        <v>NA</v>
      </c>
      <c r="E248" s="32">
        <f t="shared" si="87"/>
        <v>0.5</v>
      </c>
      <c r="F248" s="40">
        <v>28</v>
      </c>
      <c r="G248" s="32">
        <f t="shared" si="88"/>
        <v>5600</v>
      </c>
      <c r="H248" s="31" t="s">
        <v>1919</v>
      </c>
      <c r="I248" s="31" t="s">
        <v>1920</v>
      </c>
      <c r="J248" s="31" t="s">
        <v>9</v>
      </c>
      <c r="K248" s="31"/>
      <c r="L248" s="31"/>
      <c r="M248" s="31" t="s">
        <v>28</v>
      </c>
      <c r="N248" s="31" t="s">
        <v>51</v>
      </c>
      <c r="O248" s="31"/>
      <c r="P248" s="31" t="s">
        <v>199</v>
      </c>
      <c r="Q248" s="31"/>
      <c r="R248" s="31" t="str">
        <f t="shared" si="66"/>
        <v>NA</v>
      </c>
      <c r="S248" s="31">
        <v>2</v>
      </c>
      <c r="T248" s="31">
        <v>623</v>
      </c>
      <c r="U248" s="31" t="s">
        <v>1422</v>
      </c>
      <c r="V248" s="31"/>
      <c r="W248" s="31">
        <v>773</v>
      </c>
      <c r="X248" s="31" t="s">
        <v>29</v>
      </c>
      <c r="Y248" s="32" t="str">
        <f t="shared" si="89"/>
        <v>NA</v>
      </c>
      <c r="Z248" s="32" t="str">
        <f t="shared" si="90"/>
        <v>NA</v>
      </c>
      <c r="AA248" s="32" t="s">
        <v>8</v>
      </c>
      <c r="AB248" s="31" t="s">
        <v>9</v>
      </c>
      <c r="AC248" s="32">
        <f t="shared" si="67"/>
        <v>34.0625</v>
      </c>
      <c r="AD248" s="32">
        <f t="shared" si="68"/>
        <v>34.0625</v>
      </c>
      <c r="AE248" s="32" t="str">
        <f t="shared" si="69"/>
        <v>NA</v>
      </c>
      <c r="AF248" s="32" t="str">
        <f t="shared" si="91"/>
        <v>NA</v>
      </c>
      <c r="AG248" s="40" t="s">
        <v>8</v>
      </c>
      <c r="AH248" s="32" t="s">
        <v>9</v>
      </c>
      <c r="AI248" s="40" t="s">
        <v>8</v>
      </c>
      <c r="AJ248" s="32" t="s">
        <v>9</v>
      </c>
      <c r="AK248" s="40">
        <v>32</v>
      </c>
      <c r="AL248" s="32" t="s">
        <v>9</v>
      </c>
      <c r="AM248" s="32">
        <f t="shared" si="92"/>
        <v>32</v>
      </c>
      <c r="AN248" s="40">
        <f t="shared" si="93"/>
        <v>32</v>
      </c>
      <c r="AO248" s="31" t="s">
        <v>2844</v>
      </c>
      <c r="AP248" s="31">
        <v>2006</v>
      </c>
      <c r="AQ248" s="31" t="s">
        <v>52</v>
      </c>
      <c r="AR248" s="31" t="s">
        <v>53</v>
      </c>
      <c r="AS248" s="31" t="s">
        <v>54</v>
      </c>
      <c r="AT248" s="31" t="s">
        <v>21</v>
      </c>
      <c r="AU248" s="113" t="str">
        <f t="shared" si="95"/>
        <v>Aries, F.J.C.S., 2006</v>
      </c>
      <c r="AV248" s="6"/>
      <c r="AW248" s="34"/>
      <c r="AX248" s="10"/>
      <c r="AY248" s="10"/>
      <c r="AZ248" s="10"/>
      <c r="BA248" s="10"/>
    </row>
    <row r="249" spans="1:53" s="11" customFormat="1" ht="15.75" customHeight="1" x14ac:dyDescent="0.3">
      <c r="A249" s="31" t="s">
        <v>2439</v>
      </c>
      <c r="B249" s="40">
        <v>0.5</v>
      </c>
      <c r="C249" s="32" t="s">
        <v>8</v>
      </c>
      <c r="D249" s="31" t="str">
        <f t="shared" si="70"/>
        <v>NA</v>
      </c>
      <c r="E249" s="32">
        <f t="shared" si="87"/>
        <v>0.5</v>
      </c>
      <c r="F249" s="40">
        <v>6</v>
      </c>
      <c r="G249" s="32">
        <f t="shared" si="88"/>
        <v>1200</v>
      </c>
      <c r="H249" s="31" t="s">
        <v>1919</v>
      </c>
      <c r="I249" s="31" t="s">
        <v>1921</v>
      </c>
      <c r="J249" s="31" t="s">
        <v>9</v>
      </c>
      <c r="K249" s="31"/>
      <c r="L249" s="31"/>
      <c r="M249" s="49" t="s">
        <v>303</v>
      </c>
      <c r="N249" s="31" t="s">
        <v>51</v>
      </c>
      <c r="O249" s="31"/>
      <c r="P249" s="31" t="s">
        <v>199</v>
      </c>
      <c r="Q249" s="31"/>
      <c r="R249" s="31" t="str">
        <f t="shared" si="66"/>
        <v>NA</v>
      </c>
      <c r="S249" s="31">
        <v>2</v>
      </c>
      <c r="T249" s="31">
        <v>623</v>
      </c>
      <c r="U249" s="31" t="s">
        <v>1422</v>
      </c>
      <c r="V249" s="31"/>
      <c r="W249" s="31">
        <v>773</v>
      </c>
      <c r="X249" s="31" t="s">
        <v>29</v>
      </c>
      <c r="Y249" s="32" t="str">
        <f t="shared" si="89"/>
        <v>NA</v>
      </c>
      <c r="Z249" s="32" t="str">
        <f t="shared" si="90"/>
        <v>NA</v>
      </c>
      <c r="AA249" s="32" t="s">
        <v>8</v>
      </c>
      <c r="AB249" s="31" t="s">
        <v>9</v>
      </c>
      <c r="AC249" s="32">
        <f t="shared" si="67"/>
        <v>22.244897959183675</v>
      </c>
      <c r="AD249" s="32">
        <f t="shared" si="68"/>
        <v>22.244897959183675</v>
      </c>
      <c r="AE249" s="32" t="str">
        <f t="shared" si="69"/>
        <v>NA</v>
      </c>
      <c r="AF249" s="32" t="str">
        <f t="shared" si="91"/>
        <v>NA</v>
      </c>
      <c r="AG249" s="40" t="s">
        <v>8</v>
      </c>
      <c r="AH249" s="32" t="s">
        <v>9</v>
      </c>
      <c r="AI249" s="40" t="s">
        <v>8</v>
      </c>
      <c r="AJ249" s="32" t="s">
        <v>9</v>
      </c>
      <c r="AK249" s="40">
        <v>49</v>
      </c>
      <c r="AL249" s="32" t="s">
        <v>9</v>
      </c>
      <c r="AM249" s="32">
        <f t="shared" si="92"/>
        <v>49</v>
      </c>
      <c r="AN249" s="40">
        <f t="shared" si="93"/>
        <v>49</v>
      </c>
      <c r="AO249" s="31" t="s">
        <v>2844</v>
      </c>
      <c r="AP249" s="31">
        <v>2006</v>
      </c>
      <c r="AQ249" s="31" t="s">
        <v>52</v>
      </c>
      <c r="AR249" s="31" t="s">
        <v>53</v>
      </c>
      <c r="AS249" s="31" t="s">
        <v>54</v>
      </c>
      <c r="AT249" s="31" t="s">
        <v>21</v>
      </c>
      <c r="AU249" s="113" t="str">
        <f t="shared" si="95"/>
        <v>Aries, F.J.C.S., 2006</v>
      </c>
      <c r="AV249" s="6"/>
      <c r="AW249" s="34"/>
      <c r="AX249" s="10"/>
      <c r="AY249" s="10"/>
      <c r="AZ249" s="10"/>
      <c r="BA249" s="10"/>
    </row>
    <row r="250" spans="1:53" s="9" customFormat="1" ht="18.600000000000001" customHeight="1" x14ac:dyDescent="0.3">
      <c r="A250" s="31" t="s">
        <v>2439</v>
      </c>
      <c r="B250" s="40">
        <v>0.5</v>
      </c>
      <c r="C250" s="32" t="s">
        <v>8</v>
      </c>
      <c r="D250" s="31" t="str">
        <f t="shared" si="70"/>
        <v>NA</v>
      </c>
      <c r="E250" s="32">
        <f t="shared" si="87"/>
        <v>0.5</v>
      </c>
      <c r="F250" s="40">
        <v>6</v>
      </c>
      <c r="G250" s="32">
        <f t="shared" si="88"/>
        <v>1200</v>
      </c>
      <c r="H250" s="31" t="s">
        <v>1919</v>
      </c>
      <c r="I250" s="31" t="s">
        <v>1923</v>
      </c>
      <c r="J250" s="31" t="s">
        <v>9</v>
      </c>
      <c r="K250" s="31"/>
      <c r="L250" s="31"/>
      <c r="M250" s="49" t="s">
        <v>303</v>
      </c>
      <c r="N250" s="31" t="s">
        <v>56</v>
      </c>
      <c r="O250" s="31"/>
      <c r="P250" s="31" t="s">
        <v>199</v>
      </c>
      <c r="Q250" s="31"/>
      <c r="R250" s="31" t="str">
        <f t="shared" si="66"/>
        <v>NA</v>
      </c>
      <c r="S250" s="31">
        <v>2</v>
      </c>
      <c r="T250" s="31">
        <v>623</v>
      </c>
      <c r="U250" s="31" t="s">
        <v>1422</v>
      </c>
      <c r="V250" s="31"/>
      <c r="W250" s="31">
        <v>773</v>
      </c>
      <c r="X250" s="31" t="s">
        <v>29</v>
      </c>
      <c r="Y250" s="32" t="str">
        <f t="shared" si="89"/>
        <v>NA</v>
      </c>
      <c r="Z250" s="32" t="str">
        <f t="shared" si="90"/>
        <v>NA</v>
      </c>
      <c r="AA250" s="32" t="s">
        <v>8</v>
      </c>
      <c r="AB250" s="31" t="s">
        <v>9</v>
      </c>
      <c r="AC250" s="32">
        <f t="shared" si="67"/>
        <v>21.8</v>
      </c>
      <c r="AD250" s="32">
        <f t="shared" si="68"/>
        <v>21.8</v>
      </c>
      <c r="AE250" s="32" t="str">
        <f t="shared" si="69"/>
        <v>NA</v>
      </c>
      <c r="AF250" s="32" t="str">
        <f t="shared" si="91"/>
        <v>NA</v>
      </c>
      <c r="AG250" s="40" t="s">
        <v>8</v>
      </c>
      <c r="AH250" s="32" t="s">
        <v>9</v>
      </c>
      <c r="AI250" s="40" t="s">
        <v>8</v>
      </c>
      <c r="AJ250" s="32" t="s">
        <v>9</v>
      </c>
      <c r="AK250" s="40">
        <v>50</v>
      </c>
      <c r="AL250" s="32" t="s">
        <v>9</v>
      </c>
      <c r="AM250" s="32">
        <f t="shared" si="92"/>
        <v>50</v>
      </c>
      <c r="AN250" s="40">
        <f t="shared" si="93"/>
        <v>50</v>
      </c>
      <c r="AO250" s="31" t="s">
        <v>2844</v>
      </c>
      <c r="AP250" s="31">
        <v>2006</v>
      </c>
      <c r="AQ250" s="31" t="s">
        <v>52</v>
      </c>
      <c r="AR250" s="31" t="s">
        <v>53</v>
      </c>
      <c r="AS250" s="31" t="s">
        <v>54</v>
      </c>
      <c r="AT250" s="31" t="s">
        <v>21</v>
      </c>
      <c r="AU250" s="113" t="str">
        <f t="shared" si="95"/>
        <v>Aries, F.J.C.S., 2006</v>
      </c>
      <c r="AV250" s="6"/>
      <c r="AW250" s="34"/>
    </row>
    <row r="251" spans="1:53" s="9" customFormat="1" ht="16.95" customHeight="1" x14ac:dyDescent="0.3">
      <c r="A251" s="31" t="s">
        <v>2439</v>
      </c>
      <c r="B251" s="40">
        <v>1</v>
      </c>
      <c r="C251" s="32">
        <v>0.78</v>
      </c>
      <c r="D251" s="31">
        <f t="shared" si="70"/>
        <v>0.21999999999999997</v>
      </c>
      <c r="E251" s="32">
        <f t="shared" si="87"/>
        <v>1</v>
      </c>
      <c r="F251" s="40">
        <v>148</v>
      </c>
      <c r="G251" s="32">
        <f t="shared" si="88"/>
        <v>14800</v>
      </c>
      <c r="H251" s="31" t="s">
        <v>22</v>
      </c>
      <c r="I251" s="31" t="s">
        <v>544</v>
      </c>
      <c r="J251" s="31" t="s">
        <v>9</v>
      </c>
      <c r="K251" s="31"/>
      <c r="L251" s="31"/>
      <c r="M251" s="31" t="s">
        <v>28</v>
      </c>
      <c r="N251" s="31" t="s">
        <v>51</v>
      </c>
      <c r="O251" s="31"/>
      <c r="P251" s="31" t="s">
        <v>199</v>
      </c>
      <c r="Q251" s="39">
        <v>8.5</v>
      </c>
      <c r="R251" s="31" t="str">
        <f t="shared" si="66"/>
        <v>NA</v>
      </c>
      <c r="S251" s="31">
        <v>2</v>
      </c>
      <c r="T251" s="31">
        <v>673</v>
      </c>
      <c r="U251" s="31" t="s">
        <v>1422</v>
      </c>
      <c r="V251" s="31">
        <v>1</v>
      </c>
      <c r="W251" s="31">
        <v>523</v>
      </c>
      <c r="X251" s="31" t="s">
        <v>95</v>
      </c>
      <c r="Y251" s="32" t="str">
        <f t="shared" si="89"/>
        <v>NA</v>
      </c>
      <c r="Z251" s="32">
        <f t="shared" si="90"/>
        <v>1.1400000000000001</v>
      </c>
      <c r="AA251" s="40">
        <v>60</v>
      </c>
      <c r="AB251" s="31" t="s">
        <v>9</v>
      </c>
      <c r="AC251" s="32" t="str">
        <f t="shared" si="67"/>
        <v>NA</v>
      </c>
      <c r="AD251" s="32">
        <f t="shared" si="68"/>
        <v>60</v>
      </c>
      <c r="AE251" s="32" t="str">
        <f t="shared" si="69"/>
        <v>NA</v>
      </c>
      <c r="AF251" s="32">
        <f t="shared" si="91"/>
        <v>19</v>
      </c>
      <c r="AG251" s="40">
        <v>19</v>
      </c>
      <c r="AH251" s="32" t="s">
        <v>9</v>
      </c>
      <c r="AI251" s="40" t="s">
        <v>8</v>
      </c>
      <c r="AJ251" s="32" t="s">
        <v>9</v>
      </c>
      <c r="AK251" s="40">
        <v>32</v>
      </c>
      <c r="AL251" s="32" t="s">
        <v>9</v>
      </c>
      <c r="AM251" s="32">
        <f t="shared" si="92"/>
        <v>19</v>
      </c>
      <c r="AN251" s="40">
        <f t="shared" si="93"/>
        <v>19</v>
      </c>
      <c r="AO251" s="31" t="s">
        <v>2854</v>
      </c>
      <c r="AP251" s="31">
        <v>2006</v>
      </c>
      <c r="AQ251" s="31" t="s">
        <v>57</v>
      </c>
      <c r="AR251" s="31" t="s">
        <v>58</v>
      </c>
      <c r="AS251" s="31" t="s">
        <v>59</v>
      </c>
      <c r="AT251" s="31" t="s">
        <v>45</v>
      </c>
      <c r="AU251" s="113" t="str">
        <f t="shared" si="95"/>
        <v>Piqueras, C., 2006</v>
      </c>
      <c r="AV251" s="6" t="s">
        <v>913</v>
      </c>
      <c r="AW251" s="34" t="s">
        <v>827</v>
      </c>
    </row>
    <row r="252" spans="1:53" s="9" customFormat="1" ht="19.2" customHeight="1" x14ac:dyDescent="0.3">
      <c r="A252" s="31" t="s">
        <v>14</v>
      </c>
      <c r="B252" s="40">
        <v>1</v>
      </c>
      <c r="C252" s="32">
        <v>0.77</v>
      </c>
      <c r="D252" s="31">
        <f t="shared" si="70"/>
        <v>0.22999999999999998</v>
      </c>
      <c r="E252" s="32">
        <f t="shared" si="87"/>
        <v>1</v>
      </c>
      <c r="F252" s="40">
        <v>148</v>
      </c>
      <c r="G252" s="32">
        <f t="shared" si="88"/>
        <v>14800</v>
      </c>
      <c r="H252" s="31" t="s">
        <v>22</v>
      </c>
      <c r="I252" s="31" t="s">
        <v>544</v>
      </c>
      <c r="J252" s="31" t="s">
        <v>9</v>
      </c>
      <c r="K252" s="31"/>
      <c r="L252" s="31"/>
      <c r="M252" s="31" t="s">
        <v>24</v>
      </c>
      <c r="N252" s="31"/>
      <c r="O252" s="31"/>
      <c r="P252" s="31" t="s">
        <v>199</v>
      </c>
      <c r="Q252" s="39">
        <v>8.5</v>
      </c>
      <c r="R252" s="31" t="str">
        <f t="shared" si="66"/>
        <v>NA</v>
      </c>
      <c r="S252" s="42" t="s">
        <v>60</v>
      </c>
      <c r="T252" s="31">
        <v>773</v>
      </c>
      <c r="U252" s="31" t="s">
        <v>1422</v>
      </c>
      <c r="V252" s="31">
        <v>1</v>
      </c>
      <c r="W252" s="31">
        <v>523</v>
      </c>
      <c r="X252" s="31" t="s">
        <v>95</v>
      </c>
      <c r="Y252" s="32" t="str">
        <f t="shared" si="89"/>
        <v>NA</v>
      </c>
      <c r="Z252" s="32">
        <f t="shared" si="90"/>
        <v>1.131</v>
      </c>
      <c r="AA252" s="40">
        <v>29</v>
      </c>
      <c r="AB252" s="31" t="s">
        <v>9</v>
      </c>
      <c r="AC252" s="32" t="str">
        <f t="shared" si="67"/>
        <v>NA</v>
      </c>
      <c r="AD252" s="32">
        <f t="shared" si="68"/>
        <v>29</v>
      </c>
      <c r="AE252" s="32" t="str">
        <f t="shared" si="69"/>
        <v>NA</v>
      </c>
      <c r="AF252" s="32">
        <f t="shared" si="91"/>
        <v>39</v>
      </c>
      <c r="AG252" s="40">
        <v>39</v>
      </c>
      <c r="AH252" s="32" t="s">
        <v>9</v>
      </c>
      <c r="AI252" s="40">
        <v>66</v>
      </c>
      <c r="AJ252" s="32" t="s">
        <v>9</v>
      </c>
      <c r="AK252" s="40">
        <v>74</v>
      </c>
      <c r="AL252" s="32" t="s">
        <v>9</v>
      </c>
      <c r="AM252" s="32">
        <f t="shared" si="92"/>
        <v>39</v>
      </c>
      <c r="AN252" s="40">
        <f t="shared" si="93"/>
        <v>39</v>
      </c>
      <c r="AO252" s="31" t="s">
        <v>2854</v>
      </c>
      <c r="AP252" s="31">
        <v>2006</v>
      </c>
      <c r="AQ252" s="31" t="s">
        <v>57</v>
      </c>
      <c r="AR252" s="31" t="s">
        <v>58</v>
      </c>
      <c r="AS252" s="31" t="s">
        <v>59</v>
      </c>
      <c r="AT252" s="31" t="s">
        <v>45</v>
      </c>
      <c r="AU252" s="113" t="str">
        <f t="shared" si="95"/>
        <v>Piqueras, C., 2006</v>
      </c>
      <c r="AV252" s="6" t="s">
        <v>913</v>
      </c>
      <c r="AW252" s="34" t="s">
        <v>827</v>
      </c>
    </row>
    <row r="253" spans="1:53" s="9" customFormat="1" x14ac:dyDescent="0.3">
      <c r="A253" s="31" t="s">
        <v>2439</v>
      </c>
      <c r="B253" s="40">
        <v>1</v>
      </c>
      <c r="C253" s="32">
        <v>0.65</v>
      </c>
      <c r="D253" s="31">
        <f t="shared" si="70"/>
        <v>0.35</v>
      </c>
      <c r="E253" s="32">
        <f t="shared" si="87"/>
        <v>1</v>
      </c>
      <c r="F253" s="40">
        <v>9</v>
      </c>
      <c r="G253" s="32">
        <f t="shared" si="88"/>
        <v>900</v>
      </c>
      <c r="H253" s="31" t="s">
        <v>61</v>
      </c>
      <c r="I253" s="31" t="s">
        <v>1890</v>
      </c>
      <c r="J253" s="31" t="s">
        <v>9</v>
      </c>
      <c r="K253" s="31"/>
      <c r="L253" s="31"/>
      <c r="M253" s="31" t="s">
        <v>28</v>
      </c>
      <c r="N253" s="31" t="s">
        <v>51</v>
      </c>
      <c r="O253" s="31"/>
      <c r="P253" s="31" t="s">
        <v>199</v>
      </c>
      <c r="Q253" s="39">
        <v>6.7</v>
      </c>
      <c r="R253" s="31" t="str">
        <f t="shared" si="66"/>
        <v>NA</v>
      </c>
      <c r="S253" s="42" t="s">
        <v>60</v>
      </c>
      <c r="T253" s="31">
        <v>673</v>
      </c>
      <c r="U253" s="31" t="s">
        <v>1422</v>
      </c>
      <c r="V253" s="31">
        <v>1</v>
      </c>
      <c r="W253" s="31">
        <v>523</v>
      </c>
      <c r="X253" s="31" t="s">
        <v>95</v>
      </c>
      <c r="Y253" s="32" t="str">
        <f t="shared" si="89"/>
        <v>NA</v>
      </c>
      <c r="Z253" s="32">
        <f t="shared" si="90"/>
        <v>1.1020000000000001</v>
      </c>
      <c r="AA253" s="40">
        <v>38</v>
      </c>
      <c r="AB253" s="31" t="s">
        <v>9</v>
      </c>
      <c r="AC253" s="32" t="str">
        <f t="shared" si="67"/>
        <v>NA</v>
      </c>
      <c r="AD253" s="32">
        <f t="shared" si="68"/>
        <v>38</v>
      </c>
      <c r="AE253" s="32" t="str">
        <f t="shared" si="69"/>
        <v>NA</v>
      </c>
      <c r="AF253" s="32">
        <f t="shared" si="91"/>
        <v>29</v>
      </c>
      <c r="AG253" s="40">
        <v>29</v>
      </c>
      <c r="AH253" s="32" t="s">
        <v>9</v>
      </c>
      <c r="AI253" s="40">
        <v>36</v>
      </c>
      <c r="AJ253" s="32" t="s">
        <v>9</v>
      </c>
      <c r="AK253" s="40" t="s">
        <v>8</v>
      </c>
      <c r="AL253" s="32" t="s">
        <v>9</v>
      </c>
      <c r="AM253" s="32">
        <f t="shared" si="92"/>
        <v>29</v>
      </c>
      <c r="AN253" s="40">
        <f t="shared" si="93"/>
        <v>29</v>
      </c>
      <c r="AO253" s="31" t="s">
        <v>2854</v>
      </c>
      <c r="AP253" s="31">
        <v>2006</v>
      </c>
      <c r="AQ253" s="31" t="s">
        <v>57</v>
      </c>
      <c r="AR253" s="31" t="s">
        <v>58</v>
      </c>
      <c r="AS253" s="31" t="s">
        <v>59</v>
      </c>
      <c r="AT253" s="31" t="s">
        <v>45</v>
      </c>
      <c r="AU253" s="113" t="str">
        <f t="shared" si="95"/>
        <v>Piqueras, C., 2006</v>
      </c>
      <c r="AV253" s="6" t="s">
        <v>913</v>
      </c>
      <c r="AW253" s="34" t="s">
        <v>828</v>
      </c>
    </row>
    <row r="254" spans="1:53" s="9" customFormat="1" ht="19.2" customHeight="1" x14ac:dyDescent="0.3">
      <c r="A254" s="31" t="s">
        <v>14</v>
      </c>
      <c r="B254" s="40">
        <v>1</v>
      </c>
      <c r="C254" s="32">
        <v>0.86</v>
      </c>
      <c r="D254" s="31">
        <f t="shared" si="70"/>
        <v>0.14000000000000001</v>
      </c>
      <c r="E254" s="32">
        <f t="shared" si="87"/>
        <v>1</v>
      </c>
      <c r="F254" s="40">
        <v>9</v>
      </c>
      <c r="G254" s="32">
        <f t="shared" si="88"/>
        <v>900</v>
      </c>
      <c r="H254" s="31" t="s">
        <v>61</v>
      </c>
      <c r="I254" s="31" t="s">
        <v>1890</v>
      </c>
      <c r="J254" s="31" t="s">
        <v>9</v>
      </c>
      <c r="K254" s="31"/>
      <c r="L254" s="31"/>
      <c r="M254" s="31" t="s">
        <v>24</v>
      </c>
      <c r="N254" s="31"/>
      <c r="O254" s="31"/>
      <c r="P254" s="31" t="s">
        <v>199</v>
      </c>
      <c r="Q254" s="39">
        <v>6.7</v>
      </c>
      <c r="R254" s="31" t="str">
        <f t="shared" si="66"/>
        <v>NA</v>
      </c>
      <c r="S254" s="31">
        <v>2</v>
      </c>
      <c r="T254" s="31">
        <v>773</v>
      </c>
      <c r="U254" s="31" t="s">
        <v>1422</v>
      </c>
      <c r="V254" s="31">
        <v>1</v>
      </c>
      <c r="W254" s="31">
        <v>523</v>
      </c>
      <c r="X254" s="31" t="s">
        <v>95</v>
      </c>
      <c r="Y254" s="32" t="str">
        <f t="shared" si="89"/>
        <v>NA</v>
      </c>
      <c r="Z254" s="32">
        <f t="shared" si="90"/>
        <v>1.0920000000000001</v>
      </c>
      <c r="AA254" s="40">
        <v>26</v>
      </c>
      <c r="AB254" s="31" t="s">
        <v>9</v>
      </c>
      <c r="AC254" s="32" t="str">
        <f t="shared" si="67"/>
        <v>NA</v>
      </c>
      <c r="AD254" s="32">
        <f t="shared" si="68"/>
        <v>26</v>
      </c>
      <c r="AE254" s="32" t="str">
        <f t="shared" si="69"/>
        <v>NA</v>
      </c>
      <c r="AF254" s="32">
        <f t="shared" si="91"/>
        <v>42</v>
      </c>
      <c r="AG254" s="40">
        <v>42</v>
      </c>
      <c r="AH254" s="32" t="s">
        <v>9</v>
      </c>
      <c r="AI254" s="40">
        <v>78</v>
      </c>
      <c r="AJ254" s="32" t="s">
        <v>9</v>
      </c>
      <c r="AK254" s="40" t="s">
        <v>8</v>
      </c>
      <c r="AL254" s="32" t="s">
        <v>9</v>
      </c>
      <c r="AM254" s="32">
        <f t="shared" si="92"/>
        <v>42</v>
      </c>
      <c r="AN254" s="40">
        <f t="shared" si="93"/>
        <v>42</v>
      </c>
      <c r="AO254" s="31" t="s">
        <v>2854</v>
      </c>
      <c r="AP254" s="31">
        <v>2006</v>
      </c>
      <c r="AQ254" s="31" t="s">
        <v>57</v>
      </c>
      <c r="AR254" s="31" t="s">
        <v>58</v>
      </c>
      <c r="AS254" s="31" t="s">
        <v>59</v>
      </c>
      <c r="AT254" s="31" t="s">
        <v>45</v>
      </c>
      <c r="AU254" s="113" t="str">
        <f t="shared" si="95"/>
        <v>Piqueras, C., 2006</v>
      </c>
      <c r="AV254" s="6" t="s">
        <v>913</v>
      </c>
      <c r="AW254" s="34" t="s">
        <v>828</v>
      </c>
    </row>
    <row r="255" spans="1:53" s="9" customFormat="1" ht="20.399999999999999" customHeight="1" x14ac:dyDescent="0.3">
      <c r="A255" s="31" t="s">
        <v>14</v>
      </c>
      <c r="B255" s="40">
        <v>1</v>
      </c>
      <c r="C255" s="32">
        <v>0.77</v>
      </c>
      <c r="D255" s="31">
        <f t="shared" si="70"/>
        <v>0.22999999999999998</v>
      </c>
      <c r="E255" s="32">
        <f t="shared" si="87"/>
        <v>1</v>
      </c>
      <c r="F255" s="40">
        <v>148</v>
      </c>
      <c r="G255" s="32">
        <f t="shared" si="88"/>
        <v>14800</v>
      </c>
      <c r="H255" s="31" t="s">
        <v>22</v>
      </c>
      <c r="I255" s="31" t="s">
        <v>544</v>
      </c>
      <c r="J255" s="31" t="s">
        <v>9</v>
      </c>
      <c r="K255" s="31"/>
      <c r="L255" s="31"/>
      <c r="M255" s="31" t="s">
        <v>24</v>
      </c>
      <c r="N255" s="31"/>
      <c r="O255" s="31"/>
      <c r="P255" s="31" t="s">
        <v>199</v>
      </c>
      <c r="Q255" s="39">
        <v>8.5</v>
      </c>
      <c r="R255" s="31" t="str">
        <f t="shared" si="66"/>
        <v>NA</v>
      </c>
      <c r="S255" s="31">
        <v>2</v>
      </c>
      <c r="T255" s="31">
        <v>773</v>
      </c>
      <c r="U255" s="31" t="s">
        <v>1422</v>
      </c>
      <c r="V255" s="31">
        <v>1</v>
      </c>
      <c r="W255" s="31">
        <v>523</v>
      </c>
      <c r="X255" s="31" t="s">
        <v>95</v>
      </c>
      <c r="Y255" s="32" t="str">
        <f t="shared" si="89"/>
        <v>NA</v>
      </c>
      <c r="Z255" s="32">
        <f t="shared" si="90"/>
        <v>1.089</v>
      </c>
      <c r="AA255" s="40">
        <v>9</v>
      </c>
      <c r="AB255" s="31" t="s">
        <v>9</v>
      </c>
      <c r="AC255" s="32" t="str">
        <f t="shared" si="67"/>
        <v>NA</v>
      </c>
      <c r="AD255" s="32">
        <f t="shared" si="68"/>
        <v>9</v>
      </c>
      <c r="AE255" s="32" t="str">
        <f t="shared" si="69"/>
        <v>NA</v>
      </c>
      <c r="AF255" s="32">
        <f t="shared" si="91"/>
        <v>121</v>
      </c>
      <c r="AG255" s="40">
        <v>121</v>
      </c>
      <c r="AH255" s="32" t="s">
        <v>9</v>
      </c>
      <c r="AI255" s="40">
        <v>106</v>
      </c>
      <c r="AJ255" s="32" t="s">
        <v>9</v>
      </c>
      <c r="AK255" s="40">
        <v>145</v>
      </c>
      <c r="AL255" s="32" t="s">
        <v>9</v>
      </c>
      <c r="AM255" s="32">
        <f t="shared" si="92"/>
        <v>121</v>
      </c>
      <c r="AN255" s="40">
        <f t="shared" si="93"/>
        <v>121</v>
      </c>
      <c r="AO255" s="31" t="s">
        <v>2854</v>
      </c>
      <c r="AP255" s="31">
        <v>2006</v>
      </c>
      <c r="AQ255" s="31" t="s">
        <v>57</v>
      </c>
      <c r="AR255" s="31" t="s">
        <v>58</v>
      </c>
      <c r="AS255" s="31" t="s">
        <v>59</v>
      </c>
      <c r="AT255" s="31" t="s">
        <v>45</v>
      </c>
      <c r="AU255" s="113" t="str">
        <f t="shared" si="95"/>
        <v>Piqueras, C., 2006</v>
      </c>
      <c r="AV255" s="6" t="s">
        <v>913</v>
      </c>
      <c r="AW255" s="34" t="s">
        <v>827</v>
      </c>
    </row>
    <row r="256" spans="1:53" s="9" customFormat="1" ht="15" customHeight="1" x14ac:dyDescent="0.3">
      <c r="A256" s="31" t="s">
        <v>2439</v>
      </c>
      <c r="B256" s="40" t="s">
        <v>8</v>
      </c>
      <c r="C256" s="32">
        <v>0.12</v>
      </c>
      <c r="D256" s="31" t="str">
        <f t="shared" si="70"/>
        <v>NA</v>
      </c>
      <c r="E256" s="32">
        <f t="shared" si="87"/>
        <v>0.12</v>
      </c>
      <c r="F256" s="40">
        <v>246</v>
      </c>
      <c r="G256" s="32">
        <f t="shared" si="88"/>
        <v>205000</v>
      </c>
      <c r="H256" s="31" t="s">
        <v>63</v>
      </c>
      <c r="I256" s="31" t="s">
        <v>545</v>
      </c>
      <c r="J256" s="31" t="s">
        <v>1891</v>
      </c>
      <c r="K256" s="31"/>
      <c r="L256" s="31"/>
      <c r="M256" s="31" t="s">
        <v>33</v>
      </c>
      <c r="N256" s="31" t="s">
        <v>56</v>
      </c>
      <c r="O256" s="71">
        <v>10</v>
      </c>
      <c r="P256" s="31" t="s">
        <v>89</v>
      </c>
      <c r="Q256" s="31"/>
      <c r="R256" s="31" t="str">
        <f t="shared" si="66"/>
        <v>NA</v>
      </c>
      <c r="S256" s="31"/>
      <c r="T256" s="31"/>
      <c r="U256" s="31" t="s">
        <v>1422</v>
      </c>
      <c r="V256" s="31">
        <v>2</v>
      </c>
      <c r="W256" s="31">
        <v>573</v>
      </c>
      <c r="X256" s="31" t="s">
        <v>17</v>
      </c>
      <c r="Y256" s="32">
        <f>IF(AND(X256="CO Chemisorption",AA256&lt;&gt;"NA",AG256&lt;&gt;"NA"),AA256*AG256*0.001,"NA")</f>
        <v>1.1217999999999999</v>
      </c>
      <c r="Z256" s="32" t="str">
        <f>IF(AND(X256="H2 Chemisorption",AA256&lt;&gt;"NA",AG256&lt;&gt;"NA"),AA256*AG256*0.001,"NA")</f>
        <v>NA</v>
      </c>
      <c r="AA256" s="41">
        <v>7.1</v>
      </c>
      <c r="AB256" s="31" t="s">
        <v>9</v>
      </c>
      <c r="AC256" s="32" t="str">
        <f t="shared" si="67"/>
        <v>NA</v>
      </c>
      <c r="AD256" s="32">
        <f t="shared" si="68"/>
        <v>7.1</v>
      </c>
      <c r="AE256" s="32" t="str">
        <f t="shared" si="69"/>
        <v>NA</v>
      </c>
      <c r="AF256" s="32">
        <f>IF(AND(AG256="NA",AE256&lt;&gt;"NA"),AE256,AG256)</f>
        <v>158</v>
      </c>
      <c r="AG256" s="40">
        <v>158</v>
      </c>
      <c r="AH256" s="32" t="s">
        <v>9</v>
      </c>
      <c r="AI256" s="40" t="s">
        <v>8</v>
      </c>
      <c r="AJ256" s="32" t="s">
        <v>9</v>
      </c>
      <c r="AK256" s="40" t="s">
        <v>8</v>
      </c>
      <c r="AL256" s="32" t="s">
        <v>9</v>
      </c>
      <c r="AM256" s="32">
        <f t="shared" si="92"/>
        <v>158</v>
      </c>
      <c r="AN256" s="40">
        <f t="shared" si="93"/>
        <v>158</v>
      </c>
      <c r="AO256" s="31" t="s">
        <v>2844</v>
      </c>
      <c r="AP256" s="31">
        <v>2006</v>
      </c>
      <c r="AQ256" s="31" t="s">
        <v>1892</v>
      </c>
      <c r="AR256" s="31" t="s">
        <v>2414</v>
      </c>
      <c r="AS256" s="31" t="s">
        <v>66</v>
      </c>
      <c r="AT256" s="31" t="s">
        <v>67</v>
      </c>
      <c r="AU256" s="113" t="str">
        <f t="shared" si="95"/>
        <v>Pérez-Cadenas, A.F., 2006</v>
      </c>
      <c r="AV256" s="6"/>
      <c r="AW256" s="34"/>
    </row>
    <row r="257" spans="1:49" s="9" customFormat="1" ht="16.2" customHeight="1" x14ac:dyDescent="0.3">
      <c r="A257" s="31" t="s">
        <v>2439</v>
      </c>
      <c r="B257" s="40" t="s">
        <v>8</v>
      </c>
      <c r="C257" s="32">
        <v>0.16</v>
      </c>
      <c r="D257" s="31" t="str">
        <f t="shared" si="70"/>
        <v>NA</v>
      </c>
      <c r="E257" s="32">
        <f t="shared" si="87"/>
        <v>0.16</v>
      </c>
      <c r="F257" s="40">
        <v>498</v>
      </c>
      <c r="G257" s="32">
        <f t="shared" si="88"/>
        <v>311250</v>
      </c>
      <c r="H257" s="31" t="s">
        <v>63</v>
      </c>
      <c r="I257" s="31" t="s">
        <v>545</v>
      </c>
      <c r="J257" s="31" t="s">
        <v>1893</v>
      </c>
      <c r="K257" s="31"/>
      <c r="L257" s="31"/>
      <c r="M257" s="31" t="s">
        <v>33</v>
      </c>
      <c r="N257" s="31" t="s">
        <v>56</v>
      </c>
      <c r="O257" s="71">
        <v>10</v>
      </c>
      <c r="P257" s="31" t="s">
        <v>89</v>
      </c>
      <c r="Q257" s="31"/>
      <c r="R257" s="31" t="str">
        <f t="shared" si="66"/>
        <v>NA</v>
      </c>
      <c r="S257" s="31"/>
      <c r="T257" s="31"/>
      <c r="U257" s="31" t="s">
        <v>1422</v>
      </c>
      <c r="V257" s="31">
        <v>2</v>
      </c>
      <c r="W257" s="31">
        <v>573</v>
      </c>
      <c r="X257" s="31" t="s">
        <v>17</v>
      </c>
      <c r="Y257" s="32">
        <f>IF(AND(X257="CO Chemisorption",AA257&lt;&gt;"NA",AG257&lt;&gt;"NA"),AA257*AG257*0.001,"NA")</f>
        <v>1.1176000000000001</v>
      </c>
      <c r="Z257" s="32" t="str">
        <f>IF(AND(X257="H2 Chemisorption",AA257&lt;&gt;"NA",AG257&lt;&gt;"NA"),AA257*AG257*0.001,"NA")</f>
        <v>NA</v>
      </c>
      <c r="AA257" s="41">
        <v>4.4000000000000004</v>
      </c>
      <c r="AB257" s="31" t="s">
        <v>9</v>
      </c>
      <c r="AC257" s="32" t="str">
        <f t="shared" si="67"/>
        <v>NA</v>
      </c>
      <c r="AD257" s="32">
        <f t="shared" si="68"/>
        <v>4.4000000000000004</v>
      </c>
      <c r="AE257" s="32" t="str">
        <f t="shared" si="69"/>
        <v>NA</v>
      </c>
      <c r="AF257" s="32">
        <f>IF(AND(AG257="NA",AE257&lt;&gt;"NA"),AE257,AG257)</f>
        <v>254</v>
      </c>
      <c r="AG257" s="40">
        <v>254</v>
      </c>
      <c r="AH257" s="32" t="s">
        <v>9</v>
      </c>
      <c r="AI257" s="40" t="s">
        <v>8</v>
      </c>
      <c r="AJ257" s="32" t="s">
        <v>9</v>
      </c>
      <c r="AK257" s="40" t="s">
        <v>8</v>
      </c>
      <c r="AL257" s="32" t="s">
        <v>9</v>
      </c>
      <c r="AM257" s="32">
        <f t="shared" si="92"/>
        <v>254</v>
      </c>
      <c r="AN257" s="40">
        <f t="shared" si="93"/>
        <v>254</v>
      </c>
      <c r="AO257" s="31" t="s">
        <v>2844</v>
      </c>
      <c r="AP257" s="31">
        <v>2006</v>
      </c>
      <c r="AQ257" s="31" t="s">
        <v>1892</v>
      </c>
      <c r="AR257" s="31" t="s">
        <v>2414</v>
      </c>
      <c r="AS257" s="31" t="s">
        <v>66</v>
      </c>
      <c r="AT257" s="31" t="s">
        <v>67</v>
      </c>
      <c r="AU257" s="113" t="str">
        <f t="shared" si="95"/>
        <v>Pérez-Cadenas, A.F., 2006</v>
      </c>
      <c r="AV257" s="6"/>
      <c r="AW257" s="34"/>
    </row>
    <row r="258" spans="1:49" s="27" customFormat="1" x14ac:dyDescent="0.3">
      <c r="A258" s="31" t="s">
        <v>2439</v>
      </c>
      <c r="B258" s="40">
        <v>0.5</v>
      </c>
      <c r="C258" s="32" t="s">
        <v>8</v>
      </c>
      <c r="D258" s="31" t="str">
        <f t="shared" si="70"/>
        <v>NA</v>
      </c>
      <c r="E258" s="32">
        <f t="shared" ref="E258:E265" si="96">IF(B258="NA",C258,B258)</f>
        <v>0.5</v>
      </c>
      <c r="F258" s="40">
        <v>183</v>
      </c>
      <c r="G258" s="32">
        <f>IF(AND(B258="NA",F258&lt;&gt;"NA"),F258*100/C258,F258*100/B258)</f>
        <v>36600</v>
      </c>
      <c r="H258" s="31" t="s">
        <v>37</v>
      </c>
      <c r="I258" s="31" t="s">
        <v>832</v>
      </c>
      <c r="J258" s="31" t="s">
        <v>9</v>
      </c>
      <c r="K258" s="31">
        <v>673</v>
      </c>
      <c r="L258" s="31">
        <v>4</v>
      </c>
      <c r="M258" s="31" t="s">
        <v>24</v>
      </c>
      <c r="N258" s="31" t="s">
        <v>56</v>
      </c>
      <c r="O258" s="31"/>
      <c r="P258" s="31" t="s">
        <v>199</v>
      </c>
      <c r="Q258" s="39">
        <v>6.2</v>
      </c>
      <c r="R258" s="31" t="str">
        <f t="shared" ref="R258:R321" si="97">IF(AND(O258&lt;&gt;"",Q258&lt;&gt;""),Q258-O258,"NA")</f>
        <v>NA</v>
      </c>
      <c r="S258" s="31">
        <v>4</v>
      </c>
      <c r="T258" s="31">
        <v>673</v>
      </c>
      <c r="U258" s="31" t="s">
        <v>1422</v>
      </c>
      <c r="V258" s="31">
        <v>2</v>
      </c>
      <c r="W258" s="31">
        <v>473</v>
      </c>
      <c r="X258" s="31" t="s">
        <v>95</v>
      </c>
      <c r="Y258" s="32" t="str">
        <f t="shared" ref="Y258:Y264" si="98">IF(AND(X258="CO Chemisorption",AA258&lt;&gt;"NA",AG258&lt;&gt;"NA"),AA258*AG258*0.001,"NA")</f>
        <v>NA</v>
      </c>
      <c r="Z258" s="32">
        <f t="shared" ref="Z258:Z264" si="99">IF(AND(X258="H2 Chemisorption",AA258&lt;&gt;"NA",AG258&lt;&gt;"NA"),AA258*AG258*0.001,"NA")</f>
        <v>1.125</v>
      </c>
      <c r="AA258" s="32">
        <v>25</v>
      </c>
      <c r="AB258" s="31" t="s">
        <v>9</v>
      </c>
      <c r="AC258" s="32" t="str">
        <f t="shared" si="67"/>
        <v>NA</v>
      </c>
      <c r="AD258" s="32">
        <f t="shared" si="68"/>
        <v>25</v>
      </c>
      <c r="AE258" s="32" t="str">
        <f t="shared" si="69"/>
        <v>NA</v>
      </c>
      <c r="AF258" s="32">
        <f t="shared" ref="AF258:AF264" si="100">IF(AND(AG258="NA",AE258&lt;&gt;"NA"),AE258,AG258)</f>
        <v>45</v>
      </c>
      <c r="AG258" s="40">
        <v>45</v>
      </c>
      <c r="AH258" s="32" t="s">
        <v>9</v>
      </c>
      <c r="AI258" s="40" t="s">
        <v>8</v>
      </c>
      <c r="AJ258" s="32" t="s">
        <v>9</v>
      </c>
      <c r="AK258" s="40" t="s">
        <v>8</v>
      </c>
      <c r="AL258" s="32" t="s">
        <v>9</v>
      </c>
      <c r="AM258" s="32">
        <f t="shared" ref="AM258:AM265" si="101">IF(AND(AF258="NA",AK258&lt;&gt;"NA"),AK258,AF258)</f>
        <v>45</v>
      </c>
      <c r="AN258" s="40">
        <f t="shared" ref="AN258:AN265" si="102">IF(AND(AM258="NA",AI258&lt;&gt;"NA"),AI258,AM258)</f>
        <v>45</v>
      </c>
      <c r="AO258" s="31" t="s">
        <v>2844</v>
      </c>
      <c r="AP258" s="31">
        <v>2006</v>
      </c>
      <c r="AQ258" s="31" t="s">
        <v>1746</v>
      </c>
      <c r="AR258" s="31" t="s">
        <v>829</v>
      </c>
      <c r="AS258" s="31" t="s">
        <v>68</v>
      </c>
      <c r="AT258" s="31" t="s">
        <v>45</v>
      </c>
      <c r="AU258" s="113" t="str">
        <f t="shared" si="95"/>
        <v>Tidahy, H.L., 2006</v>
      </c>
      <c r="AV258" s="1"/>
      <c r="AW258" s="34" t="s">
        <v>826</v>
      </c>
    </row>
    <row r="259" spans="1:49" s="27" customFormat="1" x14ac:dyDescent="0.3">
      <c r="A259" s="31" t="s">
        <v>2439</v>
      </c>
      <c r="B259" s="40">
        <v>0.5</v>
      </c>
      <c r="C259" s="32" t="s">
        <v>8</v>
      </c>
      <c r="D259" s="31" t="str">
        <f t="shared" si="70"/>
        <v>NA</v>
      </c>
      <c r="E259" s="32">
        <f t="shared" si="96"/>
        <v>0.5</v>
      </c>
      <c r="F259" s="40">
        <v>184</v>
      </c>
      <c r="G259" s="32">
        <f>IF(AND(B259="NA",F259&lt;&gt;"NA"),F259*100/C259,F259*100/B259)</f>
        <v>36800</v>
      </c>
      <c r="H259" s="31" t="s">
        <v>15</v>
      </c>
      <c r="I259" s="31" t="s">
        <v>831</v>
      </c>
      <c r="J259" s="31" t="s">
        <v>9</v>
      </c>
      <c r="K259" s="31">
        <v>673</v>
      </c>
      <c r="L259" s="31">
        <v>4</v>
      </c>
      <c r="M259" s="31" t="s">
        <v>24</v>
      </c>
      <c r="N259" s="31" t="s">
        <v>56</v>
      </c>
      <c r="O259" s="31"/>
      <c r="P259" s="31" t="s">
        <v>199</v>
      </c>
      <c r="Q259" s="39">
        <v>6.1</v>
      </c>
      <c r="R259" s="31" t="str">
        <f t="shared" si="97"/>
        <v>NA</v>
      </c>
      <c r="S259" s="31">
        <v>4</v>
      </c>
      <c r="T259" s="31">
        <v>673</v>
      </c>
      <c r="U259" s="31" t="s">
        <v>1422</v>
      </c>
      <c r="V259" s="31">
        <v>2</v>
      </c>
      <c r="W259" s="31">
        <v>473</v>
      </c>
      <c r="X259" s="31" t="s">
        <v>95</v>
      </c>
      <c r="Y259" s="32" t="str">
        <f t="shared" si="98"/>
        <v>NA</v>
      </c>
      <c r="Z259" s="32">
        <f t="shared" si="99"/>
        <v>1.1200000000000001</v>
      </c>
      <c r="AA259" s="32">
        <v>32</v>
      </c>
      <c r="AB259" s="31" t="s">
        <v>9</v>
      </c>
      <c r="AC259" s="32" t="str">
        <f t="shared" ref="AC259:AC322" si="103">IF(AND(AA259="NA",AN259&lt;&gt;"NA"),1000*1.09/AN259,"NA")</f>
        <v>NA</v>
      </c>
      <c r="AD259" s="32">
        <f t="shared" ref="AD259:AD322" si="104">IF(AND(AA259="NA",AC259&lt;&gt;"NA"),AC259,AA259)</f>
        <v>32</v>
      </c>
      <c r="AE259" s="32" t="str">
        <f t="shared" ref="AE259:AE322" si="105">IF(AND(AA259&lt;&gt;"NA",AG259="NA"),1.09*1000/AA259,"NA")</f>
        <v>NA</v>
      </c>
      <c r="AF259" s="32">
        <f t="shared" si="100"/>
        <v>35</v>
      </c>
      <c r="AG259" s="40">
        <v>35</v>
      </c>
      <c r="AH259" s="32" t="s">
        <v>9</v>
      </c>
      <c r="AI259" s="40" t="s">
        <v>8</v>
      </c>
      <c r="AJ259" s="32" t="s">
        <v>9</v>
      </c>
      <c r="AK259" s="40" t="s">
        <v>8</v>
      </c>
      <c r="AL259" s="32" t="s">
        <v>9</v>
      </c>
      <c r="AM259" s="32">
        <f t="shared" si="101"/>
        <v>35</v>
      </c>
      <c r="AN259" s="40">
        <f t="shared" si="102"/>
        <v>35</v>
      </c>
      <c r="AO259" s="31" t="s">
        <v>2844</v>
      </c>
      <c r="AP259" s="31">
        <v>2006</v>
      </c>
      <c r="AQ259" s="31" t="s">
        <v>1746</v>
      </c>
      <c r="AR259" s="31" t="s">
        <v>829</v>
      </c>
      <c r="AS259" s="31" t="s">
        <v>68</v>
      </c>
      <c r="AT259" s="31" t="s">
        <v>45</v>
      </c>
      <c r="AU259" s="113" t="str">
        <f t="shared" si="95"/>
        <v>Tidahy, H.L., 2006</v>
      </c>
      <c r="AV259" s="1"/>
      <c r="AW259" s="34" t="s">
        <v>817</v>
      </c>
    </row>
    <row r="260" spans="1:49" s="27" customFormat="1" x14ac:dyDescent="0.3">
      <c r="A260" s="31" t="s">
        <v>2439</v>
      </c>
      <c r="B260" s="40">
        <v>0.5</v>
      </c>
      <c r="C260" s="32" t="s">
        <v>8</v>
      </c>
      <c r="D260" s="31" t="str">
        <f t="shared" ref="D260:D323" si="106">IF(AND(C260&lt;&gt;"NA",B260&lt;&gt;"NA"),ABS(B260-C260)/B260,"NA")</f>
        <v>NA</v>
      </c>
      <c r="E260" s="32">
        <f t="shared" si="96"/>
        <v>0.5</v>
      </c>
      <c r="F260" s="40">
        <v>440</v>
      </c>
      <c r="G260" s="32">
        <f>IF(AND(B260="NA",F260&lt;&gt;"NA"),F260*100/C260,F260*100/B260)</f>
        <v>88000</v>
      </c>
      <c r="H260" s="31" t="s">
        <v>1918</v>
      </c>
      <c r="I260" s="31" t="s">
        <v>830</v>
      </c>
      <c r="J260" s="31" t="s">
        <v>9</v>
      </c>
      <c r="K260" s="31">
        <v>673</v>
      </c>
      <c r="L260" s="31">
        <v>4</v>
      </c>
      <c r="M260" s="31" t="s">
        <v>24</v>
      </c>
      <c r="N260" s="31" t="s">
        <v>56</v>
      </c>
      <c r="O260" s="31"/>
      <c r="P260" s="31" t="s">
        <v>199</v>
      </c>
      <c r="Q260" s="31"/>
      <c r="R260" s="31" t="str">
        <f t="shared" si="97"/>
        <v>NA</v>
      </c>
      <c r="S260" s="31">
        <v>4</v>
      </c>
      <c r="T260" s="31">
        <v>673</v>
      </c>
      <c r="U260" s="31" t="s">
        <v>1422</v>
      </c>
      <c r="V260" s="31">
        <v>2</v>
      </c>
      <c r="W260" s="31">
        <v>473</v>
      </c>
      <c r="X260" s="31" t="s">
        <v>95</v>
      </c>
      <c r="Y260" s="32" t="str">
        <f t="shared" si="98"/>
        <v>NA</v>
      </c>
      <c r="Z260" s="32">
        <f t="shared" si="99"/>
        <v>1.1040000000000001</v>
      </c>
      <c r="AA260" s="32">
        <v>23</v>
      </c>
      <c r="AB260" s="31" t="s">
        <v>9</v>
      </c>
      <c r="AC260" s="32" t="str">
        <f t="shared" si="103"/>
        <v>NA</v>
      </c>
      <c r="AD260" s="32">
        <f t="shared" si="104"/>
        <v>23</v>
      </c>
      <c r="AE260" s="32" t="str">
        <f t="shared" si="105"/>
        <v>NA</v>
      </c>
      <c r="AF260" s="32">
        <f t="shared" si="100"/>
        <v>48</v>
      </c>
      <c r="AG260" s="40">
        <v>48</v>
      </c>
      <c r="AH260" s="32" t="s">
        <v>9</v>
      </c>
      <c r="AI260" s="40" t="s">
        <v>8</v>
      </c>
      <c r="AJ260" s="32" t="s">
        <v>9</v>
      </c>
      <c r="AK260" s="40" t="s">
        <v>8</v>
      </c>
      <c r="AL260" s="32" t="s">
        <v>9</v>
      </c>
      <c r="AM260" s="32">
        <f t="shared" si="101"/>
        <v>48</v>
      </c>
      <c r="AN260" s="40">
        <f t="shared" si="102"/>
        <v>48</v>
      </c>
      <c r="AO260" s="31" t="s">
        <v>2844</v>
      </c>
      <c r="AP260" s="31">
        <v>2006</v>
      </c>
      <c r="AQ260" s="31" t="s">
        <v>1746</v>
      </c>
      <c r="AR260" s="31" t="s">
        <v>829</v>
      </c>
      <c r="AS260" s="31" t="s">
        <v>68</v>
      </c>
      <c r="AT260" s="31" t="s">
        <v>45</v>
      </c>
      <c r="AU260" s="113" t="str">
        <f t="shared" si="95"/>
        <v>Tidahy, H.L., 2006</v>
      </c>
      <c r="AV260" s="1"/>
      <c r="AW260" s="34"/>
    </row>
    <row r="261" spans="1:49" s="27" customFormat="1" x14ac:dyDescent="0.3">
      <c r="A261" s="31" t="s">
        <v>2439</v>
      </c>
      <c r="B261" s="40" t="s">
        <v>8</v>
      </c>
      <c r="C261" s="32">
        <v>0.6</v>
      </c>
      <c r="D261" s="31" t="str">
        <f t="shared" si="106"/>
        <v>NA</v>
      </c>
      <c r="E261" s="32">
        <f t="shared" si="96"/>
        <v>0.6</v>
      </c>
      <c r="F261" s="40"/>
      <c r="G261" s="32" t="s">
        <v>8</v>
      </c>
      <c r="H261" s="31" t="s">
        <v>7</v>
      </c>
      <c r="I261" s="31" t="s">
        <v>547</v>
      </c>
      <c r="J261" s="31" t="s">
        <v>9</v>
      </c>
      <c r="K261" s="31"/>
      <c r="L261" s="31"/>
      <c r="M261" s="31" t="s">
        <v>24</v>
      </c>
      <c r="N261" s="31"/>
      <c r="O261" s="31"/>
      <c r="P261" s="31" t="s">
        <v>199</v>
      </c>
      <c r="Q261" s="39">
        <v>3</v>
      </c>
      <c r="R261" s="31" t="str">
        <f t="shared" si="97"/>
        <v>NA</v>
      </c>
      <c r="S261" s="31"/>
      <c r="T261" s="31"/>
      <c r="U261" s="31" t="s">
        <v>1422</v>
      </c>
      <c r="V261" s="31">
        <v>1</v>
      </c>
      <c r="W261" s="31">
        <v>1173</v>
      </c>
      <c r="X261" s="31" t="s">
        <v>69</v>
      </c>
      <c r="Y261" s="32" t="str">
        <f t="shared" si="98"/>
        <v>NA</v>
      </c>
      <c r="Z261" s="32" t="str">
        <f t="shared" si="99"/>
        <v>NA</v>
      </c>
      <c r="AA261" s="41">
        <v>52.2</v>
      </c>
      <c r="AB261" s="36" t="s">
        <v>9</v>
      </c>
      <c r="AC261" s="32" t="str">
        <f t="shared" si="103"/>
        <v>NA</v>
      </c>
      <c r="AD261" s="32">
        <f t="shared" si="104"/>
        <v>52.2</v>
      </c>
      <c r="AE261" s="32">
        <f t="shared" si="105"/>
        <v>20.881226053639846</v>
      </c>
      <c r="AF261" s="32">
        <f t="shared" si="100"/>
        <v>20.881226053639846</v>
      </c>
      <c r="AG261" s="40" t="s">
        <v>8</v>
      </c>
      <c r="AH261" s="32" t="s">
        <v>9</v>
      </c>
      <c r="AI261" s="40" t="s">
        <v>8</v>
      </c>
      <c r="AJ261" s="32" t="s">
        <v>9</v>
      </c>
      <c r="AK261" s="40" t="s">
        <v>8</v>
      </c>
      <c r="AL261" s="32" t="s">
        <v>9</v>
      </c>
      <c r="AM261" s="32">
        <f t="shared" si="101"/>
        <v>20.881226053639846</v>
      </c>
      <c r="AN261" s="40">
        <f t="shared" si="102"/>
        <v>20.881226053639846</v>
      </c>
      <c r="AO261" s="34" t="s">
        <v>2841</v>
      </c>
      <c r="AP261" s="31">
        <v>2006</v>
      </c>
      <c r="AQ261" s="31" t="s">
        <v>1747</v>
      </c>
      <c r="AR261" s="31" t="s">
        <v>71</v>
      </c>
      <c r="AS261" s="31" t="s">
        <v>72</v>
      </c>
      <c r="AT261" s="31" t="s">
        <v>62</v>
      </c>
      <c r="AU261" s="113" t="str">
        <f t="shared" si="95"/>
        <v>Kawabata, T., 2006</v>
      </c>
      <c r="AV261" s="34"/>
      <c r="AW261" s="34" t="s">
        <v>815</v>
      </c>
    </row>
    <row r="262" spans="1:49" s="27" customFormat="1" x14ac:dyDescent="0.3">
      <c r="A262" s="31" t="s">
        <v>2439</v>
      </c>
      <c r="B262" s="40" t="s">
        <v>8</v>
      </c>
      <c r="C262" s="32">
        <v>0.6</v>
      </c>
      <c r="D262" s="31" t="str">
        <f t="shared" si="106"/>
        <v>NA</v>
      </c>
      <c r="E262" s="32">
        <f t="shared" si="96"/>
        <v>0.6</v>
      </c>
      <c r="F262" s="40"/>
      <c r="G262" s="32" t="s">
        <v>8</v>
      </c>
      <c r="H262" s="31" t="s">
        <v>7</v>
      </c>
      <c r="I262" s="31" t="s">
        <v>548</v>
      </c>
      <c r="J262" s="31" t="s">
        <v>9</v>
      </c>
      <c r="K262" s="31"/>
      <c r="L262" s="31"/>
      <c r="M262" s="31" t="s">
        <v>24</v>
      </c>
      <c r="N262" s="31"/>
      <c r="O262" s="31"/>
      <c r="P262" s="31" t="s">
        <v>199</v>
      </c>
      <c r="Q262" s="39">
        <v>3</v>
      </c>
      <c r="R262" s="31" t="str">
        <f t="shared" si="97"/>
        <v>NA</v>
      </c>
      <c r="S262" s="31"/>
      <c r="T262" s="31"/>
      <c r="U262" s="31" t="s">
        <v>1422</v>
      </c>
      <c r="V262" s="31">
        <v>1</v>
      </c>
      <c r="W262" s="31">
        <v>1173</v>
      </c>
      <c r="X262" s="31" t="s">
        <v>69</v>
      </c>
      <c r="Y262" s="32" t="str">
        <f t="shared" si="98"/>
        <v>NA</v>
      </c>
      <c r="Z262" s="32" t="str">
        <f t="shared" si="99"/>
        <v>NA</v>
      </c>
      <c r="AA262" s="41">
        <v>32.5</v>
      </c>
      <c r="AB262" s="36" t="s">
        <v>9</v>
      </c>
      <c r="AC262" s="32" t="str">
        <f t="shared" si="103"/>
        <v>NA</v>
      </c>
      <c r="AD262" s="32">
        <f t="shared" si="104"/>
        <v>32.5</v>
      </c>
      <c r="AE262" s="32">
        <f t="shared" si="105"/>
        <v>33.53846153846154</v>
      </c>
      <c r="AF262" s="32">
        <f t="shared" si="100"/>
        <v>33.53846153846154</v>
      </c>
      <c r="AG262" s="40" t="s">
        <v>8</v>
      </c>
      <c r="AH262" s="32" t="s">
        <v>9</v>
      </c>
      <c r="AI262" s="40" t="s">
        <v>8</v>
      </c>
      <c r="AJ262" s="32" t="s">
        <v>9</v>
      </c>
      <c r="AK262" s="40" t="s">
        <v>8</v>
      </c>
      <c r="AL262" s="32" t="s">
        <v>9</v>
      </c>
      <c r="AM262" s="32">
        <f t="shared" si="101"/>
        <v>33.53846153846154</v>
      </c>
      <c r="AN262" s="40">
        <f t="shared" si="102"/>
        <v>33.53846153846154</v>
      </c>
      <c r="AO262" s="34" t="s">
        <v>2841</v>
      </c>
      <c r="AP262" s="31">
        <v>2006</v>
      </c>
      <c r="AQ262" s="31" t="s">
        <v>1747</v>
      </c>
      <c r="AR262" s="31" t="s">
        <v>71</v>
      </c>
      <c r="AS262" s="31" t="s">
        <v>72</v>
      </c>
      <c r="AT262" s="31" t="s">
        <v>62</v>
      </c>
      <c r="AU262" s="113" t="str">
        <f t="shared" si="95"/>
        <v>Kawabata, T., 2006</v>
      </c>
      <c r="AV262" s="34"/>
      <c r="AW262" s="34" t="s">
        <v>815</v>
      </c>
    </row>
    <row r="263" spans="1:49" s="27" customFormat="1" x14ac:dyDescent="0.3">
      <c r="A263" s="31" t="s">
        <v>2439</v>
      </c>
      <c r="B263" s="40" t="s">
        <v>8</v>
      </c>
      <c r="C263" s="32">
        <v>0.6</v>
      </c>
      <c r="D263" s="31" t="str">
        <f t="shared" si="106"/>
        <v>NA</v>
      </c>
      <c r="E263" s="32">
        <f t="shared" si="96"/>
        <v>0.6</v>
      </c>
      <c r="F263" s="40"/>
      <c r="G263" s="32" t="s">
        <v>8</v>
      </c>
      <c r="H263" s="31" t="s">
        <v>7</v>
      </c>
      <c r="I263" s="31" t="s">
        <v>546</v>
      </c>
      <c r="J263" s="31" t="s">
        <v>9</v>
      </c>
      <c r="K263" s="31"/>
      <c r="L263" s="31"/>
      <c r="M263" s="31" t="s">
        <v>24</v>
      </c>
      <c r="N263" s="31"/>
      <c r="O263" s="31"/>
      <c r="P263" s="31" t="s">
        <v>199</v>
      </c>
      <c r="Q263" s="39">
        <v>3</v>
      </c>
      <c r="R263" s="31" t="str">
        <f t="shared" si="97"/>
        <v>NA</v>
      </c>
      <c r="S263" s="31"/>
      <c r="T263" s="31"/>
      <c r="U263" s="31" t="s">
        <v>1422</v>
      </c>
      <c r="V263" s="31">
        <v>1</v>
      </c>
      <c r="W263" s="31">
        <v>1173</v>
      </c>
      <c r="X263" s="31" t="s">
        <v>69</v>
      </c>
      <c r="Y263" s="32" t="str">
        <f t="shared" si="98"/>
        <v>NA</v>
      </c>
      <c r="Z263" s="32" t="str">
        <f t="shared" si="99"/>
        <v>NA</v>
      </c>
      <c r="AA263" s="41">
        <v>44.3</v>
      </c>
      <c r="AB263" s="36" t="s">
        <v>9</v>
      </c>
      <c r="AC263" s="32" t="str">
        <f t="shared" si="103"/>
        <v>NA</v>
      </c>
      <c r="AD263" s="32">
        <f t="shared" si="104"/>
        <v>44.3</v>
      </c>
      <c r="AE263" s="32">
        <f t="shared" si="105"/>
        <v>24.604966139954854</v>
      </c>
      <c r="AF263" s="32">
        <f t="shared" si="100"/>
        <v>24.604966139954854</v>
      </c>
      <c r="AG263" s="40" t="s">
        <v>8</v>
      </c>
      <c r="AH263" s="32" t="s">
        <v>9</v>
      </c>
      <c r="AI263" s="40" t="s">
        <v>8</v>
      </c>
      <c r="AJ263" s="32" t="s">
        <v>9</v>
      </c>
      <c r="AK263" s="40" t="s">
        <v>8</v>
      </c>
      <c r="AL263" s="32" t="s">
        <v>9</v>
      </c>
      <c r="AM263" s="32">
        <f t="shared" si="101"/>
        <v>24.604966139954854</v>
      </c>
      <c r="AN263" s="40">
        <f t="shared" si="102"/>
        <v>24.604966139954854</v>
      </c>
      <c r="AO263" s="34" t="s">
        <v>2841</v>
      </c>
      <c r="AP263" s="31">
        <v>2006</v>
      </c>
      <c r="AQ263" s="31" t="s">
        <v>1747</v>
      </c>
      <c r="AR263" s="31" t="s">
        <v>71</v>
      </c>
      <c r="AS263" s="31" t="s">
        <v>72</v>
      </c>
      <c r="AT263" s="31" t="s">
        <v>62</v>
      </c>
      <c r="AU263" s="113" t="str">
        <f t="shared" si="95"/>
        <v>Kawabata, T., 2006</v>
      </c>
      <c r="AV263" s="34"/>
      <c r="AW263" s="34" t="s">
        <v>815</v>
      </c>
    </row>
    <row r="264" spans="1:49" s="27" customFormat="1" x14ac:dyDescent="0.3">
      <c r="A264" s="31" t="s">
        <v>2439</v>
      </c>
      <c r="B264" s="40" t="s">
        <v>8</v>
      </c>
      <c r="C264" s="32">
        <v>0.6</v>
      </c>
      <c r="D264" s="31" t="str">
        <f t="shared" si="106"/>
        <v>NA</v>
      </c>
      <c r="E264" s="32">
        <f t="shared" si="96"/>
        <v>0.6</v>
      </c>
      <c r="F264" s="40"/>
      <c r="G264" s="32" t="s">
        <v>8</v>
      </c>
      <c r="H264" s="31" t="s">
        <v>22</v>
      </c>
      <c r="I264" s="31" t="s">
        <v>549</v>
      </c>
      <c r="J264" s="31" t="s">
        <v>9</v>
      </c>
      <c r="K264" s="31"/>
      <c r="L264" s="31"/>
      <c r="M264" s="31" t="s">
        <v>24</v>
      </c>
      <c r="N264" s="31"/>
      <c r="O264" s="31"/>
      <c r="P264" s="31" t="s">
        <v>199</v>
      </c>
      <c r="Q264" s="39">
        <v>8.5</v>
      </c>
      <c r="R264" s="31" t="str">
        <f t="shared" si="97"/>
        <v>NA</v>
      </c>
      <c r="S264" s="31"/>
      <c r="T264" s="31"/>
      <c r="U264" s="31" t="s">
        <v>1422</v>
      </c>
      <c r="V264" s="31">
        <v>1</v>
      </c>
      <c r="W264" s="31">
        <v>1173</v>
      </c>
      <c r="X264" s="31" t="s">
        <v>69</v>
      </c>
      <c r="Y264" s="32" t="str">
        <f t="shared" si="98"/>
        <v>NA</v>
      </c>
      <c r="Z264" s="32" t="str">
        <f t="shared" si="99"/>
        <v>NA</v>
      </c>
      <c r="AA264" s="41">
        <v>10.4</v>
      </c>
      <c r="AB264" s="36" t="s">
        <v>9</v>
      </c>
      <c r="AC264" s="32" t="str">
        <f t="shared" si="103"/>
        <v>NA</v>
      </c>
      <c r="AD264" s="32">
        <f t="shared" si="104"/>
        <v>10.4</v>
      </c>
      <c r="AE264" s="32">
        <f t="shared" si="105"/>
        <v>104.80769230769231</v>
      </c>
      <c r="AF264" s="32">
        <f t="shared" si="100"/>
        <v>104.80769230769231</v>
      </c>
      <c r="AG264" s="40" t="s">
        <v>8</v>
      </c>
      <c r="AH264" s="32" t="s">
        <v>9</v>
      </c>
      <c r="AI264" s="40" t="s">
        <v>8</v>
      </c>
      <c r="AJ264" s="32" t="s">
        <v>9</v>
      </c>
      <c r="AK264" s="40" t="s">
        <v>8</v>
      </c>
      <c r="AL264" s="32" t="s">
        <v>9</v>
      </c>
      <c r="AM264" s="32">
        <f t="shared" si="101"/>
        <v>104.80769230769231</v>
      </c>
      <c r="AN264" s="40">
        <f t="shared" si="102"/>
        <v>104.80769230769231</v>
      </c>
      <c r="AO264" s="34" t="s">
        <v>2841</v>
      </c>
      <c r="AP264" s="31">
        <v>2006</v>
      </c>
      <c r="AQ264" s="31" t="s">
        <v>1747</v>
      </c>
      <c r="AR264" s="31" t="s">
        <v>71</v>
      </c>
      <c r="AS264" s="31" t="s">
        <v>72</v>
      </c>
      <c r="AT264" s="31" t="s">
        <v>62</v>
      </c>
      <c r="AU264" s="113" t="str">
        <f t="shared" si="95"/>
        <v>Kawabata, T., 2006</v>
      </c>
      <c r="AV264" s="34"/>
      <c r="AW264" s="34" t="s">
        <v>827</v>
      </c>
    </row>
    <row r="265" spans="1:49" s="27" customFormat="1" x14ac:dyDescent="0.3">
      <c r="A265" s="31" t="s">
        <v>113</v>
      </c>
      <c r="B265" s="40">
        <v>5</v>
      </c>
      <c r="C265" s="32">
        <v>5</v>
      </c>
      <c r="D265" s="31">
        <f t="shared" si="106"/>
        <v>0</v>
      </c>
      <c r="E265" s="32">
        <f t="shared" si="96"/>
        <v>5</v>
      </c>
      <c r="F265" s="40"/>
      <c r="G265" s="32" t="s">
        <v>8</v>
      </c>
      <c r="H265" s="31" t="s">
        <v>63</v>
      </c>
      <c r="I265" s="31" t="s">
        <v>550</v>
      </c>
      <c r="J265" s="31" t="s">
        <v>8</v>
      </c>
      <c r="K265" s="31"/>
      <c r="L265" s="31"/>
      <c r="M265" s="49"/>
      <c r="N265" s="31"/>
      <c r="O265" s="31"/>
      <c r="P265" s="31" t="s">
        <v>199</v>
      </c>
      <c r="Q265" s="31"/>
      <c r="R265" s="31" t="str">
        <f t="shared" si="97"/>
        <v>NA</v>
      </c>
      <c r="S265" s="31"/>
      <c r="T265" s="31"/>
      <c r="U265" s="31" t="s">
        <v>1422</v>
      </c>
      <c r="V265" s="31">
        <v>1</v>
      </c>
      <c r="W265" s="31">
        <v>1173</v>
      </c>
      <c r="X265" s="31" t="s">
        <v>69</v>
      </c>
      <c r="Y265" s="32" t="str">
        <f>IF(AND(X265="CO Chemisorption",AA265&lt;&gt;"NA",AG265&lt;&gt;"NA"),AA265*AG265*0.001,"NA")</f>
        <v>NA</v>
      </c>
      <c r="Z265" s="32" t="str">
        <f>IF(AND(X265="H2 Chemisorption",AA265&lt;&gt;"NA",AG265&lt;&gt;"NA"),AA265*AG265*0.001,"NA")</f>
        <v>NA</v>
      </c>
      <c r="AA265" s="41">
        <v>17.899999999999999</v>
      </c>
      <c r="AB265" s="36" t="s">
        <v>9</v>
      </c>
      <c r="AC265" s="32" t="str">
        <f t="shared" si="103"/>
        <v>NA</v>
      </c>
      <c r="AD265" s="32">
        <f t="shared" si="104"/>
        <v>17.899999999999999</v>
      </c>
      <c r="AE265" s="32">
        <f t="shared" si="105"/>
        <v>60.89385474860336</v>
      </c>
      <c r="AF265" s="32">
        <f>IF(AND(AG265="NA",AE265&lt;&gt;"NA"),AE265,AG265)</f>
        <v>60.89385474860336</v>
      </c>
      <c r="AG265" s="40" t="s">
        <v>8</v>
      </c>
      <c r="AH265" s="32" t="s">
        <v>9</v>
      </c>
      <c r="AI265" s="40" t="s">
        <v>8</v>
      </c>
      <c r="AJ265" s="32" t="s">
        <v>9</v>
      </c>
      <c r="AK265" s="40" t="s">
        <v>8</v>
      </c>
      <c r="AL265" s="32" t="s">
        <v>9</v>
      </c>
      <c r="AM265" s="32">
        <f t="shared" si="101"/>
        <v>60.89385474860336</v>
      </c>
      <c r="AN265" s="40">
        <f t="shared" si="102"/>
        <v>60.89385474860336</v>
      </c>
      <c r="AO265" s="34" t="s">
        <v>2841</v>
      </c>
      <c r="AP265" s="31">
        <v>2006</v>
      </c>
      <c r="AQ265" s="31" t="s">
        <v>1747</v>
      </c>
      <c r="AR265" s="31" t="s">
        <v>71</v>
      </c>
      <c r="AS265" s="31" t="s">
        <v>72</v>
      </c>
      <c r="AT265" s="31" t="s">
        <v>62</v>
      </c>
      <c r="AU265" s="113" t="str">
        <f t="shared" si="95"/>
        <v>Kawabata, T., 2006</v>
      </c>
      <c r="AV265" s="34"/>
      <c r="AW265" s="34"/>
    </row>
    <row r="266" spans="1:49" s="27" customFormat="1" x14ac:dyDescent="0.3">
      <c r="A266" s="31" t="s">
        <v>14</v>
      </c>
      <c r="B266" s="40" t="s">
        <v>8</v>
      </c>
      <c r="C266" s="32">
        <v>0.94</v>
      </c>
      <c r="D266" s="31" t="str">
        <f t="shared" si="106"/>
        <v>NA</v>
      </c>
      <c r="E266" s="32">
        <f t="shared" ref="E266:E314" si="107">IF(B266="NA",C266,B266)</f>
        <v>0.94</v>
      </c>
      <c r="F266" s="40">
        <v>136</v>
      </c>
      <c r="G266" s="32">
        <f t="shared" ref="G266:G309" si="108">IF(AND(B266="NA",F266&lt;&gt;"NA"),F266*100/C266,F266*100/B266)</f>
        <v>14468.08510638298</v>
      </c>
      <c r="H266" s="31" t="s">
        <v>78</v>
      </c>
      <c r="I266" s="31" t="s">
        <v>551</v>
      </c>
      <c r="J266" s="31" t="s">
        <v>9</v>
      </c>
      <c r="K266" s="31"/>
      <c r="L266" s="31"/>
      <c r="M266" s="31" t="s">
        <v>28</v>
      </c>
      <c r="N266" s="31" t="s">
        <v>79</v>
      </c>
      <c r="O266" s="31"/>
      <c r="P266" s="31" t="s">
        <v>199</v>
      </c>
      <c r="Q266" s="31"/>
      <c r="R266" s="31" t="str">
        <f t="shared" si="97"/>
        <v>NA</v>
      </c>
      <c r="S266" s="31">
        <v>10</v>
      </c>
      <c r="T266" s="31">
        <v>773</v>
      </c>
      <c r="U266" s="31" t="s">
        <v>8</v>
      </c>
      <c r="V266" s="31"/>
      <c r="W266" s="31"/>
      <c r="X266" s="31" t="s">
        <v>29</v>
      </c>
      <c r="Y266" s="32" t="str">
        <f t="shared" ref="Y266:Y305" si="109">IF(AND(X266="CO Chemisorption",AA266&lt;&gt;"NA",AG266&lt;&gt;"NA"),AA266*AG266*0.001,"NA")</f>
        <v>NA</v>
      </c>
      <c r="Z266" s="32" t="str">
        <f t="shared" ref="Z266:Z305" si="110">IF(AND(X266="H2 Chemisorption",AA266&lt;&gt;"NA",AG266&lt;&gt;"NA"),AA266*AG266*0.001,"NA")</f>
        <v>NA</v>
      </c>
      <c r="AA266" s="32" t="s">
        <v>8</v>
      </c>
      <c r="AB266" s="31" t="s">
        <v>9</v>
      </c>
      <c r="AC266" s="32">
        <f t="shared" si="103"/>
        <v>9.0833333333333339</v>
      </c>
      <c r="AD266" s="32">
        <f t="shared" si="104"/>
        <v>9.0833333333333339</v>
      </c>
      <c r="AE266" s="32" t="str">
        <f t="shared" si="105"/>
        <v>NA</v>
      </c>
      <c r="AF266" s="32" t="str">
        <f t="shared" ref="AF266:AF305" si="111">IF(AND(AG266="NA",AE266&lt;&gt;"NA"),AE266,AG266)</f>
        <v>NA</v>
      </c>
      <c r="AG266" s="40" t="s">
        <v>8</v>
      </c>
      <c r="AH266" s="32" t="s">
        <v>9</v>
      </c>
      <c r="AI266" s="40">
        <v>160</v>
      </c>
      <c r="AJ266" s="32" t="s">
        <v>9</v>
      </c>
      <c r="AK266" s="40">
        <v>120</v>
      </c>
      <c r="AL266" s="32" t="s">
        <v>9</v>
      </c>
      <c r="AM266" s="32">
        <f t="shared" ref="AM266:AM314" si="112">IF(AND(AF266="NA",AK266&lt;&gt;"NA"),AK266,AF266)</f>
        <v>120</v>
      </c>
      <c r="AN266" s="40">
        <f t="shared" ref="AN266:AN314" si="113">IF(AND(AM266="NA",AI266&lt;&gt;"NA"),AI266,AM266)</f>
        <v>120</v>
      </c>
      <c r="AO266" s="31" t="s">
        <v>2844</v>
      </c>
      <c r="AP266" s="31">
        <v>2006</v>
      </c>
      <c r="AQ266" s="31" t="s">
        <v>1748</v>
      </c>
      <c r="AR266" s="31" t="s">
        <v>761</v>
      </c>
      <c r="AS266" s="31" t="s">
        <v>81</v>
      </c>
      <c r="AT266" s="31" t="s">
        <v>467</v>
      </c>
      <c r="AU266" s="113" t="str">
        <f t="shared" si="95"/>
        <v>Postole, G., 2006</v>
      </c>
      <c r="AV266" s="34" t="s">
        <v>833</v>
      </c>
      <c r="AW266" s="34"/>
    </row>
    <row r="267" spans="1:49" s="27" customFormat="1" x14ac:dyDescent="0.3">
      <c r="A267" s="31" t="s">
        <v>14</v>
      </c>
      <c r="B267" s="40" t="s">
        <v>8</v>
      </c>
      <c r="C267" s="32">
        <v>0.95</v>
      </c>
      <c r="D267" s="31" t="str">
        <f t="shared" si="106"/>
        <v>NA</v>
      </c>
      <c r="E267" s="32">
        <f t="shared" si="107"/>
        <v>0.95</v>
      </c>
      <c r="F267" s="40">
        <v>136</v>
      </c>
      <c r="G267" s="32">
        <f t="shared" si="108"/>
        <v>14315.789473684212</v>
      </c>
      <c r="H267" s="31" t="s">
        <v>78</v>
      </c>
      <c r="I267" s="31" t="s">
        <v>551</v>
      </c>
      <c r="J267" s="31" t="s">
        <v>9</v>
      </c>
      <c r="K267" s="31"/>
      <c r="L267" s="31"/>
      <c r="M267" s="31" t="s">
        <v>28</v>
      </c>
      <c r="N267" s="31" t="s">
        <v>56</v>
      </c>
      <c r="O267" s="31"/>
      <c r="P267" s="31" t="s">
        <v>199</v>
      </c>
      <c r="Q267" s="31"/>
      <c r="R267" s="31" t="str">
        <f t="shared" si="97"/>
        <v>NA</v>
      </c>
      <c r="S267" s="31">
        <v>10</v>
      </c>
      <c r="T267" s="31">
        <v>773</v>
      </c>
      <c r="U267" s="31" t="s">
        <v>8</v>
      </c>
      <c r="V267" s="31"/>
      <c r="W267" s="31"/>
      <c r="X267" s="31" t="s">
        <v>29</v>
      </c>
      <c r="Y267" s="32" t="str">
        <f t="shared" si="109"/>
        <v>NA</v>
      </c>
      <c r="Z267" s="32" t="str">
        <f t="shared" si="110"/>
        <v>NA</v>
      </c>
      <c r="AA267" s="32" t="s">
        <v>8</v>
      </c>
      <c r="AB267" s="31" t="s">
        <v>9</v>
      </c>
      <c r="AC267" s="32">
        <f t="shared" si="103"/>
        <v>6.8125</v>
      </c>
      <c r="AD267" s="32">
        <f t="shared" si="104"/>
        <v>6.8125</v>
      </c>
      <c r="AE267" s="32" t="str">
        <f t="shared" si="105"/>
        <v>NA</v>
      </c>
      <c r="AF267" s="32" t="str">
        <f t="shared" si="111"/>
        <v>NA</v>
      </c>
      <c r="AG267" s="40" t="s">
        <v>8</v>
      </c>
      <c r="AH267" s="32" t="s">
        <v>9</v>
      </c>
      <c r="AI267" s="40">
        <v>180</v>
      </c>
      <c r="AJ267" s="32" t="s">
        <v>9</v>
      </c>
      <c r="AK267" s="40">
        <v>160</v>
      </c>
      <c r="AL267" s="32" t="s">
        <v>9</v>
      </c>
      <c r="AM267" s="32">
        <f t="shared" si="112"/>
        <v>160</v>
      </c>
      <c r="AN267" s="40">
        <f t="shared" si="113"/>
        <v>160</v>
      </c>
      <c r="AO267" s="31" t="s">
        <v>2844</v>
      </c>
      <c r="AP267" s="31">
        <v>2006</v>
      </c>
      <c r="AQ267" s="31" t="s">
        <v>1748</v>
      </c>
      <c r="AR267" s="31" t="s">
        <v>761</v>
      </c>
      <c r="AS267" s="31" t="s">
        <v>81</v>
      </c>
      <c r="AT267" s="31" t="s">
        <v>467</v>
      </c>
      <c r="AU267" s="113" t="str">
        <f t="shared" ref="AU267:AU272" si="114">AQ267&amp;", "&amp;AP267</f>
        <v>Postole, G., 2006</v>
      </c>
      <c r="AV267" s="34" t="s">
        <v>833</v>
      </c>
      <c r="AW267" s="34"/>
    </row>
    <row r="268" spans="1:49" s="27" customFormat="1" x14ac:dyDescent="0.3">
      <c r="A268" s="31" t="s">
        <v>14</v>
      </c>
      <c r="B268" s="40" t="s">
        <v>8</v>
      </c>
      <c r="C268" s="32">
        <v>0.89</v>
      </c>
      <c r="D268" s="31" t="str">
        <f t="shared" si="106"/>
        <v>NA</v>
      </c>
      <c r="E268" s="32">
        <f t="shared" si="107"/>
        <v>0.89</v>
      </c>
      <c r="F268" s="40">
        <v>136</v>
      </c>
      <c r="G268" s="32">
        <f t="shared" si="108"/>
        <v>15280.898876404493</v>
      </c>
      <c r="H268" s="31" t="s">
        <v>78</v>
      </c>
      <c r="I268" s="31" t="s">
        <v>551</v>
      </c>
      <c r="J268" s="31" t="s">
        <v>9</v>
      </c>
      <c r="K268" s="31"/>
      <c r="L268" s="31"/>
      <c r="M268" s="31" t="s">
        <v>28</v>
      </c>
      <c r="N268" s="31" t="s">
        <v>82</v>
      </c>
      <c r="O268" s="31"/>
      <c r="P268" s="31" t="s">
        <v>199</v>
      </c>
      <c r="Q268" s="31"/>
      <c r="R268" s="31" t="str">
        <f t="shared" si="97"/>
        <v>NA</v>
      </c>
      <c r="S268" s="31">
        <v>10</v>
      </c>
      <c r="T268" s="31">
        <v>773</v>
      </c>
      <c r="U268" s="31" t="s">
        <v>8</v>
      </c>
      <c r="V268" s="31"/>
      <c r="W268" s="31"/>
      <c r="X268" s="31" t="s">
        <v>29</v>
      </c>
      <c r="Y268" s="32" t="str">
        <f t="shared" si="109"/>
        <v>NA</v>
      </c>
      <c r="Z268" s="32" t="str">
        <f t="shared" si="110"/>
        <v>NA</v>
      </c>
      <c r="AA268" s="32" t="s">
        <v>8</v>
      </c>
      <c r="AB268" s="31" t="s">
        <v>9</v>
      </c>
      <c r="AC268" s="32">
        <f t="shared" si="103"/>
        <v>7.7857142857142856</v>
      </c>
      <c r="AD268" s="32">
        <f t="shared" si="104"/>
        <v>7.7857142857142856</v>
      </c>
      <c r="AE268" s="32" t="str">
        <f t="shared" si="105"/>
        <v>NA</v>
      </c>
      <c r="AF268" s="32" t="str">
        <f t="shared" si="111"/>
        <v>NA</v>
      </c>
      <c r="AG268" s="40" t="s">
        <v>8</v>
      </c>
      <c r="AH268" s="32" t="s">
        <v>9</v>
      </c>
      <c r="AI268" s="40">
        <v>150</v>
      </c>
      <c r="AJ268" s="32" t="s">
        <v>9</v>
      </c>
      <c r="AK268" s="40">
        <v>140</v>
      </c>
      <c r="AL268" s="32" t="s">
        <v>9</v>
      </c>
      <c r="AM268" s="32">
        <f t="shared" si="112"/>
        <v>140</v>
      </c>
      <c r="AN268" s="40">
        <f t="shared" si="113"/>
        <v>140</v>
      </c>
      <c r="AO268" s="31" t="s">
        <v>2844</v>
      </c>
      <c r="AP268" s="31">
        <v>2006</v>
      </c>
      <c r="AQ268" s="31" t="s">
        <v>1748</v>
      </c>
      <c r="AR268" s="31" t="s">
        <v>761</v>
      </c>
      <c r="AS268" s="31" t="s">
        <v>81</v>
      </c>
      <c r="AT268" s="31" t="s">
        <v>467</v>
      </c>
      <c r="AU268" s="113" t="str">
        <f t="shared" si="114"/>
        <v>Postole, G., 2006</v>
      </c>
      <c r="AV268" s="34" t="s">
        <v>833</v>
      </c>
      <c r="AW268" s="34"/>
    </row>
    <row r="269" spans="1:49" s="27" customFormat="1" x14ac:dyDescent="0.3">
      <c r="A269" s="31" t="s">
        <v>14</v>
      </c>
      <c r="B269" s="40" t="s">
        <v>8</v>
      </c>
      <c r="C269" s="32">
        <v>0.94</v>
      </c>
      <c r="D269" s="31" t="str">
        <f t="shared" si="106"/>
        <v>NA</v>
      </c>
      <c r="E269" s="32">
        <f t="shared" si="107"/>
        <v>0.94</v>
      </c>
      <c r="F269" s="40">
        <v>136</v>
      </c>
      <c r="G269" s="32">
        <f t="shared" si="108"/>
        <v>14468.08510638298</v>
      </c>
      <c r="H269" s="31" t="s">
        <v>78</v>
      </c>
      <c r="I269" s="31" t="s">
        <v>551</v>
      </c>
      <c r="J269" s="31" t="s">
        <v>9</v>
      </c>
      <c r="K269" s="31"/>
      <c r="L269" s="31"/>
      <c r="M269" s="31" t="s">
        <v>28</v>
      </c>
      <c r="N269" s="31" t="s">
        <v>83</v>
      </c>
      <c r="O269" s="31"/>
      <c r="P269" s="31" t="s">
        <v>199</v>
      </c>
      <c r="Q269" s="31"/>
      <c r="R269" s="31" t="str">
        <f t="shared" si="97"/>
        <v>NA</v>
      </c>
      <c r="S269" s="31">
        <v>10</v>
      </c>
      <c r="T269" s="31">
        <v>773</v>
      </c>
      <c r="U269" s="31" t="s">
        <v>8</v>
      </c>
      <c r="V269" s="31"/>
      <c r="W269" s="31"/>
      <c r="X269" s="31" t="s">
        <v>29</v>
      </c>
      <c r="Y269" s="32" t="str">
        <f t="shared" si="109"/>
        <v>NA</v>
      </c>
      <c r="Z269" s="32" t="str">
        <f t="shared" si="110"/>
        <v>NA</v>
      </c>
      <c r="AA269" s="32" t="s">
        <v>8</v>
      </c>
      <c r="AB269" s="31" t="s">
        <v>9</v>
      </c>
      <c r="AC269" s="32">
        <f t="shared" si="103"/>
        <v>7.2666666666666666</v>
      </c>
      <c r="AD269" s="32">
        <f t="shared" si="104"/>
        <v>7.2666666666666666</v>
      </c>
      <c r="AE269" s="32" t="str">
        <f t="shared" si="105"/>
        <v>NA</v>
      </c>
      <c r="AF269" s="32" t="str">
        <f t="shared" si="111"/>
        <v>NA</v>
      </c>
      <c r="AG269" s="40" t="s">
        <v>8</v>
      </c>
      <c r="AH269" s="32" t="s">
        <v>9</v>
      </c>
      <c r="AI269" s="40">
        <v>120</v>
      </c>
      <c r="AJ269" s="32" t="s">
        <v>9</v>
      </c>
      <c r="AK269" s="40">
        <v>150</v>
      </c>
      <c r="AL269" s="32" t="s">
        <v>9</v>
      </c>
      <c r="AM269" s="32">
        <f t="shared" si="112"/>
        <v>150</v>
      </c>
      <c r="AN269" s="40">
        <f t="shared" si="113"/>
        <v>150</v>
      </c>
      <c r="AO269" s="31" t="s">
        <v>2844</v>
      </c>
      <c r="AP269" s="31">
        <v>2006</v>
      </c>
      <c r="AQ269" s="31" t="s">
        <v>1748</v>
      </c>
      <c r="AR269" s="31" t="s">
        <v>761</v>
      </c>
      <c r="AS269" s="31" t="s">
        <v>81</v>
      </c>
      <c r="AT269" s="31" t="s">
        <v>467</v>
      </c>
      <c r="AU269" s="113" t="str">
        <f t="shared" si="114"/>
        <v>Postole, G., 2006</v>
      </c>
      <c r="AV269" s="34" t="s">
        <v>833</v>
      </c>
      <c r="AW269" s="34"/>
    </row>
    <row r="270" spans="1:49" s="11" customFormat="1" x14ac:dyDescent="0.3">
      <c r="A270" s="31" t="s">
        <v>14</v>
      </c>
      <c r="B270" s="40" t="s">
        <v>8</v>
      </c>
      <c r="C270" s="32">
        <v>0.99</v>
      </c>
      <c r="D270" s="31" t="str">
        <f t="shared" si="106"/>
        <v>NA</v>
      </c>
      <c r="E270" s="32">
        <f t="shared" si="107"/>
        <v>0.99</v>
      </c>
      <c r="F270" s="40">
        <v>136</v>
      </c>
      <c r="G270" s="32">
        <f t="shared" si="108"/>
        <v>13737.373737373737</v>
      </c>
      <c r="H270" s="31" t="s">
        <v>78</v>
      </c>
      <c r="I270" s="31" t="s">
        <v>551</v>
      </c>
      <c r="J270" s="31" t="s">
        <v>9</v>
      </c>
      <c r="K270" s="31"/>
      <c r="L270" s="31"/>
      <c r="M270" s="31" t="s">
        <v>28</v>
      </c>
      <c r="N270" s="31" t="s">
        <v>84</v>
      </c>
      <c r="O270" s="31"/>
      <c r="P270" s="31" t="s">
        <v>199</v>
      </c>
      <c r="Q270" s="31"/>
      <c r="R270" s="31" t="str">
        <f t="shared" si="97"/>
        <v>NA</v>
      </c>
      <c r="S270" s="31">
        <v>10</v>
      </c>
      <c r="T270" s="31">
        <v>773</v>
      </c>
      <c r="U270" s="31" t="s">
        <v>8</v>
      </c>
      <c r="V270" s="31"/>
      <c r="W270" s="31"/>
      <c r="X270" s="31" t="s">
        <v>29</v>
      </c>
      <c r="Y270" s="32" t="str">
        <f t="shared" si="109"/>
        <v>NA</v>
      </c>
      <c r="Z270" s="32" t="str">
        <f t="shared" si="110"/>
        <v>NA</v>
      </c>
      <c r="AA270" s="32" t="s">
        <v>8</v>
      </c>
      <c r="AB270" s="31" t="s">
        <v>9</v>
      </c>
      <c r="AC270" s="32">
        <f t="shared" si="103"/>
        <v>7.2666666666666666</v>
      </c>
      <c r="AD270" s="32">
        <f t="shared" si="104"/>
        <v>7.2666666666666666</v>
      </c>
      <c r="AE270" s="32" t="str">
        <f t="shared" si="105"/>
        <v>NA</v>
      </c>
      <c r="AF270" s="32" t="str">
        <f t="shared" si="111"/>
        <v>NA</v>
      </c>
      <c r="AG270" s="40" t="s">
        <v>8</v>
      </c>
      <c r="AH270" s="32" t="s">
        <v>9</v>
      </c>
      <c r="AI270" s="40">
        <v>150</v>
      </c>
      <c r="AJ270" s="32" t="s">
        <v>9</v>
      </c>
      <c r="AK270" s="40" t="s">
        <v>8</v>
      </c>
      <c r="AL270" s="32" t="s">
        <v>9</v>
      </c>
      <c r="AM270" s="32" t="str">
        <f t="shared" si="112"/>
        <v>NA</v>
      </c>
      <c r="AN270" s="40">
        <f t="shared" si="113"/>
        <v>150</v>
      </c>
      <c r="AO270" s="31" t="s">
        <v>2844</v>
      </c>
      <c r="AP270" s="31">
        <v>2006</v>
      </c>
      <c r="AQ270" s="31" t="s">
        <v>1748</v>
      </c>
      <c r="AR270" s="31" t="s">
        <v>761</v>
      </c>
      <c r="AS270" s="31" t="s">
        <v>81</v>
      </c>
      <c r="AT270" s="31" t="s">
        <v>467</v>
      </c>
      <c r="AU270" s="113" t="str">
        <f t="shared" si="114"/>
        <v>Postole, G., 2006</v>
      </c>
      <c r="AV270" s="34" t="s">
        <v>833</v>
      </c>
      <c r="AW270" s="34"/>
    </row>
    <row r="271" spans="1:49" s="11" customFormat="1" x14ac:dyDescent="0.3">
      <c r="A271" s="31" t="s">
        <v>14</v>
      </c>
      <c r="B271" s="40" t="s">
        <v>8</v>
      </c>
      <c r="C271" s="32">
        <v>0.94</v>
      </c>
      <c r="D271" s="31" t="str">
        <f t="shared" si="106"/>
        <v>NA</v>
      </c>
      <c r="E271" s="32">
        <f t="shared" si="107"/>
        <v>0.94</v>
      </c>
      <c r="F271" s="40">
        <v>136</v>
      </c>
      <c r="G271" s="32">
        <f t="shared" si="108"/>
        <v>14468.08510638298</v>
      </c>
      <c r="H271" s="31" t="s">
        <v>78</v>
      </c>
      <c r="I271" s="31" t="s">
        <v>551</v>
      </c>
      <c r="J271" s="31" t="s">
        <v>9</v>
      </c>
      <c r="K271" s="31"/>
      <c r="L271" s="31"/>
      <c r="M271" s="31" t="s">
        <v>28</v>
      </c>
      <c r="N271" s="31" t="s">
        <v>85</v>
      </c>
      <c r="O271" s="31"/>
      <c r="P271" s="31" t="s">
        <v>199</v>
      </c>
      <c r="Q271" s="31"/>
      <c r="R271" s="31" t="str">
        <f t="shared" si="97"/>
        <v>NA</v>
      </c>
      <c r="S271" s="31">
        <v>10</v>
      </c>
      <c r="T271" s="31">
        <v>773</v>
      </c>
      <c r="U271" s="31" t="s">
        <v>8</v>
      </c>
      <c r="V271" s="31"/>
      <c r="W271" s="31"/>
      <c r="X271" s="31" t="s">
        <v>29</v>
      </c>
      <c r="Y271" s="32" t="str">
        <f t="shared" si="109"/>
        <v>NA</v>
      </c>
      <c r="Z271" s="32" t="str">
        <f t="shared" si="110"/>
        <v>NA</v>
      </c>
      <c r="AA271" s="32" t="s">
        <v>8</v>
      </c>
      <c r="AB271" s="31" t="s">
        <v>9</v>
      </c>
      <c r="AC271" s="32">
        <f t="shared" si="103"/>
        <v>7.2666666666666666</v>
      </c>
      <c r="AD271" s="32">
        <f t="shared" si="104"/>
        <v>7.2666666666666666</v>
      </c>
      <c r="AE271" s="32" t="str">
        <f t="shared" si="105"/>
        <v>NA</v>
      </c>
      <c r="AF271" s="32" t="str">
        <f t="shared" si="111"/>
        <v>NA</v>
      </c>
      <c r="AG271" s="40" t="s">
        <v>8</v>
      </c>
      <c r="AH271" s="32" t="s">
        <v>9</v>
      </c>
      <c r="AI271" s="40">
        <v>140</v>
      </c>
      <c r="AJ271" s="32" t="s">
        <v>9</v>
      </c>
      <c r="AK271" s="40">
        <v>150</v>
      </c>
      <c r="AL271" s="32" t="s">
        <v>9</v>
      </c>
      <c r="AM271" s="32">
        <f t="shared" si="112"/>
        <v>150</v>
      </c>
      <c r="AN271" s="40">
        <f t="shared" si="113"/>
        <v>150</v>
      </c>
      <c r="AO271" s="31" t="s">
        <v>2844</v>
      </c>
      <c r="AP271" s="31">
        <v>2006</v>
      </c>
      <c r="AQ271" s="31" t="s">
        <v>1748</v>
      </c>
      <c r="AR271" s="31" t="s">
        <v>761</v>
      </c>
      <c r="AS271" s="31" t="s">
        <v>81</v>
      </c>
      <c r="AT271" s="31" t="s">
        <v>467</v>
      </c>
      <c r="AU271" s="113" t="str">
        <f t="shared" si="114"/>
        <v>Postole, G., 2006</v>
      </c>
      <c r="AV271" s="34" t="s">
        <v>833</v>
      </c>
      <c r="AW271" s="34"/>
    </row>
    <row r="272" spans="1:49" s="11" customFormat="1" x14ac:dyDescent="0.3">
      <c r="A272" s="31" t="s">
        <v>14</v>
      </c>
      <c r="B272" s="40" t="s">
        <v>8</v>
      </c>
      <c r="C272" s="32">
        <v>0.74</v>
      </c>
      <c r="D272" s="31" t="str">
        <f t="shared" si="106"/>
        <v>NA</v>
      </c>
      <c r="E272" s="32">
        <f t="shared" si="107"/>
        <v>0.74</v>
      </c>
      <c r="F272" s="40">
        <v>136</v>
      </c>
      <c r="G272" s="32">
        <f t="shared" si="108"/>
        <v>18378.37837837838</v>
      </c>
      <c r="H272" s="31" t="s">
        <v>78</v>
      </c>
      <c r="I272" s="31" t="s">
        <v>551</v>
      </c>
      <c r="J272" s="31" t="s">
        <v>9</v>
      </c>
      <c r="K272" s="31"/>
      <c r="L272" s="31"/>
      <c r="M272" s="31" t="s">
        <v>28</v>
      </c>
      <c r="N272" s="31" t="s">
        <v>298</v>
      </c>
      <c r="O272" s="31"/>
      <c r="P272" s="31" t="s">
        <v>199</v>
      </c>
      <c r="Q272" s="31"/>
      <c r="R272" s="31" t="str">
        <f t="shared" si="97"/>
        <v>NA</v>
      </c>
      <c r="S272" s="31">
        <v>10</v>
      </c>
      <c r="T272" s="31">
        <v>773</v>
      </c>
      <c r="U272" s="31" t="s">
        <v>8</v>
      </c>
      <c r="V272" s="31"/>
      <c r="W272" s="31"/>
      <c r="X272" s="31" t="s">
        <v>29</v>
      </c>
      <c r="Y272" s="32" t="str">
        <f t="shared" si="109"/>
        <v>NA</v>
      </c>
      <c r="Z272" s="32" t="str">
        <f t="shared" si="110"/>
        <v>NA</v>
      </c>
      <c r="AA272" s="32" t="s">
        <v>8</v>
      </c>
      <c r="AB272" s="31" t="s">
        <v>9</v>
      </c>
      <c r="AC272" s="32">
        <f t="shared" si="103"/>
        <v>6.8125</v>
      </c>
      <c r="AD272" s="32">
        <f t="shared" si="104"/>
        <v>6.8125</v>
      </c>
      <c r="AE272" s="32" t="str">
        <f t="shared" si="105"/>
        <v>NA</v>
      </c>
      <c r="AF272" s="32" t="str">
        <f t="shared" si="111"/>
        <v>NA</v>
      </c>
      <c r="AG272" s="40" t="s">
        <v>8</v>
      </c>
      <c r="AH272" s="32" t="s">
        <v>9</v>
      </c>
      <c r="AI272" s="40">
        <v>160</v>
      </c>
      <c r="AJ272" s="32" t="s">
        <v>9</v>
      </c>
      <c r="AK272" s="40" t="s">
        <v>8</v>
      </c>
      <c r="AL272" s="32" t="s">
        <v>9</v>
      </c>
      <c r="AM272" s="32" t="str">
        <f t="shared" si="112"/>
        <v>NA</v>
      </c>
      <c r="AN272" s="40">
        <f t="shared" si="113"/>
        <v>160</v>
      </c>
      <c r="AO272" s="31" t="s">
        <v>2844</v>
      </c>
      <c r="AP272" s="31">
        <v>2006</v>
      </c>
      <c r="AQ272" s="31" t="s">
        <v>1748</v>
      </c>
      <c r="AR272" s="31" t="s">
        <v>761</v>
      </c>
      <c r="AS272" s="31" t="s">
        <v>81</v>
      </c>
      <c r="AT272" s="31" t="s">
        <v>467</v>
      </c>
      <c r="AU272" s="113" t="str">
        <f t="shared" si="114"/>
        <v>Postole, G., 2006</v>
      </c>
      <c r="AV272" s="34" t="s">
        <v>833</v>
      </c>
      <c r="AW272" s="34"/>
    </row>
    <row r="273" spans="1:49" s="11" customFormat="1" x14ac:dyDescent="0.3">
      <c r="A273" s="49" t="s">
        <v>88</v>
      </c>
      <c r="B273" s="40">
        <v>1</v>
      </c>
      <c r="C273" s="32" t="s">
        <v>8</v>
      </c>
      <c r="D273" s="31" t="str">
        <f t="shared" si="106"/>
        <v>NA</v>
      </c>
      <c r="E273" s="32">
        <f t="shared" si="107"/>
        <v>1</v>
      </c>
      <c r="F273" s="40"/>
      <c r="G273" s="32" t="s">
        <v>8</v>
      </c>
      <c r="H273" s="31" t="s">
        <v>94</v>
      </c>
      <c r="I273" s="31" t="s">
        <v>733</v>
      </c>
      <c r="J273" s="31" t="s">
        <v>9</v>
      </c>
      <c r="K273" s="31"/>
      <c r="L273" s="31"/>
      <c r="M273" s="31" t="s">
        <v>24</v>
      </c>
      <c r="N273" s="31" t="s">
        <v>56</v>
      </c>
      <c r="O273" s="71">
        <v>8</v>
      </c>
      <c r="P273" s="31" t="s">
        <v>89</v>
      </c>
      <c r="Q273" s="39">
        <v>8.9</v>
      </c>
      <c r="R273" s="31">
        <f t="shared" si="97"/>
        <v>0.90000000000000036</v>
      </c>
      <c r="S273" s="31">
        <v>3</v>
      </c>
      <c r="T273" s="31">
        <v>773</v>
      </c>
      <c r="U273" s="31" t="s">
        <v>1422</v>
      </c>
      <c r="V273" s="31"/>
      <c r="W273" s="31">
        <v>773</v>
      </c>
      <c r="X273" s="31" t="s">
        <v>34</v>
      </c>
      <c r="Y273" s="32" t="str">
        <f t="shared" si="109"/>
        <v>NA</v>
      </c>
      <c r="Z273" s="32" t="str">
        <f t="shared" si="110"/>
        <v>NA</v>
      </c>
      <c r="AA273" s="32" t="s">
        <v>8</v>
      </c>
      <c r="AB273" s="31" t="s">
        <v>9</v>
      </c>
      <c r="AC273" s="32">
        <f t="shared" si="103"/>
        <v>5.7368421052631575</v>
      </c>
      <c r="AD273" s="32">
        <f t="shared" si="104"/>
        <v>5.7368421052631575</v>
      </c>
      <c r="AE273" s="32" t="str">
        <f t="shared" si="105"/>
        <v>NA</v>
      </c>
      <c r="AF273" s="32" t="str">
        <f t="shared" si="111"/>
        <v>NA</v>
      </c>
      <c r="AG273" s="40" t="s">
        <v>8</v>
      </c>
      <c r="AH273" s="32" t="s">
        <v>9</v>
      </c>
      <c r="AI273" s="40">
        <v>190</v>
      </c>
      <c r="AJ273" s="32" t="s">
        <v>9</v>
      </c>
      <c r="AK273" s="40" t="s">
        <v>8</v>
      </c>
      <c r="AL273" s="32" t="s">
        <v>9</v>
      </c>
      <c r="AM273" s="32" t="str">
        <f t="shared" si="112"/>
        <v>NA</v>
      </c>
      <c r="AN273" s="40">
        <f t="shared" si="113"/>
        <v>190</v>
      </c>
      <c r="AO273" s="31" t="s">
        <v>2844</v>
      </c>
      <c r="AP273" s="31">
        <v>2006</v>
      </c>
      <c r="AQ273" s="31" t="s">
        <v>475</v>
      </c>
      <c r="AR273" s="31" t="s">
        <v>71</v>
      </c>
      <c r="AS273" s="31" t="s">
        <v>474</v>
      </c>
      <c r="AT273" s="31" t="s">
        <v>87</v>
      </c>
      <c r="AU273" s="113" t="str">
        <f>AQ273&amp;", "&amp;AP273</f>
        <v>Iwasa, N., 2006</v>
      </c>
      <c r="AV273" s="25"/>
      <c r="AW273" s="34" t="s">
        <v>840</v>
      </c>
    </row>
    <row r="274" spans="1:49" s="11" customFormat="1" x14ac:dyDescent="0.3">
      <c r="A274" s="31" t="s">
        <v>14</v>
      </c>
      <c r="B274" s="40" t="s">
        <v>8</v>
      </c>
      <c r="C274" s="32">
        <v>0.06</v>
      </c>
      <c r="D274" s="31" t="str">
        <f t="shared" si="106"/>
        <v>NA</v>
      </c>
      <c r="E274" s="32">
        <f t="shared" si="107"/>
        <v>0.06</v>
      </c>
      <c r="F274" s="40">
        <v>180</v>
      </c>
      <c r="G274" s="32">
        <f t="shared" si="108"/>
        <v>300000</v>
      </c>
      <c r="H274" s="31" t="s">
        <v>22</v>
      </c>
      <c r="I274" s="31" t="s">
        <v>185</v>
      </c>
      <c r="J274" s="31" t="s">
        <v>9</v>
      </c>
      <c r="K274" s="31"/>
      <c r="L274" s="31"/>
      <c r="M274" s="31" t="s">
        <v>33</v>
      </c>
      <c r="N274" s="31"/>
      <c r="O274" s="31"/>
      <c r="P274" s="31" t="s">
        <v>199</v>
      </c>
      <c r="Q274" s="39">
        <v>8.5</v>
      </c>
      <c r="R274" s="31" t="str">
        <f t="shared" si="97"/>
        <v>NA</v>
      </c>
      <c r="S274" s="31">
        <v>2</v>
      </c>
      <c r="T274" s="31">
        <v>773</v>
      </c>
      <c r="U274" s="31" t="s">
        <v>1422</v>
      </c>
      <c r="V274" s="31">
        <v>2</v>
      </c>
      <c r="W274" s="31">
        <v>673</v>
      </c>
      <c r="X274" s="31" t="s">
        <v>95</v>
      </c>
      <c r="Y274" s="32" t="str">
        <f t="shared" si="109"/>
        <v>NA</v>
      </c>
      <c r="Z274" s="32">
        <f t="shared" si="110"/>
        <v>1.08</v>
      </c>
      <c r="AA274" s="32">
        <v>40</v>
      </c>
      <c r="AB274" s="31" t="s">
        <v>9</v>
      </c>
      <c r="AC274" s="32" t="str">
        <f t="shared" si="103"/>
        <v>NA</v>
      </c>
      <c r="AD274" s="32">
        <f t="shared" si="104"/>
        <v>40</v>
      </c>
      <c r="AE274" s="32" t="str">
        <f t="shared" si="105"/>
        <v>NA</v>
      </c>
      <c r="AF274" s="32">
        <f t="shared" si="111"/>
        <v>27</v>
      </c>
      <c r="AG274" s="40">
        <v>27</v>
      </c>
      <c r="AH274" s="32">
        <v>9</v>
      </c>
      <c r="AI274" s="40" t="s">
        <v>8</v>
      </c>
      <c r="AJ274" s="32" t="s">
        <v>9</v>
      </c>
      <c r="AK274" s="40" t="s">
        <v>8</v>
      </c>
      <c r="AL274" s="32" t="s">
        <v>9</v>
      </c>
      <c r="AM274" s="32">
        <f t="shared" si="112"/>
        <v>27</v>
      </c>
      <c r="AN274" s="40">
        <f t="shared" si="113"/>
        <v>27</v>
      </c>
      <c r="AO274" s="31" t="s">
        <v>2844</v>
      </c>
      <c r="AP274" s="31">
        <v>2006</v>
      </c>
      <c r="AQ274" s="31" t="s">
        <v>492</v>
      </c>
      <c r="AR274" s="31" t="s">
        <v>49</v>
      </c>
      <c r="AS274" s="48" t="s">
        <v>490</v>
      </c>
      <c r="AT274" s="31" t="s">
        <v>491</v>
      </c>
      <c r="AU274" s="113" t="str">
        <f>AQ274&amp;", "&amp;AP274</f>
        <v>Lee, A.F., 2006</v>
      </c>
      <c r="AV274" s="25"/>
      <c r="AW274" s="34" t="s">
        <v>827</v>
      </c>
    </row>
    <row r="275" spans="1:49" s="11" customFormat="1" x14ac:dyDescent="0.3">
      <c r="A275" s="31" t="s">
        <v>14</v>
      </c>
      <c r="B275" s="40" t="s">
        <v>8</v>
      </c>
      <c r="C275" s="32">
        <v>0.44</v>
      </c>
      <c r="D275" s="31" t="str">
        <f t="shared" si="106"/>
        <v>NA</v>
      </c>
      <c r="E275" s="32">
        <f t="shared" si="107"/>
        <v>0.44</v>
      </c>
      <c r="F275" s="40">
        <v>180</v>
      </c>
      <c r="G275" s="32">
        <f t="shared" si="108"/>
        <v>40909.090909090912</v>
      </c>
      <c r="H275" s="31" t="s">
        <v>22</v>
      </c>
      <c r="I275" s="31" t="s">
        <v>185</v>
      </c>
      <c r="J275" s="31" t="s">
        <v>9</v>
      </c>
      <c r="K275" s="31"/>
      <c r="L275" s="31"/>
      <c r="M275" s="31" t="s">
        <v>33</v>
      </c>
      <c r="N275" s="31"/>
      <c r="O275" s="31"/>
      <c r="P275" s="31" t="s">
        <v>199</v>
      </c>
      <c r="Q275" s="39">
        <v>8.5</v>
      </c>
      <c r="R275" s="31" t="str">
        <f t="shared" si="97"/>
        <v>NA</v>
      </c>
      <c r="S275" s="31">
        <v>2</v>
      </c>
      <c r="T275" s="31">
        <v>773</v>
      </c>
      <c r="U275" s="31" t="s">
        <v>1422</v>
      </c>
      <c r="V275" s="31">
        <v>2</v>
      </c>
      <c r="W275" s="31">
        <v>673</v>
      </c>
      <c r="X275" s="31" t="s">
        <v>95</v>
      </c>
      <c r="Y275" s="32" t="str">
        <f t="shared" si="109"/>
        <v>NA</v>
      </c>
      <c r="Z275" s="32">
        <f t="shared" si="110"/>
        <v>1.1200000000000001</v>
      </c>
      <c r="AA275" s="32">
        <v>40</v>
      </c>
      <c r="AB275" s="31" t="s">
        <v>9</v>
      </c>
      <c r="AC275" s="32" t="str">
        <f t="shared" si="103"/>
        <v>NA</v>
      </c>
      <c r="AD275" s="32">
        <f t="shared" si="104"/>
        <v>40</v>
      </c>
      <c r="AE275" s="32" t="str">
        <f t="shared" si="105"/>
        <v>NA</v>
      </c>
      <c r="AF275" s="32">
        <f t="shared" si="111"/>
        <v>28</v>
      </c>
      <c r="AG275" s="40">
        <v>28</v>
      </c>
      <c r="AH275" s="32">
        <v>6</v>
      </c>
      <c r="AI275" s="40" t="s">
        <v>8</v>
      </c>
      <c r="AJ275" s="32" t="s">
        <v>9</v>
      </c>
      <c r="AK275" s="40" t="s">
        <v>8</v>
      </c>
      <c r="AL275" s="32" t="s">
        <v>9</v>
      </c>
      <c r="AM275" s="32">
        <f t="shared" si="112"/>
        <v>28</v>
      </c>
      <c r="AN275" s="40">
        <f t="shared" si="113"/>
        <v>28</v>
      </c>
      <c r="AO275" s="31" t="s">
        <v>2844</v>
      </c>
      <c r="AP275" s="31">
        <v>2006</v>
      </c>
      <c r="AQ275" s="31" t="s">
        <v>492</v>
      </c>
      <c r="AR275" s="31" t="s">
        <v>49</v>
      </c>
      <c r="AS275" s="48" t="s">
        <v>490</v>
      </c>
      <c r="AT275" s="31" t="s">
        <v>491</v>
      </c>
      <c r="AU275" s="113" t="str">
        <f t="shared" ref="AU275:AU280" si="115">AQ275&amp;", "&amp;AP275</f>
        <v>Lee, A.F., 2006</v>
      </c>
      <c r="AV275" s="25"/>
      <c r="AW275" s="34" t="s">
        <v>827</v>
      </c>
    </row>
    <row r="276" spans="1:49" s="11" customFormat="1" x14ac:dyDescent="0.3">
      <c r="A276" s="31" t="s">
        <v>14</v>
      </c>
      <c r="B276" s="40" t="s">
        <v>8</v>
      </c>
      <c r="C276" s="32">
        <v>0.84</v>
      </c>
      <c r="D276" s="31" t="str">
        <f t="shared" si="106"/>
        <v>NA</v>
      </c>
      <c r="E276" s="32">
        <f t="shared" si="107"/>
        <v>0.84</v>
      </c>
      <c r="F276" s="40">
        <v>180</v>
      </c>
      <c r="G276" s="32">
        <f t="shared" si="108"/>
        <v>21428.571428571431</v>
      </c>
      <c r="H276" s="31" t="s">
        <v>22</v>
      </c>
      <c r="I276" s="31" t="s">
        <v>185</v>
      </c>
      <c r="J276" s="31" t="s">
        <v>9</v>
      </c>
      <c r="K276" s="31"/>
      <c r="L276" s="31"/>
      <c r="M276" s="31" t="s">
        <v>33</v>
      </c>
      <c r="N276" s="31"/>
      <c r="O276" s="31"/>
      <c r="P276" s="31" t="s">
        <v>199</v>
      </c>
      <c r="Q276" s="39">
        <v>8.5</v>
      </c>
      <c r="R276" s="31" t="str">
        <f t="shared" si="97"/>
        <v>NA</v>
      </c>
      <c r="S276" s="31">
        <v>2</v>
      </c>
      <c r="T276" s="31">
        <v>773</v>
      </c>
      <c r="U276" s="31" t="s">
        <v>1422</v>
      </c>
      <c r="V276" s="31">
        <v>2</v>
      </c>
      <c r="W276" s="31">
        <v>673</v>
      </c>
      <c r="X276" s="31" t="s">
        <v>95</v>
      </c>
      <c r="Y276" s="32" t="str">
        <f t="shared" si="109"/>
        <v>NA</v>
      </c>
      <c r="Z276" s="32">
        <f t="shared" si="110"/>
        <v>1.1220000000000001</v>
      </c>
      <c r="AA276" s="32">
        <v>51</v>
      </c>
      <c r="AB276" s="31" t="s">
        <v>9</v>
      </c>
      <c r="AC276" s="32" t="str">
        <f t="shared" si="103"/>
        <v>NA</v>
      </c>
      <c r="AD276" s="32">
        <f t="shared" si="104"/>
        <v>51</v>
      </c>
      <c r="AE276" s="32" t="str">
        <f t="shared" si="105"/>
        <v>NA</v>
      </c>
      <c r="AF276" s="32">
        <f t="shared" si="111"/>
        <v>22</v>
      </c>
      <c r="AG276" s="40">
        <v>22</v>
      </c>
      <c r="AH276" s="32">
        <v>6</v>
      </c>
      <c r="AI276" s="40" t="s">
        <v>8</v>
      </c>
      <c r="AJ276" s="32" t="s">
        <v>9</v>
      </c>
      <c r="AK276" s="40" t="s">
        <v>8</v>
      </c>
      <c r="AL276" s="32" t="s">
        <v>9</v>
      </c>
      <c r="AM276" s="32">
        <f t="shared" si="112"/>
        <v>22</v>
      </c>
      <c r="AN276" s="40">
        <f t="shared" si="113"/>
        <v>22</v>
      </c>
      <c r="AO276" s="31" t="s">
        <v>2844</v>
      </c>
      <c r="AP276" s="31">
        <v>2006</v>
      </c>
      <c r="AQ276" s="31" t="s">
        <v>492</v>
      </c>
      <c r="AR276" s="31" t="s">
        <v>49</v>
      </c>
      <c r="AS276" s="48" t="s">
        <v>490</v>
      </c>
      <c r="AT276" s="31" t="s">
        <v>491</v>
      </c>
      <c r="AU276" s="113" t="str">
        <f t="shared" si="115"/>
        <v>Lee, A.F., 2006</v>
      </c>
      <c r="AV276" s="25"/>
      <c r="AW276" s="34" t="s">
        <v>827</v>
      </c>
    </row>
    <row r="277" spans="1:49" s="11" customFormat="1" x14ac:dyDescent="0.3">
      <c r="A277" s="31" t="s">
        <v>14</v>
      </c>
      <c r="B277" s="40" t="s">
        <v>8</v>
      </c>
      <c r="C277" s="32">
        <v>1.48</v>
      </c>
      <c r="D277" s="31" t="str">
        <f t="shared" si="106"/>
        <v>NA</v>
      </c>
      <c r="E277" s="32">
        <f t="shared" si="107"/>
        <v>1.48</v>
      </c>
      <c r="F277" s="40">
        <v>180</v>
      </c>
      <c r="G277" s="32">
        <f t="shared" si="108"/>
        <v>12162.162162162162</v>
      </c>
      <c r="H277" s="31" t="s">
        <v>22</v>
      </c>
      <c r="I277" s="31" t="s">
        <v>185</v>
      </c>
      <c r="J277" s="31" t="s">
        <v>9</v>
      </c>
      <c r="K277" s="31"/>
      <c r="L277" s="31"/>
      <c r="M277" s="31" t="s">
        <v>33</v>
      </c>
      <c r="N277" s="31"/>
      <c r="O277" s="31"/>
      <c r="P277" s="31" t="s">
        <v>199</v>
      </c>
      <c r="Q277" s="39">
        <v>8.5</v>
      </c>
      <c r="R277" s="31" t="str">
        <f t="shared" si="97"/>
        <v>NA</v>
      </c>
      <c r="S277" s="31">
        <v>2</v>
      </c>
      <c r="T277" s="31">
        <v>773</v>
      </c>
      <c r="U277" s="31" t="s">
        <v>1422</v>
      </c>
      <c r="V277" s="31">
        <v>2</v>
      </c>
      <c r="W277" s="31">
        <v>673</v>
      </c>
      <c r="X277" s="31" t="s">
        <v>95</v>
      </c>
      <c r="Y277" s="32" t="str">
        <f t="shared" si="109"/>
        <v>NA</v>
      </c>
      <c r="Z277" s="32">
        <f t="shared" si="110"/>
        <v>1.1160000000000001</v>
      </c>
      <c r="AA277" s="32">
        <v>31</v>
      </c>
      <c r="AB277" s="31" t="s">
        <v>9</v>
      </c>
      <c r="AC277" s="32" t="str">
        <f t="shared" si="103"/>
        <v>NA</v>
      </c>
      <c r="AD277" s="32">
        <f t="shared" si="104"/>
        <v>31</v>
      </c>
      <c r="AE277" s="32" t="str">
        <f t="shared" si="105"/>
        <v>NA</v>
      </c>
      <c r="AF277" s="32">
        <f t="shared" si="111"/>
        <v>36</v>
      </c>
      <c r="AG277" s="40">
        <v>36</v>
      </c>
      <c r="AH277" s="32">
        <v>6</v>
      </c>
      <c r="AI277" s="40" t="s">
        <v>8</v>
      </c>
      <c r="AJ277" s="32" t="s">
        <v>9</v>
      </c>
      <c r="AK277" s="40" t="s">
        <v>8</v>
      </c>
      <c r="AL277" s="32" t="s">
        <v>9</v>
      </c>
      <c r="AM277" s="32">
        <f t="shared" si="112"/>
        <v>36</v>
      </c>
      <c r="AN277" s="40">
        <f t="shared" si="113"/>
        <v>36</v>
      </c>
      <c r="AO277" s="31" t="s">
        <v>2844</v>
      </c>
      <c r="AP277" s="31">
        <v>2006</v>
      </c>
      <c r="AQ277" s="31" t="s">
        <v>492</v>
      </c>
      <c r="AR277" s="31" t="s">
        <v>49</v>
      </c>
      <c r="AS277" s="48" t="s">
        <v>490</v>
      </c>
      <c r="AT277" s="31" t="s">
        <v>491</v>
      </c>
      <c r="AU277" s="113" t="str">
        <f t="shared" si="115"/>
        <v>Lee, A.F., 2006</v>
      </c>
      <c r="AV277" s="25"/>
      <c r="AW277" s="34" t="s">
        <v>827</v>
      </c>
    </row>
    <row r="278" spans="1:49" s="12" customFormat="1" ht="15.6" customHeight="1" x14ac:dyDescent="0.25">
      <c r="A278" s="31" t="s">
        <v>14</v>
      </c>
      <c r="B278" s="40" t="s">
        <v>8</v>
      </c>
      <c r="C278" s="32">
        <v>2.02</v>
      </c>
      <c r="D278" s="31" t="str">
        <f t="shared" si="106"/>
        <v>NA</v>
      </c>
      <c r="E278" s="32">
        <f t="shared" si="107"/>
        <v>2.02</v>
      </c>
      <c r="F278" s="40">
        <v>180</v>
      </c>
      <c r="G278" s="32">
        <f t="shared" si="108"/>
        <v>8910.8910891089108</v>
      </c>
      <c r="H278" s="31" t="s">
        <v>22</v>
      </c>
      <c r="I278" s="31" t="s">
        <v>185</v>
      </c>
      <c r="J278" s="31" t="s">
        <v>9</v>
      </c>
      <c r="K278" s="31"/>
      <c r="L278" s="31"/>
      <c r="M278" s="31" t="s">
        <v>33</v>
      </c>
      <c r="N278" s="31"/>
      <c r="O278" s="31"/>
      <c r="P278" s="31" t="s">
        <v>199</v>
      </c>
      <c r="Q278" s="39">
        <v>8.5</v>
      </c>
      <c r="R278" s="31" t="str">
        <f t="shared" si="97"/>
        <v>NA</v>
      </c>
      <c r="S278" s="31">
        <v>2</v>
      </c>
      <c r="T278" s="31">
        <v>773</v>
      </c>
      <c r="U278" s="31" t="s">
        <v>1422</v>
      </c>
      <c r="V278" s="31">
        <v>2</v>
      </c>
      <c r="W278" s="31">
        <v>673</v>
      </c>
      <c r="X278" s="31" t="s">
        <v>95</v>
      </c>
      <c r="Y278" s="32" t="str">
        <f t="shared" si="109"/>
        <v>NA</v>
      </c>
      <c r="Z278" s="32">
        <f t="shared" si="110"/>
        <v>1.1040000000000001</v>
      </c>
      <c r="AA278" s="32">
        <v>24</v>
      </c>
      <c r="AB278" s="31" t="s">
        <v>9</v>
      </c>
      <c r="AC278" s="32" t="str">
        <f t="shared" si="103"/>
        <v>NA</v>
      </c>
      <c r="AD278" s="32">
        <f t="shared" si="104"/>
        <v>24</v>
      </c>
      <c r="AE278" s="32" t="str">
        <f t="shared" si="105"/>
        <v>NA</v>
      </c>
      <c r="AF278" s="32">
        <f t="shared" si="111"/>
        <v>46</v>
      </c>
      <c r="AG278" s="40">
        <v>46</v>
      </c>
      <c r="AH278" s="32">
        <v>5</v>
      </c>
      <c r="AI278" s="40">
        <v>60</v>
      </c>
      <c r="AJ278" s="32">
        <v>5</v>
      </c>
      <c r="AK278" s="40" t="s">
        <v>8</v>
      </c>
      <c r="AL278" s="32" t="s">
        <v>9</v>
      </c>
      <c r="AM278" s="32">
        <f t="shared" si="112"/>
        <v>46</v>
      </c>
      <c r="AN278" s="40">
        <f t="shared" si="113"/>
        <v>46</v>
      </c>
      <c r="AO278" s="31" t="s">
        <v>2844</v>
      </c>
      <c r="AP278" s="31">
        <v>2006</v>
      </c>
      <c r="AQ278" s="31" t="s">
        <v>492</v>
      </c>
      <c r="AR278" s="31" t="s">
        <v>49</v>
      </c>
      <c r="AS278" s="48" t="s">
        <v>490</v>
      </c>
      <c r="AT278" s="31" t="s">
        <v>491</v>
      </c>
      <c r="AU278" s="113" t="str">
        <f t="shared" si="115"/>
        <v>Lee, A.F., 2006</v>
      </c>
      <c r="AV278" s="25"/>
      <c r="AW278" s="34" t="s">
        <v>827</v>
      </c>
    </row>
    <row r="279" spans="1:49" s="11" customFormat="1" x14ac:dyDescent="0.3">
      <c r="A279" s="31" t="s">
        <v>14</v>
      </c>
      <c r="B279" s="40" t="s">
        <v>8</v>
      </c>
      <c r="C279" s="32">
        <v>4.72</v>
      </c>
      <c r="D279" s="31" t="str">
        <f t="shared" si="106"/>
        <v>NA</v>
      </c>
      <c r="E279" s="32">
        <f t="shared" si="107"/>
        <v>4.72</v>
      </c>
      <c r="F279" s="40">
        <v>180</v>
      </c>
      <c r="G279" s="32">
        <f t="shared" si="108"/>
        <v>3813.5593220338983</v>
      </c>
      <c r="H279" s="31" t="s">
        <v>22</v>
      </c>
      <c r="I279" s="31" t="s">
        <v>185</v>
      </c>
      <c r="J279" s="31" t="s">
        <v>9</v>
      </c>
      <c r="K279" s="31"/>
      <c r="L279" s="31"/>
      <c r="M279" s="31" t="s">
        <v>33</v>
      </c>
      <c r="N279" s="31"/>
      <c r="O279" s="31"/>
      <c r="P279" s="31" t="s">
        <v>199</v>
      </c>
      <c r="Q279" s="39">
        <v>8.5</v>
      </c>
      <c r="R279" s="31" t="str">
        <f t="shared" si="97"/>
        <v>NA</v>
      </c>
      <c r="S279" s="31">
        <v>2</v>
      </c>
      <c r="T279" s="31">
        <v>773</v>
      </c>
      <c r="U279" s="31" t="s">
        <v>1422</v>
      </c>
      <c r="V279" s="31">
        <v>2</v>
      </c>
      <c r="W279" s="31">
        <v>673</v>
      </c>
      <c r="X279" s="31" t="s">
        <v>95</v>
      </c>
      <c r="Y279" s="32" t="str">
        <f t="shared" si="109"/>
        <v>NA</v>
      </c>
      <c r="Z279" s="32">
        <f t="shared" si="110"/>
        <v>1.0920000000000001</v>
      </c>
      <c r="AA279" s="32">
        <v>26</v>
      </c>
      <c r="AB279" s="31" t="s">
        <v>9</v>
      </c>
      <c r="AC279" s="32" t="str">
        <f t="shared" si="103"/>
        <v>NA</v>
      </c>
      <c r="AD279" s="32">
        <f t="shared" si="104"/>
        <v>26</v>
      </c>
      <c r="AE279" s="32" t="str">
        <f t="shared" si="105"/>
        <v>NA</v>
      </c>
      <c r="AF279" s="32">
        <f t="shared" si="111"/>
        <v>42</v>
      </c>
      <c r="AG279" s="40">
        <v>42</v>
      </c>
      <c r="AH279" s="32">
        <v>4</v>
      </c>
      <c r="AI279" s="40" t="s">
        <v>8</v>
      </c>
      <c r="AJ279" s="32" t="s">
        <v>9</v>
      </c>
      <c r="AK279" s="40" t="s">
        <v>8</v>
      </c>
      <c r="AL279" s="32" t="s">
        <v>9</v>
      </c>
      <c r="AM279" s="32">
        <f t="shared" si="112"/>
        <v>42</v>
      </c>
      <c r="AN279" s="40">
        <f t="shared" si="113"/>
        <v>42</v>
      </c>
      <c r="AO279" s="31" t="s">
        <v>2844</v>
      </c>
      <c r="AP279" s="31">
        <v>2006</v>
      </c>
      <c r="AQ279" s="31" t="s">
        <v>492</v>
      </c>
      <c r="AR279" s="31" t="s">
        <v>49</v>
      </c>
      <c r="AS279" s="48" t="s">
        <v>490</v>
      </c>
      <c r="AT279" s="31" t="s">
        <v>491</v>
      </c>
      <c r="AU279" s="113" t="str">
        <f t="shared" si="115"/>
        <v>Lee, A.F., 2006</v>
      </c>
      <c r="AV279" s="25"/>
      <c r="AW279" s="34" t="s">
        <v>827</v>
      </c>
    </row>
    <row r="280" spans="1:49" s="11" customFormat="1" x14ac:dyDescent="0.3">
      <c r="A280" s="31" t="s">
        <v>14</v>
      </c>
      <c r="B280" s="40" t="s">
        <v>8</v>
      </c>
      <c r="C280" s="32">
        <v>8.5399999999999991</v>
      </c>
      <c r="D280" s="31" t="str">
        <f t="shared" si="106"/>
        <v>NA</v>
      </c>
      <c r="E280" s="32">
        <f t="shared" si="107"/>
        <v>8.5399999999999991</v>
      </c>
      <c r="F280" s="40">
        <v>180</v>
      </c>
      <c r="G280" s="32">
        <f t="shared" si="108"/>
        <v>2107.7283372365341</v>
      </c>
      <c r="H280" s="31" t="s">
        <v>22</v>
      </c>
      <c r="I280" s="31" t="s">
        <v>185</v>
      </c>
      <c r="J280" s="31" t="s">
        <v>9</v>
      </c>
      <c r="K280" s="31"/>
      <c r="L280" s="31"/>
      <c r="M280" s="31" t="s">
        <v>33</v>
      </c>
      <c r="N280" s="31"/>
      <c r="O280" s="31"/>
      <c r="P280" s="31" t="s">
        <v>199</v>
      </c>
      <c r="Q280" s="39">
        <v>8.5</v>
      </c>
      <c r="R280" s="31" t="str">
        <f t="shared" si="97"/>
        <v>NA</v>
      </c>
      <c r="S280" s="31">
        <v>2</v>
      </c>
      <c r="T280" s="31">
        <v>773</v>
      </c>
      <c r="U280" s="31" t="s">
        <v>1422</v>
      </c>
      <c r="V280" s="31">
        <v>2</v>
      </c>
      <c r="W280" s="31">
        <v>673</v>
      </c>
      <c r="X280" s="31" t="s">
        <v>95</v>
      </c>
      <c r="Y280" s="32" t="str">
        <f t="shared" si="109"/>
        <v>NA</v>
      </c>
      <c r="Z280" s="32">
        <f t="shared" si="110"/>
        <v>1.1075999999999999</v>
      </c>
      <c r="AA280" s="32">
        <v>14.2</v>
      </c>
      <c r="AB280" s="31" t="s">
        <v>9</v>
      </c>
      <c r="AC280" s="32" t="str">
        <f t="shared" si="103"/>
        <v>NA</v>
      </c>
      <c r="AD280" s="32">
        <f t="shared" si="104"/>
        <v>14.2</v>
      </c>
      <c r="AE280" s="32" t="str">
        <f t="shared" si="105"/>
        <v>NA</v>
      </c>
      <c r="AF280" s="32">
        <f t="shared" si="111"/>
        <v>78</v>
      </c>
      <c r="AG280" s="40">
        <v>78</v>
      </c>
      <c r="AH280" s="32">
        <v>4</v>
      </c>
      <c r="AI280" s="40">
        <v>90</v>
      </c>
      <c r="AJ280" s="32">
        <v>5</v>
      </c>
      <c r="AK280" s="40" t="s">
        <v>8</v>
      </c>
      <c r="AL280" s="32" t="s">
        <v>9</v>
      </c>
      <c r="AM280" s="32">
        <f t="shared" si="112"/>
        <v>78</v>
      </c>
      <c r="AN280" s="40">
        <f t="shared" si="113"/>
        <v>78</v>
      </c>
      <c r="AO280" s="31" t="s">
        <v>2844</v>
      </c>
      <c r="AP280" s="31">
        <v>2006</v>
      </c>
      <c r="AQ280" s="31" t="s">
        <v>492</v>
      </c>
      <c r="AR280" s="31" t="s">
        <v>49</v>
      </c>
      <c r="AS280" s="48" t="s">
        <v>490</v>
      </c>
      <c r="AT280" s="31" t="s">
        <v>491</v>
      </c>
      <c r="AU280" s="113" t="str">
        <f t="shared" si="115"/>
        <v>Lee, A.F., 2006</v>
      </c>
      <c r="AV280" s="25"/>
      <c r="AW280" s="34" t="s">
        <v>827</v>
      </c>
    </row>
    <row r="281" spans="1:49" s="15" customFormat="1" x14ac:dyDescent="0.3">
      <c r="A281" s="31" t="s">
        <v>14</v>
      </c>
      <c r="B281" s="40">
        <v>1</v>
      </c>
      <c r="C281" s="32" t="s">
        <v>8</v>
      </c>
      <c r="D281" s="31" t="str">
        <f t="shared" si="106"/>
        <v>NA</v>
      </c>
      <c r="E281" s="32">
        <f t="shared" si="107"/>
        <v>1</v>
      </c>
      <c r="F281" s="40">
        <v>243.8</v>
      </c>
      <c r="G281" s="32">
        <f t="shared" si="108"/>
        <v>24380</v>
      </c>
      <c r="H281" s="31" t="s">
        <v>7</v>
      </c>
      <c r="I281" s="31" t="s">
        <v>140</v>
      </c>
      <c r="J281" s="31" t="s">
        <v>9</v>
      </c>
      <c r="K281" s="31"/>
      <c r="L281" s="31"/>
      <c r="M281" s="31" t="s">
        <v>74</v>
      </c>
      <c r="N281" s="31"/>
      <c r="O281" s="31"/>
      <c r="P281" s="31" t="s">
        <v>199</v>
      </c>
      <c r="Q281" s="39">
        <v>3</v>
      </c>
      <c r="R281" s="31" t="str">
        <f t="shared" si="97"/>
        <v>NA</v>
      </c>
      <c r="S281" s="31">
        <v>3</v>
      </c>
      <c r="T281" s="31">
        <f>450+273</f>
        <v>723</v>
      </c>
      <c r="U281" s="31" t="s">
        <v>1422</v>
      </c>
      <c r="V281" s="31">
        <v>2</v>
      </c>
      <c r="W281" s="31">
        <v>298</v>
      </c>
      <c r="X281" s="31" t="s">
        <v>17</v>
      </c>
      <c r="Y281" s="32">
        <f t="shared" si="109"/>
        <v>1.1038999999999999</v>
      </c>
      <c r="Z281" s="32" t="str">
        <f t="shared" si="110"/>
        <v>NA</v>
      </c>
      <c r="AA281" s="31">
        <v>5.81</v>
      </c>
      <c r="AB281" s="31" t="s">
        <v>9</v>
      </c>
      <c r="AC281" s="32" t="str">
        <f t="shared" si="103"/>
        <v>NA</v>
      </c>
      <c r="AD281" s="32">
        <f t="shared" si="104"/>
        <v>5.81</v>
      </c>
      <c r="AE281" s="32" t="str">
        <f t="shared" si="105"/>
        <v>NA</v>
      </c>
      <c r="AF281" s="32">
        <f t="shared" si="111"/>
        <v>190</v>
      </c>
      <c r="AG281" s="40">
        <v>190</v>
      </c>
      <c r="AH281" s="32" t="s">
        <v>9</v>
      </c>
      <c r="AI281" s="40" t="s">
        <v>8</v>
      </c>
      <c r="AJ281" s="32" t="s">
        <v>9</v>
      </c>
      <c r="AK281" s="40" t="s">
        <v>8</v>
      </c>
      <c r="AL281" s="32" t="s">
        <v>9</v>
      </c>
      <c r="AM281" s="32">
        <f t="shared" si="112"/>
        <v>190</v>
      </c>
      <c r="AN281" s="40">
        <f t="shared" si="113"/>
        <v>190</v>
      </c>
      <c r="AO281" s="31" t="s">
        <v>2854</v>
      </c>
      <c r="AP281" s="31">
        <v>2007</v>
      </c>
      <c r="AQ281" s="31" t="s">
        <v>1749</v>
      </c>
      <c r="AR281" s="31" t="s">
        <v>875</v>
      </c>
      <c r="AS281" s="31" t="s">
        <v>139</v>
      </c>
      <c r="AT281" s="31" t="s">
        <v>32</v>
      </c>
      <c r="AU281" s="113" t="str">
        <f t="shared" ref="AU281:AU292" si="116">AQ281&amp;", "&amp;AP281</f>
        <v xml:space="preserve"> Somboonthanakij, S., 2007</v>
      </c>
      <c r="AV281" s="1"/>
      <c r="AW281" s="34" t="s">
        <v>815</v>
      </c>
    </row>
    <row r="282" spans="1:49" s="15" customFormat="1" x14ac:dyDescent="0.3">
      <c r="A282" s="31" t="s">
        <v>14</v>
      </c>
      <c r="B282" s="40">
        <v>3</v>
      </c>
      <c r="C282" s="32" t="s">
        <v>8</v>
      </c>
      <c r="D282" s="31" t="str">
        <f t="shared" si="106"/>
        <v>NA</v>
      </c>
      <c r="E282" s="32">
        <f t="shared" si="107"/>
        <v>3</v>
      </c>
      <c r="F282" s="40"/>
      <c r="G282" s="32" t="s">
        <v>8</v>
      </c>
      <c r="H282" s="31" t="s">
        <v>15</v>
      </c>
      <c r="I282" s="31" t="s">
        <v>880</v>
      </c>
      <c r="J282" s="31" t="s">
        <v>8</v>
      </c>
      <c r="K282" s="31">
        <v>673</v>
      </c>
      <c r="L282" s="31">
        <v>3</v>
      </c>
      <c r="M282" s="31" t="s">
        <v>28</v>
      </c>
      <c r="N282" s="31"/>
      <c r="O282" s="31"/>
      <c r="P282" s="31" t="s">
        <v>199</v>
      </c>
      <c r="Q282" s="39">
        <v>8</v>
      </c>
      <c r="R282" s="31" t="str">
        <f t="shared" si="97"/>
        <v>NA</v>
      </c>
      <c r="S282" s="31">
        <v>2</v>
      </c>
      <c r="T282" s="31">
        <v>573</v>
      </c>
      <c r="U282" s="31" t="s">
        <v>1422</v>
      </c>
      <c r="V282" s="31">
        <v>0.33</v>
      </c>
      <c r="W282" s="31">
        <v>493</v>
      </c>
      <c r="X282" s="31" t="s">
        <v>95</v>
      </c>
      <c r="Y282" s="32" t="str">
        <f t="shared" si="109"/>
        <v>NA</v>
      </c>
      <c r="Z282" s="32" t="str">
        <f t="shared" si="110"/>
        <v>NA</v>
      </c>
      <c r="AA282" s="40">
        <v>25</v>
      </c>
      <c r="AB282" s="31" t="s">
        <v>9</v>
      </c>
      <c r="AC282" s="32" t="str">
        <f t="shared" si="103"/>
        <v>NA</v>
      </c>
      <c r="AD282" s="32">
        <f t="shared" si="104"/>
        <v>25</v>
      </c>
      <c r="AE282" s="32">
        <f t="shared" si="105"/>
        <v>43.6</v>
      </c>
      <c r="AF282" s="32">
        <f t="shared" si="111"/>
        <v>43.6</v>
      </c>
      <c r="AG282" s="40" t="s">
        <v>8</v>
      </c>
      <c r="AH282" s="32" t="s">
        <v>9</v>
      </c>
      <c r="AI282" s="40" t="s">
        <v>8</v>
      </c>
      <c r="AJ282" s="32" t="s">
        <v>9</v>
      </c>
      <c r="AK282" s="40" t="s">
        <v>8</v>
      </c>
      <c r="AL282" s="32" t="s">
        <v>9</v>
      </c>
      <c r="AM282" s="32">
        <f t="shared" si="112"/>
        <v>43.6</v>
      </c>
      <c r="AN282" s="40">
        <f t="shared" si="113"/>
        <v>43.6</v>
      </c>
      <c r="AO282" s="34" t="s">
        <v>2841</v>
      </c>
      <c r="AP282" s="31">
        <v>2007</v>
      </c>
      <c r="AQ282" s="31" t="s">
        <v>1750</v>
      </c>
      <c r="AR282" s="31" t="s">
        <v>119</v>
      </c>
      <c r="AS282" s="31" t="s">
        <v>141</v>
      </c>
      <c r="AT282" s="31" t="s">
        <v>62</v>
      </c>
      <c r="AU282" s="113" t="str">
        <f t="shared" si="116"/>
        <v>Moreno, J.M., 2007</v>
      </c>
      <c r="AV282" s="34" t="s">
        <v>881</v>
      </c>
      <c r="AW282" s="34" t="s">
        <v>882</v>
      </c>
    </row>
    <row r="283" spans="1:49" s="14" customFormat="1" x14ac:dyDescent="0.3">
      <c r="A283" s="31" t="s">
        <v>14</v>
      </c>
      <c r="B283" s="40">
        <v>3</v>
      </c>
      <c r="C283" s="32" t="s">
        <v>8</v>
      </c>
      <c r="D283" s="31" t="str">
        <f t="shared" si="106"/>
        <v>NA</v>
      </c>
      <c r="E283" s="32">
        <f t="shared" si="107"/>
        <v>3</v>
      </c>
      <c r="F283" s="40"/>
      <c r="G283" s="32" t="s">
        <v>8</v>
      </c>
      <c r="H283" s="31" t="s">
        <v>15</v>
      </c>
      <c r="I283" s="31" t="s">
        <v>880</v>
      </c>
      <c r="J283" s="31" t="s">
        <v>878</v>
      </c>
      <c r="K283" s="31">
        <v>673</v>
      </c>
      <c r="L283" s="31">
        <v>3</v>
      </c>
      <c r="M283" s="31" t="s">
        <v>28</v>
      </c>
      <c r="N283" s="31"/>
      <c r="O283" s="31"/>
      <c r="P283" s="31" t="s">
        <v>199</v>
      </c>
      <c r="Q283" s="39">
        <v>8</v>
      </c>
      <c r="R283" s="31" t="str">
        <f t="shared" si="97"/>
        <v>NA</v>
      </c>
      <c r="S283" s="31">
        <v>2</v>
      </c>
      <c r="T283" s="31">
        <v>573</v>
      </c>
      <c r="U283" s="31" t="s">
        <v>1422</v>
      </c>
      <c r="V283" s="31">
        <v>0.33</v>
      </c>
      <c r="W283" s="31">
        <v>493</v>
      </c>
      <c r="X283" s="31" t="s">
        <v>95</v>
      </c>
      <c r="Y283" s="32" t="str">
        <f t="shared" si="109"/>
        <v>NA</v>
      </c>
      <c r="Z283" s="32" t="str">
        <f t="shared" si="110"/>
        <v>NA</v>
      </c>
      <c r="AA283" s="40">
        <v>19</v>
      </c>
      <c r="AB283" s="31" t="s">
        <v>9</v>
      </c>
      <c r="AC283" s="32" t="str">
        <f t="shared" si="103"/>
        <v>NA</v>
      </c>
      <c r="AD283" s="32">
        <f t="shared" si="104"/>
        <v>19</v>
      </c>
      <c r="AE283" s="32">
        <f t="shared" si="105"/>
        <v>57.368421052631582</v>
      </c>
      <c r="AF283" s="32">
        <f t="shared" si="111"/>
        <v>57.368421052631582</v>
      </c>
      <c r="AG283" s="40" t="s">
        <v>8</v>
      </c>
      <c r="AH283" s="32" t="s">
        <v>9</v>
      </c>
      <c r="AI283" s="40" t="s">
        <v>8</v>
      </c>
      <c r="AJ283" s="32" t="s">
        <v>9</v>
      </c>
      <c r="AK283" s="40" t="s">
        <v>8</v>
      </c>
      <c r="AL283" s="32" t="s">
        <v>9</v>
      </c>
      <c r="AM283" s="32">
        <f t="shared" si="112"/>
        <v>57.368421052631582</v>
      </c>
      <c r="AN283" s="40">
        <f t="shared" si="113"/>
        <v>57.368421052631582</v>
      </c>
      <c r="AO283" s="34" t="s">
        <v>2841</v>
      </c>
      <c r="AP283" s="31">
        <v>2007</v>
      </c>
      <c r="AQ283" s="31" t="s">
        <v>1750</v>
      </c>
      <c r="AR283" s="31" t="s">
        <v>119</v>
      </c>
      <c r="AS283" s="31" t="s">
        <v>142</v>
      </c>
      <c r="AT283" s="31" t="s">
        <v>62</v>
      </c>
      <c r="AU283" s="113" t="str">
        <f t="shared" si="116"/>
        <v>Moreno, J.M., 2007</v>
      </c>
      <c r="AV283" s="34" t="s">
        <v>881</v>
      </c>
      <c r="AW283" s="34" t="s">
        <v>882</v>
      </c>
    </row>
    <row r="284" spans="1:49" s="26" customFormat="1" ht="13.95" customHeight="1" x14ac:dyDescent="0.3">
      <c r="A284" s="31" t="s">
        <v>14</v>
      </c>
      <c r="B284" s="40">
        <v>3</v>
      </c>
      <c r="C284" s="32" t="s">
        <v>8</v>
      </c>
      <c r="D284" s="31" t="str">
        <f t="shared" si="106"/>
        <v>NA</v>
      </c>
      <c r="E284" s="32">
        <f t="shared" si="107"/>
        <v>3</v>
      </c>
      <c r="F284" s="40"/>
      <c r="G284" s="32" t="s">
        <v>8</v>
      </c>
      <c r="H284" s="31" t="s">
        <v>15</v>
      </c>
      <c r="I284" s="31" t="s">
        <v>880</v>
      </c>
      <c r="J284" s="31" t="s">
        <v>877</v>
      </c>
      <c r="K284" s="31">
        <v>673</v>
      </c>
      <c r="L284" s="31">
        <v>3</v>
      </c>
      <c r="M284" s="31" t="s">
        <v>28</v>
      </c>
      <c r="N284" s="31"/>
      <c r="O284" s="31"/>
      <c r="P284" s="31" t="s">
        <v>199</v>
      </c>
      <c r="Q284" s="39">
        <v>8</v>
      </c>
      <c r="R284" s="31" t="str">
        <f t="shared" si="97"/>
        <v>NA</v>
      </c>
      <c r="S284" s="31">
        <v>2</v>
      </c>
      <c r="T284" s="31">
        <v>573</v>
      </c>
      <c r="U284" s="31" t="s">
        <v>1422</v>
      </c>
      <c r="V284" s="31">
        <v>0.33</v>
      </c>
      <c r="W284" s="31">
        <v>493</v>
      </c>
      <c r="X284" s="31" t="s">
        <v>95</v>
      </c>
      <c r="Y284" s="32" t="str">
        <f t="shared" si="109"/>
        <v>NA</v>
      </c>
      <c r="Z284" s="32" t="str">
        <f t="shared" si="110"/>
        <v>NA</v>
      </c>
      <c r="AA284" s="40">
        <v>39</v>
      </c>
      <c r="AB284" s="31" t="s">
        <v>9</v>
      </c>
      <c r="AC284" s="32" t="str">
        <f t="shared" si="103"/>
        <v>NA</v>
      </c>
      <c r="AD284" s="32">
        <f t="shared" si="104"/>
        <v>39</v>
      </c>
      <c r="AE284" s="32">
        <f t="shared" si="105"/>
        <v>27.948717948717949</v>
      </c>
      <c r="AF284" s="32">
        <f t="shared" si="111"/>
        <v>27.948717948717949</v>
      </c>
      <c r="AG284" s="40" t="s">
        <v>8</v>
      </c>
      <c r="AH284" s="32" t="s">
        <v>9</v>
      </c>
      <c r="AI284" s="40" t="s">
        <v>8</v>
      </c>
      <c r="AJ284" s="32" t="s">
        <v>9</v>
      </c>
      <c r="AK284" s="40" t="s">
        <v>8</v>
      </c>
      <c r="AL284" s="32" t="s">
        <v>9</v>
      </c>
      <c r="AM284" s="32">
        <f t="shared" si="112"/>
        <v>27.948717948717949</v>
      </c>
      <c r="AN284" s="40">
        <f t="shared" si="113"/>
        <v>27.948717948717949</v>
      </c>
      <c r="AO284" s="34" t="s">
        <v>2841</v>
      </c>
      <c r="AP284" s="31">
        <v>2007</v>
      </c>
      <c r="AQ284" s="31" t="s">
        <v>1750</v>
      </c>
      <c r="AR284" s="31" t="s">
        <v>119</v>
      </c>
      <c r="AS284" s="31" t="s">
        <v>143</v>
      </c>
      <c r="AT284" s="31" t="s">
        <v>62</v>
      </c>
      <c r="AU284" s="113" t="str">
        <f t="shared" si="116"/>
        <v>Moreno, J.M., 2007</v>
      </c>
      <c r="AV284" s="34" t="s">
        <v>881</v>
      </c>
      <c r="AW284" s="34" t="s">
        <v>882</v>
      </c>
    </row>
    <row r="285" spans="1:49" s="14" customFormat="1" x14ac:dyDescent="0.3">
      <c r="A285" s="31" t="s">
        <v>14</v>
      </c>
      <c r="B285" s="40">
        <v>3</v>
      </c>
      <c r="C285" s="32" t="s">
        <v>8</v>
      </c>
      <c r="D285" s="31" t="str">
        <f t="shared" si="106"/>
        <v>NA</v>
      </c>
      <c r="E285" s="32">
        <f t="shared" si="107"/>
        <v>3</v>
      </c>
      <c r="F285" s="40"/>
      <c r="G285" s="32" t="s">
        <v>8</v>
      </c>
      <c r="H285" s="31" t="s">
        <v>15</v>
      </c>
      <c r="I285" s="31" t="s">
        <v>880</v>
      </c>
      <c r="J285" s="31" t="s">
        <v>879</v>
      </c>
      <c r="K285" s="31">
        <v>673</v>
      </c>
      <c r="L285" s="31">
        <v>3</v>
      </c>
      <c r="M285" s="31" t="s">
        <v>28</v>
      </c>
      <c r="N285" s="31"/>
      <c r="O285" s="31"/>
      <c r="P285" s="31" t="s">
        <v>199</v>
      </c>
      <c r="Q285" s="39">
        <v>8</v>
      </c>
      <c r="R285" s="31" t="str">
        <f t="shared" si="97"/>
        <v>NA</v>
      </c>
      <c r="S285" s="31">
        <v>2</v>
      </c>
      <c r="T285" s="31">
        <v>573</v>
      </c>
      <c r="U285" s="31" t="s">
        <v>1422</v>
      </c>
      <c r="V285" s="31">
        <v>0.33</v>
      </c>
      <c r="W285" s="31">
        <v>493</v>
      </c>
      <c r="X285" s="31" t="s">
        <v>95</v>
      </c>
      <c r="Y285" s="32" t="str">
        <f t="shared" si="109"/>
        <v>NA</v>
      </c>
      <c r="Z285" s="32" t="str">
        <f t="shared" si="110"/>
        <v>NA</v>
      </c>
      <c r="AA285" s="40">
        <v>47</v>
      </c>
      <c r="AB285" s="31" t="s">
        <v>9</v>
      </c>
      <c r="AC285" s="32" t="str">
        <f t="shared" si="103"/>
        <v>NA</v>
      </c>
      <c r="AD285" s="32">
        <f t="shared" si="104"/>
        <v>47</v>
      </c>
      <c r="AE285" s="32">
        <f t="shared" si="105"/>
        <v>23.191489361702128</v>
      </c>
      <c r="AF285" s="32">
        <f t="shared" si="111"/>
        <v>23.191489361702128</v>
      </c>
      <c r="AG285" s="40" t="s">
        <v>8</v>
      </c>
      <c r="AH285" s="32" t="s">
        <v>9</v>
      </c>
      <c r="AI285" s="40" t="s">
        <v>8</v>
      </c>
      <c r="AJ285" s="32" t="s">
        <v>9</v>
      </c>
      <c r="AK285" s="40" t="s">
        <v>8</v>
      </c>
      <c r="AL285" s="32" t="s">
        <v>9</v>
      </c>
      <c r="AM285" s="32">
        <f t="shared" si="112"/>
        <v>23.191489361702128</v>
      </c>
      <c r="AN285" s="40">
        <f t="shared" si="113"/>
        <v>23.191489361702128</v>
      </c>
      <c r="AO285" s="34" t="s">
        <v>2841</v>
      </c>
      <c r="AP285" s="31">
        <v>2007</v>
      </c>
      <c r="AQ285" s="31" t="s">
        <v>1750</v>
      </c>
      <c r="AR285" s="31" t="s">
        <v>119</v>
      </c>
      <c r="AS285" s="31" t="s">
        <v>144</v>
      </c>
      <c r="AT285" s="31" t="s">
        <v>62</v>
      </c>
      <c r="AU285" s="113" t="str">
        <f t="shared" si="116"/>
        <v>Moreno, J.M., 2007</v>
      </c>
      <c r="AV285" s="34" t="s">
        <v>881</v>
      </c>
      <c r="AW285" s="34" t="s">
        <v>882</v>
      </c>
    </row>
    <row r="286" spans="1:49" s="14" customFormat="1" x14ac:dyDescent="0.3">
      <c r="A286" s="31" t="s">
        <v>14</v>
      </c>
      <c r="B286" s="40">
        <v>0.3</v>
      </c>
      <c r="C286" s="32" t="s">
        <v>8</v>
      </c>
      <c r="D286" s="31" t="str">
        <f t="shared" si="106"/>
        <v>NA</v>
      </c>
      <c r="E286" s="32">
        <f t="shared" si="107"/>
        <v>0.3</v>
      </c>
      <c r="F286" s="40">
        <v>16.25</v>
      </c>
      <c r="G286" s="32">
        <f t="shared" si="108"/>
        <v>5416.666666666667</v>
      </c>
      <c r="H286" s="31" t="s">
        <v>61</v>
      </c>
      <c r="I286" s="31" t="s">
        <v>574</v>
      </c>
      <c r="J286" s="31" t="s">
        <v>9</v>
      </c>
      <c r="K286" s="31"/>
      <c r="L286" s="31"/>
      <c r="M286" s="31" t="s">
        <v>10</v>
      </c>
      <c r="N286" s="31" t="s">
        <v>1449</v>
      </c>
      <c r="O286" s="31"/>
      <c r="P286" s="31" t="s">
        <v>89</v>
      </c>
      <c r="Q286" s="39">
        <v>8.1999999999999993</v>
      </c>
      <c r="R286" s="31" t="str">
        <f t="shared" si="97"/>
        <v>NA</v>
      </c>
      <c r="S286" s="31">
        <v>4</v>
      </c>
      <c r="T286" s="31">
        <v>473</v>
      </c>
      <c r="U286" s="31" t="s">
        <v>1422</v>
      </c>
      <c r="V286" s="31">
        <v>4</v>
      </c>
      <c r="W286" s="31">
        <v>473</v>
      </c>
      <c r="X286" s="31" t="s">
        <v>17</v>
      </c>
      <c r="Y286" s="32">
        <f t="shared" si="109"/>
        <v>0.73920000000000008</v>
      </c>
      <c r="Z286" s="32" t="str">
        <f t="shared" si="110"/>
        <v>NA</v>
      </c>
      <c r="AA286" s="32">
        <v>8.4</v>
      </c>
      <c r="AB286" s="31" t="s">
        <v>9</v>
      </c>
      <c r="AC286" s="32" t="str">
        <f t="shared" si="103"/>
        <v>NA</v>
      </c>
      <c r="AD286" s="32">
        <f t="shared" si="104"/>
        <v>8.4</v>
      </c>
      <c r="AE286" s="32" t="str">
        <f t="shared" si="105"/>
        <v>NA</v>
      </c>
      <c r="AF286" s="32">
        <f t="shared" si="111"/>
        <v>88</v>
      </c>
      <c r="AG286" s="40">
        <v>88</v>
      </c>
      <c r="AH286" s="32" t="s">
        <v>9</v>
      </c>
      <c r="AI286" s="40" t="s">
        <v>8</v>
      </c>
      <c r="AJ286" s="32" t="s">
        <v>9</v>
      </c>
      <c r="AK286" s="40" t="s">
        <v>8</v>
      </c>
      <c r="AL286" s="32" t="s">
        <v>9</v>
      </c>
      <c r="AM286" s="32">
        <f t="shared" si="112"/>
        <v>88</v>
      </c>
      <c r="AN286" s="40">
        <f t="shared" si="113"/>
        <v>88</v>
      </c>
      <c r="AO286" s="31" t="s">
        <v>2854</v>
      </c>
      <c r="AP286" s="31">
        <v>2007</v>
      </c>
      <c r="AQ286" s="31" t="s">
        <v>1751</v>
      </c>
      <c r="AR286" s="31" t="s">
        <v>11</v>
      </c>
      <c r="AS286" s="31" t="s">
        <v>1894</v>
      </c>
      <c r="AT286" s="31" t="s">
        <v>145</v>
      </c>
      <c r="AU286" s="113" t="str">
        <f t="shared" si="116"/>
        <v>Lin, Q., 2007</v>
      </c>
      <c r="AV286" s="1"/>
      <c r="AW286" s="34" t="s">
        <v>883</v>
      </c>
    </row>
    <row r="287" spans="1:49" s="14" customFormat="1" x14ac:dyDescent="0.3">
      <c r="A287" s="31" t="s">
        <v>14</v>
      </c>
      <c r="B287" s="40">
        <v>0.3</v>
      </c>
      <c r="C287" s="32" t="s">
        <v>8</v>
      </c>
      <c r="D287" s="31" t="str">
        <f t="shared" si="106"/>
        <v>NA</v>
      </c>
      <c r="E287" s="32">
        <f t="shared" si="107"/>
        <v>0.3</v>
      </c>
      <c r="F287" s="40">
        <v>16.25</v>
      </c>
      <c r="G287" s="32">
        <f t="shared" si="108"/>
        <v>5416.666666666667</v>
      </c>
      <c r="H287" s="31" t="s">
        <v>61</v>
      </c>
      <c r="I287" s="31" t="s">
        <v>574</v>
      </c>
      <c r="J287" s="31" t="s">
        <v>9</v>
      </c>
      <c r="K287" s="31"/>
      <c r="L287" s="31"/>
      <c r="M287" s="31" t="s">
        <v>10</v>
      </c>
      <c r="N287" s="31" t="s">
        <v>1449</v>
      </c>
      <c r="O287" s="31"/>
      <c r="P287" s="31" t="s">
        <v>89</v>
      </c>
      <c r="Q287" s="39">
        <v>8.1999999999999993</v>
      </c>
      <c r="R287" s="31" t="str">
        <f t="shared" si="97"/>
        <v>NA</v>
      </c>
      <c r="S287" s="31">
        <v>4</v>
      </c>
      <c r="T287" s="31">
        <v>573</v>
      </c>
      <c r="U287" s="31" t="s">
        <v>1422</v>
      </c>
      <c r="V287" s="31">
        <v>4</v>
      </c>
      <c r="W287" s="31">
        <v>473</v>
      </c>
      <c r="X287" s="31" t="s">
        <v>17</v>
      </c>
      <c r="Y287" s="32">
        <f t="shared" si="109"/>
        <v>1.1172</v>
      </c>
      <c r="Z287" s="32" t="str">
        <f t="shared" si="110"/>
        <v>NA</v>
      </c>
      <c r="AA287" s="32">
        <v>7.6</v>
      </c>
      <c r="AB287" s="31" t="s">
        <v>9</v>
      </c>
      <c r="AC287" s="32" t="str">
        <f t="shared" si="103"/>
        <v>NA</v>
      </c>
      <c r="AD287" s="32">
        <f t="shared" si="104"/>
        <v>7.6</v>
      </c>
      <c r="AE287" s="32" t="str">
        <f t="shared" si="105"/>
        <v>NA</v>
      </c>
      <c r="AF287" s="32">
        <f t="shared" si="111"/>
        <v>147</v>
      </c>
      <c r="AG287" s="40">
        <v>147</v>
      </c>
      <c r="AH287" s="32" t="s">
        <v>9</v>
      </c>
      <c r="AI287" s="40" t="s">
        <v>8</v>
      </c>
      <c r="AJ287" s="32" t="s">
        <v>9</v>
      </c>
      <c r="AK287" s="40" t="s">
        <v>8</v>
      </c>
      <c r="AL287" s="32" t="s">
        <v>9</v>
      </c>
      <c r="AM287" s="32">
        <f t="shared" si="112"/>
        <v>147</v>
      </c>
      <c r="AN287" s="40">
        <f t="shared" si="113"/>
        <v>147</v>
      </c>
      <c r="AO287" s="31" t="s">
        <v>2854</v>
      </c>
      <c r="AP287" s="31">
        <v>2007</v>
      </c>
      <c r="AQ287" s="31" t="s">
        <v>1751</v>
      </c>
      <c r="AR287" s="31" t="s">
        <v>11</v>
      </c>
      <c r="AS287" s="31" t="s">
        <v>1894</v>
      </c>
      <c r="AT287" s="31" t="s">
        <v>145</v>
      </c>
      <c r="AU287" s="113" t="str">
        <f t="shared" si="116"/>
        <v>Lin, Q., 2007</v>
      </c>
      <c r="AV287" s="1"/>
      <c r="AW287" s="34" t="s">
        <v>883</v>
      </c>
    </row>
    <row r="288" spans="1:49" s="14" customFormat="1" x14ac:dyDescent="0.3">
      <c r="A288" s="31" t="s">
        <v>14</v>
      </c>
      <c r="B288" s="40">
        <v>0.3</v>
      </c>
      <c r="C288" s="32" t="s">
        <v>8</v>
      </c>
      <c r="D288" s="31" t="str">
        <f t="shared" si="106"/>
        <v>NA</v>
      </c>
      <c r="E288" s="32">
        <f t="shared" si="107"/>
        <v>0.3</v>
      </c>
      <c r="F288" s="40">
        <v>16.25</v>
      </c>
      <c r="G288" s="32">
        <f t="shared" si="108"/>
        <v>5416.666666666667</v>
      </c>
      <c r="H288" s="31" t="s">
        <v>61</v>
      </c>
      <c r="I288" s="31" t="s">
        <v>574</v>
      </c>
      <c r="J288" s="31" t="s">
        <v>9</v>
      </c>
      <c r="K288" s="31"/>
      <c r="L288" s="31"/>
      <c r="M288" s="31" t="s">
        <v>10</v>
      </c>
      <c r="N288" s="31" t="s">
        <v>1449</v>
      </c>
      <c r="O288" s="31"/>
      <c r="P288" s="31" t="s">
        <v>89</v>
      </c>
      <c r="Q288" s="39">
        <v>8.1999999999999993</v>
      </c>
      <c r="R288" s="31" t="str">
        <f t="shared" si="97"/>
        <v>NA</v>
      </c>
      <c r="S288" s="31">
        <v>4</v>
      </c>
      <c r="T288" s="31">
        <v>773</v>
      </c>
      <c r="U288" s="31" t="s">
        <v>1422</v>
      </c>
      <c r="V288" s="31">
        <v>4</v>
      </c>
      <c r="W288" s="31">
        <v>473</v>
      </c>
      <c r="X288" s="31" t="s">
        <v>17</v>
      </c>
      <c r="Y288" s="32">
        <f t="shared" si="109"/>
        <v>1.1075999999999999</v>
      </c>
      <c r="Z288" s="32" t="str">
        <f t="shared" si="110"/>
        <v>NA</v>
      </c>
      <c r="AA288" s="32">
        <v>3.9</v>
      </c>
      <c r="AB288" s="31" t="s">
        <v>9</v>
      </c>
      <c r="AC288" s="32" t="str">
        <f t="shared" si="103"/>
        <v>NA</v>
      </c>
      <c r="AD288" s="32">
        <f t="shared" si="104"/>
        <v>3.9</v>
      </c>
      <c r="AE288" s="32" t="str">
        <f t="shared" si="105"/>
        <v>NA</v>
      </c>
      <c r="AF288" s="32">
        <f t="shared" si="111"/>
        <v>284</v>
      </c>
      <c r="AG288" s="40">
        <v>284</v>
      </c>
      <c r="AH288" s="32" t="s">
        <v>9</v>
      </c>
      <c r="AI288" s="40" t="s">
        <v>8</v>
      </c>
      <c r="AJ288" s="32" t="s">
        <v>9</v>
      </c>
      <c r="AK288" s="40" t="s">
        <v>8</v>
      </c>
      <c r="AL288" s="32" t="s">
        <v>9</v>
      </c>
      <c r="AM288" s="32">
        <f t="shared" si="112"/>
        <v>284</v>
      </c>
      <c r="AN288" s="40">
        <f t="shared" si="113"/>
        <v>284</v>
      </c>
      <c r="AO288" s="31" t="s">
        <v>2854</v>
      </c>
      <c r="AP288" s="31">
        <v>2007</v>
      </c>
      <c r="AQ288" s="31" t="s">
        <v>1751</v>
      </c>
      <c r="AR288" s="31" t="s">
        <v>11</v>
      </c>
      <c r="AS288" s="31" t="s">
        <v>1894</v>
      </c>
      <c r="AT288" s="31" t="s">
        <v>145</v>
      </c>
      <c r="AU288" s="113" t="str">
        <f t="shared" si="116"/>
        <v>Lin, Q., 2007</v>
      </c>
      <c r="AV288" s="1"/>
      <c r="AW288" s="34" t="s">
        <v>883</v>
      </c>
    </row>
    <row r="289" spans="1:49" s="16" customFormat="1" x14ac:dyDescent="0.3">
      <c r="A289" s="31" t="s">
        <v>14</v>
      </c>
      <c r="B289" s="40">
        <v>0.3</v>
      </c>
      <c r="C289" s="32" t="s">
        <v>8</v>
      </c>
      <c r="D289" s="31" t="str">
        <f t="shared" si="106"/>
        <v>NA</v>
      </c>
      <c r="E289" s="32">
        <f t="shared" si="107"/>
        <v>0.3</v>
      </c>
      <c r="F289" s="40">
        <v>16.25</v>
      </c>
      <c r="G289" s="32">
        <f t="shared" si="108"/>
        <v>5416.666666666667</v>
      </c>
      <c r="H289" s="31" t="s">
        <v>61</v>
      </c>
      <c r="I289" s="31" t="s">
        <v>574</v>
      </c>
      <c r="J289" s="31" t="s">
        <v>9</v>
      </c>
      <c r="K289" s="31"/>
      <c r="L289" s="31"/>
      <c r="M289" s="31" t="s">
        <v>10</v>
      </c>
      <c r="N289" s="31" t="s">
        <v>1449</v>
      </c>
      <c r="O289" s="31"/>
      <c r="P289" s="31" t="s">
        <v>89</v>
      </c>
      <c r="Q289" s="39">
        <v>8.1999999999999993</v>
      </c>
      <c r="R289" s="31" t="str">
        <f t="shared" si="97"/>
        <v>NA</v>
      </c>
      <c r="S289" s="31">
        <v>4</v>
      </c>
      <c r="T289" s="31">
        <v>573</v>
      </c>
      <c r="U289" s="31" t="s">
        <v>1422</v>
      </c>
      <c r="V289" s="31">
        <v>4</v>
      </c>
      <c r="W289" s="31">
        <v>623</v>
      </c>
      <c r="X289" s="31" t="s">
        <v>17</v>
      </c>
      <c r="Y289" s="32" t="str">
        <f t="shared" si="109"/>
        <v>NA</v>
      </c>
      <c r="Z289" s="32" t="str">
        <f t="shared" si="110"/>
        <v>NA</v>
      </c>
      <c r="AA289" s="32">
        <v>12.7</v>
      </c>
      <c r="AB289" s="31" t="s">
        <v>9</v>
      </c>
      <c r="AC289" s="32" t="str">
        <f t="shared" si="103"/>
        <v>NA</v>
      </c>
      <c r="AD289" s="32">
        <f t="shared" si="104"/>
        <v>12.7</v>
      </c>
      <c r="AE289" s="32">
        <f t="shared" si="105"/>
        <v>85.826771653543318</v>
      </c>
      <c r="AF289" s="32">
        <f t="shared" si="111"/>
        <v>85.826771653543318</v>
      </c>
      <c r="AG289" s="40" t="s">
        <v>8</v>
      </c>
      <c r="AH289" s="32" t="s">
        <v>9</v>
      </c>
      <c r="AI289" s="40" t="s">
        <v>8</v>
      </c>
      <c r="AJ289" s="32" t="s">
        <v>9</v>
      </c>
      <c r="AK289" s="40" t="s">
        <v>8</v>
      </c>
      <c r="AL289" s="32" t="s">
        <v>9</v>
      </c>
      <c r="AM289" s="32">
        <f t="shared" si="112"/>
        <v>85.826771653543318</v>
      </c>
      <c r="AN289" s="40">
        <f t="shared" si="113"/>
        <v>85.826771653543318</v>
      </c>
      <c r="AO289" s="31" t="s">
        <v>2854</v>
      </c>
      <c r="AP289" s="31">
        <v>2007</v>
      </c>
      <c r="AQ289" s="31" t="s">
        <v>1751</v>
      </c>
      <c r="AR289" s="31" t="s">
        <v>11</v>
      </c>
      <c r="AS289" s="31" t="s">
        <v>1894</v>
      </c>
      <c r="AT289" s="31" t="s">
        <v>145</v>
      </c>
      <c r="AU289" s="113" t="str">
        <f t="shared" si="116"/>
        <v>Lin, Q., 2007</v>
      </c>
      <c r="AV289" s="1"/>
      <c r="AW289" s="34" t="s">
        <v>883</v>
      </c>
    </row>
    <row r="290" spans="1:49" s="16" customFormat="1" ht="14.4" customHeight="1" x14ac:dyDescent="0.3">
      <c r="A290" s="31" t="s">
        <v>14</v>
      </c>
      <c r="B290" s="40">
        <v>0.3</v>
      </c>
      <c r="C290" s="32" t="s">
        <v>8</v>
      </c>
      <c r="D290" s="31" t="str">
        <f t="shared" si="106"/>
        <v>NA</v>
      </c>
      <c r="E290" s="32">
        <f t="shared" si="107"/>
        <v>0.3</v>
      </c>
      <c r="F290" s="40">
        <v>16.25</v>
      </c>
      <c r="G290" s="32">
        <f t="shared" si="108"/>
        <v>5416.666666666667</v>
      </c>
      <c r="H290" s="31" t="s">
        <v>61</v>
      </c>
      <c r="I290" s="31" t="s">
        <v>574</v>
      </c>
      <c r="J290" s="31" t="s">
        <v>9</v>
      </c>
      <c r="K290" s="31"/>
      <c r="L290" s="31"/>
      <c r="M290" s="31" t="s">
        <v>10</v>
      </c>
      <c r="N290" s="31" t="s">
        <v>1449</v>
      </c>
      <c r="O290" s="31"/>
      <c r="P290" s="31" t="s">
        <v>89</v>
      </c>
      <c r="Q290" s="39">
        <v>8.1999999999999993</v>
      </c>
      <c r="R290" s="31" t="str">
        <f t="shared" si="97"/>
        <v>NA</v>
      </c>
      <c r="S290" s="31">
        <v>4</v>
      </c>
      <c r="T290" s="31">
        <v>573</v>
      </c>
      <c r="U290" s="31" t="s">
        <v>1422</v>
      </c>
      <c r="V290" s="31">
        <v>4</v>
      </c>
      <c r="W290" s="31">
        <v>773</v>
      </c>
      <c r="X290" s="31" t="s">
        <v>17</v>
      </c>
      <c r="Y290" s="32" t="str">
        <f t="shared" si="109"/>
        <v>NA</v>
      </c>
      <c r="Z290" s="32" t="str">
        <f t="shared" si="110"/>
        <v>NA</v>
      </c>
      <c r="AA290" s="32">
        <v>2.6</v>
      </c>
      <c r="AB290" s="31" t="s">
        <v>9</v>
      </c>
      <c r="AC290" s="32" t="str">
        <f t="shared" si="103"/>
        <v>NA</v>
      </c>
      <c r="AD290" s="32">
        <f t="shared" si="104"/>
        <v>2.6</v>
      </c>
      <c r="AE290" s="32">
        <f t="shared" si="105"/>
        <v>419.23076923076923</v>
      </c>
      <c r="AF290" s="32">
        <f t="shared" si="111"/>
        <v>419.23076923076923</v>
      </c>
      <c r="AG290" s="40" t="s">
        <v>8</v>
      </c>
      <c r="AH290" s="32" t="s">
        <v>9</v>
      </c>
      <c r="AI290" s="40" t="s">
        <v>8</v>
      </c>
      <c r="AJ290" s="32" t="s">
        <v>9</v>
      </c>
      <c r="AK290" s="40" t="s">
        <v>8</v>
      </c>
      <c r="AL290" s="32" t="s">
        <v>9</v>
      </c>
      <c r="AM290" s="32">
        <f t="shared" si="112"/>
        <v>419.23076923076923</v>
      </c>
      <c r="AN290" s="40">
        <f t="shared" si="113"/>
        <v>419.23076923076923</v>
      </c>
      <c r="AO290" s="31" t="s">
        <v>2854</v>
      </c>
      <c r="AP290" s="31">
        <v>2007</v>
      </c>
      <c r="AQ290" s="31" t="s">
        <v>1751</v>
      </c>
      <c r="AR290" s="31" t="s">
        <v>11</v>
      </c>
      <c r="AS290" s="31" t="s">
        <v>1894</v>
      </c>
      <c r="AT290" s="31" t="s">
        <v>145</v>
      </c>
      <c r="AU290" s="113" t="str">
        <f t="shared" si="116"/>
        <v>Lin, Q., 2007</v>
      </c>
      <c r="AV290" s="1"/>
      <c r="AW290" s="34" t="s">
        <v>883</v>
      </c>
    </row>
    <row r="291" spans="1:49" s="16" customFormat="1" ht="14.4" customHeight="1" x14ac:dyDescent="0.3">
      <c r="A291" s="31" t="s">
        <v>14</v>
      </c>
      <c r="B291" s="40">
        <v>0.3</v>
      </c>
      <c r="C291" s="32" t="s">
        <v>8</v>
      </c>
      <c r="D291" s="31" t="str">
        <f t="shared" si="106"/>
        <v>NA</v>
      </c>
      <c r="E291" s="32">
        <f t="shared" si="107"/>
        <v>0.3</v>
      </c>
      <c r="F291" s="40">
        <v>16.25</v>
      </c>
      <c r="G291" s="32">
        <f t="shared" si="108"/>
        <v>5416.666666666667</v>
      </c>
      <c r="H291" s="31" t="s">
        <v>61</v>
      </c>
      <c r="I291" s="31" t="s">
        <v>574</v>
      </c>
      <c r="J291" s="31" t="s">
        <v>9</v>
      </c>
      <c r="K291" s="31"/>
      <c r="L291" s="31"/>
      <c r="M291" s="31" t="s">
        <v>24</v>
      </c>
      <c r="N291" s="31" t="s">
        <v>1454</v>
      </c>
      <c r="O291" s="31"/>
      <c r="P291" s="31" t="s">
        <v>89</v>
      </c>
      <c r="Q291" s="39">
        <v>8.1999999999999993</v>
      </c>
      <c r="R291" s="31" t="str">
        <f t="shared" si="97"/>
        <v>NA</v>
      </c>
      <c r="S291" s="31">
        <v>4</v>
      </c>
      <c r="T291" s="31">
        <v>573</v>
      </c>
      <c r="U291" s="31" t="s">
        <v>1422</v>
      </c>
      <c r="V291" s="31">
        <v>4</v>
      </c>
      <c r="W291" s="31">
        <v>473</v>
      </c>
      <c r="X291" s="31" t="s">
        <v>17</v>
      </c>
      <c r="Y291" s="32" t="str">
        <f t="shared" si="109"/>
        <v>NA</v>
      </c>
      <c r="Z291" s="32" t="str">
        <f t="shared" si="110"/>
        <v>NA</v>
      </c>
      <c r="AA291" s="32">
        <v>4.5999999999999996</v>
      </c>
      <c r="AB291" s="31" t="s">
        <v>9</v>
      </c>
      <c r="AC291" s="32" t="str">
        <f t="shared" si="103"/>
        <v>NA</v>
      </c>
      <c r="AD291" s="32">
        <f t="shared" si="104"/>
        <v>4.5999999999999996</v>
      </c>
      <c r="AE291" s="32">
        <f t="shared" si="105"/>
        <v>236.95652173913047</v>
      </c>
      <c r="AF291" s="32">
        <f t="shared" si="111"/>
        <v>236.95652173913047</v>
      </c>
      <c r="AG291" s="40" t="s">
        <v>8</v>
      </c>
      <c r="AH291" s="32" t="s">
        <v>9</v>
      </c>
      <c r="AI291" s="40" t="s">
        <v>8</v>
      </c>
      <c r="AJ291" s="32" t="s">
        <v>9</v>
      </c>
      <c r="AK291" s="40" t="s">
        <v>8</v>
      </c>
      <c r="AL291" s="32" t="s">
        <v>9</v>
      </c>
      <c r="AM291" s="32">
        <f t="shared" si="112"/>
        <v>236.95652173913047</v>
      </c>
      <c r="AN291" s="40">
        <f t="shared" si="113"/>
        <v>236.95652173913047</v>
      </c>
      <c r="AO291" s="31" t="s">
        <v>2854</v>
      </c>
      <c r="AP291" s="31">
        <v>2007</v>
      </c>
      <c r="AQ291" s="31" t="s">
        <v>1751</v>
      </c>
      <c r="AR291" s="31" t="s">
        <v>11</v>
      </c>
      <c r="AS291" s="31" t="s">
        <v>1894</v>
      </c>
      <c r="AT291" s="31" t="s">
        <v>145</v>
      </c>
      <c r="AU291" s="113" t="str">
        <f t="shared" si="116"/>
        <v>Lin, Q., 2007</v>
      </c>
      <c r="AV291" s="1"/>
      <c r="AW291" s="34" t="s">
        <v>883</v>
      </c>
    </row>
    <row r="292" spans="1:49" s="16" customFormat="1" ht="15" customHeight="1" x14ac:dyDescent="0.3">
      <c r="A292" s="31" t="s">
        <v>2439</v>
      </c>
      <c r="B292" s="40">
        <v>0.5</v>
      </c>
      <c r="C292" s="32" t="s">
        <v>8</v>
      </c>
      <c r="D292" s="31" t="str">
        <f t="shared" si="106"/>
        <v>NA</v>
      </c>
      <c r="E292" s="32">
        <f t="shared" si="107"/>
        <v>0.5</v>
      </c>
      <c r="F292" s="40">
        <v>7</v>
      </c>
      <c r="G292" s="32">
        <f t="shared" si="108"/>
        <v>1400</v>
      </c>
      <c r="H292" s="31" t="s">
        <v>1964</v>
      </c>
      <c r="I292" s="31" t="s">
        <v>1340</v>
      </c>
      <c r="J292" s="31" t="s">
        <v>9</v>
      </c>
      <c r="K292" s="31"/>
      <c r="L292" s="31"/>
      <c r="M292" s="31" t="s">
        <v>10</v>
      </c>
      <c r="N292" s="31"/>
      <c r="O292" s="31"/>
      <c r="P292" s="31" t="s">
        <v>199</v>
      </c>
      <c r="Q292" s="31"/>
      <c r="R292" s="31" t="str">
        <f t="shared" si="97"/>
        <v>NA</v>
      </c>
      <c r="S292" s="31"/>
      <c r="T292" s="31"/>
      <c r="U292" s="31" t="s">
        <v>1422</v>
      </c>
      <c r="V292" s="31">
        <v>1</v>
      </c>
      <c r="W292" s="31">
        <v>673</v>
      </c>
      <c r="X292" s="31" t="s">
        <v>95</v>
      </c>
      <c r="Y292" s="32" t="str">
        <f t="shared" si="109"/>
        <v>NA</v>
      </c>
      <c r="Z292" s="32" t="str">
        <f t="shared" si="110"/>
        <v>NA</v>
      </c>
      <c r="AA292" s="32">
        <v>20.010000000000002</v>
      </c>
      <c r="AB292" s="31" t="s">
        <v>9</v>
      </c>
      <c r="AC292" s="32" t="str">
        <f t="shared" si="103"/>
        <v>NA</v>
      </c>
      <c r="AD292" s="32">
        <f t="shared" si="104"/>
        <v>20.010000000000002</v>
      </c>
      <c r="AE292" s="32">
        <f t="shared" si="105"/>
        <v>54.472763618190903</v>
      </c>
      <c r="AF292" s="32">
        <f t="shared" si="111"/>
        <v>54.472763618190903</v>
      </c>
      <c r="AG292" s="40" t="s">
        <v>8</v>
      </c>
      <c r="AH292" s="32" t="s">
        <v>9</v>
      </c>
      <c r="AI292" s="40" t="s">
        <v>8</v>
      </c>
      <c r="AJ292" s="32" t="s">
        <v>9</v>
      </c>
      <c r="AK292" s="40" t="s">
        <v>8</v>
      </c>
      <c r="AL292" s="32" t="s">
        <v>9</v>
      </c>
      <c r="AM292" s="32">
        <f t="shared" si="112"/>
        <v>54.472763618190903</v>
      </c>
      <c r="AN292" s="40">
        <f t="shared" si="113"/>
        <v>54.472763618190903</v>
      </c>
      <c r="AO292" s="34" t="s">
        <v>2857</v>
      </c>
      <c r="AP292" s="31">
        <v>2007</v>
      </c>
      <c r="AQ292" s="31" t="s">
        <v>1752</v>
      </c>
      <c r="AR292" s="31" t="s">
        <v>146</v>
      </c>
      <c r="AS292" s="31" t="s">
        <v>147</v>
      </c>
      <c r="AT292" s="31" t="s">
        <v>148</v>
      </c>
      <c r="AU292" s="113" t="str">
        <f t="shared" si="116"/>
        <v>Konsolakis, M., 2007</v>
      </c>
      <c r="AV292" s="1"/>
      <c r="AW292" s="34"/>
    </row>
    <row r="293" spans="1:49" s="16" customFormat="1" x14ac:dyDescent="0.3">
      <c r="A293" s="31" t="s">
        <v>2439</v>
      </c>
      <c r="B293" s="40">
        <v>0.5</v>
      </c>
      <c r="C293" s="32" t="s">
        <v>8</v>
      </c>
      <c r="D293" s="31" t="str">
        <f t="shared" si="106"/>
        <v>NA</v>
      </c>
      <c r="E293" s="32">
        <f t="shared" si="107"/>
        <v>0.5</v>
      </c>
      <c r="F293" s="40">
        <v>7</v>
      </c>
      <c r="G293" s="32">
        <f t="shared" si="108"/>
        <v>1400</v>
      </c>
      <c r="H293" s="31" t="s">
        <v>1964</v>
      </c>
      <c r="I293" s="31" t="s">
        <v>1340</v>
      </c>
      <c r="J293" s="31" t="s">
        <v>149</v>
      </c>
      <c r="K293" s="31"/>
      <c r="L293" s="31"/>
      <c r="M293" s="31" t="s">
        <v>10</v>
      </c>
      <c r="N293" s="31"/>
      <c r="O293" s="31"/>
      <c r="P293" s="31" t="s">
        <v>199</v>
      </c>
      <c r="Q293" s="31"/>
      <c r="R293" s="31" t="str">
        <f t="shared" si="97"/>
        <v>NA</v>
      </c>
      <c r="S293" s="31"/>
      <c r="T293" s="31"/>
      <c r="U293" s="31" t="s">
        <v>1422</v>
      </c>
      <c r="V293" s="31">
        <v>1</v>
      </c>
      <c r="W293" s="31">
        <v>673</v>
      </c>
      <c r="X293" s="31" t="s">
        <v>95</v>
      </c>
      <c r="Y293" s="32" t="str">
        <f t="shared" si="109"/>
        <v>NA</v>
      </c>
      <c r="Z293" s="32" t="str">
        <f t="shared" si="110"/>
        <v>NA</v>
      </c>
      <c r="AA293" s="41">
        <v>20</v>
      </c>
      <c r="AB293" s="31" t="s">
        <v>9</v>
      </c>
      <c r="AC293" s="32" t="str">
        <f t="shared" si="103"/>
        <v>NA</v>
      </c>
      <c r="AD293" s="32">
        <f t="shared" si="104"/>
        <v>20</v>
      </c>
      <c r="AE293" s="32">
        <f t="shared" si="105"/>
        <v>54.5</v>
      </c>
      <c r="AF293" s="32">
        <f t="shared" si="111"/>
        <v>54.5</v>
      </c>
      <c r="AG293" s="40" t="s">
        <v>8</v>
      </c>
      <c r="AH293" s="32" t="s">
        <v>9</v>
      </c>
      <c r="AI293" s="40" t="s">
        <v>8</v>
      </c>
      <c r="AJ293" s="32" t="s">
        <v>9</v>
      </c>
      <c r="AK293" s="40" t="s">
        <v>8</v>
      </c>
      <c r="AL293" s="32" t="s">
        <v>9</v>
      </c>
      <c r="AM293" s="32">
        <f t="shared" si="112"/>
        <v>54.5</v>
      </c>
      <c r="AN293" s="40">
        <f t="shared" si="113"/>
        <v>54.5</v>
      </c>
      <c r="AO293" s="34" t="s">
        <v>2857</v>
      </c>
      <c r="AP293" s="31">
        <v>2007</v>
      </c>
      <c r="AQ293" s="31" t="s">
        <v>1752</v>
      </c>
      <c r="AR293" s="31" t="s">
        <v>146</v>
      </c>
      <c r="AS293" s="31" t="s">
        <v>147</v>
      </c>
      <c r="AT293" s="31" t="s">
        <v>148</v>
      </c>
      <c r="AU293" s="113" t="str">
        <f t="shared" ref="AU293:AU301" si="117">AQ293&amp;", "&amp;AP293</f>
        <v>Konsolakis, M., 2007</v>
      </c>
      <c r="AV293" s="1"/>
      <c r="AW293" s="34"/>
    </row>
    <row r="294" spans="1:49" s="16" customFormat="1" x14ac:dyDescent="0.3">
      <c r="A294" s="31" t="s">
        <v>2439</v>
      </c>
      <c r="B294" s="40">
        <v>0.5</v>
      </c>
      <c r="C294" s="32" t="s">
        <v>8</v>
      </c>
      <c r="D294" s="31" t="str">
        <f t="shared" si="106"/>
        <v>NA</v>
      </c>
      <c r="E294" s="32">
        <f t="shared" si="107"/>
        <v>0.5</v>
      </c>
      <c r="F294" s="40">
        <v>7</v>
      </c>
      <c r="G294" s="32">
        <f t="shared" si="108"/>
        <v>1400</v>
      </c>
      <c r="H294" s="31" t="s">
        <v>1964</v>
      </c>
      <c r="I294" s="31" t="s">
        <v>1340</v>
      </c>
      <c r="J294" s="31" t="s">
        <v>150</v>
      </c>
      <c r="K294" s="31"/>
      <c r="L294" s="31"/>
      <c r="M294" s="31" t="s">
        <v>10</v>
      </c>
      <c r="N294" s="31"/>
      <c r="O294" s="31"/>
      <c r="P294" s="31" t="s">
        <v>199</v>
      </c>
      <c r="Q294" s="31"/>
      <c r="R294" s="31" t="str">
        <f t="shared" si="97"/>
        <v>NA</v>
      </c>
      <c r="S294" s="31"/>
      <c r="T294" s="31"/>
      <c r="U294" s="31" t="s">
        <v>1422</v>
      </c>
      <c r="V294" s="31">
        <v>1</v>
      </c>
      <c r="W294" s="31">
        <v>673</v>
      </c>
      <c r="X294" s="31" t="s">
        <v>95</v>
      </c>
      <c r="Y294" s="32" t="str">
        <f t="shared" si="109"/>
        <v>NA</v>
      </c>
      <c r="Z294" s="32" t="str">
        <f t="shared" si="110"/>
        <v>NA</v>
      </c>
      <c r="AA294" s="41">
        <v>24.9</v>
      </c>
      <c r="AB294" s="31" t="s">
        <v>9</v>
      </c>
      <c r="AC294" s="32" t="str">
        <f t="shared" si="103"/>
        <v>NA</v>
      </c>
      <c r="AD294" s="32">
        <f t="shared" si="104"/>
        <v>24.9</v>
      </c>
      <c r="AE294" s="32">
        <f t="shared" si="105"/>
        <v>43.77510040160643</v>
      </c>
      <c r="AF294" s="32">
        <f t="shared" si="111"/>
        <v>43.77510040160643</v>
      </c>
      <c r="AG294" s="40" t="s">
        <v>8</v>
      </c>
      <c r="AH294" s="32" t="s">
        <v>9</v>
      </c>
      <c r="AI294" s="40" t="s">
        <v>8</v>
      </c>
      <c r="AJ294" s="32" t="s">
        <v>9</v>
      </c>
      <c r="AK294" s="40" t="s">
        <v>8</v>
      </c>
      <c r="AL294" s="32" t="s">
        <v>9</v>
      </c>
      <c r="AM294" s="32">
        <f t="shared" si="112"/>
        <v>43.77510040160643</v>
      </c>
      <c r="AN294" s="40">
        <f t="shared" si="113"/>
        <v>43.77510040160643</v>
      </c>
      <c r="AO294" s="34" t="s">
        <v>2857</v>
      </c>
      <c r="AP294" s="31">
        <v>2007</v>
      </c>
      <c r="AQ294" s="31" t="s">
        <v>1752</v>
      </c>
      <c r="AR294" s="31" t="s">
        <v>146</v>
      </c>
      <c r="AS294" s="31" t="s">
        <v>147</v>
      </c>
      <c r="AT294" s="31" t="s">
        <v>148</v>
      </c>
      <c r="AU294" s="113" t="str">
        <f t="shared" si="117"/>
        <v>Konsolakis, M., 2007</v>
      </c>
      <c r="AV294" s="1"/>
      <c r="AW294" s="34"/>
    </row>
    <row r="295" spans="1:49" s="16" customFormat="1" x14ac:dyDescent="0.3">
      <c r="A295" s="31" t="s">
        <v>2439</v>
      </c>
      <c r="B295" s="40">
        <v>0.5</v>
      </c>
      <c r="C295" s="32" t="s">
        <v>8</v>
      </c>
      <c r="D295" s="31" t="str">
        <f t="shared" si="106"/>
        <v>NA</v>
      </c>
      <c r="E295" s="32">
        <f t="shared" si="107"/>
        <v>0.5</v>
      </c>
      <c r="F295" s="40">
        <v>7</v>
      </c>
      <c r="G295" s="32">
        <f t="shared" si="108"/>
        <v>1400</v>
      </c>
      <c r="H295" s="31" t="s">
        <v>1964</v>
      </c>
      <c r="I295" s="31" t="s">
        <v>1340</v>
      </c>
      <c r="J295" s="31" t="s">
        <v>151</v>
      </c>
      <c r="K295" s="31"/>
      <c r="L295" s="31"/>
      <c r="M295" s="31" t="s">
        <v>10</v>
      </c>
      <c r="N295" s="31"/>
      <c r="O295" s="31"/>
      <c r="P295" s="31" t="s">
        <v>199</v>
      </c>
      <c r="Q295" s="31"/>
      <c r="R295" s="31" t="str">
        <f t="shared" si="97"/>
        <v>NA</v>
      </c>
      <c r="S295" s="31"/>
      <c r="T295" s="31"/>
      <c r="U295" s="31" t="s">
        <v>1422</v>
      </c>
      <c r="V295" s="31">
        <v>1</v>
      </c>
      <c r="W295" s="31">
        <v>673</v>
      </c>
      <c r="X295" s="31" t="s">
        <v>95</v>
      </c>
      <c r="Y295" s="32" t="str">
        <f t="shared" si="109"/>
        <v>NA</v>
      </c>
      <c r="Z295" s="32" t="str">
        <f t="shared" si="110"/>
        <v>NA</v>
      </c>
      <c r="AA295" s="41">
        <v>23.4</v>
      </c>
      <c r="AB295" s="31" t="s">
        <v>9</v>
      </c>
      <c r="AC295" s="32" t="str">
        <f t="shared" si="103"/>
        <v>NA</v>
      </c>
      <c r="AD295" s="32">
        <f t="shared" si="104"/>
        <v>23.4</v>
      </c>
      <c r="AE295" s="32">
        <f t="shared" si="105"/>
        <v>46.581196581196586</v>
      </c>
      <c r="AF295" s="32">
        <f t="shared" si="111"/>
        <v>46.581196581196586</v>
      </c>
      <c r="AG295" s="40" t="s">
        <v>8</v>
      </c>
      <c r="AH295" s="32" t="s">
        <v>9</v>
      </c>
      <c r="AI295" s="40" t="s">
        <v>8</v>
      </c>
      <c r="AJ295" s="32" t="s">
        <v>9</v>
      </c>
      <c r="AK295" s="40" t="s">
        <v>8</v>
      </c>
      <c r="AL295" s="32" t="s">
        <v>9</v>
      </c>
      <c r="AM295" s="32">
        <f t="shared" si="112"/>
        <v>46.581196581196586</v>
      </c>
      <c r="AN295" s="40">
        <f t="shared" si="113"/>
        <v>46.581196581196586</v>
      </c>
      <c r="AO295" s="34" t="s">
        <v>2857</v>
      </c>
      <c r="AP295" s="31">
        <v>2007</v>
      </c>
      <c r="AQ295" s="31" t="s">
        <v>1752</v>
      </c>
      <c r="AR295" s="31" t="s">
        <v>146</v>
      </c>
      <c r="AS295" s="31" t="s">
        <v>147</v>
      </c>
      <c r="AT295" s="31" t="s">
        <v>148</v>
      </c>
      <c r="AU295" s="113" t="str">
        <f t="shared" si="117"/>
        <v>Konsolakis, M., 2007</v>
      </c>
      <c r="AV295" s="1"/>
      <c r="AW295" s="34"/>
    </row>
    <row r="296" spans="1:49" s="16" customFormat="1" x14ac:dyDescent="0.3">
      <c r="A296" s="31" t="s">
        <v>2439</v>
      </c>
      <c r="B296" s="40">
        <v>0.5</v>
      </c>
      <c r="C296" s="32" t="s">
        <v>8</v>
      </c>
      <c r="D296" s="31" t="str">
        <f t="shared" si="106"/>
        <v>NA</v>
      </c>
      <c r="E296" s="32">
        <f t="shared" si="107"/>
        <v>0.5</v>
      </c>
      <c r="F296" s="40">
        <v>7</v>
      </c>
      <c r="G296" s="32">
        <f t="shared" si="108"/>
        <v>1400</v>
      </c>
      <c r="H296" s="31" t="s">
        <v>1964</v>
      </c>
      <c r="I296" s="31" t="s">
        <v>1340</v>
      </c>
      <c r="J296" s="31" t="s">
        <v>152</v>
      </c>
      <c r="K296" s="31"/>
      <c r="L296" s="31"/>
      <c r="M296" s="31" t="s">
        <v>10</v>
      </c>
      <c r="N296" s="31"/>
      <c r="O296" s="31"/>
      <c r="P296" s="31" t="s">
        <v>199</v>
      </c>
      <c r="Q296" s="31"/>
      <c r="R296" s="31" t="str">
        <f t="shared" si="97"/>
        <v>NA</v>
      </c>
      <c r="S296" s="31"/>
      <c r="T296" s="31"/>
      <c r="U296" s="31" t="s">
        <v>1422</v>
      </c>
      <c r="V296" s="31">
        <v>1</v>
      </c>
      <c r="W296" s="31">
        <v>673</v>
      </c>
      <c r="X296" s="31" t="s">
        <v>95</v>
      </c>
      <c r="Y296" s="32" t="str">
        <f t="shared" si="109"/>
        <v>NA</v>
      </c>
      <c r="Z296" s="32" t="str">
        <f t="shared" si="110"/>
        <v>NA</v>
      </c>
      <c r="AA296" s="41">
        <v>24.1</v>
      </c>
      <c r="AB296" s="31" t="s">
        <v>9</v>
      </c>
      <c r="AC296" s="32" t="str">
        <f t="shared" si="103"/>
        <v>NA</v>
      </c>
      <c r="AD296" s="32">
        <f t="shared" si="104"/>
        <v>24.1</v>
      </c>
      <c r="AE296" s="32">
        <f t="shared" si="105"/>
        <v>45.22821576763485</v>
      </c>
      <c r="AF296" s="32">
        <f t="shared" si="111"/>
        <v>45.22821576763485</v>
      </c>
      <c r="AG296" s="40" t="s">
        <v>8</v>
      </c>
      <c r="AH296" s="32" t="s">
        <v>9</v>
      </c>
      <c r="AI296" s="40" t="s">
        <v>8</v>
      </c>
      <c r="AJ296" s="32" t="s">
        <v>9</v>
      </c>
      <c r="AK296" s="40" t="s">
        <v>8</v>
      </c>
      <c r="AL296" s="32" t="s">
        <v>9</v>
      </c>
      <c r="AM296" s="32">
        <f t="shared" si="112"/>
        <v>45.22821576763485</v>
      </c>
      <c r="AN296" s="40">
        <f t="shared" si="113"/>
        <v>45.22821576763485</v>
      </c>
      <c r="AO296" s="34" t="s">
        <v>2857</v>
      </c>
      <c r="AP296" s="31">
        <v>2007</v>
      </c>
      <c r="AQ296" s="31" t="s">
        <v>1752</v>
      </c>
      <c r="AR296" s="31" t="s">
        <v>146</v>
      </c>
      <c r="AS296" s="31" t="s">
        <v>147</v>
      </c>
      <c r="AT296" s="31" t="s">
        <v>148</v>
      </c>
      <c r="AU296" s="113" t="str">
        <f t="shared" si="117"/>
        <v>Konsolakis, M., 2007</v>
      </c>
      <c r="AV296" s="1"/>
      <c r="AW296" s="34"/>
    </row>
    <row r="297" spans="1:49" s="16" customFormat="1" x14ac:dyDescent="0.3">
      <c r="A297" s="31" t="s">
        <v>2439</v>
      </c>
      <c r="B297" s="40">
        <v>0.5</v>
      </c>
      <c r="C297" s="32" t="s">
        <v>8</v>
      </c>
      <c r="D297" s="31" t="str">
        <f t="shared" si="106"/>
        <v>NA</v>
      </c>
      <c r="E297" s="32">
        <f t="shared" si="107"/>
        <v>0.5</v>
      </c>
      <c r="F297" s="40">
        <v>7</v>
      </c>
      <c r="G297" s="32">
        <f t="shared" si="108"/>
        <v>1400</v>
      </c>
      <c r="H297" s="31" t="s">
        <v>1964</v>
      </c>
      <c r="I297" s="31" t="s">
        <v>1340</v>
      </c>
      <c r="J297" s="31" t="s">
        <v>9</v>
      </c>
      <c r="K297" s="31"/>
      <c r="L297" s="31"/>
      <c r="M297" s="31" t="s">
        <v>24</v>
      </c>
      <c r="N297" s="31"/>
      <c r="O297" s="31"/>
      <c r="P297" s="31" t="s">
        <v>199</v>
      </c>
      <c r="Q297" s="31"/>
      <c r="R297" s="31" t="str">
        <f t="shared" si="97"/>
        <v>NA</v>
      </c>
      <c r="S297" s="31"/>
      <c r="T297" s="31"/>
      <c r="U297" s="31" t="s">
        <v>1422</v>
      </c>
      <c r="V297" s="31">
        <v>1</v>
      </c>
      <c r="W297" s="31">
        <v>673</v>
      </c>
      <c r="X297" s="31" t="s">
        <v>95</v>
      </c>
      <c r="Y297" s="32" t="str">
        <f t="shared" si="109"/>
        <v>NA</v>
      </c>
      <c r="Z297" s="32" t="str">
        <f t="shared" si="110"/>
        <v>NA</v>
      </c>
      <c r="AA297" s="41">
        <v>15</v>
      </c>
      <c r="AB297" s="31" t="s">
        <v>9</v>
      </c>
      <c r="AC297" s="32" t="str">
        <f t="shared" si="103"/>
        <v>NA</v>
      </c>
      <c r="AD297" s="32">
        <f t="shared" si="104"/>
        <v>15</v>
      </c>
      <c r="AE297" s="32">
        <f t="shared" si="105"/>
        <v>72.666666666666671</v>
      </c>
      <c r="AF297" s="32">
        <f t="shared" si="111"/>
        <v>72.666666666666671</v>
      </c>
      <c r="AG297" s="40" t="s">
        <v>8</v>
      </c>
      <c r="AH297" s="32" t="s">
        <v>9</v>
      </c>
      <c r="AI297" s="40" t="s">
        <v>8</v>
      </c>
      <c r="AJ297" s="32" t="s">
        <v>9</v>
      </c>
      <c r="AK297" s="40" t="s">
        <v>8</v>
      </c>
      <c r="AL297" s="32" t="s">
        <v>9</v>
      </c>
      <c r="AM297" s="32">
        <f t="shared" si="112"/>
        <v>72.666666666666671</v>
      </c>
      <c r="AN297" s="40">
        <f t="shared" si="113"/>
        <v>72.666666666666671</v>
      </c>
      <c r="AO297" s="34" t="s">
        <v>2857</v>
      </c>
      <c r="AP297" s="31">
        <v>2007</v>
      </c>
      <c r="AQ297" s="31" t="s">
        <v>1752</v>
      </c>
      <c r="AR297" s="31" t="s">
        <v>146</v>
      </c>
      <c r="AS297" s="31" t="s">
        <v>147</v>
      </c>
      <c r="AT297" s="31" t="s">
        <v>148</v>
      </c>
      <c r="AU297" s="113" t="str">
        <f t="shared" si="117"/>
        <v>Konsolakis, M., 2007</v>
      </c>
      <c r="AV297" s="1"/>
      <c r="AW297" s="34"/>
    </row>
    <row r="298" spans="1:49" s="16" customFormat="1" x14ac:dyDescent="0.3">
      <c r="A298" s="31" t="s">
        <v>2439</v>
      </c>
      <c r="B298" s="40">
        <v>0.5</v>
      </c>
      <c r="C298" s="32" t="s">
        <v>8</v>
      </c>
      <c r="D298" s="31" t="str">
        <f t="shared" si="106"/>
        <v>NA</v>
      </c>
      <c r="E298" s="32">
        <f t="shared" si="107"/>
        <v>0.5</v>
      </c>
      <c r="F298" s="40">
        <v>7</v>
      </c>
      <c r="G298" s="32">
        <f t="shared" si="108"/>
        <v>1400</v>
      </c>
      <c r="H298" s="31" t="s">
        <v>1964</v>
      </c>
      <c r="I298" s="31" t="s">
        <v>1340</v>
      </c>
      <c r="J298" s="31" t="s">
        <v>153</v>
      </c>
      <c r="K298" s="31"/>
      <c r="L298" s="31"/>
      <c r="M298" s="31" t="s">
        <v>24</v>
      </c>
      <c r="N298" s="31"/>
      <c r="O298" s="31"/>
      <c r="P298" s="31" t="s">
        <v>199</v>
      </c>
      <c r="Q298" s="31"/>
      <c r="R298" s="31" t="str">
        <f t="shared" si="97"/>
        <v>NA</v>
      </c>
      <c r="S298" s="31"/>
      <c r="T298" s="31"/>
      <c r="U298" s="31" t="s">
        <v>1422</v>
      </c>
      <c r="V298" s="31">
        <v>1</v>
      </c>
      <c r="W298" s="31">
        <v>673</v>
      </c>
      <c r="X298" s="31" t="s">
        <v>95</v>
      </c>
      <c r="Y298" s="32" t="str">
        <f t="shared" si="109"/>
        <v>NA</v>
      </c>
      <c r="Z298" s="32" t="str">
        <f t="shared" si="110"/>
        <v>NA</v>
      </c>
      <c r="AA298" s="41">
        <v>10.4</v>
      </c>
      <c r="AB298" s="31" t="s">
        <v>9</v>
      </c>
      <c r="AC298" s="32" t="str">
        <f t="shared" si="103"/>
        <v>NA</v>
      </c>
      <c r="AD298" s="32">
        <f t="shared" si="104"/>
        <v>10.4</v>
      </c>
      <c r="AE298" s="32">
        <f t="shared" si="105"/>
        <v>104.80769230769231</v>
      </c>
      <c r="AF298" s="32">
        <f t="shared" si="111"/>
        <v>104.80769230769231</v>
      </c>
      <c r="AG298" s="40" t="s">
        <v>8</v>
      </c>
      <c r="AH298" s="32" t="s">
        <v>9</v>
      </c>
      <c r="AI298" s="40" t="s">
        <v>8</v>
      </c>
      <c r="AJ298" s="32" t="s">
        <v>9</v>
      </c>
      <c r="AK298" s="40" t="s">
        <v>8</v>
      </c>
      <c r="AL298" s="32" t="s">
        <v>9</v>
      </c>
      <c r="AM298" s="32">
        <f t="shared" si="112"/>
        <v>104.80769230769231</v>
      </c>
      <c r="AN298" s="40">
        <f t="shared" si="113"/>
        <v>104.80769230769231</v>
      </c>
      <c r="AO298" s="34" t="s">
        <v>2857</v>
      </c>
      <c r="AP298" s="31">
        <v>2007</v>
      </c>
      <c r="AQ298" s="31" t="s">
        <v>1752</v>
      </c>
      <c r="AR298" s="31" t="s">
        <v>146</v>
      </c>
      <c r="AS298" s="31" t="s">
        <v>147</v>
      </c>
      <c r="AT298" s="31" t="s">
        <v>148</v>
      </c>
      <c r="AU298" s="113" t="str">
        <f t="shared" si="117"/>
        <v>Konsolakis, M., 2007</v>
      </c>
      <c r="AV298" s="1"/>
      <c r="AW298" s="34"/>
    </row>
    <row r="299" spans="1:49" s="16" customFormat="1" x14ac:dyDescent="0.3">
      <c r="A299" s="31" t="s">
        <v>2439</v>
      </c>
      <c r="B299" s="40">
        <v>0.5</v>
      </c>
      <c r="C299" s="32" t="s">
        <v>8</v>
      </c>
      <c r="D299" s="31" t="str">
        <f t="shared" si="106"/>
        <v>NA</v>
      </c>
      <c r="E299" s="32">
        <f t="shared" si="107"/>
        <v>0.5</v>
      </c>
      <c r="F299" s="40">
        <v>7</v>
      </c>
      <c r="G299" s="32">
        <f t="shared" si="108"/>
        <v>1400</v>
      </c>
      <c r="H299" s="31" t="s">
        <v>1964</v>
      </c>
      <c r="I299" s="31" t="s">
        <v>1340</v>
      </c>
      <c r="J299" s="31" t="s">
        <v>151</v>
      </c>
      <c r="K299" s="31"/>
      <c r="L299" s="31"/>
      <c r="M299" s="31" t="s">
        <v>24</v>
      </c>
      <c r="N299" s="31"/>
      <c r="O299" s="31"/>
      <c r="P299" s="31" t="s">
        <v>199</v>
      </c>
      <c r="Q299" s="31"/>
      <c r="R299" s="31" t="str">
        <f t="shared" si="97"/>
        <v>NA</v>
      </c>
      <c r="S299" s="31"/>
      <c r="T299" s="31"/>
      <c r="U299" s="31" t="s">
        <v>1422</v>
      </c>
      <c r="V299" s="31">
        <v>1</v>
      </c>
      <c r="W299" s="31">
        <v>673</v>
      </c>
      <c r="X299" s="31" t="s">
        <v>95</v>
      </c>
      <c r="Y299" s="32" t="str">
        <f t="shared" si="109"/>
        <v>NA</v>
      </c>
      <c r="Z299" s="32" t="str">
        <f t="shared" si="110"/>
        <v>NA</v>
      </c>
      <c r="AA299" s="41">
        <v>10</v>
      </c>
      <c r="AB299" s="31" t="s">
        <v>9</v>
      </c>
      <c r="AC299" s="32" t="str">
        <f t="shared" si="103"/>
        <v>NA</v>
      </c>
      <c r="AD299" s="32">
        <f t="shared" si="104"/>
        <v>10</v>
      </c>
      <c r="AE299" s="32">
        <f t="shared" si="105"/>
        <v>109</v>
      </c>
      <c r="AF299" s="32">
        <f t="shared" si="111"/>
        <v>109</v>
      </c>
      <c r="AG299" s="40" t="s">
        <v>8</v>
      </c>
      <c r="AH299" s="32" t="s">
        <v>9</v>
      </c>
      <c r="AI299" s="40" t="s">
        <v>8</v>
      </c>
      <c r="AJ299" s="32" t="s">
        <v>9</v>
      </c>
      <c r="AK299" s="40" t="s">
        <v>8</v>
      </c>
      <c r="AL299" s="32" t="s">
        <v>9</v>
      </c>
      <c r="AM299" s="32">
        <f t="shared" si="112"/>
        <v>109</v>
      </c>
      <c r="AN299" s="40">
        <f t="shared" si="113"/>
        <v>109</v>
      </c>
      <c r="AO299" s="34" t="s">
        <v>2857</v>
      </c>
      <c r="AP299" s="31">
        <v>2007</v>
      </c>
      <c r="AQ299" s="31" t="s">
        <v>1752</v>
      </c>
      <c r="AR299" s="31" t="s">
        <v>146</v>
      </c>
      <c r="AS299" s="31" t="s">
        <v>147</v>
      </c>
      <c r="AT299" s="31" t="s">
        <v>148</v>
      </c>
      <c r="AU299" s="113" t="str">
        <f t="shared" si="117"/>
        <v>Konsolakis, M., 2007</v>
      </c>
      <c r="AV299" s="1"/>
      <c r="AW299" s="34"/>
    </row>
    <row r="300" spans="1:49" s="16" customFormat="1" x14ac:dyDescent="0.3">
      <c r="A300" s="31" t="s">
        <v>2439</v>
      </c>
      <c r="B300" s="40">
        <v>0.5</v>
      </c>
      <c r="C300" s="32" t="s">
        <v>8</v>
      </c>
      <c r="D300" s="31" t="str">
        <f t="shared" si="106"/>
        <v>NA</v>
      </c>
      <c r="E300" s="32">
        <f t="shared" si="107"/>
        <v>0.5</v>
      </c>
      <c r="F300" s="40">
        <v>7</v>
      </c>
      <c r="G300" s="32">
        <f t="shared" si="108"/>
        <v>1400</v>
      </c>
      <c r="H300" s="31" t="s">
        <v>1964</v>
      </c>
      <c r="I300" s="31" t="s">
        <v>1340</v>
      </c>
      <c r="J300" s="31" t="s">
        <v>154</v>
      </c>
      <c r="K300" s="31"/>
      <c r="L300" s="31"/>
      <c r="M300" s="31" t="s">
        <v>24</v>
      </c>
      <c r="N300" s="31"/>
      <c r="O300" s="31"/>
      <c r="P300" s="31" t="s">
        <v>199</v>
      </c>
      <c r="Q300" s="31"/>
      <c r="R300" s="31" t="str">
        <f t="shared" si="97"/>
        <v>NA</v>
      </c>
      <c r="S300" s="31"/>
      <c r="T300" s="31"/>
      <c r="U300" s="31" t="s">
        <v>1422</v>
      </c>
      <c r="V300" s="31">
        <v>1</v>
      </c>
      <c r="W300" s="31">
        <v>673</v>
      </c>
      <c r="X300" s="31" t="s">
        <v>95</v>
      </c>
      <c r="Y300" s="32" t="str">
        <f t="shared" si="109"/>
        <v>NA</v>
      </c>
      <c r="Z300" s="32" t="str">
        <f t="shared" si="110"/>
        <v>NA</v>
      </c>
      <c r="AA300" s="41">
        <v>12</v>
      </c>
      <c r="AB300" s="31" t="s">
        <v>9</v>
      </c>
      <c r="AC300" s="32" t="str">
        <f t="shared" si="103"/>
        <v>NA</v>
      </c>
      <c r="AD300" s="32">
        <f t="shared" si="104"/>
        <v>12</v>
      </c>
      <c r="AE300" s="32">
        <f t="shared" si="105"/>
        <v>90.833333333333329</v>
      </c>
      <c r="AF300" s="32">
        <f t="shared" si="111"/>
        <v>90.833333333333329</v>
      </c>
      <c r="AG300" s="40" t="s">
        <v>8</v>
      </c>
      <c r="AH300" s="32" t="s">
        <v>9</v>
      </c>
      <c r="AI300" s="40" t="s">
        <v>8</v>
      </c>
      <c r="AJ300" s="32" t="s">
        <v>9</v>
      </c>
      <c r="AK300" s="40" t="s">
        <v>8</v>
      </c>
      <c r="AL300" s="32" t="s">
        <v>9</v>
      </c>
      <c r="AM300" s="32">
        <f t="shared" si="112"/>
        <v>90.833333333333329</v>
      </c>
      <c r="AN300" s="40">
        <f t="shared" si="113"/>
        <v>90.833333333333329</v>
      </c>
      <c r="AO300" s="34" t="s">
        <v>2857</v>
      </c>
      <c r="AP300" s="31">
        <v>2007</v>
      </c>
      <c r="AQ300" s="31" t="s">
        <v>1752</v>
      </c>
      <c r="AR300" s="31" t="s">
        <v>146</v>
      </c>
      <c r="AS300" s="31" t="s">
        <v>147</v>
      </c>
      <c r="AT300" s="31" t="s">
        <v>148</v>
      </c>
      <c r="AU300" s="113" t="str">
        <f t="shared" si="117"/>
        <v>Konsolakis, M., 2007</v>
      </c>
      <c r="AV300" s="1"/>
      <c r="AW300" s="34"/>
    </row>
    <row r="301" spans="1:49" s="16" customFormat="1" x14ac:dyDescent="0.3">
      <c r="A301" s="31" t="s">
        <v>2439</v>
      </c>
      <c r="B301" s="40">
        <v>0.5</v>
      </c>
      <c r="C301" s="32" t="s">
        <v>8</v>
      </c>
      <c r="D301" s="31" t="str">
        <f t="shared" si="106"/>
        <v>NA</v>
      </c>
      <c r="E301" s="32">
        <f t="shared" si="107"/>
        <v>0.5</v>
      </c>
      <c r="F301" s="40">
        <v>7</v>
      </c>
      <c r="G301" s="32">
        <f t="shared" si="108"/>
        <v>1400</v>
      </c>
      <c r="H301" s="31" t="s">
        <v>1964</v>
      </c>
      <c r="I301" s="31" t="s">
        <v>1340</v>
      </c>
      <c r="J301" s="31" t="s">
        <v>155</v>
      </c>
      <c r="K301" s="31"/>
      <c r="L301" s="31"/>
      <c r="M301" s="31" t="s">
        <v>24</v>
      </c>
      <c r="N301" s="31"/>
      <c r="O301" s="31"/>
      <c r="P301" s="31" t="s">
        <v>199</v>
      </c>
      <c r="Q301" s="31"/>
      <c r="R301" s="31" t="str">
        <f t="shared" si="97"/>
        <v>NA</v>
      </c>
      <c r="S301" s="31"/>
      <c r="T301" s="31"/>
      <c r="U301" s="31" t="s">
        <v>1422</v>
      </c>
      <c r="V301" s="31">
        <v>1</v>
      </c>
      <c r="W301" s="31">
        <v>673</v>
      </c>
      <c r="X301" s="31" t="s">
        <v>95</v>
      </c>
      <c r="Y301" s="32" t="str">
        <f t="shared" si="109"/>
        <v>NA</v>
      </c>
      <c r="Z301" s="32" t="str">
        <f t="shared" si="110"/>
        <v>NA</v>
      </c>
      <c r="AA301" s="41">
        <v>12</v>
      </c>
      <c r="AB301" s="31" t="s">
        <v>9</v>
      </c>
      <c r="AC301" s="32" t="str">
        <f t="shared" si="103"/>
        <v>NA</v>
      </c>
      <c r="AD301" s="32">
        <f t="shared" si="104"/>
        <v>12</v>
      </c>
      <c r="AE301" s="32">
        <f t="shared" si="105"/>
        <v>90.833333333333329</v>
      </c>
      <c r="AF301" s="32">
        <f t="shared" si="111"/>
        <v>90.833333333333329</v>
      </c>
      <c r="AG301" s="40" t="s">
        <v>8</v>
      </c>
      <c r="AH301" s="32" t="s">
        <v>9</v>
      </c>
      <c r="AI301" s="40" t="s">
        <v>8</v>
      </c>
      <c r="AJ301" s="32" t="s">
        <v>9</v>
      </c>
      <c r="AK301" s="40" t="s">
        <v>8</v>
      </c>
      <c r="AL301" s="32" t="s">
        <v>9</v>
      </c>
      <c r="AM301" s="32">
        <f t="shared" si="112"/>
        <v>90.833333333333329</v>
      </c>
      <c r="AN301" s="40">
        <f t="shared" si="113"/>
        <v>90.833333333333329</v>
      </c>
      <c r="AO301" s="34" t="s">
        <v>2857</v>
      </c>
      <c r="AP301" s="31">
        <v>2007</v>
      </c>
      <c r="AQ301" s="31" t="s">
        <v>1752</v>
      </c>
      <c r="AR301" s="31" t="s">
        <v>146</v>
      </c>
      <c r="AS301" s="31" t="s">
        <v>147</v>
      </c>
      <c r="AT301" s="31" t="s">
        <v>148</v>
      </c>
      <c r="AU301" s="113" t="str">
        <f t="shared" si="117"/>
        <v>Konsolakis, M., 2007</v>
      </c>
      <c r="AV301" s="1"/>
      <c r="AW301" s="34"/>
    </row>
    <row r="302" spans="1:49" s="16" customFormat="1" x14ac:dyDescent="0.3">
      <c r="A302" s="31" t="s">
        <v>14</v>
      </c>
      <c r="B302" s="40">
        <v>0.5</v>
      </c>
      <c r="C302" s="32" t="s">
        <v>8</v>
      </c>
      <c r="D302" s="31" t="str">
        <f t="shared" si="106"/>
        <v>NA</v>
      </c>
      <c r="E302" s="32">
        <f t="shared" si="107"/>
        <v>0.5</v>
      </c>
      <c r="F302" s="40">
        <v>214</v>
      </c>
      <c r="G302" s="32">
        <f t="shared" si="108"/>
        <v>42800</v>
      </c>
      <c r="H302" s="31" t="s">
        <v>156</v>
      </c>
      <c r="I302" s="31" t="s">
        <v>884</v>
      </c>
      <c r="J302" s="31" t="s">
        <v>9</v>
      </c>
      <c r="K302" s="31">
        <v>723</v>
      </c>
      <c r="L302" s="31">
        <v>18</v>
      </c>
      <c r="M302" s="31" t="s">
        <v>10</v>
      </c>
      <c r="N302" s="31" t="s">
        <v>1449</v>
      </c>
      <c r="O302" s="31"/>
      <c r="P302" s="31" t="s">
        <v>199</v>
      </c>
      <c r="Q302" s="31">
        <v>7</v>
      </c>
      <c r="R302" s="31" t="str">
        <f t="shared" si="97"/>
        <v>NA</v>
      </c>
      <c r="S302" s="31">
        <v>5</v>
      </c>
      <c r="T302" s="31">
        <v>723</v>
      </c>
      <c r="U302" s="31" t="s">
        <v>1422</v>
      </c>
      <c r="V302" s="31">
        <v>2</v>
      </c>
      <c r="W302" s="31">
        <v>673</v>
      </c>
      <c r="X302" s="31" t="s">
        <v>17</v>
      </c>
      <c r="Y302" s="32">
        <f t="shared" si="109"/>
        <v>1.6942000000000002</v>
      </c>
      <c r="Z302" s="32" t="str">
        <f t="shared" si="110"/>
        <v>NA</v>
      </c>
      <c r="AA302" s="32">
        <v>86</v>
      </c>
      <c r="AB302" s="31" t="s">
        <v>9</v>
      </c>
      <c r="AC302" s="32" t="str">
        <f t="shared" si="103"/>
        <v>NA</v>
      </c>
      <c r="AD302" s="32">
        <f t="shared" si="104"/>
        <v>86</v>
      </c>
      <c r="AE302" s="32" t="str">
        <f t="shared" si="105"/>
        <v>NA</v>
      </c>
      <c r="AF302" s="32">
        <f t="shared" si="111"/>
        <v>19.7</v>
      </c>
      <c r="AG302" s="40">
        <v>19.7</v>
      </c>
      <c r="AH302" s="32" t="s">
        <v>9</v>
      </c>
      <c r="AI302" s="40" t="s">
        <v>8</v>
      </c>
      <c r="AJ302" s="32" t="s">
        <v>9</v>
      </c>
      <c r="AK302" s="40" t="s">
        <v>8</v>
      </c>
      <c r="AL302" s="32" t="s">
        <v>9</v>
      </c>
      <c r="AM302" s="32">
        <f t="shared" si="112"/>
        <v>19.7</v>
      </c>
      <c r="AN302" s="40">
        <f t="shared" si="113"/>
        <v>19.7</v>
      </c>
      <c r="AO302" s="31" t="s">
        <v>2854</v>
      </c>
      <c r="AP302" s="31">
        <v>2007</v>
      </c>
      <c r="AQ302" s="31" t="s">
        <v>1753</v>
      </c>
      <c r="AR302" s="31" t="s">
        <v>112</v>
      </c>
      <c r="AS302" s="31" t="s">
        <v>157</v>
      </c>
      <c r="AT302" s="31" t="s">
        <v>76</v>
      </c>
      <c r="AU302" s="113" t="str">
        <f t="shared" ref="AU302:AU329" si="118">AQ302&amp;", "&amp;AP302</f>
        <v>Sangeetha, P., 2007</v>
      </c>
      <c r="AV302" s="1"/>
      <c r="AW302" s="34"/>
    </row>
    <row r="303" spans="1:49" s="16" customFormat="1" x14ac:dyDescent="0.3">
      <c r="A303" s="31" t="s">
        <v>14</v>
      </c>
      <c r="B303" s="40">
        <v>1</v>
      </c>
      <c r="C303" s="32" t="s">
        <v>8</v>
      </c>
      <c r="D303" s="31" t="str">
        <f t="shared" si="106"/>
        <v>NA</v>
      </c>
      <c r="E303" s="32">
        <f t="shared" si="107"/>
        <v>1</v>
      </c>
      <c r="F303" s="40">
        <v>214</v>
      </c>
      <c r="G303" s="32">
        <f t="shared" si="108"/>
        <v>21400</v>
      </c>
      <c r="H303" s="31" t="s">
        <v>156</v>
      </c>
      <c r="I303" s="31" t="s">
        <v>884</v>
      </c>
      <c r="J303" s="31" t="s">
        <v>9</v>
      </c>
      <c r="K303" s="31">
        <v>723</v>
      </c>
      <c r="L303" s="31">
        <v>18</v>
      </c>
      <c r="M303" s="31" t="s">
        <v>10</v>
      </c>
      <c r="N303" s="31" t="s">
        <v>1449</v>
      </c>
      <c r="O303" s="31"/>
      <c r="P303" s="31" t="s">
        <v>199</v>
      </c>
      <c r="Q303" s="31">
        <v>7</v>
      </c>
      <c r="R303" s="31" t="str">
        <f t="shared" si="97"/>
        <v>NA</v>
      </c>
      <c r="S303" s="31">
        <v>5</v>
      </c>
      <c r="T303" s="31">
        <v>723</v>
      </c>
      <c r="U303" s="31" t="s">
        <v>1422</v>
      </c>
      <c r="V303" s="31">
        <v>2</v>
      </c>
      <c r="W303" s="31">
        <v>673</v>
      </c>
      <c r="X303" s="31" t="s">
        <v>17</v>
      </c>
      <c r="Y303" s="32">
        <f t="shared" si="109"/>
        <v>1.8302400000000003</v>
      </c>
      <c r="Z303" s="32" t="str">
        <f t="shared" si="110"/>
        <v>NA</v>
      </c>
      <c r="AA303" s="32">
        <v>72</v>
      </c>
      <c r="AB303" s="31" t="s">
        <v>9</v>
      </c>
      <c r="AC303" s="32" t="str">
        <f t="shared" si="103"/>
        <v>NA</v>
      </c>
      <c r="AD303" s="32">
        <f t="shared" si="104"/>
        <v>72</v>
      </c>
      <c r="AE303" s="32" t="str">
        <f t="shared" si="105"/>
        <v>NA</v>
      </c>
      <c r="AF303" s="32">
        <f t="shared" si="111"/>
        <v>25.42</v>
      </c>
      <c r="AG303" s="40">
        <v>25.42</v>
      </c>
      <c r="AH303" s="32" t="s">
        <v>9</v>
      </c>
      <c r="AI303" s="40" t="s">
        <v>8</v>
      </c>
      <c r="AJ303" s="32" t="s">
        <v>9</v>
      </c>
      <c r="AK303" s="40" t="s">
        <v>8</v>
      </c>
      <c r="AL303" s="32" t="s">
        <v>9</v>
      </c>
      <c r="AM303" s="32">
        <f t="shared" si="112"/>
        <v>25.42</v>
      </c>
      <c r="AN303" s="40">
        <f t="shared" si="113"/>
        <v>25.42</v>
      </c>
      <c r="AO303" s="31" t="s">
        <v>2854</v>
      </c>
      <c r="AP303" s="31">
        <v>2007</v>
      </c>
      <c r="AQ303" s="31" t="s">
        <v>1753</v>
      </c>
      <c r="AR303" s="31" t="s">
        <v>112</v>
      </c>
      <c r="AS303" s="31" t="s">
        <v>157</v>
      </c>
      <c r="AT303" s="31" t="s">
        <v>76</v>
      </c>
      <c r="AU303" s="113" t="str">
        <f t="shared" si="118"/>
        <v>Sangeetha, P., 2007</v>
      </c>
      <c r="AV303" s="1"/>
      <c r="AW303" s="34"/>
    </row>
    <row r="304" spans="1:49" s="16" customFormat="1" x14ac:dyDescent="0.3">
      <c r="A304" s="31" t="s">
        <v>14</v>
      </c>
      <c r="B304" s="40">
        <v>2</v>
      </c>
      <c r="C304" s="32" t="s">
        <v>8</v>
      </c>
      <c r="D304" s="31" t="str">
        <f t="shared" si="106"/>
        <v>NA</v>
      </c>
      <c r="E304" s="32">
        <f t="shared" si="107"/>
        <v>2</v>
      </c>
      <c r="F304" s="40">
        <v>214</v>
      </c>
      <c r="G304" s="32">
        <f t="shared" si="108"/>
        <v>10700</v>
      </c>
      <c r="H304" s="31" t="s">
        <v>156</v>
      </c>
      <c r="I304" s="31" t="s">
        <v>884</v>
      </c>
      <c r="J304" s="31" t="s">
        <v>9</v>
      </c>
      <c r="K304" s="31">
        <v>723</v>
      </c>
      <c r="L304" s="31">
        <v>18</v>
      </c>
      <c r="M304" s="31" t="s">
        <v>10</v>
      </c>
      <c r="N304" s="31" t="s">
        <v>1449</v>
      </c>
      <c r="O304" s="31"/>
      <c r="P304" s="31" t="s">
        <v>199</v>
      </c>
      <c r="Q304" s="31">
        <v>7</v>
      </c>
      <c r="R304" s="31" t="str">
        <f t="shared" si="97"/>
        <v>NA</v>
      </c>
      <c r="S304" s="31">
        <v>5</v>
      </c>
      <c r="T304" s="31">
        <v>723</v>
      </c>
      <c r="U304" s="31" t="s">
        <v>1422</v>
      </c>
      <c r="V304" s="31">
        <v>2</v>
      </c>
      <c r="W304" s="31">
        <v>673</v>
      </c>
      <c r="X304" s="31" t="s">
        <v>17</v>
      </c>
      <c r="Y304" s="32">
        <f t="shared" si="109"/>
        <v>1.5680000000000001</v>
      </c>
      <c r="Z304" s="32" t="str">
        <f t="shared" si="110"/>
        <v>NA</v>
      </c>
      <c r="AA304" s="32">
        <v>49</v>
      </c>
      <c r="AB304" s="31" t="s">
        <v>9</v>
      </c>
      <c r="AC304" s="32" t="str">
        <f t="shared" si="103"/>
        <v>NA</v>
      </c>
      <c r="AD304" s="32">
        <f t="shared" si="104"/>
        <v>49</v>
      </c>
      <c r="AE304" s="32" t="str">
        <f t="shared" si="105"/>
        <v>NA</v>
      </c>
      <c r="AF304" s="32">
        <f t="shared" si="111"/>
        <v>32</v>
      </c>
      <c r="AG304" s="40">
        <v>32</v>
      </c>
      <c r="AH304" s="32" t="s">
        <v>9</v>
      </c>
      <c r="AI304" s="40" t="s">
        <v>8</v>
      </c>
      <c r="AJ304" s="32" t="s">
        <v>9</v>
      </c>
      <c r="AK304" s="40" t="s">
        <v>8</v>
      </c>
      <c r="AL304" s="32" t="s">
        <v>9</v>
      </c>
      <c r="AM304" s="32">
        <f t="shared" si="112"/>
        <v>32</v>
      </c>
      <c r="AN304" s="40">
        <f t="shared" si="113"/>
        <v>32</v>
      </c>
      <c r="AO304" s="31" t="s">
        <v>2854</v>
      </c>
      <c r="AP304" s="31">
        <v>2007</v>
      </c>
      <c r="AQ304" s="31" t="s">
        <v>1753</v>
      </c>
      <c r="AR304" s="31" t="s">
        <v>112</v>
      </c>
      <c r="AS304" s="31" t="s">
        <v>157</v>
      </c>
      <c r="AT304" s="31" t="s">
        <v>76</v>
      </c>
      <c r="AU304" s="113" t="str">
        <f t="shared" si="118"/>
        <v>Sangeetha, P., 2007</v>
      </c>
      <c r="AV304" s="1"/>
      <c r="AW304" s="34"/>
    </row>
    <row r="305" spans="1:49" s="16" customFormat="1" x14ac:dyDescent="0.3">
      <c r="A305" s="31" t="s">
        <v>14</v>
      </c>
      <c r="B305" s="40">
        <v>5</v>
      </c>
      <c r="C305" s="32" t="s">
        <v>8</v>
      </c>
      <c r="D305" s="31" t="str">
        <f t="shared" si="106"/>
        <v>NA</v>
      </c>
      <c r="E305" s="32">
        <f t="shared" si="107"/>
        <v>5</v>
      </c>
      <c r="F305" s="40">
        <v>214</v>
      </c>
      <c r="G305" s="32">
        <f t="shared" si="108"/>
        <v>4280</v>
      </c>
      <c r="H305" s="31" t="s">
        <v>156</v>
      </c>
      <c r="I305" s="31" t="s">
        <v>884</v>
      </c>
      <c r="J305" s="31" t="s">
        <v>9</v>
      </c>
      <c r="K305" s="31">
        <v>723</v>
      </c>
      <c r="L305" s="31">
        <v>18</v>
      </c>
      <c r="M305" s="31" t="s">
        <v>10</v>
      </c>
      <c r="N305" s="31" t="s">
        <v>1449</v>
      </c>
      <c r="O305" s="31"/>
      <c r="P305" s="31" t="s">
        <v>199</v>
      </c>
      <c r="Q305" s="31">
        <v>7</v>
      </c>
      <c r="R305" s="31" t="str">
        <f t="shared" si="97"/>
        <v>NA</v>
      </c>
      <c r="S305" s="31">
        <v>5</v>
      </c>
      <c r="T305" s="31">
        <v>723</v>
      </c>
      <c r="U305" s="31" t="s">
        <v>1422</v>
      </c>
      <c r="V305" s="31">
        <v>2</v>
      </c>
      <c r="W305" s="31">
        <v>673</v>
      </c>
      <c r="X305" s="31" t="s">
        <v>17</v>
      </c>
      <c r="Y305" s="32">
        <f t="shared" si="109"/>
        <v>1.4142000000000001</v>
      </c>
      <c r="Z305" s="32" t="str">
        <f t="shared" si="110"/>
        <v>NA</v>
      </c>
      <c r="AA305" s="32">
        <v>30</v>
      </c>
      <c r="AB305" s="31" t="s">
        <v>9</v>
      </c>
      <c r="AC305" s="32" t="str">
        <f t="shared" si="103"/>
        <v>NA</v>
      </c>
      <c r="AD305" s="32">
        <f t="shared" si="104"/>
        <v>30</v>
      </c>
      <c r="AE305" s="32" t="str">
        <f t="shared" si="105"/>
        <v>NA</v>
      </c>
      <c r="AF305" s="32">
        <f t="shared" si="111"/>
        <v>47.14</v>
      </c>
      <c r="AG305" s="40">
        <v>47.14</v>
      </c>
      <c r="AH305" s="32" t="s">
        <v>9</v>
      </c>
      <c r="AI305" s="40" t="s">
        <v>8</v>
      </c>
      <c r="AJ305" s="32" t="s">
        <v>9</v>
      </c>
      <c r="AK305" s="40" t="s">
        <v>8</v>
      </c>
      <c r="AL305" s="32" t="s">
        <v>9</v>
      </c>
      <c r="AM305" s="32">
        <f t="shared" si="112"/>
        <v>47.14</v>
      </c>
      <c r="AN305" s="40">
        <f t="shared" si="113"/>
        <v>47.14</v>
      </c>
      <c r="AO305" s="31" t="s">
        <v>2854</v>
      </c>
      <c r="AP305" s="31">
        <v>2007</v>
      </c>
      <c r="AQ305" s="31" t="s">
        <v>1753</v>
      </c>
      <c r="AR305" s="31" t="s">
        <v>112</v>
      </c>
      <c r="AS305" s="31" t="s">
        <v>157</v>
      </c>
      <c r="AT305" s="31" t="s">
        <v>76</v>
      </c>
      <c r="AU305" s="113" t="str">
        <f t="shared" si="118"/>
        <v>Sangeetha, P., 2007</v>
      </c>
      <c r="AV305" s="1"/>
      <c r="AW305" s="34"/>
    </row>
    <row r="306" spans="1:49" s="17" customFormat="1" x14ac:dyDescent="0.3">
      <c r="A306" s="31" t="s">
        <v>2439</v>
      </c>
      <c r="B306" s="40">
        <v>0.5</v>
      </c>
      <c r="C306" s="32" t="s">
        <v>8</v>
      </c>
      <c r="D306" s="31" t="str">
        <f t="shared" si="106"/>
        <v>NA</v>
      </c>
      <c r="E306" s="32">
        <f t="shared" si="107"/>
        <v>0.5</v>
      </c>
      <c r="F306" s="40"/>
      <c r="G306" s="32" t="s">
        <v>8</v>
      </c>
      <c r="H306" s="31" t="s">
        <v>63</v>
      </c>
      <c r="I306" s="31" t="s">
        <v>160</v>
      </c>
      <c r="J306" s="31" t="s">
        <v>886</v>
      </c>
      <c r="K306" s="31"/>
      <c r="L306" s="31"/>
      <c r="M306" s="31" t="s">
        <v>10</v>
      </c>
      <c r="N306" s="31" t="s">
        <v>1449</v>
      </c>
      <c r="O306" s="31"/>
      <c r="P306" s="31" t="s">
        <v>199</v>
      </c>
      <c r="Q306" s="31">
        <v>7</v>
      </c>
      <c r="R306" s="31" t="str">
        <f t="shared" si="97"/>
        <v>NA</v>
      </c>
      <c r="S306" s="31"/>
      <c r="T306" s="31"/>
      <c r="U306" s="31" t="s">
        <v>1422</v>
      </c>
      <c r="V306" s="31">
        <v>2</v>
      </c>
      <c r="W306" s="31">
        <v>523</v>
      </c>
      <c r="X306" s="31" t="s">
        <v>29</v>
      </c>
      <c r="Y306" s="32" t="str">
        <f t="shared" ref="Y306:Y314" si="119">IF(AND(X306="CO Chemisorption",AA306&lt;&gt;"NA",AG306&lt;&gt;"NA"),AA306*AG306*0.001,"NA")</f>
        <v>NA</v>
      </c>
      <c r="Z306" s="32" t="str">
        <f t="shared" ref="Z306:Z314" si="120">IF(AND(X306="H2 Chemisorption",AA306&lt;&gt;"NA",AG306&lt;&gt;"NA"),AA306*AG306*0.001,"NA")</f>
        <v>NA</v>
      </c>
      <c r="AA306" s="32" t="s">
        <v>8</v>
      </c>
      <c r="AB306" s="31" t="s">
        <v>9</v>
      </c>
      <c r="AC306" s="32">
        <f t="shared" si="103"/>
        <v>27.948717948717949</v>
      </c>
      <c r="AD306" s="32">
        <f t="shared" si="104"/>
        <v>27.948717948717949</v>
      </c>
      <c r="AE306" s="32" t="str">
        <f t="shared" si="105"/>
        <v>NA</v>
      </c>
      <c r="AF306" s="32" t="str">
        <f t="shared" ref="AF306:AF314" si="121">IF(AND(AG306="NA",AE306&lt;&gt;"NA"),AE306,AG306)</f>
        <v>NA</v>
      </c>
      <c r="AG306" s="40" t="s">
        <v>8</v>
      </c>
      <c r="AH306" s="32" t="s">
        <v>9</v>
      </c>
      <c r="AI306" s="40">
        <v>41</v>
      </c>
      <c r="AJ306" s="32" t="s">
        <v>9</v>
      </c>
      <c r="AK306" s="40">
        <v>39</v>
      </c>
      <c r="AL306" s="32">
        <v>8</v>
      </c>
      <c r="AM306" s="32">
        <f t="shared" si="112"/>
        <v>39</v>
      </c>
      <c r="AN306" s="40">
        <f t="shared" si="113"/>
        <v>39</v>
      </c>
      <c r="AO306" s="53" t="s">
        <v>2842</v>
      </c>
      <c r="AP306" s="31">
        <v>2007</v>
      </c>
      <c r="AQ306" s="31" t="s">
        <v>2419</v>
      </c>
      <c r="AR306" s="31" t="s">
        <v>11</v>
      </c>
      <c r="AS306" s="31" t="s">
        <v>161</v>
      </c>
      <c r="AT306" s="31" t="s">
        <v>162</v>
      </c>
      <c r="AU306" s="113" t="str">
        <f t="shared" si="118"/>
        <v>Wang, H., 2007</v>
      </c>
      <c r="AV306" s="34" t="s">
        <v>1415</v>
      </c>
      <c r="AW306" s="34"/>
    </row>
    <row r="307" spans="1:49" s="17" customFormat="1" x14ac:dyDescent="0.3">
      <c r="A307" s="49" t="s">
        <v>1954</v>
      </c>
      <c r="B307" s="40">
        <v>0.5</v>
      </c>
      <c r="C307" s="32" t="s">
        <v>8</v>
      </c>
      <c r="D307" s="31" t="str">
        <f t="shared" si="106"/>
        <v>NA</v>
      </c>
      <c r="E307" s="32">
        <f t="shared" si="107"/>
        <v>0.5</v>
      </c>
      <c r="F307" s="40"/>
      <c r="G307" s="32" t="s">
        <v>8</v>
      </c>
      <c r="H307" s="31" t="s">
        <v>63</v>
      </c>
      <c r="I307" s="31" t="s">
        <v>160</v>
      </c>
      <c r="J307" s="31" t="s">
        <v>886</v>
      </c>
      <c r="K307" s="31"/>
      <c r="L307" s="31"/>
      <c r="M307" s="31" t="s">
        <v>10</v>
      </c>
      <c r="N307" s="31" t="s">
        <v>1449</v>
      </c>
      <c r="O307" s="71">
        <v>8.5</v>
      </c>
      <c r="P307" s="31" t="s">
        <v>89</v>
      </c>
      <c r="Q307" s="31">
        <v>7</v>
      </c>
      <c r="R307" s="31">
        <f t="shared" si="97"/>
        <v>-1.5</v>
      </c>
      <c r="S307" s="31"/>
      <c r="T307" s="31"/>
      <c r="U307" s="31" t="s">
        <v>1422</v>
      </c>
      <c r="V307" s="31">
        <v>2</v>
      </c>
      <c r="W307" s="31">
        <v>313</v>
      </c>
      <c r="X307" s="31" t="s">
        <v>29</v>
      </c>
      <c r="Y307" s="32" t="str">
        <f t="shared" si="119"/>
        <v>NA</v>
      </c>
      <c r="Z307" s="32" t="str">
        <f t="shared" si="120"/>
        <v>NA</v>
      </c>
      <c r="AA307" s="32" t="s">
        <v>8</v>
      </c>
      <c r="AB307" s="31" t="s">
        <v>9</v>
      </c>
      <c r="AC307" s="32">
        <f t="shared" si="103"/>
        <v>21.372549019607842</v>
      </c>
      <c r="AD307" s="32">
        <f t="shared" si="104"/>
        <v>21.372549019607842</v>
      </c>
      <c r="AE307" s="32" t="str">
        <f t="shared" si="105"/>
        <v>NA</v>
      </c>
      <c r="AF307" s="32" t="str">
        <f t="shared" si="121"/>
        <v>NA</v>
      </c>
      <c r="AG307" s="40" t="s">
        <v>8</v>
      </c>
      <c r="AH307" s="32" t="s">
        <v>9</v>
      </c>
      <c r="AI307" s="40">
        <v>52</v>
      </c>
      <c r="AJ307" s="32" t="s">
        <v>9</v>
      </c>
      <c r="AK307" s="40">
        <v>51</v>
      </c>
      <c r="AL307" s="32">
        <v>7</v>
      </c>
      <c r="AM307" s="32">
        <f t="shared" si="112"/>
        <v>51</v>
      </c>
      <c r="AN307" s="40">
        <f t="shared" si="113"/>
        <v>51</v>
      </c>
      <c r="AO307" s="53" t="s">
        <v>2842</v>
      </c>
      <c r="AP307" s="31">
        <v>2007</v>
      </c>
      <c r="AQ307" s="31" t="s">
        <v>2419</v>
      </c>
      <c r="AR307" s="31" t="s">
        <v>11</v>
      </c>
      <c r="AS307" s="31" t="s">
        <v>161</v>
      </c>
      <c r="AT307" s="31" t="s">
        <v>162</v>
      </c>
      <c r="AU307" s="113" t="str">
        <f t="shared" si="118"/>
        <v>Wang, H., 2007</v>
      </c>
      <c r="AV307" s="1" t="s">
        <v>1955</v>
      </c>
      <c r="AW307" s="34"/>
    </row>
    <row r="308" spans="1:49" s="17" customFormat="1" x14ac:dyDescent="0.3">
      <c r="A308" s="49" t="s">
        <v>88</v>
      </c>
      <c r="B308" s="97">
        <v>5</v>
      </c>
      <c r="C308" s="32" t="s">
        <v>8</v>
      </c>
      <c r="D308" s="31" t="str">
        <f t="shared" si="106"/>
        <v>NA</v>
      </c>
      <c r="E308" s="32">
        <f t="shared" si="107"/>
        <v>5</v>
      </c>
      <c r="F308" s="97">
        <v>6</v>
      </c>
      <c r="G308" s="32">
        <f t="shared" si="108"/>
        <v>120</v>
      </c>
      <c r="H308" s="49" t="s">
        <v>63</v>
      </c>
      <c r="I308" s="49" t="s">
        <v>1208</v>
      </c>
      <c r="J308" s="49" t="s">
        <v>9</v>
      </c>
      <c r="K308" s="31"/>
      <c r="L308" s="31"/>
      <c r="M308" s="49" t="s">
        <v>10</v>
      </c>
      <c r="N308" s="31" t="s">
        <v>1449</v>
      </c>
      <c r="O308" s="31"/>
      <c r="P308" s="49" t="s">
        <v>199</v>
      </c>
      <c r="Q308" s="31"/>
      <c r="R308" s="31" t="str">
        <f t="shared" si="97"/>
        <v>NA</v>
      </c>
      <c r="S308" s="31"/>
      <c r="T308" s="31"/>
      <c r="U308" s="49" t="s">
        <v>1422</v>
      </c>
      <c r="V308" s="49">
        <f>2/6</f>
        <v>0.33333333333333331</v>
      </c>
      <c r="W308" s="49">
        <f>100+273</f>
        <v>373</v>
      </c>
      <c r="X308" s="49" t="s">
        <v>29</v>
      </c>
      <c r="Y308" s="32" t="str">
        <f t="shared" si="119"/>
        <v>NA</v>
      </c>
      <c r="Z308" s="32" t="str">
        <f t="shared" si="120"/>
        <v>NA</v>
      </c>
      <c r="AA308" s="32" t="s">
        <v>8</v>
      </c>
      <c r="AB308" s="49" t="s">
        <v>9</v>
      </c>
      <c r="AC308" s="32">
        <f t="shared" si="103"/>
        <v>27.25</v>
      </c>
      <c r="AD308" s="32">
        <f t="shared" si="104"/>
        <v>27.25</v>
      </c>
      <c r="AE308" s="32" t="str">
        <f t="shared" si="105"/>
        <v>NA</v>
      </c>
      <c r="AF308" s="32" t="str">
        <f t="shared" si="121"/>
        <v>NA</v>
      </c>
      <c r="AG308" s="40" t="s">
        <v>8</v>
      </c>
      <c r="AH308" s="52" t="s">
        <v>9</v>
      </c>
      <c r="AI308" s="40" t="s">
        <v>8</v>
      </c>
      <c r="AJ308" s="52" t="s">
        <v>9</v>
      </c>
      <c r="AK308" s="97">
        <v>40</v>
      </c>
      <c r="AL308" s="52" t="s">
        <v>9</v>
      </c>
      <c r="AM308" s="32">
        <f t="shared" si="112"/>
        <v>40</v>
      </c>
      <c r="AN308" s="40">
        <f t="shared" si="113"/>
        <v>40</v>
      </c>
      <c r="AO308" s="53" t="s">
        <v>2842</v>
      </c>
      <c r="AP308" s="49">
        <v>2007</v>
      </c>
      <c r="AQ308" s="49" t="s">
        <v>1207</v>
      </c>
      <c r="AR308" s="49" t="s">
        <v>196</v>
      </c>
      <c r="AS308" s="49" t="s">
        <v>361</v>
      </c>
      <c r="AT308" s="49" t="s">
        <v>76</v>
      </c>
      <c r="AU308" s="113" t="str">
        <f t="shared" si="118"/>
        <v>Pronkin, S.N., 2007</v>
      </c>
      <c r="AV308" s="53" t="s">
        <v>1959</v>
      </c>
      <c r="AW308" s="50"/>
    </row>
    <row r="309" spans="1:49" s="17" customFormat="1" x14ac:dyDescent="0.3">
      <c r="A309" s="49" t="s">
        <v>88</v>
      </c>
      <c r="B309" s="97">
        <v>3</v>
      </c>
      <c r="C309" s="32" t="s">
        <v>8</v>
      </c>
      <c r="D309" s="31" t="str">
        <f t="shared" si="106"/>
        <v>NA</v>
      </c>
      <c r="E309" s="32">
        <f t="shared" si="107"/>
        <v>3</v>
      </c>
      <c r="F309" s="97">
        <v>6</v>
      </c>
      <c r="G309" s="32">
        <f t="shared" si="108"/>
        <v>200</v>
      </c>
      <c r="H309" s="49" t="s">
        <v>63</v>
      </c>
      <c r="I309" s="49" t="s">
        <v>1208</v>
      </c>
      <c r="J309" s="49" t="s">
        <v>9</v>
      </c>
      <c r="K309" s="31"/>
      <c r="L309" s="31"/>
      <c r="M309" s="49" t="s">
        <v>10</v>
      </c>
      <c r="N309" s="31" t="s">
        <v>1449</v>
      </c>
      <c r="O309" s="31"/>
      <c r="P309" s="49" t="s">
        <v>199</v>
      </c>
      <c r="Q309" s="31"/>
      <c r="R309" s="31" t="str">
        <f t="shared" si="97"/>
        <v>NA</v>
      </c>
      <c r="S309" s="31"/>
      <c r="T309" s="31"/>
      <c r="U309" s="49" t="s">
        <v>1422</v>
      </c>
      <c r="V309" s="49">
        <f>2/6</f>
        <v>0.33333333333333331</v>
      </c>
      <c r="W309" s="49">
        <f>100+273</f>
        <v>373</v>
      </c>
      <c r="X309" s="49" t="s">
        <v>29</v>
      </c>
      <c r="Y309" s="32" t="str">
        <f t="shared" si="119"/>
        <v>NA</v>
      </c>
      <c r="Z309" s="32" t="str">
        <f t="shared" si="120"/>
        <v>NA</v>
      </c>
      <c r="AA309" s="32" t="s">
        <v>8</v>
      </c>
      <c r="AB309" s="49" t="s">
        <v>9</v>
      </c>
      <c r="AC309" s="32">
        <f t="shared" si="103"/>
        <v>41.92307692307692</v>
      </c>
      <c r="AD309" s="32">
        <f t="shared" si="104"/>
        <v>41.92307692307692</v>
      </c>
      <c r="AE309" s="32" t="str">
        <f t="shared" si="105"/>
        <v>NA</v>
      </c>
      <c r="AF309" s="32" t="str">
        <f t="shared" si="121"/>
        <v>NA</v>
      </c>
      <c r="AG309" s="40" t="s">
        <v>8</v>
      </c>
      <c r="AH309" s="52" t="s">
        <v>9</v>
      </c>
      <c r="AI309" s="40" t="s">
        <v>8</v>
      </c>
      <c r="AJ309" s="52" t="s">
        <v>9</v>
      </c>
      <c r="AK309" s="97">
        <v>26</v>
      </c>
      <c r="AL309" s="52" t="s">
        <v>9</v>
      </c>
      <c r="AM309" s="32">
        <f t="shared" si="112"/>
        <v>26</v>
      </c>
      <c r="AN309" s="40">
        <f t="shared" si="113"/>
        <v>26</v>
      </c>
      <c r="AO309" s="53" t="s">
        <v>2842</v>
      </c>
      <c r="AP309" s="49">
        <v>2007</v>
      </c>
      <c r="AQ309" s="49" t="s">
        <v>1207</v>
      </c>
      <c r="AR309" s="49" t="s">
        <v>196</v>
      </c>
      <c r="AS309" s="49" t="s">
        <v>361</v>
      </c>
      <c r="AT309" s="49" t="s">
        <v>76</v>
      </c>
      <c r="AU309" s="113" t="str">
        <f t="shared" si="118"/>
        <v>Pronkin, S.N., 2007</v>
      </c>
      <c r="AV309" s="53" t="s">
        <v>1959</v>
      </c>
      <c r="AW309" s="50"/>
    </row>
    <row r="310" spans="1:49" s="17" customFormat="1" x14ac:dyDescent="0.3">
      <c r="A310" s="49" t="s">
        <v>88</v>
      </c>
      <c r="B310" s="97">
        <v>20</v>
      </c>
      <c r="C310" s="104">
        <v>20</v>
      </c>
      <c r="D310" s="31">
        <f t="shared" si="106"/>
        <v>0</v>
      </c>
      <c r="E310" s="32">
        <f t="shared" si="107"/>
        <v>20</v>
      </c>
      <c r="F310" s="40"/>
      <c r="G310" s="32" t="s">
        <v>8</v>
      </c>
      <c r="H310" s="49" t="s">
        <v>63</v>
      </c>
      <c r="I310" s="49" t="s">
        <v>464</v>
      </c>
      <c r="J310" s="49" t="s">
        <v>9</v>
      </c>
      <c r="K310" s="31"/>
      <c r="L310" s="31"/>
      <c r="M310" s="49" t="s">
        <v>10</v>
      </c>
      <c r="N310" s="31" t="s">
        <v>56</v>
      </c>
      <c r="O310" s="72">
        <v>9.5</v>
      </c>
      <c r="P310" s="49" t="s">
        <v>89</v>
      </c>
      <c r="Q310" s="31"/>
      <c r="R310" s="31" t="str">
        <f t="shared" si="97"/>
        <v>NA</v>
      </c>
      <c r="S310" s="49">
        <v>2</v>
      </c>
      <c r="T310" s="49">
        <v>298</v>
      </c>
      <c r="U310" s="49" t="s">
        <v>1427</v>
      </c>
      <c r="V310" s="49">
        <v>1</v>
      </c>
      <c r="W310" s="49">
        <v>298</v>
      </c>
      <c r="X310" s="49" t="s">
        <v>34</v>
      </c>
      <c r="Y310" s="32" t="str">
        <f t="shared" si="119"/>
        <v>NA</v>
      </c>
      <c r="Z310" s="32" t="str">
        <f t="shared" si="120"/>
        <v>NA</v>
      </c>
      <c r="AA310" s="32" t="s">
        <v>8</v>
      </c>
      <c r="AB310" s="49" t="s">
        <v>9</v>
      </c>
      <c r="AC310" s="32">
        <f t="shared" si="103"/>
        <v>33.030303030303031</v>
      </c>
      <c r="AD310" s="32">
        <f t="shared" si="104"/>
        <v>33.030303030303031</v>
      </c>
      <c r="AE310" s="32" t="str">
        <f t="shared" si="105"/>
        <v>NA</v>
      </c>
      <c r="AF310" s="32" t="str">
        <f t="shared" si="121"/>
        <v>NA</v>
      </c>
      <c r="AG310" s="40" t="s">
        <v>8</v>
      </c>
      <c r="AH310" s="52" t="s">
        <v>9</v>
      </c>
      <c r="AI310" s="97">
        <v>33</v>
      </c>
      <c r="AJ310" s="52" t="s">
        <v>9</v>
      </c>
      <c r="AK310" s="40" t="s">
        <v>8</v>
      </c>
      <c r="AL310" s="52" t="s">
        <v>9</v>
      </c>
      <c r="AM310" s="32" t="str">
        <f t="shared" si="112"/>
        <v>NA</v>
      </c>
      <c r="AN310" s="40">
        <f t="shared" si="113"/>
        <v>33</v>
      </c>
      <c r="AO310" s="53" t="s">
        <v>2842</v>
      </c>
      <c r="AP310" s="49">
        <v>2008</v>
      </c>
      <c r="AQ310" s="49" t="s">
        <v>1754</v>
      </c>
      <c r="AR310" s="31" t="s">
        <v>11</v>
      </c>
      <c r="AS310" s="49" t="s">
        <v>465</v>
      </c>
      <c r="AT310" s="49" t="s">
        <v>461</v>
      </c>
      <c r="AU310" s="113" t="str">
        <f t="shared" si="118"/>
        <v>Zhu, Y., 2008</v>
      </c>
      <c r="AV310" s="53" t="s">
        <v>1441</v>
      </c>
      <c r="AW310" s="65"/>
    </row>
    <row r="311" spans="1:49" s="54" customFormat="1" x14ac:dyDescent="0.3">
      <c r="A311" s="49" t="s">
        <v>88</v>
      </c>
      <c r="B311" s="97">
        <v>20</v>
      </c>
      <c r="C311" s="104">
        <v>20</v>
      </c>
      <c r="D311" s="31">
        <f t="shared" si="106"/>
        <v>0</v>
      </c>
      <c r="E311" s="32">
        <f t="shared" si="107"/>
        <v>20</v>
      </c>
      <c r="F311" s="40"/>
      <c r="G311" s="32" t="s">
        <v>8</v>
      </c>
      <c r="H311" s="49" t="s">
        <v>63</v>
      </c>
      <c r="I311" s="49" t="s">
        <v>464</v>
      </c>
      <c r="J311" s="49" t="s">
        <v>9</v>
      </c>
      <c r="K311" s="31"/>
      <c r="L311" s="31"/>
      <c r="M311" s="49" t="s">
        <v>10</v>
      </c>
      <c r="N311" s="31" t="s">
        <v>56</v>
      </c>
      <c r="O311" s="72">
        <v>9.5</v>
      </c>
      <c r="P311" s="49" t="s">
        <v>89</v>
      </c>
      <c r="Q311" s="31"/>
      <c r="R311" s="31" t="str">
        <f t="shared" si="97"/>
        <v>NA</v>
      </c>
      <c r="S311" s="49">
        <v>2</v>
      </c>
      <c r="T311" s="49">
        <v>393</v>
      </c>
      <c r="U311" s="49" t="s">
        <v>1427</v>
      </c>
      <c r="V311" s="49">
        <v>1</v>
      </c>
      <c r="W311" s="49">
        <v>298</v>
      </c>
      <c r="X311" s="49" t="s">
        <v>29</v>
      </c>
      <c r="Y311" s="32" t="str">
        <f t="shared" si="119"/>
        <v>NA</v>
      </c>
      <c r="Z311" s="32" t="str">
        <f t="shared" si="120"/>
        <v>NA</v>
      </c>
      <c r="AA311" s="32" t="s">
        <v>8</v>
      </c>
      <c r="AB311" s="49" t="s">
        <v>9</v>
      </c>
      <c r="AC311" s="32">
        <f t="shared" si="103"/>
        <v>23.191489361702128</v>
      </c>
      <c r="AD311" s="32">
        <f t="shared" si="104"/>
        <v>23.191489361702128</v>
      </c>
      <c r="AE311" s="32" t="str">
        <f t="shared" si="105"/>
        <v>NA</v>
      </c>
      <c r="AF311" s="32" t="str">
        <f t="shared" si="121"/>
        <v>NA</v>
      </c>
      <c r="AG311" s="40" t="s">
        <v>8</v>
      </c>
      <c r="AH311" s="52" t="s">
        <v>9</v>
      </c>
      <c r="AI311" s="97">
        <v>46</v>
      </c>
      <c r="AJ311" s="52" t="s">
        <v>9</v>
      </c>
      <c r="AK311" s="97">
        <v>47</v>
      </c>
      <c r="AL311" s="52" t="s">
        <v>9</v>
      </c>
      <c r="AM311" s="32">
        <f t="shared" si="112"/>
        <v>47</v>
      </c>
      <c r="AN311" s="40">
        <f t="shared" si="113"/>
        <v>47</v>
      </c>
      <c r="AO311" s="53" t="s">
        <v>2842</v>
      </c>
      <c r="AP311" s="49">
        <v>2008</v>
      </c>
      <c r="AQ311" s="49" t="s">
        <v>1754</v>
      </c>
      <c r="AR311" s="31" t="s">
        <v>11</v>
      </c>
      <c r="AS311" s="49" t="s">
        <v>465</v>
      </c>
      <c r="AT311" s="49" t="s">
        <v>461</v>
      </c>
      <c r="AU311" s="113" t="str">
        <f t="shared" si="118"/>
        <v>Zhu, Y., 2008</v>
      </c>
      <c r="AV311" s="53" t="s">
        <v>1441</v>
      </c>
      <c r="AW311" s="65"/>
    </row>
    <row r="312" spans="1:49" s="54" customFormat="1" x14ac:dyDescent="0.3">
      <c r="A312" s="49" t="s">
        <v>88</v>
      </c>
      <c r="B312" s="97">
        <v>20</v>
      </c>
      <c r="C312" s="104">
        <v>20</v>
      </c>
      <c r="D312" s="31">
        <f t="shared" si="106"/>
        <v>0</v>
      </c>
      <c r="E312" s="32">
        <f t="shared" si="107"/>
        <v>20</v>
      </c>
      <c r="F312" s="40"/>
      <c r="G312" s="32" t="s">
        <v>8</v>
      </c>
      <c r="H312" s="49" t="s">
        <v>63</v>
      </c>
      <c r="I312" s="49" t="s">
        <v>464</v>
      </c>
      <c r="J312" s="49" t="s">
        <v>9</v>
      </c>
      <c r="K312" s="31"/>
      <c r="L312" s="31"/>
      <c r="M312" s="49" t="s">
        <v>10</v>
      </c>
      <c r="N312" s="31" t="s">
        <v>56</v>
      </c>
      <c r="O312" s="72">
        <v>9.5</v>
      </c>
      <c r="P312" s="49" t="s">
        <v>89</v>
      </c>
      <c r="Q312" s="31"/>
      <c r="R312" s="31" t="str">
        <f t="shared" si="97"/>
        <v>NA</v>
      </c>
      <c r="S312" s="49">
        <v>2</v>
      </c>
      <c r="T312" s="49">
        <v>423</v>
      </c>
      <c r="U312" s="49" t="s">
        <v>1427</v>
      </c>
      <c r="V312" s="49">
        <v>1</v>
      </c>
      <c r="W312" s="49">
        <v>298</v>
      </c>
      <c r="X312" s="49" t="s">
        <v>29</v>
      </c>
      <c r="Y312" s="32" t="str">
        <f t="shared" si="119"/>
        <v>NA</v>
      </c>
      <c r="Z312" s="32" t="str">
        <f t="shared" si="120"/>
        <v>NA</v>
      </c>
      <c r="AA312" s="32" t="s">
        <v>8</v>
      </c>
      <c r="AB312" s="49" t="s">
        <v>9</v>
      </c>
      <c r="AC312" s="32">
        <f t="shared" si="103"/>
        <v>17.868852459016395</v>
      </c>
      <c r="AD312" s="32">
        <f t="shared" si="104"/>
        <v>17.868852459016395</v>
      </c>
      <c r="AE312" s="32" t="str">
        <f t="shared" si="105"/>
        <v>NA</v>
      </c>
      <c r="AF312" s="32" t="str">
        <f t="shared" si="121"/>
        <v>NA</v>
      </c>
      <c r="AG312" s="40" t="s">
        <v>8</v>
      </c>
      <c r="AH312" s="52" t="s">
        <v>9</v>
      </c>
      <c r="AI312" s="97">
        <v>60</v>
      </c>
      <c r="AJ312" s="52" t="s">
        <v>9</v>
      </c>
      <c r="AK312" s="97">
        <v>61</v>
      </c>
      <c r="AL312" s="52" t="s">
        <v>9</v>
      </c>
      <c r="AM312" s="32">
        <f t="shared" si="112"/>
        <v>61</v>
      </c>
      <c r="AN312" s="40">
        <f t="shared" si="113"/>
        <v>61</v>
      </c>
      <c r="AO312" s="53" t="s">
        <v>2842</v>
      </c>
      <c r="AP312" s="49">
        <v>2008</v>
      </c>
      <c r="AQ312" s="49" t="s">
        <v>1754</v>
      </c>
      <c r="AR312" s="31" t="s">
        <v>11</v>
      </c>
      <c r="AS312" s="49" t="s">
        <v>465</v>
      </c>
      <c r="AT312" s="49" t="s">
        <v>461</v>
      </c>
      <c r="AU312" s="113" t="str">
        <f t="shared" si="118"/>
        <v>Zhu, Y., 2008</v>
      </c>
      <c r="AV312" s="53" t="s">
        <v>1441</v>
      </c>
      <c r="AW312" s="65"/>
    </row>
    <row r="313" spans="1:49" s="17" customFormat="1" x14ac:dyDescent="0.3">
      <c r="A313" s="49" t="s">
        <v>88</v>
      </c>
      <c r="B313" s="97">
        <v>20</v>
      </c>
      <c r="C313" s="104">
        <v>20</v>
      </c>
      <c r="D313" s="31">
        <f t="shared" si="106"/>
        <v>0</v>
      </c>
      <c r="E313" s="32">
        <f t="shared" si="107"/>
        <v>20</v>
      </c>
      <c r="F313" s="40"/>
      <c r="G313" s="32" t="s">
        <v>8</v>
      </c>
      <c r="H313" s="49" t="s">
        <v>63</v>
      </c>
      <c r="I313" s="49" t="s">
        <v>464</v>
      </c>
      <c r="J313" s="49" t="s">
        <v>9</v>
      </c>
      <c r="K313" s="31"/>
      <c r="L313" s="31"/>
      <c r="M313" s="49" t="s">
        <v>10</v>
      </c>
      <c r="N313" s="31" t="s">
        <v>56</v>
      </c>
      <c r="O313" s="72">
        <v>9.5</v>
      </c>
      <c r="P313" s="49" t="s">
        <v>89</v>
      </c>
      <c r="Q313" s="31"/>
      <c r="R313" s="31" t="str">
        <f t="shared" si="97"/>
        <v>NA</v>
      </c>
      <c r="S313" s="49">
        <v>2</v>
      </c>
      <c r="T313" s="49">
        <v>448</v>
      </c>
      <c r="U313" s="49" t="s">
        <v>1427</v>
      </c>
      <c r="V313" s="49">
        <v>1</v>
      </c>
      <c r="W313" s="49">
        <v>298</v>
      </c>
      <c r="X313" s="49" t="s">
        <v>34</v>
      </c>
      <c r="Y313" s="32" t="str">
        <f t="shared" si="119"/>
        <v>NA</v>
      </c>
      <c r="Z313" s="32" t="str">
        <f t="shared" si="120"/>
        <v>NA</v>
      </c>
      <c r="AA313" s="32" t="s">
        <v>8</v>
      </c>
      <c r="AB313" s="49" t="s">
        <v>9</v>
      </c>
      <c r="AC313" s="32">
        <f t="shared" si="103"/>
        <v>14.155844155844155</v>
      </c>
      <c r="AD313" s="32">
        <f t="shared" si="104"/>
        <v>14.155844155844155</v>
      </c>
      <c r="AE313" s="32" t="str">
        <f t="shared" si="105"/>
        <v>NA</v>
      </c>
      <c r="AF313" s="32" t="str">
        <f t="shared" si="121"/>
        <v>NA</v>
      </c>
      <c r="AG313" s="40" t="s">
        <v>8</v>
      </c>
      <c r="AH313" s="52" t="s">
        <v>9</v>
      </c>
      <c r="AI313" s="97">
        <v>77</v>
      </c>
      <c r="AJ313" s="52" t="s">
        <v>9</v>
      </c>
      <c r="AK313" s="40" t="s">
        <v>8</v>
      </c>
      <c r="AL313" s="52" t="s">
        <v>9</v>
      </c>
      <c r="AM313" s="32" t="str">
        <f t="shared" si="112"/>
        <v>NA</v>
      </c>
      <c r="AN313" s="40">
        <f t="shared" si="113"/>
        <v>77</v>
      </c>
      <c r="AO313" s="53" t="s">
        <v>2842</v>
      </c>
      <c r="AP313" s="49">
        <v>2008</v>
      </c>
      <c r="AQ313" s="49" t="s">
        <v>1754</v>
      </c>
      <c r="AR313" s="31" t="s">
        <v>11</v>
      </c>
      <c r="AS313" s="49" t="s">
        <v>465</v>
      </c>
      <c r="AT313" s="49" t="s">
        <v>461</v>
      </c>
      <c r="AU313" s="113" t="str">
        <f t="shared" si="118"/>
        <v>Zhu, Y., 2008</v>
      </c>
      <c r="AV313" s="53" t="s">
        <v>1441</v>
      </c>
      <c r="AW313" s="65"/>
    </row>
    <row r="314" spans="1:49" s="17" customFormat="1" x14ac:dyDescent="0.3">
      <c r="A314" s="49" t="s">
        <v>88</v>
      </c>
      <c r="B314" s="97">
        <v>20</v>
      </c>
      <c r="C314" s="104">
        <v>20</v>
      </c>
      <c r="D314" s="31">
        <f t="shared" si="106"/>
        <v>0</v>
      </c>
      <c r="E314" s="32">
        <f t="shared" si="107"/>
        <v>20</v>
      </c>
      <c r="F314" s="40"/>
      <c r="G314" s="32" t="s">
        <v>8</v>
      </c>
      <c r="H314" s="49" t="s">
        <v>63</v>
      </c>
      <c r="I314" s="49" t="s">
        <v>464</v>
      </c>
      <c r="J314" s="49" t="s">
        <v>9</v>
      </c>
      <c r="K314" s="31"/>
      <c r="L314" s="31"/>
      <c r="M314" s="49" t="s">
        <v>10</v>
      </c>
      <c r="N314" s="31" t="s">
        <v>56</v>
      </c>
      <c r="O314" s="72">
        <v>9.5</v>
      </c>
      <c r="P314" s="49" t="s">
        <v>89</v>
      </c>
      <c r="Q314" s="31"/>
      <c r="R314" s="31" t="str">
        <f t="shared" si="97"/>
        <v>NA</v>
      </c>
      <c r="S314" s="49">
        <v>2</v>
      </c>
      <c r="T314" s="49">
        <v>473</v>
      </c>
      <c r="U314" s="49" t="s">
        <v>1427</v>
      </c>
      <c r="V314" s="49">
        <v>1</v>
      </c>
      <c r="W314" s="49">
        <v>298</v>
      </c>
      <c r="X314" s="49" t="s">
        <v>34</v>
      </c>
      <c r="Y314" s="32" t="str">
        <f t="shared" si="119"/>
        <v>NA</v>
      </c>
      <c r="Z314" s="32" t="str">
        <f t="shared" si="120"/>
        <v>NA</v>
      </c>
      <c r="AA314" s="32" t="s">
        <v>8</v>
      </c>
      <c r="AB314" s="49" t="s">
        <v>9</v>
      </c>
      <c r="AC314" s="32">
        <f t="shared" si="103"/>
        <v>11.847826086956522</v>
      </c>
      <c r="AD314" s="32">
        <f t="shared" si="104"/>
        <v>11.847826086956522</v>
      </c>
      <c r="AE314" s="32" t="str">
        <f t="shared" si="105"/>
        <v>NA</v>
      </c>
      <c r="AF314" s="32" t="str">
        <f t="shared" si="121"/>
        <v>NA</v>
      </c>
      <c r="AG314" s="40" t="s">
        <v>8</v>
      </c>
      <c r="AH314" s="52" t="s">
        <v>9</v>
      </c>
      <c r="AI314" s="97">
        <v>92</v>
      </c>
      <c r="AJ314" s="52" t="s">
        <v>9</v>
      </c>
      <c r="AK314" s="40" t="s">
        <v>8</v>
      </c>
      <c r="AL314" s="52" t="s">
        <v>9</v>
      </c>
      <c r="AM314" s="32" t="str">
        <f t="shared" si="112"/>
        <v>NA</v>
      </c>
      <c r="AN314" s="40">
        <f t="shared" si="113"/>
        <v>92</v>
      </c>
      <c r="AO314" s="53" t="s">
        <v>2842</v>
      </c>
      <c r="AP314" s="49">
        <v>2008</v>
      </c>
      <c r="AQ314" s="49" t="s">
        <v>1754</v>
      </c>
      <c r="AR314" s="31" t="s">
        <v>11</v>
      </c>
      <c r="AS314" s="49" t="s">
        <v>465</v>
      </c>
      <c r="AT314" s="49" t="s">
        <v>461</v>
      </c>
      <c r="AU314" s="113" t="str">
        <f t="shared" si="118"/>
        <v>Zhu, Y., 2008</v>
      </c>
      <c r="AV314" s="53" t="s">
        <v>1441</v>
      </c>
      <c r="AW314" s="65"/>
    </row>
    <row r="315" spans="1:49" s="17" customFormat="1" x14ac:dyDescent="0.3">
      <c r="A315" s="49" t="s">
        <v>14</v>
      </c>
      <c r="B315" s="97">
        <v>1</v>
      </c>
      <c r="C315" s="32" t="s">
        <v>8</v>
      </c>
      <c r="D315" s="31" t="str">
        <f t="shared" si="106"/>
        <v>NA</v>
      </c>
      <c r="E315" s="32">
        <f t="shared" ref="E315:E350" si="122">IF(B315="NA",C315,B315)</f>
        <v>1</v>
      </c>
      <c r="F315" s="97">
        <v>12.3</v>
      </c>
      <c r="G315" s="32">
        <f t="shared" ref="G315:G349" si="123">IF(AND(B315="NA",F315&lt;&gt;"NA"),F315*100/C315,F315*100/B315)</f>
        <v>1230</v>
      </c>
      <c r="H315" s="49" t="s">
        <v>61</v>
      </c>
      <c r="I315" s="49" t="s">
        <v>802</v>
      </c>
      <c r="J315" s="49" t="s">
        <v>9</v>
      </c>
      <c r="K315" s="49">
        <f>1175+273</f>
        <v>1448</v>
      </c>
      <c r="L315" s="49">
        <v>2</v>
      </c>
      <c r="M315" s="49" t="s">
        <v>24</v>
      </c>
      <c r="N315" s="49" t="s">
        <v>56</v>
      </c>
      <c r="O315" s="31"/>
      <c r="P315" s="49" t="s">
        <v>199</v>
      </c>
      <c r="Q315" s="56">
        <v>8.1999999999999993</v>
      </c>
      <c r="R315" s="31" t="str">
        <f t="shared" si="97"/>
        <v>NA</v>
      </c>
      <c r="S315" s="49">
        <v>2</v>
      </c>
      <c r="T315" s="49">
        <f>550+273</f>
        <v>823</v>
      </c>
      <c r="U315" s="49" t="s">
        <v>1422</v>
      </c>
      <c r="V315" s="49">
        <v>2</v>
      </c>
      <c r="W315" s="49">
        <f>150+273</f>
        <v>423</v>
      </c>
      <c r="X315" s="49" t="s">
        <v>17</v>
      </c>
      <c r="Y315" s="32">
        <f t="shared" ref="Y315:Y328" si="124">IF(AND(X315="CO Chemisorption",AA315&lt;&gt;"NA",AG315&lt;&gt;"NA"),AA315*AG315*0.001,"NA")</f>
        <v>1.1125</v>
      </c>
      <c r="Z315" s="32" t="str">
        <f t="shared" ref="Z315:Z328" si="125">IF(AND(X315="H2 Chemisorption",AA315&lt;&gt;"NA",AG315&lt;&gt;"NA"),AA315*AG315*0.001,"NA")</f>
        <v>NA</v>
      </c>
      <c r="AA315" s="52">
        <v>12.5</v>
      </c>
      <c r="AB315" s="49" t="s">
        <v>9</v>
      </c>
      <c r="AC315" s="32" t="str">
        <f t="shared" si="103"/>
        <v>NA</v>
      </c>
      <c r="AD315" s="32">
        <f t="shared" si="104"/>
        <v>12.5</v>
      </c>
      <c r="AE315" s="32" t="str">
        <f t="shared" si="105"/>
        <v>NA</v>
      </c>
      <c r="AF315" s="32">
        <f t="shared" ref="AF315:AF328" si="126">IF(AND(AG315="NA",AE315&lt;&gt;"NA"),AE315,AG315)</f>
        <v>89</v>
      </c>
      <c r="AG315" s="97">
        <v>89</v>
      </c>
      <c r="AH315" s="52" t="s">
        <v>9</v>
      </c>
      <c r="AI315" s="40" t="s">
        <v>8</v>
      </c>
      <c r="AJ315" s="52" t="s">
        <v>9</v>
      </c>
      <c r="AK315" s="40" t="s">
        <v>8</v>
      </c>
      <c r="AL315" s="52" t="s">
        <v>9</v>
      </c>
      <c r="AM315" s="32">
        <f t="shared" ref="AM315:AM350" si="127">IF(AND(AF315="NA",AK315&lt;&gt;"NA"),AK315,AF315)</f>
        <v>89</v>
      </c>
      <c r="AN315" s="40">
        <f t="shared" ref="AN315:AN350" si="128">IF(AND(AM315="NA",AI315&lt;&gt;"NA"),AI315,AM315)</f>
        <v>89</v>
      </c>
      <c r="AO315" s="31" t="s">
        <v>2854</v>
      </c>
      <c r="AP315" s="49">
        <v>2008</v>
      </c>
      <c r="AQ315" s="49" t="s">
        <v>1555</v>
      </c>
      <c r="AR315" s="49" t="s">
        <v>43</v>
      </c>
      <c r="AS315" s="49" t="s">
        <v>434</v>
      </c>
      <c r="AT315" s="49" t="s">
        <v>87</v>
      </c>
      <c r="AU315" s="113" t="str">
        <f t="shared" si="118"/>
        <v>Komhom, S., 2008</v>
      </c>
      <c r="AV315" s="28"/>
      <c r="AW315" s="50" t="s">
        <v>1170</v>
      </c>
    </row>
    <row r="316" spans="1:49" s="17" customFormat="1" x14ac:dyDescent="0.3">
      <c r="A316" s="49" t="s">
        <v>14</v>
      </c>
      <c r="B316" s="97">
        <v>1</v>
      </c>
      <c r="C316" s="32" t="s">
        <v>8</v>
      </c>
      <c r="D316" s="31" t="str">
        <f t="shared" si="106"/>
        <v>NA</v>
      </c>
      <c r="E316" s="32">
        <f t="shared" si="122"/>
        <v>1</v>
      </c>
      <c r="F316" s="97">
        <v>36.1</v>
      </c>
      <c r="G316" s="32">
        <f t="shared" si="123"/>
        <v>3610</v>
      </c>
      <c r="H316" s="49" t="s">
        <v>1414</v>
      </c>
      <c r="I316" s="49" t="s">
        <v>803</v>
      </c>
      <c r="J316" s="49" t="s">
        <v>9</v>
      </c>
      <c r="K316" s="49">
        <f>1100+273</f>
        <v>1373</v>
      </c>
      <c r="L316" s="49">
        <v>2</v>
      </c>
      <c r="M316" s="49" t="s">
        <v>24</v>
      </c>
      <c r="N316" s="49" t="s">
        <v>56</v>
      </c>
      <c r="O316" s="31"/>
      <c r="P316" s="49" t="s">
        <v>199</v>
      </c>
      <c r="Q316" s="56">
        <v>8.5</v>
      </c>
      <c r="R316" s="31" t="str">
        <f t="shared" si="97"/>
        <v>NA</v>
      </c>
      <c r="S316" s="49">
        <v>2</v>
      </c>
      <c r="T316" s="49">
        <f>550+273</f>
        <v>823</v>
      </c>
      <c r="U316" s="49" t="s">
        <v>1422</v>
      </c>
      <c r="V316" s="49">
        <v>2</v>
      </c>
      <c r="W316" s="49">
        <f>150+273</f>
        <v>423</v>
      </c>
      <c r="X316" s="49" t="s">
        <v>17</v>
      </c>
      <c r="Y316" s="32">
        <f t="shared" si="124"/>
        <v>1.1285000000000001</v>
      </c>
      <c r="Z316" s="32" t="str">
        <f t="shared" si="125"/>
        <v>NA</v>
      </c>
      <c r="AA316" s="52">
        <v>18.5</v>
      </c>
      <c r="AB316" s="49" t="s">
        <v>9</v>
      </c>
      <c r="AC316" s="32" t="str">
        <f t="shared" si="103"/>
        <v>NA</v>
      </c>
      <c r="AD316" s="32">
        <f t="shared" si="104"/>
        <v>18.5</v>
      </c>
      <c r="AE316" s="32" t="str">
        <f t="shared" si="105"/>
        <v>NA</v>
      </c>
      <c r="AF316" s="32">
        <f t="shared" si="126"/>
        <v>61</v>
      </c>
      <c r="AG316" s="97">
        <v>61</v>
      </c>
      <c r="AH316" s="52" t="s">
        <v>9</v>
      </c>
      <c r="AI316" s="40" t="s">
        <v>8</v>
      </c>
      <c r="AJ316" s="52" t="s">
        <v>9</v>
      </c>
      <c r="AK316" s="40" t="s">
        <v>8</v>
      </c>
      <c r="AL316" s="52" t="s">
        <v>9</v>
      </c>
      <c r="AM316" s="32">
        <f t="shared" si="127"/>
        <v>61</v>
      </c>
      <c r="AN316" s="40">
        <f t="shared" si="128"/>
        <v>61</v>
      </c>
      <c r="AO316" s="31" t="s">
        <v>2854</v>
      </c>
      <c r="AP316" s="49">
        <v>2008</v>
      </c>
      <c r="AQ316" s="49" t="s">
        <v>1555</v>
      </c>
      <c r="AR316" s="49" t="s">
        <v>43</v>
      </c>
      <c r="AS316" s="49" t="s">
        <v>434</v>
      </c>
      <c r="AT316" s="49" t="s">
        <v>87</v>
      </c>
      <c r="AU316" s="113" t="str">
        <f t="shared" si="118"/>
        <v>Komhom, S., 2008</v>
      </c>
      <c r="AV316" s="28"/>
      <c r="AW316" s="50" t="s">
        <v>827</v>
      </c>
    </row>
    <row r="317" spans="1:49" s="17" customFormat="1" x14ac:dyDescent="0.3">
      <c r="A317" s="49" t="s">
        <v>14</v>
      </c>
      <c r="B317" s="97">
        <v>1</v>
      </c>
      <c r="C317" s="32" t="s">
        <v>8</v>
      </c>
      <c r="D317" s="31" t="str">
        <f t="shared" si="106"/>
        <v>NA</v>
      </c>
      <c r="E317" s="32">
        <f t="shared" si="122"/>
        <v>1</v>
      </c>
      <c r="F317" s="97">
        <v>45.4</v>
      </c>
      <c r="G317" s="32">
        <f t="shared" si="123"/>
        <v>4540</v>
      </c>
      <c r="H317" s="49" t="s">
        <v>1414</v>
      </c>
      <c r="I317" s="49" t="s">
        <v>804</v>
      </c>
      <c r="J317" s="49" t="s">
        <v>9</v>
      </c>
      <c r="K317" s="49">
        <f>1100+273</f>
        <v>1373</v>
      </c>
      <c r="L317" s="49">
        <f>200/60</f>
        <v>3.3333333333333335</v>
      </c>
      <c r="M317" s="49" t="s">
        <v>24</v>
      </c>
      <c r="N317" s="49" t="s">
        <v>56</v>
      </c>
      <c r="O317" s="31"/>
      <c r="P317" s="49" t="s">
        <v>199</v>
      </c>
      <c r="Q317" s="56">
        <v>8.5</v>
      </c>
      <c r="R317" s="31" t="str">
        <f t="shared" si="97"/>
        <v>NA</v>
      </c>
      <c r="S317" s="49">
        <v>2</v>
      </c>
      <c r="T317" s="49">
        <f>550+273</f>
        <v>823</v>
      </c>
      <c r="U317" s="49" t="s">
        <v>1422</v>
      </c>
      <c r="V317" s="49">
        <v>2</v>
      </c>
      <c r="W317" s="49">
        <f>150+273</f>
        <v>423</v>
      </c>
      <c r="X317" s="49" t="s">
        <v>17</v>
      </c>
      <c r="Y317" s="32">
        <f t="shared" si="124"/>
        <v>1.1153999999999999</v>
      </c>
      <c r="Z317" s="32" t="str">
        <f t="shared" si="125"/>
        <v>NA</v>
      </c>
      <c r="AA317" s="52">
        <v>42.9</v>
      </c>
      <c r="AB317" s="49" t="s">
        <v>9</v>
      </c>
      <c r="AC317" s="32" t="str">
        <f t="shared" si="103"/>
        <v>NA</v>
      </c>
      <c r="AD317" s="32">
        <f t="shared" si="104"/>
        <v>42.9</v>
      </c>
      <c r="AE317" s="32" t="str">
        <f t="shared" si="105"/>
        <v>NA</v>
      </c>
      <c r="AF317" s="32">
        <f t="shared" si="126"/>
        <v>26</v>
      </c>
      <c r="AG317" s="97">
        <v>26</v>
      </c>
      <c r="AH317" s="52" t="s">
        <v>9</v>
      </c>
      <c r="AI317" s="40" t="s">
        <v>8</v>
      </c>
      <c r="AJ317" s="52" t="s">
        <v>9</v>
      </c>
      <c r="AK317" s="40" t="s">
        <v>8</v>
      </c>
      <c r="AL317" s="52" t="s">
        <v>9</v>
      </c>
      <c r="AM317" s="32">
        <f t="shared" si="127"/>
        <v>26</v>
      </c>
      <c r="AN317" s="40">
        <f t="shared" si="128"/>
        <v>26</v>
      </c>
      <c r="AO317" s="31" t="s">
        <v>2854</v>
      </c>
      <c r="AP317" s="49">
        <v>2008</v>
      </c>
      <c r="AQ317" s="49" t="s">
        <v>1555</v>
      </c>
      <c r="AR317" s="49" t="s">
        <v>43</v>
      </c>
      <c r="AS317" s="49" t="s">
        <v>434</v>
      </c>
      <c r="AT317" s="49" t="s">
        <v>87</v>
      </c>
      <c r="AU317" s="113" t="str">
        <f t="shared" si="118"/>
        <v>Komhom, S., 2008</v>
      </c>
      <c r="AV317" s="28"/>
      <c r="AW317" s="50" t="s">
        <v>827</v>
      </c>
    </row>
    <row r="318" spans="1:49" s="17" customFormat="1" x14ac:dyDescent="0.3">
      <c r="A318" s="49" t="s">
        <v>14</v>
      </c>
      <c r="B318" s="97">
        <v>1</v>
      </c>
      <c r="C318" s="32" t="s">
        <v>8</v>
      </c>
      <c r="D318" s="31" t="str">
        <f t="shared" si="106"/>
        <v>NA</v>
      </c>
      <c r="E318" s="32">
        <f t="shared" si="122"/>
        <v>1</v>
      </c>
      <c r="F318" s="97">
        <v>67.3</v>
      </c>
      <c r="G318" s="32">
        <f t="shared" si="123"/>
        <v>6730</v>
      </c>
      <c r="H318" s="49" t="s">
        <v>1414</v>
      </c>
      <c r="I318" s="49" t="s">
        <v>805</v>
      </c>
      <c r="J318" s="49" t="s">
        <v>9</v>
      </c>
      <c r="K318" s="49">
        <f>1100+273</f>
        <v>1373</v>
      </c>
      <c r="L318" s="49">
        <f>240/60</f>
        <v>4</v>
      </c>
      <c r="M318" s="49" t="s">
        <v>24</v>
      </c>
      <c r="N318" s="49" t="s">
        <v>56</v>
      </c>
      <c r="O318" s="31"/>
      <c r="P318" s="49" t="s">
        <v>199</v>
      </c>
      <c r="Q318" s="56">
        <v>8.5</v>
      </c>
      <c r="R318" s="31" t="str">
        <f t="shared" si="97"/>
        <v>NA</v>
      </c>
      <c r="S318" s="49">
        <v>2</v>
      </c>
      <c r="T318" s="49">
        <f>550+273</f>
        <v>823</v>
      </c>
      <c r="U318" s="49" t="s">
        <v>1422</v>
      </c>
      <c r="V318" s="49">
        <v>2</v>
      </c>
      <c r="W318" s="49">
        <f>150+273</f>
        <v>423</v>
      </c>
      <c r="X318" s="49" t="s">
        <v>17</v>
      </c>
      <c r="Y318" s="32">
        <f t="shared" si="124"/>
        <v>1.1234999999999999</v>
      </c>
      <c r="Z318" s="32" t="str">
        <f t="shared" si="125"/>
        <v>NA</v>
      </c>
      <c r="AA318" s="52">
        <v>53.5</v>
      </c>
      <c r="AB318" s="49" t="s">
        <v>9</v>
      </c>
      <c r="AC318" s="32" t="str">
        <f t="shared" si="103"/>
        <v>NA</v>
      </c>
      <c r="AD318" s="32">
        <f t="shared" si="104"/>
        <v>53.5</v>
      </c>
      <c r="AE318" s="32" t="str">
        <f t="shared" si="105"/>
        <v>NA</v>
      </c>
      <c r="AF318" s="32">
        <f t="shared" si="126"/>
        <v>21</v>
      </c>
      <c r="AG318" s="97">
        <v>21</v>
      </c>
      <c r="AH318" s="52" t="s">
        <v>9</v>
      </c>
      <c r="AI318" s="40" t="s">
        <v>8</v>
      </c>
      <c r="AJ318" s="52" t="s">
        <v>9</v>
      </c>
      <c r="AK318" s="40" t="s">
        <v>8</v>
      </c>
      <c r="AL318" s="52" t="s">
        <v>9</v>
      </c>
      <c r="AM318" s="32">
        <f t="shared" si="127"/>
        <v>21</v>
      </c>
      <c r="AN318" s="40">
        <f t="shared" si="128"/>
        <v>21</v>
      </c>
      <c r="AO318" s="31" t="s">
        <v>2854</v>
      </c>
      <c r="AP318" s="49">
        <v>2008</v>
      </c>
      <c r="AQ318" s="49" t="s">
        <v>1555</v>
      </c>
      <c r="AR318" s="49" t="s">
        <v>43</v>
      </c>
      <c r="AS318" s="49" t="s">
        <v>434</v>
      </c>
      <c r="AT318" s="49" t="s">
        <v>87</v>
      </c>
      <c r="AU318" s="113" t="str">
        <f t="shared" si="118"/>
        <v>Komhom, S., 2008</v>
      </c>
      <c r="AV318" s="28"/>
      <c r="AW318" s="50" t="s">
        <v>827</v>
      </c>
    </row>
    <row r="319" spans="1:49" s="17" customFormat="1" x14ac:dyDescent="0.3">
      <c r="A319" s="49" t="s">
        <v>14</v>
      </c>
      <c r="B319" s="97">
        <v>1</v>
      </c>
      <c r="C319" s="32" t="s">
        <v>8</v>
      </c>
      <c r="D319" s="31" t="str">
        <f t="shared" si="106"/>
        <v>NA</v>
      </c>
      <c r="E319" s="32">
        <f t="shared" si="122"/>
        <v>1</v>
      </c>
      <c r="F319" s="97">
        <v>244.1</v>
      </c>
      <c r="G319" s="32">
        <f t="shared" si="123"/>
        <v>24410</v>
      </c>
      <c r="H319" s="49" t="s">
        <v>22</v>
      </c>
      <c r="I319" s="49" t="s">
        <v>801</v>
      </c>
      <c r="J319" s="49" t="s">
        <v>9</v>
      </c>
      <c r="K319" s="31"/>
      <c r="L319" s="31"/>
      <c r="M319" s="49" t="s">
        <v>24</v>
      </c>
      <c r="N319" s="49" t="s">
        <v>56</v>
      </c>
      <c r="O319" s="31"/>
      <c r="P319" s="49" t="s">
        <v>199</v>
      </c>
      <c r="Q319" s="56">
        <v>8.5</v>
      </c>
      <c r="R319" s="31" t="str">
        <f t="shared" si="97"/>
        <v>NA</v>
      </c>
      <c r="S319" s="49">
        <v>2</v>
      </c>
      <c r="T319" s="49">
        <f>550+273</f>
        <v>823</v>
      </c>
      <c r="U319" s="49" t="s">
        <v>1422</v>
      </c>
      <c r="V319" s="49">
        <v>2</v>
      </c>
      <c r="W319" s="49">
        <f>150+273</f>
        <v>423</v>
      </c>
      <c r="X319" s="49" t="s">
        <v>17</v>
      </c>
      <c r="Y319" s="32">
        <f t="shared" si="124"/>
        <v>1.1248</v>
      </c>
      <c r="Z319" s="32" t="str">
        <f t="shared" si="125"/>
        <v>NA</v>
      </c>
      <c r="AA319" s="52">
        <v>59.2</v>
      </c>
      <c r="AB319" s="49" t="s">
        <v>9</v>
      </c>
      <c r="AC319" s="32" t="str">
        <f t="shared" si="103"/>
        <v>NA</v>
      </c>
      <c r="AD319" s="32">
        <f t="shared" si="104"/>
        <v>59.2</v>
      </c>
      <c r="AE319" s="32" t="str">
        <f t="shared" si="105"/>
        <v>NA</v>
      </c>
      <c r="AF319" s="32">
        <f t="shared" si="126"/>
        <v>19</v>
      </c>
      <c r="AG319" s="97">
        <v>19</v>
      </c>
      <c r="AH319" s="52" t="s">
        <v>9</v>
      </c>
      <c r="AI319" s="40" t="s">
        <v>8</v>
      </c>
      <c r="AJ319" s="52" t="s">
        <v>9</v>
      </c>
      <c r="AK319" s="40" t="s">
        <v>8</v>
      </c>
      <c r="AL319" s="52" t="s">
        <v>9</v>
      </c>
      <c r="AM319" s="32">
        <f t="shared" si="127"/>
        <v>19</v>
      </c>
      <c r="AN319" s="40">
        <f t="shared" si="128"/>
        <v>19</v>
      </c>
      <c r="AO319" s="31" t="s">
        <v>2854</v>
      </c>
      <c r="AP319" s="49">
        <v>2008</v>
      </c>
      <c r="AQ319" s="49" t="s">
        <v>1555</v>
      </c>
      <c r="AR319" s="49" t="s">
        <v>43</v>
      </c>
      <c r="AS319" s="49" t="s">
        <v>434</v>
      </c>
      <c r="AT319" s="49" t="s">
        <v>87</v>
      </c>
      <c r="AU319" s="113" t="str">
        <f t="shared" si="118"/>
        <v>Komhom, S., 2008</v>
      </c>
      <c r="AV319" s="28"/>
      <c r="AW319" s="50" t="s">
        <v>827</v>
      </c>
    </row>
    <row r="320" spans="1:49" s="17" customFormat="1" x14ac:dyDescent="0.3">
      <c r="A320" s="31" t="s">
        <v>2439</v>
      </c>
      <c r="B320" s="97">
        <v>0.5</v>
      </c>
      <c r="C320" s="32" t="s">
        <v>8</v>
      </c>
      <c r="D320" s="31" t="str">
        <f t="shared" si="106"/>
        <v>NA</v>
      </c>
      <c r="E320" s="32">
        <f t="shared" si="122"/>
        <v>0.5</v>
      </c>
      <c r="F320" s="97">
        <v>305</v>
      </c>
      <c r="G320" s="32">
        <f t="shared" si="123"/>
        <v>61000</v>
      </c>
      <c r="H320" s="49" t="s">
        <v>22</v>
      </c>
      <c r="I320" s="49" t="s">
        <v>9</v>
      </c>
      <c r="J320" s="49" t="s">
        <v>9</v>
      </c>
      <c r="K320" s="31"/>
      <c r="L320" s="31"/>
      <c r="M320" s="49" t="s">
        <v>24</v>
      </c>
      <c r="N320" s="49" t="s">
        <v>56</v>
      </c>
      <c r="O320" s="31"/>
      <c r="P320" s="49" t="s">
        <v>199</v>
      </c>
      <c r="Q320" s="56">
        <v>8.5</v>
      </c>
      <c r="R320" s="31" t="str">
        <f t="shared" si="97"/>
        <v>NA</v>
      </c>
      <c r="S320" s="49">
        <v>3</v>
      </c>
      <c r="T320" s="49">
        <f t="shared" ref="T320:T325" si="129">500+273</f>
        <v>773</v>
      </c>
      <c r="U320" s="49" t="s">
        <v>1422</v>
      </c>
      <c r="V320" s="49">
        <v>1</v>
      </c>
      <c r="W320" s="49">
        <f t="shared" ref="W320:W325" si="130">300+273</f>
        <v>573</v>
      </c>
      <c r="X320" s="49" t="s">
        <v>29</v>
      </c>
      <c r="Y320" s="32" t="str">
        <f t="shared" si="124"/>
        <v>NA</v>
      </c>
      <c r="Z320" s="32" t="str">
        <f t="shared" si="125"/>
        <v>NA</v>
      </c>
      <c r="AA320" s="32" t="s">
        <v>8</v>
      </c>
      <c r="AB320" s="49" t="s">
        <v>9</v>
      </c>
      <c r="AC320" s="32">
        <f t="shared" si="103"/>
        <v>12.111111111111111</v>
      </c>
      <c r="AD320" s="32">
        <f t="shared" si="104"/>
        <v>12.111111111111111</v>
      </c>
      <c r="AE320" s="32" t="str">
        <f t="shared" si="105"/>
        <v>NA</v>
      </c>
      <c r="AF320" s="32" t="str">
        <f t="shared" si="126"/>
        <v>NA</v>
      </c>
      <c r="AG320" s="40" t="s">
        <v>8</v>
      </c>
      <c r="AH320" s="52" t="s">
        <v>9</v>
      </c>
      <c r="AI320" s="40" t="s">
        <v>8</v>
      </c>
      <c r="AJ320" s="52" t="s">
        <v>9</v>
      </c>
      <c r="AK320" s="97">
        <v>90</v>
      </c>
      <c r="AL320" s="52" t="s">
        <v>9</v>
      </c>
      <c r="AM320" s="32">
        <f t="shared" si="127"/>
        <v>90</v>
      </c>
      <c r="AN320" s="40">
        <f t="shared" si="128"/>
        <v>90</v>
      </c>
      <c r="AO320" s="31" t="s">
        <v>2844</v>
      </c>
      <c r="AP320" s="49">
        <v>2008</v>
      </c>
      <c r="AQ320" s="49" t="s">
        <v>1755</v>
      </c>
      <c r="AR320" s="49" t="s">
        <v>11</v>
      </c>
      <c r="AS320" s="49" t="s">
        <v>432</v>
      </c>
      <c r="AT320" s="49" t="s">
        <v>21</v>
      </c>
      <c r="AU320" s="113" t="str">
        <f t="shared" si="118"/>
        <v>Huang, S., 2008</v>
      </c>
      <c r="AV320" s="28"/>
      <c r="AW320" s="50" t="s">
        <v>827</v>
      </c>
    </row>
    <row r="321" spans="1:49" s="17" customFormat="1" x14ac:dyDescent="0.3">
      <c r="A321" s="31" t="s">
        <v>2439</v>
      </c>
      <c r="B321" s="97">
        <v>0.8</v>
      </c>
      <c r="C321" s="32" t="s">
        <v>8</v>
      </c>
      <c r="D321" s="31" t="str">
        <f t="shared" si="106"/>
        <v>NA</v>
      </c>
      <c r="E321" s="32">
        <f t="shared" si="122"/>
        <v>0.8</v>
      </c>
      <c r="F321" s="97">
        <v>305</v>
      </c>
      <c r="G321" s="32">
        <f t="shared" si="123"/>
        <v>38125</v>
      </c>
      <c r="H321" s="49" t="s">
        <v>22</v>
      </c>
      <c r="I321" s="49" t="s">
        <v>9</v>
      </c>
      <c r="J321" s="49" t="s">
        <v>9</v>
      </c>
      <c r="K321" s="31"/>
      <c r="L321" s="31"/>
      <c r="M321" s="49" t="s">
        <v>24</v>
      </c>
      <c r="N321" s="49" t="s">
        <v>56</v>
      </c>
      <c r="O321" s="31"/>
      <c r="P321" s="49" t="s">
        <v>199</v>
      </c>
      <c r="Q321" s="56">
        <v>8.5</v>
      </c>
      <c r="R321" s="31" t="str">
        <f t="shared" si="97"/>
        <v>NA</v>
      </c>
      <c r="S321" s="49">
        <v>3</v>
      </c>
      <c r="T321" s="49">
        <f t="shared" si="129"/>
        <v>773</v>
      </c>
      <c r="U321" s="49" t="s">
        <v>1422</v>
      </c>
      <c r="V321" s="49">
        <v>1</v>
      </c>
      <c r="W321" s="49">
        <f t="shared" si="130"/>
        <v>573</v>
      </c>
      <c r="X321" s="49" t="s">
        <v>29</v>
      </c>
      <c r="Y321" s="32" t="str">
        <f t="shared" si="124"/>
        <v>NA</v>
      </c>
      <c r="Z321" s="32" t="str">
        <f t="shared" si="125"/>
        <v>NA</v>
      </c>
      <c r="AA321" s="32" t="s">
        <v>8</v>
      </c>
      <c r="AB321" s="49" t="s">
        <v>9</v>
      </c>
      <c r="AC321" s="32">
        <f t="shared" si="103"/>
        <v>11.354166666666666</v>
      </c>
      <c r="AD321" s="32">
        <f t="shared" si="104"/>
        <v>11.354166666666666</v>
      </c>
      <c r="AE321" s="32" t="str">
        <f t="shared" si="105"/>
        <v>NA</v>
      </c>
      <c r="AF321" s="32" t="str">
        <f t="shared" si="126"/>
        <v>NA</v>
      </c>
      <c r="AG321" s="40" t="s">
        <v>8</v>
      </c>
      <c r="AH321" s="52" t="s">
        <v>9</v>
      </c>
      <c r="AI321" s="40" t="s">
        <v>8</v>
      </c>
      <c r="AJ321" s="52" t="s">
        <v>9</v>
      </c>
      <c r="AK321" s="97">
        <v>96</v>
      </c>
      <c r="AL321" s="52" t="s">
        <v>9</v>
      </c>
      <c r="AM321" s="32">
        <f t="shared" si="127"/>
        <v>96</v>
      </c>
      <c r="AN321" s="40">
        <f t="shared" si="128"/>
        <v>96</v>
      </c>
      <c r="AO321" s="31" t="s">
        <v>2844</v>
      </c>
      <c r="AP321" s="49">
        <v>2008</v>
      </c>
      <c r="AQ321" s="49" t="s">
        <v>1755</v>
      </c>
      <c r="AR321" s="49" t="s">
        <v>11</v>
      </c>
      <c r="AS321" s="49" t="s">
        <v>432</v>
      </c>
      <c r="AT321" s="49" t="s">
        <v>21</v>
      </c>
      <c r="AU321" s="113" t="str">
        <f t="shared" si="118"/>
        <v>Huang, S., 2008</v>
      </c>
      <c r="AV321" s="28"/>
      <c r="AW321" s="50" t="s">
        <v>827</v>
      </c>
    </row>
    <row r="322" spans="1:49" s="17" customFormat="1" x14ac:dyDescent="0.3">
      <c r="A322" s="31" t="s">
        <v>2439</v>
      </c>
      <c r="B322" s="97">
        <v>1</v>
      </c>
      <c r="C322" s="32" t="s">
        <v>8</v>
      </c>
      <c r="D322" s="31" t="str">
        <f t="shared" si="106"/>
        <v>NA</v>
      </c>
      <c r="E322" s="32">
        <f t="shared" si="122"/>
        <v>1</v>
      </c>
      <c r="F322" s="97">
        <v>305</v>
      </c>
      <c r="G322" s="32">
        <f t="shared" si="123"/>
        <v>30500</v>
      </c>
      <c r="H322" s="49" t="s">
        <v>22</v>
      </c>
      <c r="I322" s="49" t="s">
        <v>9</v>
      </c>
      <c r="J322" s="49" t="s">
        <v>9</v>
      </c>
      <c r="K322" s="31"/>
      <c r="L322" s="31"/>
      <c r="M322" s="49" t="s">
        <v>24</v>
      </c>
      <c r="N322" s="49" t="s">
        <v>56</v>
      </c>
      <c r="O322" s="31"/>
      <c r="P322" s="49" t="s">
        <v>199</v>
      </c>
      <c r="Q322" s="56">
        <v>8.5</v>
      </c>
      <c r="R322" s="31" t="str">
        <f t="shared" ref="R322:R385" si="131">IF(AND(O322&lt;&gt;"",Q322&lt;&gt;""),Q322-O322,"NA")</f>
        <v>NA</v>
      </c>
      <c r="S322" s="49">
        <v>3</v>
      </c>
      <c r="T322" s="49">
        <f t="shared" si="129"/>
        <v>773</v>
      </c>
      <c r="U322" s="49" t="s">
        <v>1422</v>
      </c>
      <c r="V322" s="49">
        <v>1</v>
      </c>
      <c r="W322" s="49">
        <f t="shared" si="130"/>
        <v>573</v>
      </c>
      <c r="X322" s="49" t="s">
        <v>29</v>
      </c>
      <c r="Y322" s="32" t="str">
        <f t="shared" si="124"/>
        <v>NA</v>
      </c>
      <c r="Z322" s="32" t="str">
        <f t="shared" si="125"/>
        <v>NA</v>
      </c>
      <c r="AA322" s="32" t="s">
        <v>8</v>
      </c>
      <c r="AB322" s="49" t="s">
        <v>9</v>
      </c>
      <c r="AC322" s="32">
        <f t="shared" si="103"/>
        <v>11.978021978021978</v>
      </c>
      <c r="AD322" s="32">
        <f t="shared" si="104"/>
        <v>11.978021978021978</v>
      </c>
      <c r="AE322" s="32" t="str">
        <f t="shared" si="105"/>
        <v>NA</v>
      </c>
      <c r="AF322" s="32" t="str">
        <f t="shared" si="126"/>
        <v>NA</v>
      </c>
      <c r="AG322" s="40" t="s">
        <v>8</v>
      </c>
      <c r="AH322" s="52" t="s">
        <v>9</v>
      </c>
      <c r="AI322" s="40" t="s">
        <v>8</v>
      </c>
      <c r="AJ322" s="52" t="s">
        <v>9</v>
      </c>
      <c r="AK322" s="97">
        <v>91</v>
      </c>
      <c r="AL322" s="52" t="s">
        <v>9</v>
      </c>
      <c r="AM322" s="32">
        <f t="shared" si="127"/>
        <v>91</v>
      </c>
      <c r="AN322" s="40">
        <f t="shared" si="128"/>
        <v>91</v>
      </c>
      <c r="AO322" s="31" t="s">
        <v>2844</v>
      </c>
      <c r="AP322" s="49">
        <v>2008</v>
      </c>
      <c r="AQ322" s="49" t="s">
        <v>1755</v>
      </c>
      <c r="AR322" s="49" t="s">
        <v>11</v>
      </c>
      <c r="AS322" s="49" t="s">
        <v>432</v>
      </c>
      <c r="AT322" s="49" t="s">
        <v>21</v>
      </c>
      <c r="AU322" s="113" t="str">
        <f t="shared" si="118"/>
        <v>Huang, S., 2008</v>
      </c>
      <c r="AV322" s="28"/>
      <c r="AW322" s="50" t="s">
        <v>827</v>
      </c>
    </row>
    <row r="323" spans="1:49" s="17" customFormat="1" x14ac:dyDescent="0.3">
      <c r="A323" s="31" t="s">
        <v>2439</v>
      </c>
      <c r="B323" s="97">
        <v>2</v>
      </c>
      <c r="C323" s="32" t="s">
        <v>8</v>
      </c>
      <c r="D323" s="31" t="str">
        <f t="shared" si="106"/>
        <v>NA</v>
      </c>
      <c r="E323" s="32">
        <f t="shared" si="122"/>
        <v>2</v>
      </c>
      <c r="F323" s="97">
        <v>305</v>
      </c>
      <c r="G323" s="32">
        <f t="shared" si="123"/>
        <v>15250</v>
      </c>
      <c r="H323" s="49" t="s">
        <v>22</v>
      </c>
      <c r="I323" s="49" t="s">
        <v>9</v>
      </c>
      <c r="J323" s="49" t="s">
        <v>9</v>
      </c>
      <c r="K323" s="31"/>
      <c r="L323" s="31"/>
      <c r="M323" s="49" t="s">
        <v>24</v>
      </c>
      <c r="N323" s="49" t="s">
        <v>56</v>
      </c>
      <c r="O323" s="31"/>
      <c r="P323" s="49" t="s">
        <v>199</v>
      </c>
      <c r="Q323" s="56">
        <v>8.5</v>
      </c>
      <c r="R323" s="31" t="str">
        <f t="shared" si="131"/>
        <v>NA</v>
      </c>
      <c r="S323" s="49">
        <v>3</v>
      </c>
      <c r="T323" s="49">
        <f t="shared" si="129"/>
        <v>773</v>
      </c>
      <c r="U323" s="49" t="s">
        <v>1422</v>
      </c>
      <c r="V323" s="49">
        <v>1</v>
      </c>
      <c r="W323" s="49">
        <f t="shared" si="130"/>
        <v>573</v>
      </c>
      <c r="X323" s="49" t="s">
        <v>29</v>
      </c>
      <c r="Y323" s="32" t="str">
        <f t="shared" si="124"/>
        <v>NA</v>
      </c>
      <c r="Z323" s="32" t="str">
        <f t="shared" si="125"/>
        <v>NA</v>
      </c>
      <c r="AA323" s="32" t="s">
        <v>8</v>
      </c>
      <c r="AB323" s="49" t="s">
        <v>9</v>
      </c>
      <c r="AC323" s="32">
        <f t="shared" ref="AC323:AC386" si="132">IF(AND(AA323="NA",AN323&lt;&gt;"NA"),1000*1.09/AN323,"NA")</f>
        <v>10.9</v>
      </c>
      <c r="AD323" s="32">
        <f t="shared" ref="AD323:AD386" si="133">IF(AND(AA323="NA",AC323&lt;&gt;"NA"),AC323,AA323)</f>
        <v>10.9</v>
      </c>
      <c r="AE323" s="32" t="str">
        <f t="shared" ref="AE323:AE386" si="134">IF(AND(AA323&lt;&gt;"NA",AG323="NA"),1.09*1000/AA323,"NA")</f>
        <v>NA</v>
      </c>
      <c r="AF323" s="32" t="str">
        <f t="shared" si="126"/>
        <v>NA</v>
      </c>
      <c r="AG323" s="40" t="s">
        <v>8</v>
      </c>
      <c r="AH323" s="52" t="s">
        <v>9</v>
      </c>
      <c r="AI323" s="40" t="s">
        <v>8</v>
      </c>
      <c r="AJ323" s="52" t="s">
        <v>9</v>
      </c>
      <c r="AK323" s="97">
        <v>100</v>
      </c>
      <c r="AL323" s="52" t="s">
        <v>9</v>
      </c>
      <c r="AM323" s="32">
        <f t="shared" si="127"/>
        <v>100</v>
      </c>
      <c r="AN323" s="40">
        <f t="shared" si="128"/>
        <v>100</v>
      </c>
      <c r="AO323" s="31" t="s">
        <v>2844</v>
      </c>
      <c r="AP323" s="49">
        <v>2008</v>
      </c>
      <c r="AQ323" s="49" t="s">
        <v>1755</v>
      </c>
      <c r="AR323" s="49" t="s">
        <v>11</v>
      </c>
      <c r="AS323" s="49" t="s">
        <v>432</v>
      </c>
      <c r="AT323" s="49" t="s">
        <v>21</v>
      </c>
      <c r="AU323" s="113" t="str">
        <f t="shared" si="118"/>
        <v>Huang, S., 2008</v>
      </c>
      <c r="AV323" s="28"/>
      <c r="AW323" s="50" t="s">
        <v>827</v>
      </c>
    </row>
    <row r="324" spans="1:49" s="17" customFormat="1" x14ac:dyDescent="0.3">
      <c r="A324" s="31" t="s">
        <v>2439</v>
      </c>
      <c r="B324" s="97">
        <v>4</v>
      </c>
      <c r="C324" s="32" t="s">
        <v>8</v>
      </c>
      <c r="D324" s="31" t="str">
        <f t="shared" ref="D324:D387" si="135">IF(AND(C324&lt;&gt;"NA",B324&lt;&gt;"NA"),ABS(B324-C324)/B324,"NA")</f>
        <v>NA</v>
      </c>
      <c r="E324" s="32">
        <f t="shared" si="122"/>
        <v>4</v>
      </c>
      <c r="F324" s="97">
        <v>305</v>
      </c>
      <c r="G324" s="32">
        <f t="shared" si="123"/>
        <v>7625</v>
      </c>
      <c r="H324" s="49" t="s">
        <v>22</v>
      </c>
      <c r="I324" s="49" t="s">
        <v>9</v>
      </c>
      <c r="J324" s="49" t="s">
        <v>9</v>
      </c>
      <c r="K324" s="31"/>
      <c r="L324" s="31"/>
      <c r="M324" s="49" t="s">
        <v>24</v>
      </c>
      <c r="N324" s="49" t="s">
        <v>56</v>
      </c>
      <c r="O324" s="31"/>
      <c r="P324" s="49" t="s">
        <v>199</v>
      </c>
      <c r="Q324" s="56">
        <v>8.5</v>
      </c>
      <c r="R324" s="31" t="str">
        <f t="shared" si="131"/>
        <v>NA</v>
      </c>
      <c r="S324" s="49">
        <v>3</v>
      </c>
      <c r="T324" s="49">
        <f t="shared" si="129"/>
        <v>773</v>
      </c>
      <c r="U324" s="49" t="s">
        <v>1422</v>
      </c>
      <c r="V324" s="49">
        <v>1</v>
      </c>
      <c r="W324" s="49">
        <f t="shared" si="130"/>
        <v>573</v>
      </c>
      <c r="X324" s="49" t="s">
        <v>29</v>
      </c>
      <c r="Y324" s="32" t="str">
        <f t="shared" si="124"/>
        <v>NA</v>
      </c>
      <c r="Z324" s="32" t="str">
        <f t="shared" si="125"/>
        <v>NA</v>
      </c>
      <c r="AA324" s="32" t="s">
        <v>8</v>
      </c>
      <c r="AB324" s="49" t="s">
        <v>9</v>
      </c>
      <c r="AC324" s="32">
        <f t="shared" si="132"/>
        <v>8.7200000000000006</v>
      </c>
      <c r="AD324" s="32">
        <f t="shared" si="133"/>
        <v>8.7200000000000006</v>
      </c>
      <c r="AE324" s="32" t="str">
        <f t="shared" si="134"/>
        <v>NA</v>
      </c>
      <c r="AF324" s="32" t="str">
        <f t="shared" si="126"/>
        <v>NA</v>
      </c>
      <c r="AG324" s="40" t="s">
        <v>8</v>
      </c>
      <c r="AH324" s="52" t="s">
        <v>9</v>
      </c>
      <c r="AI324" s="40" t="s">
        <v>8</v>
      </c>
      <c r="AJ324" s="52" t="s">
        <v>9</v>
      </c>
      <c r="AK324" s="97">
        <v>125</v>
      </c>
      <c r="AL324" s="52" t="s">
        <v>9</v>
      </c>
      <c r="AM324" s="32">
        <f t="shared" si="127"/>
        <v>125</v>
      </c>
      <c r="AN324" s="40">
        <f t="shared" si="128"/>
        <v>125</v>
      </c>
      <c r="AO324" s="31" t="s">
        <v>2844</v>
      </c>
      <c r="AP324" s="49">
        <v>2008</v>
      </c>
      <c r="AQ324" s="49" t="s">
        <v>1755</v>
      </c>
      <c r="AR324" s="49" t="s">
        <v>11</v>
      </c>
      <c r="AS324" s="49" t="s">
        <v>432</v>
      </c>
      <c r="AT324" s="49" t="s">
        <v>21</v>
      </c>
      <c r="AU324" s="113" t="str">
        <f t="shared" si="118"/>
        <v>Huang, S., 2008</v>
      </c>
      <c r="AV324" s="28"/>
      <c r="AW324" s="50" t="s">
        <v>827</v>
      </c>
    </row>
    <row r="325" spans="1:49" s="17" customFormat="1" x14ac:dyDescent="0.3">
      <c r="A325" s="31" t="s">
        <v>2439</v>
      </c>
      <c r="B325" s="97">
        <v>6</v>
      </c>
      <c r="C325" s="32" t="s">
        <v>8</v>
      </c>
      <c r="D325" s="31" t="str">
        <f t="shared" si="135"/>
        <v>NA</v>
      </c>
      <c r="E325" s="32">
        <f t="shared" si="122"/>
        <v>6</v>
      </c>
      <c r="F325" s="97">
        <v>305</v>
      </c>
      <c r="G325" s="32">
        <f t="shared" si="123"/>
        <v>5083.333333333333</v>
      </c>
      <c r="H325" s="49" t="s">
        <v>22</v>
      </c>
      <c r="I325" s="49" t="s">
        <v>9</v>
      </c>
      <c r="J325" s="49" t="s">
        <v>9</v>
      </c>
      <c r="K325" s="31"/>
      <c r="L325" s="31"/>
      <c r="M325" s="49" t="s">
        <v>24</v>
      </c>
      <c r="N325" s="49" t="s">
        <v>56</v>
      </c>
      <c r="O325" s="31"/>
      <c r="P325" s="49" t="s">
        <v>199</v>
      </c>
      <c r="Q325" s="56">
        <v>8.5</v>
      </c>
      <c r="R325" s="31" t="str">
        <f t="shared" si="131"/>
        <v>NA</v>
      </c>
      <c r="S325" s="49">
        <v>3</v>
      </c>
      <c r="T325" s="49">
        <f t="shared" si="129"/>
        <v>773</v>
      </c>
      <c r="U325" s="49" t="s">
        <v>1422</v>
      </c>
      <c r="V325" s="49">
        <v>1</v>
      </c>
      <c r="W325" s="49">
        <f t="shared" si="130"/>
        <v>573</v>
      </c>
      <c r="X325" s="49" t="s">
        <v>29</v>
      </c>
      <c r="Y325" s="32" t="str">
        <f t="shared" si="124"/>
        <v>NA</v>
      </c>
      <c r="Z325" s="32" t="str">
        <f t="shared" si="125"/>
        <v>NA</v>
      </c>
      <c r="AA325" s="32" t="s">
        <v>8</v>
      </c>
      <c r="AB325" s="49" t="s">
        <v>9</v>
      </c>
      <c r="AC325" s="32">
        <f t="shared" si="132"/>
        <v>5.6476683937823831</v>
      </c>
      <c r="AD325" s="32">
        <f t="shared" si="133"/>
        <v>5.6476683937823831</v>
      </c>
      <c r="AE325" s="32" t="str">
        <f t="shared" si="134"/>
        <v>NA</v>
      </c>
      <c r="AF325" s="32" t="str">
        <f t="shared" si="126"/>
        <v>NA</v>
      </c>
      <c r="AG325" s="40" t="s">
        <v>8</v>
      </c>
      <c r="AH325" s="52" t="s">
        <v>9</v>
      </c>
      <c r="AI325" s="40" t="s">
        <v>8</v>
      </c>
      <c r="AJ325" s="52" t="s">
        <v>9</v>
      </c>
      <c r="AK325" s="97">
        <v>193</v>
      </c>
      <c r="AL325" s="52" t="s">
        <v>9</v>
      </c>
      <c r="AM325" s="32">
        <f t="shared" si="127"/>
        <v>193</v>
      </c>
      <c r="AN325" s="40">
        <f t="shared" si="128"/>
        <v>193</v>
      </c>
      <c r="AO325" s="31" t="s">
        <v>2844</v>
      </c>
      <c r="AP325" s="49">
        <v>2008</v>
      </c>
      <c r="AQ325" s="49" t="s">
        <v>1755</v>
      </c>
      <c r="AR325" s="49" t="s">
        <v>11</v>
      </c>
      <c r="AS325" s="49" t="s">
        <v>432</v>
      </c>
      <c r="AT325" s="49" t="s">
        <v>21</v>
      </c>
      <c r="AU325" s="113" t="str">
        <f t="shared" si="118"/>
        <v>Huang, S., 2008</v>
      </c>
      <c r="AV325" s="28"/>
      <c r="AW325" s="50" t="s">
        <v>827</v>
      </c>
    </row>
    <row r="326" spans="1:49" s="17" customFormat="1" x14ac:dyDescent="0.3">
      <c r="A326" s="31" t="s">
        <v>14</v>
      </c>
      <c r="B326" s="40" t="s">
        <v>8</v>
      </c>
      <c r="C326" s="52">
        <v>2.2000000000000002</v>
      </c>
      <c r="D326" s="31" t="str">
        <f t="shared" si="135"/>
        <v>NA</v>
      </c>
      <c r="E326" s="32">
        <f t="shared" si="122"/>
        <v>2.2000000000000002</v>
      </c>
      <c r="F326" s="97">
        <v>175</v>
      </c>
      <c r="G326" s="32">
        <f t="shared" si="123"/>
        <v>7954.545454545454</v>
      </c>
      <c r="H326" s="49" t="s">
        <v>7</v>
      </c>
      <c r="I326" s="49" t="s">
        <v>214</v>
      </c>
      <c r="J326" s="49" t="s">
        <v>431</v>
      </c>
      <c r="K326" s="49">
        <v>773</v>
      </c>
      <c r="L326" s="49">
        <v>2</v>
      </c>
      <c r="M326" s="49" t="s">
        <v>74</v>
      </c>
      <c r="N326" s="49" t="s">
        <v>56</v>
      </c>
      <c r="O326" s="31"/>
      <c r="P326" s="49" t="s">
        <v>199</v>
      </c>
      <c r="Q326" s="49">
        <v>4</v>
      </c>
      <c r="R326" s="31" t="str">
        <f t="shared" si="131"/>
        <v>NA</v>
      </c>
      <c r="S326" s="31"/>
      <c r="T326" s="31"/>
      <c r="U326" s="49" t="s">
        <v>1422</v>
      </c>
      <c r="V326" s="31"/>
      <c r="W326" s="49">
        <v>473</v>
      </c>
      <c r="X326" s="49" t="s">
        <v>29</v>
      </c>
      <c r="Y326" s="32" t="str">
        <f t="shared" si="124"/>
        <v>NA</v>
      </c>
      <c r="Z326" s="32" t="str">
        <f t="shared" si="125"/>
        <v>NA</v>
      </c>
      <c r="AA326" s="32" t="s">
        <v>8</v>
      </c>
      <c r="AB326" s="49" t="s">
        <v>9</v>
      </c>
      <c r="AC326" s="32">
        <f t="shared" si="132"/>
        <v>19.818181818181817</v>
      </c>
      <c r="AD326" s="32">
        <f t="shared" si="133"/>
        <v>19.818181818181817</v>
      </c>
      <c r="AE326" s="32" t="str">
        <f t="shared" si="134"/>
        <v>NA</v>
      </c>
      <c r="AF326" s="32" t="str">
        <f t="shared" si="126"/>
        <v>NA</v>
      </c>
      <c r="AG326" s="40" t="s">
        <v>8</v>
      </c>
      <c r="AH326" s="52" t="s">
        <v>9</v>
      </c>
      <c r="AI326" s="40" t="s">
        <v>8</v>
      </c>
      <c r="AJ326" s="52" t="s">
        <v>9</v>
      </c>
      <c r="AK326" s="97">
        <v>55</v>
      </c>
      <c r="AL326" s="52">
        <v>34</v>
      </c>
      <c r="AM326" s="32">
        <f t="shared" si="127"/>
        <v>55</v>
      </c>
      <c r="AN326" s="40">
        <f t="shared" si="128"/>
        <v>55</v>
      </c>
      <c r="AO326" s="49" t="s">
        <v>8</v>
      </c>
      <c r="AP326" s="49">
        <v>2008</v>
      </c>
      <c r="AQ326" s="49" t="s">
        <v>1756</v>
      </c>
      <c r="AR326" s="49" t="s">
        <v>39</v>
      </c>
      <c r="AS326" s="49" t="s">
        <v>430</v>
      </c>
      <c r="AT326" s="49" t="s">
        <v>179</v>
      </c>
      <c r="AU326" s="113" t="str">
        <f t="shared" si="118"/>
        <v>Jiao, L., 2008</v>
      </c>
      <c r="AV326" s="3"/>
      <c r="AW326" s="50"/>
    </row>
    <row r="327" spans="1:49" s="17" customFormat="1" x14ac:dyDescent="0.3">
      <c r="A327" s="31" t="s">
        <v>14</v>
      </c>
      <c r="B327" s="40" t="s">
        <v>8</v>
      </c>
      <c r="C327" s="52">
        <v>1.7</v>
      </c>
      <c r="D327" s="31" t="str">
        <f t="shared" si="135"/>
        <v>NA</v>
      </c>
      <c r="E327" s="32">
        <f t="shared" si="122"/>
        <v>1.7</v>
      </c>
      <c r="F327" s="97">
        <v>175</v>
      </c>
      <c r="G327" s="32">
        <f t="shared" si="123"/>
        <v>10294.117647058823</v>
      </c>
      <c r="H327" s="49" t="s">
        <v>7</v>
      </c>
      <c r="I327" s="49" t="s">
        <v>214</v>
      </c>
      <c r="J327" s="49" t="s">
        <v>431</v>
      </c>
      <c r="K327" s="49">
        <v>773</v>
      </c>
      <c r="L327" s="49">
        <v>2</v>
      </c>
      <c r="M327" s="49" t="s">
        <v>74</v>
      </c>
      <c r="N327" s="49" t="s">
        <v>56</v>
      </c>
      <c r="O327" s="31"/>
      <c r="P327" s="49" t="s">
        <v>199</v>
      </c>
      <c r="Q327" s="49">
        <v>4</v>
      </c>
      <c r="R327" s="31" t="str">
        <f t="shared" si="131"/>
        <v>NA</v>
      </c>
      <c r="S327" s="31"/>
      <c r="T327" s="31"/>
      <c r="U327" s="49" t="s">
        <v>1422</v>
      </c>
      <c r="V327" s="31"/>
      <c r="W327" s="49">
        <v>473</v>
      </c>
      <c r="X327" s="49" t="s">
        <v>29</v>
      </c>
      <c r="Y327" s="32" t="str">
        <f t="shared" si="124"/>
        <v>NA</v>
      </c>
      <c r="Z327" s="32" t="str">
        <f t="shared" si="125"/>
        <v>NA</v>
      </c>
      <c r="AA327" s="32" t="s">
        <v>8</v>
      </c>
      <c r="AB327" s="49" t="s">
        <v>9</v>
      </c>
      <c r="AC327" s="32">
        <f t="shared" si="132"/>
        <v>24.772727272727273</v>
      </c>
      <c r="AD327" s="32">
        <f t="shared" si="133"/>
        <v>24.772727272727273</v>
      </c>
      <c r="AE327" s="32" t="str">
        <f t="shared" si="134"/>
        <v>NA</v>
      </c>
      <c r="AF327" s="32" t="str">
        <f t="shared" si="126"/>
        <v>NA</v>
      </c>
      <c r="AG327" s="40" t="s">
        <v>8</v>
      </c>
      <c r="AH327" s="52" t="s">
        <v>9</v>
      </c>
      <c r="AI327" s="40" t="s">
        <v>8</v>
      </c>
      <c r="AJ327" s="52" t="s">
        <v>9</v>
      </c>
      <c r="AK327" s="97">
        <v>44</v>
      </c>
      <c r="AL327" s="52">
        <v>25</v>
      </c>
      <c r="AM327" s="32">
        <f t="shared" si="127"/>
        <v>44</v>
      </c>
      <c r="AN327" s="40">
        <f t="shared" si="128"/>
        <v>44</v>
      </c>
      <c r="AO327" s="49" t="s">
        <v>8</v>
      </c>
      <c r="AP327" s="49">
        <v>2008</v>
      </c>
      <c r="AQ327" s="49" t="s">
        <v>1756</v>
      </c>
      <c r="AR327" s="49" t="s">
        <v>39</v>
      </c>
      <c r="AS327" s="49" t="s">
        <v>430</v>
      </c>
      <c r="AT327" s="49" t="s">
        <v>425</v>
      </c>
      <c r="AU327" s="113" t="str">
        <f t="shared" si="118"/>
        <v>Jiao, L., 2008</v>
      </c>
      <c r="AV327" s="3"/>
      <c r="AW327" s="50"/>
    </row>
    <row r="328" spans="1:49" s="17" customFormat="1" x14ac:dyDescent="0.3">
      <c r="A328" s="31" t="s">
        <v>14</v>
      </c>
      <c r="B328" s="40" t="s">
        <v>8</v>
      </c>
      <c r="C328" s="52">
        <v>1.1000000000000001</v>
      </c>
      <c r="D328" s="31" t="str">
        <f t="shared" si="135"/>
        <v>NA</v>
      </c>
      <c r="E328" s="32">
        <f t="shared" si="122"/>
        <v>1.1000000000000001</v>
      </c>
      <c r="F328" s="97">
        <v>175</v>
      </c>
      <c r="G328" s="32">
        <f t="shared" si="123"/>
        <v>15909.090909090908</v>
      </c>
      <c r="H328" s="49" t="s">
        <v>7</v>
      </c>
      <c r="I328" s="49" t="s">
        <v>214</v>
      </c>
      <c r="J328" s="49" t="s">
        <v>431</v>
      </c>
      <c r="K328" s="49">
        <v>773</v>
      </c>
      <c r="L328" s="49">
        <v>2</v>
      </c>
      <c r="M328" s="49" t="s">
        <v>74</v>
      </c>
      <c r="N328" s="49" t="s">
        <v>56</v>
      </c>
      <c r="O328" s="31"/>
      <c r="P328" s="49" t="s">
        <v>199</v>
      </c>
      <c r="Q328" s="49">
        <v>4</v>
      </c>
      <c r="R328" s="31" t="str">
        <f t="shared" si="131"/>
        <v>NA</v>
      </c>
      <c r="S328" s="31"/>
      <c r="T328" s="31"/>
      <c r="U328" s="49" t="s">
        <v>1422</v>
      </c>
      <c r="V328" s="31"/>
      <c r="W328" s="49">
        <v>473</v>
      </c>
      <c r="X328" s="49" t="s">
        <v>29</v>
      </c>
      <c r="Y328" s="32" t="str">
        <f t="shared" si="124"/>
        <v>NA</v>
      </c>
      <c r="Z328" s="32" t="str">
        <f t="shared" si="125"/>
        <v>NA</v>
      </c>
      <c r="AA328" s="32" t="s">
        <v>8</v>
      </c>
      <c r="AB328" s="49" t="s">
        <v>9</v>
      </c>
      <c r="AC328" s="32">
        <f t="shared" si="132"/>
        <v>29.45945945945946</v>
      </c>
      <c r="AD328" s="32">
        <f t="shared" si="133"/>
        <v>29.45945945945946</v>
      </c>
      <c r="AE328" s="32" t="str">
        <f t="shared" si="134"/>
        <v>NA</v>
      </c>
      <c r="AF328" s="32" t="str">
        <f t="shared" si="126"/>
        <v>NA</v>
      </c>
      <c r="AG328" s="40" t="s">
        <v>8</v>
      </c>
      <c r="AH328" s="52" t="s">
        <v>9</v>
      </c>
      <c r="AI328" s="40" t="s">
        <v>8</v>
      </c>
      <c r="AJ328" s="52" t="s">
        <v>9</v>
      </c>
      <c r="AK328" s="97">
        <v>37</v>
      </c>
      <c r="AL328" s="52">
        <v>20</v>
      </c>
      <c r="AM328" s="32">
        <f t="shared" si="127"/>
        <v>37</v>
      </c>
      <c r="AN328" s="40">
        <f t="shared" si="128"/>
        <v>37</v>
      </c>
      <c r="AO328" s="49" t="s">
        <v>8</v>
      </c>
      <c r="AP328" s="49">
        <v>2008</v>
      </c>
      <c r="AQ328" s="49" t="s">
        <v>1756</v>
      </c>
      <c r="AR328" s="49" t="s">
        <v>39</v>
      </c>
      <c r="AS328" s="49" t="s">
        <v>430</v>
      </c>
      <c r="AT328" s="49" t="s">
        <v>179</v>
      </c>
      <c r="AU328" s="113" t="str">
        <f t="shared" si="118"/>
        <v>Jiao, L., 2008</v>
      </c>
      <c r="AV328" s="3"/>
      <c r="AW328" s="50"/>
    </row>
    <row r="329" spans="1:49" s="17" customFormat="1" x14ac:dyDescent="0.3">
      <c r="A329" s="49" t="s">
        <v>88</v>
      </c>
      <c r="B329" s="97">
        <v>1</v>
      </c>
      <c r="C329" s="32" t="s">
        <v>8</v>
      </c>
      <c r="D329" s="31" t="str">
        <f t="shared" si="135"/>
        <v>NA</v>
      </c>
      <c r="E329" s="32">
        <f t="shared" si="122"/>
        <v>1</v>
      </c>
      <c r="F329" s="97">
        <v>450</v>
      </c>
      <c r="G329" s="32">
        <f t="shared" si="123"/>
        <v>45000</v>
      </c>
      <c r="H329" s="49" t="s">
        <v>63</v>
      </c>
      <c r="I329" s="49" t="s">
        <v>1193</v>
      </c>
      <c r="J329" s="49" t="s">
        <v>9</v>
      </c>
      <c r="K329" s="31"/>
      <c r="L329" s="31"/>
      <c r="M329" s="49" t="s">
        <v>10</v>
      </c>
      <c r="N329" s="31" t="s">
        <v>1449</v>
      </c>
      <c r="O329" s="74">
        <v>8</v>
      </c>
      <c r="P329" s="49" t="s">
        <v>89</v>
      </c>
      <c r="Q329" s="31"/>
      <c r="R329" s="31" t="str">
        <f t="shared" si="131"/>
        <v>NA</v>
      </c>
      <c r="S329" s="31"/>
      <c r="T329" s="31"/>
      <c r="U329" s="49" t="s">
        <v>1422</v>
      </c>
      <c r="V329" s="49">
        <v>1</v>
      </c>
      <c r="W329" s="49">
        <v>423</v>
      </c>
      <c r="X329" s="49" t="s">
        <v>17</v>
      </c>
      <c r="Y329" s="32" t="str">
        <f t="shared" ref="Y329:Y350" si="136">IF(AND(X329="CO Chemisorption",AA329&lt;&gt;"NA",AG329&lt;&gt;"NA"),AA329*AG329*0.001,"NA")</f>
        <v>NA</v>
      </c>
      <c r="Z329" s="32" t="str">
        <f t="shared" ref="Z329:Z350" si="137">IF(AND(X329="H2 Chemisorption",AA329&lt;&gt;"NA",AG329&lt;&gt;"NA"),AA329*AG329*0.001,"NA")</f>
        <v>NA</v>
      </c>
      <c r="AA329" s="32" t="s">
        <v>8</v>
      </c>
      <c r="AB329" s="49" t="s">
        <v>9</v>
      </c>
      <c r="AC329" s="32">
        <f t="shared" si="132"/>
        <v>43.6</v>
      </c>
      <c r="AD329" s="32">
        <f t="shared" si="133"/>
        <v>43.6</v>
      </c>
      <c r="AE329" s="32" t="str">
        <f t="shared" si="134"/>
        <v>NA</v>
      </c>
      <c r="AF329" s="32">
        <f t="shared" ref="AF329:AF350" si="138">IF(AND(AG329="NA",AE329&lt;&gt;"NA"),AE329,AG329)</f>
        <v>25</v>
      </c>
      <c r="AG329" s="97">
        <v>25</v>
      </c>
      <c r="AH329" s="52" t="s">
        <v>9</v>
      </c>
      <c r="AI329" s="40" t="s">
        <v>8</v>
      </c>
      <c r="AJ329" s="52" t="s">
        <v>9</v>
      </c>
      <c r="AK329" s="40" t="s">
        <v>8</v>
      </c>
      <c r="AL329" s="52" t="s">
        <v>9</v>
      </c>
      <c r="AM329" s="32">
        <f t="shared" si="127"/>
        <v>25</v>
      </c>
      <c r="AN329" s="40">
        <f t="shared" si="128"/>
        <v>25</v>
      </c>
      <c r="AO329" s="31" t="s">
        <v>2854</v>
      </c>
      <c r="AP329" s="49">
        <v>2008</v>
      </c>
      <c r="AQ329" s="49" t="s">
        <v>515</v>
      </c>
      <c r="AR329" s="49" t="s">
        <v>196</v>
      </c>
      <c r="AS329" s="49" t="s">
        <v>368</v>
      </c>
      <c r="AT329" s="47" t="s">
        <v>524</v>
      </c>
      <c r="AU329" s="113" t="str">
        <f t="shared" si="118"/>
        <v>Simakova, O.A., 2008</v>
      </c>
      <c r="AV329" s="53" t="s">
        <v>1945</v>
      </c>
      <c r="AW329" s="50"/>
    </row>
    <row r="330" spans="1:49" s="17" customFormat="1" x14ac:dyDescent="0.3">
      <c r="A330" s="49" t="s">
        <v>88</v>
      </c>
      <c r="B330" s="97">
        <v>1</v>
      </c>
      <c r="C330" s="32" t="s">
        <v>8</v>
      </c>
      <c r="D330" s="31" t="str">
        <f t="shared" si="135"/>
        <v>NA</v>
      </c>
      <c r="E330" s="32">
        <f t="shared" si="122"/>
        <v>1</v>
      </c>
      <c r="F330" s="97">
        <v>450</v>
      </c>
      <c r="G330" s="32">
        <f t="shared" si="123"/>
        <v>45000</v>
      </c>
      <c r="H330" s="49" t="s">
        <v>63</v>
      </c>
      <c r="I330" s="49" t="s">
        <v>1193</v>
      </c>
      <c r="J330" s="49" t="s">
        <v>9</v>
      </c>
      <c r="K330" s="31"/>
      <c r="L330" s="31"/>
      <c r="M330" s="49" t="s">
        <v>10</v>
      </c>
      <c r="N330" s="31" t="s">
        <v>1449</v>
      </c>
      <c r="O330" s="74">
        <v>8</v>
      </c>
      <c r="P330" s="49" t="s">
        <v>89</v>
      </c>
      <c r="Q330" s="31"/>
      <c r="R330" s="31" t="str">
        <f t="shared" si="131"/>
        <v>NA</v>
      </c>
      <c r="S330" s="31"/>
      <c r="T330" s="31"/>
      <c r="U330" s="49" t="s">
        <v>1422</v>
      </c>
      <c r="V330" s="49">
        <v>1</v>
      </c>
      <c r="W330" s="49">
        <v>423</v>
      </c>
      <c r="X330" s="49" t="s">
        <v>17</v>
      </c>
      <c r="Y330" s="32" t="str">
        <f t="shared" si="136"/>
        <v>NA</v>
      </c>
      <c r="Z330" s="32" t="str">
        <f t="shared" si="137"/>
        <v>NA</v>
      </c>
      <c r="AA330" s="32" t="s">
        <v>8</v>
      </c>
      <c r="AB330" s="49" t="s">
        <v>9</v>
      </c>
      <c r="AC330" s="32">
        <f t="shared" si="132"/>
        <v>57.368421052631582</v>
      </c>
      <c r="AD330" s="32">
        <f t="shared" si="133"/>
        <v>57.368421052631582</v>
      </c>
      <c r="AE330" s="32" t="str">
        <f t="shared" si="134"/>
        <v>NA</v>
      </c>
      <c r="AF330" s="32">
        <f t="shared" si="138"/>
        <v>19</v>
      </c>
      <c r="AG330" s="97">
        <v>19</v>
      </c>
      <c r="AH330" s="52" t="s">
        <v>9</v>
      </c>
      <c r="AI330" s="40" t="s">
        <v>8</v>
      </c>
      <c r="AJ330" s="52" t="s">
        <v>9</v>
      </c>
      <c r="AK330" s="40" t="s">
        <v>8</v>
      </c>
      <c r="AL330" s="52" t="s">
        <v>9</v>
      </c>
      <c r="AM330" s="32">
        <f t="shared" si="127"/>
        <v>19</v>
      </c>
      <c r="AN330" s="40">
        <f t="shared" si="128"/>
        <v>19</v>
      </c>
      <c r="AO330" s="31" t="s">
        <v>2854</v>
      </c>
      <c r="AP330" s="49">
        <v>2008</v>
      </c>
      <c r="AQ330" s="49" t="s">
        <v>515</v>
      </c>
      <c r="AR330" s="49" t="s">
        <v>196</v>
      </c>
      <c r="AS330" s="49" t="s">
        <v>368</v>
      </c>
      <c r="AT330" s="47" t="s">
        <v>524</v>
      </c>
      <c r="AU330" s="113" t="str">
        <f t="shared" ref="AU330:AU337" si="139">AQ330&amp;", "&amp;AP330</f>
        <v>Simakova, O.A., 2008</v>
      </c>
      <c r="AV330" s="53" t="s">
        <v>1946</v>
      </c>
      <c r="AW330" s="50"/>
    </row>
    <row r="331" spans="1:49" s="17" customFormat="1" x14ac:dyDescent="0.3">
      <c r="A331" s="49" t="s">
        <v>88</v>
      </c>
      <c r="B331" s="97">
        <v>1</v>
      </c>
      <c r="C331" s="32" t="s">
        <v>8</v>
      </c>
      <c r="D331" s="31" t="str">
        <f t="shared" si="135"/>
        <v>NA</v>
      </c>
      <c r="E331" s="32">
        <f t="shared" si="122"/>
        <v>1</v>
      </c>
      <c r="F331" s="97">
        <v>450</v>
      </c>
      <c r="G331" s="32">
        <f t="shared" si="123"/>
        <v>45000</v>
      </c>
      <c r="H331" s="49" t="s">
        <v>63</v>
      </c>
      <c r="I331" s="49" t="s">
        <v>1193</v>
      </c>
      <c r="J331" s="49" t="s">
        <v>9</v>
      </c>
      <c r="K331" s="31"/>
      <c r="L331" s="31"/>
      <c r="M331" s="49" t="s">
        <v>10</v>
      </c>
      <c r="N331" s="31" t="s">
        <v>1449</v>
      </c>
      <c r="O331" s="74">
        <v>8</v>
      </c>
      <c r="P331" s="49" t="s">
        <v>89</v>
      </c>
      <c r="Q331" s="31"/>
      <c r="R331" s="31" t="str">
        <f t="shared" si="131"/>
        <v>NA</v>
      </c>
      <c r="S331" s="31"/>
      <c r="T331" s="31"/>
      <c r="U331" s="49" t="s">
        <v>1422</v>
      </c>
      <c r="V331" s="49">
        <v>1</v>
      </c>
      <c r="W331" s="49">
        <v>423</v>
      </c>
      <c r="X331" s="49" t="s">
        <v>17</v>
      </c>
      <c r="Y331" s="32" t="str">
        <f t="shared" si="136"/>
        <v>NA</v>
      </c>
      <c r="Z331" s="32" t="str">
        <f t="shared" si="137"/>
        <v>NA</v>
      </c>
      <c r="AA331" s="32" t="s">
        <v>8</v>
      </c>
      <c r="AB331" s="49" t="s">
        <v>9</v>
      </c>
      <c r="AC331" s="32">
        <f t="shared" si="132"/>
        <v>60.555555555555557</v>
      </c>
      <c r="AD331" s="32">
        <f t="shared" si="133"/>
        <v>60.555555555555557</v>
      </c>
      <c r="AE331" s="32" t="str">
        <f t="shared" si="134"/>
        <v>NA</v>
      </c>
      <c r="AF331" s="32">
        <f t="shared" si="138"/>
        <v>18</v>
      </c>
      <c r="AG331" s="97">
        <v>18</v>
      </c>
      <c r="AH331" s="52" t="s">
        <v>9</v>
      </c>
      <c r="AI331" s="40" t="s">
        <v>8</v>
      </c>
      <c r="AJ331" s="52" t="s">
        <v>9</v>
      </c>
      <c r="AK331" s="40" t="s">
        <v>8</v>
      </c>
      <c r="AL331" s="52" t="s">
        <v>9</v>
      </c>
      <c r="AM331" s="32">
        <f t="shared" si="127"/>
        <v>18</v>
      </c>
      <c r="AN331" s="40">
        <f t="shared" si="128"/>
        <v>18</v>
      </c>
      <c r="AO331" s="31" t="s">
        <v>2854</v>
      </c>
      <c r="AP331" s="49">
        <v>2008</v>
      </c>
      <c r="AQ331" s="49" t="s">
        <v>515</v>
      </c>
      <c r="AR331" s="49" t="s">
        <v>196</v>
      </c>
      <c r="AS331" s="49" t="s">
        <v>368</v>
      </c>
      <c r="AT331" s="47" t="s">
        <v>524</v>
      </c>
      <c r="AU331" s="113" t="str">
        <f t="shared" si="139"/>
        <v>Simakova, O.A., 2008</v>
      </c>
      <c r="AV331" s="53" t="s">
        <v>1947</v>
      </c>
      <c r="AW331" s="50"/>
    </row>
    <row r="332" spans="1:49" s="17" customFormat="1" x14ac:dyDescent="0.3">
      <c r="A332" s="49" t="s">
        <v>88</v>
      </c>
      <c r="B332" s="97">
        <v>1</v>
      </c>
      <c r="C332" s="32" t="s">
        <v>8</v>
      </c>
      <c r="D332" s="31" t="str">
        <f t="shared" si="135"/>
        <v>NA</v>
      </c>
      <c r="E332" s="32">
        <f t="shared" si="122"/>
        <v>1</v>
      </c>
      <c r="F332" s="97">
        <v>450</v>
      </c>
      <c r="G332" s="32">
        <f t="shared" si="123"/>
        <v>45000</v>
      </c>
      <c r="H332" s="49" t="s">
        <v>63</v>
      </c>
      <c r="I332" s="49" t="s">
        <v>1193</v>
      </c>
      <c r="J332" s="49" t="s">
        <v>9</v>
      </c>
      <c r="K332" s="31"/>
      <c r="L332" s="31"/>
      <c r="M332" s="49" t="s">
        <v>10</v>
      </c>
      <c r="N332" s="31" t="s">
        <v>1449</v>
      </c>
      <c r="O332" s="74">
        <v>8</v>
      </c>
      <c r="P332" s="49" t="s">
        <v>89</v>
      </c>
      <c r="Q332" s="31"/>
      <c r="R332" s="31" t="str">
        <f t="shared" si="131"/>
        <v>NA</v>
      </c>
      <c r="S332" s="31"/>
      <c r="T332" s="31"/>
      <c r="U332" s="49" t="s">
        <v>1422</v>
      </c>
      <c r="V332" s="49">
        <v>1</v>
      </c>
      <c r="W332" s="49">
        <v>423</v>
      </c>
      <c r="X332" s="49" t="s">
        <v>17</v>
      </c>
      <c r="Y332" s="32" t="str">
        <f t="shared" si="136"/>
        <v>NA</v>
      </c>
      <c r="Z332" s="32" t="str">
        <f t="shared" si="137"/>
        <v>NA</v>
      </c>
      <c r="AA332" s="32" t="s">
        <v>8</v>
      </c>
      <c r="AB332" s="49" t="s">
        <v>9</v>
      </c>
      <c r="AC332" s="32">
        <f t="shared" si="132"/>
        <v>45.416666666666664</v>
      </c>
      <c r="AD332" s="32">
        <f t="shared" si="133"/>
        <v>45.416666666666664</v>
      </c>
      <c r="AE332" s="32" t="str">
        <f t="shared" si="134"/>
        <v>NA</v>
      </c>
      <c r="AF332" s="32">
        <f t="shared" si="138"/>
        <v>24</v>
      </c>
      <c r="AG332" s="97">
        <v>24</v>
      </c>
      <c r="AH332" s="52" t="s">
        <v>9</v>
      </c>
      <c r="AI332" s="40" t="s">
        <v>8</v>
      </c>
      <c r="AJ332" s="52" t="s">
        <v>9</v>
      </c>
      <c r="AK332" s="40" t="s">
        <v>8</v>
      </c>
      <c r="AL332" s="52" t="s">
        <v>9</v>
      </c>
      <c r="AM332" s="32">
        <f t="shared" si="127"/>
        <v>24</v>
      </c>
      <c r="AN332" s="40">
        <f t="shared" si="128"/>
        <v>24</v>
      </c>
      <c r="AO332" s="31" t="s">
        <v>2854</v>
      </c>
      <c r="AP332" s="49">
        <v>2008</v>
      </c>
      <c r="AQ332" s="49" t="s">
        <v>515</v>
      </c>
      <c r="AR332" s="49" t="s">
        <v>196</v>
      </c>
      <c r="AS332" s="49" t="s">
        <v>368</v>
      </c>
      <c r="AT332" s="47" t="s">
        <v>524</v>
      </c>
      <c r="AU332" s="113" t="str">
        <f t="shared" si="139"/>
        <v>Simakova, O.A., 2008</v>
      </c>
      <c r="AV332" s="53" t="s">
        <v>1948</v>
      </c>
      <c r="AW332" s="50"/>
    </row>
    <row r="333" spans="1:49" s="17" customFormat="1" x14ac:dyDescent="0.3">
      <c r="A333" s="49" t="s">
        <v>88</v>
      </c>
      <c r="B333" s="97">
        <v>1</v>
      </c>
      <c r="C333" s="32" t="s">
        <v>8</v>
      </c>
      <c r="D333" s="31" t="str">
        <f t="shared" si="135"/>
        <v>NA</v>
      </c>
      <c r="E333" s="32">
        <f t="shared" si="122"/>
        <v>1</v>
      </c>
      <c r="F333" s="97">
        <v>450</v>
      </c>
      <c r="G333" s="32">
        <f t="shared" si="123"/>
        <v>45000</v>
      </c>
      <c r="H333" s="49" t="s">
        <v>63</v>
      </c>
      <c r="I333" s="49" t="s">
        <v>1193</v>
      </c>
      <c r="J333" s="49" t="s">
        <v>9</v>
      </c>
      <c r="K333" s="31"/>
      <c r="L333" s="31"/>
      <c r="M333" s="49" t="s">
        <v>10</v>
      </c>
      <c r="N333" s="31" t="s">
        <v>1449</v>
      </c>
      <c r="O333" s="74">
        <v>8</v>
      </c>
      <c r="P333" s="49" t="s">
        <v>89</v>
      </c>
      <c r="Q333" s="31"/>
      <c r="R333" s="31" t="str">
        <f t="shared" si="131"/>
        <v>NA</v>
      </c>
      <c r="S333" s="31"/>
      <c r="T333" s="31"/>
      <c r="U333" s="49" t="s">
        <v>1422</v>
      </c>
      <c r="V333" s="49">
        <v>1</v>
      </c>
      <c r="W333" s="49">
        <v>423</v>
      </c>
      <c r="X333" s="49" t="s">
        <v>17</v>
      </c>
      <c r="Y333" s="32" t="str">
        <f t="shared" si="136"/>
        <v>NA</v>
      </c>
      <c r="Z333" s="32" t="str">
        <f t="shared" si="137"/>
        <v>NA</v>
      </c>
      <c r="AA333" s="32" t="s">
        <v>8</v>
      </c>
      <c r="AB333" s="49" t="s">
        <v>9</v>
      </c>
      <c r="AC333" s="32">
        <f t="shared" si="132"/>
        <v>54.5</v>
      </c>
      <c r="AD333" s="32">
        <f t="shared" si="133"/>
        <v>54.5</v>
      </c>
      <c r="AE333" s="32" t="str">
        <f t="shared" si="134"/>
        <v>NA</v>
      </c>
      <c r="AF333" s="32">
        <f t="shared" si="138"/>
        <v>20</v>
      </c>
      <c r="AG333" s="97">
        <v>20</v>
      </c>
      <c r="AH333" s="52" t="s">
        <v>9</v>
      </c>
      <c r="AI333" s="40" t="s">
        <v>8</v>
      </c>
      <c r="AJ333" s="52" t="s">
        <v>9</v>
      </c>
      <c r="AK333" s="40" t="s">
        <v>8</v>
      </c>
      <c r="AL333" s="52" t="s">
        <v>9</v>
      </c>
      <c r="AM333" s="32">
        <f t="shared" si="127"/>
        <v>20</v>
      </c>
      <c r="AN333" s="40">
        <f t="shared" si="128"/>
        <v>20</v>
      </c>
      <c r="AO333" s="31" t="s">
        <v>2854</v>
      </c>
      <c r="AP333" s="49">
        <v>2008</v>
      </c>
      <c r="AQ333" s="49" t="s">
        <v>515</v>
      </c>
      <c r="AR333" s="49" t="s">
        <v>196</v>
      </c>
      <c r="AS333" s="49" t="s">
        <v>368</v>
      </c>
      <c r="AT333" s="47" t="s">
        <v>524</v>
      </c>
      <c r="AU333" s="113" t="str">
        <f t="shared" si="139"/>
        <v>Simakova, O.A., 2008</v>
      </c>
      <c r="AV333" s="53" t="s">
        <v>1949</v>
      </c>
      <c r="AW333" s="50"/>
    </row>
    <row r="334" spans="1:49" s="17" customFormat="1" x14ac:dyDescent="0.3">
      <c r="A334" s="49" t="s">
        <v>88</v>
      </c>
      <c r="B334" s="97">
        <v>1</v>
      </c>
      <c r="C334" s="32" t="s">
        <v>8</v>
      </c>
      <c r="D334" s="31" t="str">
        <f t="shared" si="135"/>
        <v>NA</v>
      </c>
      <c r="E334" s="32">
        <f t="shared" si="122"/>
        <v>1</v>
      </c>
      <c r="F334" s="97">
        <v>450</v>
      </c>
      <c r="G334" s="32">
        <f t="shared" si="123"/>
        <v>45000</v>
      </c>
      <c r="H334" s="49" t="s">
        <v>63</v>
      </c>
      <c r="I334" s="49" t="s">
        <v>1193</v>
      </c>
      <c r="J334" s="49" t="s">
        <v>9</v>
      </c>
      <c r="K334" s="31"/>
      <c r="L334" s="31"/>
      <c r="M334" s="49" t="s">
        <v>10</v>
      </c>
      <c r="N334" s="31" t="s">
        <v>1449</v>
      </c>
      <c r="O334" s="74">
        <v>8</v>
      </c>
      <c r="P334" s="49" t="s">
        <v>89</v>
      </c>
      <c r="Q334" s="31"/>
      <c r="R334" s="31" t="str">
        <f t="shared" si="131"/>
        <v>NA</v>
      </c>
      <c r="S334" s="31"/>
      <c r="T334" s="31"/>
      <c r="U334" s="49" t="s">
        <v>1422</v>
      </c>
      <c r="V334" s="49">
        <v>1</v>
      </c>
      <c r="W334" s="49">
        <v>423</v>
      </c>
      <c r="X334" s="49" t="s">
        <v>17</v>
      </c>
      <c r="Y334" s="32" t="str">
        <f t="shared" si="136"/>
        <v>NA</v>
      </c>
      <c r="Z334" s="32" t="str">
        <f t="shared" si="137"/>
        <v>NA</v>
      </c>
      <c r="AA334" s="32" t="s">
        <v>8</v>
      </c>
      <c r="AB334" s="49" t="s">
        <v>9</v>
      </c>
      <c r="AC334" s="32">
        <f t="shared" si="132"/>
        <v>68.125</v>
      </c>
      <c r="AD334" s="32">
        <f t="shared" si="133"/>
        <v>68.125</v>
      </c>
      <c r="AE334" s="32" t="str">
        <f t="shared" si="134"/>
        <v>NA</v>
      </c>
      <c r="AF334" s="32">
        <f t="shared" si="138"/>
        <v>16</v>
      </c>
      <c r="AG334" s="97">
        <v>16</v>
      </c>
      <c r="AH334" s="52" t="s">
        <v>9</v>
      </c>
      <c r="AI334" s="40" t="s">
        <v>8</v>
      </c>
      <c r="AJ334" s="52" t="s">
        <v>9</v>
      </c>
      <c r="AK334" s="40" t="s">
        <v>8</v>
      </c>
      <c r="AL334" s="52" t="s">
        <v>9</v>
      </c>
      <c r="AM334" s="32">
        <f t="shared" si="127"/>
        <v>16</v>
      </c>
      <c r="AN334" s="40">
        <f t="shared" si="128"/>
        <v>16</v>
      </c>
      <c r="AO334" s="31" t="s">
        <v>2854</v>
      </c>
      <c r="AP334" s="49">
        <v>2008</v>
      </c>
      <c r="AQ334" s="49" t="s">
        <v>515</v>
      </c>
      <c r="AR334" s="49" t="s">
        <v>196</v>
      </c>
      <c r="AS334" s="49" t="s">
        <v>368</v>
      </c>
      <c r="AT334" s="47" t="s">
        <v>524</v>
      </c>
      <c r="AU334" s="113" t="str">
        <f t="shared" si="139"/>
        <v>Simakova, O.A., 2008</v>
      </c>
      <c r="AV334" s="53" t="s">
        <v>1950</v>
      </c>
      <c r="AW334" s="50"/>
    </row>
    <row r="335" spans="1:49" s="17" customFormat="1" x14ac:dyDescent="0.3">
      <c r="A335" s="49" t="s">
        <v>88</v>
      </c>
      <c r="B335" s="97">
        <v>1</v>
      </c>
      <c r="C335" s="32" t="s">
        <v>8</v>
      </c>
      <c r="D335" s="31" t="str">
        <f t="shared" si="135"/>
        <v>NA</v>
      </c>
      <c r="E335" s="32">
        <f t="shared" si="122"/>
        <v>1</v>
      </c>
      <c r="F335" s="97">
        <v>450</v>
      </c>
      <c r="G335" s="32">
        <f t="shared" si="123"/>
        <v>45000</v>
      </c>
      <c r="H335" s="49" t="s">
        <v>63</v>
      </c>
      <c r="I335" s="49" t="s">
        <v>1193</v>
      </c>
      <c r="J335" s="49" t="s">
        <v>9</v>
      </c>
      <c r="K335" s="31"/>
      <c r="L335" s="31"/>
      <c r="M335" s="49" t="s">
        <v>10</v>
      </c>
      <c r="N335" s="31" t="s">
        <v>1449</v>
      </c>
      <c r="O335" s="74">
        <v>8</v>
      </c>
      <c r="P335" s="49" t="s">
        <v>89</v>
      </c>
      <c r="Q335" s="31"/>
      <c r="R335" s="31" t="str">
        <f t="shared" si="131"/>
        <v>NA</v>
      </c>
      <c r="S335" s="31"/>
      <c r="T335" s="31"/>
      <c r="U335" s="49" t="s">
        <v>1422</v>
      </c>
      <c r="V335" s="49">
        <v>1</v>
      </c>
      <c r="W335" s="49">
        <v>423</v>
      </c>
      <c r="X335" s="49" t="s">
        <v>17</v>
      </c>
      <c r="Y335" s="32" t="str">
        <f t="shared" si="136"/>
        <v>NA</v>
      </c>
      <c r="Z335" s="32" t="str">
        <f t="shared" si="137"/>
        <v>NA</v>
      </c>
      <c r="AA335" s="32" t="s">
        <v>8</v>
      </c>
      <c r="AB335" s="49" t="s">
        <v>9</v>
      </c>
      <c r="AC335" s="32">
        <f t="shared" si="132"/>
        <v>34.0625</v>
      </c>
      <c r="AD335" s="32">
        <f t="shared" si="133"/>
        <v>34.0625</v>
      </c>
      <c r="AE335" s="32" t="str">
        <f t="shared" si="134"/>
        <v>NA</v>
      </c>
      <c r="AF335" s="32">
        <f t="shared" si="138"/>
        <v>32</v>
      </c>
      <c r="AG335" s="97">
        <v>32</v>
      </c>
      <c r="AH335" s="52" t="s">
        <v>9</v>
      </c>
      <c r="AI335" s="40" t="s">
        <v>8</v>
      </c>
      <c r="AJ335" s="52" t="s">
        <v>9</v>
      </c>
      <c r="AK335" s="40" t="s">
        <v>8</v>
      </c>
      <c r="AL335" s="52" t="s">
        <v>9</v>
      </c>
      <c r="AM335" s="32">
        <f t="shared" si="127"/>
        <v>32</v>
      </c>
      <c r="AN335" s="40">
        <f t="shared" si="128"/>
        <v>32</v>
      </c>
      <c r="AO335" s="31" t="s">
        <v>2854</v>
      </c>
      <c r="AP335" s="49">
        <v>2008</v>
      </c>
      <c r="AQ335" s="49" t="s">
        <v>515</v>
      </c>
      <c r="AR335" s="49" t="s">
        <v>196</v>
      </c>
      <c r="AS335" s="49" t="s">
        <v>368</v>
      </c>
      <c r="AT335" s="47" t="s">
        <v>524</v>
      </c>
      <c r="AU335" s="113" t="str">
        <f t="shared" si="139"/>
        <v>Simakova, O.A., 2008</v>
      </c>
      <c r="AV335" s="53" t="s">
        <v>1951</v>
      </c>
      <c r="AW335" s="50"/>
    </row>
    <row r="336" spans="1:49" s="17" customFormat="1" x14ac:dyDescent="0.3">
      <c r="A336" s="49" t="s">
        <v>88</v>
      </c>
      <c r="B336" s="97">
        <v>1</v>
      </c>
      <c r="C336" s="32" t="s">
        <v>8</v>
      </c>
      <c r="D336" s="31" t="str">
        <f t="shared" si="135"/>
        <v>NA</v>
      </c>
      <c r="E336" s="32">
        <f t="shared" si="122"/>
        <v>1</v>
      </c>
      <c r="F336" s="97">
        <v>450</v>
      </c>
      <c r="G336" s="32">
        <f t="shared" si="123"/>
        <v>45000</v>
      </c>
      <c r="H336" s="49" t="s">
        <v>63</v>
      </c>
      <c r="I336" s="49" t="s">
        <v>1193</v>
      </c>
      <c r="J336" s="49" t="s">
        <v>9</v>
      </c>
      <c r="K336" s="31"/>
      <c r="L336" s="31"/>
      <c r="M336" s="49" t="s">
        <v>10</v>
      </c>
      <c r="N336" s="31" t="s">
        <v>1449</v>
      </c>
      <c r="O336" s="74">
        <v>8</v>
      </c>
      <c r="P336" s="49" t="s">
        <v>89</v>
      </c>
      <c r="Q336" s="31"/>
      <c r="R336" s="31" t="str">
        <f t="shared" si="131"/>
        <v>NA</v>
      </c>
      <c r="S336" s="31"/>
      <c r="T336" s="31"/>
      <c r="U336" s="49" t="s">
        <v>1422</v>
      </c>
      <c r="V336" s="49">
        <v>1</v>
      </c>
      <c r="W336" s="49">
        <v>423</v>
      </c>
      <c r="X336" s="49" t="s">
        <v>17</v>
      </c>
      <c r="Y336" s="32" t="str">
        <f t="shared" si="136"/>
        <v>NA</v>
      </c>
      <c r="Z336" s="32" t="str">
        <f t="shared" si="137"/>
        <v>NA</v>
      </c>
      <c r="AA336" s="32" t="s">
        <v>8</v>
      </c>
      <c r="AB336" s="49" t="s">
        <v>9</v>
      </c>
      <c r="AC336" s="32">
        <f t="shared" si="132"/>
        <v>29.45945945945946</v>
      </c>
      <c r="AD336" s="32">
        <f t="shared" si="133"/>
        <v>29.45945945945946</v>
      </c>
      <c r="AE336" s="32" t="str">
        <f t="shared" si="134"/>
        <v>NA</v>
      </c>
      <c r="AF336" s="32">
        <f t="shared" si="138"/>
        <v>37</v>
      </c>
      <c r="AG336" s="97">
        <v>37</v>
      </c>
      <c r="AH336" s="52" t="s">
        <v>9</v>
      </c>
      <c r="AI336" s="40" t="s">
        <v>8</v>
      </c>
      <c r="AJ336" s="52" t="s">
        <v>9</v>
      </c>
      <c r="AK336" s="40" t="s">
        <v>8</v>
      </c>
      <c r="AL336" s="52" t="s">
        <v>9</v>
      </c>
      <c r="AM336" s="32">
        <f t="shared" si="127"/>
        <v>37</v>
      </c>
      <c r="AN336" s="40">
        <f t="shared" si="128"/>
        <v>37</v>
      </c>
      <c r="AO336" s="31" t="s">
        <v>2854</v>
      </c>
      <c r="AP336" s="49">
        <v>2008</v>
      </c>
      <c r="AQ336" s="49" t="s">
        <v>515</v>
      </c>
      <c r="AR336" s="49" t="s">
        <v>196</v>
      </c>
      <c r="AS336" s="49" t="s">
        <v>368</v>
      </c>
      <c r="AT336" s="47" t="s">
        <v>524</v>
      </c>
      <c r="AU336" s="113" t="str">
        <f t="shared" si="139"/>
        <v>Simakova, O.A., 2008</v>
      </c>
      <c r="AV336" s="53" t="s">
        <v>1952</v>
      </c>
      <c r="AW336" s="50"/>
    </row>
    <row r="337" spans="1:49" s="17" customFormat="1" x14ac:dyDescent="0.3">
      <c r="A337" s="49" t="s">
        <v>88</v>
      </c>
      <c r="B337" s="97">
        <v>1</v>
      </c>
      <c r="C337" s="32" t="s">
        <v>8</v>
      </c>
      <c r="D337" s="31" t="str">
        <f t="shared" si="135"/>
        <v>NA</v>
      </c>
      <c r="E337" s="32">
        <f t="shared" si="122"/>
        <v>1</v>
      </c>
      <c r="F337" s="97">
        <v>450</v>
      </c>
      <c r="G337" s="32">
        <f t="shared" si="123"/>
        <v>45000</v>
      </c>
      <c r="H337" s="49" t="s">
        <v>63</v>
      </c>
      <c r="I337" s="49" t="s">
        <v>1193</v>
      </c>
      <c r="J337" s="49" t="s">
        <v>9</v>
      </c>
      <c r="K337" s="31"/>
      <c r="L337" s="31"/>
      <c r="M337" s="49" t="s">
        <v>10</v>
      </c>
      <c r="N337" s="31" t="s">
        <v>1449</v>
      </c>
      <c r="O337" s="74">
        <v>8</v>
      </c>
      <c r="P337" s="49" t="s">
        <v>89</v>
      </c>
      <c r="Q337" s="31"/>
      <c r="R337" s="31" t="str">
        <f t="shared" si="131"/>
        <v>NA</v>
      </c>
      <c r="S337" s="31"/>
      <c r="T337" s="31"/>
      <c r="U337" s="49" t="s">
        <v>1422</v>
      </c>
      <c r="V337" s="49">
        <v>1</v>
      </c>
      <c r="W337" s="49">
        <v>423</v>
      </c>
      <c r="X337" s="49" t="s">
        <v>17</v>
      </c>
      <c r="Y337" s="32" t="str">
        <f t="shared" si="136"/>
        <v>NA</v>
      </c>
      <c r="Z337" s="32" t="str">
        <f t="shared" si="137"/>
        <v>NA</v>
      </c>
      <c r="AA337" s="32" t="s">
        <v>8</v>
      </c>
      <c r="AB337" s="49" t="s">
        <v>9</v>
      </c>
      <c r="AC337" s="32">
        <f t="shared" si="132"/>
        <v>31.142857142857142</v>
      </c>
      <c r="AD337" s="32">
        <f t="shared" si="133"/>
        <v>31.142857142857142</v>
      </c>
      <c r="AE337" s="32" t="str">
        <f t="shared" si="134"/>
        <v>NA</v>
      </c>
      <c r="AF337" s="32">
        <f t="shared" si="138"/>
        <v>35</v>
      </c>
      <c r="AG337" s="97">
        <v>35</v>
      </c>
      <c r="AH337" s="52" t="s">
        <v>9</v>
      </c>
      <c r="AI337" s="40" t="s">
        <v>8</v>
      </c>
      <c r="AJ337" s="52" t="s">
        <v>9</v>
      </c>
      <c r="AK337" s="40" t="s">
        <v>8</v>
      </c>
      <c r="AL337" s="52" t="s">
        <v>9</v>
      </c>
      <c r="AM337" s="32">
        <f t="shared" si="127"/>
        <v>35</v>
      </c>
      <c r="AN337" s="40">
        <f t="shared" si="128"/>
        <v>35</v>
      </c>
      <c r="AO337" s="31" t="s">
        <v>2854</v>
      </c>
      <c r="AP337" s="49">
        <v>2008</v>
      </c>
      <c r="AQ337" s="49" t="s">
        <v>515</v>
      </c>
      <c r="AR337" s="49" t="s">
        <v>196</v>
      </c>
      <c r="AS337" s="49" t="s">
        <v>368</v>
      </c>
      <c r="AT337" s="47" t="s">
        <v>524</v>
      </c>
      <c r="AU337" s="113" t="str">
        <f t="shared" si="139"/>
        <v>Simakova, O.A., 2008</v>
      </c>
      <c r="AV337" s="53" t="s">
        <v>1953</v>
      </c>
      <c r="AW337" s="50"/>
    </row>
    <row r="338" spans="1:49" s="17" customFormat="1" x14ac:dyDescent="0.3">
      <c r="A338" s="31" t="s">
        <v>2439</v>
      </c>
      <c r="B338" s="97">
        <v>0.5</v>
      </c>
      <c r="C338" s="32" t="s">
        <v>8</v>
      </c>
      <c r="D338" s="31" t="str">
        <f t="shared" si="135"/>
        <v>NA</v>
      </c>
      <c r="E338" s="32">
        <f t="shared" si="122"/>
        <v>0.5</v>
      </c>
      <c r="F338" s="40"/>
      <c r="G338" s="32" t="s">
        <v>8</v>
      </c>
      <c r="H338" s="49" t="s">
        <v>63</v>
      </c>
      <c r="I338" s="49" t="s">
        <v>1277</v>
      </c>
      <c r="J338" s="49" t="s">
        <v>9</v>
      </c>
      <c r="K338" s="31"/>
      <c r="L338" s="31"/>
      <c r="M338" s="49" t="s">
        <v>10</v>
      </c>
      <c r="N338" s="31" t="s">
        <v>16</v>
      </c>
      <c r="O338" s="31"/>
      <c r="P338" s="49" t="s">
        <v>199</v>
      </c>
      <c r="Q338" s="31"/>
      <c r="R338" s="31" t="str">
        <f t="shared" si="131"/>
        <v>NA</v>
      </c>
      <c r="S338" s="31"/>
      <c r="T338" s="31"/>
      <c r="U338" s="31" t="s">
        <v>8</v>
      </c>
      <c r="V338" s="31"/>
      <c r="W338" s="31"/>
      <c r="X338" s="49" t="s">
        <v>29</v>
      </c>
      <c r="Y338" s="32" t="str">
        <f t="shared" si="136"/>
        <v>NA</v>
      </c>
      <c r="Z338" s="32" t="str">
        <f t="shared" si="137"/>
        <v>NA</v>
      </c>
      <c r="AA338" s="32" t="s">
        <v>8</v>
      </c>
      <c r="AB338" s="49" t="s">
        <v>9</v>
      </c>
      <c r="AC338" s="32">
        <f t="shared" si="132"/>
        <v>7.7857142857142856</v>
      </c>
      <c r="AD338" s="32">
        <f t="shared" si="133"/>
        <v>7.7857142857142856</v>
      </c>
      <c r="AE338" s="32" t="str">
        <f t="shared" si="134"/>
        <v>NA</v>
      </c>
      <c r="AF338" s="32" t="str">
        <f t="shared" si="138"/>
        <v>NA</v>
      </c>
      <c r="AG338" s="40" t="s">
        <v>8</v>
      </c>
      <c r="AH338" s="52" t="s">
        <v>9</v>
      </c>
      <c r="AI338" s="97">
        <v>300</v>
      </c>
      <c r="AJ338" s="52" t="s">
        <v>9</v>
      </c>
      <c r="AK338" s="97">
        <v>140</v>
      </c>
      <c r="AL338" s="52" t="s">
        <v>9</v>
      </c>
      <c r="AM338" s="32">
        <f t="shared" si="127"/>
        <v>140</v>
      </c>
      <c r="AN338" s="40">
        <f t="shared" si="128"/>
        <v>140</v>
      </c>
      <c r="AO338" s="34" t="s">
        <v>2841</v>
      </c>
      <c r="AP338" s="49">
        <v>2008</v>
      </c>
      <c r="AQ338" s="49" t="s">
        <v>1757</v>
      </c>
      <c r="AR338" s="49" t="s">
        <v>119</v>
      </c>
      <c r="AS338" s="49" t="s">
        <v>261</v>
      </c>
      <c r="AT338" s="49" t="s">
        <v>87</v>
      </c>
      <c r="AU338" s="113" t="str">
        <f t="shared" ref="AU338:AU352" si="140">AQ338&amp;", "&amp;AP338</f>
        <v>Bueres, R.F., 2008</v>
      </c>
      <c r="AV338" s="53" t="s">
        <v>1278</v>
      </c>
      <c r="AW338" s="50"/>
    </row>
    <row r="339" spans="1:49" s="17" customFormat="1" x14ac:dyDescent="0.3">
      <c r="A339" s="31" t="s">
        <v>2439</v>
      </c>
      <c r="B339" s="97">
        <v>1</v>
      </c>
      <c r="C339" s="32" t="s">
        <v>8</v>
      </c>
      <c r="D339" s="31" t="str">
        <f t="shared" si="135"/>
        <v>NA</v>
      </c>
      <c r="E339" s="32">
        <f t="shared" si="122"/>
        <v>1</v>
      </c>
      <c r="F339" s="40"/>
      <c r="G339" s="32" t="s">
        <v>8</v>
      </c>
      <c r="H339" s="49" t="s">
        <v>63</v>
      </c>
      <c r="I339" s="49" t="s">
        <v>1277</v>
      </c>
      <c r="J339" s="49" t="s">
        <v>9</v>
      </c>
      <c r="K339" s="31"/>
      <c r="L339" s="31"/>
      <c r="M339" s="49" t="s">
        <v>10</v>
      </c>
      <c r="N339" s="31" t="s">
        <v>16</v>
      </c>
      <c r="O339" s="31"/>
      <c r="P339" s="49" t="s">
        <v>199</v>
      </c>
      <c r="Q339" s="31"/>
      <c r="R339" s="31" t="str">
        <f t="shared" si="131"/>
        <v>NA</v>
      </c>
      <c r="S339" s="31"/>
      <c r="T339" s="31"/>
      <c r="U339" s="31" t="s">
        <v>8</v>
      </c>
      <c r="V339" s="31"/>
      <c r="W339" s="31"/>
      <c r="X339" s="49" t="s">
        <v>29</v>
      </c>
      <c r="Y339" s="32" t="str">
        <f t="shared" si="136"/>
        <v>NA</v>
      </c>
      <c r="Z339" s="32" t="str">
        <f t="shared" si="137"/>
        <v>NA</v>
      </c>
      <c r="AA339" s="32" t="s">
        <v>8</v>
      </c>
      <c r="AB339" s="49" t="s">
        <v>9</v>
      </c>
      <c r="AC339" s="32">
        <f t="shared" si="132"/>
        <v>6.8125</v>
      </c>
      <c r="AD339" s="32">
        <f t="shared" si="133"/>
        <v>6.8125</v>
      </c>
      <c r="AE339" s="32" t="str">
        <f t="shared" si="134"/>
        <v>NA</v>
      </c>
      <c r="AF339" s="32" t="str">
        <f t="shared" si="138"/>
        <v>NA</v>
      </c>
      <c r="AG339" s="40" t="s">
        <v>8</v>
      </c>
      <c r="AH339" s="52" t="s">
        <v>9</v>
      </c>
      <c r="AI339" s="97">
        <v>300</v>
      </c>
      <c r="AJ339" s="52" t="s">
        <v>9</v>
      </c>
      <c r="AK339" s="97">
        <v>160</v>
      </c>
      <c r="AL339" s="52" t="s">
        <v>9</v>
      </c>
      <c r="AM339" s="32">
        <f t="shared" si="127"/>
        <v>160</v>
      </c>
      <c r="AN339" s="40">
        <f t="shared" si="128"/>
        <v>160</v>
      </c>
      <c r="AO339" s="34" t="s">
        <v>2841</v>
      </c>
      <c r="AP339" s="49">
        <v>2008</v>
      </c>
      <c r="AQ339" s="49" t="s">
        <v>1757</v>
      </c>
      <c r="AR339" s="49" t="s">
        <v>119</v>
      </c>
      <c r="AS339" s="49" t="s">
        <v>261</v>
      </c>
      <c r="AT339" s="49" t="s">
        <v>87</v>
      </c>
      <c r="AU339" s="113" t="str">
        <f t="shared" si="140"/>
        <v>Bueres, R.F., 2008</v>
      </c>
      <c r="AV339" s="53" t="s">
        <v>1278</v>
      </c>
      <c r="AW339" s="50"/>
    </row>
    <row r="340" spans="1:49" s="17" customFormat="1" x14ac:dyDescent="0.3">
      <c r="A340" s="49" t="s">
        <v>1954</v>
      </c>
      <c r="B340" s="97">
        <v>20</v>
      </c>
      <c r="C340" s="32" t="s">
        <v>8</v>
      </c>
      <c r="D340" s="31" t="str">
        <f t="shared" si="135"/>
        <v>NA</v>
      </c>
      <c r="E340" s="32">
        <f t="shared" si="122"/>
        <v>20</v>
      </c>
      <c r="F340" s="40"/>
      <c r="G340" s="32" t="s">
        <v>8</v>
      </c>
      <c r="H340" s="49" t="s">
        <v>63</v>
      </c>
      <c r="I340" s="49" t="s">
        <v>279</v>
      </c>
      <c r="J340" s="49" t="s">
        <v>9</v>
      </c>
      <c r="K340" s="31"/>
      <c r="L340" s="31"/>
      <c r="M340" s="49" t="s">
        <v>217</v>
      </c>
      <c r="N340" s="49" t="s">
        <v>1452</v>
      </c>
      <c r="O340" s="75">
        <v>13.2</v>
      </c>
      <c r="P340" s="49" t="s">
        <v>89</v>
      </c>
      <c r="Q340" s="31"/>
      <c r="R340" s="31" t="str">
        <f t="shared" si="131"/>
        <v>NA</v>
      </c>
      <c r="S340" s="31"/>
      <c r="T340" s="31"/>
      <c r="U340" s="49" t="s">
        <v>1424</v>
      </c>
      <c r="V340" s="31"/>
      <c r="W340" s="49">
        <v>298</v>
      </c>
      <c r="X340" s="49" t="s">
        <v>29</v>
      </c>
      <c r="Y340" s="32" t="str">
        <f t="shared" si="136"/>
        <v>NA</v>
      </c>
      <c r="Z340" s="32" t="str">
        <f t="shared" si="137"/>
        <v>NA</v>
      </c>
      <c r="AA340" s="32" t="s">
        <v>8</v>
      </c>
      <c r="AB340" s="49" t="s">
        <v>9</v>
      </c>
      <c r="AC340" s="32">
        <f t="shared" si="132"/>
        <v>27.948717948717949</v>
      </c>
      <c r="AD340" s="32">
        <f t="shared" si="133"/>
        <v>27.948717948717949</v>
      </c>
      <c r="AE340" s="32" t="str">
        <f t="shared" si="134"/>
        <v>NA</v>
      </c>
      <c r="AF340" s="32" t="str">
        <f t="shared" si="138"/>
        <v>NA</v>
      </c>
      <c r="AG340" s="40" t="s">
        <v>8</v>
      </c>
      <c r="AH340" s="52" t="s">
        <v>9</v>
      </c>
      <c r="AI340" s="97">
        <v>38</v>
      </c>
      <c r="AJ340" s="52" t="s">
        <v>9</v>
      </c>
      <c r="AK340" s="97">
        <v>39</v>
      </c>
      <c r="AL340" s="52">
        <v>9</v>
      </c>
      <c r="AM340" s="32">
        <f t="shared" si="127"/>
        <v>39</v>
      </c>
      <c r="AN340" s="40">
        <f t="shared" si="128"/>
        <v>39</v>
      </c>
      <c r="AO340" s="53" t="s">
        <v>2842</v>
      </c>
      <c r="AP340" s="49">
        <v>2009</v>
      </c>
      <c r="AQ340" s="49" t="s">
        <v>1758</v>
      </c>
      <c r="AR340" s="31" t="s">
        <v>11</v>
      </c>
      <c r="AS340" s="49" t="s">
        <v>463</v>
      </c>
      <c r="AT340" s="49" t="s">
        <v>315</v>
      </c>
      <c r="AU340" s="113" t="str">
        <f t="shared" si="140"/>
        <v>Suo, Y., 2009</v>
      </c>
      <c r="AV340" s="53" t="s">
        <v>1444</v>
      </c>
      <c r="AW340" s="50"/>
    </row>
    <row r="341" spans="1:49" s="17" customFormat="1" x14ac:dyDescent="0.3">
      <c r="A341" s="49" t="s">
        <v>1954</v>
      </c>
      <c r="B341" s="97">
        <v>20</v>
      </c>
      <c r="C341" s="32" t="s">
        <v>8</v>
      </c>
      <c r="D341" s="31" t="str">
        <f t="shared" si="135"/>
        <v>NA</v>
      </c>
      <c r="E341" s="32">
        <f t="shared" si="122"/>
        <v>20</v>
      </c>
      <c r="F341" s="40"/>
      <c r="G341" s="32" t="s">
        <v>8</v>
      </c>
      <c r="H341" s="49" t="s">
        <v>63</v>
      </c>
      <c r="I341" s="49" t="s">
        <v>279</v>
      </c>
      <c r="J341" s="49" t="s">
        <v>9</v>
      </c>
      <c r="K341" s="31"/>
      <c r="L341" s="31"/>
      <c r="M341" s="49" t="s">
        <v>217</v>
      </c>
      <c r="N341" s="49" t="s">
        <v>1452</v>
      </c>
      <c r="O341" s="75">
        <v>12.5</v>
      </c>
      <c r="P341" s="49" t="s">
        <v>89</v>
      </c>
      <c r="Q341" s="31"/>
      <c r="R341" s="31" t="str">
        <f t="shared" si="131"/>
        <v>NA</v>
      </c>
      <c r="S341" s="31"/>
      <c r="T341" s="31"/>
      <c r="U341" s="49" t="s">
        <v>1424</v>
      </c>
      <c r="V341" s="31"/>
      <c r="W341" s="49">
        <v>298</v>
      </c>
      <c r="X341" s="49" t="s">
        <v>29</v>
      </c>
      <c r="Y341" s="32" t="str">
        <f t="shared" si="136"/>
        <v>NA</v>
      </c>
      <c r="Z341" s="32" t="str">
        <f t="shared" si="137"/>
        <v>NA</v>
      </c>
      <c r="AA341" s="32" t="s">
        <v>8</v>
      </c>
      <c r="AB341" s="49" t="s">
        <v>9</v>
      </c>
      <c r="AC341" s="32">
        <f t="shared" si="132"/>
        <v>20.96153846153846</v>
      </c>
      <c r="AD341" s="32">
        <f t="shared" si="133"/>
        <v>20.96153846153846</v>
      </c>
      <c r="AE341" s="32" t="str">
        <f t="shared" si="134"/>
        <v>NA</v>
      </c>
      <c r="AF341" s="32" t="str">
        <f t="shared" si="138"/>
        <v>NA</v>
      </c>
      <c r="AG341" s="40" t="s">
        <v>8</v>
      </c>
      <c r="AH341" s="52" t="s">
        <v>9</v>
      </c>
      <c r="AI341" s="97">
        <v>50</v>
      </c>
      <c r="AJ341" s="52" t="s">
        <v>9</v>
      </c>
      <c r="AK341" s="97">
        <v>52</v>
      </c>
      <c r="AL341" s="52">
        <v>18</v>
      </c>
      <c r="AM341" s="32">
        <f t="shared" si="127"/>
        <v>52</v>
      </c>
      <c r="AN341" s="40">
        <f t="shared" si="128"/>
        <v>52</v>
      </c>
      <c r="AO341" s="53" t="s">
        <v>2842</v>
      </c>
      <c r="AP341" s="49">
        <v>2009</v>
      </c>
      <c r="AQ341" s="49" t="s">
        <v>1758</v>
      </c>
      <c r="AR341" s="31" t="s">
        <v>11</v>
      </c>
      <c r="AS341" s="49" t="s">
        <v>463</v>
      </c>
      <c r="AT341" s="49" t="s">
        <v>315</v>
      </c>
      <c r="AU341" s="113" t="str">
        <f t="shared" si="140"/>
        <v>Suo, Y., 2009</v>
      </c>
      <c r="AV341" s="53" t="s">
        <v>1445</v>
      </c>
      <c r="AW341" s="50"/>
    </row>
    <row r="342" spans="1:49" s="17" customFormat="1" x14ac:dyDescent="0.3">
      <c r="A342" s="49" t="s">
        <v>1954</v>
      </c>
      <c r="B342" s="97">
        <v>20</v>
      </c>
      <c r="C342" s="32" t="s">
        <v>8</v>
      </c>
      <c r="D342" s="31" t="str">
        <f t="shared" si="135"/>
        <v>NA</v>
      </c>
      <c r="E342" s="32">
        <f t="shared" si="122"/>
        <v>20</v>
      </c>
      <c r="F342" s="40"/>
      <c r="G342" s="32" t="s">
        <v>8</v>
      </c>
      <c r="H342" s="49" t="s">
        <v>63</v>
      </c>
      <c r="I342" s="49" t="s">
        <v>279</v>
      </c>
      <c r="J342" s="49" t="s">
        <v>9</v>
      </c>
      <c r="K342" s="31"/>
      <c r="L342" s="31"/>
      <c r="M342" s="49" t="s">
        <v>217</v>
      </c>
      <c r="N342" s="49" t="s">
        <v>1452</v>
      </c>
      <c r="O342" s="75">
        <v>12.1</v>
      </c>
      <c r="P342" s="49" t="s">
        <v>89</v>
      </c>
      <c r="Q342" s="31"/>
      <c r="R342" s="31" t="str">
        <f t="shared" si="131"/>
        <v>NA</v>
      </c>
      <c r="S342" s="31"/>
      <c r="T342" s="31"/>
      <c r="U342" s="49" t="s">
        <v>1424</v>
      </c>
      <c r="V342" s="31"/>
      <c r="W342" s="49">
        <v>298</v>
      </c>
      <c r="X342" s="49" t="s">
        <v>29</v>
      </c>
      <c r="Y342" s="32" t="str">
        <f t="shared" si="136"/>
        <v>NA</v>
      </c>
      <c r="Z342" s="32" t="str">
        <f t="shared" si="137"/>
        <v>NA</v>
      </c>
      <c r="AA342" s="32" t="s">
        <v>8</v>
      </c>
      <c r="AB342" s="49" t="s">
        <v>9</v>
      </c>
      <c r="AC342" s="32">
        <f t="shared" si="132"/>
        <v>17.868852459016395</v>
      </c>
      <c r="AD342" s="32">
        <f t="shared" si="133"/>
        <v>17.868852459016395</v>
      </c>
      <c r="AE342" s="32" t="str">
        <f t="shared" si="134"/>
        <v>NA</v>
      </c>
      <c r="AF342" s="32" t="str">
        <f t="shared" si="138"/>
        <v>NA</v>
      </c>
      <c r="AG342" s="40" t="s">
        <v>8</v>
      </c>
      <c r="AH342" s="52" t="s">
        <v>9</v>
      </c>
      <c r="AI342" s="97">
        <v>61</v>
      </c>
      <c r="AJ342" s="52" t="s">
        <v>9</v>
      </c>
      <c r="AK342" s="97">
        <v>61</v>
      </c>
      <c r="AL342" s="52">
        <v>21</v>
      </c>
      <c r="AM342" s="32">
        <f t="shared" si="127"/>
        <v>61</v>
      </c>
      <c r="AN342" s="40">
        <f t="shared" si="128"/>
        <v>61</v>
      </c>
      <c r="AO342" s="53" t="s">
        <v>2842</v>
      </c>
      <c r="AP342" s="49">
        <v>2009</v>
      </c>
      <c r="AQ342" s="49" t="s">
        <v>1758</v>
      </c>
      <c r="AR342" s="31" t="s">
        <v>11</v>
      </c>
      <c r="AS342" s="49" t="s">
        <v>463</v>
      </c>
      <c r="AT342" s="49" t="s">
        <v>315</v>
      </c>
      <c r="AU342" s="113" t="str">
        <f t="shared" si="140"/>
        <v>Suo, Y., 2009</v>
      </c>
      <c r="AV342" s="53" t="s">
        <v>1443</v>
      </c>
      <c r="AW342" s="50"/>
    </row>
    <row r="343" spans="1:49" s="17" customFormat="1" x14ac:dyDescent="0.3">
      <c r="A343" s="49" t="s">
        <v>1954</v>
      </c>
      <c r="B343" s="97">
        <v>20</v>
      </c>
      <c r="C343" s="32" t="s">
        <v>8</v>
      </c>
      <c r="D343" s="31" t="str">
        <f t="shared" si="135"/>
        <v>NA</v>
      </c>
      <c r="E343" s="32">
        <f t="shared" si="122"/>
        <v>20</v>
      </c>
      <c r="F343" s="40"/>
      <c r="G343" s="32" t="s">
        <v>8</v>
      </c>
      <c r="H343" s="49" t="s">
        <v>63</v>
      </c>
      <c r="I343" s="49" t="s">
        <v>279</v>
      </c>
      <c r="J343" s="49" t="s">
        <v>9</v>
      </c>
      <c r="K343" s="31"/>
      <c r="L343" s="31"/>
      <c r="M343" s="49" t="s">
        <v>217</v>
      </c>
      <c r="N343" s="49" t="s">
        <v>1452</v>
      </c>
      <c r="O343" s="75">
        <v>11.9</v>
      </c>
      <c r="P343" s="49" t="s">
        <v>89</v>
      </c>
      <c r="Q343" s="31"/>
      <c r="R343" s="31" t="str">
        <f t="shared" si="131"/>
        <v>NA</v>
      </c>
      <c r="S343" s="31"/>
      <c r="T343" s="31"/>
      <c r="U343" s="49" t="s">
        <v>1424</v>
      </c>
      <c r="V343" s="31"/>
      <c r="W343" s="49">
        <v>298</v>
      </c>
      <c r="X343" s="49" t="s">
        <v>29</v>
      </c>
      <c r="Y343" s="32" t="str">
        <f t="shared" si="136"/>
        <v>NA</v>
      </c>
      <c r="Z343" s="32" t="str">
        <f t="shared" si="137"/>
        <v>NA</v>
      </c>
      <c r="AA343" s="32" t="s">
        <v>8</v>
      </c>
      <c r="AB343" s="49" t="s">
        <v>9</v>
      </c>
      <c r="AC343" s="32">
        <f t="shared" si="132"/>
        <v>14.533333333333333</v>
      </c>
      <c r="AD343" s="32">
        <f t="shared" si="133"/>
        <v>14.533333333333333</v>
      </c>
      <c r="AE343" s="32" t="str">
        <f t="shared" si="134"/>
        <v>NA</v>
      </c>
      <c r="AF343" s="32" t="str">
        <f t="shared" si="138"/>
        <v>NA</v>
      </c>
      <c r="AG343" s="40" t="s">
        <v>8</v>
      </c>
      <c r="AH343" s="52" t="s">
        <v>9</v>
      </c>
      <c r="AI343" s="97">
        <v>68</v>
      </c>
      <c r="AJ343" s="52" t="s">
        <v>9</v>
      </c>
      <c r="AK343" s="97">
        <v>75</v>
      </c>
      <c r="AL343" s="52">
        <v>29</v>
      </c>
      <c r="AM343" s="32">
        <f t="shared" si="127"/>
        <v>75</v>
      </c>
      <c r="AN343" s="40">
        <f t="shared" si="128"/>
        <v>75</v>
      </c>
      <c r="AO343" s="53" t="s">
        <v>2842</v>
      </c>
      <c r="AP343" s="49">
        <v>2009</v>
      </c>
      <c r="AQ343" s="49" t="s">
        <v>1758</v>
      </c>
      <c r="AR343" s="31" t="s">
        <v>11</v>
      </c>
      <c r="AS343" s="49" t="s">
        <v>463</v>
      </c>
      <c r="AT343" s="49" t="s">
        <v>315</v>
      </c>
      <c r="AU343" s="113" t="str">
        <f t="shared" si="140"/>
        <v>Suo, Y., 2009</v>
      </c>
      <c r="AV343" s="53" t="s">
        <v>1442</v>
      </c>
      <c r="AW343" s="50"/>
    </row>
    <row r="344" spans="1:49" s="17" customFormat="1" x14ac:dyDescent="0.3">
      <c r="A344" s="49" t="s">
        <v>1339</v>
      </c>
      <c r="B344" s="97">
        <v>20</v>
      </c>
      <c r="C344" s="52">
        <v>12.3</v>
      </c>
      <c r="D344" s="31">
        <f t="shared" si="135"/>
        <v>0.38499999999999995</v>
      </c>
      <c r="E344" s="32">
        <f t="shared" si="122"/>
        <v>20</v>
      </c>
      <c r="F344" s="97">
        <v>931</v>
      </c>
      <c r="G344" s="32">
        <f t="shared" si="123"/>
        <v>4655</v>
      </c>
      <c r="H344" s="49" t="s">
        <v>63</v>
      </c>
      <c r="I344" s="49" t="s">
        <v>737</v>
      </c>
      <c r="J344" s="49" t="s">
        <v>738</v>
      </c>
      <c r="K344" s="31"/>
      <c r="L344" s="31"/>
      <c r="M344" s="49" t="s">
        <v>10</v>
      </c>
      <c r="N344" s="31" t="s">
        <v>298</v>
      </c>
      <c r="O344" s="73">
        <v>11</v>
      </c>
      <c r="P344" s="49" t="s">
        <v>89</v>
      </c>
      <c r="Q344" s="31"/>
      <c r="R344" s="31" t="str">
        <f t="shared" si="131"/>
        <v>NA</v>
      </c>
      <c r="S344" s="31"/>
      <c r="T344" s="31"/>
      <c r="U344" s="31" t="s">
        <v>8</v>
      </c>
      <c r="V344" s="31"/>
      <c r="W344" s="31"/>
      <c r="X344" s="49" t="s">
        <v>29</v>
      </c>
      <c r="Y344" s="32" t="str">
        <f t="shared" si="136"/>
        <v>NA</v>
      </c>
      <c r="Z344" s="32" t="str">
        <f t="shared" si="137"/>
        <v>NA</v>
      </c>
      <c r="AA344" s="32" t="s">
        <v>8</v>
      </c>
      <c r="AB344" s="49" t="s">
        <v>9</v>
      </c>
      <c r="AC344" s="32">
        <f t="shared" si="132"/>
        <v>21.8</v>
      </c>
      <c r="AD344" s="32">
        <f t="shared" si="133"/>
        <v>21.8</v>
      </c>
      <c r="AE344" s="32" t="str">
        <f t="shared" si="134"/>
        <v>NA</v>
      </c>
      <c r="AF344" s="32" t="str">
        <f t="shared" si="138"/>
        <v>NA</v>
      </c>
      <c r="AG344" s="40" t="s">
        <v>8</v>
      </c>
      <c r="AH344" s="52" t="s">
        <v>9</v>
      </c>
      <c r="AI344" s="97">
        <v>49</v>
      </c>
      <c r="AJ344" s="52" t="s">
        <v>9</v>
      </c>
      <c r="AK344" s="97">
        <v>50</v>
      </c>
      <c r="AL344" s="52" t="s">
        <v>9</v>
      </c>
      <c r="AM344" s="32">
        <f t="shared" si="127"/>
        <v>50</v>
      </c>
      <c r="AN344" s="40">
        <f t="shared" si="128"/>
        <v>50</v>
      </c>
      <c r="AO344" s="53" t="s">
        <v>2842</v>
      </c>
      <c r="AP344" s="49">
        <v>2009</v>
      </c>
      <c r="AQ344" s="49" t="s">
        <v>1759</v>
      </c>
      <c r="AR344" s="49" t="s">
        <v>736</v>
      </c>
      <c r="AS344" s="49" t="s">
        <v>462</v>
      </c>
      <c r="AT344" s="49" t="s">
        <v>13</v>
      </c>
      <c r="AU344" s="113" t="str">
        <f t="shared" si="140"/>
        <v>Sun, Z.-P., 2009</v>
      </c>
      <c r="AV344" s="28"/>
      <c r="AW344" s="50"/>
    </row>
    <row r="345" spans="1:49" s="17" customFormat="1" x14ac:dyDescent="0.3">
      <c r="A345" s="49" t="s">
        <v>1339</v>
      </c>
      <c r="B345" s="97">
        <v>20</v>
      </c>
      <c r="C345" s="52">
        <v>13.6</v>
      </c>
      <c r="D345" s="31">
        <f t="shared" si="135"/>
        <v>0.32</v>
      </c>
      <c r="E345" s="32">
        <f t="shared" si="122"/>
        <v>20</v>
      </c>
      <c r="F345" s="97">
        <v>764</v>
      </c>
      <c r="G345" s="32">
        <f t="shared" si="123"/>
        <v>3820</v>
      </c>
      <c r="H345" s="49" t="s">
        <v>63</v>
      </c>
      <c r="I345" s="49" t="s">
        <v>737</v>
      </c>
      <c r="J345" s="49" t="s">
        <v>738</v>
      </c>
      <c r="K345" s="31"/>
      <c r="L345" s="31"/>
      <c r="M345" s="49" t="s">
        <v>10</v>
      </c>
      <c r="N345" s="31" t="s">
        <v>298</v>
      </c>
      <c r="O345" s="73">
        <v>11</v>
      </c>
      <c r="P345" s="49" t="s">
        <v>89</v>
      </c>
      <c r="Q345" s="31"/>
      <c r="R345" s="31" t="str">
        <f t="shared" si="131"/>
        <v>NA</v>
      </c>
      <c r="S345" s="31"/>
      <c r="T345" s="31"/>
      <c r="U345" s="31" t="s">
        <v>8</v>
      </c>
      <c r="V345" s="31"/>
      <c r="W345" s="31"/>
      <c r="X345" s="49" t="s">
        <v>29</v>
      </c>
      <c r="Y345" s="32" t="str">
        <f t="shared" si="136"/>
        <v>NA</v>
      </c>
      <c r="Z345" s="32" t="str">
        <f t="shared" si="137"/>
        <v>NA</v>
      </c>
      <c r="AA345" s="32" t="s">
        <v>8</v>
      </c>
      <c r="AB345" s="49" t="s">
        <v>9</v>
      </c>
      <c r="AC345" s="32">
        <f t="shared" si="132"/>
        <v>21.372549019607842</v>
      </c>
      <c r="AD345" s="32">
        <f t="shared" si="133"/>
        <v>21.372549019607842</v>
      </c>
      <c r="AE345" s="32" t="str">
        <f t="shared" si="134"/>
        <v>NA</v>
      </c>
      <c r="AF345" s="32" t="str">
        <f t="shared" si="138"/>
        <v>NA</v>
      </c>
      <c r="AG345" s="40" t="s">
        <v>8</v>
      </c>
      <c r="AH345" s="52" t="s">
        <v>9</v>
      </c>
      <c r="AI345" s="97">
        <v>50</v>
      </c>
      <c r="AJ345" s="52" t="s">
        <v>9</v>
      </c>
      <c r="AK345" s="97">
        <v>51</v>
      </c>
      <c r="AL345" s="52" t="s">
        <v>9</v>
      </c>
      <c r="AM345" s="32">
        <f t="shared" si="127"/>
        <v>51</v>
      </c>
      <c r="AN345" s="40">
        <f t="shared" si="128"/>
        <v>51</v>
      </c>
      <c r="AO345" s="53" t="s">
        <v>2842</v>
      </c>
      <c r="AP345" s="49">
        <v>2009</v>
      </c>
      <c r="AQ345" s="49" t="s">
        <v>1759</v>
      </c>
      <c r="AR345" s="49" t="s">
        <v>736</v>
      </c>
      <c r="AS345" s="49" t="s">
        <v>462</v>
      </c>
      <c r="AT345" s="49" t="s">
        <v>13</v>
      </c>
      <c r="AU345" s="113" t="str">
        <f t="shared" si="140"/>
        <v>Sun, Z.-P., 2009</v>
      </c>
      <c r="AV345" s="28"/>
      <c r="AW345" s="50"/>
    </row>
    <row r="346" spans="1:49" s="17" customFormat="1" x14ac:dyDescent="0.3">
      <c r="A346" s="49" t="s">
        <v>1339</v>
      </c>
      <c r="B346" s="97">
        <v>20</v>
      </c>
      <c r="C346" s="52">
        <v>15.4</v>
      </c>
      <c r="D346" s="31">
        <f t="shared" si="135"/>
        <v>0.22999999999999998</v>
      </c>
      <c r="E346" s="32">
        <f t="shared" si="122"/>
        <v>20</v>
      </c>
      <c r="F346" s="97">
        <v>764</v>
      </c>
      <c r="G346" s="32">
        <f t="shared" si="123"/>
        <v>3820</v>
      </c>
      <c r="H346" s="49" t="s">
        <v>63</v>
      </c>
      <c r="I346" s="49" t="s">
        <v>737</v>
      </c>
      <c r="J346" s="49" t="s">
        <v>739</v>
      </c>
      <c r="K346" s="31"/>
      <c r="L346" s="31"/>
      <c r="M346" s="49" t="s">
        <v>10</v>
      </c>
      <c r="N346" s="31" t="s">
        <v>298</v>
      </c>
      <c r="O346" s="73">
        <v>11</v>
      </c>
      <c r="P346" s="49" t="s">
        <v>89</v>
      </c>
      <c r="Q346" s="31"/>
      <c r="R346" s="31" t="str">
        <f t="shared" si="131"/>
        <v>NA</v>
      </c>
      <c r="S346" s="31"/>
      <c r="T346" s="31"/>
      <c r="U346" s="31" t="s">
        <v>8</v>
      </c>
      <c r="V346" s="31"/>
      <c r="W346" s="31"/>
      <c r="X346" s="49" t="s">
        <v>29</v>
      </c>
      <c r="Y346" s="32" t="str">
        <f t="shared" si="136"/>
        <v>NA</v>
      </c>
      <c r="Z346" s="32" t="str">
        <f t="shared" si="137"/>
        <v>NA</v>
      </c>
      <c r="AA346" s="32" t="s">
        <v>8</v>
      </c>
      <c r="AB346" s="49" t="s">
        <v>9</v>
      </c>
      <c r="AC346" s="32">
        <f t="shared" si="132"/>
        <v>20.96153846153846</v>
      </c>
      <c r="AD346" s="32">
        <f t="shared" si="133"/>
        <v>20.96153846153846</v>
      </c>
      <c r="AE346" s="32" t="str">
        <f t="shared" si="134"/>
        <v>NA</v>
      </c>
      <c r="AF346" s="32" t="str">
        <f t="shared" si="138"/>
        <v>NA</v>
      </c>
      <c r="AG346" s="40" t="s">
        <v>8</v>
      </c>
      <c r="AH346" s="52" t="s">
        <v>9</v>
      </c>
      <c r="AI346" s="97">
        <v>51</v>
      </c>
      <c r="AJ346" s="52" t="s">
        <v>9</v>
      </c>
      <c r="AK346" s="97">
        <v>52</v>
      </c>
      <c r="AL346" s="52" t="s">
        <v>9</v>
      </c>
      <c r="AM346" s="32">
        <f t="shared" si="127"/>
        <v>52</v>
      </c>
      <c r="AN346" s="40">
        <f t="shared" si="128"/>
        <v>52</v>
      </c>
      <c r="AO346" s="53" t="s">
        <v>2842</v>
      </c>
      <c r="AP346" s="49">
        <v>2009</v>
      </c>
      <c r="AQ346" s="49" t="s">
        <v>1759</v>
      </c>
      <c r="AR346" s="49" t="s">
        <v>736</v>
      </c>
      <c r="AS346" s="49" t="s">
        <v>462</v>
      </c>
      <c r="AT346" s="49" t="s">
        <v>13</v>
      </c>
      <c r="AU346" s="113" t="str">
        <f t="shared" si="140"/>
        <v>Sun, Z.-P., 2009</v>
      </c>
      <c r="AV346" s="28"/>
      <c r="AW346" s="50"/>
    </row>
    <row r="347" spans="1:49" s="17" customFormat="1" x14ac:dyDescent="0.3">
      <c r="A347" s="49" t="s">
        <v>1339</v>
      </c>
      <c r="B347" s="97">
        <v>20</v>
      </c>
      <c r="C347" s="52">
        <v>16.2</v>
      </c>
      <c r="D347" s="31">
        <f t="shared" si="135"/>
        <v>0.19000000000000003</v>
      </c>
      <c r="E347" s="32">
        <f t="shared" si="122"/>
        <v>20</v>
      </c>
      <c r="F347" s="97">
        <v>764</v>
      </c>
      <c r="G347" s="32">
        <f t="shared" si="123"/>
        <v>3820</v>
      </c>
      <c r="H347" s="49" t="s">
        <v>63</v>
      </c>
      <c r="I347" s="49" t="s">
        <v>737</v>
      </c>
      <c r="J347" s="49" t="s">
        <v>740</v>
      </c>
      <c r="K347" s="31"/>
      <c r="L347" s="31"/>
      <c r="M347" s="49" t="s">
        <v>10</v>
      </c>
      <c r="N347" s="31" t="s">
        <v>298</v>
      </c>
      <c r="O347" s="73">
        <v>11</v>
      </c>
      <c r="P347" s="49" t="s">
        <v>89</v>
      </c>
      <c r="Q347" s="31"/>
      <c r="R347" s="31" t="str">
        <f t="shared" si="131"/>
        <v>NA</v>
      </c>
      <c r="S347" s="31"/>
      <c r="T347" s="31"/>
      <c r="U347" s="31" t="s">
        <v>8</v>
      </c>
      <c r="V347" s="31"/>
      <c r="W347" s="31"/>
      <c r="X347" s="49" t="s">
        <v>29</v>
      </c>
      <c r="Y347" s="32" t="str">
        <f t="shared" si="136"/>
        <v>NA</v>
      </c>
      <c r="Z347" s="32" t="str">
        <f t="shared" si="137"/>
        <v>NA</v>
      </c>
      <c r="AA347" s="32" t="s">
        <v>8</v>
      </c>
      <c r="AB347" s="49" t="s">
        <v>9</v>
      </c>
      <c r="AC347" s="32">
        <f t="shared" si="132"/>
        <v>20.185185185185187</v>
      </c>
      <c r="AD347" s="32">
        <f t="shared" si="133"/>
        <v>20.185185185185187</v>
      </c>
      <c r="AE347" s="32" t="str">
        <f t="shared" si="134"/>
        <v>NA</v>
      </c>
      <c r="AF347" s="32" t="str">
        <f t="shared" si="138"/>
        <v>NA</v>
      </c>
      <c r="AG347" s="40" t="s">
        <v>8</v>
      </c>
      <c r="AH347" s="52" t="s">
        <v>9</v>
      </c>
      <c r="AI347" s="97">
        <v>53</v>
      </c>
      <c r="AJ347" s="52" t="s">
        <v>9</v>
      </c>
      <c r="AK347" s="97">
        <v>54</v>
      </c>
      <c r="AL347" s="52" t="s">
        <v>9</v>
      </c>
      <c r="AM347" s="32">
        <f t="shared" si="127"/>
        <v>54</v>
      </c>
      <c r="AN347" s="40">
        <f t="shared" si="128"/>
        <v>54</v>
      </c>
      <c r="AO347" s="53" t="s">
        <v>2842</v>
      </c>
      <c r="AP347" s="49">
        <v>2009</v>
      </c>
      <c r="AQ347" s="49" t="s">
        <v>1759</v>
      </c>
      <c r="AR347" s="49" t="s">
        <v>736</v>
      </c>
      <c r="AS347" s="49" t="s">
        <v>462</v>
      </c>
      <c r="AT347" s="49" t="s">
        <v>13</v>
      </c>
      <c r="AU347" s="113" t="str">
        <f t="shared" si="140"/>
        <v>Sun, Z.-P., 2009</v>
      </c>
      <c r="AV347" s="28"/>
      <c r="AW347" s="50"/>
    </row>
    <row r="348" spans="1:49" s="17" customFormat="1" x14ac:dyDescent="0.3">
      <c r="A348" s="49" t="s">
        <v>1339</v>
      </c>
      <c r="B348" s="97">
        <v>20</v>
      </c>
      <c r="C348" s="52">
        <v>16.5</v>
      </c>
      <c r="D348" s="31">
        <f t="shared" si="135"/>
        <v>0.17499999999999999</v>
      </c>
      <c r="E348" s="32">
        <f t="shared" si="122"/>
        <v>20</v>
      </c>
      <c r="F348" s="97">
        <v>764</v>
      </c>
      <c r="G348" s="32">
        <f t="shared" si="123"/>
        <v>3820</v>
      </c>
      <c r="H348" s="49" t="s">
        <v>63</v>
      </c>
      <c r="I348" s="49" t="s">
        <v>737</v>
      </c>
      <c r="J348" s="49" t="s">
        <v>741</v>
      </c>
      <c r="K348" s="31"/>
      <c r="L348" s="31"/>
      <c r="M348" s="49" t="s">
        <v>10</v>
      </c>
      <c r="N348" s="31" t="s">
        <v>298</v>
      </c>
      <c r="O348" s="73">
        <v>11</v>
      </c>
      <c r="P348" s="49" t="s">
        <v>89</v>
      </c>
      <c r="Q348" s="31"/>
      <c r="R348" s="31" t="str">
        <f t="shared" si="131"/>
        <v>NA</v>
      </c>
      <c r="S348" s="31"/>
      <c r="T348" s="31"/>
      <c r="U348" s="31" t="s">
        <v>8</v>
      </c>
      <c r="V348" s="31"/>
      <c r="W348" s="31"/>
      <c r="X348" s="49" t="s">
        <v>29</v>
      </c>
      <c r="Y348" s="32" t="str">
        <f t="shared" si="136"/>
        <v>NA</v>
      </c>
      <c r="Z348" s="32" t="str">
        <f t="shared" si="137"/>
        <v>NA</v>
      </c>
      <c r="AA348" s="32" t="s">
        <v>8</v>
      </c>
      <c r="AB348" s="49" t="s">
        <v>9</v>
      </c>
      <c r="AC348" s="32">
        <f t="shared" si="132"/>
        <v>19.464285714285715</v>
      </c>
      <c r="AD348" s="32">
        <f t="shared" si="133"/>
        <v>19.464285714285715</v>
      </c>
      <c r="AE348" s="32" t="str">
        <f t="shared" si="134"/>
        <v>NA</v>
      </c>
      <c r="AF348" s="32" t="str">
        <f t="shared" si="138"/>
        <v>NA</v>
      </c>
      <c r="AG348" s="40" t="s">
        <v>8</v>
      </c>
      <c r="AH348" s="52" t="s">
        <v>9</v>
      </c>
      <c r="AI348" s="97">
        <v>55</v>
      </c>
      <c r="AJ348" s="52" t="s">
        <v>9</v>
      </c>
      <c r="AK348" s="97">
        <v>56</v>
      </c>
      <c r="AL348" s="52" t="s">
        <v>9</v>
      </c>
      <c r="AM348" s="32">
        <f t="shared" si="127"/>
        <v>56</v>
      </c>
      <c r="AN348" s="40">
        <f t="shared" si="128"/>
        <v>56</v>
      </c>
      <c r="AO348" s="53" t="s">
        <v>2842</v>
      </c>
      <c r="AP348" s="49">
        <v>2009</v>
      </c>
      <c r="AQ348" s="49" t="s">
        <v>1759</v>
      </c>
      <c r="AR348" s="49" t="s">
        <v>736</v>
      </c>
      <c r="AS348" s="49" t="s">
        <v>462</v>
      </c>
      <c r="AT348" s="49" t="s">
        <v>13</v>
      </c>
      <c r="AU348" s="113" t="str">
        <f t="shared" si="140"/>
        <v>Sun, Z.-P., 2009</v>
      </c>
      <c r="AV348" s="28"/>
      <c r="AW348" s="50"/>
    </row>
    <row r="349" spans="1:49" s="17" customFormat="1" x14ac:dyDescent="0.3">
      <c r="A349" s="31" t="s">
        <v>2439</v>
      </c>
      <c r="B349" s="97">
        <v>10</v>
      </c>
      <c r="C349" s="52">
        <v>7.91</v>
      </c>
      <c r="D349" s="31">
        <f t="shared" si="135"/>
        <v>0.20899999999999999</v>
      </c>
      <c r="E349" s="32">
        <f t="shared" si="122"/>
        <v>10</v>
      </c>
      <c r="F349" s="97">
        <v>51.72</v>
      </c>
      <c r="G349" s="32">
        <f t="shared" si="123"/>
        <v>517.20000000000005</v>
      </c>
      <c r="H349" s="49" t="s">
        <v>63</v>
      </c>
      <c r="I349" s="49" t="s">
        <v>768</v>
      </c>
      <c r="J349" s="49" t="s">
        <v>783</v>
      </c>
      <c r="K349" s="31"/>
      <c r="L349" s="31"/>
      <c r="M349" s="49" t="s">
        <v>28</v>
      </c>
      <c r="N349" s="49" t="s">
        <v>51</v>
      </c>
      <c r="O349" s="31"/>
      <c r="P349" s="49" t="s">
        <v>199</v>
      </c>
      <c r="Q349" s="31"/>
      <c r="R349" s="31" t="str">
        <f t="shared" si="131"/>
        <v>NA</v>
      </c>
      <c r="S349" s="31"/>
      <c r="T349" s="31"/>
      <c r="U349" s="49" t="s">
        <v>1422</v>
      </c>
      <c r="V349" s="31"/>
      <c r="W349" s="49">
        <v>403</v>
      </c>
      <c r="X349" s="49" t="s">
        <v>29</v>
      </c>
      <c r="Y349" s="32" t="str">
        <f t="shared" si="136"/>
        <v>NA</v>
      </c>
      <c r="Z349" s="32" t="str">
        <f t="shared" si="137"/>
        <v>NA</v>
      </c>
      <c r="AA349" s="32" t="s">
        <v>8</v>
      </c>
      <c r="AB349" s="49" t="s">
        <v>9</v>
      </c>
      <c r="AC349" s="32">
        <f t="shared" si="132"/>
        <v>18.793103448275861</v>
      </c>
      <c r="AD349" s="32">
        <f t="shared" si="133"/>
        <v>18.793103448275861</v>
      </c>
      <c r="AE349" s="32" t="str">
        <f t="shared" si="134"/>
        <v>NA</v>
      </c>
      <c r="AF349" s="32" t="str">
        <f t="shared" si="138"/>
        <v>NA</v>
      </c>
      <c r="AG349" s="40" t="s">
        <v>8</v>
      </c>
      <c r="AH349" s="52" t="s">
        <v>9</v>
      </c>
      <c r="AI349" s="40" t="s">
        <v>8</v>
      </c>
      <c r="AJ349" s="52" t="s">
        <v>9</v>
      </c>
      <c r="AK349" s="97">
        <v>58</v>
      </c>
      <c r="AL349" s="52" t="s">
        <v>9</v>
      </c>
      <c r="AM349" s="32">
        <f t="shared" si="127"/>
        <v>58</v>
      </c>
      <c r="AN349" s="40">
        <f t="shared" si="128"/>
        <v>58</v>
      </c>
      <c r="AO349" s="49" t="s">
        <v>2849</v>
      </c>
      <c r="AP349" s="49">
        <v>2009</v>
      </c>
      <c r="AQ349" s="49" t="s">
        <v>1760</v>
      </c>
      <c r="AR349" s="49" t="s">
        <v>782</v>
      </c>
      <c r="AS349" s="49" t="s">
        <v>460</v>
      </c>
      <c r="AT349" s="49" t="s">
        <v>288</v>
      </c>
      <c r="AU349" s="113" t="str">
        <f t="shared" si="140"/>
        <v>Suttisawat, Y., 2009</v>
      </c>
      <c r="AV349" s="3"/>
      <c r="AW349" s="50"/>
    </row>
    <row r="350" spans="1:49" s="17" customFormat="1" x14ac:dyDescent="0.3">
      <c r="A350" s="31" t="s">
        <v>1996</v>
      </c>
      <c r="B350" s="97">
        <v>1</v>
      </c>
      <c r="C350" s="32" t="s">
        <v>8</v>
      </c>
      <c r="D350" s="31" t="str">
        <f t="shared" si="135"/>
        <v>NA</v>
      </c>
      <c r="E350" s="32">
        <f t="shared" si="122"/>
        <v>1</v>
      </c>
      <c r="F350" s="40"/>
      <c r="G350" s="32" t="s">
        <v>8</v>
      </c>
      <c r="H350" s="49" t="s">
        <v>63</v>
      </c>
      <c r="I350" s="49" t="s">
        <v>415</v>
      </c>
      <c r="J350" s="49" t="s">
        <v>9</v>
      </c>
      <c r="K350" s="31"/>
      <c r="L350" s="31"/>
      <c r="M350" s="49" t="s">
        <v>10</v>
      </c>
      <c r="N350" s="31" t="s">
        <v>56</v>
      </c>
      <c r="O350" s="74">
        <v>1</v>
      </c>
      <c r="P350" s="49" t="s">
        <v>89</v>
      </c>
      <c r="Q350" s="31"/>
      <c r="R350" s="31" t="str">
        <f t="shared" si="131"/>
        <v>NA</v>
      </c>
      <c r="S350" s="31"/>
      <c r="T350" s="31"/>
      <c r="U350" s="31" t="s">
        <v>8</v>
      </c>
      <c r="V350" s="31"/>
      <c r="W350" s="31"/>
      <c r="X350" s="49" t="s">
        <v>29</v>
      </c>
      <c r="Y350" s="32" t="str">
        <f t="shared" si="136"/>
        <v>NA</v>
      </c>
      <c r="Z350" s="32" t="str">
        <f t="shared" si="137"/>
        <v>NA</v>
      </c>
      <c r="AA350" s="32" t="s">
        <v>8</v>
      </c>
      <c r="AB350" s="49" t="s">
        <v>9</v>
      </c>
      <c r="AC350" s="32">
        <f t="shared" si="132"/>
        <v>17.301587301587301</v>
      </c>
      <c r="AD350" s="32">
        <f t="shared" si="133"/>
        <v>17.301587301587301</v>
      </c>
      <c r="AE350" s="32" t="str">
        <f t="shared" si="134"/>
        <v>NA</v>
      </c>
      <c r="AF350" s="32" t="str">
        <f t="shared" si="138"/>
        <v>NA</v>
      </c>
      <c r="AG350" s="40" t="s">
        <v>8</v>
      </c>
      <c r="AH350" s="52" t="s">
        <v>9</v>
      </c>
      <c r="AI350" s="40" t="s">
        <v>8</v>
      </c>
      <c r="AJ350" s="52" t="s">
        <v>9</v>
      </c>
      <c r="AK350" s="97">
        <v>63</v>
      </c>
      <c r="AL350" s="52" t="s">
        <v>9</v>
      </c>
      <c r="AM350" s="32">
        <f t="shared" si="127"/>
        <v>63</v>
      </c>
      <c r="AN350" s="40">
        <f t="shared" si="128"/>
        <v>63</v>
      </c>
      <c r="AO350" s="31" t="s">
        <v>2844</v>
      </c>
      <c r="AP350" s="49">
        <v>2009</v>
      </c>
      <c r="AQ350" s="49" t="s">
        <v>1761</v>
      </c>
      <c r="AR350" s="49" t="s">
        <v>764</v>
      </c>
      <c r="AS350" s="49" t="s">
        <v>413</v>
      </c>
      <c r="AT350" s="49" t="s">
        <v>412</v>
      </c>
      <c r="AU350" s="113" t="str">
        <f t="shared" si="140"/>
        <v>Dimitratos, N., 2009</v>
      </c>
      <c r="AV350" s="28"/>
      <c r="AW350" s="50"/>
    </row>
    <row r="351" spans="1:49" s="17" customFormat="1" x14ac:dyDescent="0.3">
      <c r="A351" s="31" t="s">
        <v>1996</v>
      </c>
      <c r="B351" s="97">
        <v>1</v>
      </c>
      <c r="C351" s="32" t="s">
        <v>8</v>
      </c>
      <c r="D351" s="31" t="str">
        <f t="shared" si="135"/>
        <v>NA</v>
      </c>
      <c r="E351" s="32">
        <f>IF(B351="NA",C351,B351)</f>
        <v>1</v>
      </c>
      <c r="F351" s="40"/>
      <c r="G351" s="32" t="s">
        <v>8</v>
      </c>
      <c r="H351" s="49" t="s">
        <v>37</v>
      </c>
      <c r="I351" s="49" t="s">
        <v>765</v>
      </c>
      <c r="J351" s="49" t="s">
        <v>9</v>
      </c>
      <c r="K351" s="31"/>
      <c r="L351" s="31"/>
      <c r="M351" s="49" t="s">
        <v>10</v>
      </c>
      <c r="N351" s="31" t="s">
        <v>56</v>
      </c>
      <c r="O351" s="74">
        <v>1</v>
      </c>
      <c r="P351" s="49" t="s">
        <v>89</v>
      </c>
      <c r="Q351" s="31"/>
      <c r="R351" s="31" t="str">
        <f t="shared" si="131"/>
        <v>NA</v>
      </c>
      <c r="S351" s="31"/>
      <c r="T351" s="31"/>
      <c r="U351" s="31" t="s">
        <v>8</v>
      </c>
      <c r="V351" s="31"/>
      <c r="W351" s="31"/>
      <c r="X351" s="49" t="s">
        <v>29</v>
      </c>
      <c r="Y351" s="32" t="str">
        <f>IF(AND(X351="CO Chemisorption",AA351&lt;&gt;"NA",AG351&lt;&gt;"NA"),AA351*AG351*0.001,"NA")</f>
        <v>NA</v>
      </c>
      <c r="Z351" s="32" t="str">
        <f>IF(AND(X351="H2 Chemisorption",AA351&lt;&gt;"NA",AG351&lt;&gt;"NA"),AA351*AG351*0.001,"NA")</f>
        <v>NA</v>
      </c>
      <c r="AA351" s="32" t="s">
        <v>8</v>
      </c>
      <c r="AB351" s="49" t="s">
        <v>9</v>
      </c>
      <c r="AC351" s="32">
        <f t="shared" si="132"/>
        <v>22.708333333333332</v>
      </c>
      <c r="AD351" s="32">
        <f t="shared" si="133"/>
        <v>22.708333333333332</v>
      </c>
      <c r="AE351" s="32" t="str">
        <f t="shared" si="134"/>
        <v>NA</v>
      </c>
      <c r="AF351" s="32" t="str">
        <f>IF(AND(AG351="NA",AE351&lt;&gt;"NA"),AE351,AG351)</f>
        <v>NA</v>
      </c>
      <c r="AG351" s="40" t="s">
        <v>8</v>
      </c>
      <c r="AH351" s="52" t="s">
        <v>9</v>
      </c>
      <c r="AI351" s="40" t="s">
        <v>8</v>
      </c>
      <c r="AJ351" s="52" t="s">
        <v>9</v>
      </c>
      <c r="AK351" s="97">
        <v>48</v>
      </c>
      <c r="AL351" s="52" t="s">
        <v>9</v>
      </c>
      <c r="AM351" s="32">
        <f>IF(AND(AF351="NA",AK351&lt;&gt;"NA"),AK351,AF351)</f>
        <v>48</v>
      </c>
      <c r="AN351" s="40">
        <f>IF(AND(AM351="NA",AI351&lt;&gt;"NA"),AI351,AM351)</f>
        <v>48</v>
      </c>
      <c r="AO351" s="31" t="s">
        <v>2844</v>
      </c>
      <c r="AP351" s="49">
        <v>2009</v>
      </c>
      <c r="AQ351" s="49" t="s">
        <v>1761</v>
      </c>
      <c r="AR351" s="49" t="s">
        <v>764</v>
      </c>
      <c r="AS351" s="49" t="s">
        <v>413</v>
      </c>
      <c r="AT351" s="49" t="s">
        <v>412</v>
      </c>
      <c r="AU351" s="113" t="str">
        <f t="shared" si="140"/>
        <v>Dimitratos, N., 2009</v>
      </c>
      <c r="AV351" s="28"/>
      <c r="AW351" s="50"/>
    </row>
    <row r="352" spans="1:49" s="17" customFormat="1" x14ac:dyDescent="0.3">
      <c r="A352" s="49" t="s">
        <v>113</v>
      </c>
      <c r="B352" s="97">
        <v>5</v>
      </c>
      <c r="C352" s="52">
        <v>5</v>
      </c>
      <c r="D352" s="31">
        <f t="shared" si="135"/>
        <v>0</v>
      </c>
      <c r="E352" s="32">
        <f>IF(B352="NA",C352,B352)</f>
        <v>5</v>
      </c>
      <c r="F352" s="40"/>
      <c r="G352" s="32" t="s">
        <v>8</v>
      </c>
      <c r="H352" s="49" t="s">
        <v>63</v>
      </c>
      <c r="I352" s="49" t="s">
        <v>742</v>
      </c>
      <c r="J352" s="49" t="s">
        <v>8</v>
      </c>
      <c r="K352" s="31"/>
      <c r="L352" s="31"/>
      <c r="M352" s="49"/>
      <c r="N352" s="31"/>
      <c r="O352" s="31"/>
      <c r="P352" s="49" t="s">
        <v>199</v>
      </c>
      <c r="Q352" s="31"/>
      <c r="R352" s="31" t="str">
        <f t="shared" si="131"/>
        <v>NA</v>
      </c>
      <c r="S352" s="31"/>
      <c r="T352" s="31"/>
      <c r="U352" s="49" t="s">
        <v>1422</v>
      </c>
      <c r="V352" s="31"/>
      <c r="W352" s="49">
        <f t="shared" ref="W352:W367" si="141">170+273</f>
        <v>443</v>
      </c>
      <c r="X352" s="49" t="s">
        <v>17</v>
      </c>
      <c r="Y352" s="32">
        <f>IF(AND(X352="CO Chemisorption",AA352&lt;&gt;"NA",AG352&lt;&gt;"NA"),AA352*AG352*0.001,"NA")</f>
        <v>0.92</v>
      </c>
      <c r="Z352" s="32" t="str">
        <f>IF(AND(X352="H2 Chemisorption",AA352&lt;&gt;"NA",AG352&lt;&gt;"NA"),AA352*AG352*0.001,"NA")</f>
        <v>NA</v>
      </c>
      <c r="AA352" s="52">
        <v>23</v>
      </c>
      <c r="AB352" s="49" t="s">
        <v>9</v>
      </c>
      <c r="AC352" s="32" t="str">
        <f t="shared" si="132"/>
        <v>NA</v>
      </c>
      <c r="AD352" s="32">
        <f t="shared" si="133"/>
        <v>23</v>
      </c>
      <c r="AE352" s="32" t="str">
        <f t="shared" si="134"/>
        <v>NA</v>
      </c>
      <c r="AF352" s="32">
        <f>IF(AND(AG352="NA",AE352&lt;&gt;"NA"),AE352,AG352)</f>
        <v>40</v>
      </c>
      <c r="AG352" s="97">
        <v>40</v>
      </c>
      <c r="AH352" s="52" t="s">
        <v>9</v>
      </c>
      <c r="AI352" s="40" t="s">
        <v>8</v>
      </c>
      <c r="AJ352" s="52" t="s">
        <v>9</v>
      </c>
      <c r="AK352" s="40" t="s">
        <v>8</v>
      </c>
      <c r="AL352" s="52" t="s">
        <v>9</v>
      </c>
      <c r="AM352" s="32">
        <f>IF(AND(AF352="NA",AK352&lt;&gt;"NA"),AK352,AF352)</f>
        <v>40</v>
      </c>
      <c r="AN352" s="40">
        <f>IF(AND(AM352="NA",AI352&lt;&gt;"NA"),AI352,AM352)</f>
        <v>40</v>
      </c>
      <c r="AO352" s="31" t="s">
        <v>2844</v>
      </c>
      <c r="AP352" s="49">
        <v>2009</v>
      </c>
      <c r="AQ352" s="49" t="s">
        <v>1762</v>
      </c>
      <c r="AR352" s="49" t="s">
        <v>39</v>
      </c>
      <c r="AS352" s="49" t="s">
        <v>459</v>
      </c>
      <c r="AT352" s="49" t="s">
        <v>76</v>
      </c>
      <c r="AU352" s="113" t="str">
        <f t="shared" si="140"/>
        <v>Neal, L.M., 2009</v>
      </c>
      <c r="AV352" s="3"/>
      <c r="AW352" s="50"/>
    </row>
    <row r="353" spans="1:49" s="17" customFormat="1" x14ac:dyDescent="0.3">
      <c r="A353" s="49" t="s">
        <v>88</v>
      </c>
      <c r="B353" s="97">
        <v>5</v>
      </c>
      <c r="C353" s="32" t="s">
        <v>8</v>
      </c>
      <c r="D353" s="31" t="str">
        <f t="shared" si="135"/>
        <v>NA</v>
      </c>
      <c r="E353" s="32">
        <f t="shared" ref="E353:E395" si="142">IF(B353="NA",C353,B353)</f>
        <v>5</v>
      </c>
      <c r="F353" s="97">
        <v>695</v>
      </c>
      <c r="G353" s="32">
        <f t="shared" ref="G353:G385" si="143">IF(AND(B353="NA",F353&lt;&gt;"NA"),F353*100/C353,F353*100/B353)</f>
        <v>13900</v>
      </c>
      <c r="H353" s="49" t="s">
        <v>1414</v>
      </c>
      <c r="I353" s="49" t="s">
        <v>970</v>
      </c>
      <c r="J353" s="49" t="s">
        <v>9</v>
      </c>
      <c r="K353" s="31"/>
      <c r="L353" s="31"/>
      <c r="M353" s="49" t="s">
        <v>24</v>
      </c>
      <c r="N353" s="31"/>
      <c r="O353" s="31"/>
      <c r="P353" s="49" t="s">
        <v>89</v>
      </c>
      <c r="Q353" s="56">
        <v>7.5</v>
      </c>
      <c r="R353" s="31" t="str">
        <f t="shared" si="131"/>
        <v>NA</v>
      </c>
      <c r="S353" s="49">
        <v>3</v>
      </c>
      <c r="T353" s="49">
        <f t="shared" ref="T353:T367" si="144">350+273</f>
        <v>623</v>
      </c>
      <c r="U353" s="49" t="s">
        <v>1422</v>
      </c>
      <c r="V353" s="31"/>
      <c r="W353" s="49">
        <f t="shared" si="141"/>
        <v>443</v>
      </c>
      <c r="X353" s="49" t="s">
        <v>17</v>
      </c>
      <c r="Y353" s="32">
        <f t="shared" ref="Y353:Y392" si="145">IF(AND(X353="CO Chemisorption",AA353&lt;&gt;"NA",AG353&lt;&gt;"NA"),AA353*AG353*0.001,"NA")</f>
        <v>0.88</v>
      </c>
      <c r="Z353" s="32" t="str">
        <f t="shared" ref="Z353:Z392" si="146">IF(AND(X353="H2 Chemisorption",AA353&lt;&gt;"NA",AG353&lt;&gt;"NA"),AA353*AG353*0.001,"NA")</f>
        <v>NA</v>
      </c>
      <c r="AA353" s="52">
        <v>44</v>
      </c>
      <c r="AB353" s="49" t="s">
        <v>9</v>
      </c>
      <c r="AC353" s="32" t="str">
        <f t="shared" si="132"/>
        <v>NA</v>
      </c>
      <c r="AD353" s="32">
        <f t="shared" si="133"/>
        <v>44</v>
      </c>
      <c r="AE353" s="32" t="str">
        <f t="shared" si="134"/>
        <v>NA</v>
      </c>
      <c r="AF353" s="32">
        <f t="shared" ref="AF353:AF392" si="147">IF(AND(AG353="NA",AE353&lt;&gt;"NA"),AE353,AG353)</f>
        <v>20</v>
      </c>
      <c r="AG353" s="97">
        <v>20</v>
      </c>
      <c r="AH353" s="52" t="s">
        <v>9</v>
      </c>
      <c r="AI353" s="40" t="s">
        <v>8</v>
      </c>
      <c r="AJ353" s="52" t="s">
        <v>9</v>
      </c>
      <c r="AK353" s="40" t="s">
        <v>8</v>
      </c>
      <c r="AL353" s="52" t="s">
        <v>9</v>
      </c>
      <c r="AM353" s="32">
        <f t="shared" ref="AM353:AM395" si="148">IF(AND(AF353="NA",AK353&lt;&gt;"NA"),AK353,AF353)</f>
        <v>20</v>
      </c>
      <c r="AN353" s="40">
        <f t="shared" ref="AN353:AN395" si="149">IF(AND(AM353="NA",AI353&lt;&gt;"NA"),AI353,AM353)</f>
        <v>20</v>
      </c>
      <c r="AO353" s="31" t="s">
        <v>2844</v>
      </c>
      <c r="AP353" s="49">
        <v>2009</v>
      </c>
      <c r="AQ353" s="49" t="s">
        <v>1762</v>
      </c>
      <c r="AR353" s="49" t="s">
        <v>39</v>
      </c>
      <c r="AS353" s="49" t="s">
        <v>459</v>
      </c>
      <c r="AT353" s="49" t="s">
        <v>76</v>
      </c>
      <c r="AU353" s="113" t="str">
        <f t="shared" ref="AU353:AU367" si="150">AQ353&amp;", "&amp;AP353</f>
        <v>Neal, L.M., 2009</v>
      </c>
      <c r="AV353" s="53" t="s">
        <v>1417</v>
      </c>
      <c r="AW353" s="50" t="s">
        <v>839</v>
      </c>
    </row>
    <row r="354" spans="1:49" s="17" customFormat="1" x14ac:dyDescent="0.3">
      <c r="A354" s="49" t="s">
        <v>88</v>
      </c>
      <c r="B354" s="97">
        <v>5</v>
      </c>
      <c r="C354" s="32" t="s">
        <v>8</v>
      </c>
      <c r="D354" s="31" t="str">
        <f t="shared" si="135"/>
        <v>NA</v>
      </c>
      <c r="E354" s="32">
        <f t="shared" si="142"/>
        <v>5</v>
      </c>
      <c r="F354" s="97">
        <v>685</v>
      </c>
      <c r="G354" s="32">
        <f t="shared" si="143"/>
        <v>13700</v>
      </c>
      <c r="H354" s="49" t="s">
        <v>213</v>
      </c>
      <c r="I354" s="49" t="s">
        <v>971</v>
      </c>
      <c r="J354" s="49" t="s">
        <v>9</v>
      </c>
      <c r="K354" s="31"/>
      <c r="L354" s="31"/>
      <c r="M354" s="49" t="s">
        <v>24</v>
      </c>
      <c r="N354" s="31"/>
      <c r="O354" s="31"/>
      <c r="P354" s="49" t="s">
        <v>89</v>
      </c>
      <c r="Q354" s="56">
        <v>10</v>
      </c>
      <c r="R354" s="31" t="str">
        <f t="shared" si="131"/>
        <v>NA</v>
      </c>
      <c r="S354" s="49">
        <v>3</v>
      </c>
      <c r="T354" s="49">
        <f t="shared" si="144"/>
        <v>623</v>
      </c>
      <c r="U354" s="49" t="s">
        <v>1422</v>
      </c>
      <c r="V354" s="31"/>
      <c r="W354" s="49">
        <f t="shared" si="141"/>
        <v>443</v>
      </c>
      <c r="X354" s="49" t="s">
        <v>17</v>
      </c>
      <c r="Y354" s="32">
        <f t="shared" si="145"/>
        <v>0.88</v>
      </c>
      <c r="Z354" s="32" t="str">
        <f t="shared" si="146"/>
        <v>NA</v>
      </c>
      <c r="AA354" s="52">
        <v>22</v>
      </c>
      <c r="AB354" s="49" t="s">
        <v>9</v>
      </c>
      <c r="AC354" s="32" t="str">
        <f t="shared" si="132"/>
        <v>NA</v>
      </c>
      <c r="AD354" s="32">
        <f t="shared" si="133"/>
        <v>22</v>
      </c>
      <c r="AE354" s="32" t="str">
        <f t="shared" si="134"/>
        <v>NA</v>
      </c>
      <c r="AF354" s="32">
        <f t="shared" si="147"/>
        <v>40</v>
      </c>
      <c r="AG354" s="97">
        <v>40</v>
      </c>
      <c r="AH354" s="52" t="s">
        <v>9</v>
      </c>
      <c r="AI354" s="40" t="s">
        <v>8</v>
      </c>
      <c r="AJ354" s="52" t="s">
        <v>9</v>
      </c>
      <c r="AK354" s="40" t="s">
        <v>8</v>
      </c>
      <c r="AL354" s="52" t="s">
        <v>9</v>
      </c>
      <c r="AM354" s="32">
        <f t="shared" si="148"/>
        <v>40</v>
      </c>
      <c r="AN354" s="40">
        <f t="shared" si="149"/>
        <v>40</v>
      </c>
      <c r="AO354" s="31" t="s">
        <v>2844</v>
      </c>
      <c r="AP354" s="49">
        <v>2009</v>
      </c>
      <c r="AQ354" s="49" t="s">
        <v>1762</v>
      </c>
      <c r="AR354" s="49" t="s">
        <v>39</v>
      </c>
      <c r="AS354" s="49" t="s">
        <v>459</v>
      </c>
      <c r="AT354" s="49" t="s">
        <v>76</v>
      </c>
      <c r="AU354" s="113" t="str">
        <f t="shared" si="150"/>
        <v>Neal, L.M., 2009</v>
      </c>
      <c r="AV354" s="53" t="s">
        <v>1417</v>
      </c>
      <c r="AW354" s="50" t="s">
        <v>987</v>
      </c>
    </row>
    <row r="355" spans="1:49" s="17" customFormat="1" x14ac:dyDescent="0.3">
      <c r="A355" s="49" t="s">
        <v>88</v>
      </c>
      <c r="B355" s="97">
        <v>5</v>
      </c>
      <c r="C355" s="32" t="s">
        <v>8</v>
      </c>
      <c r="D355" s="31" t="str">
        <f t="shared" si="135"/>
        <v>NA</v>
      </c>
      <c r="E355" s="32">
        <f t="shared" si="142"/>
        <v>5</v>
      </c>
      <c r="F355" s="97">
        <v>505</v>
      </c>
      <c r="G355" s="32">
        <f t="shared" si="143"/>
        <v>10100</v>
      </c>
      <c r="H355" s="49" t="s">
        <v>37</v>
      </c>
      <c r="I355" s="49" t="s">
        <v>972</v>
      </c>
      <c r="J355" s="49" t="s">
        <v>9</v>
      </c>
      <c r="K355" s="31"/>
      <c r="L355" s="31"/>
      <c r="M355" s="49" t="s">
        <v>24</v>
      </c>
      <c r="N355" s="31"/>
      <c r="O355" s="31"/>
      <c r="P355" s="49" t="s">
        <v>89</v>
      </c>
      <c r="Q355" s="56">
        <v>5.5</v>
      </c>
      <c r="R355" s="31" t="str">
        <f t="shared" si="131"/>
        <v>NA</v>
      </c>
      <c r="S355" s="49">
        <v>3</v>
      </c>
      <c r="T355" s="49">
        <f t="shared" si="144"/>
        <v>623</v>
      </c>
      <c r="U355" s="49" t="s">
        <v>1422</v>
      </c>
      <c r="V355" s="31"/>
      <c r="W355" s="49">
        <f t="shared" si="141"/>
        <v>443</v>
      </c>
      <c r="X355" s="49" t="s">
        <v>17</v>
      </c>
      <c r="Y355" s="32">
        <f t="shared" si="145"/>
        <v>0.97499999999999998</v>
      </c>
      <c r="Z355" s="32" t="str">
        <f t="shared" si="146"/>
        <v>NA</v>
      </c>
      <c r="AA355" s="52">
        <v>39</v>
      </c>
      <c r="AB355" s="49" t="s">
        <v>9</v>
      </c>
      <c r="AC355" s="32" t="str">
        <f t="shared" si="132"/>
        <v>NA</v>
      </c>
      <c r="AD355" s="32">
        <f t="shared" si="133"/>
        <v>39</v>
      </c>
      <c r="AE355" s="32" t="str">
        <f t="shared" si="134"/>
        <v>NA</v>
      </c>
      <c r="AF355" s="32">
        <f t="shared" si="147"/>
        <v>25</v>
      </c>
      <c r="AG355" s="97">
        <v>25</v>
      </c>
      <c r="AH355" s="52" t="s">
        <v>9</v>
      </c>
      <c r="AI355" s="40" t="s">
        <v>8</v>
      </c>
      <c r="AJ355" s="52" t="s">
        <v>9</v>
      </c>
      <c r="AK355" s="40" t="s">
        <v>8</v>
      </c>
      <c r="AL355" s="52" t="s">
        <v>9</v>
      </c>
      <c r="AM355" s="32">
        <f t="shared" si="148"/>
        <v>25</v>
      </c>
      <c r="AN355" s="40">
        <f t="shared" si="149"/>
        <v>25</v>
      </c>
      <c r="AO355" s="31" t="s">
        <v>2844</v>
      </c>
      <c r="AP355" s="49">
        <v>2009</v>
      </c>
      <c r="AQ355" s="49" t="s">
        <v>1762</v>
      </c>
      <c r="AR355" s="49" t="s">
        <v>39</v>
      </c>
      <c r="AS355" s="49" t="s">
        <v>459</v>
      </c>
      <c r="AT355" s="49" t="s">
        <v>76</v>
      </c>
      <c r="AU355" s="113" t="str">
        <f t="shared" si="150"/>
        <v>Neal, L.M., 2009</v>
      </c>
      <c r="AV355" s="53" t="s">
        <v>1417</v>
      </c>
      <c r="AW355" s="50" t="s">
        <v>841</v>
      </c>
    </row>
    <row r="356" spans="1:49" s="17" customFormat="1" x14ac:dyDescent="0.3">
      <c r="A356" s="49" t="s">
        <v>88</v>
      </c>
      <c r="B356" s="97">
        <v>5</v>
      </c>
      <c r="C356" s="32" t="s">
        <v>8</v>
      </c>
      <c r="D356" s="31" t="str">
        <f t="shared" si="135"/>
        <v>NA</v>
      </c>
      <c r="E356" s="32">
        <f t="shared" si="142"/>
        <v>5</v>
      </c>
      <c r="F356" s="97">
        <v>490</v>
      </c>
      <c r="G356" s="32">
        <f t="shared" si="143"/>
        <v>9800</v>
      </c>
      <c r="H356" s="49" t="s">
        <v>7</v>
      </c>
      <c r="I356" s="49" t="s">
        <v>973</v>
      </c>
      <c r="J356" s="49" t="s">
        <v>9</v>
      </c>
      <c r="K356" s="31"/>
      <c r="L356" s="31"/>
      <c r="M356" s="49" t="s">
        <v>24</v>
      </c>
      <c r="N356" s="31"/>
      <c r="O356" s="31"/>
      <c r="P356" s="49" t="s">
        <v>89</v>
      </c>
      <c r="Q356" s="56">
        <v>3</v>
      </c>
      <c r="R356" s="31" t="str">
        <f t="shared" si="131"/>
        <v>NA</v>
      </c>
      <c r="S356" s="49">
        <v>3</v>
      </c>
      <c r="T356" s="49">
        <f t="shared" si="144"/>
        <v>623</v>
      </c>
      <c r="U356" s="49" t="s">
        <v>1422</v>
      </c>
      <c r="V356" s="31"/>
      <c r="W356" s="49">
        <f t="shared" si="141"/>
        <v>443</v>
      </c>
      <c r="X356" s="49" t="s">
        <v>17</v>
      </c>
      <c r="Y356" s="32">
        <f t="shared" si="145"/>
        <v>0.98</v>
      </c>
      <c r="Z356" s="32" t="str">
        <f t="shared" si="146"/>
        <v>NA</v>
      </c>
      <c r="AA356" s="52">
        <v>14</v>
      </c>
      <c r="AB356" s="49" t="s">
        <v>9</v>
      </c>
      <c r="AC356" s="32" t="str">
        <f t="shared" si="132"/>
        <v>NA</v>
      </c>
      <c r="AD356" s="32">
        <f t="shared" si="133"/>
        <v>14</v>
      </c>
      <c r="AE356" s="32" t="str">
        <f t="shared" si="134"/>
        <v>NA</v>
      </c>
      <c r="AF356" s="32">
        <f t="shared" si="147"/>
        <v>70</v>
      </c>
      <c r="AG356" s="97">
        <v>70</v>
      </c>
      <c r="AH356" s="52" t="s">
        <v>9</v>
      </c>
      <c r="AI356" s="40" t="s">
        <v>8</v>
      </c>
      <c r="AJ356" s="52" t="s">
        <v>9</v>
      </c>
      <c r="AK356" s="40" t="s">
        <v>8</v>
      </c>
      <c r="AL356" s="52" t="s">
        <v>9</v>
      </c>
      <c r="AM356" s="32">
        <f t="shared" si="148"/>
        <v>70</v>
      </c>
      <c r="AN356" s="40">
        <f t="shared" si="149"/>
        <v>70</v>
      </c>
      <c r="AO356" s="31" t="s">
        <v>2844</v>
      </c>
      <c r="AP356" s="49">
        <v>2009</v>
      </c>
      <c r="AQ356" s="49" t="s">
        <v>1762</v>
      </c>
      <c r="AR356" s="49" t="s">
        <v>39</v>
      </c>
      <c r="AS356" s="49" t="s">
        <v>459</v>
      </c>
      <c r="AT356" s="49" t="s">
        <v>76</v>
      </c>
      <c r="AU356" s="113" t="str">
        <f t="shared" si="150"/>
        <v>Neal, L.M., 2009</v>
      </c>
      <c r="AV356" s="53" t="s">
        <v>1417</v>
      </c>
      <c r="AW356" s="50" t="s">
        <v>988</v>
      </c>
    </row>
    <row r="357" spans="1:49" s="17" customFormat="1" x14ac:dyDescent="0.3">
      <c r="A357" s="49" t="s">
        <v>88</v>
      </c>
      <c r="B357" s="97">
        <v>5</v>
      </c>
      <c r="C357" s="32" t="s">
        <v>8</v>
      </c>
      <c r="D357" s="31" t="str">
        <f t="shared" si="135"/>
        <v>NA</v>
      </c>
      <c r="E357" s="32">
        <f t="shared" si="142"/>
        <v>5</v>
      </c>
      <c r="F357" s="97">
        <v>275</v>
      </c>
      <c r="G357" s="32">
        <f t="shared" si="143"/>
        <v>5500</v>
      </c>
      <c r="H357" s="49" t="s">
        <v>1414</v>
      </c>
      <c r="I357" s="49" t="s">
        <v>974</v>
      </c>
      <c r="J357" s="49" t="s">
        <v>9</v>
      </c>
      <c r="K357" s="31"/>
      <c r="L357" s="31"/>
      <c r="M357" s="49" t="s">
        <v>24</v>
      </c>
      <c r="N357" s="31"/>
      <c r="O357" s="31"/>
      <c r="P357" s="49" t="s">
        <v>89</v>
      </c>
      <c r="Q357" s="56">
        <v>7.5</v>
      </c>
      <c r="R357" s="31" t="str">
        <f t="shared" si="131"/>
        <v>NA</v>
      </c>
      <c r="S357" s="49">
        <v>3</v>
      </c>
      <c r="T357" s="49">
        <f t="shared" si="144"/>
        <v>623</v>
      </c>
      <c r="U357" s="49" t="s">
        <v>1422</v>
      </c>
      <c r="V357" s="31"/>
      <c r="W357" s="49">
        <f t="shared" si="141"/>
        <v>443</v>
      </c>
      <c r="X357" s="49" t="s">
        <v>17</v>
      </c>
      <c r="Y357" s="32">
        <f t="shared" si="145"/>
        <v>0.9</v>
      </c>
      <c r="Z357" s="32" t="str">
        <f t="shared" si="146"/>
        <v>NA</v>
      </c>
      <c r="AA357" s="52">
        <v>3</v>
      </c>
      <c r="AB357" s="49" t="s">
        <v>9</v>
      </c>
      <c r="AC357" s="32" t="str">
        <f t="shared" si="132"/>
        <v>NA</v>
      </c>
      <c r="AD357" s="32">
        <f t="shared" si="133"/>
        <v>3</v>
      </c>
      <c r="AE357" s="32" t="str">
        <f t="shared" si="134"/>
        <v>NA</v>
      </c>
      <c r="AF357" s="32">
        <f t="shared" si="147"/>
        <v>300</v>
      </c>
      <c r="AG357" s="97">
        <v>300</v>
      </c>
      <c r="AH357" s="52" t="s">
        <v>9</v>
      </c>
      <c r="AI357" s="40" t="s">
        <v>8</v>
      </c>
      <c r="AJ357" s="52" t="s">
        <v>9</v>
      </c>
      <c r="AK357" s="40" t="s">
        <v>8</v>
      </c>
      <c r="AL357" s="52" t="s">
        <v>9</v>
      </c>
      <c r="AM357" s="32">
        <f t="shared" si="148"/>
        <v>300</v>
      </c>
      <c r="AN357" s="40">
        <f t="shared" si="149"/>
        <v>300</v>
      </c>
      <c r="AO357" s="31" t="s">
        <v>2844</v>
      </c>
      <c r="AP357" s="49">
        <v>2009</v>
      </c>
      <c r="AQ357" s="49" t="s">
        <v>1762</v>
      </c>
      <c r="AR357" s="49" t="s">
        <v>39</v>
      </c>
      <c r="AS357" s="49" t="s">
        <v>459</v>
      </c>
      <c r="AT357" s="49" t="s">
        <v>76</v>
      </c>
      <c r="AU357" s="113" t="str">
        <f t="shared" si="150"/>
        <v>Neal, L.M., 2009</v>
      </c>
      <c r="AV357" s="53" t="s">
        <v>1417</v>
      </c>
      <c r="AW357" s="50" t="s">
        <v>839</v>
      </c>
    </row>
    <row r="358" spans="1:49" s="17" customFormat="1" x14ac:dyDescent="0.3">
      <c r="A358" s="49" t="s">
        <v>88</v>
      </c>
      <c r="B358" s="97">
        <v>5</v>
      </c>
      <c r="C358" s="32" t="s">
        <v>8</v>
      </c>
      <c r="D358" s="31" t="str">
        <f t="shared" si="135"/>
        <v>NA</v>
      </c>
      <c r="E358" s="32">
        <f t="shared" si="142"/>
        <v>5</v>
      </c>
      <c r="F358" s="97">
        <v>260</v>
      </c>
      <c r="G358" s="32">
        <f t="shared" si="143"/>
        <v>5200</v>
      </c>
      <c r="H358" s="49" t="s">
        <v>22</v>
      </c>
      <c r="I358" s="49" t="s">
        <v>215</v>
      </c>
      <c r="J358" s="49" t="s">
        <v>9</v>
      </c>
      <c r="K358" s="31"/>
      <c r="L358" s="31"/>
      <c r="M358" s="49" t="s">
        <v>24</v>
      </c>
      <c r="N358" s="31"/>
      <c r="O358" s="31"/>
      <c r="P358" s="49" t="s">
        <v>89</v>
      </c>
      <c r="Q358" s="56">
        <v>8.5</v>
      </c>
      <c r="R358" s="31" t="str">
        <f t="shared" si="131"/>
        <v>NA</v>
      </c>
      <c r="S358" s="49">
        <v>3</v>
      </c>
      <c r="T358" s="49">
        <f t="shared" si="144"/>
        <v>623</v>
      </c>
      <c r="U358" s="49" t="s">
        <v>1422</v>
      </c>
      <c r="V358" s="31"/>
      <c r="W358" s="49">
        <f t="shared" si="141"/>
        <v>443</v>
      </c>
      <c r="X358" s="49" t="s">
        <v>17</v>
      </c>
      <c r="Y358" s="32">
        <f t="shared" si="145"/>
        <v>0.68</v>
      </c>
      <c r="Z358" s="32" t="str">
        <f t="shared" si="146"/>
        <v>NA</v>
      </c>
      <c r="AA358" s="52">
        <v>1</v>
      </c>
      <c r="AB358" s="49" t="s">
        <v>9</v>
      </c>
      <c r="AC358" s="32" t="str">
        <f t="shared" si="132"/>
        <v>NA</v>
      </c>
      <c r="AD358" s="32">
        <f t="shared" si="133"/>
        <v>1</v>
      </c>
      <c r="AE358" s="32" t="str">
        <f t="shared" si="134"/>
        <v>NA</v>
      </c>
      <c r="AF358" s="32">
        <f>IF(AND(AG358="NA",AE358&lt;&gt;"NA"),AE358,AG358)</f>
        <v>680</v>
      </c>
      <c r="AG358" s="97">
        <v>680</v>
      </c>
      <c r="AH358" s="52" t="s">
        <v>9</v>
      </c>
      <c r="AI358" s="40" t="s">
        <v>8</v>
      </c>
      <c r="AJ358" s="52" t="s">
        <v>9</v>
      </c>
      <c r="AK358" s="40" t="s">
        <v>8</v>
      </c>
      <c r="AL358" s="52" t="s">
        <v>9</v>
      </c>
      <c r="AM358" s="32">
        <f t="shared" si="148"/>
        <v>680</v>
      </c>
      <c r="AN358" s="40">
        <f t="shared" si="149"/>
        <v>680</v>
      </c>
      <c r="AO358" s="31" t="s">
        <v>2844</v>
      </c>
      <c r="AP358" s="49">
        <v>2009</v>
      </c>
      <c r="AQ358" s="49" t="s">
        <v>1762</v>
      </c>
      <c r="AR358" s="49" t="s">
        <v>39</v>
      </c>
      <c r="AS358" s="49" t="s">
        <v>459</v>
      </c>
      <c r="AT358" s="49" t="s">
        <v>76</v>
      </c>
      <c r="AU358" s="113" t="str">
        <f t="shared" si="150"/>
        <v>Neal, L.M., 2009</v>
      </c>
      <c r="AV358" s="53" t="s">
        <v>1417</v>
      </c>
      <c r="AW358" s="50" t="s">
        <v>827</v>
      </c>
    </row>
    <row r="359" spans="1:49" s="17" customFormat="1" x14ac:dyDescent="0.3">
      <c r="A359" s="49" t="s">
        <v>88</v>
      </c>
      <c r="B359" s="97">
        <v>5</v>
      </c>
      <c r="C359" s="32" t="s">
        <v>8</v>
      </c>
      <c r="D359" s="31" t="str">
        <f t="shared" si="135"/>
        <v>NA</v>
      </c>
      <c r="E359" s="32">
        <f t="shared" si="142"/>
        <v>5</v>
      </c>
      <c r="F359" s="97">
        <v>240</v>
      </c>
      <c r="G359" s="32">
        <f t="shared" si="143"/>
        <v>4800</v>
      </c>
      <c r="H359" s="49" t="s">
        <v>7</v>
      </c>
      <c r="I359" s="49" t="s">
        <v>975</v>
      </c>
      <c r="J359" s="49" t="s">
        <v>9</v>
      </c>
      <c r="K359" s="31"/>
      <c r="L359" s="31"/>
      <c r="M359" s="49" t="s">
        <v>24</v>
      </c>
      <c r="N359" s="31"/>
      <c r="O359" s="31"/>
      <c r="P359" s="49" t="s">
        <v>89</v>
      </c>
      <c r="Q359" s="56">
        <v>3</v>
      </c>
      <c r="R359" s="31" t="str">
        <f t="shared" si="131"/>
        <v>NA</v>
      </c>
      <c r="S359" s="49">
        <v>3</v>
      </c>
      <c r="T359" s="49">
        <f t="shared" si="144"/>
        <v>623</v>
      </c>
      <c r="U359" s="49" t="s">
        <v>1422</v>
      </c>
      <c r="V359" s="31"/>
      <c r="W359" s="49">
        <f t="shared" si="141"/>
        <v>443</v>
      </c>
      <c r="X359" s="49" t="s">
        <v>17</v>
      </c>
      <c r="Y359" s="32">
        <f t="shared" si="145"/>
        <v>0.88</v>
      </c>
      <c r="Z359" s="32" t="str">
        <f t="shared" si="146"/>
        <v>NA</v>
      </c>
      <c r="AA359" s="52">
        <v>4</v>
      </c>
      <c r="AB359" s="49" t="s">
        <v>9</v>
      </c>
      <c r="AC359" s="32" t="str">
        <f t="shared" si="132"/>
        <v>NA</v>
      </c>
      <c r="AD359" s="32">
        <f t="shared" si="133"/>
        <v>4</v>
      </c>
      <c r="AE359" s="32" t="str">
        <f t="shared" si="134"/>
        <v>NA</v>
      </c>
      <c r="AF359" s="32">
        <f t="shared" si="147"/>
        <v>220</v>
      </c>
      <c r="AG359" s="97">
        <v>220</v>
      </c>
      <c r="AH359" s="52" t="s">
        <v>9</v>
      </c>
      <c r="AI359" s="40" t="s">
        <v>8</v>
      </c>
      <c r="AJ359" s="52" t="s">
        <v>9</v>
      </c>
      <c r="AK359" s="40" t="s">
        <v>8</v>
      </c>
      <c r="AL359" s="52" t="s">
        <v>9</v>
      </c>
      <c r="AM359" s="32">
        <f t="shared" si="148"/>
        <v>220</v>
      </c>
      <c r="AN359" s="40">
        <f t="shared" si="149"/>
        <v>220</v>
      </c>
      <c r="AO359" s="31" t="s">
        <v>2844</v>
      </c>
      <c r="AP359" s="49">
        <v>2009</v>
      </c>
      <c r="AQ359" s="49" t="s">
        <v>1762</v>
      </c>
      <c r="AR359" s="49" t="s">
        <v>39</v>
      </c>
      <c r="AS359" s="49" t="s">
        <v>459</v>
      </c>
      <c r="AT359" s="49" t="s">
        <v>76</v>
      </c>
      <c r="AU359" s="113" t="str">
        <f t="shared" si="150"/>
        <v>Neal, L.M., 2009</v>
      </c>
      <c r="AV359" s="53" t="s">
        <v>1417</v>
      </c>
      <c r="AW359" s="50" t="s">
        <v>988</v>
      </c>
    </row>
    <row r="360" spans="1:49" s="17" customFormat="1" x14ac:dyDescent="0.3">
      <c r="A360" s="49" t="s">
        <v>88</v>
      </c>
      <c r="B360" s="97">
        <v>5</v>
      </c>
      <c r="C360" s="32" t="s">
        <v>8</v>
      </c>
      <c r="D360" s="31" t="str">
        <f t="shared" si="135"/>
        <v>NA</v>
      </c>
      <c r="E360" s="32">
        <f t="shared" si="142"/>
        <v>5</v>
      </c>
      <c r="F360" s="97">
        <v>120</v>
      </c>
      <c r="G360" s="32">
        <f t="shared" si="143"/>
        <v>2400</v>
      </c>
      <c r="H360" s="49" t="s">
        <v>37</v>
      </c>
      <c r="I360" s="49" t="s">
        <v>976</v>
      </c>
      <c r="J360" s="49" t="s">
        <v>9</v>
      </c>
      <c r="K360" s="31"/>
      <c r="L360" s="31"/>
      <c r="M360" s="49" t="s">
        <v>24</v>
      </c>
      <c r="N360" s="31"/>
      <c r="O360" s="31"/>
      <c r="P360" s="49" t="s">
        <v>89</v>
      </c>
      <c r="Q360" s="56">
        <v>5.5</v>
      </c>
      <c r="R360" s="31" t="str">
        <f t="shared" si="131"/>
        <v>NA</v>
      </c>
      <c r="S360" s="49">
        <v>3</v>
      </c>
      <c r="T360" s="49">
        <f t="shared" si="144"/>
        <v>623</v>
      </c>
      <c r="U360" s="49" t="s">
        <v>1422</v>
      </c>
      <c r="V360" s="31"/>
      <c r="W360" s="49">
        <f t="shared" si="141"/>
        <v>443</v>
      </c>
      <c r="X360" s="49" t="s">
        <v>17</v>
      </c>
      <c r="Y360" s="32">
        <f t="shared" si="145"/>
        <v>0.82000000000000006</v>
      </c>
      <c r="Z360" s="32" t="str">
        <f t="shared" si="146"/>
        <v>NA</v>
      </c>
      <c r="AA360" s="52">
        <v>41</v>
      </c>
      <c r="AB360" s="49" t="s">
        <v>9</v>
      </c>
      <c r="AC360" s="32" t="str">
        <f t="shared" si="132"/>
        <v>NA</v>
      </c>
      <c r="AD360" s="32">
        <f t="shared" si="133"/>
        <v>41</v>
      </c>
      <c r="AE360" s="32" t="str">
        <f t="shared" si="134"/>
        <v>NA</v>
      </c>
      <c r="AF360" s="32">
        <f t="shared" si="147"/>
        <v>20</v>
      </c>
      <c r="AG360" s="97">
        <v>20</v>
      </c>
      <c r="AH360" s="52" t="s">
        <v>9</v>
      </c>
      <c r="AI360" s="40" t="s">
        <v>8</v>
      </c>
      <c r="AJ360" s="52" t="s">
        <v>9</v>
      </c>
      <c r="AK360" s="40" t="s">
        <v>8</v>
      </c>
      <c r="AL360" s="52" t="s">
        <v>9</v>
      </c>
      <c r="AM360" s="32">
        <f t="shared" si="148"/>
        <v>20</v>
      </c>
      <c r="AN360" s="40">
        <f t="shared" si="149"/>
        <v>20</v>
      </c>
      <c r="AO360" s="31" t="s">
        <v>2844</v>
      </c>
      <c r="AP360" s="49">
        <v>2009</v>
      </c>
      <c r="AQ360" s="49" t="s">
        <v>1762</v>
      </c>
      <c r="AR360" s="49" t="s">
        <v>39</v>
      </c>
      <c r="AS360" s="49" t="s">
        <v>459</v>
      </c>
      <c r="AT360" s="49" t="s">
        <v>76</v>
      </c>
      <c r="AU360" s="113" t="str">
        <f t="shared" si="150"/>
        <v>Neal, L.M., 2009</v>
      </c>
      <c r="AV360" s="53" t="s">
        <v>1417</v>
      </c>
      <c r="AW360" s="50" t="s">
        <v>841</v>
      </c>
    </row>
    <row r="361" spans="1:49" s="13" customFormat="1" x14ac:dyDescent="0.3">
      <c r="A361" s="49" t="s">
        <v>88</v>
      </c>
      <c r="B361" s="97">
        <v>5</v>
      </c>
      <c r="C361" s="32" t="s">
        <v>8</v>
      </c>
      <c r="D361" s="31" t="str">
        <f t="shared" si="135"/>
        <v>NA</v>
      </c>
      <c r="E361" s="32">
        <f t="shared" si="142"/>
        <v>5</v>
      </c>
      <c r="F361" s="97">
        <v>70</v>
      </c>
      <c r="G361" s="32">
        <f t="shared" si="143"/>
        <v>1400</v>
      </c>
      <c r="H361" s="49" t="s">
        <v>94</v>
      </c>
      <c r="I361" s="49" t="s">
        <v>978</v>
      </c>
      <c r="J361" s="49" t="s">
        <v>9</v>
      </c>
      <c r="K361" s="31"/>
      <c r="L361" s="31"/>
      <c r="M361" s="49" t="s">
        <v>24</v>
      </c>
      <c r="N361" s="31"/>
      <c r="O361" s="31"/>
      <c r="P361" s="49" t="s">
        <v>89</v>
      </c>
      <c r="Q361" s="56">
        <v>9.8000000000000007</v>
      </c>
      <c r="R361" s="31" t="str">
        <f t="shared" si="131"/>
        <v>NA</v>
      </c>
      <c r="S361" s="49">
        <v>3</v>
      </c>
      <c r="T361" s="49">
        <f t="shared" si="144"/>
        <v>623</v>
      </c>
      <c r="U361" s="49" t="s">
        <v>1422</v>
      </c>
      <c r="V361" s="31"/>
      <c r="W361" s="49">
        <f t="shared" si="141"/>
        <v>443</v>
      </c>
      <c r="X361" s="49" t="s">
        <v>17</v>
      </c>
      <c r="Y361" s="32">
        <f t="shared" si="145"/>
        <v>0.96</v>
      </c>
      <c r="Z361" s="32" t="str">
        <f t="shared" si="146"/>
        <v>NA</v>
      </c>
      <c r="AA361" s="52">
        <v>16</v>
      </c>
      <c r="AB361" s="49" t="s">
        <v>9</v>
      </c>
      <c r="AC361" s="32" t="str">
        <f t="shared" si="132"/>
        <v>NA</v>
      </c>
      <c r="AD361" s="32">
        <f t="shared" si="133"/>
        <v>16</v>
      </c>
      <c r="AE361" s="32" t="str">
        <f t="shared" si="134"/>
        <v>NA</v>
      </c>
      <c r="AF361" s="32">
        <f t="shared" si="147"/>
        <v>60</v>
      </c>
      <c r="AG361" s="97">
        <v>60</v>
      </c>
      <c r="AH361" s="52" t="s">
        <v>9</v>
      </c>
      <c r="AI361" s="40" t="s">
        <v>8</v>
      </c>
      <c r="AJ361" s="52" t="s">
        <v>9</v>
      </c>
      <c r="AK361" s="40" t="s">
        <v>8</v>
      </c>
      <c r="AL361" s="52" t="s">
        <v>9</v>
      </c>
      <c r="AM361" s="32">
        <f t="shared" si="148"/>
        <v>60</v>
      </c>
      <c r="AN361" s="40">
        <f t="shared" si="149"/>
        <v>60</v>
      </c>
      <c r="AO361" s="31" t="s">
        <v>2844</v>
      </c>
      <c r="AP361" s="49">
        <v>2009</v>
      </c>
      <c r="AQ361" s="49" t="s">
        <v>1762</v>
      </c>
      <c r="AR361" s="49" t="s">
        <v>39</v>
      </c>
      <c r="AS361" s="49" t="s">
        <v>459</v>
      </c>
      <c r="AT361" s="49" t="s">
        <v>76</v>
      </c>
      <c r="AU361" s="113" t="str">
        <f t="shared" si="150"/>
        <v>Neal, L.M., 2009</v>
      </c>
      <c r="AV361" s="53" t="s">
        <v>1417</v>
      </c>
      <c r="AW361" s="50" t="s">
        <v>989</v>
      </c>
    </row>
    <row r="362" spans="1:49" s="17" customFormat="1" x14ac:dyDescent="0.3">
      <c r="A362" s="49" t="s">
        <v>88</v>
      </c>
      <c r="B362" s="97">
        <v>5</v>
      </c>
      <c r="C362" s="32" t="s">
        <v>8</v>
      </c>
      <c r="D362" s="31" t="str">
        <f t="shared" si="135"/>
        <v>NA</v>
      </c>
      <c r="E362" s="32">
        <f t="shared" si="142"/>
        <v>5</v>
      </c>
      <c r="F362" s="97">
        <v>60</v>
      </c>
      <c r="G362" s="32">
        <f t="shared" si="143"/>
        <v>1200</v>
      </c>
      <c r="H362" s="49" t="s">
        <v>86</v>
      </c>
      <c r="I362" s="49" t="s">
        <v>979</v>
      </c>
      <c r="J362" s="49" t="s">
        <v>9</v>
      </c>
      <c r="K362" s="31"/>
      <c r="L362" s="31"/>
      <c r="M362" s="49" t="s">
        <v>24</v>
      </c>
      <c r="N362" s="31"/>
      <c r="O362" s="31"/>
      <c r="P362" s="49" t="s">
        <v>89</v>
      </c>
      <c r="Q362" s="56">
        <v>6</v>
      </c>
      <c r="R362" s="31" t="str">
        <f t="shared" si="131"/>
        <v>NA</v>
      </c>
      <c r="S362" s="49">
        <v>3</v>
      </c>
      <c r="T362" s="49">
        <f t="shared" si="144"/>
        <v>623</v>
      </c>
      <c r="U362" s="49" t="s">
        <v>1422</v>
      </c>
      <c r="V362" s="31"/>
      <c r="W362" s="49">
        <f t="shared" si="141"/>
        <v>443</v>
      </c>
      <c r="X362" s="49" t="s">
        <v>17</v>
      </c>
      <c r="Y362" s="32">
        <f t="shared" si="145"/>
        <v>1.04</v>
      </c>
      <c r="Z362" s="32" t="str">
        <f t="shared" si="146"/>
        <v>NA</v>
      </c>
      <c r="AA362" s="52">
        <v>52</v>
      </c>
      <c r="AB362" s="49" t="s">
        <v>9</v>
      </c>
      <c r="AC362" s="32" t="str">
        <f t="shared" si="132"/>
        <v>NA</v>
      </c>
      <c r="AD362" s="32">
        <f t="shared" si="133"/>
        <v>52</v>
      </c>
      <c r="AE362" s="32" t="str">
        <f t="shared" si="134"/>
        <v>NA</v>
      </c>
      <c r="AF362" s="32">
        <f t="shared" si="147"/>
        <v>20</v>
      </c>
      <c r="AG362" s="97">
        <v>20</v>
      </c>
      <c r="AH362" s="52" t="s">
        <v>9</v>
      </c>
      <c r="AI362" s="40" t="s">
        <v>8</v>
      </c>
      <c r="AJ362" s="52" t="s">
        <v>9</v>
      </c>
      <c r="AK362" s="40" t="s">
        <v>8</v>
      </c>
      <c r="AL362" s="52" t="s">
        <v>9</v>
      </c>
      <c r="AM362" s="32">
        <f t="shared" si="148"/>
        <v>20</v>
      </c>
      <c r="AN362" s="40">
        <f t="shared" si="149"/>
        <v>20</v>
      </c>
      <c r="AO362" s="31" t="s">
        <v>2844</v>
      </c>
      <c r="AP362" s="49">
        <v>2009</v>
      </c>
      <c r="AQ362" s="49" t="s">
        <v>1762</v>
      </c>
      <c r="AR362" s="49" t="s">
        <v>39</v>
      </c>
      <c r="AS362" s="49" t="s">
        <v>459</v>
      </c>
      <c r="AT362" s="49" t="s">
        <v>76</v>
      </c>
      <c r="AU362" s="113" t="str">
        <f t="shared" si="150"/>
        <v>Neal, L.M., 2009</v>
      </c>
      <c r="AV362" s="53" t="s">
        <v>1417</v>
      </c>
      <c r="AW362" s="50" t="s">
        <v>990</v>
      </c>
    </row>
    <row r="363" spans="1:49" s="17" customFormat="1" x14ac:dyDescent="0.3">
      <c r="A363" s="49" t="s">
        <v>88</v>
      </c>
      <c r="B363" s="97">
        <v>5</v>
      </c>
      <c r="C363" s="32" t="s">
        <v>8</v>
      </c>
      <c r="D363" s="31" t="str">
        <f t="shared" si="135"/>
        <v>NA</v>
      </c>
      <c r="E363" s="32">
        <f t="shared" si="142"/>
        <v>5</v>
      </c>
      <c r="F363" s="97">
        <v>45</v>
      </c>
      <c r="G363" s="32">
        <f t="shared" si="143"/>
        <v>900</v>
      </c>
      <c r="H363" s="49" t="s">
        <v>582</v>
      </c>
      <c r="I363" s="49" t="s">
        <v>981</v>
      </c>
      <c r="J363" s="49" t="s">
        <v>9</v>
      </c>
      <c r="K363" s="31"/>
      <c r="L363" s="31"/>
      <c r="M363" s="49" t="s">
        <v>24</v>
      </c>
      <c r="N363" s="31"/>
      <c r="O363" s="31"/>
      <c r="P363" s="49" t="s">
        <v>89</v>
      </c>
      <c r="Q363" s="31"/>
      <c r="R363" s="31" t="str">
        <f t="shared" si="131"/>
        <v>NA</v>
      </c>
      <c r="S363" s="49">
        <v>3</v>
      </c>
      <c r="T363" s="49">
        <f t="shared" si="144"/>
        <v>623</v>
      </c>
      <c r="U363" s="49" t="s">
        <v>1422</v>
      </c>
      <c r="V363" s="31"/>
      <c r="W363" s="49">
        <f t="shared" si="141"/>
        <v>443</v>
      </c>
      <c r="X363" s="49" t="s">
        <v>17</v>
      </c>
      <c r="Y363" s="32">
        <f t="shared" si="145"/>
        <v>0.93</v>
      </c>
      <c r="Z363" s="32" t="str">
        <f t="shared" si="146"/>
        <v>NA</v>
      </c>
      <c r="AA363" s="52">
        <v>31</v>
      </c>
      <c r="AB363" s="49" t="s">
        <v>9</v>
      </c>
      <c r="AC363" s="32" t="str">
        <f t="shared" si="132"/>
        <v>NA</v>
      </c>
      <c r="AD363" s="32">
        <f t="shared" si="133"/>
        <v>31</v>
      </c>
      <c r="AE363" s="32" t="str">
        <f t="shared" si="134"/>
        <v>NA</v>
      </c>
      <c r="AF363" s="32">
        <f t="shared" si="147"/>
        <v>30</v>
      </c>
      <c r="AG363" s="97">
        <v>30</v>
      </c>
      <c r="AH363" s="52" t="s">
        <v>9</v>
      </c>
      <c r="AI363" s="40" t="s">
        <v>8</v>
      </c>
      <c r="AJ363" s="52" t="s">
        <v>9</v>
      </c>
      <c r="AK363" s="40" t="s">
        <v>8</v>
      </c>
      <c r="AL363" s="52" t="s">
        <v>9</v>
      </c>
      <c r="AM363" s="32">
        <f t="shared" si="148"/>
        <v>30</v>
      </c>
      <c r="AN363" s="40">
        <f t="shared" si="149"/>
        <v>30</v>
      </c>
      <c r="AO363" s="31" t="s">
        <v>2844</v>
      </c>
      <c r="AP363" s="49">
        <v>2009</v>
      </c>
      <c r="AQ363" s="49" t="s">
        <v>1762</v>
      </c>
      <c r="AR363" s="49" t="s">
        <v>39</v>
      </c>
      <c r="AS363" s="49" t="s">
        <v>459</v>
      </c>
      <c r="AT363" s="49" t="s">
        <v>76</v>
      </c>
      <c r="AU363" s="113" t="str">
        <f t="shared" si="150"/>
        <v>Neal, L.M., 2009</v>
      </c>
      <c r="AV363" s="53" t="s">
        <v>1417</v>
      </c>
      <c r="AW363" s="50"/>
    </row>
    <row r="364" spans="1:49" s="17" customFormat="1" x14ac:dyDescent="0.3">
      <c r="A364" s="49" t="s">
        <v>88</v>
      </c>
      <c r="B364" s="97">
        <v>5</v>
      </c>
      <c r="C364" s="32" t="s">
        <v>8</v>
      </c>
      <c r="D364" s="31" t="str">
        <f t="shared" si="135"/>
        <v>NA</v>
      </c>
      <c r="E364" s="32">
        <f t="shared" si="142"/>
        <v>5</v>
      </c>
      <c r="F364" s="97">
        <v>40</v>
      </c>
      <c r="G364" s="32">
        <f t="shared" si="143"/>
        <v>800</v>
      </c>
      <c r="H364" s="49" t="s">
        <v>1414</v>
      </c>
      <c r="I364" s="49" t="s">
        <v>982</v>
      </c>
      <c r="J364" s="49" t="s">
        <v>9</v>
      </c>
      <c r="K364" s="31"/>
      <c r="L364" s="31"/>
      <c r="M364" s="49" t="s">
        <v>24</v>
      </c>
      <c r="N364" s="31"/>
      <c r="O364" s="31"/>
      <c r="P364" s="49" t="s">
        <v>89</v>
      </c>
      <c r="Q364" s="56">
        <v>9.1</v>
      </c>
      <c r="R364" s="31" t="str">
        <f t="shared" si="131"/>
        <v>NA</v>
      </c>
      <c r="S364" s="49">
        <v>3</v>
      </c>
      <c r="T364" s="49">
        <f t="shared" si="144"/>
        <v>623</v>
      </c>
      <c r="U364" s="49" t="s">
        <v>1422</v>
      </c>
      <c r="V364" s="31"/>
      <c r="W364" s="49">
        <f t="shared" si="141"/>
        <v>443</v>
      </c>
      <c r="X364" s="49" t="s">
        <v>17</v>
      </c>
      <c r="Y364" s="32">
        <f t="shared" si="145"/>
        <v>0.9</v>
      </c>
      <c r="Z364" s="32" t="str">
        <f t="shared" si="146"/>
        <v>NA</v>
      </c>
      <c r="AA364" s="52">
        <v>5</v>
      </c>
      <c r="AB364" s="49" t="s">
        <v>9</v>
      </c>
      <c r="AC364" s="32" t="str">
        <f t="shared" si="132"/>
        <v>NA</v>
      </c>
      <c r="AD364" s="32">
        <f t="shared" si="133"/>
        <v>5</v>
      </c>
      <c r="AE364" s="32" t="str">
        <f t="shared" si="134"/>
        <v>NA</v>
      </c>
      <c r="AF364" s="32">
        <f t="shared" si="147"/>
        <v>180</v>
      </c>
      <c r="AG364" s="97">
        <v>180</v>
      </c>
      <c r="AH364" s="52" t="s">
        <v>9</v>
      </c>
      <c r="AI364" s="40" t="s">
        <v>8</v>
      </c>
      <c r="AJ364" s="52" t="s">
        <v>9</v>
      </c>
      <c r="AK364" s="40" t="s">
        <v>8</v>
      </c>
      <c r="AL364" s="52" t="s">
        <v>9</v>
      </c>
      <c r="AM364" s="32">
        <f t="shared" si="148"/>
        <v>180</v>
      </c>
      <c r="AN364" s="40">
        <f t="shared" si="149"/>
        <v>180</v>
      </c>
      <c r="AO364" s="31" t="s">
        <v>2844</v>
      </c>
      <c r="AP364" s="49">
        <v>2009</v>
      </c>
      <c r="AQ364" s="49" t="s">
        <v>1762</v>
      </c>
      <c r="AR364" s="49" t="s">
        <v>39</v>
      </c>
      <c r="AS364" s="49" t="s">
        <v>459</v>
      </c>
      <c r="AT364" s="49" t="s">
        <v>76</v>
      </c>
      <c r="AU364" s="113" t="str">
        <f t="shared" si="150"/>
        <v>Neal, L.M., 2009</v>
      </c>
      <c r="AV364" s="53" t="s">
        <v>1417</v>
      </c>
      <c r="AW364" s="50" t="s">
        <v>991</v>
      </c>
    </row>
    <row r="365" spans="1:49" s="17" customFormat="1" x14ac:dyDescent="0.3">
      <c r="A365" s="49" t="s">
        <v>88</v>
      </c>
      <c r="B365" s="97">
        <v>5</v>
      </c>
      <c r="C365" s="32" t="s">
        <v>8</v>
      </c>
      <c r="D365" s="31" t="str">
        <f t="shared" si="135"/>
        <v>NA</v>
      </c>
      <c r="E365" s="32">
        <f t="shared" si="142"/>
        <v>5</v>
      </c>
      <c r="F365" s="97">
        <v>35</v>
      </c>
      <c r="G365" s="32">
        <f t="shared" si="143"/>
        <v>700</v>
      </c>
      <c r="H365" s="31" t="s">
        <v>15</v>
      </c>
      <c r="I365" s="49" t="s">
        <v>983</v>
      </c>
      <c r="J365" s="49" t="s">
        <v>9</v>
      </c>
      <c r="K365" s="31"/>
      <c r="L365" s="31"/>
      <c r="M365" s="49" t="s">
        <v>24</v>
      </c>
      <c r="N365" s="31"/>
      <c r="O365" s="31"/>
      <c r="P365" s="49" t="s">
        <v>89</v>
      </c>
      <c r="Q365" s="56">
        <v>6.5</v>
      </c>
      <c r="R365" s="31" t="str">
        <f t="shared" si="131"/>
        <v>NA</v>
      </c>
      <c r="S365" s="49">
        <v>3</v>
      </c>
      <c r="T365" s="49">
        <f t="shared" si="144"/>
        <v>623</v>
      </c>
      <c r="U365" s="49" t="s">
        <v>1422</v>
      </c>
      <c r="V365" s="31"/>
      <c r="W365" s="49">
        <f t="shared" si="141"/>
        <v>443</v>
      </c>
      <c r="X365" s="49" t="s">
        <v>17</v>
      </c>
      <c r="Y365" s="32">
        <f t="shared" si="145"/>
        <v>0.9</v>
      </c>
      <c r="Z365" s="32" t="str">
        <f t="shared" si="146"/>
        <v>NA</v>
      </c>
      <c r="AA365" s="52">
        <v>20</v>
      </c>
      <c r="AB365" s="49" t="s">
        <v>9</v>
      </c>
      <c r="AC365" s="32" t="str">
        <f t="shared" si="132"/>
        <v>NA</v>
      </c>
      <c r="AD365" s="32">
        <f t="shared" si="133"/>
        <v>20</v>
      </c>
      <c r="AE365" s="32" t="str">
        <f t="shared" si="134"/>
        <v>NA</v>
      </c>
      <c r="AF365" s="32">
        <f t="shared" si="147"/>
        <v>45</v>
      </c>
      <c r="AG365" s="97">
        <v>45</v>
      </c>
      <c r="AH365" s="52" t="s">
        <v>9</v>
      </c>
      <c r="AI365" s="40" t="s">
        <v>8</v>
      </c>
      <c r="AJ365" s="52" t="s">
        <v>9</v>
      </c>
      <c r="AK365" s="40" t="s">
        <v>8</v>
      </c>
      <c r="AL365" s="52" t="s">
        <v>9</v>
      </c>
      <c r="AM365" s="32">
        <f t="shared" si="148"/>
        <v>45</v>
      </c>
      <c r="AN365" s="40">
        <f t="shared" si="149"/>
        <v>45</v>
      </c>
      <c r="AO365" s="31" t="s">
        <v>2844</v>
      </c>
      <c r="AP365" s="49">
        <v>2009</v>
      </c>
      <c r="AQ365" s="49" t="s">
        <v>1762</v>
      </c>
      <c r="AR365" s="49" t="s">
        <v>39</v>
      </c>
      <c r="AS365" s="49" t="s">
        <v>459</v>
      </c>
      <c r="AT365" s="49" t="s">
        <v>76</v>
      </c>
      <c r="AU365" s="113" t="str">
        <f t="shared" si="150"/>
        <v>Neal, L.M., 2009</v>
      </c>
      <c r="AV365" s="53" t="s">
        <v>1417</v>
      </c>
      <c r="AW365" s="50" t="s">
        <v>992</v>
      </c>
    </row>
    <row r="366" spans="1:49" s="17" customFormat="1" x14ac:dyDescent="0.3">
      <c r="A366" s="49" t="s">
        <v>88</v>
      </c>
      <c r="B366" s="97">
        <v>5</v>
      </c>
      <c r="C366" s="32" t="s">
        <v>8</v>
      </c>
      <c r="D366" s="31" t="str">
        <f t="shared" si="135"/>
        <v>NA</v>
      </c>
      <c r="E366" s="32">
        <f t="shared" si="142"/>
        <v>5</v>
      </c>
      <c r="F366" s="97">
        <v>35</v>
      </c>
      <c r="G366" s="32">
        <f t="shared" si="143"/>
        <v>700</v>
      </c>
      <c r="H366" s="49" t="s">
        <v>252</v>
      </c>
      <c r="I366" s="49" t="s">
        <v>984</v>
      </c>
      <c r="J366" s="49" t="s">
        <v>9</v>
      </c>
      <c r="K366" s="31"/>
      <c r="L366" s="31"/>
      <c r="M366" s="49" t="s">
        <v>24</v>
      </c>
      <c r="N366" s="31"/>
      <c r="O366" s="31"/>
      <c r="P366" s="49" t="s">
        <v>89</v>
      </c>
      <c r="Q366" s="56">
        <v>4.5</v>
      </c>
      <c r="R366" s="31" t="str">
        <f t="shared" si="131"/>
        <v>NA</v>
      </c>
      <c r="S366" s="49">
        <v>3</v>
      </c>
      <c r="T366" s="49">
        <f t="shared" si="144"/>
        <v>623</v>
      </c>
      <c r="U366" s="49" t="s">
        <v>1422</v>
      </c>
      <c r="V366" s="31"/>
      <c r="W366" s="49">
        <f t="shared" si="141"/>
        <v>443</v>
      </c>
      <c r="X366" s="49" t="s">
        <v>17</v>
      </c>
      <c r="Y366" s="32">
        <f t="shared" si="145"/>
        <v>0.87</v>
      </c>
      <c r="Z366" s="32" t="str">
        <f t="shared" si="146"/>
        <v>NA</v>
      </c>
      <c r="AA366" s="52">
        <v>3</v>
      </c>
      <c r="AB366" s="49" t="s">
        <v>9</v>
      </c>
      <c r="AC366" s="32" t="str">
        <f t="shared" si="132"/>
        <v>NA</v>
      </c>
      <c r="AD366" s="32">
        <f t="shared" si="133"/>
        <v>3</v>
      </c>
      <c r="AE366" s="32" t="str">
        <f t="shared" si="134"/>
        <v>NA</v>
      </c>
      <c r="AF366" s="32">
        <f t="shared" si="147"/>
        <v>290</v>
      </c>
      <c r="AG366" s="97">
        <v>290</v>
      </c>
      <c r="AH366" s="52" t="s">
        <v>9</v>
      </c>
      <c r="AI366" s="40" t="s">
        <v>8</v>
      </c>
      <c r="AJ366" s="52" t="s">
        <v>9</v>
      </c>
      <c r="AK366" s="40" t="s">
        <v>8</v>
      </c>
      <c r="AL366" s="52" t="s">
        <v>9</v>
      </c>
      <c r="AM366" s="32">
        <f t="shared" si="148"/>
        <v>290</v>
      </c>
      <c r="AN366" s="40">
        <f t="shared" si="149"/>
        <v>290</v>
      </c>
      <c r="AO366" s="31" t="s">
        <v>2844</v>
      </c>
      <c r="AP366" s="49">
        <v>2009</v>
      </c>
      <c r="AQ366" s="49" t="s">
        <v>1762</v>
      </c>
      <c r="AR366" s="49" t="s">
        <v>39</v>
      </c>
      <c r="AS366" s="49" t="s">
        <v>459</v>
      </c>
      <c r="AT366" s="49" t="s">
        <v>76</v>
      </c>
      <c r="AU366" s="113" t="str">
        <f t="shared" si="150"/>
        <v>Neal, L.M., 2009</v>
      </c>
      <c r="AV366" s="53" t="s">
        <v>1417</v>
      </c>
      <c r="AW366" s="50" t="s">
        <v>993</v>
      </c>
    </row>
    <row r="367" spans="1:49" s="17" customFormat="1" x14ac:dyDescent="0.3">
      <c r="A367" s="49" t="s">
        <v>88</v>
      </c>
      <c r="B367" s="97">
        <v>5</v>
      </c>
      <c r="C367" s="32" t="s">
        <v>8</v>
      </c>
      <c r="D367" s="31" t="str">
        <f t="shared" si="135"/>
        <v>NA</v>
      </c>
      <c r="E367" s="32">
        <f t="shared" si="142"/>
        <v>5</v>
      </c>
      <c r="F367" s="97">
        <v>35</v>
      </c>
      <c r="G367" s="32">
        <f t="shared" si="143"/>
        <v>700</v>
      </c>
      <c r="H367" s="49" t="s">
        <v>986</v>
      </c>
      <c r="I367" s="49" t="s">
        <v>985</v>
      </c>
      <c r="J367" s="49" t="s">
        <v>9</v>
      </c>
      <c r="K367" s="31"/>
      <c r="L367" s="31"/>
      <c r="M367" s="49" t="s">
        <v>24</v>
      </c>
      <c r="N367" s="31"/>
      <c r="O367" s="31"/>
      <c r="P367" s="49" t="s">
        <v>89</v>
      </c>
      <c r="Q367" s="56">
        <v>9.1999999999999993</v>
      </c>
      <c r="R367" s="31" t="str">
        <f t="shared" si="131"/>
        <v>NA</v>
      </c>
      <c r="S367" s="49">
        <v>3</v>
      </c>
      <c r="T367" s="49">
        <f t="shared" si="144"/>
        <v>623</v>
      </c>
      <c r="U367" s="49" t="s">
        <v>1422</v>
      </c>
      <c r="V367" s="31"/>
      <c r="W367" s="49">
        <f t="shared" si="141"/>
        <v>443</v>
      </c>
      <c r="X367" s="49" t="s">
        <v>17</v>
      </c>
      <c r="Y367" s="32">
        <f t="shared" si="145"/>
        <v>0.88</v>
      </c>
      <c r="Z367" s="32" t="str">
        <f t="shared" si="146"/>
        <v>NA</v>
      </c>
      <c r="AA367" s="52">
        <v>0.2</v>
      </c>
      <c r="AB367" s="49" t="s">
        <v>9</v>
      </c>
      <c r="AC367" s="32" t="str">
        <f t="shared" si="132"/>
        <v>NA</v>
      </c>
      <c r="AD367" s="32">
        <v>1</v>
      </c>
      <c r="AE367" s="32" t="str">
        <f t="shared" si="134"/>
        <v>NA</v>
      </c>
      <c r="AF367" s="32">
        <f t="shared" si="147"/>
        <v>4400</v>
      </c>
      <c r="AG367" s="97">
        <v>4400</v>
      </c>
      <c r="AH367" s="52" t="s">
        <v>9</v>
      </c>
      <c r="AI367" s="40" t="s">
        <v>8</v>
      </c>
      <c r="AJ367" s="52" t="s">
        <v>9</v>
      </c>
      <c r="AK367" s="40" t="s">
        <v>8</v>
      </c>
      <c r="AL367" s="52" t="s">
        <v>9</v>
      </c>
      <c r="AM367" s="32">
        <f t="shared" si="148"/>
        <v>4400</v>
      </c>
      <c r="AN367" s="40">
        <f t="shared" si="149"/>
        <v>4400</v>
      </c>
      <c r="AO367" s="31" t="s">
        <v>2844</v>
      </c>
      <c r="AP367" s="49">
        <v>2009</v>
      </c>
      <c r="AQ367" s="49" t="s">
        <v>1762</v>
      </c>
      <c r="AR367" s="49" t="s">
        <v>39</v>
      </c>
      <c r="AS367" s="49" t="s">
        <v>459</v>
      </c>
      <c r="AT367" s="49" t="s">
        <v>76</v>
      </c>
      <c r="AU367" s="113" t="str">
        <f t="shared" si="150"/>
        <v>Neal, L.M., 2009</v>
      </c>
      <c r="AV367" s="53" t="s">
        <v>1417</v>
      </c>
      <c r="AW367" s="50" t="s">
        <v>994</v>
      </c>
    </row>
    <row r="368" spans="1:49" s="17" customFormat="1" x14ac:dyDescent="0.3">
      <c r="A368" s="49" t="s">
        <v>88</v>
      </c>
      <c r="B368" s="40" t="s">
        <v>8</v>
      </c>
      <c r="C368" s="52">
        <v>2.0499999999999998</v>
      </c>
      <c r="D368" s="31" t="str">
        <f t="shared" si="135"/>
        <v>NA</v>
      </c>
      <c r="E368" s="32">
        <f t="shared" si="142"/>
        <v>2.0499999999999998</v>
      </c>
      <c r="F368" s="40"/>
      <c r="G368" s="32" t="s">
        <v>8</v>
      </c>
      <c r="H368" s="49" t="s">
        <v>999</v>
      </c>
      <c r="I368" s="49" t="s">
        <v>809</v>
      </c>
      <c r="J368" s="49" t="s">
        <v>8</v>
      </c>
      <c r="K368" s="31"/>
      <c r="L368" s="31"/>
      <c r="M368" s="49" t="s">
        <v>245</v>
      </c>
      <c r="N368" s="49" t="s">
        <v>56</v>
      </c>
      <c r="O368" s="31"/>
      <c r="P368" s="49" t="s">
        <v>199</v>
      </c>
      <c r="Q368" s="31"/>
      <c r="R368" s="31" t="str">
        <f t="shared" si="131"/>
        <v>NA</v>
      </c>
      <c r="S368" s="31"/>
      <c r="T368" s="31"/>
      <c r="U368" s="49" t="s">
        <v>1422</v>
      </c>
      <c r="V368" s="31"/>
      <c r="W368" s="49">
        <v>393</v>
      </c>
      <c r="X368" s="49" t="s">
        <v>29</v>
      </c>
      <c r="Y368" s="32" t="str">
        <f t="shared" si="145"/>
        <v>NA</v>
      </c>
      <c r="Z368" s="32" t="str">
        <f t="shared" si="146"/>
        <v>NA</v>
      </c>
      <c r="AA368" s="32" t="s">
        <v>8</v>
      </c>
      <c r="AB368" s="49" t="s">
        <v>9</v>
      </c>
      <c r="AC368" s="32">
        <f t="shared" si="132"/>
        <v>38.928571428571431</v>
      </c>
      <c r="AD368" s="32">
        <f t="shared" si="133"/>
        <v>38.928571428571431</v>
      </c>
      <c r="AE368" s="32" t="str">
        <f t="shared" si="134"/>
        <v>NA</v>
      </c>
      <c r="AF368" s="32" t="str">
        <f t="shared" si="147"/>
        <v>NA</v>
      </c>
      <c r="AG368" s="40" t="s">
        <v>8</v>
      </c>
      <c r="AH368" s="52" t="s">
        <v>9</v>
      </c>
      <c r="AI368" s="40" t="s">
        <v>8</v>
      </c>
      <c r="AJ368" s="52" t="s">
        <v>9</v>
      </c>
      <c r="AK368" s="97">
        <v>28</v>
      </c>
      <c r="AL368" s="52">
        <v>9</v>
      </c>
      <c r="AM368" s="32">
        <f t="shared" si="148"/>
        <v>28</v>
      </c>
      <c r="AN368" s="40">
        <f t="shared" si="149"/>
        <v>28</v>
      </c>
      <c r="AO368" s="49" t="s">
        <v>8</v>
      </c>
      <c r="AP368" s="53">
        <v>2009</v>
      </c>
      <c r="AQ368" s="53" t="s">
        <v>1763</v>
      </c>
      <c r="AR368" s="53" t="s">
        <v>80</v>
      </c>
      <c r="AS368" s="53" t="s">
        <v>426</v>
      </c>
      <c r="AT368" s="53" t="s">
        <v>179</v>
      </c>
      <c r="AU368" s="113" t="str">
        <f>AQ368&amp;", "&amp;AP368</f>
        <v>Pellegrini, R., 2009</v>
      </c>
      <c r="AV368" s="53" t="s">
        <v>1934</v>
      </c>
      <c r="AW368" s="53"/>
    </row>
    <row r="369" spans="1:49" s="17" customFormat="1" x14ac:dyDescent="0.3">
      <c r="A369" s="49" t="s">
        <v>88</v>
      </c>
      <c r="B369" s="40" t="s">
        <v>8</v>
      </c>
      <c r="C369" s="52">
        <v>2.0499999999999998</v>
      </c>
      <c r="D369" s="31" t="str">
        <f t="shared" si="135"/>
        <v>NA</v>
      </c>
      <c r="E369" s="32">
        <f t="shared" si="142"/>
        <v>2.0499999999999998</v>
      </c>
      <c r="F369" s="40"/>
      <c r="G369" s="32" t="s">
        <v>8</v>
      </c>
      <c r="H369" s="49" t="s">
        <v>999</v>
      </c>
      <c r="I369" s="49" t="s">
        <v>809</v>
      </c>
      <c r="J369" s="49" t="s">
        <v>8</v>
      </c>
      <c r="K369" s="31"/>
      <c r="L369" s="31"/>
      <c r="M369" s="49" t="s">
        <v>245</v>
      </c>
      <c r="N369" s="49" t="s">
        <v>56</v>
      </c>
      <c r="O369" s="31"/>
      <c r="P369" s="49" t="s">
        <v>199</v>
      </c>
      <c r="Q369" s="31"/>
      <c r="R369" s="31" t="str">
        <f t="shared" si="131"/>
        <v>NA</v>
      </c>
      <c r="S369" s="31"/>
      <c r="T369" s="31"/>
      <c r="U369" s="49" t="s">
        <v>1422</v>
      </c>
      <c r="V369" s="31"/>
      <c r="W369" s="49">
        <v>673</v>
      </c>
      <c r="X369" s="49" t="s">
        <v>29</v>
      </c>
      <c r="Y369" s="32" t="str">
        <f t="shared" si="145"/>
        <v>NA</v>
      </c>
      <c r="Z369" s="32" t="str">
        <f t="shared" si="146"/>
        <v>NA</v>
      </c>
      <c r="AA369" s="32" t="s">
        <v>8</v>
      </c>
      <c r="AB369" s="49" t="s">
        <v>9</v>
      </c>
      <c r="AC369" s="32">
        <f t="shared" si="132"/>
        <v>38.928571428571431</v>
      </c>
      <c r="AD369" s="32">
        <f t="shared" si="133"/>
        <v>38.928571428571431</v>
      </c>
      <c r="AE369" s="32" t="str">
        <f t="shared" si="134"/>
        <v>NA</v>
      </c>
      <c r="AF369" s="32" t="str">
        <f t="shared" si="147"/>
        <v>NA</v>
      </c>
      <c r="AG369" s="40" t="s">
        <v>8</v>
      </c>
      <c r="AH369" s="52" t="s">
        <v>9</v>
      </c>
      <c r="AI369" s="40" t="s">
        <v>8</v>
      </c>
      <c r="AJ369" s="52" t="s">
        <v>9</v>
      </c>
      <c r="AK369" s="97">
        <v>28</v>
      </c>
      <c r="AL369" s="52">
        <v>9</v>
      </c>
      <c r="AM369" s="32">
        <f t="shared" si="148"/>
        <v>28</v>
      </c>
      <c r="AN369" s="40">
        <f t="shared" si="149"/>
        <v>28</v>
      </c>
      <c r="AO369" s="49" t="s">
        <v>8</v>
      </c>
      <c r="AP369" s="53">
        <v>2009</v>
      </c>
      <c r="AQ369" s="53" t="s">
        <v>1763</v>
      </c>
      <c r="AR369" s="53" t="s">
        <v>80</v>
      </c>
      <c r="AS369" s="53" t="s">
        <v>426</v>
      </c>
      <c r="AT369" s="53" t="s">
        <v>179</v>
      </c>
      <c r="AU369" s="113" t="str">
        <f t="shared" ref="AU369:AU376" si="151">AQ369&amp;", "&amp;AP369</f>
        <v>Pellegrini, R., 2009</v>
      </c>
      <c r="AV369" s="53" t="s">
        <v>1934</v>
      </c>
      <c r="AW369" s="53"/>
    </row>
    <row r="370" spans="1:49" s="17" customFormat="1" x14ac:dyDescent="0.3">
      <c r="A370" s="49" t="s">
        <v>88</v>
      </c>
      <c r="B370" s="40" t="s">
        <v>8</v>
      </c>
      <c r="C370" s="52">
        <v>2.0499999999999998</v>
      </c>
      <c r="D370" s="31" t="str">
        <f t="shared" si="135"/>
        <v>NA</v>
      </c>
      <c r="E370" s="32">
        <f t="shared" si="142"/>
        <v>2.0499999999999998</v>
      </c>
      <c r="F370" s="40"/>
      <c r="G370" s="32" t="s">
        <v>8</v>
      </c>
      <c r="H370" s="49" t="s">
        <v>999</v>
      </c>
      <c r="I370" s="49" t="s">
        <v>809</v>
      </c>
      <c r="J370" s="49" t="s">
        <v>8</v>
      </c>
      <c r="K370" s="31"/>
      <c r="L370" s="31"/>
      <c r="M370" s="49" t="s">
        <v>245</v>
      </c>
      <c r="N370" s="49" t="s">
        <v>56</v>
      </c>
      <c r="O370" s="31"/>
      <c r="P370" s="49" t="s">
        <v>199</v>
      </c>
      <c r="Q370" s="31"/>
      <c r="R370" s="31" t="str">
        <f t="shared" si="131"/>
        <v>NA</v>
      </c>
      <c r="S370" s="31"/>
      <c r="T370" s="31"/>
      <c r="U370" s="49" t="s">
        <v>1422</v>
      </c>
      <c r="V370" s="31"/>
      <c r="W370" s="49">
        <v>823</v>
      </c>
      <c r="X370" s="49" t="s">
        <v>29</v>
      </c>
      <c r="Y370" s="32" t="str">
        <f t="shared" si="145"/>
        <v>NA</v>
      </c>
      <c r="Z370" s="32" t="str">
        <f t="shared" si="146"/>
        <v>NA</v>
      </c>
      <c r="AA370" s="32" t="s">
        <v>8</v>
      </c>
      <c r="AB370" s="49" t="s">
        <v>9</v>
      </c>
      <c r="AC370" s="32">
        <f t="shared" si="132"/>
        <v>36.333333333333336</v>
      </c>
      <c r="AD370" s="32">
        <f t="shared" si="133"/>
        <v>36.333333333333336</v>
      </c>
      <c r="AE370" s="32" t="str">
        <f t="shared" si="134"/>
        <v>NA</v>
      </c>
      <c r="AF370" s="32" t="str">
        <f t="shared" si="147"/>
        <v>NA</v>
      </c>
      <c r="AG370" s="40" t="s">
        <v>8</v>
      </c>
      <c r="AH370" s="52" t="s">
        <v>9</v>
      </c>
      <c r="AI370" s="40" t="s">
        <v>8</v>
      </c>
      <c r="AJ370" s="52" t="s">
        <v>9</v>
      </c>
      <c r="AK370" s="97">
        <v>30</v>
      </c>
      <c r="AL370" s="52">
        <v>15</v>
      </c>
      <c r="AM370" s="32">
        <f t="shared" si="148"/>
        <v>30</v>
      </c>
      <c r="AN370" s="40">
        <f t="shared" si="149"/>
        <v>30</v>
      </c>
      <c r="AO370" s="49" t="s">
        <v>8</v>
      </c>
      <c r="AP370" s="53">
        <v>2009</v>
      </c>
      <c r="AQ370" s="53" t="s">
        <v>1763</v>
      </c>
      <c r="AR370" s="53" t="s">
        <v>80</v>
      </c>
      <c r="AS370" s="53" t="s">
        <v>426</v>
      </c>
      <c r="AT370" s="53" t="s">
        <v>425</v>
      </c>
      <c r="AU370" s="113" t="str">
        <f t="shared" si="151"/>
        <v>Pellegrini, R., 2009</v>
      </c>
      <c r="AV370" s="53" t="s">
        <v>1934</v>
      </c>
      <c r="AW370" s="53"/>
    </row>
    <row r="371" spans="1:49" s="17" customFormat="1" x14ac:dyDescent="0.3">
      <c r="A371" s="49" t="s">
        <v>14</v>
      </c>
      <c r="B371" s="40" t="s">
        <v>8</v>
      </c>
      <c r="C371" s="52">
        <v>2.0499999999999998</v>
      </c>
      <c r="D371" s="31" t="str">
        <f t="shared" si="135"/>
        <v>NA</v>
      </c>
      <c r="E371" s="32">
        <f t="shared" si="142"/>
        <v>2.0499999999999998</v>
      </c>
      <c r="F371" s="40"/>
      <c r="G371" s="32" t="s">
        <v>8</v>
      </c>
      <c r="H371" s="49" t="s">
        <v>999</v>
      </c>
      <c r="I371" s="49" t="s">
        <v>809</v>
      </c>
      <c r="J371" s="49" t="s">
        <v>810</v>
      </c>
      <c r="K371" s="31"/>
      <c r="L371" s="31"/>
      <c r="M371" s="49" t="s">
        <v>245</v>
      </c>
      <c r="N371" s="49" t="s">
        <v>56</v>
      </c>
      <c r="O371" s="31"/>
      <c r="P371" s="49" t="s">
        <v>199</v>
      </c>
      <c r="Q371" s="31"/>
      <c r="R371" s="31" t="str">
        <f t="shared" si="131"/>
        <v>NA</v>
      </c>
      <c r="S371" s="31"/>
      <c r="T371" s="31"/>
      <c r="U371" s="49" t="s">
        <v>1422</v>
      </c>
      <c r="V371" s="31"/>
      <c r="W371" s="49">
        <v>393</v>
      </c>
      <c r="X371" s="49" t="s">
        <v>29</v>
      </c>
      <c r="Y371" s="32" t="str">
        <f t="shared" si="145"/>
        <v>NA</v>
      </c>
      <c r="Z371" s="32" t="str">
        <f t="shared" si="146"/>
        <v>NA</v>
      </c>
      <c r="AA371" s="32" t="s">
        <v>8</v>
      </c>
      <c r="AB371" s="49" t="s">
        <v>9</v>
      </c>
      <c r="AC371" s="32">
        <f t="shared" si="132"/>
        <v>36.333333333333336</v>
      </c>
      <c r="AD371" s="32">
        <f t="shared" si="133"/>
        <v>36.333333333333336</v>
      </c>
      <c r="AE371" s="32" t="str">
        <f t="shared" si="134"/>
        <v>NA</v>
      </c>
      <c r="AF371" s="32" t="str">
        <f t="shared" si="147"/>
        <v>NA</v>
      </c>
      <c r="AG371" s="40" t="s">
        <v>8</v>
      </c>
      <c r="AH371" s="52" t="s">
        <v>9</v>
      </c>
      <c r="AI371" s="40" t="s">
        <v>8</v>
      </c>
      <c r="AJ371" s="52" t="s">
        <v>9</v>
      </c>
      <c r="AK371" s="97">
        <v>30</v>
      </c>
      <c r="AL371" s="52">
        <v>8</v>
      </c>
      <c r="AM371" s="32">
        <f t="shared" si="148"/>
        <v>30</v>
      </c>
      <c r="AN371" s="40">
        <f t="shared" si="149"/>
        <v>30</v>
      </c>
      <c r="AO371" s="49" t="s">
        <v>8</v>
      </c>
      <c r="AP371" s="53">
        <v>2009</v>
      </c>
      <c r="AQ371" s="53" t="s">
        <v>1763</v>
      </c>
      <c r="AR371" s="53" t="s">
        <v>80</v>
      </c>
      <c r="AS371" s="53" t="s">
        <v>426</v>
      </c>
      <c r="AT371" s="53" t="s">
        <v>425</v>
      </c>
      <c r="AU371" s="113" t="str">
        <f t="shared" si="151"/>
        <v>Pellegrini, R., 2009</v>
      </c>
      <c r="AV371" s="28"/>
      <c r="AW371" s="53"/>
    </row>
    <row r="372" spans="1:49" s="17" customFormat="1" x14ac:dyDescent="0.3">
      <c r="A372" s="49" t="s">
        <v>14</v>
      </c>
      <c r="B372" s="40" t="s">
        <v>8</v>
      </c>
      <c r="C372" s="52">
        <v>2.0499999999999998</v>
      </c>
      <c r="D372" s="31" t="str">
        <f t="shared" si="135"/>
        <v>NA</v>
      </c>
      <c r="E372" s="32">
        <f t="shared" si="142"/>
        <v>2.0499999999999998</v>
      </c>
      <c r="F372" s="40"/>
      <c r="G372" s="32" t="s">
        <v>8</v>
      </c>
      <c r="H372" s="49" t="s">
        <v>999</v>
      </c>
      <c r="I372" s="49" t="s">
        <v>809</v>
      </c>
      <c r="J372" s="49" t="s">
        <v>810</v>
      </c>
      <c r="K372" s="31"/>
      <c r="L372" s="31"/>
      <c r="M372" s="49" t="s">
        <v>245</v>
      </c>
      <c r="N372" s="49" t="s">
        <v>56</v>
      </c>
      <c r="O372" s="31"/>
      <c r="P372" s="49" t="s">
        <v>199</v>
      </c>
      <c r="Q372" s="31"/>
      <c r="R372" s="31" t="str">
        <f t="shared" si="131"/>
        <v>NA</v>
      </c>
      <c r="S372" s="31"/>
      <c r="T372" s="31"/>
      <c r="U372" s="49" t="s">
        <v>1422</v>
      </c>
      <c r="V372" s="31"/>
      <c r="W372" s="49">
        <v>673</v>
      </c>
      <c r="X372" s="49" t="s">
        <v>29</v>
      </c>
      <c r="Y372" s="32" t="str">
        <f t="shared" si="145"/>
        <v>NA</v>
      </c>
      <c r="Z372" s="32" t="str">
        <f t="shared" si="146"/>
        <v>NA</v>
      </c>
      <c r="AA372" s="32" t="s">
        <v>8</v>
      </c>
      <c r="AB372" s="49" t="s">
        <v>9</v>
      </c>
      <c r="AC372" s="32">
        <f t="shared" si="132"/>
        <v>34.0625</v>
      </c>
      <c r="AD372" s="32">
        <f t="shared" si="133"/>
        <v>34.0625</v>
      </c>
      <c r="AE372" s="32" t="str">
        <f t="shared" si="134"/>
        <v>NA</v>
      </c>
      <c r="AF372" s="32" t="str">
        <f t="shared" si="147"/>
        <v>NA</v>
      </c>
      <c r="AG372" s="40" t="s">
        <v>8</v>
      </c>
      <c r="AH372" s="52" t="s">
        <v>9</v>
      </c>
      <c r="AI372" s="40" t="s">
        <v>8</v>
      </c>
      <c r="AJ372" s="52" t="s">
        <v>9</v>
      </c>
      <c r="AK372" s="97">
        <v>32</v>
      </c>
      <c r="AL372" s="52">
        <v>10</v>
      </c>
      <c r="AM372" s="32">
        <f t="shared" si="148"/>
        <v>32</v>
      </c>
      <c r="AN372" s="40">
        <f t="shared" si="149"/>
        <v>32</v>
      </c>
      <c r="AO372" s="49" t="s">
        <v>8</v>
      </c>
      <c r="AP372" s="53">
        <v>2009</v>
      </c>
      <c r="AQ372" s="53" t="s">
        <v>1763</v>
      </c>
      <c r="AR372" s="53" t="s">
        <v>80</v>
      </c>
      <c r="AS372" s="53" t="s">
        <v>426</v>
      </c>
      <c r="AT372" s="53" t="s">
        <v>425</v>
      </c>
      <c r="AU372" s="113" t="str">
        <f t="shared" si="151"/>
        <v>Pellegrini, R., 2009</v>
      </c>
      <c r="AV372" s="28"/>
      <c r="AW372" s="53"/>
    </row>
    <row r="373" spans="1:49" s="17" customFormat="1" ht="13.95" customHeight="1" x14ac:dyDescent="0.3">
      <c r="A373" s="49" t="s">
        <v>14</v>
      </c>
      <c r="B373" s="40" t="s">
        <v>8</v>
      </c>
      <c r="C373" s="52">
        <v>2.0499999999999998</v>
      </c>
      <c r="D373" s="31" t="str">
        <f t="shared" si="135"/>
        <v>NA</v>
      </c>
      <c r="E373" s="32">
        <f t="shared" si="142"/>
        <v>2.0499999999999998</v>
      </c>
      <c r="F373" s="40"/>
      <c r="G373" s="32" t="s">
        <v>8</v>
      </c>
      <c r="H373" s="49" t="s">
        <v>999</v>
      </c>
      <c r="I373" s="49" t="s">
        <v>809</v>
      </c>
      <c r="J373" s="49" t="s">
        <v>810</v>
      </c>
      <c r="K373" s="31"/>
      <c r="L373" s="31"/>
      <c r="M373" s="49" t="s">
        <v>245</v>
      </c>
      <c r="N373" s="49" t="s">
        <v>56</v>
      </c>
      <c r="O373" s="31"/>
      <c r="P373" s="49" t="s">
        <v>199</v>
      </c>
      <c r="Q373" s="31"/>
      <c r="R373" s="31" t="str">
        <f t="shared" si="131"/>
        <v>NA</v>
      </c>
      <c r="S373" s="31"/>
      <c r="T373" s="31"/>
      <c r="U373" s="49" t="s">
        <v>1422</v>
      </c>
      <c r="V373" s="31"/>
      <c r="W373" s="49">
        <v>823</v>
      </c>
      <c r="X373" s="49" t="s">
        <v>29</v>
      </c>
      <c r="Y373" s="32" t="str">
        <f t="shared" si="145"/>
        <v>NA</v>
      </c>
      <c r="Z373" s="32" t="str">
        <f t="shared" si="146"/>
        <v>NA</v>
      </c>
      <c r="AA373" s="32" t="s">
        <v>8</v>
      </c>
      <c r="AB373" s="49" t="s">
        <v>9</v>
      </c>
      <c r="AC373" s="32">
        <f t="shared" si="132"/>
        <v>30.277777777777779</v>
      </c>
      <c r="AD373" s="32">
        <f t="shared" si="133"/>
        <v>30.277777777777779</v>
      </c>
      <c r="AE373" s="32" t="str">
        <f t="shared" si="134"/>
        <v>NA</v>
      </c>
      <c r="AF373" s="32" t="str">
        <f t="shared" si="147"/>
        <v>NA</v>
      </c>
      <c r="AG373" s="40" t="s">
        <v>8</v>
      </c>
      <c r="AH373" s="52" t="s">
        <v>9</v>
      </c>
      <c r="AI373" s="40" t="s">
        <v>8</v>
      </c>
      <c r="AJ373" s="52" t="s">
        <v>9</v>
      </c>
      <c r="AK373" s="97">
        <v>36</v>
      </c>
      <c r="AL373" s="52">
        <v>15</v>
      </c>
      <c r="AM373" s="32">
        <f t="shared" si="148"/>
        <v>36</v>
      </c>
      <c r="AN373" s="40">
        <f t="shared" si="149"/>
        <v>36</v>
      </c>
      <c r="AO373" s="49" t="s">
        <v>8</v>
      </c>
      <c r="AP373" s="53">
        <v>2009</v>
      </c>
      <c r="AQ373" s="53" t="s">
        <v>1763</v>
      </c>
      <c r="AR373" s="53" t="s">
        <v>80</v>
      </c>
      <c r="AS373" s="53" t="s">
        <v>426</v>
      </c>
      <c r="AT373" s="53" t="s">
        <v>425</v>
      </c>
      <c r="AU373" s="113" t="str">
        <f t="shared" si="151"/>
        <v>Pellegrini, R., 2009</v>
      </c>
      <c r="AV373" s="28"/>
      <c r="AW373" s="53"/>
    </row>
    <row r="374" spans="1:49" s="13" customFormat="1" x14ac:dyDescent="0.3">
      <c r="A374" s="49" t="s">
        <v>14</v>
      </c>
      <c r="B374" s="40" t="s">
        <v>8</v>
      </c>
      <c r="C374" s="52">
        <v>2.0499999999999998</v>
      </c>
      <c r="D374" s="31" t="str">
        <f t="shared" si="135"/>
        <v>NA</v>
      </c>
      <c r="E374" s="32">
        <f t="shared" si="142"/>
        <v>2.0499999999999998</v>
      </c>
      <c r="F374" s="40"/>
      <c r="G374" s="32" t="s">
        <v>8</v>
      </c>
      <c r="H374" s="49" t="s">
        <v>999</v>
      </c>
      <c r="I374" s="49" t="s">
        <v>809</v>
      </c>
      <c r="J374" s="49" t="s">
        <v>811</v>
      </c>
      <c r="K374" s="31"/>
      <c r="L374" s="31"/>
      <c r="M374" s="49" t="s">
        <v>245</v>
      </c>
      <c r="N374" s="49" t="s">
        <v>56</v>
      </c>
      <c r="O374" s="31"/>
      <c r="P374" s="49" t="s">
        <v>199</v>
      </c>
      <c r="Q374" s="31"/>
      <c r="R374" s="31" t="str">
        <f t="shared" si="131"/>
        <v>NA</v>
      </c>
      <c r="S374" s="31"/>
      <c r="T374" s="31"/>
      <c r="U374" s="49" t="s">
        <v>1422</v>
      </c>
      <c r="V374" s="31"/>
      <c r="W374" s="49">
        <v>393</v>
      </c>
      <c r="X374" s="49" t="s">
        <v>29</v>
      </c>
      <c r="Y374" s="32" t="str">
        <f t="shared" si="145"/>
        <v>NA</v>
      </c>
      <c r="Z374" s="32" t="str">
        <f t="shared" si="146"/>
        <v>NA</v>
      </c>
      <c r="AA374" s="32" t="s">
        <v>8</v>
      </c>
      <c r="AB374" s="49" t="s">
        <v>9</v>
      </c>
      <c r="AC374" s="32">
        <f t="shared" si="132"/>
        <v>40.370370370370374</v>
      </c>
      <c r="AD374" s="32">
        <f t="shared" si="133"/>
        <v>40.370370370370374</v>
      </c>
      <c r="AE374" s="32" t="str">
        <f t="shared" si="134"/>
        <v>NA</v>
      </c>
      <c r="AF374" s="32" t="str">
        <f t="shared" si="147"/>
        <v>NA</v>
      </c>
      <c r="AG374" s="40" t="s">
        <v>8</v>
      </c>
      <c r="AH374" s="52" t="s">
        <v>9</v>
      </c>
      <c r="AI374" s="40" t="s">
        <v>8</v>
      </c>
      <c r="AJ374" s="52" t="s">
        <v>9</v>
      </c>
      <c r="AK374" s="97">
        <v>27</v>
      </c>
      <c r="AL374" s="52">
        <v>6</v>
      </c>
      <c r="AM374" s="32">
        <f t="shared" si="148"/>
        <v>27</v>
      </c>
      <c r="AN374" s="40">
        <f t="shared" si="149"/>
        <v>27</v>
      </c>
      <c r="AO374" s="49" t="s">
        <v>8</v>
      </c>
      <c r="AP374" s="53">
        <v>2009</v>
      </c>
      <c r="AQ374" s="53" t="s">
        <v>1763</v>
      </c>
      <c r="AR374" s="53" t="s">
        <v>80</v>
      </c>
      <c r="AS374" s="53" t="s">
        <v>426</v>
      </c>
      <c r="AT374" s="53" t="s">
        <v>425</v>
      </c>
      <c r="AU374" s="113" t="str">
        <f t="shared" si="151"/>
        <v>Pellegrini, R., 2009</v>
      </c>
      <c r="AV374" s="28"/>
      <c r="AW374" s="53"/>
    </row>
    <row r="375" spans="1:49" s="13" customFormat="1" x14ac:dyDescent="0.3">
      <c r="A375" s="49" t="s">
        <v>14</v>
      </c>
      <c r="B375" s="40" t="s">
        <v>8</v>
      </c>
      <c r="C375" s="52">
        <v>2.0499999999999998</v>
      </c>
      <c r="D375" s="31" t="str">
        <f t="shared" si="135"/>
        <v>NA</v>
      </c>
      <c r="E375" s="32">
        <f t="shared" si="142"/>
        <v>2.0499999999999998</v>
      </c>
      <c r="F375" s="40"/>
      <c r="G375" s="32" t="s">
        <v>8</v>
      </c>
      <c r="H375" s="49" t="s">
        <v>999</v>
      </c>
      <c r="I375" s="49" t="s">
        <v>809</v>
      </c>
      <c r="J375" s="49" t="s">
        <v>811</v>
      </c>
      <c r="K375" s="31"/>
      <c r="L375" s="31"/>
      <c r="M375" s="49" t="s">
        <v>245</v>
      </c>
      <c r="N375" s="49" t="s">
        <v>56</v>
      </c>
      <c r="O375" s="31"/>
      <c r="P375" s="49" t="s">
        <v>199</v>
      </c>
      <c r="Q375" s="31"/>
      <c r="R375" s="31" t="str">
        <f t="shared" si="131"/>
        <v>NA</v>
      </c>
      <c r="S375" s="31"/>
      <c r="T375" s="31"/>
      <c r="U375" s="49" t="s">
        <v>1422</v>
      </c>
      <c r="V375" s="31"/>
      <c r="W375" s="49">
        <v>673</v>
      </c>
      <c r="X375" s="49" t="s">
        <v>29</v>
      </c>
      <c r="Y375" s="32" t="str">
        <f t="shared" si="145"/>
        <v>NA</v>
      </c>
      <c r="Z375" s="32" t="str">
        <f t="shared" si="146"/>
        <v>NA</v>
      </c>
      <c r="AA375" s="32" t="s">
        <v>8</v>
      </c>
      <c r="AB375" s="49" t="s">
        <v>9</v>
      </c>
      <c r="AC375" s="32">
        <f t="shared" si="132"/>
        <v>33.030303030303031</v>
      </c>
      <c r="AD375" s="32">
        <f t="shared" si="133"/>
        <v>33.030303030303031</v>
      </c>
      <c r="AE375" s="32" t="str">
        <f t="shared" si="134"/>
        <v>NA</v>
      </c>
      <c r="AF375" s="32" t="str">
        <f t="shared" si="147"/>
        <v>NA</v>
      </c>
      <c r="AG375" s="40" t="s">
        <v>8</v>
      </c>
      <c r="AH375" s="52" t="s">
        <v>9</v>
      </c>
      <c r="AI375" s="40" t="s">
        <v>8</v>
      </c>
      <c r="AJ375" s="52" t="s">
        <v>9</v>
      </c>
      <c r="AK375" s="97">
        <v>33</v>
      </c>
      <c r="AL375" s="52">
        <v>13</v>
      </c>
      <c r="AM375" s="32">
        <f t="shared" si="148"/>
        <v>33</v>
      </c>
      <c r="AN375" s="40">
        <f t="shared" si="149"/>
        <v>33</v>
      </c>
      <c r="AO375" s="49" t="s">
        <v>8</v>
      </c>
      <c r="AP375" s="53">
        <v>2009</v>
      </c>
      <c r="AQ375" s="53" t="s">
        <v>1763</v>
      </c>
      <c r="AR375" s="53" t="s">
        <v>80</v>
      </c>
      <c r="AS375" s="53" t="s">
        <v>426</v>
      </c>
      <c r="AT375" s="53" t="s">
        <v>425</v>
      </c>
      <c r="AU375" s="113" t="str">
        <f t="shared" si="151"/>
        <v>Pellegrini, R., 2009</v>
      </c>
      <c r="AV375" s="28"/>
      <c r="AW375" s="53"/>
    </row>
    <row r="376" spans="1:49" s="13" customFormat="1" x14ac:dyDescent="0.3">
      <c r="A376" s="49" t="s">
        <v>14</v>
      </c>
      <c r="B376" s="40" t="s">
        <v>8</v>
      </c>
      <c r="C376" s="52">
        <v>2.0499999999999998</v>
      </c>
      <c r="D376" s="31" t="str">
        <f t="shared" si="135"/>
        <v>NA</v>
      </c>
      <c r="E376" s="32">
        <f t="shared" si="142"/>
        <v>2.0499999999999998</v>
      </c>
      <c r="F376" s="40"/>
      <c r="G376" s="32" t="s">
        <v>8</v>
      </c>
      <c r="H376" s="49" t="s">
        <v>999</v>
      </c>
      <c r="I376" s="49" t="s">
        <v>809</v>
      </c>
      <c r="J376" s="49" t="s">
        <v>811</v>
      </c>
      <c r="K376" s="31"/>
      <c r="L376" s="31"/>
      <c r="M376" s="49" t="s">
        <v>245</v>
      </c>
      <c r="N376" s="49" t="s">
        <v>56</v>
      </c>
      <c r="O376" s="31"/>
      <c r="P376" s="49" t="s">
        <v>199</v>
      </c>
      <c r="Q376" s="31"/>
      <c r="R376" s="31" t="str">
        <f t="shared" si="131"/>
        <v>NA</v>
      </c>
      <c r="S376" s="31"/>
      <c r="T376" s="31"/>
      <c r="U376" s="49" t="s">
        <v>1422</v>
      </c>
      <c r="V376" s="31"/>
      <c r="W376" s="49">
        <v>823</v>
      </c>
      <c r="X376" s="49" t="s">
        <v>29</v>
      </c>
      <c r="Y376" s="32" t="str">
        <f t="shared" si="145"/>
        <v>NA</v>
      </c>
      <c r="Z376" s="32" t="str">
        <f t="shared" si="146"/>
        <v>NA</v>
      </c>
      <c r="AA376" s="32" t="s">
        <v>8</v>
      </c>
      <c r="AB376" s="49" t="s">
        <v>9</v>
      </c>
      <c r="AC376" s="32">
        <f t="shared" si="132"/>
        <v>29.45945945945946</v>
      </c>
      <c r="AD376" s="32">
        <f t="shared" si="133"/>
        <v>29.45945945945946</v>
      </c>
      <c r="AE376" s="32" t="str">
        <f t="shared" si="134"/>
        <v>NA</v>
      </c>
      <c r="AF376" s="32" t="str">
        <f t="shared" si="147"/>
        <v>NA</v>
      </c>
      <c r="AG376" s="40" t="s">
        <v>8</v>
      </c>
      <c r="AH376" s="52" t="s">
        <v>9</v>
      </c>
      <c r="AI376" s="40" t="s">
        <v>8</v>
      </c>
      <c r="AJ376" s="52" t="s">
        <v>9</v>
      </c>
      <c r="AK376" s="97">
        <v>37</v>
      </c>
      <c r="AL376" s="52">
        <v>14</v>
      </c>
      <c r="AM376" s="32">
        <f t="shared" si="148"/>
        <v>37</v>
      </c>
      <c r="AN376" s="40">
        <f t="shared" si="149"/>
        <v>37</v>
      </c>
      <c r="AO376" s="49" t="s">
        <v>8</v>
      </c>
      <c r="AP376" s="53">
        <v>2009</v>
      </c>
      <c r="AQ376" s="53" t="s">
        <v>1763</v>
      </c>
      <c r="AR376" s="53" t="s">
        <v>80</v>
      </c>
      <c r="AS376" s="53" t="s">
        <v>426</v>
      </c>
      <c r="AT376" s="53" t="s">
        <v>425</v>
      </c>
      <c r="AU376" s="113" t="str">
        <f t="shared" si="151"/>
        <v>Pellegrini, R., 2009</v>
      </c>
      <c r="AV376" s="28"/>
      <c r="AW376" s="53"/>
    </row>
    <row r="377" spans="1:49" s="13" customFormat="1" x14ac:dyDescent="0.3">
      <c r="A377" s="31" t="s">
        <v>2439</v>
      </c>
      <c r="B377" s="97">
        <v>6</v>
      </c>
      <c r="C377" s="32" t="s">
        <v>8</v>
      </c>
      <c r="D377" s="31" t="str">
        <f t="shared" si="135"/>
        <v>NA</v>
      </c>
      <c r="E377" s="32">
        <f t="shared" si="142"/>
        <v>6</v>
      </c>
      <c r="F377" s="97">
        <v>315</v>
      </c>
      <c r="G377" s="32">
        <f t="shared" si="143"/>
        <v>5250</v>
      </c>
      <c r="H377" s="49" t="s">
        <v>7</v>
      </c>
      <c r="I377" s="49" t="s">
        <v>807</v>
      </c>
      <c r="J377" s="49" t="s">
        <v>1172</v>
      </c>
      <c r="K377" s="31"/>
      <c r="L377" s="31"/>
      <c r="M377" s="49" t="s">
        <v>303</v>
      </c>
      <c r="N377" s="49" t="s">
        <v>763</v>
      </c>
      <c r="O377" s="31"/>
      <c r="P377" s="49" t="s">
        <v>199</v>
      </c>
      <c r="Q377" s="31"/>
      <c r="R377" s="31" t="str">
        <f t="shared" si="131"/>
        <v>NA</v>
      </c>
      <c r="S377" s="31"/>
      <c r="T377" s="31"/>
      <c r="U377" s="49" t="s">
        <v>8</v>
      </c>
      <c r="V377" s="31"/>
      <c r="W377" s="31"/>
      <c r="X377" s="49" t="s">
        <v>29</v>
      </c>
      <c r="Y377" s="32" t="str">
        <f t="shared" si="145"/>
        <v>NA</v>
      </c>
      <c r="Z377" s="32" t="str">
        <f t="shared" si="146"/>
        <v>NA</v>
      </c>
      <c r="AA377" s="32" t="s">
        <v>8</v>
      </c>
      <c r="AB377" s="49" t="s">
        <v>9</v>
      </c>
      <c r="AC377" s="32">
        <f t="shared" si="132"/>
        <v>54.5</v>
      </c>
      <c r="AD377" s="32">
        <f t="shared" si="133"/>
        <v>54.5</v>
      </c>
      <c r="AE377" s="32" t="str">
        <f t="shared" si="134"/>
        <v>NA</v>
      </c>
      <c r="AF377" s="32" t="str">
        <f t="shared" si="147"/>
        <v>NA</v>
      </c>
      <c r="AG377" s="40" t="s">
        <v>8</v>
      </c>
      <c r="AH377" s="52" t="s">
        <v>9</v>
      </c>
      <c r="AI377" s="40" t="s">
        <v>8</v>
      </c>
      <c r="AJ377" s="52" t="s">
        <v>9</v>
      </c>
      <c r="AK377" s="97">
        <v>20</v>
      </c>
      <c r="AL377" s="52" t="s">
        <v>9</v>
      </c>
      <c r="AM377" s="32">
        <f t="shared" si="148"/>
        <v>20</v>
      </c>
      <c r="AN377" s="40">
        <f t="shared" si="149"/>
        <v>20</v>
      </c>
      <c r="AO377" s="49" t="s">
        <v>424</v>
      </c>
      <c r="AP377" s="49">
        <v>2009</v>
      </c>
      <c r="AQ377" s="49" t="s">
        <v>806</v>
      </c>
      <c r="AR377" s="49" t="s">
        <v>80</v>
      </c>
      <c r="AS377" s="49" t="s">
        <v>423</v>
      </c>
      <c r="AT377" s="49" t="s">
        <v>32</v>
      </c>
      <c r="AU377" s="113" t="str">
        <f>AQ377&amp;", "&amp;AP377</f>
        <v>Martra, G., 2009</v>
      </c>
      <c r="AV377" s="3"/>
      <c r="AW377" s="50"/>
    </row>
    <row r="378" spans="1:49" s="58" customFormat="1" x14ac:dyDescent="0.3">
      <c r="A378" s="31" t="s">
        <v>2439</v>
      </c>
      <c r="B378" s="97">
        <v>6</v>
      </c>
      <c r="C378" s="32" t="s">
        <v>8</v>
      </c>
      <c r="D378" s="31" t="str">
        <f t="shared" si="135"/>
        <v>NA</v>
      </c>
      <c r="E378" s="32">
        <f t="shared" si="142"/>
        <v>6</v>
      </c>
      <c r="F378" s="97">
        <v>315</v>
      </c>
      <c r="G378" s="32">
        <f t="shared" si="143"/>
        <v>5250</v>
      </c>
      <c r="H378" s="49" t="s">
        <v>7</v>
      </c>
      <c r="I378" s="49" t="s">
        <v>807</v>
      </c>
      <c r="J378" s="49" t="s">
        <v>1172</v>
      </c>
      <c r="K378" s="31"/>
      <c r="L378" s="31"/>
      <c r="M378" s="49" t="s">
        <v>303</v>
      </c>
      <c r="N378" s="49" t="s">
        <v>763</v>
      </c>
      <c r="O378" s="31"/>
      <c r="P378" s="49" t="s">
        <v>199</v>
      </c>
      <c r="Q378" s="31"/>
      <c r="R378" s="31" t="str">
        <f t="shared" si="131"/>
        <v>NA</v>
      </c>
      <c r="S378" s="49">
        <v>16</v>
      </c>
      <c r="T378" s="49">
        <f>400+273</f>
        <v>673</v>
      </c>
      <c r="U378" s="49" t="s">
        <v>8</v>
      </c>
      <c r="V378" s="31"/>
      <c r="W378" s="31"/>
      <c r="X378" s="49" t="s">
        <v>29</v>
      </c>
      <c r="Y378" s="32" t="str">
        <f t="shared" si="145"/>
        <v>NA</v>
      </c>
      <c r="Z378" s="32" t="str">
        <f t="shared" si="146"/>
        <v>NA</v>
      </c>
      <c r="AA378" s="32" t="s">
        <v>8</v>
      </c>
      <c r="AB378" s="49" t="s">
        <v>9</v>
      </c>
      <c r="AC378" s="32">
        <f t="shared" si="132"/>
        <v>27.25</v>
      </c>
      <c r="AD378" s="32">
        <f t="shared" si="133"/>
        <v>27.25</v>
      </c>
      <c r="AE378" s="32" t="str">
        <f t="shared" si="134"/>
        <v>NA</v>
      </c>
      <c r="AF378" s="32" t="str">
        <f t="shared" si="147"/>
        <v>NA</v>
      </c>
      <c r="AG378" s="40" t="s">
        <v>8</v>
      </c>
      <c r="AH378" s="52" t="s">
        <v>9</v>
      </c>
      <c r="AI378" s="40" t="s">
        <v>8</v>
      </c>
      <c r="AJ378" s="52" t="s">
        <v>9</v>
      </c>
      <c r="AK378" s="97">
        <v>40</v>
      </c>
      <c r="AL378" s="52" t="s">
        <v>9</v>
      </c>
      <c r="AM378" s="32">
        <f t="shared" si="148"/>
        <v>40</v>
      </c>
      <c r="AN378" s="40">
        <f t="shared" si="149"/>
        <v>40</v>
      </c>
      <c r="AO378" s="49" t="s">
        <v>424</v>
      </c>
      <c r="AP378" s="49">
        <v>2009</v>
      </c>
      <c r="AQ378" s="49" t="s">
        <v>806</v>
      </c>
      <c r="AR378" s="49" t="s">
        <v>80</v>
      </c>
      <c r="AS378" s="49" t="s">
        <v>423</v>
      </c>
      <c r="AT378" s="49" t="s">
        <v>32</v>
      </c>
      <c r="AU378" s="113" t="str">
        <f t="shared" ref="AU378:AU385" si="152">AQ378&amp;", "&amp;AP378</f>
        <v>Martra, G., 2009</v>
      </c>
      <c r="AV378" s="3"/>
      <c r="AW378" s="50"/>
    </row>
    <row r="379" spans="1:49" s="17" customFormat="1" x14ac:dyDescent="0.3">
      <c r="A379" s="31" t="s">
        <v>2439</v>
      </c>
      <c r="B379" s="97">
        <v>6</v>
      </c>
      <c r="C379" s="32" t="s">
        <v>8</v>
      </c>
      <c r="D379" s="31" t="str">
        <f t="shared" si="135"/>
        <v>NA</v>
      </c>
      <c r="E379" s="32">
        <f t="shared" si="142"/>
        <v>6</v>
      </c>
      <c r="F379" s="97">
        <v>315</v>
      </c>
      <c r="G379" s="32">
        <f t="shared" si="143"/>
        <v>5250</v>
      </c>
      <c r="H379" s="49" t="s">
        <v>7</v>
      </c>
      <c r="I379" s="49" t="s">
        <v>807</v>
      </c>
      <c r="J379" s="49" t="s">
        <v>1172</v>
      </c>
      <c r="K379" s="31"/>
      <c r="L379" s="31"/>
      <c r="M379" s="49" t="s">
        <v>303</v>
      </c>
      <c r="N379" s="49" t="s">
        <v>763</v>
      </c>
      <c r="O379" s="31"/>
      <c r="P379" s="49" t="s">
        <v>199</v>
      </c>
      <c r="Q379" s="31"/>
      <c r="R379" s="31" t="str">
        <f t="shared" si="131"/>
        <v>NA</v>
      </c>
      <c r="S379" s="49">
        <v>16</v>
      </c>
      <c r="T379" s="49">
        <f>500+273</f>
        <v>773</v>
      </c>
      <c r="U379" s="49" t="s">
        <v>8</v>
      </c>
      <c r="V379" s="31"/>
      <c r="W379" s="31"/>
      <c r="X379" s="49" t="s">
        <v>29</v>
      </c>
      <c r="Y379" s="32" t="str">
        <f t="shared" si="145"/>
        <v>NA</v>
      </c>
      <c r="Z379" s="32" t="str">
        <f t="shared" si="146"/>
        <v>NA</v>
      </c>
      <c r="AA379" s="32" t="s">
        <v>8</v>
      </c>
      <c r="AB379" s="49" t="s">
        <v>9</v>
      </c>
      <c r="AC379" s="32">
        <f t="shared" si="132"/>
        <v>18.793103448275861</v>
      </c>
      <c r="AD379" s="32">
        <f t="shared" si="133"/>
        <v>18.793103448275861</v>
      </c>
      <c r="AE379" s="32" t="str">
        <f t="shared" si="134"/>
        <v>NA</v>
      </c>
      <c r="AF379" s="32" t="str">
        <f t="shared" si="147"/>
        <v>NA</v>
      </c>
      <c r="AG379" s="40" t="s">
        <v>8</v>
      </c>
      <c r="AH379" s="52" t="s">
        <v>9</v>
      </c>
      <c r="AI379" s="40" t="s">
        <v>8</v>
      </c>
      <c r="AJ379" s="52" t="s">
        <v>9</v>
      </c>
      <c r="AK379" s="97">
        <v>58</v>
      </c>
      <c r="AL379" s="52" t="s">
        <v>9</v>
      </c>
      <c r="AM379" s="32">
        <f t="shared" si="148"/>
        <v>58</v>
      </c>
      <c r="AN379" s="40">
        <f t="shared" si="149"/>
        <v>58</v>
      </c>
      <c r="AO379" s="49" t="s">
        <v>424</v>
      </c>
      <c r="AP379" s="49">
        <v>2009</v>
      </c>
      <c r="AQ379" s="49" t="s">
        <v>806</v>
      </c>
      <c r="AR379" s="49" t="s">
        <v>80</v>
      </c>
      <c r="AS379" s="49" t="s">
        <v>423</v>
      </c>
      <c r="AT379" s="49" t="s">
        <v>32</v>
      </c>
      <c r="AU379" s="113" t="str">
        <f t="shared" si="152"/>
        <v>Martra, G., 2009</v>
      </c>
      <c r="AV379" s="3"/>
      <c r="AW379" s="50"/>
    </row>
    <row r="380" spans="1:49" s="17" customFormat="1" x14ac:dyDescent="0.3">
      <c r="A380" s="31" t="s">
        <v>2439</v>
      </c>
      <c r="B380" s="97">
        <v>6</v>
      </c>
      <c r="C380" s="32" t="s">
        <v>8</v>
      </c>
      <c r="D380" s="31" t="str">
        <f t="shared" si="135"/>
        <v>NA</v>
      </c>
      <c r="E380" s="32">
        <f t="shared" si="142"/>
        <v>6</v>
      </c>
      <c r="F380" s="97">
        <v>315</v>
      </c>
      <c r="G380" s="32">
        <f t="shared" si="143"/>
        <v>5250</v>
      </c>
      <c r="H380" s="49" t="s">
        <v>7</v>
      </c>
      <c r="I380" s="49" t="s">
        <v>807</v>
      </c>
      <c r="J380" s="49" t="s">
        <v>1172</v>
      </c>
      <c r="K380" s="31"/>
      <c r="L380" s="31"/>
      <c r="M380" s="49" t="s">
        <v>303</v>
      </c>
      <c r="N380" s="49" t="s">
        <v>763</v>
      </c>
      <c r="O380" s="31"/>
      <c r="P380" s="49" t="s">
        <v>199</v>
      </c>
      <c r="Q380" s="31"/>
      <c r="R380" s="31" t="str">
        <f t="shared" si="131"/>
        <v>NA</v>
      </c>
      <c r="S380" s="49">
        <v>16</v>
      </c>
      <c r="T380" s="49">
        <f>600+273</f>
        <v>873</v>
      </c>
      <c r="U380" s="49" t="s">
        <v>8</v>
      </c>
      <c r="V380" s="31"/>
      <c r="W380" s="31"/>
      <c r="X380" s="49" t="s">
        <v>29</v>
      </c>
      <c r="Y380" s="32" t="str">
        <f t="shared" si="145"/>
        <v>NA</v>
      </c>
      <c r="Z380" s="32" t="str">
        <f t="shared" si="146"/>
        <v>NA</v>
      </c>
      <c r="AA380" s="32" t="s">
        <v>8</v>
      </c>
      <c r="AB380" s="49" t="s">
        <v>9</v>
      </c>
      <c r="AC380" s="32">
        <f t="shared" si="132"/>
        <v>17.301587301587301</v>
      </c>
      <c r="AD380" s="32">
        <f t="shared" si="133"/>
        <v>17.301587301587301</v>
      </c>
      <c r="AE380" s="32" t="str">
        <f t="shared" si="134"/>
        <v>NA</v>
      </c>
      <c r="AF380" s="32" t="str">
        <f t="shared" si="147"/>
        <v>NA</v>
      </c>
      <c r="AG380" s="40" t="s">
        <v>8</v>
      </c>
      <c r="AH380" s="52" t="s">
        <v>9</v>
      </c>
      <c r="AI380" s="40" t="s">
        <v>8</v>
      </c>
      <c r="AJ380" s="52" t="s">
        <v>9</v>
      </c>
      <c r="AK380" s="97">
        <v>63</v>
      </c>
      <c r="AL380" s="52" t="s">
        <v>9</v>
      </c>
      <c r="AM380" s="32">
        <f t="shared" si="148"/>
        <v>63</v>
      </c>
      <c r="AN380" s="40">
        <f t="shared" si="149"/>
        <v>63</v>
      </c>
      <c r="AO380" s="49" t="s">
        <v>424</v>
      </c>
      <c r="AP380" s="49">
        <v>2009</v>
      </c>
      <c r="AQ380" s="49" t="s">
        <v>806</v>
      </c>
      <c r="AR380" s="49" t="s">
        <v>80</v>
      </c>
      <c r="AS380" s="49" t="s">
        <v>423</v>
      </c>
      <c r="AT380" s="49" t="s">
        <v>32</v>
      </c>
      <c r="AU380" s="113" t="str">
        <f t="shared" si="152"/>
        <v>Martra, G., 2009</v>
      </c>
      <c r="AV380" s="3"/>
      <c r="AW380" s="50"/>
    </row>
    <row r="381" spans="1:49" s="17" customFormat="1" x14ac:dyDescent="0.3">
      <c r="A381" s="31" t="s">
        <v>2439</v>
      </c>
      <c r="B381" s="97">
        <v>6</v>
      </c>
      <c r="C381" s="32" t="s">
        <v>8</v>
      </c>
      <c r="D381" s="31" t="str">
        <f t="shared" si="135"/>
        <v>NA</v>
      </c>
      <c r="E381" s="32">
        <f t="shared" si="142"/>
        <v>6</v>
      </c>
      <c r="F381" s="97">
        <v>315</v>
      </c>
      <c r="G381" s="32">
        <f t="shared" si="143"/>
        <v>5250</v>
      </c>
      <c r="H381" s="49" t="s">
        <v>7</v>
      </c>
      <c r="I381" s="49" t="s">
        <v>807</v>
      </c>
      <c r="J381" s="49" t="s">
        <v>1172</v>
      </c>
      <c r="K381" s="31"/>
      <c r="L381" s="31"/>
      <c r="M381" s="49" t="s">
        <v>303</v>
      </c>
      <c r="N381" s="49" t="s">
        <v>763</v>
      </c>
      <c r="O381" s="31"/>
      <c r="P381" s="49" t="s">
        <v>199</v>
      </c>
      <c r="Q381" s="31"/>
      <c r="R381" s="31" t="str">
        <f t="shared" si="131"/>
        <v>NA</v>
      </c>
      <c r="S381" s="49">
        <v>16</v>
      </c>
      <c r="T381" s="49">
        <f>400+273</f>
        <v>673</v>
      </c>
      <c r="U381" s="49" t="s">
        <v>1422</v>
      </c>
      <c r="V381" s="31"/>
      <c r="W381" s="49">
        <v>298</v>
      </c>
      <c r="X381" s="49" t="s">
        <v>29</v>
      </c>
      <c r="Y381" s="32" t="str">
        <f t="shared" si="145"/>
        <v>NA</v>
      </c>
      <c r="Z381" s="32" t="str">
        <f t="shared" si="146"/>
        <v>NA</v>
      </c>
      <c r="AA381" s="32" t="s">
        <v>8</v>
      </c>
      <c r="AB381" s="49" t="s">
        <v>9</v>
      </c>
      <c r="AC381" s="32">
        <f t="shared" si="132"/>
        <v>30.277777777777779</v>
      </c>
      <c r="AD381" s="32">
        <f t="shared" si="133"/>
        <v>30.277777777777779</v>
      </c>
      <c r="AE381" s="32" t="str">
        <f t="shared" si="134"/>
        <v>NA</v>
      </c>
      <c r="AF381" s="32" t="str">
        <f t="shared" si="147"/>
        <v>NA</v>
      </c>
      <c r="AG381" s="40" t="s">
        <v>8</v>
      </c>
      <c r="AH381" s="52" t="s">
        <v>9</v>
      </c>
      <c r="AI381" s="40" t="s">
        <v>8</v>
      </c>
      <c r="AJ381" s="52" t="s">
        <v>9</v>
      </c>
      <c r="AK381" s="97">
        <v>36</v>
      </c>
      <c r="AL381" s="52" t="s">
        <v>9</v>
      </c>
      <c r="AM381" s="32">
        <f t="shared" si="148"/>
        <v>36</v>
      </c>
      <c r="AN381" s="40">
        <f t="shared" si="149"/>
        <v>36</v>
      </c>
      <c r="AO381" s="49" t="s">
        <v>424</v>
      </c>
      <c r="AP381" s="49">
        <v>2009</v>
      </c>
      <c r="AQ381" s="49" t="s">
        <v>806</v>
      </c>
      <c r="AR381" s="49" t="s">
        <v>80</v>
      </c>
      <c r="AS381" s="49" t="s">
        <v>423</v>
      </c>
      <c r="AT381" s="49" t="s">
        <v>32</v>
      </c>
      <c r="AU381" s="113" t="str">
        <f t="shared" si="152"/>
        <v>Martra, G., 2009</v>
      </c>
      <c r="AV381" s="3"/>
      <c r="AW381" s="50"/>
    </row>
    <row r="382" spans="1:49" s="17" customFormat="1" x14ac:dyDescent="0.3">
      <c r="A382" s="31" t="s">
        <v>2439</v>
      </c>
      <c r="B382" s="97">
        <v>6</v>
      </c>
      <c r="C382" s="32" t="s">
        <v>8</v>
      </c>
      <c r="D382" s="31" t="str">
        <f t="shared" si="135"/>
        <v>NA</v>
      </c>
      <c r="E382" s="32">
        <f t="shared" si="142"/>
        <v>6</v>
      </c>
      <c r="F382" s="97">
        <v>315</v>
      </c>
      <c r="G382" s="32">
        <f t="shared" si="143"/>
        <v>5250</v>
      </c>
      <c r="H382" s="49" t="s">
        <v>7</v>
      </c>
      <c r="I382" s="49" t="s">
        <v>807</v>
      </c>
      <c r="J382" s="49" t="s">
        <v>1172</v>
      </c>
      <c r="K382" s="31"/>
      <c r="L382" s="31"/>
      <c r="M382" s="49" t="s">
        <v>303</v>
      </c>
      <c r="N382" s="49" t="s">
        <v>763</v>
      </c>
      <c r="O382" s="31"/>
      <c r="P382" s="49" t="s">
        <v>199</v>
      </c>
      <c r="Q382" s="31"/>
      <c r="R382" s="31" t="str">
        <f t="shared" si="131"/>
        <v>NA</v>
      </c>
      <c r="S382" s="49">
        <v>16</v>
      </c>
      <c r="T382" s="49">
        <f>500+273</f>
        <v>773</v>
      </c>
      <c r="U382" s="49" t="s">
        <v>1422</v>
      </c>
      <c r="V382" s="31"/>
      <c r="W382" s="49">
        <v>298</v>
      </c>
      <c r="X382" s="49" t="s">
        <v>29</v>
      </c>
      <c r="Y382" s="32" t="str">
        <f t="shared" si="145"/>
        <v>NA</v>
      </c>
      <c r="Z382" s="32" t="str">
        <f t="shared" si="146"/>
        <v>NA</v>
      </c>
      <c r="AA382" s="32" t="s">
        <v>8</v>
      </c>
      <c r="AB382" s="49" t="s">
        <v>9</v>
      </c>
      <c r="AC382" s="32">
        <f t="shared" si="132"/>
        <v>20.96153846153846</v>
      </c>
      <c r="AD382" s="32">
        <f t="shared" si="133"/>
        <v>20.96153846153846</v>
      </c>
      <c r="AE382" s="32" t="str">
        <f t="shared" si="134"/>
        <v>NA</v>
      </c>
      <c r="AF382" s="32" t="str">
        <f t="shared" si="147"/>
        <v>NA</v>
      </c>
      <c r="AG382" s="40" t="s">
        <v>8</v>
      </c>
      <c r="AH382" s="52" t="s">
        <v>9</v>
      </c>
      <c r="AI382" s="40" t="s">
        <v>8</v>
      </c>
      <c r="AJ382" s="52" t="s">
        <v>9</v>
      </c>
      <c r="AK382" s="97">
        <v>52</v>
      </c>
      <c r="AL382" s="52" t="s">
        <v>9</v>
      </c>
      <c r="AM382" s="32">
        <f t="shared" si="148"/>
        <v>52</v>
      </c>
      <c r="AN382" s="40">
        <f t="shared" si="149"/>
        <v>52</v>
      </c>
      <c r="AO382" s="49" t="s">
        <v>424</v>
      </c>
      <c r="AP382" s="49">
        <v>2009</v>
      </c>
      <c r="AQ382" s="49" t="s">
        <v>806</v>
      </c>
      <c r="AR382" s="49" t="s">
        <v>80</v>
      </c>
      <c r="AS382" s="49" t="s">
        <v>423</v>
      </c>
      <c r="AT382" s="49" t="s">
        <v>32</v>
      </c>
      <c r="AU382" s="113" t="str">
        <f t="shared" si="152"/>
        <v>Martra, G., 2009</v>
      </c>
      <c r="AV382" s="3"/>
      <c r="AW382" s="50"/>
    </row>
    <row r="383" spans="1:49" s="17" customFormat="1" x14ac:dyDescent="0.3">
      <c r="A383" s="31" t="s">
        <v>2439</v>
      </c>
      <c r="B383" s="97">
        <v>6</v>
      </c>
      <c r="C383" s="32" t="s">
        <v>8</v>
      </c>
      <c r="D383" s="31" t="str">
        <f t="shared" si="135"/>
        <v>NA</v>
      </c>
      <c r="E383" s="32">
        <f t="shared" si="142"/>
        <v>6</v>
      </c>
      <c r="F383" s="97">
        <v>315</v>
      </c>
      <c r="G383" s="32">
        <f t="shared" si="143"/>
        <v>5250</v>
      </c>
      <c r="H383" s="49" t="s">
        <v>7</v>
      </c>
      <c r="I383" s="49" t="s">
        <v>807</v>
      </c>
      <c r="J383" s="49" t="s">
        <v>1172</v>
      </c>
      <c r="K383" s="31"/>
      <c r="L383" s="31"/>
      <c r="M383" s="49" t="s">
        <v>303</v>
      </c>
      <c r="N383" s="49" t="s">
        <v>763</v>
      </c>
      <c r="O383" s="31"/>
      <c r="P383" s="49" t="s">
        <v>199</v>
      </c>
      <c r="Q383" s="31"/>
      <c r="R383" s="31" t="str">
        <f t="shared" si="131"/>
        <v>NA</v>
      </c>
      <c r="S383" s="49">
        <v>16</v>
      </c>
      <c r="T383" s="49">
        <f>600+273</f>
        <v>873</v>
      </c>
      <c r="U383" s="49" t="s">
        <v>1422</v>
      </c>
      <c r="V383" s="31"/>
      <c r="W383" s="49">
        <v>298</v>
      </c>
      <c r="X383" s="49" t="s">
        <v>29</v>
      </c>
      <c r="Y383" s="32" t="str">
        <f t="shared" si="145"/>
        <v>NA</v>
      </c>
      <c r="Z383" s="32" t="str">
        <f t="shared" si="146"/>
        <v>NA</v>
      </c>
      <c r="AA383" s="32" t="s">
        <v>8</v>
      </c>
      <c r="AB383" s="49" t="s">
        <v>9</v>
      </c>
      <c r="AC383" s="32">
        <f t="shared" si="132"/>
        <v>19.12280701754386</v>
      </c>
      <c r="AD383" s="32">
        <f t="shared" si="133"/>
        <v>19.12280701754386</v>
      </c>
      <c r="AE383" s="32" t="str">
        <f t="shared" si="134"/>
        <v>NA</v>
      </c>
      <c r="AF383" s="32" t="str">
        <f t="shared" si="147"/>
        <v>NA</v>
      </c>
      <c r="AG383" s="40" t="s">
        <v>8</v>
      </c>
      <c r="AH383" s="52" t="s">
        <v>9</v>
      </c>
      <c r="AI383" s="40" t="s">
        <v>8</v>
      </c>
      <c r="AJ383" s="52" t="s">
        <v>9</v>
      </c>
      <c r="AK383" s="97">
        <v>57</v>
      </c>
      <c r="AL383" s="52" t="s">
        <v>9</v>
      </c>
      <c r="AM383" s="32">
        <f t="shared" si="148"/>
        <v>57</v>
      </c>
      <c r="AN383" s="40">
        <f t="shared" si="149"/>
        <v>57</v>
      </c>
      <c r="AO383" s="49" t="s">
        <v>424</v>
      </c>
      <c r="AP383" s="49">
        <v>2009</v>
      </c>
      <c r="AQ383" s="49" t="s">
        <v>806</v>
      </c>
      <c r="AR383" s="49" t="s">
        <v>80</v>
      </c>
      <c r="AS383" s="49" t="s">
        <v>423</v>
      </c>
      <c r="AT383" s="49" t="s">
        <v>32</v>
      </c>
      <c r="AU383" s="113" t="str">
        <f t="shared" si="152"/>
        <v>Martra, G., 2009</v>
      </c>
      <c r="AV383" s="3"/>
      <c r="AW383" s="50"/>
    </row>
    <row r="384" spans="1:49" s="17" customFormat="1" x14ac:dyDescent="0.3">
      <c r="A384" s="31" t="s">
        <v>2439</v>
      </c>
      <c r="B384" s="97">
        <v>6</v>
      </c>
      <c r="C384" s="32" t="s">
        <v>8</v>
      </c>
      <c r="D384" s="31" t="str">
        <f t="shared" si="135"/>
        <v>NA</v>
      </c>
      <c r="E384" s="32">
        <f t="shared" si="142"/>
        <v>6</v>
      </c>
      <c r="F384" s="97">
        <v>315</v>
      </c>
      <c r="G384" s="32">
        <f t="shared" si="143"/>
        <v>5250</v>
      </c>
      <c r="H384" s="49" t="s">
        <v>7</v>
      </c>
      <c r="I384" s="49" t="s">
        <v>807</v>
      </c>
      <c r="J384" s="49" t="s">
        <v>1172</v>
      </c>
      <c r="K384" s="31"/>
      <c r="L384" s="31"/>
      <c r="M384" s="49" t="s">
        <v>303</v>
      </c>
      <c r="N384" s="49" t="s">
        <v>763</v>
      </c>
      <c r="O384" s="31"/>
      <c r="P384" s="49" t="s">
        <v>199</v>
      </c>
      <c r="Q384" s="31"/>
      <c r="R384" s="31" t="str">
        <f t="shared" si="131"/>
        <v>NA</v>
      </c>
      <c r="S384" s="49">
        <v>16</v>
      </c>
      <c r="T384" s="49">
        <f>500+273</f>
        <v>773</v>
      </c>
      <c r="U384" s="49" t="s">
        <v>1422</v>
      </c>
      <c r="V384" s="31"/>
      <c r="W384" s="49">
        <f>250+273</f>
        <v>523</v>
      </c>
      <c r="X384" s="49" t="s">
        <v>29</v>
      </c>
      <c r="Y384" s="32" t="str">
        <f t="shared" si="145"/>
        <v>NA</v>
      </c>
      <c r="Z384" s="32" t="str">
        <f t="shared" si="146"/>
        <v>NA</v>
      </c>
      <c r="AA384" s="32" t="s">
        <v>8</v>
      </c>
      <c r="AB384" s="49" t="s">
        <v>9</v>
      </c>
      <c r="AC384" s="32">
        <f t="shared" si="132"/>
        <v>18.793103448275861</v>
      </c>
      <c r="AD384" s="32">
        <f t="shared" si="133"/>
        <v>18.793103448275861</v>
      </c>
      <c r="AE384" s="32" t="str">
        <f t="shared" si="134"/>
        <v>NA</v>
      </c>
      <c r="AF384" s="32" t="str">
        <f t="shared" si="147"/>
        <v>NA</v>
      </c>
      <c r="AG384" s="40" t="s">
        <v>8</v>
      </c>
      <c r="AH384" s="52" t="s">
        <v>9</v>
      </c>
      <c r="AI384" s="40" t="s">
        <v>8</v>
      </c>
      <c r="AJ384" s="52" t="s">
        <v>9</v>
      </c>
      <c r="AK384" s="97">
        <v>58</v>
      </c>
      <c r="AL384" s="52" t="s">
        <v>9</v>
      </c>
      <c r="AM384" s="32">
        <f t="shared" si="148"/>
        <v>58</v>
      </c>
      <c r="AN384" s="40">
        <f t="shared" si="149"/>
        <v>58</v>
      </c>
      <c r="AO384" s="49" t="s">
        <v>424</v>
      </c>
      <c r="AP384" s="49">
        <v>2009</v>
      </c>
      <c r="AQ384" s="49" t="s">
        <v>806</v>
      </c>
      <c r="AR384" s="49" t="s">
        <v>80</v>
      </c>
      <c r="AS384" s="49" t="s">
        <v>423</v>
      </c>
      <c r="AT384" s="49" t="s">
        <v>32</v>
      </c>
      <c r="AU384" s="113" t="str">
        <f t="shared" si="152"/>
        <v>Martra, G., 2009</v>
      </c>
      <c r="AV384" s="3"/>
      <c r="AW384" s="50"/>
    </row>
    <row r="385" spans="1:49" s="17" customFormat="1" x14ac:dyDescent="0.3">
      <c r="A385" s="31" t="s">
        <v>2439</v>
      </c>
      <c r="B385" s="97">
        <v>6</v>
      </c>
      <c r="C385" s="32" t="s">
        <v>8</v>
      </c>
      <c r="D385" s="31" t="str">
        <f t="shared" si="135"/>
        <v>NA</v>
      </c>
      <c r="E385" s="32">
        <f t="shared" si="142"/>
        <v>6</v>
      </c>
      <c r="F385" s="97">
        <v>315</v>
      </c>
      <c r="G385" s="32">
        <f t="shared" si="143"/>
        <v>5250</v>
      </c>
      <c r="H385" s="49" t="s">
        <v>7</v>
      </c>
      <c r="I385" s="49" t="s">
        <v>807</v>
      </c>
      <c r="J385" s="49" t="s">
        <v>1172</v>
      </c>
      <c r="K385" s="31"/>
      <c r="L385" s="31"/>
      <c r="M385" s="49" t="s">
        <v>303</v>
      </c>
      <c r="N385" s="49" t="s">
        <v>763</v>
      </c>
      <c r="O385" s="31"/>
      <c r="P385" s="49" t="s">
        <v>199</v>
      </c>
      <c r="Q385" s="31"/>
      <c r="R385" s="31" t="str">
        <f t="shared" si="131"/>
        <v>NA</v>
      </c>
      <c r="S385" s="49">
        <v>16</v>
      </c>
      <c r="T385" s="49">
        <f>600+273</f>
        <v>873</v>
      </c>
      <c r="U385" s="49" t="s">
        <v>1422</v>
      </c>
      <c r="V385" s="31"/>
      <c r="W385" s="49">
        <f>250+273</f>
        <v>523</v>
      </c>
      <c r="X385" s="49" t="s">
        <v>29</v>
      </c>
      <c r="Y385" s="32" t="str">
        <f t="shared" si="145"/>
        <v>NA</v>
      </c>
      <c r="Z385" s="32" t="str">
        <f t="shared" si="146"/>
        <v>NA</v>
      </c>
      <c r="AA385" s="32" t="s">
        <v>8</v>
      </c>
      <c r="AB385" s="49" t="s">
        <v>9</v>
      </c>
      <c r="AC385" s="32">
        <f t="shared" si="132"/>
        <v>18.166666666666668</v>
      </c>
      <c r="AD385" s="32">
        <f t="shared" si="133"/>
        <v>18.166666666666668</v>
      </c>
      <c r="AE385" s="32" t="str">
        <f t="shared" si="134"/>
        <v>NA</v>
      </c>
      <c r="AF385" s="32" t="str">
        <f t="shared" si="147"/>
        <v>NA</v>
      </c>
      <c r="AG385" s="40" t="s">
        <v>8</v>
      </c>
      <c r="AH385" s="52" t="s">
        <v>9</v>
      </c>
      <c r="AI385" s="40" t="s">
        <v>8</v>
      </c>
      <c r="AJ385" s="52" t="s">
        <v>9</v>
      </c>
      <c r="AK385" s="97">
        <v>60</v>
      </c>
      <c r="AL385" s="52" t="s">
        <v>9</v>
      </c>
      <c r="AM385" s="32">
        <f t="shared" si="148"/>
        <v>60</v>
      </c>
      <c r="AN385" s="40">
        <f t="shared" si="149"/>
        <v>60</v>
      </c>
      <c r="AO385" s="49" t="s">
        <v>424</v>
      </c>
      <c r="AP385" s="49">
        <v>2009</v>
      </c>
      <c r="AQ385" s="49" t="s">
        <v>806</v>
      </c>
      <c r="AR385" s="49" t="s">
        <v>80</v>
      </c>
      <c r="AS385" s="49" t="s">
        <v>423</v>
      </c>
      <c r="AT385" s="49" t="s">
        <v>32</v>
      </c>
      <c r="AU385" s="113" t="str">
        <f t="shared" si="152"/>
        <v>Martra, G., 2009</v>
      </c>
      <c r="AV385" s="3"/>
      <c r="AW385" s="50"/>
    </row>
    <row r="386" spans="1:49" s="17" customFormat="1" x14ac:dyDescent="0.3">
      <c r="A386" s="49" t="s">
        <v>14</v>
      </c>
      <c r="B386" s="32">
        <v>0.5</v>
      </c>
      <c r="C386" s="52">
        <v>0.5</v>
      </c>
      <c r="D386" s="31">
        <f t="shared" si="135"/>
        <v>0</v>
      </c>
      <c r="E386" s="32">
        <f t="shared" si="142"/>
        <v>0.5</v>
      </c>
      <c r="F386" s="97"/>
      <c r="G386" s="32" t="s">
        <v>8</v>
      </c>
      <c r="H386" s="49" t="s">
        <v>1681</v>
      </c>
      <c r="I386" s="49" t="s">
        <v>2425</v>
      </c>
      <c r="J386" s="49" t="s">
        <v>9</v>
      </c>
      <c r="K386" s="118">
        <v>873</v>
      </c>
      <c r="L386" s="118">
        <v>4</v>
      </c>
      <c r="M386" s="49" t="s">
        <v>10</v>
      </c>
      <c r="N386" s="49"/>
      <c r="O386" s="31"/>
      <c r="P386" s="49" t="s">
        <v>199</v>
      </c>
      <c r="Q386" s="49"/>
      <c r="R386" s="31" t="str">
        <f t="shared" ref="R386:R449" si="153">IF(AND(O386&lt;&gt;"",Q386&lt;&gt;""),Q386-O386,"NA")</f>
        <v>NA</v>
      </c>
      <c r="S386" s="118">
        <v>4</v>
      </c>
      <c r="T386" s="118">
        <v>673</v>
      </c>
      <c r="U386" s="118" t="s">
        <v>1422</v>
      </c>
      <c r="V386" s="118"/>
      <c r="W386" s="118">
        <v>923</v>
      </c>
      <c r="X386" s="49" t="s">
        <v>95</v>
      </c>
      <c r="Y386" s="32" t="str">
        <f t="shared" si="145"/>
        <v>NA</v>
      </c>
      <c r="Z386" s="32">
        <f t="shared" si="146"/>
        <v>0.92</v>
      </c>
      <c r="AA386" s="123">
        <v>23</v>
      </c>
      <c r="AB386" s="49" t="s">
        <v>9</v>
      </c>
      <c r="AC386" s="32" t="str">
        <f t="shared" si="132"/>
        <v>NA</v>
      </c>
      <c r="AD386" s="32">
        <f t="shared" si="133"/>
        <v>23</v>
      </c>
      <c r="AE386" s="32" t="str">
        <f t="shared" si="134"/>
        <v>NA</v>
      </c>
      <c r="AF386" s="32">
        <f t="shared" si="147"/>
        <v>40</v>
      </c>
      <c r="AG386" s="118">
        <v>40</v>
      </c>
      <c r="AH386" s="52" t="s">
        <v>9</v>
      </c>
      <c r="AI386" s="40" t="s">
        <v>8</v>
      </c>
      <c r="AJ386" s="52" t="s">
        <v>9</v>
      </c>
      <c r="AK386" s="97" t="s">
        <v>8</v>
      </c>
      <c r="AL386" s="52" t="s">
        <v>9</v>
      </c>
      <c r="AM386" s="32">
        <f t="shared" si="148"/>
        <v>40</v>
      </c>
      <c r="AN386" s="40">
        <f t="shared" si="149"/>
        <v>40</v>
      </c>
      <c r="AO386" s="118" t="s">
        <v>2853</v>
      </c>
      <c r="AP386" s="118">
        <v>2022</v>
      </c>
      <c r="AQ386" s="118" t="s">
        <v>2427</v>
      </c>
      <c r="AR386" s="118" t="s">
        <v>19</v>
      </c>
      <c r="AS386" s="49" t="s">
        <v>2428</v>
      </c>
      <c r="AT386" s="118" t="s">
        <v>21</v>
      </c>
      <c r="AU386" s="112" t="str">
        <f>AQ386&amp;", "&amp;AP386</f>
        <v>Romano, P.N., 2022</v>
      </c>
      <c r="AV386" s="3"/>
      <c r="AW386" s="50"/>
    </row>
    <row r="387" spans="1:49" s="18" customFormat="1" x14ac:dyDescent="0.3">
      <c r="A387" s="49" t="s">
        <v>14</v>
      </c>
      <c r="B387" s="40">
        <v>1</v>
      </c>
      <c r="C387" s="52">
        <v>1.0900000000000001</v>
      </c>
      <c r="D387" s="31">
        <f t="shared" si="135"/>
        <v>9.000000000000008E-2</v>
      </c>
      <c r="E387" s="32">
        <f t="shared" si="142"/>
        <v>1</v>
      </c>
      <c r="F387" s="97"/>
      <c r="G387" s="32" t="s">
        <v>8</v>
      </c>
      <c r="H387" s="49" t="s">
        <v>1681</v>
      </c>
      <c r="I387" s="49" t="s">
        <v>2425</v>
      </c>
      <c r="J387" s="49" t="s">
        <v>9</v>
      </c>
      <c r="K387" s="118">
        <v>873</v>
      </c>
      <c r="L387" s="118">
        <v>4</v>
      </c>
      <c r="M387" s="49" t="s">
        <v>10</v>
      </c>
      <c r="N387" s="49"/>
      <c r="O387" s="31"/>
      <c r="P387" s="49" t="s">
        <v>199</v>
      </c>
      <c r="Q387" s="49"/>
      <c r="R387" s="31" t="str">
        <f t="shared" si="153"/>
        <v>NA</v>
      </c>
      <c r="S387" s="118">
        <v>4</v>
      </c>
      <c r="T387" s="118">
        <v>673</v>
      </c>
      <c r="U387" s="118" t="s">
        <v>1422</v>
      </c>
      <c r="V387" s="118"/>
      <c r="W387" s="118">
        <v>923</v>
      </c>
      <c r="X387" s="49" t="s">
        <v>95</v>
      </c>
      <c r="Y387" s="32" t="str">
        <f t="shared" si="145"/>
        <v>NA</v>
      </c>
      <c r="Z387" s="32">
        <f t="shared" si="146"/>
        <v>0.90200000000000002</v>
      </c>
      <c r="AA387" s="123">
        <v>11</v>
      </c>
      <c r="AB387" s="49" t="s">
        <v>9</v>
      </c>
      <c r="AC387" s="32" t="str">
        <f t="shared" ref="AC387:AC450" si="154">IF(AND(AA387="NA",AN387&lt;&gt;"NA"),1000*1.09/AN387,"NA")</f>
        <v>NA</v>
      </c>
      <c r="AD387" s="32">
        <f t="shared" ref="AD387:AD450" si="155">IF(AND(AA387="NA",AC387&lt;&gt;"NA"),AC387,AA387)</f>
        <v>11</v>
      </c>
      <c r="AE387" s="32" t="str">
        <f t="shared" ref="AE387:AE450" si="156">IF(AND(AA387&lt;&gt;"NA",AG387="NA"),1.09*1000/AA387,"NA")</f>
        <v>NA</v>
      </c>
      <c r="AF387" s="32">
        <f t="shared" si="147"/>
        <v>82</v>
      </c>
      <c r="AG387" s="118">
        <v>82</v>
      </c>
      <c r="AH387" s="52" t="s">
        <v>9</v>
      </c>
      <c r="AI387" s="40" t="s">
        <v>8</v>
      </c>
      <c r="AJ387" s="52" t="s">
        <v>9</v>
      </c>
      <c r="AK387" s="97" t="s">
        <v>8</v>
      </c>
      <c r="AL387" s="52" t="s">
        <v>9</v>
      </c>
      <c r="AM387" s="32">
        <f t="shared" si="148"/>
        <v>82</v>
      </c>
      <c r="AN387" s="40">
        <f t="shared" si="149"/>
        <v>82</v>
      </c>
      <c r="AO387" s="118" t="s">
        <v>2853</v>
      </c>
      <c r="AP387" s="118">
        <v>2022</v>
      </c>
      <c r="AQ387" s="118" t="s">
        <v>2427</v>
      </c>
      <c r="AR387" s="118" t="s">
        <v>19</v>
      </c>
      <c r="AS387" s="49" t="s">
        <v>2428</v>
      </c>
      <c r="AT387" s="118" t="s">
        <v>21</v>
      </c>
      <c r="AU387" s="112" t="str">
        <f>AQ387&amp;", "&amp;AP387</f>
        <v>Romano, P.N., 2022</v>
      </c>
      <c r="AV387" s="3"/>
      <c r="AW387" s="50"/>
    </row>
    <row r="388" spans="1:49" s="18" customFormat="1" x14ac:dyDescent="0.3">
      <c r="A388" s="49" t="s">
        <v>88</v>
      </c>
      <c r="B388" s="40">
        <v>2</v>
      </c>
      <c r="C388" s="52" t="s">
        <v>8</v>
      </c>
      <c r="D388" s="31" t="str">
        <f t="shared" ref="D388:D451" si="157">IF(AND(C388&lt;&gt;"NA",B388&lt;&gt;"NA"),ABS(B388-C388)/B388,"NA")</f>
        <v>NA</v>
      </c>
      <c r="E388" s="32">
        <f t="shared" si="142"/>
        <v>2</v>
      </c>
      <c r="F388" s="97"/>
      <c r="G388" s="32" t="s">
        <v>8</v>
      </c>
      <c r="H388" s="49" t="s">
        <v>37</v>
      </c>
      <c r="I388" s="118" t="s">
        <v>2429</v>
      </c>
      <c r="J388" s="118" t="s">
        <v>9</v>
      </c>
      <c r="K388" s="31"/>
      <c r="L388" s="31"/>
      <c r="M388" s="49" t="s">
        <v>10</v>
      </c>
      <c r="N388" s="49" t="s">
        <v>56</v>
      </c>
      <c r="O388" s="71">
        <v>10</v>
      </c>
      <c r="P388" s="49" t="s">
        <v>89</v>
      </c>
      <c r="Q388" s="56">
        <v>6</v>
      </c>
      <c r="R388" s="31">
        <f t="shared" si="153"/>
        <v>-4</v>
      </c>
      <c r="S388" s="118">
        <v>2</v>
      </c>
      <c r="T388" s="118">
        <v>623</v>
      </c>
      <c r="U388" s="118" t="s">
        <v>1422</v>
      </c>
      <c r="V388" s="118">
        <v>1</v>
      </c>
      <c r="W388" s="118">
        <v>473</v>
      </c>
      <c r="X388" s="49" t="s">
        <v>29</v>
      </c>
      <c r="Y388" s="32" t="str">
        <f t="shared" si="145"/>
        <v>NA</v>
      </c>
      <c r="Z388" s="32" t="str">
        <f t="shared" si="146"/>
        <v>NA</v>
      </c>
      <c r="AA388" s="32" t="s">
        <v>8</v>
      </c>
      <c r="AB388" s="49" t="s">
        <v>9</v>
      </c>
      <c r="AC388" s="32">
        <f t="shared" si="154"/>
        <v>30.277777777777779</v>
      </c>
      <c r="AD388" s="32">
        <f t="shared" si="155"/>
        <v>30.277777777777779</v>
      </c>
      <c r="AE388" s="32" t="str">
        <f t="shared" si="156"/>
        <v>NA</v>
      </c>
      <c r="AF388" s="32" t="str">
        <f t="shared" si="147"/>
        <v>NA</v>
      </c>
      <c r="AG388" s="40" t="s">
        <v>8</v>
      </c>
      <c r="AH388" s="52" t="s">
        <v>9</v>
      </c>
      <c r="AI388" s="40" t="s">
        <v>8</v>
      </c>
      <c r="AJ388" s="52" t="s">
        <v>9</v>
      </c>
      <c r="AK388" s="97">
        <v>36</v>
      </c>
      <c r="AL388" s="52">
        <v>9</v>
      </c>
      <c r="AM388" s="32">
        <f t="shared" si="148"/>
        <v>36</v>
      </c>
      <c r="AN388" s="40">
        <f t="shared" si="149"/>
        <v>36</v>
      </c>
      <c r="AO388" s="31" t="s">
        <v>2854</v>
      </c>
      <c r="AP388" s="118">
        <v>2022</v>
      </c>
      <c r="AQ388" s="118" t="s">
        <v>2431</v>
      </c>
      <c r="AR388" s="118" t="s">
        <v>11</v>
      </c>
      <c r="AS388" s="49" t="s">
        <v>2432</v>
      </c>
      <c r="AT388" s="118" t="s">
        <v>179</v>
      </c>
      <c r="AU388" s="124" t="str">
        <f t="shared" ref="AU388:AU389" si="158">AQ388&amp;", "&amp;AP388</f>
        <v>Zhang, J., 2022</v>
      </c>
      <c r="AV388" s="125"/>
      <c r="AW388" s="50" t="s">
        <v>827</v>
      </c>
    </row>
    <row r="389" spans="1:49" s="18" customFormat="1" x14ac:dyDescent="0.3">
      <c r="A389" s="49" t="s">
        <v>88</v>
      </c>
      <c r="B389" s="40">
        <v>2</v>
      </c>
      <c r="C389" s="52" t="s">
        <v>8</v>
      </c>
      <c r="D389" s="31" t="str">
        <f t="shared" si="157"/>
        <v>NA</v>
      </c>
      <c r="E389" s="32">
        <f t="shared" si="142"/>
        <v>2</v>
      </c>
      <c r="F389" s="97"/>
      <c r="G389" s="32" t="s">
        <v>8</v>
      </c>
      <c r="H389" s="49" t="s">
        <v>37</v>
      </c>
      <c r="I389" s="118" t="s">
        <v>2430</v>
      </c>
      <c r="J389" s="118" t="s">
        <v>9</v>
      </c>
      <c r="K389" s="31"/>
      <c r="L389" s="31"/>
      <c r="M389" s="49" t="s">
        <v>10</v>
      </c>
      <c r="N389" s="49" t="s">
        <v>56</v>
      </c>
      <c r="O389" s="71">
        <v>10</v>
      </c>
      <c r="P389" s="49" t="s">
        <v>89</v>
      </c>
      <c r="Q389" s="56">
        <v>6</v>
      </c>
      <c r="R389" s="31">
        <f t="shared" si="153"/>
        <v>-4</v>
      </c>
      <c r="S389" s="118">
        <v>2</v>
      </c>
      <c r="T389" s="118">
        <v>623</v>
      </c>
      <c r="U389" s="118" t="s">
        <v>1422</v>
      </c>
      <c r="V389" s="118">
        <v>1</v>
      </c>
      <c r="W389" s="118">
        <v>473</v>
      </c>
      <c r="X389" s="49" t="s">
        <v>29</v>
      </c>
      <c r="Y389" s="32" t="str">
        <f t="shared" si="145"/>
        <v>NA</v>
      </c>
      <c r="Z389" s="32" t="str">
        <f t="shared" si="146"/>
        <v>NA</v>
      </c>
      <c r="AA389" s="32" t="s">
        <v>8</v>
      </c>
      <c r="AB389" s="49" t="s">
        <v>9</v>
      </c>
      <c r="AC389" s="32">
        <f t="shared" si="154"/>
        <v>27.25</v>
      </c>
      <c r="AD389" s="32">
        <f t="shared" si="155"/>
        <v>27.25</v>
      </c>
      <c r="AE389" s="32" t="str">
        <f t="shared" si="156"/>
        <v>NA</v>
      </c>
      <c r="AF389" s="32" t="str">
        <f t="shared" si="147"/>
        <v>NA</v>
      </c>
      <c r="AG389" s="40" t="s">
        <v>8</v>
      </c>
      <c r="AH389" s="52" t="s">
        <v>9</v>
      </c>
      <c r="AI389" s="40" t="s">
        <v>8</v>
      </c>
      <c r="AJ389" s="52" t="s">
        <v>9</v>
      </c>
      <c r="AK389" s="97">
        <v>40</v>
      </c>
      <c r="AL389" s="52">
        <v>9</v>
      </c>
      <c r="AM389" s="32">
        <f t="shared" si="148"/>
        <v>40</v>
      </c>
      <c r="AN389" s="40">
        <f t="shared" si="149"/>
        <v>40</v>
      </c>
      <c r="AO389" s="31" t="s">
        <v>2854</v>
      </c>
      <c r="AP389" s="118">
        <v>2022</v>
      </c>
      <c r="AQ389" s="118" t="s">
        <v>2431</v>
      </c>
      <c r="AR389" s="118" t="s">
        <v>11</v>
      </c>
      <c r="AS389" s="49" t="s">
        <v>2432</v>
      </c>
      <c r="AT389" s="118" t="s">
        <v>179</v>
      </c>
      <c r="AU389" s="124" t="str">
        <f t="shared" si="158"/>
        <v>Zhang, J., 2022</v>
      </c>
      <c r="AV389" s="125"/>
      <c r="AW389" s="50" t="s">
        <v>827</v>
      </c>
    </row>
    <row r="390" spans="1:49" s="18" customFormat="1" x14ac:dyDescent="0.3">
      <c r="A390" s="49" t="s">
        <v>14</v>
      </c>
      <c r="B390" s="97">
        <v>5</v>
      </c>
      <c r="C390" s="32" t="s">
        <v>8</v>
      </c>
      <c r="D390" s="31" t="str">
        <f t="shared" si="157"/>
        <v>NA</v>
      </c>
      <c r="E390" s="32">
        <f t="shared" si="142"/>
        <v>5</v>
      </c>
      <c r="F390" s="40"/>
      <c r="G390" s="32" t="s">
        <v>8</v>
      </c>
      <c r="H390" s="49" t="s">
        <v>61</v>
      </c>
      <c r="I390" s="49" t="s">
        <v>422</v>
      </c>
      <c r="J390" s="49" t="s">
        <v>9</v>
      </c>
      <c r="K390" s="31"/>
      <c r="L390" s="31"/>
      <c r="M390" s="49" t="s">
        <v>24</v>
      </c>
      <c r="N390" s="49" t="s">
        <v>56</v>
      </c>
      <c r="O390" s="31"/>
      <c r="P390" s="49" t="s">
        <v>199</v>
      </c>
      <c r="Q390" s="56">
        <v>6.7</v>
      </c>
      <c r="R390" s="31" t="str">
        <f t="shared" si="153"/>
        <v>NA</v>
      </c>
      <c r="S390" s="49">
        <v>2</v>
      </c>
      <c r="T390" s="49">
        <v>773</v>
      </c>
      <c r="U390" s="49" t="s">
        <v>1422</v>
      </c>
      <c r="V390" s="49">
        <v>1</v>
      </c>
      <c r="W390" s="49">
        <v>773</v>
      </c>
      <c r="X390" s="49" t="s">
        <v>34</v>
      </c>
      <c r="Y390" s="32" t="str">
        <f t="shared" si="145"/>
        <v>NA</v>
      </c>
      <c r="Z390" s="32" t="str">
        <f t="shared" si="146"/>
        <v>NA</v>
      </c>
      <c r="AA390" s="32" t="s">
        <v>8</v>
      </c>
      <c r="AB390" s="49" t="s">
        <v>9</v>
      </c>
      <c r="AC390" s="32">
        <f t="shared" si="154"/>
        <v>18.166666666666668</v>
      </c>
      <c r="AD390" s="32">
        <f t="shared" si="155"/>
        <v>18.166666666666668</v>
      </c>
      <c r="AE390" s="32" t="str">
        <f t="shared" si="156"/>
        <v>NA</v>
      </c>
      <c r="AF390" s="32" t="str">
        <f t="shared" si="147"/>
        <v>NA</v>
      </c>
      <c r="AG390" s="40" t="s">
        <v>8</v>
      </c>
      <c r="AH390" s="52" t="s">
        <v>9</v>
      </c>
      <c r="AI390" s="97">
        <v>60</v>
      </c>
      <c r="AJ390" s="52" t="s">
        <v>9</v>
      </c>
      <c r="AK390" s="40" t="s">
        <v>8</v>
      </c>
      <c r="AL390" s="52" t="s">
        <v>9</v>
      </c>
      <c r="AM390" s="32" t="str">
        <f t="shared" si="148"/>
        <v>NA</v>
      </c>
      <c r="AN390" s="40">
        <f t="shared" si="149"/>
        <v>60</v>
      </c>
      <c r="AO390" s="34" t="s">
        <v>2857</v>
      </c>
      <c r="AP390" s="49">
        <v>2009</v>
      </c>
      <c r="AQ390" s="49" t="s">
        <v>1765</v>
      </c>
      <c r="AR390" s="49" t="s">
        <v>39</v>
      </c>
      <c r="AS390" s="49" t="s">
        <v>421</v>
      </c>
      <c r="AT390" s="49" t="s">
        <v>522</v>
      </c>
      <c r="AU390" s="113" t="str">
        <f t="shared" ref="AU390:AU395" si="159">AQ390&amp;", "&amp;AP390</f>
        <v>Miller, D.D., 2009</v>
      </c>
      <c r="AV390" s="3"/>
      <c r="AW390" s="50" t="s">
        <v>828</v>
      </c>
    </row>
    <row r="391" spans="1:49" s="18" customFormat="1" x14ac:dyDescent="0.3">
      <c r="A391" s="31" t="s">
        <v>2439</v>
      </c>
      <c r="B391" s="97">
        <v>1</v>
      </c>
      <c r="C391" s="32" t="s">
        <v>8</v>
      </c>
      <c r="D391" s="31" t="str">
        <f t="shared" si="157"/>
        <v>NA</v>
      </c>
      <c r="E391" s="32">
        <f t="shared" si="142"/>
        <v>1</v>
      </c>
      <c r="F391" s="40"/>
      <c r="G391" s="32" t="s">
        <v>8</v>
      </c>
      <c r="H391" s="49" t="s">
        <v>1414</v>
      </c>
      <c r="I391" s="49" t="s">
        <v>419</v>
      </c>
      <c r="J391" s="49" t="s">
        <v>420</v>
      </c>
      <c r="K391" s="31"/>
      <c r="L391" s="31"/>
      <c r="M391" s="49"/>
      <c r="N391" s="31"/>
      <c r="O391" s="31"/>
      <c r="P391" s="49" t="s">
        <v>199</v>
      </c>
      <c r="Q391" s="56">
        <v>7.5</v>
      </c>
      <c r="R391" s="31" t="str">
        <f t="shared" si="153"/>
        <v>NA</v>
      </c>
      <c r="S391" s="31"/>
      <c r="T391" s="31"/>
      <c r="U391" s="49" t="s">
        <v>1422</v>
      </c>
      <c r="V391" s="49">
        <v>0.5</v>
      </c>
      <c r="W391" s="49">
        <f>40+273</f>
        <v>313</v>
      </c>
      <c r="X391" s="49" t="s">
        <v>17</v>
      </c>
      <c r="Y391" s="32">
        <f t="shared" si="145"/>
        <v>1.1177999999999999</v>
      </c>
      <c r="Z391" s="32" t="str">
        <f t="shared" si="146"/>
        <v>NA</v>
      </c>
      <c r="AA391" s="52">
        <v>13.8</v>
      </c>
      <c r="AB391" s="49" t="s">
        <v>9</v>
      </c>
      <c r="AC391" s="32" t="str">
        <f t="shared" si="154"/>
        <v>NA</v>
      </c>
      <c r="AD391" s="32">
        <f t="shared" si="155"/>
        <v>13.8</v>
      </c>
      <c r="AE391" s="32" t="str">
        <f t="shared" si="156"/>
        <v>NA</v>
      </c>
      <c r="AF391" s="32">
        <f t="shared" si="147"/>
        <v>81</v>
      </c>
      <c r="AG391" s="97">
        <v>81</v>
      </c>
      <c r="AH391" s="52" t="s">
        <v>9</v>
      </c>
      <c r="AI391" s="40" t="s">
        <v>8</v>
      </c>
      <c r="AJ391" s="52" t="s">
        <v>9</v>
      </c>
      <c r="AK391" s="40" t="s">
        <v>8</v>
      </c>
      <c r="AL391" s="52" t="s">
        <v>9</v>
      </c>
      <c r="AM391" s="32">
        <f t="shared" si="148"/>
        <v>81</v>
      </c>
      <c r="AN391" s="40">
        <f t="shared" si="149"/>
        <v>81</v>
      </c>
      <c r="AO391" s="31" t="s">
        <v>2854</v>
      </c>
      <c r="AP391" s="49">
        <v>2009</v>
      </c>
      <c r="AQ391" s="49" t="s">
        <v>1766</v>
      </c>
      <c r="AR391" s="49" t="s">
        <v>49</v>
      </c>
      <c r="AS391" s="49" t="s">
        <v>416</v>
      </c>
      <c r="AT391" s="49" t="s">
        <v>45</v>
      </c>
      <c r="AU391" s="113" t="str">
        <f t="shared" si="159"/>
        <v>Bennett, J.A., 2009</v>
      </c>
      <c r="AV391" s="3"/>
      <c r="AW391" s="50" t="s">
        <v>839</v>
      </c>
    </row>
    <row r="392" spans="1:49" s="18" customFormat="1" x14ac:dyDescent="0.3">
      <c r="A392" s="31" t="s">
        <v>2439</v>
      </c>
      <c r="B392" s="97">
        <v>1</v>
      </c>
      <c r="C392" s="32" t="s">
        <v>8</v>
      </c>
      <c r="D392" s="31" t="str">
        <f t="shared" si="157"/>
        <v>NA</v>
      </c>
      <c r="E392" s="32">
        <f t="shared" si="142"/>
        <v>1</v>
      </c>
      <c r="F392" s="40"/>
      <c r="G392" s="32" t="s">
        <v>8</v>
      </c>
      <c r="H392" s="49" t="s">
        <v>1414</v>
      </c>
      <c r="I392" s="49" t="s">
        <v>419</v>
      </c>
      <c r="J392" s="49" t="s">
        <v>418</v>
      </c>
      <c r="K392" s="31"/>
      <c r="L392" s="31"/>
      <c r="M392" s="49"/>
      <c r="N392" s="31"/>
      <c r="O392" s="31"/>
      <c r="P392" s="49" t="s">
        <v>199</v>
      </c>
      <c r="Q392" s="56">
        <v>7.5</v>
      </c>
      <c r="R392" s="31" t="str">
        <f t="shared" si="153"/>
        <v>NA</v>
      </c>
      <c r="S392" s="31"/>
      <c r="T392" s="31"/>
      <c r="U392" s="49" t="s">
        <v>1422</v>
      </c>
      <c r="V392" s="49">
        <v>0.5</v>
      </c>
      <c r="W392" s="49">
        <f>40+273</f>
        <v>313</v>
      </c>
      <c r="X392" s="49" t="s">
        <v>17</v>
      </c>
      <c r="Y392" s="32">
        <f t="shared" si="145"/>
        <v>1.0944</v>
      </c>
      <c r="Z392" s="32" t="str">
        <f t="shared" si="146"/>
        <v>NA</v>
      </c>
      <c r="AA392" s="52">
        <v>68.400000000000006</v>
      </c>
      <c r="AB392" s="49" t="s">
        <v>9</v>
      </c>
      <c r="AC392" s="32" t="str">
        <f t="shared" si="154"/>
        <v>NA</v>
      </c>
      <c r="AD392" s="32">
        <f t="shared" si="155"/>
        <v>68.400000000000006</v>
      </c>
      <c r="AE392" s="32" t="str">
        <f t="shared" si="156"/>
        <v>NA</v>
      </c>
      <c r="AF392" s="32">
        <f t="shared" si="147"/>
        <v>16</v>
      </c>
      <c r="AG392" s="97">
        <v>16</v>
      </c>
      <c r="AH392" s="52" t="s">
        <v>9</v>
      </c>
      <c r="AI392" s="40" t="s">
        <v>8</v>
      </c>
      <c r="AJ392" s="52" t="s">
        <v>9</v>
      </c>
      <c r="AK392" s="40" t="s">
        <v>8</v>
      </c>
      <c r="AL392" s="52" t="s">
        <v>9</v>
      </c>
      <c r="AM392" s="32">
        <f t="shared" si="148"/>
        <v>16</v>
      </c>
      <c r="AN392" s="40">
        <f t="shared" si="149"/>
        <v>16</v>
      </c>
      <c r="AO392" s="31" t="s">
        <v>2854</v>
      </c>
      <c r="AP392" s="49">
        <v>2009</v>
      </c>
      <c r="AQ392" s="49" t="s">
        <v>1766</v>
      </c>
      <c r="AR392" s="49" t="s">
        <v>49</v>
      </c>
      <c r="AS392" s="49" t="s">
        <v>416</v>
      </c>
      <c r="AT392" s="49" t="s">
        <v>45</v>
      </c>
      <c r="AU392" s="113" t="str">
        <f t="shared" si="159"/>
        <v>Bennett, J.A., 2009</v>
      </c>
      <c r="AV392" s="3"/>
      <c r="AW392" s="50" t="s">
        <v>839</v>
      </c>
    </row>
    <row r="393" spans="1:49" s="18" customFormat="1" x14ac:dyDescent="0.3">
      <c r="A393" s="31" t="s">
        <v>2439</v>
      </c>
      <c r="B393" s="97">
        <v>4</v>
      </c>
      <c r="C393" s="32" t="s">
        <v>8</v>
      </c>
      <c r="D393" s="31" t="str">
        <f t="shared" si="157"/>
        <v>NA</v>
      </c>
      <c r="E393" s="32">
        <f t="shared" si="142"/>
        <v>4</v>
      </c>
      <c r="F393" s="97">
        <v>243</v>
      </c>
      <c r="G393" s="32" t="s">
        <v>8</v>
      </c>
      <c r="H393" s="49" t="s">
        <v>63</v>
      </c>
      <c r="I393" s="49" t="s">
        <v>362</v>
      </c>
      <c r="J393" s="49" t="s">
        <v>411</v>
      </c>
      <c r="K393" s="31"/>
      <c r="L393" s="31"/>
      <c r="M393" s="49" t="s">
        <v>10</v>
      </c>
      <c r="N393" s="31" t="s">
        <v>16</v>
      </c>
      <c r="O393" s="72">
        <v>5.5</v>
      </c>
      <c r="P393" s="49" t="s">
        <v>199</v>
      </c>
      <c r="Q393" s="31"/>
      <c r="R393" s="31" t="str">
        <f t="shared" si="153"/>
        <v>NA</v>
      </c>
      <c r="S393" s="31"/>
      <c r="T393" s="31"/>
      <c r="U393" s="49" t="s">
        <v>1422</v>
      </c>
      <c r="V393" s="49">
        <v>0.5</v>
      </c>
      <c r="W393" s="49">
        <v>373</v>
      </c>
      <c r="X393" s="49" t="s">
        <v>17</v>
      </c>
      <c r="Y393" s="32" t="str">
        <f t="shared" ref="Y393:Y398" si="160">IF(AND(X393="CO Chemisorption",AA393&lt;&gt;"NA",AG393&lt;&gt;"NA"),AA393*AG393*0.001,"NA")</f>
        <v>NA</v>
      </c>
      <c r="Z393" s="32" t="str">
        <f t="shared" ref="Z393:Z398" si="161">IF(AND(X393="H2 Chemisorption",AA393&lt;&gt;"NA",AG393&lt;&gt;"NA"),AA393*AG393*0.001,"NA")</f>
        <v>NA</v>
      </c>
      <c r="AA393" s="32" t="s">
        <v>8</v>
      </c>
      <c r="AB393" s="49" t="s">
        <v>9</v>
      </c>
      <c r="AC393" s="32">
        <f t="shared" si="154"/>
        <v>35.161290322580648</v>
      </c>
      <c r="AD393" s="32">
        <f t="shared" si="155"/>
        <v>35.161290322580648</v>
      </c>
      <c r="AE393" s="32" t="str">
        <f t="shared" si="156"/>
        <v>NA</v>
      </c>
      <c r="AF393" s="32">
        <f t="shared" ref="AF393:AF398" si="162">IF(AND(AG393="NA",AE393&lt;&gt;"NA"),AE393,AG393)</f>
        <v>31</v>
      </c>
      <c r="AG393" s="97">
        <v>31</v>
      </c>
      <c r="AH393" s="52" t="s">
        <v>9</v>
      </c>
      <c r="AI393" s="40" t="s">
        <v>8</v>
      </c>
      <c r="AJ393" s="52" t="s">
        <v>9</v>
      </c>
      <c r="AK393" s="40" t="s">
        <v>8</v>
      </c>
      <c r="AL393" s="52" t="s">
        <v>9</v>
      </c>
      <c r="AM393" s="32">
        <f t="shared" si="148"/>
        <v>31</v>
      </c>
      <c r="AN393" s="40">
        <f t="shared" si="149"/>
        <v>31</v>
      </c>
      <c r="AO393" s="31" t="s">
        <v>2854</v>
      </c>
      <c r="AP393" s="49">
        <v>2009</v>
      </c>
      <c r="AQ393" s="49" t="s">
        <v>1896</v>
      </c>
      <c r="AR393" s="49" t="s">
        <v>1173</v>
      </c>
      <c r="AS393" s="49" t="s">
        <v>1897</v>
      </c>
      <c r="AT393" s="49" t="s">
        <v>363</v>
      </c>
      <c r="AU393" s="113" t="str">
        <f t="shared" si="159"/>
        <v>Mäki-Arvela, P., 2009</v>
      </c>
      <c r="AV393" s="3"/>
      <c r="AW393" s="50"/>
    </row>
    <row r="394" spans="1:49" s="18" customFormat="1" x14ac:dyDescent="0.3">
      <c r="A394" s="49" t="s">
        <v>113</v>
      </c>
      <c r="B394" s="97">
        <v>5</v>
      </c>
      <c r="C394" s="52">
        <v>5</v>
      </c>
      <c r="D394" s="31">
        <f t="shared" si="157"/>
        <v>0</v>
      </c>
      <c r="E394" s="32">
        <f t="shared" si="142"/>
        <v>5</v>
      </c>
      <c r="F394" s="40"/>
      <c r="G394" s="32" t="s">
        <v>8</v>
      </c>
      <c r="H394" s="49" t="s">
        <v>63</v>
      </c>
      <c r="I394" s="49" t="s">
        <v>410</v>
      </c>
      <c r="J394" s="49" t="s">
        <v>8</v>
      </c>
      <c r="K394" s="31"/>
      <c r="L394" s="31"/>
      <c r="M394" s="49"/>
      <c r="N394" s="31"/>
      <c r="O394" s="31"/>
      <c r="P394" s="49" t="s">
        <v>199</v>
      </c>
      <c r="Q394" s="31"/>
      <c r="R394" s="31" t="str">
        <f t="shared" si="153"/>
        <v>NA</v>
      </c>
      <c r="S394" s="31"/>
      <c r="T394" s="31"/>
      <c r="U394" s="49" t="s">
        <v>1422</v>
      </c>
      <c r="V394" s="49">
        <v>0.5</v>
      </c>
      <c r="W394" s="49">
        <v>373</v>
      </c>
      <c r="X394" s="49" t="s">
        <v>17</v>
      </c>
      <c r="Y394" s="32" t="str">
        <f t="shared" si="160"/>
        <v>NA</v>
      </c>
      <c r="Z394" s="32" t="str">
        <f t="shared" si="161"/>
        <v>NA</v>
      </c>
      <c r="AA394" s="32" t="s">
        <v>8</v>
      </c>
      <c r="AB394" s="49" t="s">
        <v>9</v>
      </c>
      <c r="AC394" s="32">
        <f t="shared" si="154"/>
        <v>20.185185185185187</v>
      </c>
      <c r="AD394" s="32">
        <f t="shared" si="155"/>
        <v>20.185185185185187</v>
      </c>
      <c r="AE394" s="32" t="str">
        <f t="shared" si="156"/>
        <v>NA</v>
      </c>
      <c r="AF394" s="32">
        <f t="shared" si="162"/>
        <v>54</v>
      </c>
      <c r="AG394" s="97">
        <v>54</v>
      </c>
      <c r="AH394" s="52" t="s">
        <v>9</v>
      </c>
      <c r="AI394" s="40" t="s">
        <v>8</v>
      </c>
      <c r="AJ394" s="52" t="s">
        <v>9</v>
      </c>
      <c r="AK394" s="40" t="s">
        <v>8</v>
      </c>
      <c r="AL394" s="52" t="s">
        <v>9</v>
      </c>
      <c r="AM394" s="32">
        <f t="shared" si="148"/>
        <v>54</v>
      </c>
      <c r="AN394" s="40">
        <f t="shared" si="149"/>
        <v>54</v>
      </c>
      <c r="AO394" s="31" t="s">
        <v>2854</v>
      </c>
      <c r="AP394" s="49">
        <v>2009</v>
      </c>
      <c r="AQ394" s="49" t="s">
        <v>1896</v>
      </c>
      <c r="AR394" s="49" t="s">
        <v>1173</v>
      </c>
      <c r="AS394" s="49" t="s">
        <v>409</v>
      </c>
      <c r="AT394" s="49" t="s">
        <v>363</v>
      </c>
      <c r="AU394" s="113" t="str">
        <f t="shared" si="159"/>
        <v>Mäki-Arvela, P., 2009</v>
      </c>
      <c r="AV394" s="3"/>
      <c r="AW394" s="50"/>
    </row>
    <row r="395" spans="1:49" s="18" customFormat="1" x14ac:dyDescent="0.3">
      <c r="A395" s="31" t="s">
        <v>2439</v>
      </c>
      <c r="B395" s="40" t="s">
        <v>8</v>
      </c>
      <c r="C395" s="52">
        <v>0.7</v>
      </c>
      <c r="D395" s="31" t="str">
        <f t="shared" si="157"/>
        <v>NA</v>
      </c>
      <c r="E395" s="32">
        <f t="shared" si="142"/>
        <v>0.7</v>
      </c>
      <c r="F395" s="97">
        <v>1200</v>
      </c>
      <c r="G395" s="32" t="s">
        <v>8</v>
      </c>
      <c r="H395" s="49" t="s">
        <v>63</v>
      </c>
      <c r="I395" s="49" t="s">
        <v>408</v>
      </c>
      <c r="J395" s="49" t="s">
        <v>241</v>
      </c>
      <c r="K395" s="49">
        <f>300+273</f>
        <v>573</v>
      </c>
      <c r="L395" s="49">
        <v>2</v>
      </c>
      <c r="M395" s="49" t="s">
        <v>33</v>
      </c>
      <c r="N395" s="31" t="s">
        <v>1017</v>
      </c>
      <c r="O395" s="72">
        <v>11</v>
      </c>
      <c r="P395" s="49" t="s">
        <v>89</v>
      </c>
      <c r="Q395" s="49">
        <v>6</v>
      </c>
      <c r="R395" s="31">
        <f t="shared" si="153"/>
        <v>-5</v>
      </c>
      <c r="S395" s="49">
        <v>4</v>
      </c>
      <c r="T395" s="49">
        <v>473</v>
      </c>
      <c r="U395" s="49" t="s">
        <v>1422</v>
      </c>
      <c r="V395" s="49">
        <v>2</v>
      </c>
      <c r="W395" s="49">
        <f>673</f>
        <v>673</v>
      </c>
      <c r="X395" s="49" t="s">
        <v>17</v>
      </c>
      <c r="Y395" s="32">
        <f t="shared" si="160"/>
        <v>1.05</v>
      </c>
      <c r="Z395" s="32" t="str">
        <f t="shared" si="161"/>
        <v>NA</v>
      </c>
      <c r="AA395" s="52">
        <v>30</v>
      </c>
      <c r="AB395" s="49" t="s">
        <v>9</v>
      </c>
      <c r="AC395" s="32" t="str">
        <f t="shared" si="154"/>
        <v>NA</v>
      </c>
      <c r="AD395" s="32">
        <f t="shared" si="155"/>
        <v>30</v>
      </c>
      <c r="AE395" s="32" t="str">
        <f t="shared" si="156"/>
        <v>NA</v>
      </c>
      <c r="AF395" s="32">
        <f t="shared" si="162"/>
        <v>35</v>
      </c>
      <c r="AG395" s="97">
        <v>35</v>
      </c>
      <c r="AH395" s="52" t="s">
        <v>9</v>
      </c>
      <c r="AI395" s="40" t="s">
        <v>8</v>
      </c>
      <c r="AJ395" s="52" t="s">
        <v>9</v>
      </c>
      <c r="AK395" s="40" t="s">
        <v>8</v>
      </c>
      <c r="AL395" s="52" t="s">
        <v>9</v>
      </c>
      <c r="AM395" s="32">
        <f t="shared" si="148"/>
        <v>35</v>
      </c>
      <c r="AN395" s="40">
        <f t="shared" si="149"/>
        <v>35</v>
      </c>
      <c r="AO395" s="34" t="s">
        <v>2841</v>
      </c>
      <c r="AP395" s="49">
        <v>2009</v>
      </c>
      <c r="AQ395" s="49" t="s">
        <v>518</v>
      </c>
      <c r="AR395" s="49" t="s">
        <v>200</v>
      </c>
      <c r="AS395" s="49" t="s">
        <v>406</v>
      </c>
      <c r="AT395" s="49" t="s">
        <v>523</v>
      </c>
      <c r="AU395" s="113" t="str">
        <f t="shared" si="159"/>
        <v xml:space="preserve"> Benitez A., J.L., 2009</v>
      </c>
      <c r="AV395" s="3"/>
      <c r="AW395" s="50"/>
    </row>
    <row r="396" spans="1:49" s="18" customFormat="1" x14ac:dyDescent="0.3">
      <c r="A396" s="49" t="s">
        <v>113</v>
      </c>
      <c r="B396" s="97">
        <v>5</v>
      </c>
      <c r="C396" s="52">
        <v>5</v>
      </c>
      <c r="D396" s="31">
        <f t="shared" si="157"/>
        <v>0</v>
      </c>
      <c r="E396" s="32">
        <f>IF(B396="NA",C396,B396)</f>
        <v>5</v>
      </c>
      <c r="F396" s="40"/>
      <c r="G396" s="32" t="s">
        <v>8</v>
      </c>
      <c r="H396" s="49" t="s">
        <v>22</v>
      </c>
      <c r="I396" s="49" t="s">
        <v>407</v>
      </c>
      <c r="J396" s="49" t="s">
        <v>8</v>
      </c>
      <c r="K396" s="31"/>
      <c r="L396" s="31"/>
      <c r="M396" s="49"/>
      <c r="N396" s="31"/>
      <c r="O396" s="31"/>
      <c r="P396" s="49" t="s">
        <v>199</v>
      </c>
      <c r="Q396" s="56">
        <v>8.5</v>
      </c>
      <c r="R396" s="31" t="str">
        <f t="shared" si="153"/>
        <v>NA</v>
      </c>
      <c r="S396" s="31"/>
      <c r="T396" s="31"/>
      <c r="U396" s="49" t="s">
        <v>1422</v>
      </c>
      <c r="V396" s="49">
        <v>2</v>
      </c>
      <c r="W396" s="49">
        <f>673</f>
        <v>673</v>
      </c>
      <c r="X396" s="49" t="s">
        <v>17</v>
      </c>
      <c r="Y396" s="32">
        <f t="shared" si="160"/>
        <v>1.044</v>
      </c>
      <c r="Z396" s="32" t="str">
        <f t="shared" si="161"/>
        <v>NA</v>
      </c>
      <c r="AA396" s="52">
        <v>18</v>
      </c>
      <c r="AB396" s="49" t="s">
        <v>9</v>
      </c>
      <c r="AC396" s="32" t="str">
        <f t="shared" si="154"/>
        <v>NA</v>
      </c>
      <c r="AD396" s="32">
        <f t="shared" si="155"/>
        <v>18</v>
      </c>
      <c r="AE396" s="32" t="str">
        <f t="shared" si="156"/>
        <v>NA</v>
      </c>
      <c r="AF396" s="32">
        <f t="shared" si="162"/>
        <v>58</v>
      </c>
      <c r="AG396" s="97">
        <v>58</v>
      </c>
      <c r="AH396" s="52" t="s">
        <v>9</v>
      </c>
      <c r="AI396" s="40" t="s">
        <v>8</v>
      </c>
      <c r="AJ396" s="52" t="s">
        <v>9</v>
      </c>
      <c r="AK396" s="40" t="s">
        <v>8</v>
      </c>
      <c r="AL396" s="52" t="s">
        <v>9</v>
      </c>
      <c r="AM396" s="32">
        <f>IF(AND(AF396="NA",AK396&lt;&gt;"NA"),AK396,AF396)</f>
        <v>58</v>
      </c>
      <c r="AN396" s="40">
        <f>IF(AND(AM396="NA",AI396&lt;&gt;"NA"),AI396,AM396)</f>
        <v>58</v>
      </c>
      <c r="AO396" s="34" t="s">
        <v>2841</v>
      </c>
      <c r="AP396" s="49">
        <v>2009</v>
      </c>
      <c r="AQ396" s="49" t="s">
        <v>518</v>
      </c>
      <c r="AR396" s="49" t="s">
        <v>200</v>
      </c>
      <c r="AS396" s="49" t="s">
        <v>406</v>
      </c>
      <c r="AT396" s="49" t="s">
        <v>523</v>
      </c>
      <c r="AU396" s="113" t="str">
        <f t="shared" ref="AU396:AU407" si="163">AQ396&amp;", "&amp;AP396</f>
        <v xml:space="preserve"> Benitez A., J.L., 2009</v>
      </c>
      <c r="AV396" s="3"/>
      <c r="AW396" s="50" t="s">
        <v>827</v>
      </c>
    </row>
    <row r="397" spans="1:49" s="18" customFormat="1" x14ac:dyDescent="0.3">
      <c r="A397" s="49" t="s">
        <v>113</v>
      </c>
      <c r="B397" s="97">
        <v>10</v>
      </c>
      <c r="C397" s="52">
        <v>10</v>
      </c>
      <c r="D397" s="31">
        <f t="shared" si="157"/>
        <v>0</v>
      </c>
      <c r="E397" s="32">
        <f>IF(B397="NA",C397,B397)</f>
        <v>10</v>
      </c>
      <c r="F397" s="40"/>
      <c r="G397" s="32" t="s">
        <v>8</v>
      </c>
      <c r="H397" s="49" t="s">
        <v>22</v>
      </c>
      <c r="I397" s="49" t="s">
        <v>407</v>
      </c>
      <c r="J397" s="49" t="s">
        <v>8</v>
      </c>
      <c r="K397" s="31"/>
      <c r="L397" s="31"/>
      <c r="M397" s="49"/>
      <c r="N397" s="31"/>
      <c r="O397" s="31"/>
      <c r="P397" s="49" t="s">
        <v>199</v>
      </c>
      <c r="Q397" s="56">
        <v>8.5</v>
      </c>
      <c r="R397" s="31" t="str">
        <f t="shared" si="153"/>
        <v>NA</v>
      </c>
      <c r="S397" s="31"/>
      <c r="T397" s="31"/>
      <c r="U397" s="49" t="s">
        <v>1422</v>
      </c>
      <c r="V397" s="49">
        <v>2</v>
      </c>
      <c r="W397" s="49">
        <f>673</f>
        <v>673</v>
      </c>
      <c r="X397" s="49" t="s">
        <v>17</v>
      </c>
      <c r="Y397" s="32">
        <f t="shared" si="160"/>
        <v>1.02</v>
      </c>
      <c r="Z397" s="32" t="str">
        <f t="shared" si="161"/>
        <v>NA</v>
      </c>
      <c r="AA397" s="52">
        <v>17</v>
      </c>
      <c r="AB397" s="49" t="s">
        <v>9</v>
      </c>
      <c r="AC397" s="32" t="str">
        <f t="shared" si="154"/>
        <v>NA</v>
      </c>
      <c r="AD397" s="32">
        <f t="shared" si="155"/>
        <v>17</v>
      </c>
      <c r="AE397" s="32" t="str">
        <f t="shared" si="156"/>
        <v>NA</v>
      </c>
      <c r="AF397" s="32">
        <f t="shared" si="162"/>
        <v>60</v>
      </c>
      <c r="AG397" s="97">
        <v>60</v>
      </c>
      <c r="AH397" s="52" t="s">
        <v>9</v>
      </c>
      <c r="AI397" s="40" t="s">
        <v>8</v>
      </c>
      <c r="AJ397" s="52" t="s">
        <v>9</v>
      </c>
      <c r="AK397" s="40" t="s">
        <v>8</v>
      </c>
      <c r="AL397" s="52" t="s">
        <v>9</v>
      </c>
      <c r="AM397" s="32">
        <f>IF(AND(AF397="NA",AK397&lt;&gt;"NA"),AK397,AF397)</f>
        <v>60</v>
      </c>
      <c r="AN397" s="40">
        <f>IF(AND(AM397="NA",AI397&lt;&gt;"NA"),AI397,AM397)</f>
        <v>60</v>
      </c>
      <c r="AO397" s="34" t="s">
        <v>2841</v>
      </c>
      <c r="AP397" s="49">
        <v>2009</v>
      </c>
      <c r="AQ397" s="49" t="s">
        <v>518</v>
      </c>
      <c r="AR397" s="49" t="s">
        <v>200</v>
      </c>
      <c r="AS397" s="49" t="s">
        <v>406</v>
      </c>
      <c r="AT397" s="49" t="s">
        <v>523</v>
      </c>
      <c r="AU397" s="113" t="str">
        <f t="shared" si="163"/>
        <v xml:space="preserve"> Benitez A., J.L., 2009</v>
      </c>
      <c r="AV397" s="3"/>
      <c r="AW397" s="50" t="s">
        <v>827</v>
      </c>
    </row>
    <row r="398" spans="1:49" s="18" customFormat="1" x14ac:dyDescent="0.3">
      <c r="A398" s="31" t="s">
        <v>2439</v>
      </c>
      <c r="B398" s="97">
        <v>5</v>
      </c>
      <c r="C398" s="32" t="s">
        <v>8</v>
      </c>
      <c r="D398" s="31" t="str">
        <f t="shared" si="157"/>
        <v>NA</v>
      </c>
      <c r="E398" s="32">
        <f>IF(B398="NA",C398,B398)</f>
        <v>5</v>
      </c>
      <c r="F398" s="97">
        <v>1070</v>
      </c>
      <c r="G398" s="32" t="s">
        <v>8</v>
      </c>
      <c r="H398" s="49" t="s">
        <v>63</v>
      </c>
      <c r="I398" s="49" t="s">
        <v>405</v>
      </c>
      <c r="J398" s="49" t="s">
        <v>9</v>
      </c>
      <c r="K398" s="31"/>
      <c r="L398" s="31"/>
      <c r="M398" s="49" t="s">
        <v>10</v>
      </c>
      <c r="N398" s="31" t="s">
        <v>1449</v>
      </c>
      <c r="O398" s="31"/>
      <c r="P398" s="49" t="s">
        <v>199</v>
      </c>
      <c r="Q398" s="31"/>
      <c r="R398" s="31" t="str">
        <f t="shared" si="153"/>
        <v>NA</v>
      </c>
      <c r="S398" s="31"/>
      <c r="T398" s="31"/>
      <c r="U398" s="49" t="s">
        <v>1427</v>
      </c>
      <c r="V398" s="49">
        <v>2</v>
      </c>
      <c r="W398" s="49">
        <v>298</v>
      </c>
      <c r="X398" s="49" t="s">
        <v>34</v>
      </c>
      <c r="Y398" s="32" t="str">
        <f t="shared" si="160"/>
        <v>NA</v>
      </c>
      <c r="Z398" s="32" t="str">
        <f t="shared" si="161"/>
        <v>NA</v>
      </c>
      <c r="AA398" s="32" t="s">
        <v>8</v>
      </c>
      <c r="AB398" s="49" t="s">
        <v>9</v>
      </c>
      <c r="AC398" s="32">
        <f t="shared" si="154"/>
        <v>22.708333333333332</v>
      </c>
      <c r="AD398" s="32">
        <f t="shared" si="155"/>
        <v>22.708333333333332</v>
      </c>
      <c r="AE398" s="32" t="str">
        <f t="shared" si="156"/>
        <v>NA</v>
      </c>
      <c r="AF398" s="32" t="str">
        <f t="shared" si="162"/>
        <v>NA</v>
      </c>
      <c r="AG398" s="40" t="s">
        <v>8</v>
      </c>
      <c r="AH398" s="52" t="s">
        <v>9</v>
      </c>
      <c r="AI398" s="97">
        <v>48</v>
      </c>
      <c r="AJ398" s="52" t="s">
        <v>9</v>
      </c>
      <c r="AK398" s="40" t="s">
        <v>8</v>
      </c>
      <c r="AL398" s="52" t="s">
        <v>9</v>
      </c>
      <c r="AM398" s="32" t="str">
        <f>IF(AND(AF398="NA",AK398&lt;&gt;"NA"),AK398,AF398)</f>
        <v>NA</v>
      </c>
      <c r="AN398" s="40">
        <f>IF(AND(AM398="NA",AI398&lt;&gt;"NA"),AI398,AM398)</f>
        <v>48</v>
      </c>
      <c r="AO398" s="49" t="s">
        <v>424</v>
      </c>
      <c r="AP398" s="49">
        <v>2009</v>
      </c>
      <c r="AQ398" s="49" t="s">
        <v>1767</v>
      </c>
      <c r="AR398" s="49" t="s">
        <v>49</v>
      </c>
      <c r="AS398" s="49" t="s">
        <v>404</v>
      </c>
      <c r="AT398" s="49" t="s">
        <v>179</v>
      </c>
      <c r="AU398" s="113" t="str">
        <f t="shared" si="163"/>
        <v>Fan, X., 2009</v>
      </c>
      <c r="AV398" s="53" t="s">
        <v>1429</v>
      </c>
      <c r="AW398" s="50"/>
    </row>
    <row r="399" spans="1:49" s="18" customFormat="1" x14ac:dyDescent="0.3">
      <c r="A399" s="49" t="s">
        <v>14</v>
      </c>
      <c r="B399" s="97">
        <v>1</v>
      </c>
      <c r="C399" s="52">
        <v>0.86</v>
      </c>
      <c r="D399" s="31">
        <f t="shared" si="157"/>
        <v>0.14000000000000001</v>
      </c>
      <c r="E399" s="32">
        <f t="shared" ref="E399:E408" si="164">IF(B399="NA",C399,B399)</f>
        <v>1</v>
      </c>
      <c r="F399" s="97">
        <v>9.1999999999999993</v>
      </c>
      <c r="G399" s="32">
        <f t="shared" ref="G399:G404" si="165">IF(AND(B399="NA",F399&lt;&gt;"NA"),F399*100/C399,F399*100/B399)</f>
        <v>919.99999999999989</v>
      </c>
      <c r="H399" s="49" t="s">
        <v>61</v>
      </c>
      <c r="I399" s="49" t="s">
        <v>203</v>
      </c>
      <c r="J399" s="49" t="s">
        <v>9</v>
      </c>
      <c r="K399" s="31"/>
      <c r="L399" s="31"/>
      <c r="M399" s="49" t="s">
        <v>24</v>
      </c>
      <c r="N399" s="49" t="s">
        <v>56</v>
      </c>
      <c r="O399" s="74">
        <v>9</v>
      </c>
      <c r="P399" s="49" t="s">
        <v>199</v>
      </c>
      <c r="Q399" s="56">
        <v>8.1999999999999993</v>
      </c>
      <c r="R399" s="31">
        <f t="shared" si="153"/>
        <v>-0.80000000000000071</v>
      </c>
      <c r="S399" s="49">
        <v>2</v>
      </c>
      <c r="T399" s="49">
        <v>773</v>
      </c>
      <c r="U399" s="49" t="s">
        <v>1422</v>
      </c>
      <c r="V399" s="31"/>
      <c r="W399" s="49">
        <v>573</v>
      </c>
      <c r="X399" s="49" t="s">
        <v>95</v>
      </c>
      <c r="Y399" s="32" t="str">
        <f t="shared" ref="Y399:Y407" si="166">IF(AND(X399="CO Chemisorption",AA399&lt;&gt;"NA",AG399&lt;&gt;"NA"),AA399*AG399*0.001,"NA")</f>
        <v>NA</v>
      </c>
      <c r="Z399" s="32" t="str">
        <f t="shared" ref="Z399:Z407" si="167">IF(AND(X399="H2 Chemisorption",AA399&lt;&gt;"NA",AG399&lt;&gt;"NA"),AA399*AG399*0.001,"NA")</f>
        <v>NA</v>
      </c>
      <c r="AA399" s="52">
        <v>26</v>
      </c>
      <c r="AB399" s="49" t="s">
        <v>9</v>
      </c>
      <c r="AC399" s="32" t="str">
        <f t="shared" si="154"/>
        <v>NA</v>
      </c>
      <c r="AD399" s="32">
        <f t="shared" si="155"/>
        <v>26</v>
      </c>
      <c r="AE399" s="32">
        <f t="shared" si="156"/>
        <v>41.92307692307692</v>
      </c>
      <c r="AF399" s="32">
        <f t="shared" ref="AF399:AF407" si="168">IF(AND(AG399="NA",AE399&lt;&gt;"NA"),AE399,AG399)</f>
        <v>41.92307692307692</v>
      </c>
      <c r="AG399" s="40" t="s">
        <v>8</v>
      </c>
      <c r="AH399" s="52" t="s">
        <v>9</v>
      </c>
      <c r="AI399" s="40" t="s">
        <v>8</v>
      </c>
      <c r="AJ399" s="52" t="s">
        <v>9</v>
      </c>
      <c r="AK399" s="97">
        <v>109</v>
      </c>
      <c r="AL399" s="52" t="s">
        <v>9</v>
      </c>
      <c r="AM399" s="32">
        <f t="shared" ref="AM399:AM408" si="169">IF(AND(AF399="NA",AK399&lt;&gt;"NA"),AK399,AF399)</f>
        <v>41.92307692307692</v>
      </c>
      <c r="AN399" s="40">
        <f t="shared" ref="AN399:AN408" si="170">IF(AND(AM399="NA",AI399&lt;&gt;"NA"),AI399,AM399)</f>
        <v>41.92307692307692</v>
      </c>
      <c r="AO399" s="31" t="s">
        <v>2854</v>
      </c>
      <c r="AP399" s="49">
        <v>2009</v>
      </c>
      <c r="AQ399" s="49" t="s">
        <v>1737</v>
      </c>
      <c r="AR399" s="49" t="s">
        <v>58</v>
      </c>
      <c r="AS399" s="49" t="s">
        <v>402</v>
      </c>
      <c r="AT399" s="49" t="s">
        <v>363</v>
      </c>
      <c r="AU399" s="113" t="str">
        <f t="shared" si="163"/>
        <v>Fernández, M.B., 2009</v>
      </c>
      <c r="AV399" s="53" t="s">
        <v>1418</v>
      </c>
      <c r="AW399" s="50" t="s">
        <v>1170</v>
      </c>
    </row>
    <row r="400" spans="1:49" s="18" customFormat="1" x14ac:dyDescent="0.3">
      <c r="A400" s="49" t="s">
        <v>14</v>
      </c>
      <c r="B400" s="97">
        <v>1</v>
      </c>
      <c r="C400" s="52">
        <v>0.77</v>
      </c>
      <c r="D400" s="31">
        <f t="shared" si="157"/>
        <v>0.22999999999999998</v>
      </c>
      <c r="E400" s="32">
        <f t="shared" si="164"/>
        <v>1</v>
      </c>
      <c r="F400" s="97">
        <v>134.4</v>
      </c>
      <c r="G400" s="32">
        <f t="shared" si="165"/>
        <v>13440</v>
      </c>
      <c r="H400" s="49" t="s">
        <v>22</v>
      </c>
      <c r="I400" s="49" t="s">
        <v>210</v>
      </c>
      <c r="J400" s="49" t="s">
        <v>9</v>
      </c>
      <c r="K400" s="31"/>
      <c r="L400" s="31"/>
      <c r="M400" s="49" t="s">
        <v>24</v>
      </c>
      <c r="N400" s="49" t="s">
        <v>56</v>
      </c>
      <c r="O400" s="74">
        <v>9</v>
      </c>
      <c r="P400" s="49" t="s">
        <v>199</v>
      </c>
      <c r="Q400" s="56">
        <v>8.5</v>
      </c>
      <c r="R400" s="31">
        <f t="shared" si="153"/>
        <v>-0.5</v>
      </c>
      <c r="S400" s="49">
        <v>2</v>
      </c>
      <c r="T400" s="49">
        <v>773</v>
      </c>
      <c r="U400" s="49" t="s">
        <v>1422</v>
      </c>
      <c r="V400" s="31"/>
      <c r="W400" s="49">
        <v>573</v>
      </c>
      <c r="X400" s="49" t="s">
        <v>95</v>
      </c>
      <c r="Y400" s="32" t="str">
        <f t="shared" si="166"/>
        <v>NA</v>
      </c>
      <c r="Z400" s="32" t="str">
        <f t="shared" si="167"/>
        <v>NA</v>
      </c>
      <c r="AA400" s="52">
        <v>29</v>
      </c>
      <c r="AB400" s="49" t="s">
        <v>9</v>
      </c>
      <c r="AC400" s="32" t="str">
        <f t="shared" si="154"/>
        <v>NA</v>
      </c>
      <c r="AD400" s="32">
        <f t="shared" si="155"/>
        <v>29</v>
      </c>
      <c r="AE400" s="32">
        <f t="shared" si="156"/>
        <v>37.586206896551722</v>
      </c>
      <c r="AF400" s="32">
        <f t="shared" si="168"/>
        <v>37.586206896551722</v>
      </c>
      <c r="AG400" s="40" t="s">
        <v>8</v>
      </c>
      <c r="AH400" s="52" t="s">
        <v>9</v>
      </c>
      <c r="AI400" s="40" t="s">
        <v>8</v>
      </c>
      <c r="AJ400" s="52" t="s">
        <v>9</v>
      </c>
      <c r="AK400" s="97">
        <v>48</v>
      </c>
      <c r="AL400" s="52" t="s">
        <v>9</v>
      </c>
      <c r="AM400" s="32">
        <f t="shared" si="169"/>
        <v>37.586206896551722</v>
      </c>
      <c r="AN400" s="40">
        <f t="shared" si="170"/>
        <v>37.586206896551722</v>
      </c>
      <c r="AO400" s="31" t="s">
        <v>2854</v>
      </c>
      <c r="AP400" s="49">
        <v>2009</v>
      </c>
      <c r="AQ400" s="49" t="s">
        <v>1737</v>
      </c>
      <c r="AR400" s="49" t="s">
        <v>58</v>
      </c>
      <c r="AS400" s="49" t="s">
        <v>402</v>
      </c>
      <c r="AT400" s="49" t="s">
        <v>363</v>
      </c>
      <c r="AU400" s="113" t="str">
        <f t="shared" si="163"/>
        <v>Fernández, M.B., 2009</v>
      </c>
      <c r="AV400" s="53" t="s">
        <v>1419</v>
      </c>
      <c r="AW400" s="50" t="s">
        <v>827</v>
      </c>
    </row>
    <row r="401" spans="1:49" s="18" customFormat="1" x14ac:dyDescent="0.3">
      <c r="A401" s="31" t="s">
        <v>2439</v>
      </c>
      <c r="B401" s="97">
        <v>1</v>
      </c>
      <c r="C401" s="52">
        <v>0.65</v>
      </c>
      <c r="D401" s="31">
        <f t="shared" si="157"/>
        <v>0.35</v>
      </c>
      <c r="E401" s="32">
        <f t="shared" si="164"/>
        <v>1</v>
      </c>
      <c r="F401" s="97">
        <v>9.1999999999999993</v>
      </c>
      <c r="G401" s="32">
        <f t="shared" si="165"/>
        <v>919.99999999999989</v>
      </c>
      <c r="H401" s="49" t="s">
        <v>61</v>
      </c>
      <c r="I401" s="49" t="s">
        <v>203</v>
      </c>
      <c r="J401" s="49" t="s">
        <v>9</v>
      </c>
      <c r="K401" s="31"/>
      <c r="L401" s="31"/>
      <c r="M401" s="49" t="s">
        <v>28</v>
      </c>
      <c r="N401" s="49" t="s">
        <v>79</v>
      </c>
      <c r="O401" s="31"/>
      <c r="P401" s="49" t="s">
        <v>199</v>
      </c>
      <c r="Q401" s="56">
        <v>8.1999999999999993</v>
      </c>
      <c r="R401" s="31" t="str">
        <f t="shared" si="153"/>
        <v>NA</v>
      </c>
      <c r="S401" s="49">
        <v>2</v>
      </c>
      <c r="T401" s="49">
        <v>773</v>
      </c>
      <c r="U401" s="49" t="s">
        <v>1422</v>
      </c>
      <c r="V401" s="31"/>
      <c r="W401" s="49">
        <v>573</v>
      </c>
      <c r="X401" s="49" t="s">
        <v>95</v>
      </c>
      <c r="Y401" s="32" t="str">
        <f t="shared" si="166"/>
        <v>NA</v>
      </c>
      <c r="Z401" s="32" t="str">
        <f t="shared" si="167"/>
        <v>NA</v>
      </c>
      <c r="AA401" s="52">
        <v>38</v>
      </c>
      <c r="AB401" s="49" t="s">
        <v>9</v>
      </c>
      <c r="AC401" s="32" t="str">
        <f t="shared" si="154"/>
        <v>NA</v>
      </c>
      <c r="AD401" s="32">
        <f t="shared" si="155"/>
        <v>38</v>
      </c>
      <c r="AE401" s="32">
        <f t="shared" si="156"/>
        <v>28.684210526315791</v>
      </c>
      <c r="AF401" s="32">
        <f t="shared" si="168"/>
        <v>28.684210526315791</v>
      </c>
      <c r="AG401" s="40" t="s">
        <v>8</v>
      </c>
      <c r="AH401" s="52" t="s">
        <v>9</v>
      </c>
      <c r="AI401" s="40" t="s">
        <v>8</v>
      </c>
      <c r="AJ401" s="52" t="s">
        <v>9</v>
      </c>
      <c r="AK401" s="97">
        <v>89</v>
      </c>
      <c r="AL401" s="52" t="s">
        <v>9</v>
      </c>
      <c r="AM401" s="32">
        <f t="shared" si="169"/>
        <v>28.684210526315791</v>
      </c>
      <c r="AN401" s="40">
        <f t="shared" si="170"/>
        <v>28.684210526315791</v>
      </c>
      <c r="AO401" s="31" t="s">
        <v>2854</v>
      </c>
      <c r="AP401" s="49">
        <v>2009</v>
      </c>
      <c r="AQ401" s="49" t="s">
        <v>1737</v>
      </c>
      <c r="AR401" s="49" t="s">
        <v>58</v>
      </c>
      <c r="AS401" s="49" t="s">
        <v>402</v>
      </c>
      <c r="AT401" s="49" t="s">
        <v>363</v>
      </c>
      <c r="AU401" s="113" t="str">
        <f t="shared" si="163"/>
        <v>Fernández, M.B., 2009</v>
      </c>
      <c r="AV401" s="53" t="s">
        <v>1418</v>
      </c>
      <c r="AW401" s="50" t="s">
        <v>1170</v>
      </c>
    </row>
    <row r="402" spans="1:49" s="18" customFormat="1" x14ac:dyDescent="0.3">
      <c r="A402" s="31" t="s">
        <v>2439</v>
      </c>
      <c r="B402" s="97">
        <v>1</v>
      </c>
      <c r="C402" s="52">
        <v>0.78</v>
      </c>
      <c r="D402" s="31">
        <f t="shared" si="157"/>
        <v>0.21999999999999997</v>
      </c>
      <c r="E402" s="32">
        <f t="shared" si="164"/>
        <v>1</v>
      </c>
      <c r="F402" s="97">
        <v>134.4</v>
      </c>
      <c r="G402" s="32">
        <f t="shared" si="165"/>
        <v>13440</v>
      </c>
      <c r="H402" s="49" t="s">
        <v>22</v>
      </c>
      <c r="I402" s="49" t="s">
        <v>210</v>
      </c>
      <c r="J402" s="49" t="s">
        <v>9</v>
      </c>
      <c r="K402" s="31"/>
      <c r="L402" s="31"/>
      <c r="M402" s="49" t="s">
        <v>28</v>
      </c>
      <c r="N402" s="49" t="s">
        <v>79</v>
      </c>
      <c r="O402" s="31"/>
      <c r="P402" s="49" t="s">
        <v>199</v>
      </c>
      <c r="Q402" s="56">
        <v>8.5</v>
      </c>
      <c r="R402" s="31" t="str">
        <f t="shared" si="153"/>
        <v>NA</v>
      </c>
      <c r="S402" s="49">
        <v>2</v>
      </c>
      <c r="T402" s="49">
        <v>773</v>
      </c>
      <c r="U402" s="49" t="s">
        <v>1422</v>
      </c>
      <c r="V402" s="31"/>
      <c r="W402" s="49">
        <v>573</v>
      </c>
      <c r="X402" s="49" t="s">
        <v>95</v>
      </c>
      <c r="Y402" s="32" t="str">
        <f t="shared" si="166"/>
        <v>NA</v>
      </c>
      <c r="Z402" s="32" t="str">
        <f t="shared" si="167"/>
        <v>NA</v>
      </c>
      <c r="AA402" s="52">
        <v>60</v>
      </c>
      <c r="AB402" s="49" t="s">
        <v>9</v>
      </c>
      <c r="AC402" s="32" t="str">
        <f t="shared" si="154"/>
        <v>NA</v>
      </c>
      <c r="AD402" s="32">
        <f t="shared" si="155"/>
        <v>60</v>
      </c>
      <c r="AE402" s="32">
        <f t="shared" si="156"/>
        <v>18.166666666666668</v>
      </c>
      <c r="AF402" s="32">
        <f t="shared" si="168"/>
        <v>18.166666666666668</v>
      </c>
      <c r="AG402" s="40" t="s">
        <v>8</v>
      </c>
      <c r="AH402" s="52" t="s">
        <v>9</v>
      </c>
      <c r="AI402" s="40" t="s">
        <v>8</v>
      </c>
      <c r="AJ402" s="52" t="s">
        <v>9</v>
      </c>
      <c r="AK402" s="97">
        <v>29</v>
      </c>
      <c r="AL402" s="52" t="s">
        <v>9</v>
      </c>
      <c r="AM402" s="32">
        <f t="shared" si="169"/>
        <v>18.166666666666668</v>
      </c>
      <c r="AN402" s="40">
        <f t="shared" si="170"/>
        <v>18.166666666666668</v>
      </c>
      <c r="AO402" s="31" t="s">
        <v>2854</v>
      </c>
      <c r="AP402" s="49">
        <v>2009</v>
      </c>
      <c r="AQ402" s="49" t="s">
        <v>1737</v>
      </c>
      <c r="AR402" s="49" t="s">
        <v>58</v>
      </c>
      <c r="AS402" s="49" t="s">
        <v>402</v>
      </c>
      <c r="AT402" s="49" t="s">
        <v>363</v>
      </c>
      <c r="AU402" s="113" t="str">
        <f t="shared" si="163"/>
        <v>Fernández, M.B., 2009</v>
      </c>
      <c r="AV402" s="53" t="s">
        <v>1419</v>
      </c>
      <c r="AW402" s="50" t="s">
        <v>827</v>
      </c>
    </row>
    <row r="403" spans="1:49" s="18" customFormat="1" x14ac:dyDescent="0.3">
      <c r="A403" s="31" t="s">
        <v>2439</v>
      </c>
      <c r="B403" s="97">
        <v>0.4</v>
      </c>
      <c r="C403" s="32" t="s">
        <v>8</v>
      </c>
      <c r="D403" s="31" t="str">
        <f t="shared" si="157"/>
        <v>NA</v>
      </c>
      <c r="E403" s="32">
        <f t="shared" si="164"/>
        <v>0.4</v>
      </c>
      <c r="F403" s="97">
        <v>134</v>
      </c>
      <c r="G403" s="32">
        <f t="shared" si="165"/>
        <v>33500</v>
      </c>
      <c r="H403" s="49" t="s">
        <v>22</v>
      </c>
      <c r="I403" s="49" t="s">
        <v>9</v>
      </c>
      <c r="J403" s="49" t="s">
        <v>1175</v>
      </c>
      <c r="K403" s="31"/>
      <c r="L403" s="31"/>
      <c r="M403" s="49" t="s">
        <v>24</v>
      </c>
      <c r="N403" s="49" t="s">
        <v>56</v>
      </c>
      <c r="O403" s="31"/>
      <c r="P403" s="49" t="s">
        <v>199</v>
      </c>
      <c r="Q403" s="31"/>
      <c r="R403" s="31" t="str">
        <f t="shared" si="153"/>
        <v>NA</v>
      </c>
      <c r="S403" s="49">
        <v>3</v>
      </c>
      <c r="T403" s="49">
        <v>873</v>
      </c>
      <c r="U403" s="31" t="s">
        <v>8</v>
      </c>
      <c r="V403" s="31"/>
      <c r="W403" s="31"/>
      <c r="X403" s="49" t="s">
        <v>182</v>
      </c>
      <c r="Y403" s="32" t="str">
        <f t="shared" si="166"/>
        <v>NA</v>
      </c>
      <c r="Z403" s="32" t="str">
        <f t="shared" si="167"/>
        <v>NA</v>
      </c>
      <c r="AA403" s="52">
        <v>57</v>
      </c>
      <c r="AB403" s="49" t="s">
        <v>9</v>
      </c>
      <c r="AC403" s="32" t="str">
        <f t="shared" si="154"/>
        <v>NA</v>
      </c>
      <c r="AD403" s="32">
        <f t="shared" si="155"/>
        <v>57</v>
      </c>
      <c r="AE403" s="32">
        <f t="shared" si="156"/>
        <v>19.12280701754386</v>
      </c>
      <c r="AF403" s="32">
        <f t="shared" si="168"/>
        <v>19.12280701754386</v>
      </c>
      <c r="AG403" s="40" t="s">
        <v>8</v>
      </c>
      <c r="AH403" s="52" t="s">
        <v>9</v>
      </c>
      <c r="AI403" s="40" t="s">
        <v>8</v>
      </c>
      <c r="AJ403" s="52" t="s">
        <v>9</v>
      </c>
      <c r="AK403" s="40" t="s">
        <v>8</v>
      </c>
      <c r="AL403" s="52" t="s">
        <v>9</v>
      </c>
      <c r="AM403" s="32">
        <f t="shared" si="169"/>
        <v>19.12280701754386</v>
      </c>
      <c r="AN403" s="40">
        <f t="shared" si="170"/>
        <v>19.12280701754386</v>
      </c>
      <c r="AO403" s="31" t="s">
        <v>2844</v>
      </c>
      <c r="AP403" s="49">
        <v>2009</v>
      </c>
      <c r="AQ403" s="49" t="s">
        <v>1768</v>
      </c>
      <c r="AR403" s="49" t="s">
        <v>71</v>
      </c>
      <c r="AS403" s="49" t="s">
        <v>401</v>
      </c>
      <c r="AT403" s="49" t="s">
        <v>159</v>
      </c>
      <c r="AU403" s="113" t="str">
        <f t="shared" si="163"/>
        <v>Hinokuma, S., 2009</v>
      </c>
      <c r="AV403" s="3"/>
      <c r="AW403" s="50"/>
    </row>
    <row r="404" spans="1:49" s="18" customFormat="1" x14ac:dyDescent="0.3">
      <c r="A404" s="31" t="s">
        <v>2439</v>
      </c>
      <c r="B404" s="97">
        <v>0.4</v>
      </c>
      <c r="C404" s="32" t="s">
        <v>8</v>
      </c>
      <c r="D404" s="31" t="str">
        <f t="shared" si="157"/>
        <v>NA</v>
      </c>
      <c r="E404" s="32">
        <f t="shared" si="164"/>
        <v>0.4</v>
      </c>
      <c r="F404" s="97">
        <v>134</v>
      </c>
      <c r="G404" s="32">
        <f t="shared" si="165"/>
        <v>33500</v>
      </c>
      <c r="H404" s="49" t="s">
        <v>22</v>
      </c>
      <c r="I404" s="49" t="s">
        <v>9</v>
      </c>
      <c r="J404" s="49" t="s">
        <v>1175</v>
      </c>
      <c r="K404" s="31"/>
      <c r="L404" s="31"/>
      <c r="M404" s="49" t="s">
        <v>24</v>
      </c>
      <c r="N404" s="49" t="s">
        <v>56</v>
      </c>
      <c r="O404" s="31"/>
      <c r="P404" s="49" t="s">
        <v>199</v>
      </c>
      <c r="Q404" s="31"/>
      <c r="R404" s="31" t="str">
        <f t="shared" si="153"/>
        <v>NA</v>
      </c>
      <c r="S404" s="49">
        <v>25</v>
      </c>
      <c r="T404" s="49">
        <v>1173</v>
      </c>
      <c r="U404" s="31" t="s">
        <v>8</v>
      </c>
      <c r="V404" s="31"/>
      <c r="W404" s="31"/>
      <c r="X404" s="49" t="s">
        <v>182</v>
      </c>
      <c r="Y404" s="32" t="str">
        <f t="shared" si="166"/>
        <v>NA</v>
      </c>
      <c r="Z404" s="32" t="str">
        <f t="shared" si="167"/>
        <v>NA</v>
      </c>
      <c r="AA404" s="52">
        <v>36</v>
      </c>
      <c r="AB404" s="49" t="s">
        <v>9</v>
      </c>
      <c r="AC404" s="32" t="str">
        <f t="shared" si="154"/>
        <v>NA</v>
      </c>
      <c r="AD404" s="32">
        <f t="shared" si="155"/>
        <v>36</v>
      </c>
      <c r="AE404" s="32">
        <f t="shared" si="156"/>
        <v>30.277777777777779</v>
      </c>
      <c r="AF404" s="32">
        <f t="shared" si="168"/>
        <v>30.277777777777779</v>
      </c>
      <c r="AG404" s="40" t="s">
        <v>8</v>
      </c>
      <c r="AH404" s="52" t="s">
        <v>9</v>
      </c>
      <c r="AI404" s="40" t="s">
        <v>8</v>
      </c>
      <c r="AJ404" s="52" t="s">
        <v>9</v>
      </c>
      <c r="AK404" s="40" t="s">
        <v>8</v>
      </c>
      <c r="AL404" s="52" t="s">
        <v>9</v>
      </c>
      <c r="AM404" s="32">
        <f t="shared" si="169"/>
        <v>30.277777777777779</v>
      </c>
      <c r="AN404" s="40">
        <f t="shared" si="170"/>
        <v>30.277777777777779</v>
      </c>
      <c r="AO404" s="31" t="s">
        <v>2844</v>
      </c>
      <c r="AP404" s="49">
        <v>2009</v>
      </c>
      <c r="AQ404" s="49" t="s">
        <v>1768</v>
      </c>
      <c r="AR404" s="49" t="s">
        <v>71</v>
      </c>
      <c r="AS404" s="49" t="s">
        <v>401</v>
      </c>
      <c r="AT404" s="49" t="s">
        <v>159</v>
      </c>
      <c r="AU404" s="113" t="str">
        <f t="shared" si="163"/>
        <v>Hinokuma, S., 2009</v>
      </c>
      <c r="AV404" s="3"/>
      <c r="AW404" s="50"/>
    </row>
    <row r="405" spans="1:49" s="18" customFormat="1" x14ac:dyDescent="0.3">
      <c r="A405" s="31" t="s">
        <v>2439</v>
      </c>
      <c r="B405" s="97">
        <v>0.5</v>
      </c>
      <c r="C405" s="32" t="s">
        <v>8</v>
      </c>
      <c r="D405" s="31" t="str">
        <f t="shared" si="157"/>
        <v>NA</v>
      </c>
      <c r="E405" s="32">
        <f t="shared" si="164"/>
        <v>0.5</v>
      </c>
      <c r="F405" s="40"/>
      <c r="G405" s="32" t="s">
        <v>8</v>
      </c>
      <c r="H405" s="49" t="s">
        <v>37</v>
      </c>
      <c r="I405" s="49" t="s">
        <v>399</v>
      </c>
      <c r="J405" s="49" t="s">
        <v>8</v>
      </c>
      <c r="K405" s="49">
        <v>873</v>
      </c>
      <c r="L405" s="49">
        <v>3</v>
      </c>
      <c r="M405" s="49" t="s">
        <v>2022</v>
      </c>
      <c r="N405" s="31"/>
      <c r="O405" s="31"/>
      <c r="P405" s="49" t="s">
        <v>199</v>
      </c>
      <c r="Q405" s="31"/>
      <c r="R405" s="31" t="str">
        <f t="shared" si="153"/>
        <v>NA</v>
      </c>
      <c r="S405" s="31"/>
      <c r="T405" s="31"/>
      <c r="U405" s="49" t="s">
        <v>1422</v>
      </c>
      <c r="V405" s="49">
        <v>2</v>
      </c>
      <c r="W405" s="49">
        <v>573</v>
      </c>
      <c r="X405" s="49" t="s">
        <v>17</v>
      </c>
      <c r="Y405" s="32">
        <f t="shared" si="166"/>
        <v>1.139</v>
      </c>
      <c r="Z405" s="32" t="str">
        <f t="shared" si="167"/>
        <v>NA</v>
      </c>
      <c r="AA405" s="52">
        <v>67</v>
      </c>
      <c r="AB405" s="49" t="s">
        <v>9</v>
      </c>
      <c r="AC405" s="32" t="str">
        <f t="shared" si="154"/>
        <v>NA</v>
      </c>
      <c r="AD405" s="32">
        <f t="shared" si="155"/>
        <v>67</v>
      </c>
      <c r="AE405" s="32" t="str">
        <f t="shared" si="156"/>
        <v>NA</v>
      </c>
      <c r="AF405" s="32">
        <f t="shared" si="168"/>
        <v>17</v>
      </c>
      <c r="AG405" s="97">
        <v>17</v>
      </c>
      <c r="AH405" s="52" t="s">
        <v>9</v>
      </c>
      <c r="AI405" s="40" t="s">
        <v>8</v>
      </c>
      <c r="AJ405" s="52" t="s">
        <v>9</v>
      </c>
      <c r="AK405" s="40" t="s">
        <v>8</v>
      </c>
      <c r="AL405" s="52" t="s">
        <v>9</v>
      </c>
      <c r="AM405" s="32">
        <f t="shared" si="169"/>
        <v>17</v>
      </c>
      <c r="AN405" s="40">
        <f t="shared" si="170"/>
        <v>17</v>
      </c>
      <c r="AO405" s="49" t="s">
        <v>397</v>
      </c>
      <c r="AP405" s="49">
        <v>2009</v>
      </c>
      <c r="AQ405" s="49" t="s">
        <v>1769</v>
      </c>
      <c r="AR405" s="49" t="s">
        <v>146</v>
      </c>
      <c r="AS405" s="49" t="s">
        <v>396</v>
      </c>
      <c r="AT405" s="49" t="s">
        <v>179</v>
      </c>
      <c r="AU405" s="113" t="str">
        <f t="shared" si="163"/>
        <v>Panagiotopoulou, P., 2009</v>
      </c>
      <c r="AV405" s="3"/>
      <c r="AW405" s="50"/>
    </row>
    <row r="406" spans="1:49" s="18" customFormat="1" x14ac:dyDescent="0.3">
      <c r="A406" s="31" t="s">
        <v>2439</v>
      </c>
      <c r="B406" s="97">
        <v>0.5</v>
      </c>
      <c r="C406" s="32" t="s">
        <v>8</v>
      </c>
      <c r="D406" s="31" t="str">
        <f t="shared" si="157"/>
        <v>NA</v>
      </c>
      <c r="E406" s="32">
        <f t="shared" si="164"/>
        <v>0.5</v>
      </c>
      <c r="F406" s="40"/>
      <c r="G406" s="32" t="s">
        <v>8</v>
      </c>
      <c r="H406" s="49" t="s">
        <v>37</v>
      </c>
      <c r="I406" s="49" t="s">
        <v>399</v>
      </c>
      <c r="J406" s="49" t="s">
        <v>400</v>
      </c>
      <c r="K406" s="49">
        <v>873</v>
      </c>
      <c r="L406" s="49">
        <v>3</v>
      </c>
      <c r="M406" s="49" t="s">
        <v>2022</v>
      </c>
      <c r="N406" s="31"/>
      <c r="O406" s="31"/>
      <c r="P406" s="49" t="s">
        <v>199</v>
      </c>
      <c r="Q406" s="31"/>
      <c r="R406" s="31" t="str">
        <f t="shared" si="153"/>
        <v>NA</v>
      </c>
      <c r="S406" s="31"/>
      <c r="T406" s="31"/>
      <c r="U406" s="49" t="s">
        <v>1422</v>
      </c>
      <c r="V406" s="49">
        <v>2</v>
      </c>
      <c r="W406" s="49">
        <v>573</v>
      </c>
      <c r="X406" s="49" t="s">
        <v>17</v>
      </c>
      <c r="Y406" s="32">
        <f t="shared" si="166"/>
        <v>1.1280000000000001</v>
      </c>
      <c r="Z406" s="32" t="str">
        <f t="shared" si="167"/>
        <v>NA</v>
      </c>
      <c r="AA406" s="52">
        <v>47</v>
      </c>
      <c r="AB406" s="49" t="s">
        <v>9</v>
      </c>
      <c r="AC406" s="32" t="str">
        <f t="shared" si="154"/>
        <v>NA</v>
      </c>
      <c r="AD406" s="32">
        <f t="shared" si="155"/>
        <v>47</v>
      </c>
      <c r="AE406" s="32" t="str">
        <f t="shared" si="156"/>
        <v>NA</v>
      </c>
      <c r="AF406" s="32">
        <f t="shared" si="168"/>
        <v>24</v>
      </c>
      <c r="AG406" s="97">
        <v>24</v>
      </c>
      <c r="AH406" s="52" t="s">
        <v>9</v>
      </c>
      <c r="AI406" s="40" t="s">
        <v>8</v>
      </c>
      <c r="AJ406" s="52" t="s">
        <v>9</v>
      </c>
      <c r="AK406" s="40" t="s">
        <v>8</v>
      </c>
      <c r="AL406" s="52" t="s">
        <v>9</v>
      </c>
      <c r="AM406" s="32">
        <f t="shared" si="169"/>
        <v>24</v>
      </c>
      <c r="AN406" s="40">
        <f t="shared" si="170"/>
        <v>24</v>
      </c>
      <c r="AO406" s="49" t="s">
        <v>397</v>
      </c>
      <c r="AP406" s="49">
        <v>2009</v>
      </c>
      <c r="AQ406" s="49" t="s">
        <v>1769</v>
      </c>
      <c r="AR406" s="49" t="s">
        <v>146</v>
      </c>
      <c r="AS406" s="49" t="s">
        <v>396</v>
      </c>
      <c r="AT406" s="49" t="s">
        <v>179</v>
      </c>
      <c r="AU406" s="113" t="str">
        <f t="shared" si="163"/>
        <v>Panagiotopoulou, P., 2009</v>
      </c>
      <c r="AV406" s="3"/>
      <c r="AW406" s="50"/>
    </row>
    <row r="407" spans="1:49" s="17" customFormat="1" x14ac:dyDescent="0.3">
      <c r="A407" s="31" t="s">
        <v>2439</v>
      </c>
      <c r="B407" s="97">
        <v>0.5</v>
      </c>
      <c r="C407" s="32" t="s">
        <v>8</v>
      </c>
      <c r="D407" s="31" t="str">
        <f t="shared" si="157"/>
        <v>NA</v>
      </c>
      <c r="E407" s="32">
        <f t="shared" si="164"/>
        <v>0.5</v>
      </c>
      <c r="F407" s="40"/>
      <c r="G407" s="32" t="s">
        <v>8</v>
      </c>
      <c r="H407" s="49" t="s">
        <v>37</v>
      </c>
      <c r="I407" s="49" t="s">
        <v>399</v>
      </c>
      <c r="J407" s="49" t="s">
        <v>398</v>
      </c>
      <c r="K407" s="49">
        <v>873</v>
      </c>
      <c r="L407" s="49">
        <v>3</v>
      </c>
      <c r="M407" s="49" t="s">
        <v>2022</v>
      </c>
      <c r="N407" s="31"/>
      <c r="O407" s="31"/>
      <c r="P407" s="49" t="s">
        <v>199</v>
      </c>
      <c r="Q407" s="31"/>
      <c r="R407" s="31" t="str">
        <f t="shared" si="153"/>
        <v>NA</v>
      </c>
      <c r="S407" s="31"/>
      <c r="T407" s="31"/>
      <c r="U407" s="49" t="s">
        <v>1422</v>
      </c>
      <c r="V407" s="49">
        <v>2</v>
      </c>
      <c r="W407" s="49">
        <v>573</v>
      </c>
      <c r="X407" s="49" t="s">
        <v>17</v>
      </c>
      <c r="Y407" s="32">
        <f t="shared" si="166"/>
        <v>1.1340000000000001</v>
      </c>
      <c r="Z407" s="32" t="str">
        <f t="shared" si="167"/>
        <v>NA</v>
      </c>
      <c r="AA407" s="52">
        <v>54</v>
      </c>
      <c r="AB407" s="49" t="s">
        <v>9</v>
      </c>
      <c r="AC407" s="32" t="str">
        <f t="shared" si="154"/>
        <v>NA</v>
      </c>
      <c r="AD407" s="32">
        <f t="shared" si="155"/>
        <v>54</v>
      </c>
      <c r="AE407" s="32" t="str">
        <f t="shared" si="156"/>
        <v>NA</v>
      </c>
      <c r="AF407" s="32">
        <f t="shared" si="168"/>
        <v>21</v>
      </c>
      <c r="AG407" s="97">
        <v>21</v>
      </c>
      <c r="AH407" s="52" t="s">
        <v>9</v>
      </c>
      <c r="AI407" s="40" t="s">
        <v>8</v>
      </c>
      <c r="AJ407" s="52" t="s">
        <v>9</v>
      </c>
      <c r="AK407" s="40" t="s">
        <v>8</v>
      </c>
      <c r="AL407" s="52" t="s">
        <v>9</v>
      </c>
      <c r="AM407" s="32">
        <f t="shared" si="169"/>
        <v>21</v>
      </c>
      <c r="AN407" s="40">
        <f t="shared" si="170"/>
        <v>21</v>
      </c>
      <c r="AO407" s="49" t="s">
        <v>397</v>
      </c>
      <c r="AP407" s="49">
        <v>2009</v>
      </c>
      <c r="AQ407" s="49" t="s">
        <v>1769</v>
      </c>
      <c r="AR407" s="49" t="s">
        <v>146</v>
      </c>
      <c r="AS407" s="49" t="s">
        <v>396</v>
      </c>
      <c r="AT407" s="49" t="s">
        <v>179</v>
      </c>
      <c r="AU407" s="113" t="str">
        <f t="shared" si="163"/>
        <v>Panagiotopoulou, P., 2009</v>
      </c>
      <c r="AV407" s="3"/>
      <c r="AW407" s="50"/>
    </row>
    <row r="408" spans="1:49" s="17" customFormat="1" x14ac:dyDescent="0.3">
      <c r="A408" s="49" t="s">
        <v>113</v>
      </c>
      <c r="B408" s="97">
        <v>10</v>
      </c>
      <c r="C408" s="52">
        <v>10</v>
      </c>
      <c r="D408" s="31">
        <f t="shared" si="157"/>
        <v>0</v>
      </c>
      <c r="E408" s="32">
        <f t="shared" si="164"/>
        <v>10</v>
      </c>
      <c r="F408" s="40"/>
      <c r="G408" s="32" t="s">
        <v>8</v>
      </c>
      <c r="H408" s="49" t="s">
        <v>63</v>
      </c>
      <c r="I408" s="49" t="s">
        <v>393</v>
      </c>
      <c r="J408" s="49" t="s">
        <v>8</v>
      </c>
      <c r="K408" s="31"/>
      <c r="L408" s="31"/>
      <c r="M408" s="49"/>
      <c r="N408" s="31"/>
      <c r="O408" s="31"/>
      <c r="P408" s="49" t="s">
        <v>199</v>
      </c>
      <c r="Q408" s="31"/>
      <c r="R408" s="31" t="str">
        <f t="shared" si="153"/>
        <v>NA</v>
      </c>
      <c r="S408" s="31"/>
      <c r="T408" s="31"/>
      <c r="U408" s="31" t="s">
        <v>8</v>
      </c>
      <c r="V408" s="31"/>
      <c r="W408" s="31"/>
      <c r="X408" s="49" t="s">
        <v>29</v>
      </c>
      <c r="Y408" s="32" t="str">
        <f>IF(AND(X408="CO Chemisorption",AA408&lt;&gt;"NA",AG408&lt;&gt;"NA"),AA408*AG408*0.001,"NA")</f>
        <v>NA</v>
      </c>
      <c r="Z408" s="32" t="str">
        <f>IF(AND(X408="H2 Chemisorption",AA408&lt;&gt;"NA",AG408&lt;&gt;"NA"),AA408*AG408*0.001,"NA")</f>
        <v>NA</v>
      </c>
      <c r="AA408" s="32" t="s">
        <v>8</v>
      </c>
      <c r="AB408" s="49" t="s">
        <v>9</v>
      </c>
      <c r="AC408" s="32">
        <f t="shared" si="154"/>
        <v>43.6</v>
      </c>
      <c r="AD408" s="32">
        <f t="shared" si="155"/>
        <v>43.6</v>
      </c>
      <c r="AE408" s="32" t="str">
        <f t="shared" si="156"/>
        <v>NA</v>
      </c>
      <c r="AF408" s="32" t="str">
        <f>IF(AND(AG408="NA",AE408&lt;&gt;"NA"),AE408,AG408)</f>
        <v>NA</v>
      </c>
      <c r="AG408" s="40" t="s">
        <v>8</v>
      </c>
      <c r="AH408" s="52" t="s">
        <v>9</v>
      </c>
      <c r="AI408" s="40" t="s">
        <v>8</v>
      </c>
      <c r="AJ408" s="52" t="s">
        <v>9</v>
      </c>
      <c r="AK408" s="97">
        <v>25</v>
      </c>
      <c r="AL408" s="52" t="s">
        <v>9</v>
      </c>
      <c r="AM408" s="32">
        <f t="shared" si="169"/>
        <v>25</v>
      </c>
      <c r="AN408" s="40">
        <f t="shared" si="170"/>
        <v>25</v>
      </c>
      <c r="AO408" s="53" t="s">
        <v>2842</v>
      </c>
      <c r="AP408" s="49">
        <v>2009</v>
      </c>
      <c r="AQ408" s="49" t="s">
        <v>1770</v>
      </c>
      <c r="AR408" s="49" t="s">
        <v>11</v>
      </c>
      <c r="AS408" s="49" t="s">
        <v>392</v>
      </c>
      <c r="AT408" s="49" t="s">
        <v>248</v>
      </c>
      <c r="AU408" s="113" t="str">
        <f t="shared" ref="AU408:AU413" si="171">AQ408&amp;", "&amp;AP408</f>
        <v>Yang, J.Q., 2009</v>
      </c>
      <c r="AV408" s="3"/>
      <c r="AW408" s="50"/>
    </row>
    <row r="409" spans="1:49" s="17" customFormat="1" x14ac:dyDescent="0.3">
      <c r="A409" s="49" t="s">
        <v>14</v>
      </c>
      <c r="B409" s="97">
        <v>5</v>
      </c>
      <c r="C409" s="32" t="s">
        <v>8</v>
      </c>
      <c r="D409" s="31" t="str">
        <f t="shared" si="157"/>
        <v>NA</v>
      </c>
      <c r="E409" s="32">
        <f>IF(B409="NA",C409,B409)</f>
        <v>5</v>
      </c>
      <c r="F409" s="97">
        <v>200</v>
      </c>
      <c r="G409" s="32">
        <f>IF(AND(B409="NA",F409&lt;&gt;"NA"),F409*100/C409,F409*100/B409)</f>
        <v>4000</v>
      </c>
      <c r="H409" s="49" t="s">
        <v>7</v>
      </c>
      <c r="I409" s="49" t="s">
        <v>391</v>
      </c>
      <c r="J409" s="49" t="s">
        <v>9</v>
      </c>
      <c r="K409" s="31"/>
      <c r="L409" s="31"/>
      <c r="M409" s="49" t="s">
        <v>10</v>
      </c>
      <c r="N409" s="31" t="s">
        <v>1449</v>
      </c>
      <c r="O409" s="31"/>
      <c r="P409" s="49" t="s">
        <v>199</v>
      </c>
      <c r="Q409" s="56">
        <v>3</v>
      </c>
      <c r="R409" s="31" t="str">
        <f t="shared" si="153"/>
        <v>NA</v>
      </c>
      <c r="S409" s="49">
        <v>3</v>
      </c>
      <c r="T409" s="49">
        <v>673</v>
      </c>
      <c r="U409" s="49" t="s">
        <v>1422</v>
      </c>
      <c r="V409" s="49">
        <v>2</v>
      </c>
      <c r="W409" s="49">
        <v>573</v>
      </c>
      <c r="X409" s="49" t="s">
        <v>29</v>
      </c>
      <c r="Y409" s="32" t="str">
        <f>IF(AND(X409="CO Chemisorption",AA409&lt;&gt;"NA",AG409&lt;&gt;"NA"),AA409*AG409*0.001,"NA")</f>
        <v>NA</v>
      </c>
      <c r="Z409" s="32" t="str">
        <f>IF(AND(X409="H2 Chemisorption",AA409&lt;&gt;"NA",AG409&lt;&gt;"NA"),AA409*AG409*0.001,"NA")</f>
        <v>NA</v>
      </c>
      <c r="AA409" s="32" t="s">
        <v>8</v>
      </c>
      <c r="AB409" s="49" t="s">
        <v>9</v>
      </c>
      <c r="AC409" s="32">
        <f t="shared" si="154"/>
        <v>15.571428571428571</v>
      </c>
      <c r="AD409" s="32">
        <f t="shared" si="155"/>
        <v>15.571428571428571</v>
      </c>
      <c r="AE409" s="32" t="str">
        <f t="shared" si="156"/>
        <v>NA</v>
      </c>
      <c r="AF409" s="32" t="str">
        <f>IF(AND(AG409="NA",AE409&lt;&gt;"NA"),AE409,AG409)</f>
        <v>NA</v>
      </c>
      <c r="AG409" s="40" t="s">
        <v>8</v>
      </c>
      <c r="AH409" s="52" t="s">
        <v>9</v>
      </c>
      <c r="AI409" s="40" t="s">
        <v>8</v>
      </c>
      <c r="AJ409" s="52" t="s">
        <v>9</v>
      </c>
      <c r="AK409" s="97">
        <v>70</v>
      </c>
      <c r="AL409" s="52" t="s">
        <v>9</v>
      </c>
      <c r="AM409" s="32">
        <f>IF(AND(AF409="NA",AK409&lt;&gt;"NA"),AK409,AF409)</f>
        <v>70</v>
      </c>
      <c r="AN409" s="40">
        <f>IF(AND(AM409="NA",AI409&lt;&gt;"NA"),AI409,AM409)</f>
        <v>70</v>
      </c>
      <c r="AO409" s="30" t="s">
        <v>674</v>
      </c>
      <c r="AP409" s="49">
        <v>2009</v>
      </c>
      <c r="AQ409" s="49" t="s">
        <v>1771</v>
      </c>
      <c r="AR409" s="49" t="s">
        <v>39</v>
      </c>
      <c r="AS409" s="49" t="s">
        <v>390</v>
      </c>
      <c r="AT409" s="49" t="s">
        <v>32</v>
      </c>
      <c r="AU409" s="113" t="str">
        <f t="shared" si="171"/>
        <v>Liu, Q., 2009</v>
      </c>
      <c r="AV409" s="3"/>
      <c r="AW409" s="50" t="s">
        <v>815</v>
      </c>
    </row>
    <row r="410" spans="1:49" s="17" customFormat="1" x14ac:dyDescent="0.3">
      <c r="A410" s="31" t="s">
        <v>2439</v>
      </c>
      <c r="B410" s="97">
        <v>0.5</v>
      </c>
      <c r="C410" s="52">
        <v>0.47</v>
      </c>
      <c r="D410" s="31">
        <f t="shared" si="157"/>
        <v>6.0000000000000053E-2</v>
      </c>
      <c r="E410" s="32">
        <f>IF(B410="NA",C410,B410)</f>
        <v>0.5</v>
      </c>
      <c r="F410" s="40"/>
      <c r="G410" s="32" t="s">
        <v>8</v>
      </c>
      <c r="H410" s="49" t="s">
        <v>86</v>
      </c>
      <c r="I410" s="49" t="s">
        <v>1177</v>
      </c>
      <c r="J410" s="49" t="s">
        <v>9</v>
      </c>
      <c r="K410" s="49">
        <v>573</v>
      </c>
      <c r="L410" s="49">
        <v>2</v>
      </c>
      <c r="M410" s="49" t="s">
        <v>24</v>
      </c>
      <c r="N410" s="31"/>
      <c r="O410" s="31"/>
      <c r="P410" s="49" t="s">
        <v>199</v>
      </c>
      <c r="Q410" s="56">
        <v>6</v>
      </c>
      <c r="R410" s="31" t="str">
        <f t="shared" si="153"/>
        <v>NA</v>
      </c>
      <c r="S410" s="49">
        <v>2</v>
      </c>
      <c r="T410" s="49">
        <v>623</v>
      </c>
      <c r="U410" s="49" t="s">
        <v>1422</v>
      </c>
      <c r="V410" s="49">
        <f>15/60</f>
        <v>0.25</v>
      </c>
      <c r="W410" s="49">
        <v>473</v>
      </c>
      <c r="X410" s="49" t="s">
        <v>29</v>
      </c>
      <c r="Y410" s="32" t="str">
        <f>IF(AND(X410="CO Chemisorption",AA410&lt;&gt;"NA",AG410&lt;&gt;"NA"),AA410*AG410*0.001,"NA")</f>
        <v>NA</v>
      </c>
      <c r="Z410" s="32" t="str">
        <f>IF(AND(X410="H2 Chemisorption",AA410&lt;&gt;"NA",AG410&lt;&gt;"NA"),AA410*AG410*0.001,"NA")</f>
        <v>NA</v>
      </c>
      <c r="AA410" s="32" t="s">
        <v>8</v>
      </c>
      <c r="AB410" s="49" t="s">
        <v>9</v>
      </c>
      <c r="AC410" s="32">
        <f t="shared" si="154"/>
        <v>14.533333333333333</v>
      </c>
      <c r="AD410" s="32">
        <f t="shared" si="155"/>
        <v>14.533333333333333</v>
      </c>
      <c r="AE410" s="32" t="str">
        <f t="shared" si="156"/>
        <v>NA</v>
      </c>
      <c r="AF410" s="32" t="str">
        <f>IF(AND(AG410="NA",AE410&lt;&gt;"NA"),AE410,AG410)</f>
        <v>NA</v>
      </c>
      <c r="AG410" s="40" t="s">
        <v>8</v>
      </c>
      <c r="AH410" s="52" t="s">
        <v>9</v>
      </c>
      <c r="AI410" s="40" t="s">
        <v>8</v>
      </c>
      <c r="AJ410" s="52" t="s">
        <v>9</v>
      </c>
      <c r="AK410" s="97">
        <v>75</v>
      </c>
      <c r="AL410" s="52" t="s">
        <v>9</v>
      </c>
      <c r="AM410" s="32">
        <f>IF(AND(AF410="NA",AK410&lt;&gt;"NA"),AK410,AF410)</f>
        <v>75</v>
      </c>
      <c r="AN410" s="40">
        <f>IF(AND(AM410="NA",AI410&lt;&gt;"NA"),AI410,AM410)</f>
        <v>75</v>
      </c>
      <c r="AO410" s="31" t="s">
        <v>2844</v>
      </c>
      <c r="AP410" s="49">
        <v>2009</v>
      </c>
      <c r="AQ410" s="49" t="s">
        <v>1176</v>
      </c>
      <c r="AR410" s="49" t="s">
        <v>11</v>
      </c>
      <c r="AS410" s="49" t="s">
        <v>389</v>
      </c>
      <c r="AT410" s="49" t="s">
        <v>32</v>
      </c>
      <c r="AU410" s="113" t="str">
        <f t="shared" si="171"/>
        <v>Meng, M., 2009</v>
      </c>
      <c r="AV410" s="3"/>
      <c r="AW410" s="50" t="s">
        <v>838</v>
      </c>
    </row>
    <row r="411" spans="1:49" s="17" customFormat="1" ht="18" customHeight="1" x14ac:dyDescent="0.3">
      <c r="A411" s="49" t="s">
        <v>88</v>
      </c>
      <c r="B411" s="97">
        <v>10</v>
      </c>
      <c r="C411" s="32" t="s">
        <v>8</v>
      </c>
      <c r="D411" s="31" t="str">
        <f t="shared" si="157"/>
        <v>NA</v>
      </c>
      <c r="E411" s="32">
        <f>IF(B411="NA",C411,B411)</f>
        <v>10</v>
      </c>
      <c r="F411" s="40"/>
      <c r="G411" s="32" t="s">
        <v>8</v>
      </c>
      <c r="H411" s="49" t="s">
        <v>63</v>
      </c>
      <c r="I411" s="49" t="s">
        <v>388</v>
      </c>
      <c r="J411" s="49" t="s">
        <v>9</v>
      </c>
      <c r="K411" s="31"/>
      <c r="L411" s="31"/>
      <c r="M411" s="49" t="s">
        <v>24</v>
      </c>
      <c r="N411" s="49" t="s">
        <v>56</v>
      </c>
      <c r="O411" s="31"/>
      <c r="P411" s="49" t="s">
        <v>199</v>
      </c>
      <c r="Q411" s="31"/>
      <c r="R411" s="31" t="str">
        <f t="shared" si="153"/>
        <v>NA</v>
      </c>
      <c r="S411" s="31"/>
      <c r="T411" s="31"/>
      <c r="U411" s="49" t="s">
        <v>1427</v>
      </c>
      <c r="V411" s="49">
        <v>2</v>
      </c>
      <c r="W411" s="49">
        <v>298</v>
      </c>
      <c r="X411" s="49" t="s">
        <v>29</v>
      </c>
      <c r="Y411" s="32" t="str">
        <f>IF(AND(X411="CO Chemisorption",AA411&lt;&gt;"NA",AG411&lt;&gt;"NA"),AA411*AG411*0.001,"NA")</f>
        <v>NA</v>
      </c>
      <c r="Z411" s="32" t="str">
        <f>IF(AND(X411="H2 Chemisorption",AA411&lt;&gt;"NA",AG411&lt;&gt;"NA"),AA411*AG411*0.001,"NA")</f>
        <v>NA</v>
      </c>
      <c r="AA411" s="32" t="s">
        <v>8</v>
      </c>
      <c r="AB411" s="49" t="s">
        <v>9</v>
      </c>
      <c r="AC411" s="32">
        <f t="shared" si="154"/>
        <v>41.92307692307692</v>
      </c>
      <c r="AD411" s="32">
        <f t="shared" si="155"/>
        <v>41.92307692307692</v>
      </c>
      <c r="AE411" s="32" t="str">
        <f t="shared" si="156"/>
        <v>NA</v>
      </c>
      <c r="AF411" s="32" t="str">
        <f>IF(AND(AG411="NA",AE411&lt;&gt;"NA"),AE411,AG411)</f>
        <v>NA</v>
      </c>
      <c r="AG411" s="40" t="s">
        <v>8</v>
      </c>
      <c r="AH411" s="52" t="s">
        <v>9</v>
      </c>
      <c r="AI411" s="40" t="s">
        <v>8</v>
      </c>
      <c r="AJ411" s="52" t="s">
        <v>9</v>
      </c>
      <c r="AK411" s="97">
        <v>26</v>
      </c>
      <c r="AL411" s="52" t="s">
        <v>9</v>
      </c>
      <c r="AM411" s="32">
        <f>IF(AND(AF411="NA",AK411&lt;&gt;"NA"),AK411,AF411)</f>
        <v>26</v>
      </c>
      <c r="AN411" s="40">
        <f>IF(AND(AM411="NA",AI411&lt;&gt;"NA"),AI411,AM411)</f>
        <v>26</v>
      </c>
      <c r="AO411" s="53" t="s">
        <v>2842</v>
      </c>
      <c r="AP411" s="49">
        <v>2009</v>
      </c>
      <c r="AQ411" s="49" t="s">
        <v>1772</v>
      </c>
      <c r="AR411" s="49" t="s">
        <v>31</v>
      </c>
      <c r="AS411" s="49" t="s">
        <v>387</v>
      </c>
      <c r="AT411" s="49" t="s">
        <v>62</v>
      </c>
      <c r="AU411" s="113" t="str">
        <f t="shared" si="171"/>
        <v>Nguyen, S.T., 2009</v>
      </c>
      <c r="AV411" s="53" t="s">
        <v>1430</v>
      </c>
      <c r="AW411" s="50"/>
    </row>
    <row r="412" spans="1:49" s="17" customFormat="1" x14ac:dyDescent="0.3">
      <c r="A412" s="49" t="s">
        <v>14</v>
      </c>
      <c r="B412" s="97">
        <v>0.5</v>
      </c>
      <c r="C412" s="32" t="s">
        <v>8</v>
      </c>
      <c r="D412" s="31" t="str">
        <f t="shared" si="157"/>
        <v>NA</v>
      </c>
      <c r="E412" s="32">
        <f t="shared" ref="E412:E425" si="172">IF(B412="NA",C412,B412)</f>
        <v>0.5</v>
      </c>
      <c r="F412" s="97">
        <v>135</v>
      </c>
      <c r="G412" s="32">
        <f>IF(AND(B412="NA",F412&lt;&gt;"NA"),F412*100/C412,F412*100/B412)</f>
        <v>27000</v>
      </c>
      <c r="H412" s="49" t="s">
        <v>7</v>
      </c>
      <c r="I412" s="49" t="s">
        <v>386</v>
      </c>
      <c r="J412" s="49" t="s">
        <v>9</v>
      </c>
      <c r="K412" s="31"/>
      <c r="L412" s="31"/>
      <c r="M412" s="49" t="s">
        <v>24</v>
      </c>
      <c r="N412" s="49" t="s">
        <v>56</v>
      </c>
      <c r="O412" s="31"/>
      <c r="P412" s="49" t="s">
        <v>199</v>
      </c>
      <c r="Q412" s="56">
        <v>3</v>
      </c>
      <c r="R412" s="31" t="str">
        <f t="shared" si="153"/>
        <v>NA</v>
      </c>
      <c r="S412" s="49">
        <v>4</v>
      </c>
      <c r="T412" s="49">
        <v>673</v>
      </c>
      <c r="U412" s="49" t="s">
        <v>1422</v>
      </c>
      <c r="V412" s="49">
        <v>2</v>
      </c>
      <c r="W412" s="49">
        <v>673</v>
      </c>
      <c r="X412" s="49" t="s">
        <v>17</v>
      </c>
      <c r="Y412" s="32" t="str">
        <f t="shared" ref="Y412:Y424" si="173">IF(AND(X412="CO Chemisorption",AA412&lt;&gt;"NA",AG412&lt;&gt;"NA"),AA412*AG412*0.001,"NA")</f>
        <v>NA</v>
      </c>
      <c r="Z412" s="32" t="str">
        <f t="shared" ref="Z412:Z424" si="174">IF(AND(X412="H2 Chemisorption",AA412&lt;&gt;"NA",AG412&lt;&gt;"NA"),AA412*AG412*0.001,"NA")</f>
        <v>NA</v>
      </c>
      <c r="AA412" s="52">
        <v>15</v>
      </c>
      <c r="AB412" s="49" t="s">
        <v>9</v>
      </c>
      <c r="AC412" s="32" t="str">
        <f t="shared" si="154"/>
        <v>NA</v>
      </c>
      <c r="AD412" s="32">
        <f t="shared" si="155"/>
        <v>15</v>
      </c>
      <c r="AE412" s="32">
        <f t="shared" si="156"/>
        <v>72.666666666666671</v>
      </c>
      <c r="AF412" s="32">
        <f t="shared" ref="AF412:AF424" si="175">IF(AND(AG412="NA",AE412&lt;&gt;"NA"),AE412,AG412)</f>
        <v>72.666666666666671</v>
      </c>
      <c r="AG412" s="40" t="s">
        <v>8</v>
      </c>
      <c r="AH412" s="52" t="s">
        <v>9</v>
      </c>
      <c r="AI412" s="40" t="s">
        <v>8</v>
      </c>
      <c r="AJ412" s="52" t="s">
        <v>9</v>
      </c>
      <c r="AK412" s="97">
        <v>36</v>
      </c>
      <c r="AL412" s="52">
        <v>3</v>
      </c>
      <c r="AM412" s="32">
        <f t="shared" ref="AM412:AM425" si="176">IF(AND(AF412="NA",AK412&lt;&gt;"NA"),AK412,AF412)</f>
        <v>72.666666666666671</v>
      </c>
      <c r="AN412" s="40">
        <f t="shared" ref="AN412:AN425" si="177">IF(AND(AM412="NA",AI412&lt;&gt;"NA"),AI412,AM412)</f>
        <v>72.666666666666671</v>
      </c>
      <c r="AO412" s="31" t="s">
        <v>2854</v>
      </c>
      <c r="AP412" s="49">
        <v>2009</v>
      </c>
      <c r="AQ412" s="49" t="s">
        <v>1773</v>
      </c>
      <c r="AR412" s="49" t="s">
        <v>39</v>
      </c>
      <c r="AS412" s="49" t="s">
        <v>385</v>
      </c>
      <c r="AT412" s="49" t="s">
        <v>179</v>
      </c>
      <c r="AU412" s="113" t="str">
        <f t="shared" si="171"/>
        <v>Pham, T.T., 2009</v>
      </c>
      <c r="AV412" s="3"/>
      <c r="AW412" s="50" t="s">
        <v>815</v>
      </c>
    </row>
    <row r="413" spans="1:49" s="17" customFormat="1" x14ac:dyDescent="0.3">
      <c r="A413" s="49" t="s">
        <v>14</v>
      </c>
      <c r="B413" s="40" t="s">
        <v>8</v>
      </c>
      <c r="C413" s="52">
        <v>1.68</v>
      </c>
      <c r="D413" s="31" t="str">
        <f t="shared" si="157"/>
        <v>NA</v>
      </c>
      <c r="E413" s="32">
        <f t="shared" si="172"/>
        <v>1.68</v>
      </c>
      <c r="F413" s="40"/>
      <c r="G413" s="32" t="s">
        <v>8</v>
      </c>
      <c r="H413" s="49" t="s">
        <v>1004</v>
      </c>
      <c r="I413" s="49" t="s">
        <v>1179</v>
      </c>
      <c r="J413" s="49" t="s">
        <v>9</v>
      </c>
      <c r="K413" s="49">
        <v>723</v>
      </c>
      <c r="L413" s="49">
        <v>4</v>
      </c>
      <c r="M413" s="49" t="s">
        <v>303</v>
      </c>
      <c r="N413" s="49" t="s">
        <v>51</v>
      </c>
      <c r="O413" s="31"/>
      <c r="P413" s="49" t="s">
        <v>199</v>
      </c>
      <c r="Q413" s="31"/>
      <c r="R413" s="31" t="str">
        <f t="shared" si="153"/>
        <v>NA</v>
      </c>
      <c r="S413" s="49">
        <v>3</v>
      </c>
      <c r="T413" s="49">
        <f>450+273</f>
        <v>723</v>
      </c>
      <c r="U413" s="49" t="s">
        <v>1422</v>
      </c>
      <c r="V413" s="49">
        <v>1</v>
      </c>
      <c r="W413" s="49">
        <v>473</v>
      </c>
      <c r="X413" s="49" t="s">
        <v>17</v>
      </c>
      <c r="Y413" s="32" t="str">
        <f t="shared" si="173"/>
        <v>NA</v>
      </c>
      <c r="Z413" s="32" t="str">
        <f t="shared" si="174"/>
        <v>NA</v>
      </c>
      <c r="AA413" s="52">
        <v>85</v>
      </c>
      <c r="AB413" s="49" t="s">
        <v>9</v>
      </c>
      <c r="AC413" s="32" t="str">
        <f t="shared" si="154"/>
        <v>NA</v>
      </c>
      <c r="AD413" s="32">
        <f t="shared" si="155"/>
        <v>85</v>
      </c>
      <c r="AE413" s="32">
        <f t="shared" si="156"/>
        <v>12.823529411764707</v>
      </c>
      <c r="AF413" s="32">
        <f t="shared" si="175"/>
        <v>12.823529411764707</v>
      </c>
      <c r="AG413" s="40" t="s">
        <v>8</v>
      </c>
      <c r="AH413" s="52" t="s">
        <v>9</v>
      </c>
      <c r="AI413" s="40" t="s">
        <v>8</v>
      </c>
      <c r="AJ413" s="52" t="s">
        <v>9</v>
      </c>
      <c r="AK413" s="97">
        <v>15</v>
      </c>
      <c r="AL413" s="52" t="s">
        <v>9</v>
      </c>
      <c r="AM413" s="32">
        <f t="shared" si="176"/>
        <v>12.823529411764707</v>
      </c>
      <c r="AN413" s="40">
        <f t="shared" si="177"/>
        <v>12.823529411764707</v>
      </c>
      <c r="AO413" s="31" t="s">
        <v>2854</v>
      </c>
      <c r="AP413" s="49">
        <v>2009</v>
      </c>
      <c r="AQ413" s="49" t="s">
        <v>1774</v>
      </c>
      <c r="AR413" s="49" t="s">
        <v>240</v>
      </c>
      <c r="AS413" s="49" t="s">
        <v>383</v>
      </c>
      <c r="AT413" s="49" t="s">
        <v>179</v>
      </c>
      <c r="AU413" s="113" t="str">
        <f t="shared" si="171"/>
        <v>Sheu, H.-S., 2009</v>
      </c>
      <c r="AV413" s="3"/>
      <c r="AW413" s="50"/>
    </row>
    <row r="414" spans="1:49" s="17" customFormat="1" x14ac:dyDescent="0.3">
      <c r="A414" s="49" t="s">
        <v>14</v>
      </c>
      <c r="B414" s="40" t="s">
        <v>8</v>
      </c>
      <c r="C414" s="52">
        <v>1.62</v>
      </c>
      <c r="D414" s="31" t="str">
        <f t="shared" si="157"/>
        <v>NA</v>
      </c>
      <c r="E414" s="32">
        <f t="shared" si="172"/>
        <v>1.62</v>
      </c>
      <c r="F414" s="97">
        <v>400</v>
      </c>
      <c r="G414" s="32">
        <f>IF(AND(B414="NA",F414&lt;&gt;"NA"),F414*100/C414,F414*100/B414)</f>
        <v>24691.358024691355</v>
      </c>
      <c r="H414" s="49" t="s">
        <v>7</v>
      </c>
      <c r="I414" s="49" t="s">
        <v>384</v>
      </c>
      <c r="J414" s="49" t="s">
        <v>9</v>
      </c>
      <c r="K414" s="31"/>
      <c r="L414" s="31"/>
      <c r="M414" s="49" t="s">
        <v>303</v>
      </c>
      <c r="N414" s="49" t="s">
        <v>51</v>
      </c>
      <c r="O414" s="31"/>
      <c r="P414" s="49" t="s">
        <v>199</v>
      </c>
      <c r="Q414" s="56">
        <v>3</v>
      </c>
      <c r="R414" s="31" t="str">
        <f t="shared" si="153"/>
        <v>NA</v>
      </c>
      <c r="S414" s="49">
        <v>3</v>
      </c>
      <c r="T414" s="49">
        <f>450+273</f>
        <v>723</v>
      </c>
      <c r="U414" s="49" t="s">
        <v>1422</v>
      </c>
      <c r="V414" s="49">
        <v>1</v>
      </c>
      <c r="W414" s="49">
        <v>473</v>
      </c>
      <c r="X414" s="49" t="s">
        <v>17</v>
      </c>
      <c r="Y414" s="32" t="str">
        <f t="shared" si="173"/>
        <v>NA</v>
      </c>
      <c r="Z414" s="32" t="str">
        <f t="shared" si="174"/>
        <v>NA</v>
      </c>
      <c r="AA414" s="52">
        <v>69</v>
      </c>
      <c r="AB414" s="49" t="s">
        <v>9</v>
      </c>
      <c r="AC414" s="32" t="str">
        <f t="shared" si="154"/>
        <v>NA</v>
      </c>
      <c r="AD414" s="32">
        <f t="shared" si="155"/>
        <v>69</v>
      </c>
      <c r="AE414" s="32">
        <f t="shared" si="156"/>
        <v>15.797101449275363</v>
      </c>
      <c r="AF414" s="32">
        <f t="shared" si="175"/>
        <v>15.797101449275363</v>
      </c>
      <c r="AG414" s="40" t="s">
        <v>8</v>
      </c>
      <c r="AH414" s="52" t="s">
        <v>9</v>
      </c>
      <c r="AI414" s="40" t="s">
        <v>8</v>
      </c>
      <c r="AJ414" s="52" t="s">
        <v>9</v>
      </c>
      <c r="AK414" s="97">
        <v>25</v>
      </c>
      <c r="AL414" s="52" t="s">
        <v>9</v>
      </c>
      <c r="AM414" s="32">
        <f t="shared" si="176"/>
        <v>15.797101449275363</v>
      </c>
      <c r="AN414" s="40">
        <f t="shared" si="177"/>
        <v>15.797101449275363</v>
      </c>
      <c r="AO414" s="31" t="s">
        <v>2854</v>
      </c>
      <c r="AP414" s="49">
        <v>2009</v>
      </c>
      <c r="AQ414" s="49" t="s">
        <v>1774</v>
      </c>
      <c r="AR414" s="49" t="s">
        <v>240</v>
      </c>
      <c r="AS414" s="49" t="s">
        <v>383</v>
      </c>
      <c r="AT414" s="49" t="s">
        <v>179</v>
      </c>
      <c r="AU414" s="113" t="str">
        <f>AQ414&amp;", "&amp;AP414</f>
        <v>Sheu, H.-S., 2009</v>
      </c>
      <c r="AV414" s="3"/>
      <c r="AW414" s="50" t="s">
        <v>815</v>
      </c>
    </row>
    <row r="415" spans="1:49" s="17" customFormat="1" x14ac:dyDescent="0.3">
      <c r="A415" s="49" t="s">
        <v>14</v>
      </c>
      <c r="B415" s="40" t="s">
        <v>8</v>
      </c>
      <c r="C415" s="52">
        <v>1.96</v>
      </c>
      <c r="D415" s="31" t="str">
        <f t="shared" si="157"/>
        <v>NA</v>
      </c>
      <c r="E415" s="32">
        <f t="shared" si="172"/>
        <v>1.96</v>
      </c>
      <c r="F415" s="97">
        <v>40</v>
      </c>
      <c r="G415" s="32">
        <f>IF(AND(B415="NA",F415&lt;&gt;"NA"),F415*100/C415,F415*100/B415)</f>
        <v>2040.8163265306123</v>
      </c>
      <c r="H415" s="49" t="s">
        <v>37</v>
      </c>
      <c r="I415" s="49" t="s">
        <v>1180</v>
      </c>
      <c r="J415" s="49" t="s">
        <v>9</v>
      </c>
      <c r="K415" s="31"/>
      <c r="L415" s="31"/>
      <c r="M415" s="49" t="s">
        <v>303</v>
      </c>
      <c r="N415" s="49" t="s">
        <v>51</v>
      </c>
      <c r="O415" s="31"/>
      <c r="P415" s="49" t="s">
        <v>199</v>
      </c>
      <c r="Q415" s="56">
        <v>5</v>
      </c>
      <c r="R415" s="31" t="str">
        <f t="shared" si="153"/>
        <v>NA</v>
      </c>
      <c r="S415" s="49">
        <v>3</v>
      </c>
      <c r="T415" s="49">
        <f>450+273</f>
        <v>723</v>
      </c>
      <c r="U415" s="49" t="s">
        <v>1422</v>
      </c>
      <c r="V415" s="49">
        <v>1</v>
      </c>
      <c r="W415" s="49">
        <v>473</v>
      </c>
      <c r="X415" s="49" t="s">
        <v>17</v>
      </c>
      <c r="Y415" s="32" t="str">
        <f t="shared" si="173"/>
        <v>NA</v>
      </c>
      <c r="Z415" s="32" t="str">
        <f t="shared" si="174"/>
        <v>NA</v>
      </c>
      <c r="AA415" s="52">
        <v>30</v>
      </c>
      <c r="AB415" s="49" t="s">
        <v>9</v>
      </c>
      <c r="AC415" s="32" t="str">
        <f t="shared" si="154"/>
        <v>NA</v>
      </c>
      <c r="AD415" s="32">
        <f t="shared" si="155"/>
        <v>30</v>
      </c>
      <c r="AE415" s="32">
        <f t="shared" si="156"/>
        <v>36.333333333333336</v>
      </c>
      <c r="AF415" s="32">
        <f t="shared" si="175"/>
        <v>36.333333333333336</v>
      </c>
      <c r="AG415" s="40" t="s">
        <v>8</v>
      </c>
      <c r="AH415" s="52" t="s">
        <v>9</v>
      </c>
      <c r="AI415" s="40" t="s">
        <v>8</v>
      </c>
      <c r="AJ415" s="52" t="s">
        <v>9</v>
      </c>
      <c r="AK415" s="97">
        <v>150</v>
      </c>
      <c r="AL415" s="52" t="s">
        <v>9</v>
      </c>
      <c r="AM415" s="32">
        <f t="shared" si="176"/>
        <v>36.333333333333336</v>
      </c>
      <c r="AN415" s="40">
        <f t="shared" si="177"/>
        <v>36.333333333333336</v>
      </c>
      <c r="AO415" s="31" t="s">
        <v>2854</v>
      </c>
      <c r="AP415" s="49">
        <v>2009</v>
      </c>
      <c r="AQ415" s="49" t="s">
        <v>1774</v>
      </c>
      <c r="AR415" s="49" t="s">
        <v>240</v>
      </c>
      <c r="AS415" s="49" t="s">
        <v>383</v>
      </c>
      <c r="AT415" s="49" t="s">
        <v>179</v>
      </c>
      <c r="AU415" s="113" t="str">
        <f>AQ415&amp;", "&amp;AP415</f>
        <v>Sheu, H.-S., 2009</v>
      </c>
      <c r="AV415" s="3"/>
      <c r="AW415" s="50" t="s">
        <v>1181</v>
      </c>
    </row>
    <row r="416" spans="1:49" s="17" customFormat="1" x14ac:dyDescent="0.3">
      <c r="A416" s="49" t="s">
        <v>14</v>
      </c>
      <c r="B416" s="97">
        <v>0.5</v>
      </c>
      <c r="C416" s="32" t="s">
        <v>8</v>
      </c>
      <c r="D416" s="31" t="str">
        <f t="shared" si="157"/>
        <v>NA</v>
      </c>
      <c r="E416" s="32">
        <f t="shared" si="172"/>
        <v>0.5</v>
      </c>
      <c r="F416" s="40"/>
      <c r="G416" s="32" t="s">
        <v>8</v>
      </c>
      <c r="H416" s="49" t="s">
        <v>37</v>
      </c>
      <c r="I416" s="49" t="s">
        <v>1186</v>
      </c>
      <c r="J416" s="49" t="s">
        <v>9</v>
      </c>
      <c r="K416" s="49">
        <f>773</f>
        <v>773</v>
      </c>
      <c r="L416" s="31"/>
      <c r="M416" s="49" t="s">
        <v>10</v>
      </c>
      <c r="N416" s="49" t="s">
        <v>56</v>
      </c>
      <c r="O416" s="31"/>
      <c r="P416" s="49" t="s">
        <v>199</v>
      </c>
      <c r="Q416" s="56">
        <v>6</v>
      </c>
      <c r="R416" s="31" t="str">
        <f t="shared" si="153"/>
        <v>NA</v>
      </c>
      <c r="S416" s="49">
        <v>5</v>
      </c>
      <c r="T416" s="49">
        <v>773</v>
      </c>
      <c r="U416" s="49" t="s">
        <v>1422</v>
      </c>
      <c r="V416" s="49">
        <v>2</v>
      </c>
      <c r="W416" s="49">
        <v>473</v>
      </c>
      <c r="X416" s="49" t="s">
        <v>17</v>
      </c>
      <c r="Y416" s="32" t="str">
        <f t="shared" si="173"/>
        <v>NA</v>
      </c>
      <c r="Z416" s="32" t="str">
        <f t="shared" si="174"/>
        <v>NA</v>
      </c>
      <c r="AA416" s="52">
        <v>17.3</v>
      </c>
      <c r="AB416" s="49" t="s">
        <v>9</v>
      </c>
      <c r="AC416" s="32" t="str">
        <f t="shared" si="154"/>
        <v>NA</v>
      </c>
      <c r="AD416" s="32">
        <f t="shared" si="155"/>
        <v>17.3</v>
      </c>
      <c r="AE416" s="32">
        <f t="shared" si="156"/>
        <v>63.005780346820806</v>
      </c>
      <c r="AF416" s="32">
        <f t="shared" si="175"/>
        <v>63.005780346820806</v>
      </c>
      <c r="AG416" s="40" t="s">
        <v>8</v>
      </c>
      <c r="AH416" s="52" t="s">
        <v>9</v>
      </c>
      <c r="AI416" s="40" t="s">
        <v>8</v>
      </c>
      <c r="AJ416" s="52" t="s">
        <v>9</v>
      </c>
      <c r="AK416" s="97">
        <v>30</v>
      </c>
      <c r="AL416" s="52" t="s">
        <v>9</v>
      </c>
      <c r="AM416" s="32">
        <f t="shared" si="176"/>
        <v>63.005780346820806</v>
      </c>
      <c r="AN416" s="40">
        <f t="shared" si="177"/>
        <v>63.005780346820806</v>
      </c>
      <c r="AO416" s="31" t="s">
        <v>2854</v>
      </c>
      <c r="AP416" s="49">
        <v>2009</v>
      </c>
      <c r="AQ416" s="49" t="s">
        <v>1775</v>
      </c>
      <c r="AR416" s="49" t="s">
        <v>11</v>
      </c>
      <c r="AS416" s="49" t="s">
        <v>382</v>
      </c>
      <c r="AT416" s="49" t="s">
        <v>21</v>
      </c>
      <c r="AU416" s="113" t="str">
        <f>AQ416&amp;", "&amp;AP416</f>
        <v>Zeng, T.-Y., 2009</v>
      </c>
      <c r="AV416" s="3"/>
      <c r="AW416" s="50" t="s">
        <v>1142</v>
      </c>
    </row>
    <row r="417" spans="1:49" s="17" customFormat="1" x14ac:dyDescent="0.3">
      <c r="A417" s="49" t="s">
        <v>14</v>
      </c>
      <c r="B417" s="97">
        <v>0.5</v>
      </c>
      <c r="C417" s="32" t="s">
        <v>8</v>
      </c>
      <c r="D417" s="31" t="str">
        <f t="shared" si="157"/>
        <v>NA</v>
      </c>
      <c r="E417" s="32">
        <f t="shared" si="172"/>
        <v>0.5</v>
      </c>
      <c r="F417" s="40"/>
      <c r="G417" s="32" t="s">
        <v>8</v>
      </c>
      <c r="H417" s="49" t="s">
        <v>37</v>
      </c>
      <c r="I417" s="49" t="s">
        <v>1187</v>
      </c>
      <c r="J417" s="49" t="s">
        <v>9</v>
      </c>
      <c r="K417" s="49">
        <f>773</f>
        <v>773</v>
      </c>
      <c r="L417" s="31"/>
      <c r="M417" s="49" t="s">
        <v>10</v>
      </c>
      <c r="N417" s="49" t="s">
        <v>56</v>
      </c>
      <c r="O417" s="31"/>
      <c r="P417" s="49" t="s">
        <v>199</v>
      </c>
      <c r="Q417" s="56">
        <v>6</v>
      </c>
      <c r="R417" s="31" t="str">
        <f t="shared" si="153"/>
        <v>NA</v>
      </c>
      <c r="S417" s="49">
        <v>5</v>
      </c>
      <c r="T417" s="49">
        <v>773</v>
      </c>
      <c r="U417" s="49" t="s">
        <v>1422</v>
      </c>
      <c r="V417" s="49">
        <v>2</v>
      </c>
      <c r="W417" s="49">
        <v>473</v>
      </c>
      <c r="X417" s="49" t="s">
        <v>17</v>
      </c>
      <c r="Y417" s="32" t="str">
        <f t="shared" si="173"/>
        <v>NA</v>
      </c>
      <c r="Z417" s="32" t="str">
        <f t="shared" si="174"/>
        <v>NA</v>
      </c>
      <c r="AA417" s="52">
        <v>15.1</v>
      </c>
      <c r="AB417" s="49" t="s">
        <v>9</v>
      </c>
      <c r="AC417" s="32" t="str">
        <f t="shared" si="154"/>
        <v>NA</v>
      </c>
      <c r="AD417" s="32">
        <f t="shared" si="155"/>
        <v>15.1</v>
      </c>
      <c r="AE417" s="32">
        <f t="shared" si="156"/>
        <v>72.185430463576154</v>
      </c>
      <c r="AF417" s="32">
        <f t="shared" si="175"/>
        <v>72.185430463576154</v>
      </c>
      <c r="AG417" s="40" t="s">
        <v>8</v>
      </c>
      <c r="AH417" s="52" t="s">
        <v>9</v>
      </c>
      <c r="AI417" s="40" t="s">
        <v>8</v>
      </c>
      <c r="AJ417" s="52" t="s">
        <v>9</v>
      </c>
      <c r="AK417" s="97">
        <v>30</v>
      </c>
      <c r="AL417" s="52" t="s">
        <v>9</v>
      </c>
      <c r="AM417" s="32">
        <f t="shared" si="176"/>
        <v>72.185430463576154</v>
      </c>
      <c r="AN417" s="40">
        <f t="shared" si="177"/>
        <v>72.185430463576154</v>
      </c>
      <c r="AO417" s="31" t="s">
        <v>2854</v>
      </c>
      <c r="AP417" s="49">
        <v>2009</v>
      </c>
      <c r="AQ417" s="49" t="s">
        <v>1775</v>
      </c>
      <c r="AR417" s="49" t="s">
        <v>11</v>
      </c>
      <c r="AS417" s="49" t="s">
        <v>382</v>
      </c>
      <c r="AT417" s="49" t="s">
        <v>21</v>
      </c>
      <c r="AU417" s="113" t="str">
        <f>AQ417&amp;", "&amp;AP417</f>
        <v>Zeng, T.-Y., 2009</v>
      </c>
      <c r="AV417" s="3"/>
      <c r="AW417" s="50" t="s">
        <v>1142</v>
      </c>
    </row>
    <row r="418" spans="1:49" s="17" customFormat="1" x14ac:dyDescent="0.3">
      <c r="A418" s="49" t="s">
        <v>88</v>
      </c>
      <c r="B418" s="97">
        <v>5</v>
      </c>
      <c r="C418" s="52">
        <v>4.7</v>
      </c>
      <c r="D418" s="31">
        <f t="shared" si="157"/>
        <v>5.9999999999999963E-2</v>
      </c>
      <c r="E418" s="32">
        <f t="shared" si="172"/>
        <v>5</v>
      </c>
      <c r="F418" s="40"/>
      <c r="G418" s="32" t="s">
        <v>8</v>
      </c>
      <c r="H418" s="49" t="s">
        <v>334</v>
      </c>
      <c r="I418" s="49" t="s">
        <v>9</v>
      </c>
      <c r="J418" s="49" t="s">
        <v>9</v>
      </c>
      <c r="K418" s="31"/>
      <c r="L418" s="31"/>
      <c r="M418" s="49" t="s">
        <v>10</v>
      </c>
      <c r="N418" s="49" t="s">
        <v>56</v>
      </c>
      <c r="O418" s="31"/>
      <c r="P418" s="31" t="s">
        <v>199</v>
      </c>
      <c r="Q418" s="31"/>
      <c r="R418" s="31" t="str">
        <f t="shared" si="153"/>
        <v>NA</v>
      </c>
      <c r="S418" s="31"/>
      <c r="T418" s="31"/>
      <c r="U418" s="49" t="s">
        <v>1425</v>
      </c>
      <c r="V418" s="49">
        <v>0.5</v>
      </c>
      <c r="W418" s="49">
        <f>80+273</f>
        <v>353</v>
      </c>
      <c r="X418" s="49" t="s">
        <v>29</v>
      </c>
      <c r="Y418" s="32" t="str">
        <f t="shared" si="173"/>
        <v>NA</v>
      </c>
      <c r="Z418" s="32" t="str">
        <f t="shared" si="174"/>
        <v>NA</v>
      </c>
      <c r="AA418" s="32" t="s">
        <v>8</v>
      </c>
      <c r="AB418" s="49" t="s">
        <v>9</v>
      </c>
      <c r="AC418" s="32">
        <f t="shared" si="154"/>
        <v>10.9</v>
      </c>
      <c r="AD418" s="32">
        <f t="shared" si="155"/>
        <v>10.9</v>
      </c>
      <c r="AE418" s="32" t="str">
        <f t="shared" si="156"/>
        <v>NA</v>
      </c>
      <c r="AF418" s="32" t="str">
        <f t="shared" si="175"/>
        <v>NA</v>
      </c>
      <c r="AG418" s="40" t="s">
        <v>8</v>
      </c>
      <c r="AH418" s="52" t="s">
        <v>9</v>
      </c>
      <c r="AI418" s="40" t="s">
        <v>8</v>
      </c>
      <c r="AJ418" s="52" t="s">
        <v>9</v>
      </c>
      <c r="AK418" s="97">
        <v>100</v>
      </c>
      <c r="AL418" s="52">
        <v>20</v>
      </c>
      <c r="AM418" s="32">
        <f t="shared" si="176"/>
        <v>100</v>
      </c>
      <c r="AN418" s="40">
        <f t="shared" si="177"/>
        <v>100</v>
      </c>
      <c r="AO418" s="49" t="s">
        <v>1229</v>
      </c>
      <c r="AP418" s="49">
        <v>2009</v>
      </c>
      <c r="AQ418" s="49" t="s">
        <v>1776</v>
      </c>
      <c r="AR418" s="49" t="s">
        <v>107</v>
      </c>
      <c r="AS418" s="49" t="s">
        <v>327</v>
      </c>
      <c r="AT418" s="49" t="s">
        <v>45</v>
      </c>
      <c r="AU418" s="113" t="str">
        <f>AQ418&amp;", "&amp;AP418</f>
        <v>Parvulescu, A.N., 2009</v>
      </c>
      <c r="AV418" s="53" t="s">
        <v>1935</v>
      </c>
      <c r="AW418" s="50"/>
    </row>
    <row r="419" spans="1:49" s="17" customFormat="1" x14ac:dyDescent="0.3">
      <c r="A419" s="49" t="s">
        <v>113</v>
      </c>
      <c r="B419" s="97">
        <v>5</v>
      </c>
      <c r="C419" s="52">
        <v>5</v>
      </c>
      <c r="D419" s="31">
        <f t="shared" si="157"/>
        <v>0</v>
      </c>
      <c r="E419" s="32">
        <f t="shared" si="172"/>
        <v>5</v>
      </c>
      <c r="F419" s="40"/>
      <c r="G419" s="32" t="s">
        <v>8</v>
      </c>
      <c r="H419" s="49" t="s">
        <v>333</v>
      </c>
      <c r="I419" s="49" t="s">
        <v>1228</v>
      </c>
      <c r="J419" s="49" t="s">
        <v>9</v>
      </c>
      <c r="K419" s="31"/>
      <c r="L419" s="31"/>
      <c r="M419" s="49"/>
      <c r="N419" s="31"/>
      <c r="O419" s="31"/>
      <c r="P419" s="49" t="s">
        <v>199</v>
      </c>
      <c r="Q419" s="31"/>
      <c r="R419" s="31" t="str">
        <f t="shared" si="153"/>
        <v>NA</v>
      </c>
      <c r="S419" s="31"/>
      <c r="T419" s="31"/>
      <c r="U419" s="31" t="s">
        <v>8</v>
      </c>
      <c r="V419" s="31"/>
      <c r="W419" s="31"/>
      <c r="X419" s="49" t="s">
        <v>29</v>
      </c>
      <c r="Y419" s="32" t="str">
        <f t="shared" si="173"/>
        <v>NA</v>
      </c>
      <c r="Z419" s="32" t="str">
        <f t="shared" si="174"/>
        <v>NA</v>
      </c>
      <c r="AA419" s="32" t="s">
        <v>8</v>
      </c>
      <c r="AB419" s="49" t="s">
        <v>9</v>
      </c>
      <c r="AC419" s="32">
        <f t="shared" si="154"/>
        <v>21.8</v>
      </c>
      <c r="AD419" s="32">
        <f t="shared" si="155"/>
        <v>21.8</v>
      </c>
      <c r="AE419" s="32" t="str">
        <f t="shared" si="156"/>
        <v>NA</v>
      </c>
      <c r="AF419" s="32" t="str">
        <f t="shared" si="175"/>
        <v>NA</v>
      </c>
      <c r="AG419" s="40" t="s">
        <v>8</v>
      </c>
      <c r="AH419" s="52" t="s">
        <v>9</v>
      </c>
      <c r="AI419" s="40" t="s">
        <v>8</v>
      </c>
      <c r="AJ419" s="52" t="s">
        <v>9</v>
      </c>
      <c r="AK419" s="97">
        <v>50</v>
      </c>
      <c r="AL419" s="52">
        <v>20</v>
      </c>
      <c r="AM419" s="32">
        <f t="shared" si="176"/>
        <v>50</v>
      </c>
      <c r="AN419" s="40">
        <f t="shared" si="177"/>
        <v>50</v>
      </c>
      <c r="AO419" s="49" t="s">
        <v>1229</v>
      </c>
      <c r="AP419" s="49">
        <v>2009</v>
      </c>
      <c r="AQ419" s="49" t="s">
        <v>1776</v>
      </c>
      <c r="AR419" s="49" t="s">
        <v>107</v>
      </c>
      <c r="AS419" s="49" t="s">
        <v>327</v>
      </c>
      <c r="AT419" s="49" t="s">
        <v>45</v>
      </c>
      <c r="AU419" s="113" t="str">
        <f t="shared" ref="AU419:AU425" si="178">AQ419&amp;", "&amp;AP419</f>
        <v>Parvulescu, A.N., 2009</v>
      </c>
      <c r="AV419" s="3"/>
      <c r="AW419" s="50"/>
    </row>
    <row r="420" spans="1:49" s="17" customFormat="1" x14ac:dyDescent="0.3">
      <c r="A420" s="49" t="s">
        <v>88</v>
      </c>
      <c r="B420" s="97">
        <v>5</v>
      </c>
      <c r="C420" s="52">
        <v>3.5</v>
      </c>
      <c r="D420" s="31">
        <f t="shared" si="157"/>
        <v>0.3</v>
      </c>
      <c r="E420" s="32">
        <f t="shared" si="172"/>
        <v>5</v>
      </c>
      <c r="F420" s="40"/>
      <c r="G420" s="32" t="s">
        <v>8</v>
      </c>
      <c r="H420" s="49" t="s">
        <v>7</v>
      </c>
      <c r="I420" s="49" t="s">
        <v>330</v>
      </c>
      <c r="J420" s="49" t="s">
        <v>332</v>
      </c>
      <c r="K420" s="31"/>
      <c r="L420" s="31"/>
      <c r="M420" s="49" t="s">
        <v>74</v>
      </c>
      <c r="N420" s="49" t="s">
        <v>56</v>
      </c>
      <c r="O420" s="31"/>
      <c r="P420" s="31" t="s">
        <v>199</v>
      </c>
      <c r="Q420" s="31"/>
      <c r="R420" s="31" t="str">
        <f t="shared" si="153"/>
        <v>NA</v>
      </c>
      <c r="S420" s="31"/>
      <c r="T420" s="31"/>
      <c r="U420" s="49" t="s">
        <v>1425</v>
      </c>
      <c r="V420" s="49">
        <v>0.5</v>
      </c>
      <c r="W420" s="49">
        <f>80+273</f>
        <v>353</v>
      </c>
      <c r="X420" s="49" t="s">
        <v>29</v>
      </c>
      <c r="Y420" s="32" t="str">
        <f t="shared" si="173"/>
        <v>NA</v>
      </c>
      <c r="Z420" s="32" t="str">
        <f t="shared" si="174"/>
        <v>NA</v>
      </c>
      <c r="AA420" s="32" t="s">
        <v>8</v>
      </c>
      <c r="AB420" s="49" t="s">
        <v>9</v>
      </c>
      <c r="AC420" s="32">
        <f t="shared" si="154"/>
        <v>12.111111111111111</v>
      </c>
      <c r="AD420" s="32">
        <f t="shared" si="155"/>
        <v>12.111111111111111</v>
      </c>
      <c r="AE420" s="32" t="str">
        <f t="shared" si="156"/>
        <v>NA</v>
      </c>
      <c r="AF420" s="32" t="str">
        <f t="shared" si="175"/>
        <v>NA</v>
      </c>
      <c r="AG420" s="40" t="s">
        <v>8</v>
      </c>
      <c r="AH420" s="52" t="s">
        <v>9</v>
      </c>
      <c r="AI420" s="40" t="s">
        <v>8</v>
      </c>
      <c r="AJ420" s="52" t="s">
        <v>9</v>
      </c>
      <c r="AK420" s="97">
        <v>90</v>
      </c>
      <c r="AL420" s="52">
        <v>20</v>
      </c>
      <c r="AM420" s="32">
        <f t="shared" si="176"/>
        <v>90</v>
      </c>
      <c r="AN420" s="40">
        <f t="shared" si="177"/>
        <v>90</v>
      </c>
      <c r="AO420" s="49" t="s">
        <v>1229</v>
      </c>
      <c r="AP420" s="49">
        <v>2009</v>
      </c>
      <c r="AQ420" s="49" t="s">
        <v>1776</v>
      </c>
      <c r="AR420" s="49" t="s">
        <v>107</v>
      </c>
      <c r="AS420" s="49" t="s">
        <v>327</v>
      </c>
      <c r="AT420" s="49" t="s">
        <v>45</v>
      </c>
      <c r="AU420" s="113" t="str">
        <f t="shared" si="178"/>
        <v>Parvulescu, A.N., 2009</v>
      </c>
      <c r="AV420" s="53" t="s">
        <v>1935</v>
      </c>
      <c r="AW420" s="50"/>
    </row>
    <row r="421" spans="1:49" s="17" customFormat="1" x14ac:dyDescent="0.3">
      <c r="A421" s="49" t="s">
        <v>88</v>
      </c>
      <c r="B421" s="97">
        <v>5</v>
      </c>
      <c r="C421" s="52">
        <v>4.5</v>
      </c>
      <c r="D421" s="31">
        <f t="shared" si="157"/>
        <v>0.1</v>
      </c>
      <c r="E421" s="32">
        <f t="shared" si="172"/>
        <v>5</v>
      </c>
      <c r="F421" s="40"/>
      <c r="G421" s="32" t="s">
        <v>8</v>
      </c>
      <c r="H421" s="49" t="s">
        <v>7</v>
      </c>
      <c r="I421" s="49" t="s">
        <v>330</v>
      </c>
      <c r="J421" s="49" t="s">
        <v>331</v>
      </c>
      <c r="K421" s="31"/>
      <c r="L421" s="31"/>
      <c r="M421" s="49" t="s">
        <v>74</v>
      </c>
      <c r="N421" s="49" t="s">
        <v>56</v>
      </c>
      <c r="O421" s="31"/>
      <c r="P421" s="31" t="s">
        <v>199</v>
      </c>
      <c r="Q421" s="31"/>
      <c r="R421" s="31" t="str">
        <f t="shared" si="153"/>
        <v>NA</v>
      </c>
      <c r="S421" s="31"/>
      <c r="T421" s="31"/>
      <c r="U421" s="49" t="s">
        <v>1425</v>
      </c>
      <c r="V421" s="49">
        <v>0.5</v>
      </c>
      <c r="W421" s="49">
        <f>80+273</f>
        <v>353</v>
      </c>
      <c r="X421" s="49" t="s">
        <v>29</v>
      </c>
      <c r="Y421" s="32" t="str">
        <f t="shared" si="173"/>
        <v>NA</v>
      </c>
      <c r="Z421" s="32" t="str">
        <f t="shared" si="174"/>
        <v>NA</v>
      </c>
      <c r="AA421" s="32" t="s">
        <v>8</v>
      </c>
      <c r="AB421" s="49" t="s">
        <v>9</v>
      </c>
      <c r="AC421" s="32">
        <f t="shared" si="154"/>
        <v>9.9090909090909083</v>
      </c>
      <c r="AD421" s="32">
        <f t="shared" si="155"/>
        <v>9.9090909090909083</v>
      </c>
      <c r="AE421" s="32" t="str">
        <f t="shared" si="156"/>
        <v>NA</v>
      </c>
      <c r="AF421" s="32" t="str">
        <f t="shared" si="175"/>
        <v>NA</v>
      </c>
      <c r="AG421" s="40" t="s">
        <v>8</v>
      </c>
      <c r="AH421" s="52" t="s">
        <v>9</v>
      </c>
      <c r="AI421" s="40" t="s">
        <v>8</v>
      </c>
      <c r="AJ421" s="52" t="s">
        <v>9</v>
      </c>
      <c r="AK421" s="97">
        <v>110</v>
      </c>
      <c r="AL421" s="52">
        <v>40</v>
      </c>
      <c r="AM421" s="32">
        <f t="shared" si="176"/>
        <v>110</v>
      </c>
      <c r="AN421" s="40">
        <f t="shared" si="177"/>
        <v>110</v>
      </c>
      <c r="AO421" s="49" t="s">
        <v>1229</v>
      </c>
      <c r="AP421" s="49">
        <v>2009</v>
      </c>
      <c r="AQ421" s="49" t="s">
        <v>1776</v>
      </c>
      <c r="AR421" s="49" t="s">
        <v>107</v>
      </c>
      <c r="AS421" s="49" t="s">
        <v>327</v>
      </c>
      <c r="AT421" s="49" t="s">
        <v>45</v>
      </c>
      <c r="AU421" s="113" t="str">
        <f t="shared" si="178"/>
        <v>Parvulescu, A.N., 2009</v>
      </c>
      <c r="AV421" s="53" t="s">
        <v>1935</v>
      </c>
      <c r="AW421" s="50"/>
    </row>
    <row r="422" spans="1:49" s="17" customFormat="1" x14ac:dyDescent="0.3">
      <c r="A422" s="49" t="s">
        <v>88</v>
      </c>
      <c r="B422" s="97">
        <v>5</v>
      </c>
      <c r="C422" s="52">
        <v>4.9000000000000004</v>
      </c>
      <c r="D422" s="31">
        <f t="shared" si="157"/>
        <v>1.9999999999999928E-2</v>
      </c>
      <c r="E422" s="32">
        <f t="shared" si="172"/>
        <v>5</v>
      </c>
      <c r="F422" s="40"/>
      <c r="G422" s="32" t="s">
        <v>8</v>
      </c>
      <c r="H422" s="49" t="s">
        <v>7</v>
      </c>
      <c r="I422" s="49" t="s">
        <v>330</v>
      </c>
      <c r="J422" s="49" t="s">
        <v>329</v>
      </c>
      <c r="K422" s="31"/>
      <c r="L422" s="31"/>
      <c r="M422" s="49" t="s">
        <v>74</v>
      </c>
      <c r="N422" s="49" t="s">
        <v>56</v>
      </c>
      <c r="O422" s="31"/>
      <c r="P422" s="31" t="s">
        <v>199</v>
      </c>
      <c r="Q422" s="31"/>
      <c r="R422" s="31" t="str">
        <f t="shared" si="153"/>
        <v>NA</v>
      </c>
      <c r="S422" s="31"/>
      <c r="T422" s="31"/>
      <c r="U422" s="49" t="s">
        <v>1425</v>
      </c>
      <c r="V422" s="49">
        <v>0.5</v>
      </c>
      <c r="W422" s="49">
        <f>80+273</f>
        <v>353</v>
      </c>
      <c r="X422" s="49" t="s">
        <v>29</v>
      </c>
      <c r="Y422" s="32" t="str">
        <f t="shared" si="173"/>
        <v>NA</v>
      </c>
      <c r="Z422" s="32" t="str">
        <f t="shared" si="174"/>
        <v>NA</v>
      </c>
      <c r="AA422" s="32" t="s">
        <v>8</v>
      </c>
      <c r="AB422" s="49" t="s">
        <v>9</v>
      </c>
      <c r="AC422" s="32">
        <f t="shared" si="154"/>
        <v>9.0833333333333339</v>
      </c>
      <c r="AD422" s="32">
        <f t="shared" si="155"/>
        <v>9.0833333333333339</v>
      </c>
      <c r="AE422" s="32" t="str">
        <f t="shared" si="156"/>
        <v>NA</v>
      </c>
      <c r="AF422" s="32" t="str">
        <f t="shared" si="175"/>
        <v>NA</v>
      </c>
      <c r="AG422" s="40" t="s">
        <v>8</v>
      </c>
      <c r="AH422" s="52" t="s">
        <v>9</v>
      </c>
      <c r="AI422" s="40" t="s">
        <v>8</v>
      </c>
      <c r="AJ422" s="52" t="s">
        <v>9</v>
      </c>
      <c r="AK422" s="97">
        <v>120</v>
      </c>
      <c r="AL422" s="52">
        <v>20</v>
      </c>
      <c r="AM422" s="32">
        <f t="shared" si="176"/>
        <v>120</v>
      </c>
      <c r="AN422" s="40">
        <f t="shared" si="177"/>
        <v>120</v>
      </c>
      <c r="AO422" s="49" t="s">
        <v>1229</v>
      </c>
      <c r="AP422" s="49">
        <v>2009</v>
      </c>
      <c r="AQ422" s="49" t="s">
        <v>1776</v>
      </c>
      <c r="AR422" s="49" t="s">
        <v>107</v>
      </c>
      <c r="AS422" s="49" t="s">
        <v>327</v>
      </c>
      <c r="AT422" s="49" t="s">
        <v>45</v>
      </c>
      <c r="AU422" s="113" t="str">
        <f t="shared" si="178"/>
        <v>Parvulescu, A.N., 2009</v>
      </c>
      <c r="AV422" s="53" t="s">
        <v>1935</v>
      </c>
      <c r="AW422" s="50"/>
    </row>
    <row r="423" spans="1:49" s="17" customFormat="1" x14ac:dyDescent="0.3">
      <c r="A423" s="49" t="s">
        <v>88</v>
      </c>
      <c r="B423" s="97">
        <v>5</v>
      </c>
      <c r="C423" s="52">
        <v>3.5</v>
      </c>
      <c r="D423" s="31">
        <f t="shared" si="157"/>
        <v>0.3</v>
      </c>
      <c r="E423" s="32">
        <f t="shared" si="172"/>
        <v>5</v>
      </c>
      <c r="F423" s="40"/>
      <c r="G423" s="32" t="s">
        <v>8</v>
      </c>
      <c r="H423" s="49" t="s">
        <v>7</v>
      </c>
      <c r="I423" s="49" t="s">
        <v>328</v>
      </c>
      <c r="J423" s="49" t="s">
        <v>9</v>
      </c>
      <c r="K423" s="31"/>
      <c r="L423" s="31"/>
      <c r="M423" s="49" t="s">
        <v>74</v>
      </c>
      <c r="N423" s="49" t="s">
        <v>56</v>
      </c>
      <c r="O423" s="31"/>
      <c r="P423" s="31" t="s">
        <v>199</v>
      </c>
      <c r="Q423" s="56">
        <v>3</v>
      </c>
      <c r="R423" s="31" t="str">
        <f t="shared" si="153"/>
        <v>NA</v>
      </c>
      <c r="S423" s="31"/>
      <c r="T423" s="31"/>
      <c r="U423" s="49" t="s">
        <v>1425</v>
      </c>
      <c r="V423" s="49">
        <v>0.5</v>
      </c>
      <c r="W423" s="49">
        <f>80+273</f>
        <v>353</v>
      </c>
      <c r="X423" s="49" t="s">
        <v>29</v>
      </c>
      <c r="Y423" s="32" t="str">
        <f t="shared" si="173"/>
        <v>NA</v>
      </c>
      <c r="Z423" s="32" t="str">
        <f t="shared" si="174"/>
        <v>NA</v>
      </c>
      <c r="AA423" s="32" t="s">
        <v>8</v>
      </c>
      <c r="AB423" s="49" t="s">
        <v>9</v>
      </c>
      <c r="AC423" s="32">
        <f t="shared" si="154"/>
        <v>13.625</v>
      </c>
      <c r="AD423" s="32">
        <f t="shared" si="155"/>
        <v>13.625</v>
      </c>
      <c r="AE423" s="32" t="str">
        <f t="shared" si="156"/>
        <v>NA</v>
      </c>
      <c r="AF423" s="32" t="str">
        <f t="shared" si="175"/>
        <v>NA</v>
      </c>
      <c r="AG423" s="40" t="s">
        <v>8</v>
      </c>
      <c r="AH423" s="52" t="s">
        <v>9</v>
      </c>
      <c r="AI423" s="40" t="s">
        <v>8</v>
      </c>
      <c r="AJ423" s="52" t="s">
        <v>9</v>
      </c>
      <c r="AK423" s="97">
        <v>80</v>
      </c>
      <c r="AL423" s="52">
        <v>30</v>
      </c>
      <c r="AM423" s="32">
        <f t="shared" si="176"/>
        <v>80</v>
      </c>
      <c r="AN423" s="40">
        <f t="shared" si="177"/>
        <v>80</v>
      </c>
      <c r="AO423" s="49" t="s">
        <v>1229</v>
      </c>
      <c r="AP423" s="49">
        <v>2009</v>
      </c>
      <c r="AQ423" s="49" t="s">
        <v>1776</v>
      </c>
      <c r="AR423" s="49" t="s">
        <v>107</v>
      </c>
      <c r="AS423" s="49" t="s">
        <v>327</v>
      </c>
      <c r="AT423" s="49" t="s">
        <v>45</v>
      </c>
      <c r="AU423" s="113" t="str">
        <f t="shared" si="178"/>
        <v>Parvulescu, A.N., 2009</v>
      </c>
      <c r="AV423" s="53" t="s">
        <v>1935</v>
      </c>
      <c r="AW423" s="50" t="s">
        <v>815</v>
      </c>
    </row>
    <row r="424" spans="1:49" s="17" customFormat="1" x14ac:dyDescent="0.3">
      <c r="A424" s="49" t="s">
        <v>14</v>
      </c>
      <c r="B424" s="97">
        <v>5</v>
      </c>
      <c r="C424" s="52">
        <v>4.3</v>
      </c>
      <c r="D424" s="31">
        <f t="shared" si="157"/>
        <v>0.14000000000000004</v>
      </c>
      <c r="E424" s="32">
        <f t="shared" si="172"/>
        <v>5</v>
      </c>
      <c r="F424" s="40"/>
      <c r="G424" s="32" t="s">
        <v>8</v>
      </c>
      <c r="H424" s="49" t="s">
        <v>7</v>
      </c>
      <c r="I424" s="49" t="s">
        <v>328</v>
      </c>
      <c r="J424" s="49" t="s">
        <v>9</v>
      </c>
      <c r="K424" s="31"/>
      <c r="L424" s="31"/>
      <c r="M424" s="49" t="s">
        <v>74</v>
      </c>
      <c r="N424" s="49" t="s">
        <v>56</v>
      </c>
      <c r="O424" s="31"/>
      <c r="P424" s="31" t="s">
        <v>199</v>
      </c>
      <c r="Q424" s="56">
        <v>3</v>
      </c>
      <c r="R424" s="31" t="str">
        <f t="shared" si="153"/>
        <v>NA</v>
      </c>
      <c r="S424" s="49">
        <f>150/60</f>
        <v>2.5</v>
      </c>
      <c r="T424" s="49">
        <f>450+273</f>
        <v>723</v>
      </c>
      <c r="U424" s="49" t="s">
        <v>1422</v>
      </c>
      <c r="V424" s="49">
        <f>210/60</f>
        <v>3.5</v>
      </c>
      <c r="W424" s="49">
        <f>450+273</f>
        <v>723</v>
      </c>
      <c r="X424" s="49" t="s">
        <v>29</v>
      </c>
      <c r="Y424" s="32" t="str">
        <f t="shared" si="173"/>
        <v>NA</v>
      </c>
      <c r="Z424" s="32" t="str">
        <f t="shared" si="174"/>
        <v>NA</v>
      </c>
      <c r="AA424" s="32" t="s">
        <v>8</v>
      </c>
      <c r="AB424" s="49" t="s">
        <v>9</v>
      </c>
      <c r="AC424" s="32">
        <f t="shared" si="154"/>
        <v>21.8</v>
      </c>
      <c r="AD424" s="32">
        <f t="shared" si="155"/>
        <v>21.8</v>
      </c>
      <c r="AE424" s="32" t="str">
        <f t="shared" si="156"/>
        <v>NA</v>
      </c>
      <c r="AF424" s="32" t="str">
        <f t="shared" si="175"/>
        <v>NA</v>
      </c>
      <c r="AG424" s="40" t="s">
        <v>8</v>
      </c>
      <c r="AH424" s="52" t="s">
        <v>9</v>
      </c>
      <c r="AI424" s="40" t="s">
        <v>8</v>
      </c>
      <c r="AJ424" s="52" t="s">
        <v>9</v>
      </c>
      <c r="AK424" s="97">
        <v>50</v>
      </c>
      <c r="AL424" s="52">
        <v>7</v>
      </c>
      <c r="AM424" s="32">
        <f t="shared" si="176"/>
        <v>50</v>
      </c>
      <c r="AN424" s="40">
        <f t="shared" si="177"/>
        <v>50</v>
      </c>
      <c r="AO424" s="49" t="s">
        <v>1229</v>
      </c>
      <c r="AP424" s="49">
        <v>2009</v>
      </c>
      <c r="AQ424" s="49" t="s">
        <v>1776</v>
      </c>
      <c r="AR424" s="49" t="s">
        <v>107</v>
      </c>
      <c r="AS424" s="49" t="s">
        <v>327</v>
      </c>
      <c r="AT424" s="49" t="s">
        <v>45</v>
      </c>
      <c r="AU424" s="113" t="str">
        <f t="shared" si="178"/>
        <v>Parvulescu, A.N., 2009</v>
      </c>
      <c r="AV424" s="3"/>
      <c r="AW424" s="50" t="s">
        <v>815</v>
      </c>
    </row>
    <row r="425" spans="1:49" s="17" customFormat="1" x14ac:dyDescent="0.3">
      <c r="A425" s="49" t="s">
        <v>113</v>
      </c>
      <c r="B425" s="97">
        <v>5</v>
      </c>
      <c r="C425" s="52">
        <v>5</v>
      </c>
      <c r="D425" s="31">
        <f t="shared" si="157"/>
        <v>0</v>
      </c>
      <c r="E425" s="32">
        <f t="shared" si="172"/>
        <v>5</v>
      </c>
      <c r="F425" s="40"/>
      <c r="G425" s="32" t="s">
        <v>8</v>
      </c>
      <c r="H425" s="49" t="s">
        <v>63</v>
      </c>
      <c r="I425" s="49" t="s">
        <v>236</v>
      </c>
      <c r="J425" s="49" t="s">
        <v>8</v>
      </c>
      <c r="K425" s="31"/>
      <c r="L425" s="31"/>
      <c r="M425" s="49"/>
      <c r="N425" s="31"/>
      <c r="O425" s="31"/>
      <c r="P425" s="31" t="s">
        <v>199</v>
      </c>
      <c r="Q425" s="31"/>
      <c r="R425" s="31" t="str">
        <f t="shared" si="153"/>
        <v>NA</v>
      </c>
      <c r="S425" s="31"/>
      <c r="T425" s="31"/>
      <c r="U425" s="31" t="s">
        <v>8</v>
      </c>
      <c r="V425" s="31"/>
      <c r="W425" s="31"/>
      <c r="X425" s="49" t="s">
        <v>29</v>
      </c>
      <c r="Y425" s="32" t="str">
        <f>IF(AND(X425="CO Chemisorption",AA425&lt;&gt;"NA",AG425&lt;&gt;"NA"),AA425*AG425*0.001,"NA")</f>
        <v>NA</v>
      </c>
      <c r="Z425" s="32" t="str">
        <f>IF(AND(X425="H2 Chemisorption",AA425&lt;&gt;"NA",AG425&lt;&gt;"NA"),AA425*AG425*0.001,"NA")</f>
        <v>NA</v>
      </c>
      <c r="AA425" s="32" t="s">
        <v>8</v>
      </c>
      <c r="AB425" s="49" t="s">
        <v>9</v>
      </c>
      <c r="AC425" s="32">
        <f t="shared" si="154"/>
        <v>9.9090909090909083</v>
      </c>
      <c r="AD425" s="32">
        <f t="shared" si="155"/>
        <v>9.9090909090909083</v>
      </c>
      <c r="AE425" s="32" t="str">
        <f t="shared" si="156"/>
        <v>NA</v>
      </c>
      <c r="AF425" s="32" t="str">
        <f>IF(AND(AG425="NA",AE425&lt;&gt;"NA"),AE425,AG425)</f>
        <v>NA</v>
      </c>
      <c r="AG425" s="40" t="s">
        <v>8</v>
      </c>
      <c r="AH425" s="52" t="s">
        <v>9</v>
      </c>
      <c r="AI425" s="40" t="s">
        <v>8</v>
      </c>
      <c r="AJ425" s="52" t="s">
        <v>9</v>
      </c>
      <c r="AK425" s="97">
        <v>110</v>
      </c>
      <c r="AL425" s="52">
        <v>30</v>
      </c>
      <c r="AM425" s="32">
        <f t="shared" si="176"/>
        <v>110</v>
      </c>
      <c r="AN425" s="40">
        <f t="shared" si="177"/>
        <v>110</v>
      </c>
      <c r="AO425" s="49" t="s">
        <v>1229</v>
      </c>
      <c r="AP425" s="49">
        <v>2009</v>
      </c>
      <c r="AQ425" s="49" t="s">
        <v>1776</v>
      </c>
      <c r="AR425" s="49" t="s">
        <v>107</v>
      </c>
      <c r="AS425" s="49" t="s">
        <v>327</v>
      </c>
      <c r="AT425" s="49" t="s">
        <v>45</v>
      </c>
      <c r="AU425" s="113" t="str">
        <f t="shared" si="178"/>
        <v>Parvulescu, A.N., 2009</v>
      </c>
      <c r="AV425" s="3"/>
      <c r="AW425" s="50"/>
    </row>
    <row r="426" spans="1:49" s="17" customFormat="1" x14ac:dyDescent="0.3">
      <c r="A426" s="49" t="s">
        <v>14</v>
      </c>
      <c r="B426" s="40" t="s">
        <v>8</v>
      </c>
      <c r="C426" s="52">
        <v>1.93</v>
      </c>
      <c r="D426" s="31" t="str">
        <f t="shared" si="157"/>
        <v>NA</v>
      </c>
      <c r="E426" s="32">
        <f t="shared" ref="E426:E456" si="179">IF(B426="NA",C426,B426)</f>
        <v>1.93</v>
      </c>
      <c r="F426" s="97">
        <v>300</v>
      </c>
      <c r="G426" s="32">
        <f t="shared" ref="G426:G456" si="180">IF(AND(B426="NA",F426&lt;&gt;"NA"),F426*100/C426,F426*100/B426)</f>
        <v>15544.041450777202</v>
      </c>
      <c r="H426" s="49" t="s">
        <v>7</v>
      </c>
      <c r="I426" s="49" t="s">
        <v>307</v>
      </c>
      <c r="J426" s="49" t="s">
        <v>9</v>
      </c>
      <c r="K426" s="31"/>
      <c r="L426" s="31"/>
      <c r="M426" s="49" t="s">
        <v>33</v>
      </c>
      <c r="N426" s="49" t="s">
        <v>56</v>
      </c>
      <c r="O426" s="31"/>
      <c r="P426" s="49" t="s">
        <v>199</v>
      </c>
      <c r="Q426" s="56">
        <v>3</v>
      </c>
      <c r="R426" s="31" t="str">
        <f t="shared" si="153"/>
        <v>NA</v>
      </c>
      <c r="S426" s="31"/>
      <c r="T426" s="31"/>
      <c r="U426" s="49" t="s">
        <v>1422</v>
      </c>
      <c r="V426" s="31"/>
      <c r="W426" s="49">
        <v>523</v>
      </c>
      <c r="X426" s="49" t="s">
        <v>17</v>
      </c>
      <c r="Y426" s="32" t="str">
        <f>IF(AND(X426="CO Chemisorption",AA426&lt;&gt;"NA",AG426&lt;&gt;"NA"),AA426*AG426*0.001,"NA")</f>
        <v>NA</v>
      </c>
      <c r="Z426" s="32" t="str">
        <f>IF(AND(X426="H2 Chemisorption",AA426&lt;&gt;"NA",AG426&lt;&gt;"NA"),AA426*AG426*0.001,"NA")</f>
        <v>NA</v>
      </c>
      <c r="AA426" s="52">
        <v>13</v>
      </c>
      <c r="AB426" s="49" t="s">
        <v>9</v>
      </c>
      <c r="AC426" s="32" t="str">
        <f t="shared" si="154"/>
        <v>NA</v>
      </c>
      <c r="AD426" s="32">
        <f t="shared" si="155"/>
        <v>13</v>
      </c>
      <c r="AE426" s="32">
        <f t="shared" si="156"/>
        <v>83.84615384615384</v>
      </c>
      <c r="AF426" s="32">
        <f>IF(AND(AG426="NA",AE426&lt;&gt;"NA"),AE426,AG426)</f>
        <v>83.84615384615384</v>
      </c>
      <c r="AG426" s="40" t="s">
        <v>8</v>
      </c>
      <c r="AH426" s="52" t="s">
        <v>9</v>
      </c>
      <c r="AI426" s="40" t="s">
        <v>8</v>
      </c>
      <c r="AJ426" s="52" t="s">
        <v>9</v>
      </c>
      <c r="AK426" s="97">
        <v>105</v>
      </c>
      <c r="AL426" s="52" t="s">
        <v>9</v>
      </c>
      <c r="AM426" s="32">
        <f t="shared" ref="AM426:AM456" si="181">IF(AND(AF426="NA",AK426&lt;&gt;"NA"),AK426,AF426)</f>
        <v>83.84615384615384</v>
      </c>
      <c r="AN426" s="40">
        <f t="shared" ref="AN426:AN456" si="182">IF(AND(AM426="NA",AI426&lt;&gt;"NA"),AI426,AM426)</f>
        <v>83.84615384615384</v>
      </c>
      <c r="AO426" s="49" t="s">
        <v>8</v>
      </c>
      <c r="AP426" s="49">
        <v>2009</v>
      </c>
      <c r="AQ426" s="49" t="s">
        <v>1764</v>
      </c>
      <c r="AR426" s="49" t="s">
        <v>1265</v>
      </c>
      <c r="AS426" s="49" t="s">
        <v>306</v>
      </c>
      <c r="AT426" s="49" t="s">
        <v>230</v>
      </c>
      <c r="AU426" s="113" t="str">
        <f>AQ426&amp;", "&amp;AP426</f>
        <v>Tew, M.W., 2009</v>
      </c>
      <c r="AV426" s="53" t="s">
        <v>1267</v>
      </c>
      <c r="AW426" s="50" t="s">
        <v>815</v>
      </c>
    </row>
    <row r="427" spans="1:49" s="17" customFormat="1" x14ac:dyDescent="0.3">
      <c r="A427" s="49" t="s">
        <v>14</v>
      </c>
      <c r="B427" s="40" t="s">
        <v>8</v>
      </c>
      <c r="C427" s="52">
        <v>1.93</v>
      </c>
      <c r="D427" s="31" t="str">
        <f t="shared" si="157"/>
        <v>NA</v>
      </c>
      <c r="E427" s="32">
        <f t="shared" si="179"/>
        <v>1.93</v>
      </c>
      <c r="F427" s="97">
        <v>300</v>
      </c>
      <c r="G427" s="32">
        <f t="shared" si="180"/>
        <v>15544.041450777202</v>
      </c>
      <c r="H427" s="49" t="s">
        <v>7</v>
      </c>
      <c r="I427" s="49" t="s">
        <v>307</v>
      </c>
      <c r="J427" s="49" t="s">
        <v>9</v>
      </c>
      <c r="K427" s="31"/>
      <c r="L427" s="31"/>
      <c r="M427" s="49" t="s">
        <v>33</v>
      </c>
      <c r="N427" s="49" t="s">
        <v>56</v>
      </c>
      <c r="O427" s="31"/>
      <c r="P427" s="49" t="s">
        <v>199</v>
      </c>
      <c r="Q427" s="56">
        <v>3</v>
      </c>
      <c r="R427" s="31" t="str">
        <f t="shared" si="153"/>
        <v>NA</v>
      </c>
      <c r="S427" s="49">
        <v>5</v>
      </c>
      <c r="T427" s="49">
        <v>523</v>
      </c>
      <c r="U427" s="49" t="s">
        <v>1422</v>
      </c>
      <c r="V427" s="31"/>
      <c r="W427" s="49">
        <v>523</v>
      </c>
      <c r="X427" s="49" t="s">
        <v>17</v>
      </c>
      <c r="Y427" s="32" t="str">
        <f>IF(AND(X427="CO Chemisorption",AA427&lt;&gt;"NA",AG427&lt;&gt;"NA"),AA427*AG427*0.001,"NA")</f>
        <v>NA</v>
      </c>
      <c r="Z427" s="32" t="str">
        <f>IF(AND(X427="H2 Chemisorption",AA427&lt;&gt;"NA",AG427&lt;&gt;"NA"),AA427*AG427*0.001,"NA")</f>
        <v>NA</v>
      </c>
      <c r="AA427" s="52">
        <v>55</v>
      </c>
      <c r="AB427" s="49" t="s">
        <v>9</v>
      </c>
      <c r="AC427" s="32" t="str">
        <f t="shared" si="154"/>
        <v>NA</v>
      </c>
      <c r="AD427" s="32">
        <f t="shared" si="155"/>
        <v>55</v>
      </c>
      <c r="AE427" s="32">
        <f t="shared" si="156"/>
        <v>19.818181818181817</v>
      </c>
      <c r="AF427" s="32">
        <f>IF(AND(AG427="NA",AE427&lt;&gt;"NA"),AE427,AG427)</f>
        <v>19.818181818181817</v>
      </c>
      <c r="AG427" s="40" t="s">
        <v>8</v>
      </c>
      <c r="AH427" s="52" t="s">
        <v>9</v>
      </c>
      <c r="AI427" s="40" t="s">
        <v>8</v>
      </c>
      <c r="AJ427" s="52" t="s">
        <v>9</v>
      </c>
      <c r="AK427" s="97">
        <v>28</v>
      </c>
      <c r="AL427" s="52" t="s">
        <v>9</v>
      </c>
      <c r="AM427" s="32">
        <f t="shared" si="181"/>
        <v>19.818181818181817</v>
      </c>
      <c r="AN427" s="40">
        <f t="shared" si="182"/>
        <v>19.818181818181817</v>
      </c>
      <c r="AO427" s="49" t="s">
        <v>8</v>
      </c>
      <c r="AP427" s="49">
        <v>2009</v>
      </c>
      <c r="AQ427" s="49" t="s">
        <v>1764</v>
      </c>
      <c r="AR427" s="49" t="s">
        <v>1265</v>
      </c>
      <c r="AS427" s="49" t="s">
        <v>306</v>
      </c>
      <c r="AT427" s="49" t="s">
        <v>230</v>
      </c>
      <c r="AU427" s="113" t="str">
        <f>AQ427&amp;", "&amp;AP427</f>
        <v>Tew, M.W., 2009</v>
      </c>
      <c r="AV427" s="53" t="s">
        <v>1267</v>
      </c>
      <c r="AW427" s="50" t="s">
        <v>815</v>
      </c>
    </row>
    <row r="428" spans="1:49" s="17" customFormat="1" x14ac:dyDescent="0.3">
      <c r="A428" s="49" t="s">
        <v>14</v>
      </c>
      <c r="B428" s="40" t="s">
        <v>8</v>
      </c>
      <c r="C428" s="52">
        <v>1.87</v>
      </c>
      <c r="D428" s="31" t="str">
        <f t="shared" si="157"/>
        <v>NA</v>
      </c>
      <c r="E428" s="32">
        <f t="shared" si="179"/>
        <v>1.87</v>
      </c>
      <c r="F428" s="97">
        <v>180</v>
      </c>
      <c r="G428" s="32">
        <f t="shared" si="180"/>
        <v>9625.6684491978613</v>
      </c>
      <c r="H428" s="49" t="s">
        <v>1414</v>
      </c>
      <c r="I428" s="49" t="s">
        <v>9</v>
      </c>
      <c r="J428" s="49" t="s">
        <v>9</v>
      </c>
      <c r="K428" s="31"/>
      <c r="L428" s="31"/>
      <c r="M428" s="49" t="s">
        <v>33</v>
      </c>
      <c r="N428" s="49" t="s">
        <v>56</v>
      </c>
      <c r="O428" s="31"/>
      <c r="P428" s="49" t="s">
        <v>199</v>
      </c>
      <c r="Q428" s="56">
        <v>8.5</v>
      </c>
      <c r="R428" s="31" t="str">
        <f t="shared" si="153"/>
        <v>NA</v>
      </c>
      <c r="S428" s="31"/>
      <c r="T428" s="31"/>
      <c r="U428" s="49" t="s">
        <v>1422</v>
      </c>
      <c r="V428" s="31"/>
      <c r="W428" s="49">
        <v>523</v>
      </c>
      <c r="X428" s="49" t="s">
        <v>17</v>
      </c>
      <c r="Y428" s="32" t="str">
        <f>IF(AND(X428="CO Chemisorption",AA428&lt;&gt;"NA",AG428&lt;&gt;"NA"),AA428*AG428*0.001,"NA")</f>
        <v>NA</v>
      </c>
      <c r="Z428" s="32" t="str">
        <f>IF(AND(X428="H2 Chemisorption",AA428&lt;&gt;"NA",AG428&lt;&gt;"NA"),AA428*AG428*0.001,"NA")</f>
        <v>NA</v>
      </c>
      <c r="AA428" s="52">
        <v>37</v>
      </c>
      <c r="AB428" s="49" t="s">
        <v>9</v>
      </c>
      <c r="AC428" s="32" t="str">
        <f t="shared" si="154"/>
        <v>NA</v>
      </c>
      <c r="AD428" s="32">
        <f t="shared" si="155"/>
        <v>37</v>
      </c>
      <c r="AE428" s="32">
        <f t="shared" si="156"/>
        <v>29.45945945945946</v>
      </c>
      <c r="AF428" s="32">
        <f>IF(AND(AG428="NA",AE428&lt;&gt;"NA"),AE428,AG428)</f>
        <v>29.45945945945946</v>
      </c>
      <c r="AG428" s="40" t="s">
        <v>8</v>
      </c>
      <c r="AH428" s="52" t="s">
        <v>9</v>
      </c>
      <c r="AI428" s="40" t="s">
        <v>8</v>
      </c>
      <c r="AJ428" s="52" t="s">
        <v>9</v>
      </c>
      <c r="AK428" s="97">
        <v>36</v>
      </c>
      <c r="AL428" s="52" t="s">
        <v>9</v>
      </c>
      <c r="AM428" s="32">
        <f t="shared" si="181"/>
        <v>29.45945945945946</v>
      </c>
      <c r="AN428" s="40">
        <f t="shared" si="182"/>
        <v>29.45945945945946</v>
      </c>
      <c r="AO428" s="49" t="s">
        <v>8</v>
      </c>
      <c r="AP428" s="49">
        <v>2009</v>
      </c>
      <c r="AQ428" s="49" t="s">
        <v>1764</v>
      </c>
      <c r="AR428" s="49" t="s">
        <v>1265</v>
      </c>
      <c r="AS428" s="49" t="s">
        <v>306</v>
      </c>
      <c r="AT428" s="49" t="s">
        <v>230</v>
      </c>
      <c r="AU428" s="113" t="str">
        <f>AQ428&amp;", "&amp;AP428</f>
        <v>Tew, M.W., 2009</v>
      </c>
      <c r="AV428" s="53" t="s">
        <v>1267</v>
      </c>
      <c r="AW428" s="50" t="s">
        <v>827</v>
      </c>
    </row>
    <row r="429" spans="1:49" s="17" customFormat="1" x14ac:dyDescent="0.3">
      <c r="A429" s="49" t="s">
        <v>14</v>
      </c>
      <c r="B429" s="40" t="s">
        <v>8</v>
      </c>
      <c r="C429" s="52">
        <v>1.87</v>
      </c>
      <c r="D429" s="31" t="str">
        <f t="shared" si="157"/>
        <v>NA</v>
      </c>
      <c r="E429" s="32">
        <f t="shared" si="179"/>
        <v>1.87</v>
      </c>
      <c r="F429" s="97">
        <v>180</v>
      </c>
      <c r="G429" s="32">
        <f t="shared" si="180"/>
        <v>9625.6684491978613</v>
      </c>
      <c r="H429" s="49" t="s">
        <v>1414</v>
      </c>
      <c r="I429" s="49" t="s">
        <v>9</v>
      </c>
      <c r="J429" s="49" t="s">
        <v>9</v>
      </c>
      <c r="K429" s="31"/>
      <c r="L429" s="31"/>
      <c r="M429" s="49" t="s">
        <v>33</v>
      </c>
      <c r="N429" s="49" t="s">
        <v>56</v>
      </c>
      <c r="O429" s="31"/>
      <c r="P429" s="49" t="s">
        <v>199</v>
      </c>
      <c r="Q429" s="56">
        <v>8.5</v>
      </c>
      <c r="R429" s="31" t="str">
        <f t="shared" si="153"/>
        <v>NA</v>
      </c>
      <c r="S429" s="49">
        <v>5</v>
      </c>
      <c r="T429" s="49">
        <v>523</v>
      </c>
      <c r="U429" s="49" t="s">
        <v>1422</v>
      </c>
      <c r="V429" s="31"/>
      <c r="W429" s="49">
        <v>523</v>
      </c>
      <c r="X429" s="49" t="s">
        <v>17</v>
      </c>
      <c r="Y429" s="32" t="str">
        <f>IF(AND(X429="CO Chemisorption",AA429&lt;&gt;"NA",AG429&lt;&gt;"NA"),AA429*AG429*0.001,"NA")</f>
        <v>NA</v>
      </c>
      <c r="Z429" s="32" t="str">
        <f>IF(AND(X429="H2 Chemisorption",AA429&lt;&gt;"NA",AG429&lt;&gt;"NA"),AA429*AG429*0.001,"NA")</f>
        <v>NA</v>
      </c>
      <c r="AA429" s="52">
        <v>74</v>
      </c>
      <c r="AB429" s="49" t="s">
        <v>9</v>
      </c>
      <c r="AC429" s="32" t="str">
        <f t="shared" si="154"/>
        <v>NA</v>
      </c>
      <c r="AD429" s="32">
        <f t="shared" si="155"/>
        <v>74</v>
      </c>
      <c r="AE429" s="32">
        <f t="shared" si="156"/>
        <v>14.72972972972973</v>
      </c>
      <c r="AF429" s="32">
        <f>IF(AND(AG429="NA",AE429&lt;&gt;"NA"),AE429,AG429)</f>
        <v>14.72972972972973</v>
      </c>
      <c r="AG429" s="40" t="s">
        <v>8</v>
      </c>
      <c r="AH429" s="52" t="s">
        <v>9</v>
      </c>
      <c r="AI429" s="40" t="s">
        <v>8</v>
      </c>
      <c r="AJ429" s="52" t="s">
        <v>9</v>
      </c>
      <c r="AK429" s="97">
        <v>13</v>
      </c>
      <c r="AL429" s="52" t="s">
        <v>9</v>
      </c>
      <c r="AM429" s="32">
        <f t="shared" si="181"/>
        <v>14.72972972972973</v>
      </c>
      <c r="AN429" s="40">
        <f t="shared" si="182"/>
        <v>14.72972972972973</v>
      </c>
      <c r="AO429" s="49" t="s">
        <v>8</v>
      </c>
      <c r="AP429" s="49">
        <v>2009</v>
      </c>
      <c r="AQ429" s="49" t="s">
        <v>1764</v>
      </c>
      <c r="AR429" s="49" t="s">
        <v>1265</v>
      </c>
      <c r="AS429" s="49" t="s">
        <v>306</v>
      </c>
      <c r="AT429" s="49" t="s">
        <v>230</v>
      </c>
      <c r="AU429" s="113" t="str">
        <f>AQ429&amp;", "&amp;AP429</f>
        <v>Tew, M.W., 2009</v>
      </c>
      <c r="AV429" s="53" t="s">
        <v>1267</v>
      </c>
      <c r="AW429" s="50" t="s">
        <v>827</v>
      </c>
    </row>
    <row r="430" spans="1:49" s="17" customFormat="1" x14ac:dyDescent="0.3">
      <c r="A430" s="31" t="s">
        <v>2439</v>
      </c>
      <c r="B430" s="97">
        <v>0.5</v>
      </c>
      <c r="C430" s="52">
        <v>0.6</v>
      </c>
      <c r="D430" s="31">
        <f t="shared" si="157"/>
        <v>0.19999999999999996</v>
      </c>
      <c r="E430" s="32">
        <f t="shared" si="179"/>
        <v>0.5</v>
      </c>
      <c r="F430" s="40"/>
      <c r="G430" s="32" t="s">
        <v>8</v>
      </c>
      <c r="H430" s="49" t="s">
        <v>63</v>
      </c>
      <c r="I430" s="49" t="s">
        <v>743</v>
      </c>
      <c r="J430" s="49" t="s">
        <v>8</v>
      </c>
      <c r="K430" s="31"/>
      <c r="L430" s="31"/>
      <c r="M430" s="49" t="s">
        <v>10</v>
      </c>
      <c r="N430" s="31" t="s">
        <v>1449</v>
      </c>
      <c r="O430" s="31"/>
      <c r="P430" s="49" t="s">
        <v>199</v>
      </c>
      <c r="Q430" s="31"/>
      <c r="R430" s="31" t="str">
        <f t="shared" si="153"/>
        <v>NA</v>
      </c>
      <c r="S430" s="31"/>
      <c r="T430" s="31"/>
      <c r="U430" s="49" t="s">
        <v>1422</v>
      </c>
      <c r="V430" s="49">
        <v>2</v>
      </c>
      <c r="W430" s="49">
        <v>523</v>
      </c>
      <c r="X430" s="49" t="s">
        <v>34</v>
      </c>
      <c r="Y430" s="32" t="str">
        <f t="shared" ref="Y430:Y456" si="183">IF(AND(X430="CO Chemisorption",AA430&lt;&gt;"NA",AG430&lt;&gt;"NA"),AA430*AG430*0.001,"NA")</f>
        <v>NA</v>
      </c>
      <c r="Z430" s="32" t="str">
        <f t="shared" ref="Z430:Z456" si="184">IF(AND(X430="H2 Chemisorption",AA430&lt;&gt;"NA",AG430&lt;&gt;"NA"),AA430*AG430*0.001,"NA")</f>
        <v>NA</v>
      </c>
      <c r="AA430" s="32" t="s">
        <v>8</v>
      </c>
      <c r="AB430" s="49" t="s">
        <v>9</v>
      </c>
      <c r="AC430" s="32">
        <f t="shared" si="154"/>
        <v>3.6333333333333333</v>
      </c>
      <c r="AD430" s="32">
        <f t="shared" si="155"/>
        <v>3.6333333333333333</v>
      </c>
      <c r="AE430" s="32" t="str">
        <f t="shared" si="156"/>
        <v>NA</v>
      </c>
      <c r="AF430" s="32" t="str">
        <f t="shared" ref="AF430:AF456" si="185">IF(AND(AG430="NA",AE430&lt;&gt;"NA"),AE430,AG430)</f>
        <v>NA</v>
      </c>
      <c r="AG430" s="40" t="s">
        <v>8</v>
      </c>
      <c r="AH430" s="52" t="s">
        <v>9</v>
      </c>
      <c r="AI430" s="97">
        <v>300</v>
      </c>
      <c r="AJ430" s="52" t="s">
        <v>9</v>
      </c>
      <c r="AK430" s="40" t="s">
        <v>8</v>
      </c>
      <c r="AL430" s="52" t="s">
        <v>9</v>
      </c>
      <c r="AM430" s="32" t="str">
        <f t="shared" si="181"/>
        <v>NA</v>
      </c>
      <c r="AN430" s="40">
        <f t="shared" si="182"/>
        <v>300</v>
      </c>
      <c r="AO430" s="34" t="s">
        <v>2841</v>
      </c>
      <c r="AP430" s="49">
        <v>2010</v>
      </c>
      <c r="AQ430" s="49" t="s">
        <v>456</v>
      </c>
      <c r="AR430" s="49" t="s">
        <v>119</v>
      </c>
      <c r="AS430" s="49" t="s">
        <v>455</v>
      </c>
      <c r="AT430" s="49" t="s">
        <v>179</v>
      </c>
      <c r="AU430" s="113" t="str">
        <f>AQ430&amp;", "&amp;AP430</f>
        <v>Ordóñez, S., 2010</v>
      </c>
      <c r="AV430" s="3"/>
      <c r="AW430" s="50"/>
    </row>
    <row r="431" spans="1:49" s="17" customFormat="1" x14ac:dyDescent="0.3">
      <c r="A431" s="31" t="s">
        <v>2439</v>
      </c>
      <c r="B431" s="97">
        <v>1</v>
      </c>
      <c r="C431" s="52">
        <v>1</v>
      </c>
      <c r="D431" s="31">
        <f t="shared" si="157"/>
        <v>0</v>
      </c>
      <c r="E431" s="32">
        <f t="shared" si="179"/>
        <v>1</v>
      </c>
      <c r="F431" s="40"/>
      <c r="G431" s="32" t="s">
        <v>8</v>
      </c>
      <c r="H431" s="49" t="s">
        <v>63</v>
      </c>
      <c r="I431" s="49" t="s">
        <v>743</v>
      </c>
      <c r="J431" s="49" t="s">
        <v>8</v>
      </c>
      <c r="K431" s="31"/>
      <c r="L431" s="31"/>
      <c r="M431" s="49" t="s">
        <v>10</v>
      </c>
      <c r="N431" s="31" t="s">
        <v>1449</v>
      </c>
      <c r="O431" s="31"/>
      <c r="P431" s="49" t="s">
        <v>199</v>
      </c>
      <c r="Q431" s="31"/>
      <c r="R431" s="31" t="str">
        <f t="shared" si="153"/>
        <v>NA</v>
      </c>
      <c r="S431" s="31"/>
      <c r="T431" s="31"/>
      <c r="U431" s="49" t="s">
        <v>1422</v>
      </c>
      <c r="V431" s="49">
        <v>2</v>
      </c>
      <c r="W431" s="49">
        <v>523</v>
      </c>
      <c r="X431" s="49" t="s">
        <v>17</v>
      </c>
      <c r="Y431" s="32" t="str">
        <f t="shared" si="183"/>
        <v>NA</v>
      </c>
      <c r="Z431" s="32" t="str">
        <f t="shared" si="184"/>
        <v>NA</v>
      </c>
      <c r="AA431" s="32" t="s">
        <v>8</v>
      </c>
      <c r="AB431" s="49" t="s">
        <v>9</v>
      </c>
      <c r="AC431" s="32">
        <f t="shared" si="154"/>
        <v>3.5161290322580645</v>
      </c>
      <c r="AD431" s="32">
        <f t="shared" si="155"/>
        <v>3.5161290322580645</v>
      </c>
      <c r="AE431" s="32" t="str">
        <f t="shared" si="156"/>
        <v>NA</v>
      </c>
      <c r="AF431" s="32">
        <f t="shared" si="185"/>
        <v>310</v>
      </c>
      <c r="AG431" s="97">
        <v>310</v>
      </c>
      <c r="AH431" s="52" t="s">
        <v>9</v>
      </c>
      <c r="AI431" s="97">
        <v>300</v>
      </c>
      <c r="AJ431" s="52" t="s">
        <v>9</v>
      </c>
      <c r="AK431" s="97">
        <v>270</v>
      </c>
      <c r="AL431" s="52" t="s">
        <v>9</v>
      </c>
      <c r="AM431" s="32">
        <f t="shared" si="181"/>
        <v>310</v>
      </c>
      <c r="AN431" s="40">
        <f t="shared" si="182"/>
        <v>310</v>
      </c>
      <c r="AO431" s="34" t="s">
        <v>2841</v>
      </c>
      <c r="AP431" s="49">
        <v>2010</v>
      </c>
      <c r="AQ431" s="49" t="s">
        <v>456</v>
      </c>
      <c r="AR431" s="49" t="s">
        <v>119</v>
      </c>
      <c r="AS431" s="49" t="s">
        <v>455</v>
      </c>
      <c r="AT431" s="49" t="s">
        <v>179</v>
      </c>
      <c r="AU431" s="113" t="str">
        <f t="shared" ref="AU431:AU439" si="186">AQ431&amp;", "&amp;AP431</f>
        <v>Ordóñez, S., 2010</v>
      </c>
      <c r="AV431" s="3"/>
      <c r="AW431" s="50"/>
    </row>
    <row r="432" spans="1:49" s="17" customFormat="1" x14ac:dyDescent="0.3">
      <c r="A432" s="31" t="s">
        <v>2439</v>
      </c>
      <c r="B432" s="97">
        <v>0.5</v>
      </c>
      <c r="C432" s="52">
        <v>0.55000000000000004</v>
      </c>
      <c r="D432" s="31">
        <f t="shared" si="157"/>
        <v>0.10000000000000009</v>
      </c>
      <c r="E432" s="32">
        <f t="shared" si="179"/>
        <v>0.5</v>
      </c>
      <c r="F432" s="40"/>
      <c r="G432" s="32" t="s">
        <v>8</v>
      </c>
      <c r="H432" s="49" t="s">
        <v>63</v>
      </c>
      <c r="I432" s="49" t="s">
        <v>743</v>
      </c>
      <c r="J432" s="49" t="s">
        <v>458</v>
      </c>
      <c r="K432" s="31"/>
      <c r="L432" s="31"/>
      <c r="M432" s="49" t="s">
        <v>10</v>
      </c>
      <c r="N432" s="31" t="s">
        <v>1449</v>
      </c>
      <c r="O432" s="31"/>
      <c r="P432" s="49" t="s">
        <v>199</v>
      </c>
      <c r="Q432" s="31"/>
      <c r="R432" s="31" t="str">
        <f t="shared" si="153"/>
        <v>NA</v>
      </c>
      <c r="S432" s="31"/>
      <c r="T432" s="31"/>
      <c r="U432" s="49" t="s">
        <v>1422</v>
      </c>
      <c r="V432" s="49">
        <v>2</v>
      </c>
      <c r="W432" s="49">
        <v>523</v>
      </c>
      <c r="X432" s="49" t="s">
        <v>34</v>
      </c>
      <c r="Y432" s="32" t="str">
        <f t="shared" si="183"/>
        <v>NA</v>
      </c>
      <c r="Z432" s="32" t="str">
        <f t="shared" si="184"/>
        <v>NA</v>
      </c>
      <c r="AA432" s="32" t="s">
        <v>8</v>
      </c>
      <c r="AB432" s="49" t="s">
        <v>9</v>
      </c>
      <c r="AC432" s="32">
        <f t="shared" si="154"/>
        <v>3.6333333333333333</v>
      </c>
      <c r="AD432" s="32">
        <f t="shared" si="155"/>
        <v>3.6333333333333333</v>
      </c>
      <c r="AE432" s="32" t="str">
        <f t="shared" si="156"/>
        <v>NA</v>
      </c>
      <c r="AF432" s="32" t="str">
        <f t="shared" si="185"/>
        <v>NA</v>
      </c>
      <c r="AG432" s="40" t="s">
        <v>8</v>
      </c>
      <c r="AH432" s="52" t="s">
        <v>9</v>
      </c>
      <c r="AI432" s="97">
        <v>300</v>
      </c>
      <c r="AJ432" s="52" t="s">
        <v>9</v>
      </c>
      <c r="AK432" s="40" t="s">
        <v>8</v>
      </c>
      <c r="AL432" s="52" t="s">
        <v>9</v>
      </c>
      <c r="AM432" s="32" t="str">
        <f t="shared" si="181"/>
        <v>NA</v>
      </c>
      <c r="AN432" s="40">
        <f t="shared" si="182"/>
        <v>300</v>
      </c>
      <c r="AO432" s="34" t="s">
        <v>2841</v>
      </c>
      <c r="AP432" s="49">
        <v>2010</v>
      </c>
      <c r="AQ432" s="49" t="s">
        <v>456</v>
      </c>
      <c r="AR432" s="49" t="s">
        <v>119</v>
      </c>
      <c r="AS432" s="49" t="s">
        <v>455</v>
      </c>
      <c r="AT432" s="49" t="s">
        <v>179</v>
      </c>
      <c r="AU432" s="113" t="str">
        <f t="shared" si="186"/>
        <v>Ordóñez, S., 2010</v>
      </c>
      <c r="AV432" s="3"/>
      <c r="AW432" s="50"/>
    </row>
    <row r="433" spans="1:49" s="17" customFormat="1" x14ac:dyDescent="0.3">
      <c r="A433" s="31" t="s">
        <v>2439</v>
      </c>
      <c r="B433" s="97">
        <v>1</v>
      </c>
      <c r="C433" s="52">
        <v>0.98</v>
      </c>
      <c r="D433" s="31">
        <f t="shared" si="157"/>
        <v>2.0000000000000018E-2</v>
      </c>
      <c r="E433" s="32">
        <f t="shared" si="179"/>
        <v>1</v>
      </c>
      <c r="F433" s="40"/>
      <c r="G433" s="32" t="s">
        <v>8</v>
      </c>
      <c r="H433" s="49" t="s">
        <v>63</v>
      </c>
      <c r="I433" s="49" t="s">
        <v>743</v>
      </c>
      <c r="J433" s="49" t="s">
        <v>458</v>
      </c>
      <c r="K433" s="31"/>
      <c r="L433" s="31"/>
      <c r="M433" s="49" t="s">
        <v>10</v>
      </c>
      <c r="N433" s="31" t="s">
        <v>1449</v>
      </c>
      <c r="O433" s="31"/>
      <c r="P433" s="49" t="s">
        <v>199</v>
      </c>
      <c r="Q433" s="31"/>
      <c r="R433" s="31" t="str">
        <f t="shared" si="153"/>
        <v>NA</v>
      </c>
      <c r="S433" s="31"/>
      <c r="T433" s="31"/>
      <c r="U433" s="49" t="s">
        <v>1422</v>
      </c>
      <c r="V433" s="49">
        <v>2</v>
      </c>
      <c r="W433" s="49">
        <v>523</v>
      </c>
      <c r="X433" s="49" t="s">
        <v>17</v>
      </c>
      <c r="Y433" s="32" t="str">
        <f t="shared" si="183"/>
        <v>NA</v>
      </c>
      <c r="Z433" s="32" t="str">
        <f t="shared" si="184"/>
        <v>NA</v>
      </c>
      <c r="AA433" s="32" t="s">
        <v>8</v>
      </c>
      <c r="AB433" s="49" t="s">
        <v>9</v>
      </c>
      <c r="AC433" s="32">
        <f t="shared" si="154"/>
        <v>3.3030303030303032</v>
      </c>
      <c r="AD433" s="32">
        <f t="shared" si="155"/>
        <v>3.3030303030303032</v>
      </c>
      <c r="AE433" s="32" t="str">
        <f t="shared" si="156"/>
        <v>NA</v>
      </c>
      <c r="AF433" s="32">
        <f t="shared" si="185"/>
        <v>330</v>
      </c>
      <c r="AG433" s="97">
        <v>330</v>
      </c>
      <c r="AH433" s="52" t="s">
        <v>9</v>
      </c>
      <c r="AI433" s="97">
        <v>300</v>
      </c>
      <c r="AJ433" s="52" t="s">
        <v>9</v>
      </c>
      <c r="AK433" s="97">
        <v>260</v>
      </c>
      <c r="AL433" s="52" t="s">
        <v>9</v>
      </c>
      <c r="AM433" s="32">
        <f t="shared" si="181"/>
        <v>330</v>
      </c>
      <c r="AN433" s="40">
        <f t="shared" si="182"/>
        <v>330</v>
      </c>
      <c r="AO433" s="34" t="s">
        <v>2841</v>
      </c>
      <c r="AP433" s="49">
        <v>2010</v>
      </c>
      <c r="AQ433" s="49" t="s">
        <v>456</v>
      </c>
      <c r="AR433" s="49" t="s">
        <v>119</v>
      </c>
      <c r="AS433" s="49" t="s">
        <v>455</v>
      </c>
      <c r="AT433" s="49" t="s">
        <v>179</v>
      </c>
      <c r="AU433" s="113" t="str">
        <f t="shared" si="186"/>
        <v>Ordóñez, S., 2010</v>
      </c>
      <c r="AV433" s="3"/>
      <c r="AW433" s="50"/>
    </row>
    <row r="434" spans="1:49" s="17" customFormat="1" x14ac:dyDescent="0.3">
      <c r="A434" s="31" t="s">
        <v>2439</v>
      </c>
      <c r="B434" s="97">
        <v>0.5</v>
      </c>
      <c r="C434" s="52">
        <v>0.55000000000000004</v>
      </c>
      <c r="D434" s="31">
        <f t="shared" si="157"/>
        <v>0.10000000000000009</v>
      </c>
      <c r="E434" s="32">
        <f t="shared" si="179"/>
        <v>0.5</v>
      </c>
      <c r="F434" s="40"/>
      <c r="G434" s="32" t="s">
        <v>8</v>
      </c>
      <c r="H434" s="49" t="s">
        <v>63</v>
      </c>
      <c r="I434" s="49" t="s">
        <v>743</v>
      </c>
      <c r="J434" s="49" t="s">
        <v>8</v>
      </c>
      <c r="K434" s="31"/>
      <c r="L434" s="31"/>
      <c r="M434" s="49" t="s">
        <v>10</v>
      </c>
      <c r="N434" s="49" t="s">
        <v>457</v>
      </c>
      <c r="O434" s="31"/>
      <c r="P434" s="49" t="s">
        <v>199</v>
      </c>
      <c r="Q434" s="31"/>
      <c r="R434" s="31" t="str">
        <f t="shared" si="153"/>
        <v>NA</v>
      </c>
      <c r="S434" s="31"/>
      <c r="T434" s="31"/>
      <c r="U434" s="49" t="s">
        <v>1422</v>
      </c>
      <c r="V434" s="49">
        <v>2</v>
      </c>
      <c r="W434" s="49">
        <v>523</v>
      </c>
      <c r="X434" s="49" t="s">
        <v>34</v>
      </c>
      <c r="Y434" s="32" t="str">
        <f t="shared" si="183"/>
        <v>NA</v>
      </c>
      <c r="Z434" s="32" t="str">
        <f t="shared" si="184"/>
        <v>NA</v>
      </c>
      <c r="AA434" s="32" t="s">
        <v>8</v>
      </c>
      <c r="AB434" s="49" t="s">
        <v>9</v>
      </c>
      <c r="AC434" s="32">
        <f t="shared" si="154"/>
        <v>4.7391304347826084</v>
      </c>
      <c r="AD434" s="32">
        <f t="shared" si="155"/>
        <v>4.7391304347826084</v>
      </c>
      <c r="AE434" s="32" t="str">
        <f t="shared" si="156"/>
        <v>NA</v>
      </c>
      <c r="AF434" s="32" t="str">
        <f t="shared" si="185"/>
        <v>NA</v>
      </c>
      <c r="AG434" s="40" t="s">
        <v>8</v>
      </c>
      <c r="AH434" s="52" t="s">
        <v>9</v>
      </c>
      <c r="AI434" s="97">
        <v>230</v>
      </c>
      <c r="AJ434" s="52" t="s">
        <v>9</v>
      </c>
      <c r="AK434" s="40" t="s">
        <v>8</v>
      </c>
      <c r="AL434" s="52" t="s">
        <v>9</v>
      </c>
      <c r="AM434" s="32" t="str">
        <f t="shared" si="181"/>
        <v>NA</v>
      </c>
      <c r="AN434" s="40">
        <f t="shared" si="182"/>
        <v>230</v>
      </c>
      <c r="AO434" s="34" t="s">
        <v>2841</v>
      </c>
      <c r="AP434" s="49">
        <v>2010</v>
      </c>
      <c r="AQ434" s="49" t="s">
        <v>456</v>
      </c>
      <c r="AR434" s="49" t="s">
        <v>119</v>
      </c>
      <c r="AS434" s="49" t="s">
        <v>455</v>
      </c>
      <c r="AT434" s="49" t="s">
        <v>179</v>
      </c>
      <c r="AU434" s="113" t="str">
        <f t="shared" si="186"/>
        <v>Ordóñez, S., 2010</v>
      </c>
      <c r="AV434" s="3"/>
      <c r="AW434" s="50"/>
    </row>
    <row r="435" spans="1:49" s="17" customFormat="1" x14ac:dyDescent="0.3">
      <c r="A435" s="31" t="s">
        <v>2439</v>
      </c>
      <c r="B435" s="97">
        <v>1</v>
      </c>
      <c r="C435" s="52">
        <v>1.02</v>
      </c>
      <c r="D435" s="31">
        <f t="shared" si="157"/>
        <v>2.0000000000000018E-2</v>
      </c>
      <c r="E435" s="32">
        <f t="shared" si="179"/>
        <v>1</v>
      </c>
      <c r="F435" s="40"/>
      <c r="G435" s="32" t="s">
        <v>8</v>
      </c>
      <c r="H435" s="49" t="s">
        <v>63</v>
      </c>
      <c r="I435" s="49" t="s">
        <v>743</v>
      </c>
      <c r="J435" s="49" t="s">
        <v>8</v>
      </c>
      <c r="K435" s="31"/>
      <c r="L435" s="31"/>
      <c r="M435" s="49" t="s">
        <v>10</v>
      </c>
      <c r="N435" s="49" t="s">
        <v>457</v>
      </c>
      <c r="O435" s="31"/>
      <c r="P435" s="49" t="s">
        <v>199</v>
      </c>
      <c r="Q435" s="31"/>
      <c r="R435" s="31" t="str">
        <f t="shared" si="153"/>
        <v>NA</v>
      </c>
      <c r="S435" s="31"/>
      <c r="T435" s="31"/>
      <c r="U435" s="49" t="s">
        <v>1422</v>
      </c>
      <c r="V435" s="49">
        <v>2</v>
      </c>
      <c r="W435" s="49">
        <v>523</v>
      </c>
      <c r="X435" s="49" t="s">
        <v>17</v>
      </c>
      <c r="Y435" s="32" t="str">
        <f t="shared" si="183"/>
        <v>NA</v>
      </c>
      <c r="Z435" s="32" t="str">
        <f t="shared" si="184"/>
        <v>NA</v>
      </c>
      <c r="AA435" s="32" t="s">
        <v>8</v>
      </c>
      <c r="AB435" s="49" t="s">
        <v>9</v>
      </c>
      <c r="AC435" s="32">
        <f t="shared" si="154"/>
        <v>3.8928571428571428</v>
      </c>
      <c r="AD435" s="32">
        <f t="shared" si="155"/>
        <v>3.8928571428571428</v>
      </c>
      <c r="AE435" s="32" t="str">
        <f t="shared" si="156"/>
        <v>NA</v>
      </c>
      <c r="AF435" s="32">
        <f t="shared" si="185"/>
        <v>280</v>
      </c>
      <c r="AG435" s="97">
        <v>280</v>
      </c>
      <c r="AH435" s="52" t="s">
        <v>9</v>
      </c>
      <c r="AI435" s="97">
        <v>280</v>
      </c>
      <c r="AJ435" s="52" t="s">
        <v>9</v>
      </c>
      <c r="AK435" s="97">
        <v>240</v>
      </c>
      <c r="AL435" s="52" t="s">
        <v>9</v>
      </c>
      <c r="AM435" s="32">
        <f t="shared" si="181"/>
        <v>280</v>
      </c>
      <c r="AN435" s="40">
        <f t="shared" si="182"/>
        <v>280</v>
      </c>
      <c r="AO435" s="34" t="s">
        <v>2841</v>
      </c>
      <c r="AP435" s="49">
        <v>2010</v>
      </c>
      <c r="AQ435" s="49" t="s">
        <v>456</v>
      </c>
      <c r="AR435" s="49" t="s">
        <v>119</v>
      </c>
      <c r="AS435" s="49" t="s">
        <v>455</v>
      </c>
      <c r="AT435" s="49" t="s">
        <v>179</v>
      </c>
      <c r="AU435" s="113" t="str">
        <f t="shared" si="186"/>
        <v>Ordóñez, S., 2010</v>
      </c>
      <c r="AV435" s="3"/>
      <c r="AW435" s="50"/>
    </row>
    <row r="436" spans="1:49" s="17" customFormat="1" x14ac:dyDescent="0.3">
      <c r="A436" s="31" t="s">
        <v>2439</v>
      </c>
      <c r="B436" s="97">
        <v>0.5</v>
      </c>
      <c r="C436" s="52">
        <v>0.57999999999999996</v>
      </c>
      <c r="D436" s="31">
        <f t="shared" si="157"/>
        <v>0.15999999999999992</v>
      </c>
      <c r="E436" s="32">
        <f t="shared" si="179"/>
        <v>0.5</v>
      </c>
      <c r="F436" s="40"/>
      <c r="G436" s="32" t="s">
        <v>8</v>
      </c>
      <c r="H436" s="49" t="s">
        <v>63</v>
      </c>
      <c r="I436" s="49" t="s">
        <v>743</v>
      </c>
      <c r="J436" s="49" t="s">
        <v>458</v>
      </c>
      <c r="K436" s="31"/>
      <c r="L436" s="31"/>
      <c r="M436" s="49" t="s">
        <v>10</v>
      </c>
      <c r="N436" s="49" t="s">
        <v>457</v>
      </c>
      <c r="O436" s="31"/>
      <c r="P436" s="49" t="s">
        <v>199</v>
      </c>
      <c r="Q436" s="31"/>
      <c r="R436" s="31" t="str">
        <f t="shared" si="153"/>
        <v>NA</v>
      </c>
      <c r="S436" s="31"/>
      <c r="T436" s="31"/>
      <c r="U436" s="49" t="s">
        <v>1422</v>
      </c>
      <c r="V436" s="49">
        <v>2</v>
      </c>
      <c r="W436" s="49">
        <v>523</v>
      </c>
      <c r="X436" s="49" t="s">
        <v>34</v>
      </c>
      <c r="Y436" s="32" t="str">
        <f t="shared" si="183"/>
        <v>NA</v>
      </c>
      <c r="Z436" s="32" t="str">
        <f t="shared" si="184"/>
        <v>NA</v>
      </c>
      <c r="AA436" s="32" t="s">
        <v>8</v>
      </c>
      <c r="AB436" s="49" t="s">
        <v>9</v>
      </c>
      <c r="AC436" s="32">
        <f t="shared" si="154"/>
        <v>3.7586206896551726</v>
      </c>
      <c r="AD436" s="32">
        <f t="shared" si="155"/>
        <v>3.7586206896551726</v>
      </c>
      <c r="AE436" s="32" t="str">
        <f t="shared" si="156"/>
        <v>NA</v>
      </c>
      <c r="AF436" s="32" t="str">
        <f t="shared" si="185"/>
        <v>NA</v>
      </c>
      <c r="AG436" s="40" t="s">
        <v>8</v>
      </c>
      <c r="AH436" s="52" t="s">
        <v>9</v>
      </c>
      <c r="AI436" s="97">
        <v>290</v>
      </c>
      <c r="AJ436" s="52" t="s">
        <v>9</v>
      </c>
      <c r="AK436" s="40" t="s">
        <v>8</v>
      </c>
      <c r="AL436" s="52" t="s">
        <v>9</v>
      </c>
      <c r="AM436" s="32" t="str">
        <f t="shared" si="181"/>
        <v>NA</v>
      </c>
      <c r="AN436" s="40">
        <f t="shared" si="182"/>
        <v>290</v>
      </c>
      <c r="AO436" s="34" t="s">
        <v>2841</v>
      </c>
      <c r="AP436" s="49">
        <v>2010</v>
      </c>
      <c r="AQ436" s="49" t="s">
        <v>456</v>
      </c>
      <c r="AR436" s="49" t="s">
        <v>119</v>
      </c>
      <c r="AS436" s="49" t="s">
        <v>455</v>
      </c>
      <c r="AT436" s="49" t="s">
        <v>179</v>
      </c>
      <c r="AU436" s="113" t="str">
        <f t="shared" si="186"/>
        <v>Ordóñez, S., 2010</v>
      </c>
      <c r="AV436" s="3"/>
      <c r="AW436" s="50"/>
    </row>
    <row r="437" spans="1:49" s="17" customFormat="1" x14ac:dyDescent="0.3">
      <c r="A437" s="31" t="s">
        <v>2439</v>
      </c>
      <c r="B437" s="97">
        <v>1</v>
      </c>
      <c r="C437" s="52">
        <v>1.06</v>
      </c>
      <c r="D437" s="31">
        <f t="shared" si="157"/>
        <v>6.0000000000000053E-2</v>
      </c>
      <c r="E437" s="32">
        <f t="shared" si="179"/>
        <v>1</v>
      </c>
      <c r="F437" s="40"/>
      <c r="G437" s="32" t="s">
        <v>8</v>
      </c>
      <c r="H437" s="49" t="s">
        <v>63</v>
      </c>
      <c r="I437" s="49" t="s">
        <v>743</v>
      </c>
      <c r="J437" s="49" t="s">
        <v>458</v>
      </c>
      <c r="K437" s="31"/>
      <c r="L437" s="31"/>
      <c r="M437" s="49" t="s">
        <v>10</v>
      </c>
      <c r="N437" s="49" t="s">
        <v>457</v>
      </c>
      <c r="O437" s="31"/>
      <c r="P437" s="49" t="s">
        <v>199</v>
      </c>
      <c r="Q437" s="31"/>
      <c r="R437" s="31" t="str">
        <f t="shared" si="153"/>
        <v>NA</v>
      </c>
      <c r="S437" s="31"/>
      <c r="T437" s="31"/>
      <c r="U437" s="49" t="s">
        <v>1422</v>
      </c>
      <c r="V437" s="49">
        <v>2</v>
      </c>
      <c r="W437" s="49">
        <v>523</v>
      </c>
      <c r="X437" s="49" t="s">
        <v>17</v>
      </c>
      <c r="Y437" s="32" t="str">
        <f t="shared" si="183"/>
        <v>NA</v>
      </c>
      <c r="Z437" s="32" t="str">
        <f t="shared" si="184"/>
        <v>NA</v>
      </c>
      <c r="AA437" s="32" t="s">
        <v>8</v>
      </c>
      <c r="AB437" s="49" t="s">
        <v>9</v>
      </c>
      <c r="AC437" s="32">
        <f t="shared" si="154"/>
        <v>3.6333333333333333</v>
      </c>
      <c r="AD437" s="32">
        <f t="shared" si="155"/>
        <v>3.6333333333333333</v>
      </c>
      <c r="AE437" s="32" t="str">
        <f t="shared" si="156"/>
        <v>NA</v>
      </c>
      <c r="AF437" s="32">
        <f t="shared" si="185"/>
        <v>300</v>
      </c>
      <c r="AG437" s="97">
        <v>300</v>
      </c>
      <c r="AH437" s="52" t="s">
        <v>9</v>
      </c>
      <c r="AI437" s="97">
        <v>300</v>
      </c>
      <c r="AJ437" s="52" t="s">
        <v>9</v>
      </c>
      <c r="AK437" s="97">
        <v>290</v>
      </c>
      <c r="AL437" s="52" t="s">
        <v>9</v>
      </c>
      <c r="AM437" s="32">
        <f t="shared" si="181"/>
        <v>300</v>
      </c>
      <c r="AN437" s="40">
        <f t="shared" si="182"/>
        <v>300</v>
      </c>
      <c r="AO437" s="34" t="s">
        <v>2841</v>
      </c>
      <c r="AP437" s="49">
        <v>2010</v>
      </c>
      <c r="AQ437" s="49" t="s">
        <v>456</v>
      </c>
      <c r="AR437" s="49" t="s">
        <v>119</v>
      </c>
      <c r="AS437" s="49" t="s">
        <v>455</v>
      </c>
      <c r="AT437" s="49" t="s">
        <v>179</v>
      </c>
      <c r="AU437" s="113" t="str">
        <f t="shared" si="186"/>
        <v>Ordóñez, S., 2010</v>
      </c>
      <c r="AV437" s="3"/>
      <c r="AW437" s="50"/>
    </row>
    <row r="438" spans="1:49" s="17" customFormat="1" x14ac:dyDescent="0.3">
      <c r="A438" s="31" t="s">
        <v>2439</v>
      </c>
      <c r="B438" s="97">
        <v>0.5</v>
      </c>
      <c r="C438" s="52">
        <v>0.54</v>
      </c>
      <c r="D438" s="31">
        <f t="shared" si="157"/>
        <v>8.0000000000000071E-2</v>
      </c>
      <c r="E438" s="32">
        <f t="shared" si="179"/>
        <v>0.5</v>
      </c>
      <c r="F438" s="40"/>
      <c r="G438" s="32" t="s">
        <v>8</v>
      </c>
      <c r="H438" s="49" t="s">
        <v>63</v>
      </c>
      <c r="I438" s="49" t="s">
        <v>743</v>
      </c>
      <c r="J438" s="49" t="s">
        <v>8</v>
      </c>
      <c r="K438" s="31"/>
      <c r="L438" s="31"/>
      <c r="M438" s="49" t="s">
        <v>10</v>
      </c>
      <c r="N438" s="49" t="s">
        <v>457</v>
      </c>
      <c r="O438" s="31"/>
      <c r="P438" s="49" t="s">
        <v>199</v>
      </c>
      <c r="Q438" s="31"/>
      <c r="R438" s="31" t="str">
        <f t="shared" si="153"/>
        <v>NA</v>
      </c>
      <c r="S438" s="31"/>
      <c r="T438" s="31"/>
      <c r="U438" s="49" t="s">
        <v>1422</v>
      </c>
      <c r="V438" s="49">
        <v>2</v>
      </c>
      <c r="W438" s="49">
        <v>400</v>
      </c>
      <c r="X438" s="49" t="s">
        <v>34</v>
      </c>
      <c r="Y438" s="32" t="str">
        <f t="shared" si="183"/>
        <v>NA</v>
      </c>
      <c r="Z438" s="32" t="str">
        <f t="shared" si="184"/>
        <v>NA</v>
      </c>
      <c r="AA438" s="32" t="s">
        <v>8</v>
      </c>
      <c r="AB438" s="49" t="s">
        <v>9</v>
      </c>
      <c r="AC438" s="32">
        <f t="shared" si="154"/>
        <v>5.1904761904761907</v>
      </c>
      <c r="AD438" s="32">
        <f t="shared" si="155"/>
        <v>5.1904761904761907</v>
      </c>
      <c r="AE438" s="32" t="str">
        <f t="shared" si="156"/>
        <v>NA</v>
      </c>
      <c r="AF438" s="32" t="str">
        <f t="shared" si="185"/>
        <v>NA</v>
      </c>
      <c r="AG438" s="40" t="s">
        <v>8</v>
      </c>
      <c r="AH438" s="52" t="s">
        <v>9</v>
      </c>
      <c r="AI438" s="97">
        <v>210</v>
      </c>
      <c r="AJ438" s="52" t="s">
        <v>9</v>
      </c>
      <c r="AK438" s="40" t="s">
        <v>8</v>
      </c>
      <c r="AL438" s="52" t="s">
        <v>9</v>
      </c>
      <c r="AM438" s="32" t="str">
        <f t="shared" si="181"/>
        <v>NA</v>
      </c>
      <c r="AN438" s="40">
        <f t="shared" si="182"/>
        <v>210</v>
      </c>
      <c r="AO438" s="34" t="s">
        <v>2841</v>
      </c>
      <c r="AP438" s="49">
        <v>2010</v>
      </c>
      <c r="AQ438" s="49" t="s">
        <v>456</v>
      </c>
      <c r="AR438" s="49" t="s">
        <v>119</v>
      </c>
      <c r="AS438" s="49" t="s">
        <v>455</v>
      </c>
      <c r="AT438" s="49" t="s">
        <v>179</v>
      </c>
      <c r="AU438" s="113" t="str">
        <f t="shared" si="186"/>
        <v>Ordóñez, S., 2010</v>
      </c>
      <c r="AV438" s="3"/>
      <c r="AW438" s="50"/>
    </row>
    <row r="439" spans="1:49" s="17" customFormat="1" x14ac:dyDescent="0.3">
      <c r="A439" s="31" t="s">
        <v>2439</v>
      </c>
      <c r="B439" s="97">
        <v>0.5</v>
      </c>
      <c r="C439" s="52">
        <v>0.55000000000000004</v>
      </c>
      <c r="D439" s="31">
        <f t="shared" si="157"/>
        <v>0.10000000000000009</v>
      </c>
      <c r="E439" s="32">
        <f t="shared" si="179"/>
        <v>0.5</v>
      </c>
      <c r="F439" s="40"/>
      <c r="G439" s="32" t="s">
        <v>8</v>
      </c>
      <c r="H439" s="49" t="s">
        <v>63</v>
      </c>
      <c r="I439" s="49" t="s">
        <v>743</v>
      </c>
      <c r="J439" s="49" t="s">
        <v>8</v>
      </c>
      <c r="K439" s="31"/>
      <c r="L439" s="31"/>
      <c r="M439" s="49" t="s">
        <v>10</v>
      </c>
      <c r="N439" s="49" t="s">
        <v>457</v>
      </c>
      <c r="O439" s="31"/>
      <c r="P439" s="49" t="s">
        <v>199</v>
      </c>
      <c r="Q439" s="31"/>
      <c r="R439" s="31" t="str">
        <f t="shared" si="153"/>
        <v>NA</v>
      </c>
      <c r="S439" s="31"/>
      <c r="T439" s="31"/>
      <c r="U439" s="49" t="s">
        <v>1422</v>
      </c>
      <c r="V439" s="49">
        <v>2</v>
      </c>
      <c r="W439" s="49">
        <v>673</v>
      </c>
      <c r="X439" s="49" t="s">
        <v>34</v>
      </c>
      <c r="Y439" s="32" t="str">
        <f t="shared" si="183"/>
        <v>NA</v>
      </c>
      <c r="Z439" s="32" t="str">
        <f t="shared" si="184"/>
        <v>NA</v>
      </c>
      <c r="AA439" s="32" t="s">
        <v>8</v>
      </c>
      <c r="AB439" s="49" t="s">
        <v>9</v>
      </c>
      <c r="AC439" s="32">
        <f t="shared" si="154"/>
        <v>4.1923076923076925</v>
      </c>
      <c r="AD439" s="32">
        <f t="shared" si="155"/>
        <v>4.1923076923076925</v>
      </c>
      <c r="AE439" s="32" t="str">
        <f t="shared" si="156"/>
        <v>NA</v>
      </c>
      <c r="AF439" s="32" t="str">
        <f t="shared" si="185"/>
        <v>NA</v>
      </c>
      <c r="AG439" s="40" t="s">
        <v>8</v>
      </c>
      <c r="AH439" s="52" t="s">
        <v>9</v>
      </c>
      <c r="AI439" s="97">
        <v>260</v>
      </c>
      <c r="AJ439" s="52" t="s">
        <v>9</v>
      </c>
      <c r="AK439" s="40" t="s">
        <v>8</v>
      </c>
      <c r="AL439" s="52" t="s">
        <v>9</v>
      </c>
      <c r="AM439" s="32" t="str">
        <f t="shared" si="181"/>
        <v>NA</v>
      </c>
      <c r="AN439" s="40">
        <f t="shared" si="182"/>
        <v>260</v>
      </c>
      <c r="AO439" s="34" t="s">
        <v>2841</v>
      </c>
      <c r="AP439" s="49">
        <v>2010</v>
      </c>
      <c r="AQ439" s="49" t="s">
        <v>456</v>
      </c>
      <c r="AR439" s="49" t="s">
        <v>119</v>
      </c>
      <c r="AS439" s="49" t="s">
        <v>455</v>
      </c>
      <c r="AT439" s="49" t="s">
        <v>179</v>
      </c>
      <c r="AU439" s="113" t="str">
        <f t="shared" si="186"/>
        <v>Ordóñez, S., 2010</v>
      </c>
      <c r="AV439" s="3"/>
      <c r="AW439" s="50"/>
    </row>
    <row r="440" spans="1:49" s="17" customFormat="1" x14ac:dyDescent="0.3">
      <c r="A440" s="49" t="s">
        <v>14</v>
      </c>
      <c r="B440" s="97">
        <v>3.5</v>
      </c>
      <c r="C440" s="32" t="s">
        <v>8</v>
      </c>
      <c r="D440" s="31" t="str">
        <f t="shared" si="157"/>
        <v>NA</v>
      </c>
      <c r="E440" s="32">
        <f t="shared" si="179"/>
        <v>3.5</v>
      </c>
      <c r="F440" s="97">
        <v>902.31</v>
      </c>
      <c r="G440" s="32">
        <f t="shared" si="180"/>
        <v>25780.285714285714</v>
      </c>
      <c r="H440" s="49" t="s">
        <v>63</v>
      </c>
      <c r="I440" s="49" t="s">
        <v>744</v>
      </c>
      <c r="J440" s="49" t="s">
        <v>9</v>
      </c>
      <c r="K440" s="31"/>
      <c r="L440" s="31"/>
      <c r="M440" s="49" t="s">
        <v>24</v>
      </c>
      <c r="N440" s="31" t="s">
        <v>56</v>
      </c>
      <c r="O440" s="31"/>
      <c r="P440" s="49" t="s">
        <v>199</v>
      </c>
      <c r="Q440" s="31"/>
      <c r="R440" s="31" t="str">
        <f t="shared" si="153"/>
        <v>NA</v>
      </c>
      <c r="S440" s="31"/>
      <c r="T440" s="31"/>
      <c r="U440" s="49" t="s">
        <v>1425</v>
      </c>
      <c r="V440" s="49">
        <v>3</v>
      </c>
      <c r="W440" s="49">
        <v>298</v>
      </c>
      <c r="X440" s="49" t="s">
        <v>29</v>
      </c>
      <c r="Y440" s="32" t="str">
        <f t="shared" si="183"/>
        <v>NA</v>
      </c>
      <c r="Z440" s="32" t="str">
        <f t="shared" si="184"/>
        <v>NA</v>
      </c>
      <c r="AA440" s="32" t="s">
        <v>8</v>
      </c>
      <c r="AB440" s="49" t="s">
        <v>9</v>
      </c>
      <c r="AC440" s="32">
        <f t="shared" si="154"/>
        <v>6.9206349206349209</v>
      </c>
      <c r="AD440" s="32">
        <f t="shared" si="155"/>
        <v>6.9206349206349209</v>
      </c>
      <c r="AE440" s="32" t="str">
        <f t="shared" si="156"/>
        <v>NA</v>
      </c>
      <c r="AF440" s="32" t="str">
        <f t="shared" si="185"/>
        <v>NA</v>
      </c>
      <c r="AG440" s="40" t="s">
        <v>8</v>
      </c>
      <c r="AH440" s="52" t="s">
        <v>9</v>
      </c>
      <c r="AI440" s="97">
        <v>221</v>
      </c>
      <c r="AJ440" s="52" t="s">
        <v>9</v>
      </c>
      <c r="AK440" s="97">
        <v>157.5</v>
      </c>
      <c r="AL440" s="52" t="s">
        <v>9</v>
      </c>
      <c r="AM440" s="32">
        <f t="shared" si="181"/>
        <v>157.5</v>
      </c>
      <c r="AN440" s="40">
        <f t="shared" si="182"/>
        <v>157.5</v>
      </c>
      <c r="AO440" s="31" t="s">
        <v>2844</v>
      </c>
      <c r="AP440" s="49">
        <v>2010</v>
      </c>
      <c r="AQ440" s="49" t="s">
        <v>1777</v>
      </c>
      <c r="AR440" s="49" t="s">
        <v>11</v>
      </c>
      <c r="AS440" s="49" t="s">
        <v>454</v>
      </c>
      <c r="AT440" s="49" t="s">
        <v>266</v>
      </c>
      <c r="AU440" s="113" t="str">
        <f t="shared" ref="AU440:AU465" si="187">AQ440&amp;", "&amp;AP440</f>
        <v>Chen, K., 2010</v>
      </c>
      <c r="AV440" s="28"/>
      <c r="AW440" s="50"/>
    </row>
    <row r="441" spans="1:49" s="17" customFormat="1" x14ac:dyDescent="0.3">
      <c r="A441" s="49" t="s">
        <v>14</v>
      </c>
      <c r="B441" s="97">
        <v>3.5</v>
      </c>
      <c r="C441" s="32" t="s">
        <v>8</v>
      </c>
      <c r="D441" s="31" t="str">
        <f t="shared" si="157"/>
        <v>NA</v>
      </c>
      <c r="E441" s="32">
        <f t="shared" si="179"/>
        <v>3.5</v>
      </c>
      <c r="F441" s="97">
        <v>902.31</v>
      </c>
      <c r="G441" s="32">
        <f t="shared" si="180"/>
        <v>25780.285714285714</v>
      </c>
      <c r="H441" s="49" t="s">
        <v>63</v>
      </c>
      <c r="I441" s="49" t="s">
        <v>744</v>
      </c>
      <c r="J441" s="49" t="s">
        <v>9</v>
      </c>
      <c r="K441" s="31"/>
      <c r="L441" s="31"/>
      <c r="M441" s="49" t="s">
        <v>24</v>
      </c>
      <c r="N441" s="31" t="s">
        <v>56</v>
      </c>
      <c r="O441" s="31"/>
      <c r="P441" s="49" t="s">
        <v>199</v>
      </c>
      <c r="Q441" s="31"/>
      <c r="R441" s="31" t="str">
        <f t="shared" si="153"/>
        <v>NA</v>
      </c>
      <c r="S441" s="31"/>
      <c r="T441" s="31"/>
      <c r="U441" s="49" t="s">
        <v>1422</v>
      </c>
      <c r="V441" s="31"/>
      <c r="W441" s="49">
        <v>573</v>
      </c>
      <c r="X441" s="49" t="s">
        <v>29</v>
      </c>
      <c r="Y441" s="32" t="str">
        <f t="shared" si="183"/>
        <v>NA</v>
      </c>
      <c r="Z441" s="32" t="str">
        <f t="shared" si="184"/>
        <v>NA</v>
      </c>
      <c r="AA441" s="32" t="s">
        <v>8</v>
      </c>
      <c r="AB441" s="49" t="s">
        <v>9</v>
      </c>
      <c r="AC441" s="32">
        <f t="shared" si="154"/>
        <v>9.2765957446808507</v>
      </c>
      <c r="AD441" s="32">
        <f t="shared" si="155"/>
        <v>9.2765957446808507</v>
      </c>
      <c r="AE441" s="32" t="str">
        <f t="shared" si="156"/>
        <v>NA</v>
      </c>
      <c r="AF441" s="32" t="str">
        <f t="shared" si="185"/>
        <v>NA</v>
      </c>
      <c r="AG441" s="40" t="s">
        <v>8</v>
      </c>
      <c r="AH441" s="52" t="s">
        <v>9</v>
      </c>
      <c r="AI441" s="97">
        <v>176</v>
      </c>
      <c r="AJ441" s="52" t="s">
        <v>9</v>
      </c>
      <c r="AK441" s="97">
        <v>117.5</v>
      </c>
      <c r="AL441" s="52" t="s">
        <v>9</v>
      </c>
      <c r="AM441" s="32">
        <f t="shared" si="181"/>
        <v>117.5</v>
      </c>
      <c r="AN441" s="40">
        <f t="shared" si="182"/>
        <v>117.5</v>
      </c>
      <c r="AO441" s="31" t="s">
        <v>2844</v>
      </c>
      <c r="AP441" s="49">
        <v>2010</v>
      </c>
      <c r="AQ441" s="49" t="s">
        <v>1777</v>
      </c>
      <c r="AR441" s="49" t="s">
        <v>11</v>
      </c>
      <c r="AS441" s="49" t="s">
        <v>454</v>
      </c>
      <c r="AT441" s="49" t="s">
        <v>266</v>
      </c>
      <c r="AU441" s="113" t="str">
        <f t="shared" si="187"/>
        <v>Chen, K., 2010</v>
      </c>
      <c r="AV441" s="3"/>
      <c r="AW441" s="50"/>
    </row>
    <row r="442" spans="1:49" s="17" customFormat="1" x14ac:dyDescent="0.3">
      <c r="A442" s="49" t="s">
        <v>14</v>
      </c>
      <c r="B442" s="97">
        <v>3.5</v>
      </c>
      <c r="C442" s="32" t="s">
        <v>8</v>
      </c>
      <c r="D442" s="31" t="str">
        <f t="shared" si="157"/>
        <v>NA</v>
      </c>
      <c r="E442" s="32">
        <f t="shared" si="179"/>
        <v>3.5</v>
      </c>
      <c r="F442" s="97">
        <v>902.31</v>
      </c>
      <c r="G442" s="32">
        <f t="shared" si="180"/>
        <v>25780.285714285714</v>
      </c>
      <c r="H442" s="49" t="s">
        <v>63</v>
      </c>
      <c r="I442" s="49" t="s">
        <v>744</v>
      </c>
      <c r="J442" s="49" t="s">
        <v>9</v>
      </c>
      <c r="K442" s="31"/>
      <c r="L442" s="31"/>
      <c r="M442" s="49" t="s">
        <v>24</v>
      </c>
      <c r="N442" s="31" t="s">
        <v>56</v>
      </c>
      <c r="O442" s="31"/>
      <c r="P442" s="49" t="s">
        <v>199</v>
      </c>
      <c r="Q442" s="31"/>
      <c r="R442" s="31" t="str">
        <f t="shared" si="153"/>
        <v>NA</v>
      </c>
      <c r="S442" s="31"/>
      <c r="T442" s="31"/>
      <c r="U442" s="49" t="s">
        <v>995</v>
      </c>
      <c r="V442" s="31"/>
      <c r="W442" s="49">
        <v>298</v>
      </c>
      <c r="X442" s="49" t="s">
        <v>29</v>
      </c>
      <c r="Y442" s="32" t="str">
        <f t="shared" si="183"/>
        <v>NA</v>
      </c>
      <c r="Z442" s="32" t="str">
        <f t="shared" si="184"/>
        <v>NA</v>
      </c>
      <c r="AA442" s="32" t="s">
        <v>8</v>
      </c>
      <c r="AB442" s="49" t="s">
        <v>9</v>
      </c>
      <c r="AC442" s="32">
        <f t="shared" si="154"/>
        <v>25.647058823529413</v>
      </c>
      <c r="AD442" s="32">
        <f t="shared" si="155"/>
        <v>25.647058823529413</v>
      </c>
      <c r="AE442" s="32" t="str">
        <f t="shared" si="156"/>
        <v>NA</v>
      </c>
      <c r="AF442" s="32" t="str">
        <f t="shared" si="185"/>
        <v>NA</v>
      </c>
      <c r="AG442" s="40" t="s">
        <v>8</v>
      </c>
      <c r="AH442" s="52" t="s">
        <v>9</v>
      </c>
      <c r="AI442" s="97">
        <v>68</v>
      </c>
      <c r="AJ442" s="52" t="s">
        <v>9</v>
      </c>
      <c r="AK442" s="97">
        <v>42.5</v>
      </c>
      <c r="AL442" s="52" t="s">
        <v>9</v>
      </c>
      <c r="AM442" s="32">
        <f t="shared" si="181"/>
        <v>42.5</v>
      </c>
      <c r="AN442" s="40">
        <f t="shared" si="182"/>
        <v>42.5</v>
      </c>
      <c r="AO442" s="31" t="s">
        <v>2844</v>
      </c>
      <c r="AP442" s="49">
        <v>2010</v>
      </c>
      <c r="AQ442" s="49" t="s">
        <v>1777</v>
      </c>
      <c r="AR442" s="49" t="s">
        <v>11</v>
      </c>
      <c r="AS442" s="49" t="s">
        <v>454</v>
      </c>
      <c r="AT442" s="49" t="s">
        <v>266</v>
      </c>
      <c r="AU442" s="113" t="str">
        <f t="shared" si="187"/>
        <v>Chen, K., 2010</v>
      </c>
      <c r="AV442" s="28"/>
      <c r="AW442" s="50"/>
    </row>
    <row r="443" spans="1:49" s="17" customFormat="1" x14ac:dyDescent="0.3">
      <c r="A443" s="49" t="s">
        <v>88</v>
      </c>
      <c r="B443" s="97">
        <v>20</v>
      </c>
      <c r="C443" s="52">
        <v>21.5</v>
      </c>
      <c r="D443" s="31">
        <f t="shared" si="157"/>
        <v>7.4999999999999997E-2</v>
      </c>
      <c r="E443" s="32">
        <f t="shared" si="179"/>
        <v>20</v>
      </c>
      <c r="F443" s="97">
        <v>222</v>
      </c>
      <c r="G443" s="32">
        <f t="shared" si="180"/>
        <v>1110</v>
      </c>
      <c r="H443" s="49" t="s">
        <v>63</v>
      </c>
      <c r="I443" s="49" t="s">
        <v>747</v>
      </c>
      <c r="J443" s="49" t="s">
        <v>8</v>
      </c>
      <c r="K443" s="31"/>
      <c r="L443" s="31"/>
      <c r="M443" s="49" t="s">
        <v>217</v>
      </c>
      <c r="N443" s="49" t="s">
        <v>1452</v>
      </c>
      <c r="O443" s="74">
        <v>11</v>
      </c>
      <c r="P443" s="49" t="s">
        <v>89</v>
      </c>
      <c r="Q443" s="31"/>
      <c r="R443" s="31" t="str">
        <f t="shared" si="153"/>
        <v>NA</v>
      </c>
      <c r="S443" s="31"/>
      <c r="T443" s="31"/>
      <c r="U443" s="49" t="s">
        <v>1424</v>
      </c>
      <c r="V443" s="31"/>
      <c r="W443" s="49">
        <v>298</v>
      </c>
      <c r="X443" s="49" t="s">
        <v>29</v>
      </c>
      <c r="Y443" s="32" t="str">
        <f t="shared" si="183"/>
        <v>NA</v>
      </c>
      <c r="Z443" s="32" t="str">
        <f t="shared" si="184"/>
        <v>NA</v>
      </c>
      <c r="AA443" s="32" t="s">
        <v>8</v>
      </c>
      <c r="AB443" s="49" t="s">
        <v>9</v>
      </c>
      <c r="AC443" s="32">
        <f t="shared" si="154"/>
        <v>14.533333333333333</v>
      </c>
      <c r="AD443" s="32">
        <f t="shared" si="155"/>
        <v>14.533333333333333</v>
      </c>
      <c r="AE443" s="32" t="str">
        <f t="shared" si="156"/>
        <v>NA</v>
      </c>
      <c r="AF443" s="32" t="str">
        <f t="shared" si="185"/>
        <v>NA</v>
      </c>
      <c r="AG443" s="40" t="s">
        <v>8</v>
      </c>
      <c r="AH443" s="52" t="s">
        <v>9</v>
      </c>
      <c r="AI443" s="97">
        <v>80</v>
      </c>
      <c r="AJ443" s="52" t="s">
        <v>9</v>
      </c>
      <c r="AK443" s="97">
        <v>75</v>
      </c>
      <c r="AL443" s="52" t="s">
        <v>9</v>
      </c>
      <c r="AM443" s="32">
        <f t="shared" si="181"/>
        <v>75</v>
      </c>
      <c r="AN443" s="40">
        <f t="shared" si="182"/>
        <v>75</v>
      </c>
      <c r="AO443" s="53" t="s">
        <v>2842</v>
      </c>
      <c r="AP443" s="49">
        <v>2010</v>
      </c>
      <c r="AQ443" s="49" t="s">
        <v>453</v>
      </c>
      <c r="AR443" s="49" t="s">
        <v>746</v>
      </c>
      <c r="AS443" s="49" t="s">
        <v>745</v>
      </c>
      <c r="AT443" s="49" t="s">
        <v>278</v>
      </c>
      <c r="AU443" s="113" t="str">
        <f t="shared" si="187"/>
        <v>Kumar, S.M.S, 2010</v>
      </c>
      <c r="AV443" s="53" t="s">
        <v>1440</v>
      </c>
      <c r="AW443" s="63"/>
    </row>
    <row r="444" spans="1:49" s="17" customFormat="1" x14ac:dyDescent="0.3">
      <c r="A444" s="49" t="s">
        <v>88</v>
      </c>
      <c r="B444" s="97">
        <v>20</v>
      </c>
      <c r="C444" s="52">
        <v>21.27</v>
      </c>
      <c r="D444" s="31">
        <f t="shared" si="157"/>
        <v>6.3499999999999973E-2</v>
      </c>
      <c r="E444" s="32">
        <f t="shared" si="179"/>
        <v>20</v>
      </c>
      <c r="F444" s="97">
        <v>158</v>
      </c>
      <c r="G444" s="32">
        <f t="shared" si="180"/>
        <v>790</v>
      </c>
      <c r="H444" s="49" t="s">
        <v>63</v>
      </c>
      <c r="I444" s="49" t="s">
        <v>747</v>
      </c>
      <c r="J444" s="49" t="s">
        <v>751</v>
      </c>
      <c r="K444" s="31"/>
      <c r="L444" s="31"/>
      <c r="M444" s="49" t="s">
        <v>217</v>
      </c>
      <c r="N444" s="49" t="s">
        <v>1452</v>
      </c>
      <c r="O444" s="74">
        <v>11</v>
      </c>
      <c r="P444" s="49" t="s">
        <v>89</v>
      </c>
      <c r="Q444" s="31"/>
      <c r="R444" s="31" t="str">
        <f t="shared" si="153"/>
        <v>NA</v>
      </c>
      <c r="S444" s="31"/>
      <c r="T444" s="31"/>
      <c r="U444" s="49" t="s">
        <v>1424</v>
      </c>
      <c r="V444" s="31"/>
      <c r="W444" s="49">
        <v>298</v>
      </c>
      <c r="X444" s="49" t="s">
        <v>29</v>
      </c>
      <c r="Y444" s="32" t="str">
        <f t="shared" si="183"/>
        <v>NA</v>
      </c>
      <c r="Z444" s="32" t="str">
        <f t="shared" si="184"/>
        <v>NA</v>
      </c>
      <c r="AA444" s="32" t="s">
        <v>8</v>
      </c>
      <c r="AB444" s="49" t="s">
        <v>9</v>
      </c>
      <c r="AC444" s="32">
        <f t="shared" si="154"/>
        <v>24.222222222222221</v>
      </c>
      <c r="AD444" s="32">
        <f t="shared" si="155"/>
        <v>24.222222222222221</v>
      </c>
      <c r="AE444" s="32" t="str">
        <f t="shared" si="156"/>
        <v>NA</v>
      </c>
      <c r="AF444" s="32" t="str">
        <f t="shared" si="185"/>
        <v>NA</v>
      </c>
      <c r="AG444" s="40" t="s">
        <v>8</v>
      </c>
      <c r="AH444" s="52" t="s">
        <v>9</v>
      </c>
      <c r="AI444" s="97">
        <v>57</v>
      </c>
      <c r="AJ444" s="52" t="s">
        <v>9</v>
      </c>
      <c r="AK444" s="97">
        <v>45</v>
      </c>
      <c r="AL444" s="52" t="s">
        <v>9</v>
      </c>
      <c r="AM444" s="32">
        <f t="shared" si="181"/>
        <v>45</v>
      </c>
      <c r="AN444" s="40">
        <f t="shared" si="182"/>
        <v>45</v>
      </c>
      <c r="AO444" s="53" t="s">
        <v>2842</v>
      </c>
      <c r="AP444" s="49">
        <v>2010</v>
      </c>
      <c r="AQ444" s="49" t="s">
        <v>453</v>
      </c>
      <c r="AR444" s="49" t="s">
        <v>746</v>
      </c>
      <c r="AS444" s="49" t="s">
        <v>745</v>
      </c>
      <c r="AT444" s="49" t="s">
        <v>278</v>
      </c>
      <c r="AU444" s="113" t="str">
        <f t="shared" si="187"/>
        <v>Kumar, S.M.S, 2010</v>
      </c>
      <c r="AV444" s="53" t="s">
        <v>1440</v>
      </c>
      <c r="AW444" s="63"/>
    </row>
    <row r="445" spans="1:49" s="17" customFormat="1" x14ac:dyDescent="0.3">
      <c r="A445" s="49" t="s">
        <v>88</v>
      </c>
      <c r="B445" s="97">
        <v>20</v>
      </c>
      <c r="C445" s="52">
        <v>23.79</v>
      </c>
      <c r="D445" s="31">
        <f t="shared" si="157"/>
        <v>0.18949999999999995</v>
      </c>
      <c r="E445" s="32">
        <f t="shared" si="179"/>
        <v>20</v>
      </c>
      <c r="F445" s="97">
        <v>223</v>
      </c>
      <c r="G445" s="32">
        <f t="shared" si="180"/>
        <v>1115</v>
      </c>
      <c r="H445" s="49" t="s">
        <v>63</v>
      </c>
      <c r="I445" s="49" t="s">
        <v>747</v>
      </c>
      <c r="J445" s="49" t="s">
        <v>748</v>
      </c>
      <c r="K445" s="31"/>
      <c r="L445" s="31"/>
      <c r="M445" s="49" t="s">
        <v>217</v>
      </c>
      <c r="N445" s="49" t="s">
        <v>1452</v>
      </c>
      <c r="O445" s="74">
        <v>11</v>
      </c>
      <c r="P445" s="49" t="s">
        <v>89</v>
      </c>
      <c r="Q445" s="31"/>
      <c r="R445" s="31" t="str">
        <f t="shared" si="153"/>
        <v>NA</v>
      </c>
      <c r="S445" s="31"/>
      <c r="T445" s="31"/>
      <c r="U445" s="49" t="s">
        <v>1424</v>
      </c>
      <c r="V445" s="31"/>
      <c r="W445" s="49">
        <v>298</v>
      </c>
      <c r="X445" s="49" t="s">
        <v>29</v>
      </c>
      <c r="Y445" s="32" t="str">
        <f t="shared" si="183"/>
        <v>NA</v>
      </c>
      <c r="Z445" s="32" t="str">
        <f t="shared" si="184"/>
        <v>NA</v>
      </c>
      <c r="AA445" s="32" t="s">
        <v>8</v>
      </c>
      <c r="AB445" s="49" t="s">
        <v>9</v>
      </c>
      <c r="AC445" s="32">
        <f t="shared" si="154"/>
        <v>15.352112676056338</v>
      </c>
      <c r="AD445" s="32">
        <f t="shared" si="155"/>
        <v>15.352112676056338</v>
      </c>
      <c r="AE445" s="32" t="str">
        <f t="shared" si="156"/>
        <v>NA</v>
      </c>
      <c r="AF445" s="32" t="str">
        <f t="shared" si="185"/>
        <v>NA</v>
      </c>
      <c r="AG445" s="40" t="s">
        <v>8</v>
      </c>
      <c r="AH445" s="52" t="s">
        <v>9</v>
      </c>
      <c r="AI445" s="97">
        <v>78</v>
      </c>
      <c r="AJ445" s="52" t="s">
        <v>9</v>
      </c>
      <c r="AK445" s="97">
        <v>71</v>
      </c>
      <c r="AL445" s="52" t="s">
        <v>9</v>
      </c>
      <c r="AM445" s="32">
        <f t="shared" si="181"/>
        <v>71</v>
      </c>
      <c r="AN445" s="40">
        <f t="shared" si="182"/>
        <v>71</v>
      </c>
      <c r="AO445" s="53" t="s">
        <v>2842</v>
      </c>
      <c r="AP445" s="49">
        <v>2010</v>
      </c>
      <c r="AQ445" s="49" t="s">
        <v>453</v>
      </c>
      <c r="AR445" s="49" t="s">
        <v>746</v>
      </c>
      <c r="AS445" s="49" t="s">
        <v>745</v>
      </c>
      <c r="AT445" s="49" t="s">
        <v>278</v>
      </c>
      <c r="AU445" s="113" t="str">
        <f t="shared" si="187"/>
        <v>Kumar, S.M.S, 2010</v>
      </c>
      <c r="AV445" s="53" t="s">
        <v>1440</v>
      </c>
      <c r="AW445" s="63"/>
    </row>
    <row r="446" spans="1:49" s="17" customFormat="1" x14ac:dyDescent="0.3">
      <c r="A446" s="49" t="s">
        <v>88</v>
      </c>
      <c r="B446" s="97">
        <v>20</v>
      </c>
      <c r="C446" s="52">
        <v>22.48</v>
      </c>
      <c r="D446" s="31">
        <f t="shared" si="157"/>
        <v>0.12400000000000003</v>
      </c>
      <c r="E446" s="32">
        <f t="shared" si="179"/>
        <v>20</v>
      </c>
      <c r="F446" s="97">
        <v>229</v>
      </c>
      <c r="G446" s="32">
        <f t="shared" si="180"/>
        <v>1145</v>
      </c>
      <c r="H446" s="49" t="s">
        <v>63</v>
      </c>
      <c r="I446" s="49" t="s">
        <v>747</v>
      </c>
      <c r="J446" s="49" t="s">
        <v>749</v>
      </c>
      <c r="K446" s="31"/>
      <c r="L446" s="31"/>
      <c r="M446" s="49" t="s">
        <v>217</v>
      </c>
      <c r="N446" s="49" t="s">
        <v>1452</v>
      </c>
      <c r="O446" s="74">
        <v>11</v>
      </c>
      <c r="P446" s="49" t="s">
        <v>89</v>
      </c>
      <c r="Q446" s="31"/>
      <c r="R446" s="31" t="str">
        <f t="shared" si="153"/>
        <v>NA</v>
      </c>
      <c r="S446" s="31"/>
      <c r="T446" s="31"/>
      <c r="U446" s="49" t="s">
        <v>1424</v>
      </c>
      <c r="V446" s="31"/>
      <c r="W446" s="49">
        <v>298</v>
      </c>
      <c r="X446" s="49" t="s">
        <v>29</v>
      </c>
      <c r="Y446" s="32" t="str">
        <f t="shared" si="183"/>
        <v>NA</v>
      </c>
      <c r="Z446" s="32" t="str">
        <f t="shared" si="184"/>
        <v>NA</v>
      </c>
      <c r="AA446" s="32" t="s">
        <v>8</v>
      </c>
      <c r="AB446" s="49" t="s">
        <v>9</v>
      </c>
      <c r="AC446" s="32">
        <f t="shared" si="154"/>
        <v>16.76923076923077</v>
      </c>
      <c r="AD446" s="32">
        <f t="shared" si="155"/>
        <v>16.76923076923077</v>
      </c>
      <c r="AE446" s="32" t="str">
        <f t="shared" si="156"/>
        <v>NA</v>
      </c>
      <c r="AF446" s="32" t="str">
        <f t="shared" si="185"/>
        <v>NA</v>
      </c>
      <c r="AG446" s="40" t="s">
        <v>8</v>
      </c>
      <c r="AH446" s="52" t="s">
        <v>9</v>
      </c>
      <c r="AI446" s="97">
        <v>69</v>
      </c>
      <c r="AJ446" s="52" t="s">
        <v>9</v>
      </c>
      <c r="AK446" s="97">
        <v>65</v>
      </c>
      <c r="AL446" s="52" t="s">
        <v>9</v>
      </c>
      <c r="AM446" s="32">
        <f t="shared" si="181"/>
        <v>65</v>
      </c>
      <c r="AN446" s="40">
        <f t="shared" si="182"/>
        <v>65</v>
      </c>
      <c r="AO446" s="53" t="s">
        <v>2842</v>
      </c>
      <c r="AP446" s="49">
        <v>2010</v>
      </c>
      <c r="AQ446" s="49" t="s">
        <v>453</v>
      </c>
      <c r="AR446" s="49" t="s">
        <v>746</v>
      </c>
      <c r="AS446" s="49" t="s">
        <v>745</v>
      </c>
      <c r="AT446" s="49" t="s">
        <v>278</v>
      </c>
      <c r="AU446" s="113" t="str">
        <f t="shared" si="187"/>
        <v>Kumar, S.M.S, 2010</v>
      </c>
      <c r="AV446" s="53" t="s">
        <v>1440</v>
      </c>
      <c r="AW446" s="63"/>
    </row>
    <row r="447" spans="1:49" s="17" customFormat="1" x14ac:dyDescent="0.3">
      <c r="A447" s="49" t="s">
        <v>88</v>
      </c>
      <c r="B447" s="97">
        <v>20</v>
      </c>
      <c r="C447" s="52">
        <v>22.23</v>
      </c>
      <c r="D447" s="31">
        <f t="shared" si="157"/>
        <v>0.11150000000000002</v>
      </c>
      <c r="E447" s="32">
        <f t="shared" si="179"/>
        <v>20</v>
      </c>
      <c r="F447" s="97">
        <v>103</v>
      </c>
      <c r="G447" s="32">
        <f t="shared" si="180"/>
        <v>515</v>
      </c>
      <c r="H447" s="49" t="s">
        <v>63</v>
      </c>
      <c r="I447" s="49" t="s">
        <v>747</v>
      </c>
      <c r="J447" s="49" t="s">
        <v>750</v>
      </c>
      <c r="K447" s="31"/>
      <c r="L447" s="31"/>
      <c r="M447" s="49" t="s">
        <v>217</v>
      </c>
      <c r="N447" s="49" t="s">
        <v>1452</v>
      </c>
      <c r="O447" s="74">
        <v>11</v>
      </c>
      <c r="P447" s="49" t="s">
        <v>89</v>
      </c>
      <c r="Q447" s="31"/>
      <c r="R447" s="31" t="str">
        <f t="shared" si="153"/>
        <v>NA</v>
      </c>
      <c r="S447" s="31"/>
      <c r="T447" s="31"/>
      <c r="U447" s="49" t="s">
        <v>1424</v>
      </c>
      <c r="V447" s="31"/>
      <c r="W447" s="49">
        <v>298</v>
      </c>
      <c r="X447" s="49" t="s">
        <v>29</v>
      </c>
      <c r="Y447" s="32" t="str">
        <f t="shared" si="183"/>
        <v>NA</v>
      </c>
      <c r="Z447" s="32" t="str">
        <f t="shared" si="184"/>
        <v>NA</v>
      </c>
      <c r="AA447" s="32" t="s">
        <v>8</v>
      </c>
      <c r="AB447" s="49" t="s">
        <v>9</v>
      </c>
      <c r="AC447" s="32">
        <f t="shared" si="154"/>
        <v>20.566037735849058</v>
      </c>
      <c r="AD447" s="32">
        <f t="shared" si="155"/>
        <v>20.566037735849058</v>
      </c>
      <c r="AE447" s="32" t="str">
        <f t="shared" si="156"/>
        <v>NA</v>
      </c>
      <c r="AF447" s="32" t="str">
        <f t="shared" si="185"/>
        <v>NA</v>
      </c>
      <c r="AG447" s="40" t="s">
        <v>8</v>
      </c>
      <c r="AH447" s="52" t="s">
        <v>9</v>
      </c>
      <c r="AI447" s="97">
        <v>69</v>
      </c>
      <c r="AJ447" s="52" t="s">
        <v>9</v>
      </c>
      <c r="AK447" s="97">
        <v>53</v>
      </c>
      <c r="AL447" s="52" t="s">
        <v>9</v>
      </c>
      <c r="AM447" s="32">
        <f t="shared" si="181"/>
        <v>53</v>
      </c>
      <c r="AN447" s="40">
        <f t="shared" si="182"/>
        <v>53</v>
      </c>
      <c r="AO447" s="53" t="s">
        <v>2842</v>
      </c>
      <c r="AP447" s="49">
        <v>2010</v>
      </c>
      <c r="AQ447" s="49" t="s">
        <v>453</v>
      </c>
      <c r="AR447" s="49" t="s">
        <v>746</v>
      </c>
      <c r="AS447" s="49" t="s">
        <v>745</v>
      </c>
      <c r="AT447" s="49" t="s">
        <v>278</v>
      </c>
      <c r="AU447" s="113" t="str">
        <f t="shared" si="187"/>
        <v>Kumar, S.M.S, 2010</v>
      </c>
      <c r="AV447" s="53" t="s">
        <v>1440</v>
      </c>
      <c r="AW447" s="63"/>
    </row>
    <row r="448" spans="1:49" s="17" customFormat="1" x14ac:dyDescent="0.3">
      <c r="A448" s="49" t="s">
        <v>1957</v>
      </c>
      <c r="B448" s="97">
        <v>20</v>
      </c>
      <c r="C448" s="32" t="s">
        <v>8</v>
      </c>
      <c r="D448" s="31" t="str">
        <f t="shared" si="157"/>
        <v>NA</v>
      </c>
      <c r="E448" s="32">
        <f t="shared" si="179"/>
        <v>20</v>
      </c>
      <c r="F448" s="40"/>
      <c r="G448" s="32" t="s">
        <v>8</v>
      </c>
      <c r="H448" s="49" t="s">
        <v>63</v>
      </c>
      <c r="I448" s="49" t="s">
        <v>279</v>
      </c>
      <c r="J448" s="49" t="s">
        <v>9</v>
      </c>
      <c r="K448" s="31"/>
      <c r="L448" s="31"/>
      <c r="M448" s="49" t="s">
        <v>10</v>
      </c>
      <c r="N448" s="49" t="s">
        <v>457</v>
      </c>
      <c r="O448" s="74">
        <v>11</v>
      </c>
      <c r="P448" s="49" t="s">
        <v>89</v>
      </c>
      <c r="Q448" s="31"/>
      <c r="R448" s="31" t="str">
        <f t="shared" si="153"/>
        <v>NA</v>
      </c>
      <c r="S448" s="31"/>
      <c r="T448" s="31"/>
      <c r="U448" s="49" t="s">
        <v>1424</v>
      </c>
      <c r="V448" s="49">
        <v>3</v>
      </c>
      <c r="W448" s="49">
        <v>298</v>
      </c>
      <c r="X448" s="49" t="s">
        <v>29</v>
      </c>
      <c r="Y448" s="32" t="str">
        <f t="shared" si="183"/>
        <v>NA</v>
      </c>
      <c r="Z448" s="32" t="str">
        <f t="shared" si="184"/>
        <v>NA</v>
      </c>
      <c r="AA448" s="32" t="s">
        <v>8</v>
      </c>
      <c r="AB448" s="49" t="s">
        <v>9</v>
      </c>
      <c r="AC448" s="32">
        <f t="shared" si="154"/>
        <v>13.625</v>
      </c>
      <c r="AD448" s="32">
        <f t="shared" si="155"/>
        <v>13.625</v>
      </c>
      <c r="AE448" s="32" t="str">
        <f t="shared" si="156"/>
        <v>NA</v>
      </c>
      <c r="AF448" s="32" t="str">
        <f t="shared" si="185"/>
        <v>NA</v>
      </c>
      <c r="AG448" s="40" t="s">
        <v>8</v>
      </c>
      <c r="AH448" s="52" t="s">
        <v>9</v>
      </c>
      <c r="AI448" s="97">
        <v>79</v>
      </c>
      <c r="AJ448" s="52" t="s">
        <v>9</v>
      </c>
      <c r="AK448" s="97">
        <v>80</v>
      </c>
      <c r="AL448" s="52" t="s">
        <v>9</v>
      </c>
      <c r="AM448" s="32">
        <f t="shared" si="181"/>
        <v>80</v>
      </c>
      <c r="AN448" s="40">
        <f t="shared" si="182"/>
        <v>80</v>
      </c>
      <c r="AO448" s="53" t="s">
        <v>2842</v>
      </c>
      <c r="AP448" s="49">
        <v>2010</v>
      </c>
      <c r="AQ448" s="49" t="s">
        <v>752</v>
      </c>
      <c r="AR448" s="49" t="s">
        <v>11</v>
      </c>
      <c r="AS448" s="49" t="s">
        <v>452</v>
      </c>
      <c r="AT448" s="49" t="s">
        <v>520</v>
      </c>
      <c r="AU448" s="113" t="str">
        <f t="shared" si="187"/>
        <v>Wang, Z.-B., 2010</v>
      </c>
      <c r="AV448" s="53" t="s">
        <v>1960</v>
      </c>
      <c r="AW448" s="50"/>
    </row>
    <row r="449" spans="1:49" s="17" customFormat="1" x14ac:dyDescent="0.3">
      <c r="A449" s="49" t="s">
        <v>1957</v>
      </c>
      <c r="B449" s="97">
        <v>20</v>
      </c>
      <c r="C449" s="32" t="s">
        <v>8</v>
      </c>
      <c r="D449" s="31" t="str">
        <f t="shared" si="157"/>
        <v>NA</v>
      </c>
      <c r="E449" s="32">
        <f t="shared" si="179"/>
        <v>20</v>
      </c>
      <c r="F449" s="40"/>
      <c r="G449" s="32" t="s">
        <v>8</v>
      </c>
      <c r="H449" s="49" t="s">
        <v>63</v>
      </c>
      <c r="I449" s="49" t="s">
        <v>279</v>
      </c>
      <c r="J449" s="49" t="s">
        <v>9</v>
      </c>
      <c r="K449" s="31"/>
      <c r="L449" s="31"/>
      <c r="M449" s="49" t="s">
        <v>10</v>
      </c>
      <c r="N449" s="49" t="s">
        <v>457</v>
      </c>
      <c r="O449" s="74">
        <v>10</v>
      </c>
      <c r="P449" s="49" t="s">
        <v>89</v>
      </c>
      <c r="Q449" s="31"/>
      <c r="R449" s="31" t="str">
        <f t="shared" si="153"/>
        <v>NA</v>
      </c>
      <c r="S449" s="31"/>
      <c r="T449" s="31"/>
      <c r="U449" s="49" t="s">
        <v>1424</v>
      </c>
      <c r="V449" s="49">
        <v>3</v>
      </c>
      <c r="W449" s="49">
        <v>298</v>
      </c>
      <c r="X449" s="49" t="s">
        <v>29</v>
      </c>
      <c r="Y449" s="32" t="str">
        <f t="shared" si="183"/>
        <v>NA</v>
      </c>
      <c r="Z449" s="32" t="str">
        <f t="shared" si="184"/>
        <v>NA</v>
      </c>
      <c r="AA449" s="32" t="s">
        <v>8</v>
      </c>
      <c r="AB449" s="49" t="s">
        <v>9</v>
      </c>
      <c r="AC449" s="32">
        <f t="shared" si="154"/>
        <v>19.464285714285715</v>
      </c>
      <c r="AD449" s="32">
        <f t="shared" si="155"/>
        <v>19.464285714285715</v>
      </c>
      <c r="AE449" s="32" t="str">
        <f t="shared" si="156"/>
        <v>NA</v>
      </c>
      <c r="AF449" s="32" t="str">
        <f t="shared" si="185"/>
        <v>NA</v>
      </c>
      <c r="AG449" s="40" t="s">
        <v>8</v>
      </c>
      <c r="AH449" s="52" t="s">
        <v>9</v>
      </c>
      <c r="AI449" s="97">
        <v>58</v>
      </c>
      <c r="AJ449" s="52" t="s">
        <v>9</v>
      </c>
      <c r="AK449" s="97">
        <v>56</v>
      </c>
      <c r="AL449" s="52" t="s">
        <v>9</v>
      </c>
      <c r="AM449" s="32">
        <f t="shared" si="181"/>
        <v>56</v>
      </c>
      <c r="AN449" s="40">
        <f t="shared" si="182"/>
        <v>56</v>
      </c>
      <c r="AO449" s="53" t="s">
        <v>2842</v>
      </c>
      <c r="AP449" s="49">
        <v>2010</v>
      </c>
      <c r="AQ449" s="49" t="s">
        <v>752</v>
      </c>
      <c r="AR449" s="49" t="s">
        <v>11</v>
      </c>
      <c r="AS449" s="49" t="s">
        <v>452</v>
      </c>
      <c r="AT449" s="49" t="s">
        <v>520</v>
      </c>
      <c r="AU449" s="113" t="str">
        <f t="shared" si="187"/>
        <v>Wang, Z.-B., 2010</v>
      </c>
      <c r="AV449" s="53" t="s">
        <v>1960</v>
      </c>
      <c r="AW449" s="50"/>
    </row>
    <row r="450" spans="1:49" s="17" customFormat="1" x14ac:dyDescent="0.3">
      <c r="A450" s="49" t="s">
        <v>1957</v>
      </c>
      <c r="B450" s="97">
        <v>20</v>
      </c>
      <c r="C450" s="32" t="s">
        <v>8</v>
      </c>
      <c r="D450" s="31" t="str">
        <f t="shared" si="157"/>
        <v>NA</v>
      </c>
      <c r="E450" s="32">
        <f t="shared" si="179"/>
        <v>20</v>
      </c>
      <c r="F450" s="40"/>
      <c r="G450" s="32" t="s">
        <v>8</v>
      </c>
      <c r="H450" s="49" t="s">
        <v>63</v>
      </c>
      <c r="I450" s="49" t="s">
        <v>279</v>
      </c>
      <c r="J450" s="49" t="s">
        <v>9</v>
      </c>
      <c r="K450" s="31"/>
      <c r="L450" s="31"/>
      <c r="M450" s="49" t="s">
        <v>10</v>
      </c>
      <c r="N450" s="49" t="s">
        <v>457</v>
      </c>
      <c r="O450" s="74">
        <v>9</v>
      </c>
      <c r="P450" s="49" t="s">
        <v>89</v>
      </c>
      <c r="Q450" s="31"/>
      <c r="R450" s="31" t="str">
        <f t="shared" ref="R450:R513" si="188">IF(AND(O450&lt;&gt;"",Q450&lt;&gt;""),Q450-O450,"NA")</f>
        <v>NA</v>
      </c>
      <c r="S450" s="31"/>
      <c r="T450" s="31"/>
      <c r="U450" s="49" t="s">
        <v>1424</v>
      </c>
      <c r="V450" s="49">
        <v>3</v>
      </c>
      <c r="W450" s="49">
        <v>298</v>
      </c>
      <c r="X450" s="49" t="s">
        <v>34</v>
      </c>
      <c r="Y450" s="32" t="str">
        <f t="shared" si="183"/>
        <v>NA</v>
      </c>
      <c r="Z450" s="32" t="str">
        <f t="shared" si="184"/>
        <v>NA</v>
      </c>
      <c r="AA450" s="32" t="s">
        <v>8</v>
      </c>
      <c r="AB450" s="49" t="s">
        <v>9</v>
      </c>
      <c r="AC450" s="32">
        <f t="shared" si="154"/>
        <v>11.595744680851064</v>
      </c>
      <c r="AD450" s="32">
        <f t="shared" si="155"/>
        <v>11.595744680851064</v>
      </c>
      <c r="AE450" s="32" t="str">
        <f t="shared" si="156"/>
        <v>NA</v>
      </c>
      <c r="AF450" s="32" t="str">
        <f t="shared" si="185"/>
        <v>NA</v>
      </c>
      <c r="AG450" s="40" t="s">
        <v>8</v>
      </c>
      <c r="AH450" s="52" t="s">
        <v>9</v>
      </c>
      <c r="AI450" s="97">
        <v>94</v>
      </c>
      <c r="AJ450" s="52" t="s">
        <v>9</v>
      </c>
      <c r="AK450" s="40" t="s">
        <v>8</v>
      </c>
      <c r="AL450" s="52" t="s">
        <v>9</v>
      </c>
      <c r="AM450" s="32" t="str">
        <f t="shared" si="181"/>
        <v>NA</v>
      </c>
      <c r="AN450" s="40">
        <f t="shared" si="182"/>
        <v>94</v>
      </c>
      <c r="AO450" s="53" t="s">
        <v>2842</v>
      </c>
      <c r="AP450" s="49">
        <v>2010</v>
      </c>
      <c r="AQ450" s="49" t="s">
        <v>752</v>
      </c>
      <c r="AR450" s="49" t="s">
        <v>11</v>
      </c>
      <c r="AS450" s="49" t="s">
        <v>452</v>
      </c>
      <c r="AT450" s="49" t="s">
        <v>520</v>
      </c>
      <c r="AU450" s="113" t="str">
        <f t="shared" si="187"/>
        <v>Wang, Z.-B., 2010</v>
      </c>
      <c r="AV450" s="53" t="s">
        <v>1960</v>
      </c>
      <c r="AW450" s="50"/>
    </row>
    <row r="451" spans="1:49" s="17" customFormat="1" x14ac:dyDescent="0.3">
      <c r="A451" s="49" t="s">
        <v>1957</v>
      </c>
      <c r="B451" s="97">
        <v>20</v>
      </c>
      <c r="C451" s="32" t="s">
        <v>8</v>
      </c>
      <c r="D451" s="31" t="str">
        <f t="shared" si="157"/>
        <v>NA</v>
      </c>
      <c r="E451" s="32">
        <f t="shared" si="179"/>
        <v>20</v>
      </c>
      <c r="F451" s="40"/>
      <c r="G451" s="32" t="s">
        <v>8</v>
      </c>
      <c r="H451" s="49" t="s">
        <v>63</v>
      </c>
      <c r="I451" s="49" t="s">
        <v>279</v>
      </c>
      <c r="J451" s="49" t="s">
        <v>9</v>
      </c>
      <c r="K451" s="31"/>
      <c r="L451" s="31"/>
      <c r="M451" s="49" t="s">
        <v>10</v>
      </c>
      <c r="N451" s="49" t="s">
        <v>457</v>
      </c>
      <c r="O451" s="74">
        <v>8</v>
      </c>
      <c r="P451" s="49" t="s">
        <v>89</v>
      </c>
      <c r="Q451" s="31"/>
      <c r="R451" s="31" t="str">
        <f t="shared" si="188"/>
        <v>NA</v>
      </c>
      <c r="S451" s="31"/>
      <c r="T451" s="31"/>
      <c r="U451" s="49" t="s">
        <v>1424</v>
      </c>
      <c r="V451" s="49">
        <v>3</v>
      </c>
      <c r="W451" s="49">
        <v>298</v>
      </c>
      <c r="X451" s="49" t="s">
        <v>34</v>
      </c>
      <c r="Y451" s="32" t="str">
        <f t="shared" si="183"/>
        <v>NA</v>
      </c>
      <c r="Z451" s="32" t="str">
        <f t="shared" si="184"/>
        <v>NA</v>
      </c>
      <c r="AA451" s="32" t="s">
        <v>8</v>
      </c>
      <c r="AB451" s="49" t="s">
        <v>9</v>
      </c>
      <c r="AC451" s="32">
        <f t="shared" ref="AC451:AC514" si="189">IF(AND(AA451="NA",AN451&lt;&gt;"NA"),1000*1.09/AN451,"NA")</f>
        <v>7.1710526315789478</v>
      </c>
      <c r="AD451" s="32">
        <f t="shared" ref="AD451:AD514" si="190">IF(AND(AA451="NA",AC451&lt;&gt;"NA"),AC451,AA451)</f>
        <v>7.1710526315789478</v>
      </c>
      <c r="AE451" s="32" t="str">
        <f t="shared" ref="AE451:AE514" si="191">IF(AND(AA451&lt;&gt;"NA",AG451="NA"),1.09*1000/AA451,"NA")</f>
        <v>NA</v>
      </c>
      <c r="AF451" s="32" t="str">
        <f t="shared" si="185"/>
        <v>NA</v>
      </c>
      <c r="AG451" s="40" t="s">
        <v>8</v>
      </c>
      <c r="AH451" s="52" t="s">
        <v>9</v>
      </c>
      <c r="AI451" s="97">
        <v>152</v>
      </c>
      <c r="AJ451" s="52" t="s">
        <v>9</v>
      </c>
      <c r="AK451" s="40" t="s">
        <v>8</v>
      </c>
      <c r="AL451" s="52" t="s">
        <v>9</v>
      </c>
      <c r="AM451" s="32" t="str">
        <f t="shared" si="181"/>
        <v>NA</v>
      </c>
      <c r="AN451" s="40">
        <f t="shared" si="182"/>
        <v>152</v>
      </c>
      <c r="AO451" s="53" t="s">
        <v>2842</v>
      </c>
      <c r="AP451" s="49">
        <v>2010</v>
      </c>
      <c r="AQ451" s="49" t="s">
        <v>752</v>
      </c>
      <c r="AR451" s="49" t="s">
        <v>11</v>
      </c>
      <c r="AS451" s="49" t="s">
        <v>452</v>
      </c>
      <c r="AT451" s="49" t="s">
        <v>520</v>
      </c>
      <c r="AU451" s="113" t="str">
        <f t="shared" si="187"/>
        <v>Wang, Z.-B., 2010</v>
      </c>
      <c r="AV451" s="53" t="s">
        <v>1960</v>
      </c>
      <c r="AW451" s="50"/>
    </row>
    <row r="452" spans="1:49" s="17" customFormat="1" x14ac:dyDescent="0.3">
      <c r="A452" s="49" t="s">
        <v>1957</v>
      </c>
      <c r="B452" s="97">
        <v>20</v>
      </c>
      <c r="C452" s="52">
        <v>17.41</v>
      </c>
      <c r="D452" s="31">
        <f t="shared" ref="D452:D515" si="192">IF(AND(C452&lt;&gt;"NA",B452&lt;&gt;"NA"),ABS(B452-C452)/B452,"NA")</f>
        <v>0.1295</v>
      </c>
      <c r="E452" s="32">
        <f t="shared" si="179"/>
        <v>20</v>
      </c>
      <c r="F452" s="40"/>
      <c r="G452" s="32" t="s">
        <v>8</v>
      </c>
      <c r="H452" s="49" t="s">
        <v>63</v>
      </c>
      <c r="I452" s="49" t="s">
        <v>344</v>
      </c>
      <c r="J452" s="49" t="s">
        <v>9</v>
      </c>
      <c r="K452" s="31"/>
      <c r="L452" s="31"/>
      <c r="M452" s="49" t="s">
        <v>10</v>
      </c>
      <c r="N452" s="49" t="s">
        <v>457</v>
      </c>
      <c r="O452" s="74">
        <v>3.5</v>
      </c>
      <c r="P452" s="49" t="s">
        <v>89</v>
      </c>
      <c r="Q452" s="31"/>
      <c r="R452" s="31" t="str">
        <f t="shared" si="188"/>
        <v>NA</v>
      </c>
      <c r="S452" s="31"/>
      <c r="T452" s="31"/>
      <c r="U452" s="49" t="s">
        <v>1427</v>
      </c>
      <c r="V452" s="49">
        <v>3</v>
      </c>
      <c r="W452" s="49">
        <f>273+80</f>
        <v>353</v>
      </c>
      <c r="X452" s="49" t="s">
        <v>29</v>
      </c>
      <c r="Y452" s="32" t="str">
        <f t="shared" si="183"/>
        <v>NA</v>
      </c>
      <c r="Z452" s="32" t="str">
        <f t="shared" si="184"/>
        <v>NA</v>
      </c>
      <c r="AA452" s="32" t="s">
        <v>8</v>
      </c>
      <c r="AB452" s="49" t="s">
        <v>9</v>
      </c>
      <c r="AC452" s="32">
        <f t="shared" si="189"/>
        <v>27.25</v>
      </c>
      <c r="AD452" s="32">
        <f t="shared" si="190"/>
        <v>27.25</v>
      </c>
      <c r="AE452" s="32" t="str">
        <f t="shared" si="191"/>
        <v>NA</v>
      </c>
      <c r="AF452" s="32" t="str">
        <f t="shared" si="185"/>
        <v>NA</v>
      </c>
      <c r="AG452" s="40" t="s">
        <v>8</v>
      </c>
      <c r="AH452" s="52" t="s">
        <v>9</v>
      </c>
      <c r="AI452" s="97">
        <v>39</v>
      </c>
      <c r="AJ452" s="52" t="s">
        <v>9</v>
      </c>
      <c r="AK452" s="97">
        <v>40</v>
      </c>
      <c r="AL452" s="52" t="s">
        <v>9</v>
      </c>
      <c r="AM452" s="32">
        <f t="shared" si="181"/>
        <v>40</v>
      </c>
      <c r="AN452" s="40">
        <f t="shared" si="182"/>
        <v>40</v>
      </c>
      <c r="AO452" s="53" t="s">
        <v>2842</v>
      </c>
      <c r="AP452" s="49">
        <v>2010</v>
      </c>
      <c r="AQ452" s="49" t="s">
        <v>1778</v>
      </c>
      <c r="AR452" s="49" t="s">
        <v>11</v>
      </c>
      <c r="AS452" s="49" t="s">
        <v>451</v>
      </c>
      <c r="AT452" s="49" t="s">
        <v>520</v>
      </c>
      <c r="AU452" s="113" t="str">
        <f t="shared" si="187"/>
        <v>Chen, M., 2010</v>
      </c>
      <c r="AV452" s="53" t="s">
        <v>1960</v>
      </c>
      <c r="AW452" s="50"/>
    </row>
    <row r="453" spans="1:49" s="17" customFormat="1" x14ac:dyDescent="0.3">
      <c r="A453" s="31" t="s">
        <v>2439</v>
      </c>
      <c r="B453" s="97">
        <v>20</v>
      </c>
      <c r="C453" s="52">
        <v>17.18</v>
      </c>
      <c r="D453" s="31">
        <f t="shared" si="192"/>
        <v>0.14100000000000001</v>
      </c>
      <c r="E453" s="32">
        <f t="shared" si="179"/>
        <v>20</v>
      </c>
      <c r="F453" s="40"/>
      <c r="G453" s="32" t="s">
        <v>8</v>
      </c>
      <c r="H453" s="49" t="s">
        <v>63</v>
      </c>
      <c r="I453" s="49" t="s">
        <v>344</v>
      </c>
      <c r="J453" s="49" t="s">
        <v>9</v>
      </c>
      <c r="K453" s="31"/>
      <c r="L453" s="31"/>
      <c r="M453" s="49" t="s">
        <v>10</v>
      </c>
      <c r="N453" s="31" t="s">
        <v>56</v>
      </c>
      <c r="O453" s="73">
        <v>8.5</v>
      </c>
      <c r="P453" s="49" t="s">
        <v>89</v>
      </c>
      <c r="Q453" s="31"/>
      <c r="R453" s="31" t="str">
        <f t="shared" si="188"/>
        <v>NA</v>
      </c>
      <c r="S453" s="31"/>
      <c r="T453" s="31"/>
      <c r="U453" s="49" t="s">
        <v>1424</v>
      </c>
      <c r="V453" s="49">
        <v>3</v>
      </c>
      <c r="W453" s="49">
        <v>343</v>
      </c>
      <c r="X453" s="49" t="s">
        <v>29</v>
      </c>
      <c r="Y453" s="32" t="str">
        <f t="shared" si="183"/>
        <v>NA</v>
      </c>
      <c r="Z453" s="32" t="str">
        <f t="shared" si="184"/>
        <v>NA</v>
      </c>
      <c r="AA453" s="32" t="s">
        <v>8</v>
      </c>
      <c r="AB453" s="49" t="s">
        <v>9</v>
      </c>
      <c r="AC453" s="32">
        <f t="shared" si="189"/>
        <v>13.456790123456789</v>
      </c>
      <c r="AD453" s="32">
        <f t="shared" si="190"/>
        <v>13.456790123456789</v>
      </c>
      <c r="AE453" s="32" t="str">
        <f t="shared" si="191"/>
        <v>NA</v>
      </c>
      <c r="AF453" s="32" t="str">
        <f t="shared" si="185"/>
        <v>NA</v>
      </c>
      <c r="AG453" s="40" t="s">
        <v>8</v>
      </c>
      <c r="AH453" s="52" t="s">
        <v>9</v>
      </c>
      <c r="AI453" s="97">
        <v>79</v>
      </c>
      <c r="AJ453" s="52" t="s">
        <v>9</v>
      </c>
      <c r="AK453" s="97">
        <v>81</v>
      </c>
      <c r="AL453" s="52" t="s">
        <v>9</v>
      </c>
      <c r="AM453" s="32">
        <f t="shared" si="181"/>
        <v>81</v>
      </c>
      <c r="AN453" s="40">
        <f t="shared" si="182"/>
        <v>81</v>
      </c>
      <c r="AO453" s="53" t="s">
        <v>2842</v>
      </c>
      <c r="AP453" s="49">
        <v>2010</v>
      </c>
      <c r="AQ453" s="49" t="s">
        <v>1778</v>
      </c>
      <c r="AR453" s="49" t="s">
        <v>11</v>
      </c>
      <c r="AS453" s="49" t="s">
        <v>451</v>
      </c>
      <c r="AT453" s="49" t="s">
        <v>520</v>
      </c>
      <c r="AU453" s="113" t="str">
        <f t="shared" si="187"/>
        <v>Chen, M., 2010</v>
      </c>
      <c r="AV453" s="28"/>
      <c r="AW453" s="50"/>
    </row>
    <row r="454" spans="1:49" s="17" customFormat="1" x14ac:dyDescent="0.3">
      <c r="A454" s="49" t="s">
        <v>14</v>
      </c>
      <c r="B454" s="97">
        <v>0.5</v>
      </c>
      <c r="C454" s="32" t="s">
        <v>8</v>
      </c>
      <c r="D454" s="31" t="str">
        <f t="shared" si="192"/>
        <v>NA</v>
      </c>
      <c r="E454" s="32">
        <f t="shared" si="179"/>
        <v>0.5</v>
      </c>
      <c r="F454" s="97">
        <v>1521</v>
      </c>
      <c r="G454" s="32">
        <f t="shared" si="180"/>
        <v>304200</v>
      </c>
      <c r="H454" s="49" t="s">
        <v>63</v>
      </c>
      <c r="I454" s="49" t="s">
        <v>1182</v>
      </c>
      <c r="J454" s="49" t="s">
        <v>1183</v>
      </c>
      <c r="K454" s="31"/>
      <c r="L454" s="31"/>
      <c r="M454" s="49" t="s">
        <v>10</v>
      </c>
      <c r="N454" s="31" t="s">
        <v>1449</v>
      </c>
      <c r="O454" s="49"/>
      <c r="P454" s="49" t="s">
        <v>199</v>
      </c>
      <c r="Q454" s="31"/>
      <c r="R454" s="31" t="str">
        <f t="shared" si="188"/>
        <v>NA</v>
      </c>
      <c r="S454" s="31"/>
      <c r="T454" s="31"/>
      <c r="U454" s="49" t="s">
        <v>1422</v>
      </c>
      <c r="V454" s="49">
        <v>3</v>
      </c>
      <c r="W454" s="49">
        <v>673</v>
      </c>
      <c r="X454" s="49" t="s">
        <v>29</v>
      </c>
      <c r="Y454" s="32" t="str">
        <f t="shared" si="183"/>
        <v>NA</v>
      </c>
      <c r="Z454" s="32" t="str">
        <f t="shared" si="184"/>
        <v>NA</v>
      </c>
      <c r="AA454" s="52">
        <v>24.8</v>
      </c>
      <c r="AB454" s="49" t="s">
        <v>9</v>
      </c>
      <c r="AC454" s="32" t="str">
        <f t="shared" si="189"/>
        <v>NA</v>
      </c>
      <c r="AD454" s="32">
        <f t="shared" si="190"/>
        <v>24.8</v>
      </c>
      <c r="AE454" s="32">
        <f t="shared" si="191"/>
        <v>43.951612903225808</v>
      </c>
      <c r="AF454" s="32">
        <f t="shared" si="185"/>
        <v>43.951612903225808</v>
      </c>
      <c r="AG454" s="40" t="s">
        <v>8</v>
      </c>
      <c r="AH454" s="52" t="s">
        <v>9</v>
      </c>
      <c r="AI454" s="40" t="s">
        <v>8</v>
      </c>
      <c r="AJ454" s="52" t="s">
        <v>9</v>
      </c>
      <c r="AK454" s="97">
        <v>45</v>
      </c>
      <c r="AL454" s="52">
        <v>18</v>
      </c>
      <c r="AM454" s="32">
        <f t="shared" si="181"/>
        <v>43.951612903225808</v>
      </c>
      <c r="AN454" s="40">
        <f t="shared" si="182"/>
        <v>43.951612903225808</v>
      </c>
      <c r="AO454" s="31" t="s">
        <v>2844</v>
      </c>
      <c r="AP454" s="49">
        <v>2010</v>
      </c>
      <c r="AQ454" s="49" t="s">
        <v>1779</v>
      </c>
      <c r="AR454" s="49" t="s">
        <v>119</v>
      </c>
      <c r="AS454" s="49" t="s">
        <v>381</v>
      </c>
      <c r="AT454" s="49" t="s">
        <v>62</v>
      </c>
      <c r="AU454" s="113" t="str">
        <f t="shared" si="187"/>
        <v>Bedia, J., 2010</v>
      </c>
      <c r="AV454" s="3"/>
      <c r="AW454" s="50"/>
    </row>
    <row r="455" spans="1:49" s="17" customFormat="1" x14ac:dyDescent="0.3">
      <c r="A455" s="49" t="s">
        <v>14</v>
      </c>
      <c r="B455" s="97">
        <v>0.5</v>
      </c>
      <c r="C455" s="32" t="s">
        <v>8</v>
      </c>
      <c r="D455" s="31" t="str">
        <f t="shared" si="192"/>
        <v>NA</v>
      </c>
      <c r="E455" s="32">
        <f t="shared" si="179"/>
        <v>0.5</v>
      </c>
      <c r="F455" s="97">
        <v>1375</v>
      </c>
      <c r="G455" s="32">
        <f t="shared" si="180"/>
        <v>275000</v>
      </c>
      <c r="H455" s="49" t="s">
        <v>63</v>
      </c>
      <c r="I455" s="49" t="s">
        <v>1182</v>
      </c>
      <c r="J455" s="49" t="s">
        <v>1184</v>
      </c>
      <c r="K455" s="31"/>
      <c r="L455" s="31"/>
      <c r="M455" s="49" t="s">
        <v>10</v>
      </c>
      <c r="N455" s="31" t="s">
        <v>1449</v>
      </c>
      <c r="O455" s="49"/>
      <c r="P455" s="49" t="s">
        <v>199</v>
      </c>
      <c r="Q455" s="31"/>
      <c r="R455" s="31" t="str">
        <f t="shared" si="188"/>
        <v>NA</v>
      </c>
      <c r="S455" s="31"/>
      <c r="T455" s="31"/>
      <c r="U455" s="49" t="s">
        <v>1422</v>
      </c>
      <c r="V455" s="49">
        <v>3</v>
      </c>
      <c r="W455" s="49">
        <v>673</v>
      </c>
      <c r="X455" s="49" t="s">
        <v>29</v>
      </c>
      <c r="Y455" s="32" t="str">
        <f t="shared" si="183"/>
        <v>NA</v>
      </c>
      <c r="Z455" s="32" t="str">
        <f t="shared" si="184"/>
        <v>NA</v>
      </c>
      <c r="AA455" s="52">
        <v>12.6</v>
      </c>
      <c r="AB455" s="49" t="s">
        <v>9</v>
      </c>
      <c r="AC455" s="32" t="str">
        <f t="shared" si="189"/>
        <v>NA</v>
      </c>
      <c r="AD455" s="32">
        <f t="shared" si="190"/>
        <v>12.6</v>
      </c>
      <c r="AE455" s="32">
        <f t="shared" si="191"/>
        <v>86.507936507936506</v>
      </c>
      <c r="AF455" s="32">
        <f t="shared" si="185"/>
        <v>86.507936507936506</v>
      </c>
      <c r="AG455" s="40" t="s">
        <v>8</v>
      </c>
      <c r="AH455" s="52" t="s">
        <v>9</v>
      </c>
      <c r="AI455" s="40" t="s">
        <v>8</v>
      </c>
      <c r="AJ455" s="52" t="s">
        <v>9</v>
      </c>
      <c r="AK455" s="97">
        <v>97</v>
      </c>
      <c r="AL455" s="52">
        <v>34</v>
      </c>
      <c r="AM455" s="32">
        <f t="shared" si="181"/>
        <v>86.507936507936506</v>
      </c>
      <c r="AN455" s="40">
        <f t="shared" si="182"/>
        <v>86.507936507936506</v>
      </c>
      <c r="AO455" s="31" t="s">
        <v>2844</v>
      </c>
      <c r="AP455" s="49">
        <v>2010</v>
      </c>
      <c r="AQ455" s="49" t="s">
        <v>1779</v>
      </c>
      <c r="AR455" s="49" t="s">
        <v>119</v>
      </c>
      <c r="AS455" s="49" t="s">
        <v>381</v>
      </c>
      <c r="AT455" s="49" t="s">
        <v>62</v>
      </c>
      <c r="AU455" s="113" t="str">
        <f t="shared" si="187"/>
        <v>Bedia, J., 2010</v>
      </c>
      <c r="AV455" s="3"/>
      <c r="AW455" s="50"/>
    </row>
    <row r="456" spans="1:49" s="17" customFormat="1" x14ac:dyDescent="0.3">
      <c r="A456" s="49" t="s">
        <v>14</v>
      </c>
      <c r="B456" s="97">
        <v>0.5</v>
      </c>
      <c r="C456" s="32" t="s">
        <v>8</v>
      </c>
      <c r="D456" s="31" t="str">
        <f t="shared" si="192"/>
        <v>NA</v>
      </c>
      <c r="E456" s="32">
        <f t="shared" si="179"/>
        <v>0.5</v>
      </c>
      <c r="F456" s="97">
        <v>1521</v>
      </c>
      <c r="G456" s="32">
        <f t="shared" si="180"/>
        <v>304200</v>
      </c>
      <c r="H456" s="49" t="s">
        <v>63</v>
      </c>
      <c r="I456" s="49" t="s">
        <v>1182</v>
      </c>
      <c r="J456" s="49" t="s">
        <v>1183</v>
      </c>
      <c r="K456" s="31"/>
      <c r="L456" s="31"/>
      <c r="M456" s="49" t="s">
        <v>10</v>
      </c>
      <c r="N456" s="31" t="s">
        <v>1449</v>
      </c>
      <c r="O456" s="49"/>
      <c r="P456" s="49" t="s">
        <v>199</v>
      </c>
      <c r="Q456" s="31"/>
      <c r="R456" s="31" t="str">
        <f t="shared" si="188"/>
        <v>NA</v>
      </c>
      <c r="S456" s="31"/>
      <c r="T456" s="31"/>
      <c r="U456" s="49" t="s">
        <v>1422</v>
      </c>
      <c r="V456" s="49">
        <v>3</v>
      </c>
      <c r="W456" s="49">
        <v>673</v>
      </c>
      <c r="X456" s="49" t="s">
        <v>29</v>
      </c>
      <c r="Y456" s="32" t="str">
        <f t="shared" si="183"/>
        <v>NA</v>
      </c>
      <c r="Z456" s="32" t="str">
        <f t="shared" si="184"/>
        <v>NA</v>
      </c>
      <c r="AA456" s="52">
        <v>9.6</v>
      </c>
      <c r="AB456" s="49" t="s">
        <v>9</v>
      </c>
      <c r="AC456" s="32" t="str">
        <f t="shared" si="189"/>
        <v>NA</v>
      </c>
      <c r="AD456" s="32">
        <f t="shared" si="190"/>
        <v>9.6</v>
      </c>
      <c r="AE456" s="32">
        <f t="shared" si="191"/>
        <v>113.54166666666667</v>
      </c>
      <c r="AF456" s="32">
        <f t="shared" si="185"/>
        <v>113.54166666666667</v>
      </c>
      <c r="AG456" s="40" t="s">
        <v>8</v>
      </c>
      <c r="AH456" s="52" t="s">
        <v>9</v>
      </c>
      <c r="AI456" s="40" t="s">
        <v>8</v>
      </c>
      <c r="AJ456" s="52" t="s">
        <v>9</v>
      </c>
      <c r="AK456" s="97">
        <v>117</v>
      </c>
      <c r="AL456" s="52">
        <v>33</v>
      </c>
      <c r="AM456" s="32">
        <f t="shared" si="181"/>
        <v>113.54166666666667</v>
      </c>
      <c r="AN456" s="40">
        <f t="shared" si="182"/>
        <v>113.54166666666667</v>
      </c>
      <c r="AO456" s="31" t="s">
        <v>2844</v>
      </c>
      <c r="AP456" s="49">
        <v>2010</v>
      </c>
      <c r="AQ456" s="49" t="s">
        <v>1779</v>
      </c>
      <c r="AR456" s="49" t="s">
        <v>119</v>
      </c>
      <c r="AS456" s="49" t="s">
        <v>381</v>
      </c>
      <c r="AT456" s="49" t="s">
        <v>62</v>
      </c>
      <c r="AU456" s="113" t="str">
        <f t="shared" si="187"/>
        <v>Bedia, J., 2010</v>
      </c>
      <c r="AV456" s="53" t="s">
        <v>1185</v>
      </c>
      <c r="AW456" s="50"/>
    </row>
    <row r="457" spans="1:49" s="17" customFormat="1" x14ac:dyDescent="0.3">
      <c r="A457" s="31" t="s">
        <v>2439</v>
      </c>
      <c r="B457" s="97">
        <v>1</v>
      </c>
      <c r="C457" s="52">
        <v>1</v>
      </c>
      <c r="D457" s="31">
        <f t="shared" si="192"/>
        <v>0</v>
      </c>
      <c r="E457" s="32">
        <f t="shared" ref="E457:E476" si="193">IF(B457="NA",C457,B457)</f>
        <v>1</v>
      </c>
      <c r="F457" s="97">
        <v>200</v>
      </c>
      <c r="G457" s="32">
        <f t="shared" ref="G457:G476" si="194">IF(AND(B457="NA",F457&lt;&gt;"NA"),F457*100/C457,F457*100/B457)</f>
        <v>20000</v>
      </c>
      <c r="H457" s="49" t="s">
        <v>7</v>
      </c>
      <c r="I457" s="49" t="s">
        <v>380</v>
      </c>
      <c r="J457" s="49" t="s">
        <v>9</v>
      </c>
      <c r="K457" s="31"/>
      <c r="L457" s="31"/>
      <c r="M457" s="49" t="s">
        <v>10</v>
      </c>
      <c r="N457" s="49" t="s">
        <v>56</v>
      </c>
      <c r="O457" s="74">
        <v>9</v>
      </c>
      <c r="P457" s="49" t="s">
        <v>89</v>
      </c>
      <c r="Q457" s="56">
        <v>3</v>
      </c>
      <c r="R457" s="31">
        <f t="shared" si="188"/>
        <v>-6</v>
      </c>
      <c r="S457" s="31"/>
      <c r="T457" s="31"/>
      <c r="U457" s="49" t="s">
        <v>1422</v>
      </c>
      <c r="V457" s="49">
        <v>2</v>
      </c>
      <c r="W457" s="49">
        <v>573</v>
      </c>
      <c r="X457" s="49" t="s">
        <v>95</v>
      </c>
      <c r="Y457" s="32" t="str">
        <f t="shared" ref="Y457:Y468" si="195">IF(AND(X457="CO Chemisorption",AA457&lt;&gt;"NA",AG457&lt;&gt;"NA"),AA457*AG457*0.001,"NA")</f>
        <v>NA</v>
      </c>
      <c r="Z457" s="32" t="str">
        <f t="shared" ref="Z457:Z468" si="196">IF(AND(X457="H2 Chemisorption",AA457&lt;&gt;"NA",AG457&lt;&gt;"NA"),AA457*AG457*0.001,"NA")</f>
        <v>NA</v>
      </c>
      <c r="AA457" s="32" t="s">
        <v>8</v>
      </c>
      <c r="AB457" s="49" t="s">
        <v>9</v>
      </c>
      <c r="AC457" s="32">
        <f t="shared" si="189"/>
        <v>12.247191011235955</v>
      </c>
      <c r="AD457" s="32">
        <f t="shared" si="190"/>
        <v>12.247191011235955</v>
      </c>
      <c r="AE457" s="32" t="str">
        <f t="shared" si="191"/>
        <v>NA</v>
      </c>
      <c r="AF457" s="32">
        <f t="shared" ref="AF457:AF476" si="197">IF(AND(AG457="NA",AE457&lt;&gt;"NA"),AE457,AG457)</f>
        <v>89</v>
      </c>
      <c r="AG457" s="97">
        <v>89</v>
      </c>
      <c r="AH457" s="52" t="s">
        <v>9</v>
      </c>
      <c r="AI457" s="97">
        <v>68</v>
      </c>
      <c r="AJ457" s="52" t="s">
        <v>9</v>
      </c>
      <c r="AK457" s="40" t="s">
        <v>8</v>
      </c>
      <c r="AL457" s="52" t="s">
        <v>9</v>
      </c>
      <c r="AM457" s="32">
        <f t="shared" ref="AM457:AM476" si="198">IF(AND(AF457="NA",AK457&lt;&gt;"NA"),AK457,AF457)</f>
        <v>89</v>
      </c>
      <c r="AN457" s="40">
        <f t="shared" ref="AN457:AN476" si="199">IF(AND(AM457="NA",AI457&lt;&gt;"NA"),AI457,AM457)</f>
        <v>89</v>
      </c>
      <c r="AO457" s="31" t="s">
        <v>2854</v>
      </c>
      <c r="AP457" s="49">
        <v>2010</v>
      </c>
      <c r="AQ457" s="49" t="s">
        <v>517</v>
      </c>
      <c r="AR457" s="49" t="s">
        <v>1188</v>
      </c>
      <c r="AS457" s="49" t="s">
        <v>379</v>
      </c>
      <c r="AT457" s="49" t="s">
        <v>378</v>
      </c>
      <c r="AU457" s="113" t="str">
        <f t="shared" si="187"/>
        <v>Boudjahem, A.-G., 2010</v>
      </c>
      <c r="AV457" s="3"/>
      <c r="AW457" s="50" t="s">
        <v>815</v>
      </c>
    </row>
    <row r="458" spans="1:49" s="17" customFormat="1" x14ac:dyDescent="0.3">
      <c r="A458" s="31" t="s">
        <v>2439</v>
      </c>
      <c r="B458" s="97">
        <v>3</v>
      </c>
      <c r="C458" s="52">
        <v>3.1</v>
      </c>
      <c r="D458" s="31">
        <f t="shared" si="192"/>
        <v>3.3333333333333361E-2</v>
      </c>
      <c r="E458" s="32">
        <f t="shared" si="193"/>
        <v>3</v>
      </c>
      <c r="F458" s="97">
        <v>200</v>
      </c>
      <c r="G458" s="32">
        <f t="shared" si="194"/>
        <v>6666.666666666667</v>
      </c>
      <c r="H458" s="49" t="s">
        <v>7</v>
      </c>
      <c r="I458" s="49" t="s">
        <v>380</v>
      </c>
      <c r="J458" s="49" t="s">
        <v>9</v>
      </c>
      <c r="K458" s="31"/>
      <c r="L458" s="31"/>
      <c r="M458" s="49" t="s">
        <v>10</v>
      </c>
      <c r="N458" s="49" t="s">
        <v>56</v>
      </c>
      <c r="O458" s="74">
        <v>9</v>
      </c>
      <c r="P458" s="49" t="s">
        <v>89</v>
      </c>
      <c r="Q458" s="56">
        <v>3</v>
      </c>
      <c r="R458" s="31">
        <f t="shared" si="188"/>
        <v>-6</v>
      </c>
      <c r="S458" s="31"/>
      <c r="T458" s="31"/>
      <c r="U458" s="49" t="s">
        <v>1422</v>
      </c>
      <c r="V458" s="49">
        <v>2</v>
      </c>
      <c r="W458" s="49">
        <v>573</v>
      </c>
      <c r="X458" s="49" t="s">
        <v>95</v>
      </c>
      <c r="Y458" s="32" t="str">
        <f t="shared" si="195"/>
        <v>NA</v>
      </c>
      <c r="Z458" s="32" t="str">
        <f t="shared" si="196"/>
        <v>NA</v>
      </c>
      <c r="AA458" s="32" t="s">
        <v>8</v>
      </c>
      <c r="AB458" s="49" t="s">
        <v>9</v>
      </c>
      <c r="AC458" s="32">
        <f t="shared" si="189"/>
        <v>9.0082644628099171</v>
      </c>
      <c r="AD458" s="32">
        <f t="shared" si="190"/>
        <v>9.0082644628099171</v>
      </c>
      <c r="AE458" s="32" t="str">
        <f t="shared" si="191"/>
        <v>NA</v>
      </c>
      <c r="AF458" s="32">
        <f t="shared" si="197"/>
        <v>121</v>
      </c>
      <c r="AG458" s="97">
        <v>121</v>
      </c>
      <c r="AH458" s="52" t="s">
        <v>9</v>
      </c>
      <c r="AI458" s="97">
        <v>110</v>
      </c>
      <c r="AJ458" s="52" t="s">
        <v>9</v>
      </c>
      <c r="AK458" s="40" t="s">
        <v>8</v>
      </c>
      <c r="AL458" s="52" t="s">
        <v>9</v>
      </c>
      <c r="AM458" s="32">
        <f t="shared" si="198"/>
        <v>121</v>
      </c>
      <c r="AN458" s="40">
        <f t="shared" si="199"/>
        <v>121</v>
      </c>
      <c r="AO458" s="31" t="s">
        <v>2854</v>
      </c>
      <c r="AP458" s="49">
        <v>2010</v>
      </c>
      <c r="AQ458" s="49" t="s">
        <v>517</v>
      </c>
      <c r="AR458" s="49" t="s">
        <v>1188</v>
      </c>
      <c r="AS458" s="49" t="s">
        <v>379</v>
      </c>
      <c r="AT458" s="49" t="s">
        <v>378</v>
      </c>
      <c r="AU458" s="113" t="str">
        <f t="shared" si="187"/>
        <v>Boudjahem, A.-G., 2010</v>
      </c>
      <c r="AV458" s="3"/>
      <c r="AW458" s="50" t="s">
        <v>815</v>
      </c>
    </row>
    <row r="459" spans="1:49" s="17" customFormat="1" x14ac:dyDescent="0.3">
      <c r="A459" s="31" t="s">
        <v>2439</v>
      </c>
      <c r="B459" s="97">
        <v>5</v>
      </c>
      <c r="C459" s="52">
        <v>5</v>
      </c>
      <c r="D459" s="31">
        <f t="shared" si="192"/>
        <v>0</v>
      </c>
      <c r="E459" s="32">
        <f t="shared" si="193"/>
        <v>5</v>
      </c>
      <c r="F459" s="97">
        <v>200</v>
      </c>
      <c r="G459" s="32">
        <f t="shared" si="194"/>
        <v>4000</v>
      </c>
      <c r="H459" s="49" t="s">
        <v>7</v>
      </c>
      <c r="I459" s="49" t="s">
        <v>380</v>
      </c>
      <c r="J459" s="49" t="s">
        <v>9</v>
      </c>
      <c r="K459" s="31"/>
      <c r="L459" s="31"/>
      <c r="M459" s="49" t="s">
        <v>10</v>
      </c>
      <c r="N459" s="49" t="s">
        <v>56</v>
      </c>
      <c r="O459" s="74">
        <v>9</v>
      </c>
      <c r="P459" s="49" t="s">
        <v>89</v>
      </c>
      <c r="Q459" s="56">
        <v>3</v>
      </c>
      <c r="R459" s="31">
        <f t="shared" si="188"/>
        <v>-6</v>
      </c>
      <c r="S459" s="31"/>
      <c r="T459" s="31"/>
      <c r="U459" s="49" t="s">
        <v>1422</v>
      </c>
      <c r="V459" s="49">
        <v>2</v>
      </c>
      <c r="W459" s="49">
        <v>573</v>
      </c>
      <c r="X459" s="49" t="s">
        <v>95</v>
      </c>
      <c r="Y459" s="32" t="str">
        <f t="shared" si="195"/>
        <v>NA</v>
      </c>
      <c r="Z459" s="32" t="str">
        <f t="shared" si="196"/>
        <v>NA</v>
      </c>
      <c r="AA459" s="32" t="s">
        <v>8</v>
      </c>
      <c r="AB459" s="49" t="s">
        <v>9</v>
      </c>
      <c r="AC459" s="32">
        <f t="shared" si="189"/>
        <v>4.4489795918367347</v>
      </c>
      <c r="AD459" s="32">
        <f t="shared" si="190"/>
        <v>4.4489795918367347</v>
      </c>
      <c r="AE459" s="32" t="str">
        <f t="shared" si="191"/>
        <v>NA</v>
      </c>
      <c r="AF459" s="32">
        <f t="shared" si="197"/>
        <v>245</v>
      </c>
      <c r="AG459" s="97">
        <v>245</v>
      </c>
      <c r="AH459" s="52" t="s">
        <v>9</v>
      </c>
      <c r="AI459" s="97">
        <v>226</v>
      </c>
      <c r="AJ459" s="52" t="s">
        <v>9</v>
      </c>
      <c r="AK459" s="40" t="s">
        <v>8</v>
      </c>
      <c r="AL459" s="52" t="s">
        <v>9</v>
      </c>
      <c r="AM459" s="32">
        <f t="shared" si="198"/>
        <v>245</v>
      </c>
      <c r="AN459" s="40">
        <f t="shared" si="199"/>
        <v>245</v>
      </c>
      <c r="AO459" s="31" t="s">
        <v>2854</v>
      </c>
      <c r="AP459" s="49">
        <v>2010</v>
      </c>
      <c r="AQ459" s="49" t="s">
        <v>517</v>
      </c>
      <c r="AR459" s="49" t="s">
        <v>1188</v>
      </c>
      <c r="AS459" s="49" t="s">
        <v>379</v>
      </c>
      <c r="AT459" s="49" t="s">
        <v>378</v>
      </c>
      <c r="AU459" s="113" t="str">
        <f t="shared" si="187"/>
        <v>Boudjahem, A.-G., 2010</v>
      </c>
      <c r="AV459" s="3"/>
      <c r="AW459" s="50" t="s">
        <v>815</v>
      </c>
    </row>
    <row r="460" spans="1:49" s="17" customFormat="1" x14ac:dyDescent="0.3">
      <c r="A460" s="31" t="s">
        <v>2439</v>
      </c>
      <c r="B460" s="97">
        <v>10</v>
      </c>
      <c r="C460" s="52">
        <v>10</v>
      </c>
      <c r="D460" s="31">
        <f t="shared" si="192"/>
        <v>0</v>
      </c>
      <c r="E460" s="32">
        <f t="shared" si="193"/>
        <v>10</v>
      </c>
      <c r="F460" s="97">
        <v>200</v>
      </c>
      <c r="G460" s="32">
        <f t="shared" si="194"/>
        <v>2000</v>
      </c>
      <c r="H460" s="49" t="s">
        <v>7</v>
      </c>
      <c r="I460" s="49" t="s">
        <v>380</v>
      </c>
      <c r="J460" s="49" t="s">
        <v>9</v>
      </c>
      <c r="K460" s="31"/>
      <c r="L460" s="31"/>
      <c r="M460" s="49" t="s">
        <v>10</v>
      </c>
      <c r="N460" s="49" t="s">
        <v>56</v>
      </c>
      <c r="O460" s="74">
        <v>9</v>
      </c>
      <c r="P460" s="49" t="s">
        <v>89</v>
      </c>
      <c r="Q460" s="56">
        <v>3</v>
      </c>
      <c r="R460" s="31">
        <f t="shared" si="188"/>
        <v>-6</v>
      </c>
      <c r="S460" s="31"/>
      <c r="T460" s="31"/>
      <c r="U460" s="49" t="s">
        <v>1422</v>
      </c>
      <c r="V460" s="49">
        <v>2</v>
      </c>
      <c r="W460" s="49">
        <v>573</v>
      </c>
      <c r="X460" s="49" t="s">
        <v>95</v>
      </c>
      <c r="Y460" s="32" t="str">
        <f t="shared" si="195"/>
        <v>NA</v>
      </c>
      <c r="Z460" s="32" t="str">
        <f t="shared" si="196"/>
        <v>NA</v>
      </c>
      <c r="AA460" s="32" t="s">
        <v>8</v>
      </c>
      <c r="AB460" s="49" t="s">
        <v>9</v>
      </c>
      <c r="AC460" s="32">
        <f t="shared" si="189"/>
        <v>3.6577181208053693</v>
      </c>
      <c r="AD460" s="32">
        <f t="shared" si="190"/>
        <v>3.6577181208053693</v>
      </c>
      <c r="AE460" s="32" t="str">
        <f t="shared" si="191"/>
        <v>NA</v>
      </c>
      <c r="AF460" s="32">
        <f t="shared" si="197"/>
        <v>298</v>
      </c>
      <c r="AG460" s="97">
        <v>298</v>
      </c>
      <c r="AH460" s="52" t="s">
        <v>9</v>
      </c>
      <c r="AI460" s="97">
        <v>284</v>
      </c>
      <c r="AJ460" s="52" t="s">
        <v>9</v>
      </c>
      <c r="AK460" s="40" t="s">
        <v>8</v>
      </c>
      <c r="AL460" s="52" t="s">
        <v>9</v>
      </c>
      <c r="AM460" s="32">
        <f t="shared" si="198"/>
        <v>298</v>
      </c>
      <c r="AN460" s="40">
        <f t="shared" si="199"/>
        <v>298</v>
      </c>
      <c r="AO460" s="31" t="s">
        <v>2854</v>
      </c>
      <c r="AP460" s="49">
        <v>2010</v>
      </c>
      <c r="AQ460" s="49" t="s">
        <v>517</v>
      </c>
      <c r="AR460" s="49" t="s">
        <v>1188</v>
      </c>
      <c r="AS460" s="49" t="s">
        <v>379</v>
      </c>
      <c r="AT460" s="49" t="s">
        <v>378</v>
      </c>
      <c r="AU460" s="113" t="str">
        <f t="shared" si="187"/>
        <v>Boudjahem, A.-G., 2010</v>
      </c>
      <c r="AV460" s="3"/>
      <c r="AW460" s="50" t="s">
        <v>815</v>
      </c>
    </row>
    <row r="461" spans="1:49" s="17" customFormat="1" x14ac:dyDescent="0.3">
      <c r="A461" s="31" t="s">
        <v>2439</v>
      </c>
      <c r="B461" s="97">
        <v>1</v>
      </c>
      <c r="C461" s="52">
        <v>1</v>
      </c>
      <c r="D461" s="31">
        <f t="shared" si="192"/>
        <v>0</v>
      </c>
      <c r="E461" s="32">
        <f t="shared" si="193"/>
        <v>1</v>
      </c>
      <c r="F461" s="97">
        <v>200</v>
      </c>
      <c r="G461" s="32">
        <f t="shared" si="194"/>
        <v>20000</v>
      </c>
      <c r="H461" s="49" t="s">
        <v>7</v>
      </c>
      <c r="I461" s="49" t="s">
        <v>380</v>
      </c>
      <c r="J461" s="49" t="s">
        <v>9</v>
      </c>
      <c r="K461" s="31"/>
      <c r="L461" s="31"/>
      <c r="M461" s="49" t="s">
        <v>10</v>
      </c>
      <c r="N461" s="49" t="s">
        <v>56</v>
      </c>
      <c r="O461" s="49"/>
      <c r="P461" s="49" t="s">
        <v>199</v>
      </c>
      <c r="Q461" s="56">
        <v>3</v>
      </c>
      <c r="R461" s="31" t="str">
        <f t="shared" si="188"/>
        <v>NA</v>
      </c>
      <c r="S461" s="49">
        <v>2</v>
      </c>
      <c r="T461" s="49">
        <v>573</v>
      </c>
      <c r="U461" s="49" t="s">
        <v>1422</v>
      </c>
      <c r="V461" s="49">
        <v>2</v>
      </c>
      <c r="W461" s="49">
        <v>573</v>
      </c>
      <c r="X461" s="49" t="s">
        <v>95</v>
      </c>
      <c r="Y461" s="32" t="str">
        <f t="shared" si="195"/>
        <v>NA</v>
      </c>
      <c r="Z461" s="32" t="str">
        <f t="shared" si="196"/>
        <v>NA</v>
      </c>
      <c r="AA461" s="32" t="s">
        <v>8</v>
      </c>
      <c r="AB461" s="49" t="s">
        <v>9</v>
      </c>
      <c r="AC461" s="32">
        <f t="shared" si="189"/>
        <v>57.368421052631582</v>
      </c>
      <c r="AD461" s="32">
        <f t="shared" si="190"/>
        <v>57.368421052631582</v>
      </c>
      <c r="AE461" s="32" t="str">
        <f t="shared" si="191"/>
        <v>NA</v>
      </c>
      <c r="AF461" s="32">
        <f t="shared" si="197"/>
        <v>19</v>
      </c>
      <c r="AG461" s="97">
        <v>19</v>
      </c>
      <c r="AH461" s="52" t="s">
        <v>9</v>
      </c>
      <c r="AI461" s="40" t="s">
        <v>8</v>
      </c>
      <c r="AJ461" s="52" t="s">
        <v>9</v>
      </c>
      <c r="AK461" s="40" t="s">
        <v>8</v>
      </c>
      <c r="AL461" s="52" t="s">
        <v>9</v>
      </c>
      <c r="AM461" s="32">
        <f t="shared" si="198"/>
        <v>19</v>
      </c>
      <c r="AN461" s="40">
        <f t="shared" si="199"/>
        <v>19</v>
      </c>
      <c r="AO461" s="31" t="s">
        <v>2854</v>
      </c>
      <c r="AP461" s="49">
        <v>2010</v>
      </c>
      <c r="AQ461" s="49" t="s">
        <v>517</v>
      </c>
      <c r="AR461" s="49" t="s">
        <v>1188</v>
      </c>
      <c r="AS461" s="49" t="s">
        <v>379</v>
      </c>
      <c r="AT461" s="49" t="s">
        <v>378</v>
      </c>
      <c r="AU461" s="113" t="str">
        <f t="shared" si="187"/>
        <v>Boudjahem, A.-G., 2010</v>
      </c>
      <c r="AV461" s="3"/>
      <c r="AW461" s="50" t="s">
        <v>815</v>
      </c>
    </row>
    <row r="462" spans="1:49" s="17" customFormat="1" x14ac:dyDescent="0.3">
      <c r="A462" s="49" t="s">
        <v>14</v>
      </c>
      <c r="B462" s="97">
        <v>1</v>
      </c>
      <c r="C462" s="52">
        <v>1.01</v>
      </c>
      <c r="D462" s="31">
        <f t="shared" si="192"/>
        <v>1.0000000000000009E-2</v>
      </c>
      <c r="E462" s="32">
        <f t="shared" si="193"/>
        <v>1</v>
      </c>
      <c r="F462" s="97">
        <v>100</v>
      </c>
      <c r="G462" s="32">
        <f t="shared" si="194"/>
        <v>10000</v>
      </c>
      <c r="H462" s="49" t="s">
        <v>997</v>
      </c>
      <c r="I462" s="49" t="s">
        <v>377</v>
      </c>
      <c r="J462" s="49" t="s">
        <v>9</v>
      </c>
      <c r="K462" s="49">
        <f>900+273</f>
        <v>1173</v>
      </c>
      <c r="L462" s="49">
        <v>10</v>
      </c>
      <c r="M462" s="49" t="s">
        <v>24</v>
      </c>
      <c r="N462" s="49" t="s">
        <v>56</v>
      </c>
      <c r="O462" s="49"/>
      <c r="P462" s="49" t="s">
        <v>199</v>
      </c>
      <c r="Q462" s="56">
        <v>7.5</v>
      </c>
      <c r="R462" s="31" t="str">
        <f t="shared" si="188"/>
        <v>NA</v>
      </c>
      <c r="S462" s="49">
        <v>10</v>
      </c>
      <c r="T462" s="49">
        <v>873</v>
      </c>
      <c r="U462" s="49" t="s">
        <v>1422</v>
      </c>
      <c r="V462" s="49">
        <v>1</v>
      </c>
      <c r="W462" s="49">
        <v>773</v>
      </c>
      <c r="X462" s="49" t="s">
        <v>95</v>
      </c>
      <c r="Y462" s="32" t="str">
        <f t="shared" si="195"/>
        <v>NA</v>
      </c>
      <c r="Z462" s="32">
        <f t="shared" si="196"/>
        <v>0.96</v>
      </c>
      <c r="AA462" s="52">
        <v>48</v>
      </c>
      <c r="AB462" s="49" t="s">
        <v>9</v>
      </c>
      <c r="AC462" s="32" t="str">
        <f t="shared" si="189"/>
        <v>NA</v>
      </c>
      <c r="AD462" s="32">
        <f t="shared" si="190"/>
        <v>48</v>
      </c>
      <c r="AE462" s="32" t="str">
        <f t="shared" si="191"/>
        <v>NA</v>
      </c>
      <c r="AF462" s="32">
        <f t="shared" si="197"/>
        <v>20</v>
      </c>
      <c r="AG462" s="97">
        <v>20</v>
      </c>
      <c r="AH462" s="52" t="s">
        <v>9</v>
      </c>
      <c r="AI462" s="40" t="s">
        <v>8</v>
      </c>
      <c r="AJ462" s="52" t="s">
        <v>9</v>
      </c>
      <c r="AK462" s="40" t="s">
        <v>8</v>
      </c>
      <c r="AL462" s="52" t="s">
        <v>9</v>
      </c>
      <c r="AM462" s="32">
        <f t="shared" si="198"/>
        <v>20</v>
      </c>
      <c r="AN462" s="40">
        <f t="shared" si="199"/>
        <v>20</v>
      </c>
      <c r="AO462" s="31" t="s">
        <v>2844</v>
      </c>
      <c r="AP462" s="49">
        <v>2010</v>
      </c>
      <c r="AQ462" s="49" t="s">
        <v>1780</v>
      </c>
      <c r="AR462" s="49" t="s">
        <v>80</v>
      </c>
      <c r="AS462" s="49" t="s">
        <v>376</v>
      </c>
      <c r="AT462" s="49" t="s">
        <v>21</v>
      </c>
      <c r="AU462" s="113" t="str">
        <f t="shared" si="187"/>
        <v>Castellazzi, P., 2010</v>
      </c>
      <c r="AV462" s="53" t="s">
        <v>1190</v>
      </c>
      <c r="AW462" s="50" t="s">
        <v>839</v>
      </c>
    </row>
    <row r="463" spans="1:49" s="17" customFormat="1" x14ac:dyDescent="0.3">
      <c r="A463" s="49" t="s">
        <v>14</v>
      </c>
      <c r="B463" s="97">
        <v>2</v>
      </c>
      <c r="C463" s="52">
        <v>2.14</v>
      </c>
      <c r="D463" s="31">
        <f t="shared" si="192"/>
        <v>7.0000000000000062E-2</v>
      </c>
      <c r="E463" s="32">
        <f t="shared" si="193"/>
        <v>2</v>
      </c>
      <c r="F463" s="97">
        <v>100</v>
      </c>
      <c r="G463" s="32">
        <f t="shared" si="194"/>
        <v>5000</v>
      </c>
      <c r="H463" s="49" t="s">
        <v>997</v>
      </c>
      <c r="I463" s="49" t="s">
        <v>377</v>
      </c>
      <c r="J463" s="49" t="s">
        <v>9</v>
      </c>
      <c r="K463" s="49">
        <f>900+273</f>
        <v>1173</v>
      </c>
      <c r="L463" s="49">
        <v>10</v>
      </c>
      <c r="M463" s="49" t="s">
        <v>24</v>
      </c>
      <c r="N463" s="49" t="s">
        <v>56</v>
      </c>
      <c r="O463" s="49"/>
      <c r="P463" s="49" t="s">
        <v>199</v>
      </c>
      <c r="Q463" s="56">
        <v>7.5</v>
      </c>
      <c r="R463" s="31" t="str">
        <f t="shared" si="188"/>
        <v>NA</v>
      </c>
      <c r="S463" s="49">
        <v>10</v>
      </c>
      <c r="T463" s="49">
        <v>873</v>
      </c>
      <c r="U463" s="49" t="s">
        <v>1422</v>
      </c>
      <c r="V463" s="49">
        <v>1</v>
      </c>
      <c r="W463" s="49">
        <v>773</v>
      </c>
      <c r="X463" s="49" t="s">
        <v>95</v>
      </c>
      <c r="Y463" s="32" t="str">
        <f t="shared" si="195"/>
        <v>NA</v>
      </c>
      <c r="Z463" s="32">
        <f t="shared" si="196"/>
        <v>1.05</v>
      </c>
      <c r="AA463" s="52">
        <v>21</v>
      </c>
      <c r="AB463" s="49" t="s">
        <v>9</v>
      </c>
      <c r="AC463" s="32" t="str">
        <f t="shared" si="189"/>
        <v>NA</v>
      </c>
      <c r="AD463" s="32">
        <f t="shared" si="190"/>
        <v>21</v>
      </c>
      <c r="AE463" s="32" t="str">
        <f t="shared" si="191"/>
        <v>NA</v>
      </c>
      <c r="AF463" s="32">
        <f t="shared" si="197"/>
        <v>50</v>
      </c>
      <c r="AG463" s="97">
        <v>50</v>
      </c>
      <c r="AH463" s="52" t="s">
        <v>9</v>
      </c>
      <c r="AI463" s="97">
        <v>70</v>
      </c>
      <c r="AJ463" s="52" t="s">
        <v>9</v>
      </c>
      <c r="AK463" s="40" t="s">
        <v>8</v>
      </c>
      <c r="AL463" s="52" t="s">
        <v>9</v>
      </c>
      <c r="AM463" s="32">
        <f t="shared" si="198"/>
        <v>50</v>
      </c>
      <c r="AN463" s="40">
        <f t="shared" si="199"/>
        <v>50</v>
      </c>
      <c r="AO463" s="31" t="s">
        <v>2844</v>
      </c>
      <c r="AP463" s="49">
        <v>2010</v>
      </c>
      <c r="AQ463" s="49" t="s">
        <v>1780</v>
      </c>
      <c r="AR463" s="49" t="s">
        <v>80</v>
      </c>
      <c r="AS463" s="49" t="s">
        <v>376</v>
      </c>
      <c r="AT463" s="49" t="s">
        <v>21</v>
      </c>
      <c r="AU463" s="113" t="str">
        <f t="shared" si="187"/>
        <v>Castellazzi, P., 2010</v>
      </c>
      <c r="AV463" s="53" t="s">
        <v>1191</v>
      </c>
      <c r="AW463" s="50" t="s">
        <v>839</v>
      </c>
    </row>
    <row r="464" spans="1:49" s="17" customFormat="1" x14ac:dyDescent="0.3">
      <c r="A464" s="49" t="s">
        <v>14</v>
      </c>
      <c r="B464" s="97">
        <v>4</v>
      </c>
      <c r="C464" s="52">
        <v>3.94</v>
      </c>
      <c r="D464" s="31">
        <f t="shared" si="192"/>
        <v>1.5000000000000013E-2</v>
      </c>
      <c r="E464" s="32">
        <f t="shared" si="193"/>
        <v>4</v>
      </c>
      <c r="F464" s="97">
        <v>100</v>
      </c>
      <c r="G464" s="32">
        <f t="shared" si="194"/>
        <v>2500</v>
      </c>
      <c r="H464" s="49" t="s">
        <v>997</v>
      </c>
      <c r="I464" s="49" t="s">
        <v>377</v>
      </c>
      <c r="J464" s="49" t="s">
        <v>9</v>
      </c>
      <c r="K464" s="49">
        <f>900+273</f>
        <v>1173</v>
      </c>
      <c r="L464" s="49">
        <v>10</v>
      </c>
      <c r="M464" s="49" t="s">
        <v>24</v>
      </c>
      <c r="N464" s="49" t="s">
        <v>56</v>
      </c>
      <c r="O464" s="49"/>
      <c r="P464" s="49" t="s">
        <v>199</v>
      </c>
      <c r="Q464" s="56">
        <v>7.5</v>
      </c>
      <c r="R464" s="31" t="str">
        <f t="shared" si="188"/>
        <v>NA</v>
      </c>
      <c r="S464" s="49">
        <v>10</v>
      </c>
      <c r="T464" s="49">
        <v>873</v>
      </c>
      <c r="U464" s="49" t="s">
        <v>1422</v>
      </c>
      <c r="V464" s="49">
        <v>1</v>
      </c>
      <c r="W464" s="49">
        <v>773</v>
      </c>
      <c r="X464" s="49" t="s">
        <v>95</v>
      </c>
      <c r="Y464" s="32" t="str">
        <f t="shared" si="195"/>
        <v>NA</v>
      </c>
      <c r="Z464" s="32">
        <f t="shared" si="196"/>
        <v>0.95000000000000007</v>
      </c>
      <c r="AA464" s="52">
        <v>19</v>
      </c>
      <c r="AB464" s="49" t="s">
        <v>9</v>
      </c>
      <c r="AC464" s="32" t="str">
        <f t="shared" si="189"/>
        <v>NA</v>
      </c>
      <c r="AD464" s="32">
        <f t="shared" si="190"/>
        <v>19</v>
      </c>
      <c r="AE464" s="32" t="str">
        <f t="shared" si="191"/>
        <v>NA</v>
      </c>
      <c r="AF464" s="32">
        <f t="shared" si="197"/>
        <v>50</v>
      </c>
      <c r="AG464" s="97">
        <v>50</v>
      </c>
      <c r="AH464" s="52" t="s">
        <v>9</v>
      </c>
      <c r="AI464" s="97">
        <v>60</v>
      </c>
      <c r="AJ464" s="52" t="s">
        <v>9</v>
      </c>
      <c r="AK464" s="40" t="s">
        <v>8</v>
      </c>
      <c r="AL464" s="52" t="s">
        <v>9</v>
      </c>
      <c r="AM464" s="32">
        <f t="shared" si="198"/>
        <v>50</v>
      </c>
      <c r="AN464" s="40">
        <f t="shared" si="199"/>
        <v>50</v>
      </c>
      <c r="AO464" s="31" t="s">
        <v>2844</v>
      </c>
      <c r="AP464" s="49">
        <v>2010</v>
      </c>
      <c r="AQ464" s="49" t="s">
        <v>1780</v>
      </c>
      <c r="AR464" s="49" t="s">
        <v>80</v>
      </c>
      <c r="AS464" s="49" t="s">
        <v>376</v>
      </c>
      <c r="AT464" s="49" t="s">
        <v>21</v>
      </c>
      <c r="AU464" s="113" t="str">
        <f t="shared" si="187"/>
        <v>Castellazzi, P., 2010</v>
      </c>
      <c r="AV464" s="53" t="s">
        <v>1191</v>
      </c>
      <c r="AW464" s="50" t="s">
        <v>839</v>
      </c>
    </row>
    <row r="465" spans="1:49" s="17" customFormat="1" x14ac:dyDescent="0.3">
      <c r="A465" s="31" t="s">
        <v>2439</v>
      </c>
      <c r="B465" s="40" t="s">
        <v>8</v>
      </c>
      <c r="C465" s="52">
        <v>1.64</v>
      </c>
      <c r="D465" s="31" t="str">
        <f t="shared" si="192"/>
        <v>NA</v>
      </c>
      <c r="E465" s="32">
        <f t="shared" si="193"/>
        <v>1.64</v>
      </c>
      <c r="F465" s="40"/>
      <c r="G465" s="32" t="s">
        <v>8</v>
      </c>
      <c r="H465" s="49" t="s">
        <v>1414</v>
      </c>
      <c r="I465" s="49" t="s">
        <v>375</v>
      </c>
      <c r="J465" s="49" t="s">
        <v>9</v>
      </c>
      <c r="K465" s="31"/>
      <c r="L465" s="31"/>
      <c r="M465" s="49" t="s">
        <v>28</v>
      </c>
      <c r="N465" s="49" t="s">
        <v>51</v>
      </c>
      <c r="O465" s="49"/>
      <c r="P465" s="49" t="s">
        <v>199</v>
      </c>
      <c r="Q465" s="56">
        <v>8.5</v>
      </c>
      <c r="R465" s="31" t="str">
        <f t="shared" si="188"/>
        <v>NA</v>
      </c>
      <c r="S465" s="49">
        <v>1</v>
      </c>
      <c r="T465" s="49">
        <f t="shared" ref="T465:T472" si="200">250+273</f>
        <v>523</v>
      </c>
      <c r="U465" s="49" t="s">
        <v>1422</v>
      </c>
      <c r="V465" s="49">
        <v>2</v>
      </c>
      <c r="W465" s="49">
        <f>800+273</f>
        <v>1073</v>
      </c>
      <c r="X465" s="49" t="s">
        <v>17</v>
      </c>
      <c r="Y465" s="32">
        <f t="shared" si="195"/>
        <v>1.0349999999999999</v>
      </c>
      <c r="Z465" s="32" t="str">
        <f t="shared" si="196"/>
        <v>NA</v>
      </c>
      <c r="AA465" s="52">
        <v>11.5</v>
      </c>
      <c r="AB465" s="49">
        <v>0.5</v>
      </c>
      <c r="AC465" s="32" t="str">
        <f t="shared" si="189"/>
        <v>NA</v>
      </c>
      <c r="AD465" s="32">
        <f t="shared" si="190"/>
        <v>11.5</v>
      </c>
      <c r="AE465" s="32" t="str">
        <f t="shared" si="191"/>
        <v>NA</v>
      </c>
      <c r="AF465" s="32">
        <f t="shared" si="197"/>
        <v>90</v>
      </c>
      <c r="AG465" s="97">
        <v>90</v>
      </c>
      <c r="AH465" s="52" t="s">
        <v>9</v>
      </c>
      <c r="AI465" s="40" t="s">
        <v>8</v>
      </c>
      <c r="AJ465" s="52" t="s">
        <v>9</v>
      </c>
      <c r="AK465" s="40" t="s">
        <v>8</v>
      </c>
      <c r="AL465" s="52" t="s">
        <v>9</v>
      </c>
      <c r="AM465" s="32">
        <f t="shared" si="198"/>
        <v>90</v>
      </c>
      <c r="AN465" s="40">
        <f t="shared" si="199"/>
        <v>90</v>
      </c>
      <c r="AO465" s="31" t="s">
        <v>2854</v>
      </c>
      <c r="AP465" s="49">
        <v>2010</v>
      </c>
      <c r="AQ465" s="49" t="s">
        <v>1781</v>
      </c>
      <c r="AR465" s="49" t="s">
        <v>65</v>
      </c>
      <c r="AS465" s="49" t="s">
        <v>371</v>
      </c>
      <c r="AT465" s="49" t="s">
        <v>45</v>
      </c>
      <c r="AU465" s="113" t="str">
        <f t="shared" si="187"/>
        <v>Chinthaginjala, J.K., 2010</v>
      </c>
      <c r="AV465" s="3"/>
      <c r="AW465" s="50" t="s">
        <v>827</v>
      </c>
    </row>
    <row r="466" spans="1:49" s="17" customFormat="1" x14ac:dyDescent="0.3">
      <c r="A466" s="31" t="s">
        <v>2439</v>
      </c>
      <c r="B466" s="40" t="s">
        <v>8</v>
      </c>
      <c r="C466" s="52">
        <v>2.23</v>
      </c>
      <c r="D466" s="31" t="str">
        <f t="shared" si="192"/>
        <v>NA</v>
      </c>
      <c r="E466" s="32">
        <f t="shared" si="193"/>
        <v>2.23</v>
      </c>
      <c r="F466" s="40"/>
      <c r="G466" s="32" t="s">
        <v>8</v>
      </c>
      <c r="H466" s="49" t="s">
        <v>1414</v>
      </c>
      <c r="I466" s="49" t="s">
        <v>375</v>
      </c>
      <c r="J466" s="49" t="s">
        <v>9</v>
      </c>
      <c r="K466" s="31"/>
      <c r="L466" s="31"/>
      <c r="M466" s="49" t="s">
        <v>28</v>
      </c>
      <c r="N466" s="49" t="s">
        <v>51</v>
      </c>
      <c r="O466" s="49"/>
      <c r="P466" s="49" t="s">
        <v>199</v>
      </c>
      <c r="Q466" s="56">
        <v>8.5</v>
      </c>
      <c r="R466" s="31" t="str">
        <f t="shared" si="188"/>
        <v>NA</v>
      </c>
      <c r="S466" s="49">
        <v>1</v>
      </c>
      <c r="T466" s="49">
        <f t="shared" si="200"/>
        <v>523</v>
      </c>
      <c r="U466" s="49" t="s">
        <v>1422</v>
      </c>
      <c r="V466" s="49">
        <v>2</v>
      </c>
      <c r="W466" s="49">
        <f>800+273</f>
        <v>1073</v>
      </c>
      <c r="X466" s="49" t="s">
        <v>17</v>
      </c>
      <c r="Y466" s="32">
        <f t="shared" si="195"/>
        <v>1.0755000000000001</v>
      </c>
      <c r="Z466" s="32" t="str">
        <f t="shared" si="196"/>
        <v>NA</v>
      </c>
      <c r="AA466" s="52">
        <v>11.95</v>
      </c>
      <c r="AB466" s="49">
        <v>0.2</v>
      </c>
      <c r="AC466" s="32" t="str">
        <f t="shared" si="189"/>
        <v>NA</v>
      </c>
      <c r="AD466" s="32">
        <f t="shared" si="190"/>
        <v>11.95</v>
      </c>
      <c r="AE466" s="32" t="str">
        <f t="shared" si="191"/>
        <v>NA</v>
      </c>
      <c r="AF466" s="32">
        <f t="shared" si="197"/>
        <v>90</v>
      </c>
      <c r="AG466" s="97">
        <v>90</v>
      </c>
      <c r="AH466" s="52" t="s">
        <v>9</v>
      </c>
      <c r="AI466" s="40" t="s">
        <v>8</v>
      </c>
      <c r="AJ466" s="52" t="s">
        <v>9</v>
      </c>
      <c r="AK466" s="40" t="s">
        <v>8</v>
      </c>
      <c r="AL466" s="52" t="s">
        <v>9</v>
      </c>
      <c r="AM466" s="32">
        <f t="shared" si="198"/>
        <v>90</v>
      </c>
      <c r="AN466" s="40">
        <f t="shared" si="199"/>
        <v>90</v>
      </c>
      <c r="AO466" s="31" t="s">
        <v>2854</v>
      </c>
      <c r="AP466" s="49">
        <v>2010</v>
      </c>
      <c r="AQ466" s="49" t="s">
        <v>1781</v>
      </c>
      <c r="AR466" s="49" t="s">
        <v>65</v>
      </c>
      <c r="AS466" s="49" t="s">
        <v>371</v>
      </c>
      <c r="AT466" s="49" t="s">
        <v>45</v>
      </c>
      <c r="AU466" s="113" t="str">
        <f t="shared" ref="AU466:AU472" si="201">AQ466&amp;", "&amp;AP466</f>
        <v>Chinthaginjala, J.K., 2010</v>
      </c>
      <c r="AV466" s="3"/>
      <c r="AW466" s="50" t="s">
        <v>827</v>
      </c>
    </row>
    <row r="467" spans="1:49" s="17" customFormat="1" x14ac:dyDescent="0.3">
      <c r="A467" s="31" t="s">
        <v>2439</v>
      </c>
      <c r="B467" s="40" t="s">
        <v>8</v>
      </c>
      <c r="C467" s="52">
        <v>2.33</v>
      </c>
      <c r="D467" s="31" t="str">
        <f t="shared" si="192"/>
        <v>NA</v>
      </c>
      <c r="E467" s="32">
        <f t="shared" si="193"/>
        <v>2.33</v>
      </c>
      <c r="F467" s="40"/>
      <c r="G467" s="32" t="s">
        <v>8</v>
      </c>
      <c r="H467" s="49" t="s">
        <v>7</v>
      </c>
      <c r="I467" s="49" t="s">
        <v>375</v>
      </c>
      <c r="J467" s="49" t="s">
        <v>9</v>
      </c>
      <c r="K467" s="31"/>
      <c r="L467" s="31"/>
      <c r="M467" s="49" t="s">
        <v>28</v>
      </c>
      <c r="N467" s="49" t="s">
        <v>51</v>
      </c>
      <c r="O467" s="49"/>
      <c r="P467" s="49" t="s">
        <v>199</v>
      </c>
      <c r="Q467" s="56">
        <v>3</v>
      </c>
      <c r="R467" s="31" t="str">
        <f t="shared" si="188"/>
        <v>NA</v>
      </c>
      <c r="S467" s="49">
        <v>1</v>
      </c>
      <c r="T467" s="49">
        <f t="shared" si="200"/>
        <v>523</v>
      </c>
      <c r="U467" s="49" t="s">
        <v>1422</v>
      </c>
      <c r="V467" s="49">
        <v>2</v>
      </c>
      <c r="W467" s="49">
        <f>800+273</f>
        <v>1073</v>
      </c>
      <c r="X467" s="49" t="s">
        <v>17</v>
      </c>
      <c r="Y467" s="32">
        <f t="shared" si="195"/>
        <v>1.105</v>
      </c>
      <c r="Z467" s="32" t="str">
        <f t="shared" si="196"/>
        <v>NA</v>
      </c>
      <c r="AA467" s="52">
        <v>6.5</v>
      </c>
      <c r="AB467" s="49">
        <v>0.5</v>
      </c>
      <c r="AC467" s="32" t="str">
        <f t="shared" si="189"/>
        <v>NA</v>
      </c>
      <c r="AD467" s="32">
        <f t="shared" si="190"/>
        <v>6.5</v>
      </c>
      <c r="AE467" s="32" t="str">
        <f t="shared" si="191"/>
        <v>NA</v>
      </c>
      <c r="AF467" s="32">
        <f t="shared" si="197"/>
        <v>170</v>
      </c>
      <c r="AG467" s="97">
        <v>170</v>
      </c>
      <c r="AH467" s="52" t="s">
        <v>9</v>
      </c>
      <c r="AI467" s="40" t="s">
        <v>8</v>
      </c>
      <c r="AJ467" s="52" t="s">
        <v>9</v>
      </c>
      <c r="AK467" s="40" t="s">
        <v>8</v>
      </c>
      <c r="AL467" s="52" t="s">
        <v>9</v>
      </c>
      <c r="AM467" s="32">
        <f t="shared" si="198"/>
        <v>170</v>
      </c>
      <c r="AN467" s="40">
        <f t="shared" si="199"/>
        <v>170</v>
      </c>
      <c r="AO467" s="31" t="s">
        <v>2854</v>
      </c>
      <c r="AP467" s="49">
        <v>2010</v>
      </c>
      <c r="AQ467" s="49" t="s">
        <v>1781</v>
      </c>
      <c r="AR467" s="49" t="s">
        <v>65</v>
      </c>
      <c r="AS467" s="49" t="s">
        <v>371</v>
      </c>
      <c r="AT467" s="49" t="s">
        <v>45</v>
      </c>
      <c r="AU467" s="113" t="str">
        <f t="shared" si="201"/>
        <v>Chinthaginjala, J.K., 2010</v>
      </c>
      <c r="AV467" s="3"/>
      <c r="AW467" s="50" t="s">
        <v>815</v>
      </c>
    </row>
    <row r="468" spans="1:49" s="17" customFormat="1" x14ac:dyDescent="0.3">
      <c r="A468" s="31" t="s">
        <v>2439</v>
      </c>
      <c r="B468" s="40" t="s">
        <v>8</v>
      </c>
      <c r="C468" s="52">
        <v>1.62</v>
      </c>
      <c r="D468" s="31" t="str">
        <f t="shared" si="192"/>
        <v>NA</v>
      </c>
      <c r="E468" s="32">
        <f t="shared" si="193"/>
        <v>1.62</v>
      </c>
      <c r="F468" s="40"/>
      <c r="G468" s="32" t="s">
        <v>8</v>
      </c>
      <c r="H468" s="49" t="s">
        <v>63</v>
      </c>
      <c r="I468" s="49" t="s">
        <v>374</v>
      </c>
      <c r="J468" s="49" t="s">
        <v>9</v>
      </c>
      <c r="K468" s="31"/>
      <c r="L468" s="31"/>
      <c r="M468" s="49" t="s">
        <v>28</v>
      </c>
      <c r="N468" s="49" t="s">
        <v>51</v>
      </c>
      <c r="O468" s="49"/>
      <c r="P468" s="49" t="s">
        <v>199</v>
      </c>
      <c r="Q468" s="31"/>
      <c r="R468" s="31" t="str">
        <f t="shared" si="188"/>
        <v>NA</v>
      </c>
      <c r="S468" s="49">
        <v>1</v>
      </c>
      <c r="T468" s="49">
        <f t="shared" si="200"/>
        <v>523</v>
      </c>
      <c r="U468" s="49" t="s">
        <v>1422</v>
      </c>
      <c r="V468" s="49">
        <v>2</v>
      </c>
      <c r="W468" s="49">
        <v>673</v>
      </c>
      <c r="X468" s="49" t="s">
        <v>17</v>
      </c>
      <c r="Y468" s="32">
        <f t="shared" si="195"/>
        <v>1.0920000000000001</v>
      </c>
      <c r="Z468" s="32" t="str">
        <f t="shared" si="196"/>
        <v>NA</v>
      </c>
      <c r="AA468" s="52">
        <v>7.8</v>
      </c>
      <c r="AB468" s="49">
        <v>0.8</v>
      </c>
      <c r="AC468" s="32" t="str">
        <f t="shared" si="189"/>
        <v>NA</v>
      </c>
      <c r="AD468" s="32">
        <f t="shared" si="190"/>
        <v>7.8</v>
      </c>
      <c r="AE468" s="32" t="str">
        <f t="shared" si="191"/>
        <v>NA</v>
      </c>
      <c r="AF468" s="32">
        <f t="shared" si="197"/>
        <v>140</v>
      </c>
      <c r="AG468" s="97">
        <v>140</v>
      </c>
      <c r="AH468" s="52" t="s">
        <v>9</v>
      </c>
      <c r="AI468" s="40" t="s">
        <v>8</v>
      </c>
      <c r="AJ468" s="52" t="s">
        <v>9</v>
      </c>
      <c r="AK468" s="40" t="s">
        <v>8</v>
      </c>
      <c r="AL468" s="52" t="s">
        <v>9</v>
      </c>
      <c r="AM468" s="32">
        <f t="shared" si="198"/>
        <v>140</v>
      </c>
      <c r="AN468" s="40">
        <f t="shared" si="199"/>
        <v>140</v>
      </c>
      <c r="AO468" s="31" t="s">
        <v>2854</v>
      </c>
      <c r="AP468" s="49">
        <v>2010</v>
      </c>
      <c r="AQ468" s="49" t="s">
        <v>1781</v>
      </c>
      <c r="AR468" s="49" t="s">
        <v>65</v>
      </c>
      <c r="AS468" s="49" t="s">
        <v>371</v>
      </c>
      <c r="AT468" s="49" t="s">
        <v>45</v>
      </c>
      <c r="AU468" s="113" t="str">
        <f t="shared" si="201"/>
        <v>Chinthaginjala, J.K., 2010</v>
      </c>
      <c r="AV468" s="3"/>
      <c r="AW468" s="50"/>
    </row>
    <row r="469" spans="1:49" s="17" customFormat="1" x14ac:dyDescent="0.3">
      <c r="A469" s="31" t="s">
        <v>2439</v>
      </c>
      <c r="B469" s="40" t="s">
        <v>8</v>
      </c>
      <c r="C469" s="52">
        <v>2.33</v>
      </c>
      <c r="D469" s="31" t="str">
        <f t="shared" si="192"/>
        <v>NA</v>
      </c>
      <c r="E469" s="32">
        <f t="shared" si="193"/>
        <v>2.33</v>
      </c>
      <c r="F469" s="40"/>
      <c r="G469" s="32" t="s">
        <v>8</v>
      </c>
      <c r="H469" s="49" t="s">
        <v>63</v>
      </c>
      <c r="I469" s="49" t="s">
        <v>373</v>
      </c>
      <c r="J469" s="49" t="s">
        <v>9</v>
      </c>
      <c r="K469" s="31"/>
      <c r="L469" s="31"/>
      <c r="M469" s="49" t="s">
        <v>28</v>
      </c>
      <c r="N469" s="49" t="s">
        <v>51</v>
      </c>
      <c r="O469" s="49"/>
      <c r="P469" s="49" t="s">
        <v>199</v>
      </c>
      <c r="Q469" s="31"/>
      <c r="R469" s="31" t="str">
        <f t="shared" si="188"/>
        <v>NA</v>
      </c>
      <c r="S469" s="49">
        <v>1</v>
      </c>
      <c r="T469" s="49">
        <f t="shared" si="200"/>
        <v>523</v>
      </c>
      <c r="U469" s="49" t="s">
        <v>1422</v>
      </c>
      <c r="V469" s="49">
        <v>2</v>
      </c>
      <c r="W469" s="49">
        <v>523</v>
      </c>
      <c r="X469" s="49" t="s">
        <v>17</v>
      </c>
      <c r="Y469" s="32">
        <f t="shared" ref="Y469:Y476" si="202">IF(AND(X469="CO Chemisorption",AA469&lt;&gt;"NA",AG469&lt;&gt;"NA"),AA469*AG469*0.001,"NA")</f>
        <v>1.079</v>
      </c>
      <c r="Z469" s="32" t="str">
        <f t="shared" ref="Z469:Z476" si="203">IF(AND(X469="H2 Chemisorption",AA469&lt;&gt;"NA",AG469&lt;&gt;"NA"),AA469*AG469*0.001,"NA")</f>
        <v>NA</v>
      </c>
      <c r="AA469" s="52">
        <v>8.3000000000000007</v>
      </c>
      <c r="AB469" s="49">
        <v>0.8</v>
      </c>
      <c r="AC469" s="32" t="str">
        <f t="shared" si="189"/>
        <v>NA</v>
      </c>
      <c r="AD469" s="32">
        <f t="shared" si="190"/>
        <v>8.3000000000000007</v>
      </c>
      <c r="AE469" s="32" t="str">
        <f t="shared" si="191"/>
        <v>NA</v>
      </c>
      <c r="AF469" s="32">
        <f t="shared" si="197"/>
        <v>130</v>
      </c>
      <c r="AG469" s="97">
        <v>130</v>
      </c>
      <c r="AH469" s="52" t="s">
        <v>9</v>
      </c>
      <c r="AI469" s="40" t="s">
        <v>8</v>
      </c>
      <c r="AJ469" s="52" t="s">
        <v>9</v>
      </c>
      <c r="AK469" s="40" t="s">
        <v>8</v>
      </c>
      <c r="AL469" s="52" t="s">
        <v>9</v>
      </c>
      <c r="AM469" s="32">
        <f t="shared" si="198"/>
        <v>130</v>
      </c>
      <c r="AN469" s="40">
        <f t="shared" si="199"/>
        <v>130</v>
      </c>
      <c r="AO469" s="31" t="s">
        <v>2854</v>
      </c>
      <c r="AP469" s="49">
        <v>2010</v>
      </c>
      <c r="AQ469" s="49" t="s">
        <v>1781</v>
      </c>
      <c r="AR469" s="49" t="s">
        <v>65</v>
      </c>
      <c r="AS469" s="49" t="s">
        <v>371</v>
      </c>
      <c r="AT469" s="49" t="s">
        <v>45</v>
      </c>
      <c r="AU469" s="113" t="str">
        <f t="shared" si="201"/>
        <v>Chinthaginjala, J.K., 2010</v>
      </c>
      <c r="AV469" s="3"/>
      <c r="AW469" s="50"/>
    </row>
    <row r="470" spans="1:49" s="17" customFormat="1" x14ac:dyDescent="0.3">
      <c r="A470" s="31" t="s">
        <v>2439</v>
      </c>
      <c r="B470" s="40" t="s">
        <v>8</v>
      </c>
      <c r="C470" s="52">
        <v>2.37</v>
      </c>
      <c r="D470" s="31" t="str">
        <f t="shared" si="192"/>
        <v>NA</v>
      </c>
      <c r="E470" s="32">
        <f t="shared" si="193"/>
        <v>2.37</v>
      </c>
      <c r="F470" s="40"/>
      <c r="G470" s="32" t="s">
        <v>8</v>
      </c>
      <c r="H470" s="49" t="s">
        <v>63</v>
      </c>
      <c r="I470" s="49" t="s">
        <v>372</v>
      </c>
      <c r="J470" s="49" t="s">
        <v>9</v>
      </c>
      <c r="K470" s="31"/>
      <c r="L470" s="31"/>
      <c r="M470" s="49" t="s">
        <v>28</v>
      </c>
      <c r="N470" s="49" t="s">
        <v>51</v>
      </c>
      <c r="O470" s="31"/>
      <c r="P470" s="49" t="s">
        <v>199</v>
      </c>
      <c r="Q470" s="31"/>
      <c r="R470" s="31" t="str">
        <f t="shared" si="188"/>
        <v>NA</v>
      </c>
      <c r="S470" s="49">
        <v>1</v>
      </c>
      <c r="T470" s="49">
        <f t="shared" si="200"/>
        <v>523</v>
      </c>
      <c r="U470" s="49" t="s">
        <v>1422</v>
      </c>
      <c r="V470" s="49">
        <v>2</v>
      </c>
      <c r="W470" s="49">
        <f>430+273</f>
        <v>703</v>
      </c>
      <c r="X470" s="49" t="s">
        <v>17</v>
      </c>
      <c r="Y470" s="32">
        <f t="shared" si="202"/>
        <v>1.1160000000000001</v>
      </c>
      <c r="Z470" s="32" t="str">
        <f t="shared" si="203"/>
        <v>NA</v>
      </c>
      <c r="AA470" s="52">
        <v>12.4</v>
      </c>
      <c r="AB470" s="49">
        <v>0.3</v>
      </c>
      <c r="AC470" s="32" t="str">
        <f t="shared" si="189"/>
        <v>NA</v>
      </c>
      <c r="AD470" s="32">
        <f t="shared" si="190"/>
        <v>12.4</v>
      </c>
      <c r="AE470" s="32" t="str">
        <f t="shared" si="191"/>
        <v>NA</v>
      </c>
      <c r="AF470" s="32">
        <f t="shared" si="197"/>
        <v>90</v>
      </c>
      <c r="AG470" s="97">
        <v>90</v>
      </c>
      <c r="AH470" s="52" t="s">
        <v>9</v>
      </c>
      <c r="AI470" s="40" t="s">
        <v>8</v>
      </c>
      <c r="AJ470" s="52" t="s">
        <v>9</v>
      </c>
      <c r="AK470" s="40" t="s">
        <v>8</v>
      </c>
      <c r="AL470" s="52" t="s">
        <v>9</v>
      </c>
      <c r="AM470" s="32">
        <f t="shared" si="198"/>
        <v>90</v>
      </c>
      <c r="AN470" s="40">
        <f t="shared" si="199"/>
        <v>90</v>
      </c>
      <c r="AO470" s="31" t="s">
        <v>2854</v>
      </c>
      <c r="AP470" s="49">
        <v>2010</v>
      </c>
      <c r="AQ470" s="49" t="s">
        <v>1781</v>
      </c>
      <c r="AR470" s="49" t="s">
        <v>65</v>
      </c>
      <c r="AS470" s="49" t="s">
        <v>371</v>
      </c>
      <c r="AT470" s="49" t="s">
        <v>45</v>
      </c>
      <c r="AU470" s="113" t="str">
        <f t="shared" si="201"/>
        <v>Chinthaginjala, J.K., 2010</v>
      </c>
      <c r="AV470" s="3"/>
      <c r="AW470" s="50"/>
    </row>
    <row r="471" spans="1:49" s="17" customFormat="1" x14ac:dyDescent="0.3">
      <c r="A471" s="31" t="s">
        <v>2439</v>
      </c>
      <c r="B471" s="40" t="s">
        <v>8</v>
      </c>
      <c r="C471" s="52">
        <v>1.21</v>
      </c>
      <c r="D471" s="31" t="str">
        <f t="shared" si="192"/>
        <v>NA</v>
      </c>
      <c r="E471" s="32">
        <f t="shared" si="193"/>
        <v>1.21</v>
      </c>
      <c r="F471" s="40"/>
      <c r="G471" s="32" t="s">
        <v>8</v>
      </c>
      <c r="H471" s="49" t="s">
        <v>63</v>
      </c>
      <c r="I471" s="49" t="s">
        <v>1158</v>
      </c>
      <c r="J471" s="49" t="s">
        <v>9</v>
      </c>
      <c r="K471" s="31"/>
      <c r="L471" s="31"/>
      <c r="M471" s="49" t="s">
        <v>28</v>
      </c>
      <c r="N471" s="49" t="s">
        <v>51</v>
      </c>
      <c r="O471" s="31"/>
      <c r="P471" s="49" t="s">
        <v>199</v>
      </c>
      <c r="Q471" s="31"/>
      <c r="R471" s="31" t="str">
        <f t="shared" si="188"/>
        <v>NA</v>
      </c>
      <c r="S471" s="49">
        <v>1</v>
      </c>
      <c r="T471" s="49">
        <f t="shared" si="200"/>
        <v>523</v>
      </c>
      <c r="U471" s="49" t="s">
        <v>1422</v>
      </c>
      <c r="V471" s="49">
        <v>2</v>
      </c>
      <c r="W471" s="49">
        <v>523</v>
      </c>
      <c r="X471" s="49" t="s">
        <v>17</v>
      </c>
      <c r="Y471" s="32">
        <f t="shared" si="202"/>
        <v>1.113</v>
      </c>
      <c r="Z471" s="32" t="str">
        <f t="shared" si="203"/>
        <v>NA</v>
      </c>
      <c r="AA471" s="52">
        <v>5.3</v>
      </c>
      <c r="AB471" s="49">
        <v>0.1</v>
      </c>
      <c r="AC471" s="32" t="str">
        <f t="shared" si="189"/>
        <v>NA</v>
      </c>
      <c r="AD471" s="32">
        <f t="shared" si="190"/>
        <v>5.3</v>
      </c>
      <c r="AE471" s="32" t="str">
        <f t="shared" si="191"/>
        <v>NA</v>
      </c>
      <c r="AF471" s="32">
        <f t="shared" si="197"/>
        <v>210</v>
      </c>
      <c r="AG471" s="97">
        <v>210</v>
      </c>
      <c r="AH471" s="52" t="s">
        <v>9</v>
      </c>
      <c r="AI471" s="40" t="s">
        <v>8</v>
      </c>
      <c r="AJ471" s="52" t="s">
        <v>9</v>
      </c>
      <c r="AK471" s="40" t="s">
        <v>8</v>
      </c>
      <c r="AL471" s="52" t="s">
        <v>9</v>
      </c>
      <c r="AM471" s="32">
        <f t="shared" si="198"/>
        <v>210</v>
      </c>
      <c r="AN471" s="40">
        <f t="shared" si="199"/>
        <v>210</v>
      </c>
      <c r="AO471" s="31" t="s">
        <v>2854</v>
      </c>
      <c r="AP471" s="49">
        <v>2010</v>
      </c>
      <c r="AQ471" s="49" t="s">
        <v>1781</v>
      </c>
      <c r="AR471" s="49" t="s">
        <v>65</v>
      </c>
      <c r="AS471" s="49" t="s">
        <v>371</v>
      </c>
      <c r="AT471" s="49" t="s">
        <v>45</v>
      </c>
      <c r="AU471" s="113" t="str">
        <f t="shared" si="201"/>
        <v>Chinthaginjala, J.K., 2010</v>
      </c>
      <c r="AV471" s="3"/>
      <c r="AW471" s="50"/>
    </row>
    <row r="472" spans="1:49" s="17" customFormat="1" x14ac:dyDescent="0.3">
      <c r="A472" s="31" t="s">
        <v>2439</v>
      </c>
      <c r="B472" s="40" t="s">
        <v>8</v>
      </c>
      <c r="C472" s="52">
        <v>1.48</v>
      </c>
      <c r="D472" s="31" t="str">
        <f t="shared" si="192"/>
        <v>NA</v>
      </c>
      <c r="E472" s="32">
        <f t="shared" si="193"/>
        <v>1.48</v>
      </c>
      <c r="F472" s="40"/>
      <c r="G472" s="32" t="s">
        <v>8</v>
      </c>
      <c r="H472" s="49" t="s">
        <v>63</v>
      </c>
      <c r="I472" s="49" t="s">
        <v>1158</v>
      </c>
      <c r="J472" s="49" t="s">
        <v>9</v>
      </c>
      <c r="K472" s="31"/>
      <c r="L472" s="31"/>
      <c r="M472" s="49" t="s">
        <v>28</v>
      </c>
      <c r="N472" s="49" t="s">
        <v>51</v>
      </c>
      <c r="O472" s="31"/>
      <c r="P472" s="49" t="s">
        <v>199</v>
      </c>
      <c r="Q472" s="31"/>
      <c r="R472" s="31" t="str">
        <f t="shared" si="188"/>
        <v>NA</v>
      </c>
      <c r="S472" s="49">
        <v>1</v>
      </c>
      <c r="T472" s="49">
        <f t="shared" si="200"/>
        <v>523</v>
      </c>
      <c r="U472" s="49" t="s">
        <v>1422</v>
      </c>
      <c r="V472" s="49">
        <v>2</v>
      </c>
      <c r="W472" s="49">
        <v>523</v>
      </c>
      <c r="X472" s="49" t="s">
        <v>17</v>
      </c>
      <c r="Y472" s="32">
        <f t="shared" si="202"/>
        <v>1.1000000000000001</v>
      </c>
      <c r="Z472" s="32" t="str">
        <f t="shared" si="203"/>
        <v>NA</v>
      </c>
      <c r="AA472" s="52">
        <v>5.5</v>
      </c>
      <c r="AB472" s="49">
        <v>0.1</v>
      </c>
      <c r="AC472" s="32" t="str">
        <f t="shared" si="189"/>
        <v>NA</v>
      </c>
      <c r="AD472" s="32">
        <f t="shared" si="190"/>
        <v>5.5</v>
      </c>
      <c r="AE472" s="32" t="str">
        <f t="shared" si="191"/>
        <v>NA</v>
      </c>
      <c r="AF472" s="32">
        <f t="shared" si="197"/>
        <v>200</v>
      </c>
      <c r="AG472" s="97">
        <v>200</v>
      </c>
      <c r="AH472" s="52" t="s">
        <v>9</v>
      </c>
      <c r="AI472" s="40" t="s">
        <v>8</v>
      </c>
      <c r="AJ472" s="52" t="s">
        <v>9</v>
      </c>
      <c r="AK472" s="40" t="s">
        <v>8</v>
      </c>
      <c r="AL472" s="52" t="s">
        <v>9</v>
      </c>
      <c r="AM472" s="32">
        <f t="shared" si="198"/>
        <v>200</v>
      </c>
      <c r="AN472" s="40">
        <f t="shared" si="199"/>
        <v>200</v>
      </c>
      <c r="AO472" s="31" t="s">
        <v>2854</v>
      </c>
      <c r="AP472" s="49">
        <v>2010</v>
      </c>
      <c r="AQ472" s="49" t="s">
        <v>1781</v>
      </c>
      <c r="AR472" s="49" t="s">
        <v>65</v>
      </c>
      <c r="AS472" s="49" t="s">
        <v>371</v>
      </c>
      <c r="AT472" s="49" t="s">
        <v>45</v>
      </c>
      <c r="AU472" s="113" t="str">
        <f t="shared" si="201"/>
        <v>Chinthaginjala, J.K., 2010</v>
      </c>
      <c r="AV472" s="3"/>
      <c r="AW472" s="50"/>
    </row>
    <row r="473" spans="1:49" s="17" customFormat="1" x14ac:dyDescent="0.3">
      <c r="A473" s="49" t="s">
        <v>88</v>
      </c>
      <c r="B473" s="97">
        <v>2</v>
      </c>
      <c r="C473" s="32" t="s">
        <v>8</v>
      </c>
      <c r="D473" s="31" t="str">
        <f t="shared" si="192"/>
        <v>NA</v>
      </c>
      <c r="E473" s="32">
        <f t="shared" si="193"/>
        <v>2</v>
      </c>
      <c r="F473" s="97">
        <v>350</v>
      </c>
      <c r="G473" s="32">
        <f t="shared" si="194"/>
        <v>17500</v>
      </c>
      <c r="H473" s="49" t="s">
        <v>63</v>
      </c>
      <c r="I473" s="49" t="s">
        <v>370</v>
      </c>
      <c r="J473" s="49" t="s">
        <v>9</v>
      </c>
      <c r="K473" s="31"/>
      <c r="L473" s="31"/>
      <c r="M473" s="49" t="s">
        <v>10</v>
      </c>
      <c r="N473" s="49" t="s">
        <v>1449</v>
      </c>
      <c r="O473" s="74">
        <v>8</v>
      </c>
      <c r="P473" s="49" t="s">
        <v>199</v>
      </c>
      <c r="Q473" s="31"/>
      <c r="R473" s="31" t="str">
        <f t="shared" si="188"/>
        <v>NA</v>
      </c>
      <c r="S473" s="31"/>
      <c r="T473" s="31"/>
      <c r="U473" s="49" t="s">
        <v>1422</v>
      </c>
      <c r="V473" s="49">
        <v>0.5</v>
      </c>
      <c r="W473" s="49">
        <v>373</v>
      </c>
      <c r="X473" s="49" t="s">
        <v>17</v>
      </c>
      <c r="Y473" s="32" t="str">
        <f t="shared" si="202"/>
        <v>NA</v>
      </c>
      <c r="Z473" s="32" t="str">
        <f t="shared" si="203"/>
        <v>NA</v>
      </c>
      <c r="AA473" s="32" t="s">
        <v>8</v>
      </c>
      <c r="AB473" s="49" t="s">
        <v>9</v>
      </c>
      <c r="AC473" s="32">
        <f t="shared" si="189"/>
        <v>24.772727272727273</v>
      </c>
      <c r="AD473" s="32">
        <f t="shared" si="190"/>
        <v>24.772727272727273</v>
      </c>
      <c r="AE473" s="32" t="str">
        <f t="shared" si="191"/>
        <v>NA</v>
      </c>
      <c r="AF473" s="32">
        <f t="shared" si="197"/>
        <v>44</v>
      </c>
      <c r="AG473" s="97">
        <v>44</v>
      </c>
      <c r="AH473" s="52" t="s">
        <v>9</v>
      </c>
      <c r="AI473" s="40" t="s">
        <v>8</v>
      </c>
      <c r="AJ473" s="52" t="s">
        <v>9</v>
      </c>
      <c r="AK473" s="97">
        <v>30</v>
      </c>
      <c r="AL473" s="52">
        <v>10</v>
      </c>
      <c r="AM473" s="32">
        <f t="shared" si="198"/>
        <v>44</v>
      </c>
      <c r="AN473" s="40">
        <f t="shared" si="199"/>
        <v>44</v>
      </c>
      <c r="AO473" s="31" t="s">
        <v>2844</v>
      </c>
      <c r="AP473" s="49">
        <v>2010</v>
      </c>
      <c r="AQ473" s="49" t="s">
        <v>516</v>
      </c>
      <c r="AR473" s="49" t="s">
        <v>196</v>
      </c>
      <c r="AS473" s="49" t="s">
        <v>369</v>
      </c>
      <c r="AT473" s="49" t="s">
        <v>32</v>
      </c>
      <c r="AU473" s="113" t="str">
        <f t="shared" ref="AU473:AU481" si="204">AQ473&amp;", "&amp;AP473</f>
        <v>Delidovich, I.V., 2010</v>
      </c>
      <c r="AV473" s="53" t="s">
        <v>1934</v>
      </c>
      <c r="AW473" s="50"/>
    </row>
    <row r="474" spans="1:49" s="17" customFormat="1" x14ac:dyDescent="0.3">
      <c r="A474" s="49" t="s">
        <v>88</v>
      </c>
      <c r="B474" s="97">
        <v>2</v>
      </c>
      <c r="C474" s="32" t="s">
        <v>8</v>
      </c>
      <c r="D474" s="31" t="str">
        <f t="shared" si="192"/>
        <v>NA</v>
      </c>
      <c r="E474" s="32">
        <f t="shared" si="193"/>
        <v>2</v>
      </c>
      <c r="F474" s="97">
        <v>350</v>
      </c>
      <c r="G474" s="32">
        <f t="shared" si="194"/>
        <v>17500</v>
      </c>
      <c r="H474" s="49" t="s">
        <v>63</v>
      </c>
      <c r="I474" s="49" t="s">
        <v>370</v>
      </c>
      <c r="J474" s="49" t="s">
        <v>9</v>
      </c>
      <c r="K474" s="31"/>
      <c r="L474" s="31"/>
      <c r="M474" s="49" t="s">
        <v>10</v>
      </c>
      <c r="N474" s="49" t="s">
        <v>1449</v>
      </c>
      <c r="O474" s="74">
        <v>8</v>
      </c>
      <c r="P474" s="49" t="s">
        <v>199</v>
      </c>
      <c r="Q474" s="31"/>
      <c r="R474" s="31" t="str">
        <f t="shared" si="188"/>
        <v>NA</v>
      </c>
      <c r="S474" s="31"/>
      <c r="T474" s="31"/>
      <c r="U474" s="49" t="s">
        <v>1422</v>
      </c>
      <c r="V474" s="31"/>
      <c r="W474" s="49">
        <f>150+273</f>
        <v>423</v>
      </c>
      <c r="X474" s="49" t="s">
        <v>17</v>
      </c>
      <c r="Y474" s="32" t="str">
        <f t="shared" si="202"/>
        <v>NA</v>
      </c>
      <c r="Z474" s="32" t="str">
        <f t="shared" si="203"/>
        <v>NA</v>
      </c>
      <c r="AA474" s="32" t="s">
        <v>8</v>
      </c>
      <c r="AB474" s="49" t="s">
        <v>9</v>
      </c>
      <c r="AC474" s="32">
        <f t="shared" si="189"/>
        <v>21.372549019607842</v>
      </c>
      <c r="AD474" s="32">
        <f t="shared" si="190"/>
        <v>21.372549019607842</v>
      </c>
      <c r="AE474" s="32" t="str">
        <f t="shared" si="191"/>
        <v>NA</v>
      </c>
      <c r="AF474" s="32">
        <f t="shared" si="197"/>
        <v>51</v>
      </c>
      <c r="AG474" s="97">
        <v>51</v>
      </c>
      <c r="AH474" s="52" t="s">
        <v>9</v>
      </c>
      <c r="AI474" s="40" t="s">
        <v>8</v>
      </c>
      <c r="AJ474" s="52" t="s">
        <v>9</v>
      </c>
      <c r="AK474" s="97">
        <v>32</v>
      </c>
      <c r="AL474" s="52">
        <v>15</v>
      </c>
      <c r="AM474" s="32">
        <f t="shared" si="198"/>
        <v>51</v>
      </c>
      <c r="AN474" s="40">
        <f t="shared" si="199"/>
        <v>51</v>
      </c>
      <c r="AO474" s="31" t="s">
        <v>2844</v>
      </c>
      <c r="AP474" s="49">
        <v>2010</v>
      </c>
      <c r="AQ474" s="49" t="s">
        <v>516</v>
      </c>
      <c r="AR474" s="49" t="s">
        <v>196</v>
      </c>
      <c r="AS474" s="49" t="s">
        <v>369</v>
      </c>
      <c r="AT474" s="49" t="s">
        <v>32</v>
      </c>
      <c r="AU474" s="113" t="str">
        <f t="shared" si="204"/>
        <v>Delidovich, I.V., 2010</v>
      </c>
      <c r="AV474" s="53" t="s">
        <v>1934</v>
      </c>
      <c r="AW474" s="50"/>
    </row>
    <row r="475" spans="1:49" s="17" customFormat="1" x14ac:dyDescent="0.3">
      <c r="A475" s="49" t="s">
        <v>88</v>
      </c>
      <c r="B475" s="97">
        <v>2</v>
      </c>
      <c r="C475" s="32" t="s">
        <v>8</v>
      </c>
      <c r="D475" s="31" t="str">
        <f t="shared" si="192"/>
        <v>NA</v>
      </c>
      <c r="E475" s="32">
        <f t="shared" si="193"/>
        <v>2</v>
      </c>
      <c r="F475" s="97">
        <v>350</v>
      </c>
      <c r="G475" s="32">
        <f t="shared" si="194"/>
        <v>17500</v>
      </c>
      <c r="H475" s="49" t="s">
        <v>63</v>
      </c>
      <c r="I475" s="49" t="s">
        <v>370</v>
      </c>
      <c r="J475" s="49" t="s">
        <v>9</v>
      </c>
      <c r="K475" s="31"/>
      <c r="L475" s="31"/>
      <c r="M475" s="49" t="s">
        <v>10</v>
      </c>
      <c r="N475" s="49" t="s">
        <v>1449</v>
      </c>
      <c r="O475" s="74">
        <v>8</v>
      </c>
      <c r="P475" s="49" t="s">
        <v>199</v>
      </c>
      <c r="Q475" s="31"/>
      <c r="R475" s="31" t="str">
        <f t="shared" si="188"/>
        <v>NA</v>
      </c>
      <c r="S475" s="31"/>
      <c r="T475" s="31"/>
      <c r="U475" s="49" t="s">
        <v>1422</v>
      </c>
      <c r="V475" s="31"/>
      <c r="W475" s="49">
        <v>473</v>
      </c>
      <c r="X475" s="49" t="s">
        <v>17</v>
      </c>
      <c r="Y475" s="32" t="str">
        <f t="shared" si="202"/>
        <v>NA</v>
      </c>
      <c r="Z475" s="32" t="str">
        <f t="shared" si="203"/>
        <v>NA</v>
      </c>
      <c r="AA475" s="32" t="s">
        <v>8</v>
      </c>
      <c r="AB475" s="49" t="s">
        <v>9</v>
      </c>
      <c r="AC475" s="32">
        <f t="shared" si="189"/>
        <v>19.818181818181817</v>
      </c>
      <c r="AD475" s="32">
        <f t="shared" si="190"/>
        <v>19.818181818181817</v>
      </c>
      <c r="AE475" s="32" t="str">
        <f t="shared" si="191"/>
        <v>NA</v>
      </c>
      <c r="AF475" s="32">
        <f t="shared" si="197"/>
        <v>55</v>
      </c>
      <c r="AG475" s="97">
        <v>55</v>
      </c>
      <c r="AH475" s="52" t="s">
        <v>9</v>
      </c>
      <c r="AI475" s="40" t="s">
        <v>8</v>
      </c>
      <c r="AJ475" s="52" t="s">
        <v>9</v>
      </c>
      <c r="AK475" s="97">
        <v>33</v>
      </c>
      <c r="AL475" s="52">
        <v>13</v>
      </c>
      <c r="AM475" s="32">
        <f t="shared" si="198"/>
        <v>55</v>
      </c>
      <c r="AN475" s="40">
        <f t="shared" si="199"/>
        <v>55</v>
      </c>
      <c r="AO475" s="31" t="s">
        <v>2844</v>
      </c>
      <c r="AP475" s="49">
        <v>2010</v>
      </c>
      <c r="AQ475" s="49" t="s">
        <v>516</v>
      </c>
      <c r="AR475" s="49" t="s">
        <v>196</v>
      </c>
      <c r="AS475" s="49" t="s">
        <v>369</v>
      </c>
      <c r="AT475" s="49" t="s">
        <v>32</v>
      </c>
      <c r="AU475" s="113" t="str">
        <f t="shared" si="204"/>
        <v>Delidovich, I.V., 2010</v>
      </c>
      <c r="AV475" s="53" t="s">
        <v>1934</v>
      </c>
      <c r="AW475" s="50"/>
    </row>
    <row r="476" spans="1:49" s="17" customFormat="1" ht="13.2" customHeight="1" x14ac:dyDescent="0.3">
      <c r="A476" s="49" t="s">
        <v>88</v>
      </c>
      <c r="B476" s="97">
        <v>2</v>
      </c>
      <c r="C476" s="32" t="s">
        <v>8</v>
      </c>
      <c r="D476" s="31" t="str">
        <f t="shared" si="192"/>
        <v>NA</v>
      </c>
      <c r="E476" s="32">
        <f t="shared" si="193"/>
        <v>2</v>
      </c>
      <c r="F476" s="97">
        <v>350</v>
      </c>
      <c r="G476" s="32">
        <f t="shared" si="194"/>
        <v>17500</v>
      </c>
      <c r="H476" s="49" t="s">
        <v>63</v>
      </c>
      <c r="I476" s="49" t="s">
        <v>370</v>
      </c>
      <c r="J476" s="49" t="s">
        <v>9</v>
      </c>
      <c r="K476" s="31"/>
      <c r="L476" s="31"/>
      <c r="M476" s="49" t="s">
        <v>10</v>
      </c>
      <c r="N476" s="49" t="s">
        <v>1449</v>
      </c>
      <c r="O476" s="74">
        <v>8</v>
      </c>
      <c r="P476" s="49" t="s">
        <v>199</v>
      </c>
      <c r="Q476" s="31"/>
      <c r="R476" s="31" t="str">
        <f t="shared" si="188"/>
        <v>NA</v>
      </c>
      <c r="S476" s="31"/>
      <c r="T476" s="31"/>
      <c r="U476" s="49" t="s">
        <v>1422</v>
      </c>
      <c r="V476" s="31"/>
      <c r="W476" s="49">
        <v>573</v>
      </c>
      <c r="X476" s="49" t="s">
        <v>17</v>
      </c>
      <c r="Y476" s="32" t="str">
        <f t="shared" si="202"/>
        <v>NA</v>
      </c>
      <c r="Z476" s="32" t="str">
        <f t="shared" si="203"/>
        <v>NA</v>
      </c>
      <c r="AA476" s="32" t="s">
        <v>8</v>
      </c>
      <c r="AB476" s="49" t="s">
        <v>9</v>
      </c>
      <c r="AC476" s="32">
        <f t="shared" si="189"/>
        <v>9.5614035087719298</v>
      </c>
      <c r="AD476" s="32">
        <f t="shared" si="190"/>
        <v>9.5614035087719298</v>
      </c>
      <c r="AE476" s="32" t="str">
        <f t="shared" si="191"/>
        <v>NA</v>
      </c>
      <c r="AF476" s="32">
        <f t="shared" si="197"/>
        <v>114</v>
      </c>
      <c r="AG476" s="97">
        <v>114</v>
      </c>
      <c r="AH476" s="52" t="s">
        <v>9</v>
      </c>
      <c r="AI476" s="40" t="s">
        <v>8</v>
      </c>
      <c r="AJ476" s="52" t="s">
        <v>9</v>
      </c>
      <c r="AK476" s="97">
        <v>63</v>
      </c>
      <c r="AL476" s="52">
        <v>32</v>
      </c>
      <c r="AM476" s="32">
        <f t="shared" si="198"/>
        <v>114</v>
      </c>
      <c r="AN476" s="40">
        <f t="shared" si="199"/>
        <v>114</v>
      </c>
      <c r="AO476" s="31" t="s">
        <v>2844</v>
      </c>
      <c r="AP476" s="49">
        <v>2010</v>
      </c>
      <c r="AQ476" s="49" t="s">
        <v>516</v>
      </c>
      <c r="AR476" s="49" t="s">
        <v>196</v>
      </c>
      <c r="AS476" s="49" t="s">
        <v>369</v>
      </c>
      <c r="AT476" s="49" t="s">
        <v>32</v>
      </c>
      <c r="AU476" s="113" t="str">
        <f t="shared" si="204"/>
        <v>Delidovich, I.V., 2010</v>
      </c>
      <c r="AV476" s="53" t="s">
        <v>1934</v>
      </c>
      <c r="AW476" s="50"/>
    </row>
    <row r="477" spans="1:49" s="17" customFormat="1" x14ac:dyDescent="0.3">
      <c r="A477" s="31" t="s">
        <v>2439</v>
      </c>
      <c r="B477" s="97">
        <v>0.3</v>
      </c>
      <c r="C477" s="32" t="s">
        <v>8</v>
      </c>
      <c r="D477" s="31" t="str">
        <f t="shared" si="192"/>
        <v>NA</v>
      </c>
      <c r="E477" s="32">
        <f t="shared" ref="E477:E492" si="205">IF(B477="NA",C477,B477)</f>
        <v>0.3</v>
      </c>
      <c r="F477" s="97">
        <v>93</v>
      </c>
      <c r="G477" s="32">
        <f t="shared" ref="G477:G492" si="206">IF(AND(B477="NA",F477&lt;&gt;"NA"),F477*100/C477,F477*100/B477)</f>
        <v>31000</v>
      </c>
      <c r="H477" s="49" t="s">
        <v>1414</v>
      </c>
      <c r="I477" s="49" t="s">
        <v>1416</v>
      </c>
      <c r="J477" s="49" t="s">
        <v>9</v>
      </c>
      <c r="K477" s="49">
        <f>960+273</f>
        <v>1233</v>
      </c>
      <c r="L477" s="49">
        <v>4</v>
      </c>
      <c r="M477" s="49" t="s">
        <v>10</v>
      </c>
      <c r="N477" s="49" t="s">
        <v>56</v>
      </c>
      <c r="O477" s="72">
        <v>3.5</v>
      </c>
      <c r="P477" s="49" t="s">
        <v>89</v>
      </c>
      <c r="Q477" s="56">
        <v>7.5</v>
      </c>
      <c r="R477" s="31">
        <f t="shared" si="188"/>
        <v>4</v>
      </c>
      <c r="S477" s="49">
        <v>4</v>
      </c>
      <c r="T477" s="49">
        <f>450+273</f>
        <v>723</v>
      </c>
      <c r="U477" s="31" t="s">
        <v>8</v>
      </c>
      <c r="V477" s="31"/>
      <c r="W477" s="31"/>
      <c r="X477" s="49" t="s">
        <v>182</v>
      </c>
      <c r="Y477" s="32" t="str">
        <f t="shared" ref="Y477:Y492" si="207">IF(AND(X477="CO Chemisorption",AA477&lt;&gt;"NA",AG477&lt;&gt;"NA"),AA477*AG477*0.001,"NA")</f>
        <v>NA</v>
      </c>
      <c r="Z477" s="32" t="str">
        <f t="shared" ref="Z477:Z492" si="208">IF(AND(X477="H2 Chemisorption",AA477&lt;&gt;"NA",AG477&lt;&gt;"NA"),AA477*AG477*0.001,"NA")</f>
        <v>NA</v>
      </c>
      <c r="AA477" s="52">
        <v>25</v>
      </c>
      <c r="AB477" s="49" t="s">
        <v>9</v>
      </c>
      <c r="AC477" s="32" t="str">
        <f t="shared" si="189"/>
        <v>NA</v>
      </c>
      <c r="AD477" s="32">
        <f t="shared" si="190"/>
        <v>25</v>
      </c>
      <c r="AE477" s="32">
        <f t="shared" si="191"/>
        <v>43.6</v>
      </c>
      <c r="AF477" s="32">
        <f t="shared" ref="AF477:AF492" si="209">IF(AND(AG477="NA",AE477&lt;&gt;"NA"),AE477,AG477)</f>
        <v>43.6</v>
      </c>
      <c r="AG477" s="40" t="s">
        <v>8</v>
      </c>
      <c r="AH477" s="52" t="s">
        <v>9</v>
      </c>
      <c r="AI477" s="40" t="s">
        <v>8</v>
      </c>
      <c r="AJ477" s="52" t="s">
        <v>9</v>
      </c>
      <c r="AK477" s="40" t="s">
        <v>8</v>
      </c>
      <c r="AL477" s="52" t="s">
        <v>9</v>
      </c>
      <c r="AM477" s="32">
        <f t="shared" ref="AM477:AM492" si="210">IF(AND(AF477="NA",AK477&lt;&gt;"NA"),AK477,AF477)</f>
        <v>43.6</v>
      </c>
      <c r="AN477" s="40">
        <f t="shared" ref="AN477:AN492" si="211">IF(AND(AM477="NA",AI477&lt;&gt;"NA"),AI477,AM477)</f>
        <v>43.6</v>
      </c>
      <c r="AO477" s="31" t="s">
        <v>2854</v>
      </c>
      <c r="AP477" s="49">
        <v>2010</v>
      </c>
      <c r="AQ477" s="49" t="s">
        <v>1782</v>
      </c>
      <c r="AR477" s="49" t="s">
        <v>11</v>
      </c>
      <c r="AS477" s="49" t="s">
        <v>367</v>
      </c>
      <c r="AT477" s="49" t="s">
        <v>45</v>
      </c>
      <c r="AU477" s="113" t="str">
        <f t="shared" si="204"/>
        <v>Feng, J.-T., 2010</v>
      </c>
      <c r="AV477" s="3"/>
      <c r="AW477" s="50" t="s">
        <v>839</v>
      </c>
    </row>
    <row r="478" spans="1:49" s="17" customFormat="1" x14ac:dyDescent="0.3">
      <c r="A478" s="31" t="s">
        <v>2439</v>
      </c>
      <c r="B478" s="97">
        <v>0.3</v>
      </c>
      <c r="C478" s="32" t="s">
        <v>8</v>
      </c>
      <c r="D478" s="31" t="str">
        <f t="shared" si="192"/>
        <v>NA</v>
      </c>
      <c r="E478" s="32">
        <f t="shared" si="205"/>
        <v>0.3</v>
      </c>
      <c r="F478" s="97">
        <v>152</v>
      </c>
      <c r="G478" s="32">
        <f t="shared" si="206"/>
        <v>50666.666666666672</v>
      </c>
      <c r="H478" s="49" t="s">
        <v>999</v>
      </c>
      <c r="I478" s="49" t="s">
        <v>1195</v>
      </c>
      <c r="J478" s="49" t="s">
        <v>9</v>
      </c>
      <c r="K478" s="49">
        <f>960+273</f>
        <v>1233</v>
      </c>
      <c r="L478" s="49">
        <v>4</v>
      </c>
      <c r="M478" s="49" t="s">
        <v>10</v>
      </c>
      <c r="N478" s="49" t="s">
        <v>56</v>
      </c>
      <c r="O478" s="72">
        <v>3.5</v>
      </c>
      <c r="P478" s="49" t="s">
        <v>89</v>
      </c>
      <c r="Q478" s="31"/>
      <c r="R478" s="31" t="str">
        <f t="shared" si="188"/>
        <v>NA</v>
      </c>
      <c r="S478" s="49">
        <v>4</v>
      </c>
      <c r="T478" s="49">
        <f>450+273</f>
        <v>723</v>
      </c>
      <c r="U478" s="31" t="s">
        <v>8</v>
      </c>
      <c r="V478" s="31"/>
      <c r="W478" s="31"/>
      <c r="X478" s="49" t="s">
        <v>182</v>
      </c>
      <c r="Y478" s="32" t="str">
        <f t="shared" si="207"/>
        <v>NA</v>
      </c>
      <c r="Z478" s="32" t="str">
        <f t="shared" si="208"/>
        <v>NA</v>
      </c>
      <c r="AA478" s="52">
        <v>31</v>
      </c>
      <c r="AB478" s="49" t="s">
        <v>9</v>
      </c>
      <c r="AC478" s="32" t="str">
        <f t="shared" si="189"/>
        <v>NA</v>
      </c>
      <c r="AD478" s="32">
        <f t="shared" si="190"/>
        <v>31</v>
      </c>
      <c r="AE478" s="32">
        <f t="shared" si="191"/>
        <v>35.161290322580648</v>
      </c>
      <c r="AF478" s="32">
        <f t="shared" si="209"/>
        <v>35.161290322580648</v>
      </c>
      <c r="AG478" s="40" t="s">
        <v>8</v>
      </c>
      <c r="AH478" s="52" t="s">
        <v>9</v>
      </c>
      <c r="AI478" s="40" t="s">
        <v>8</v>
      </c>
      <c r="AJ478" s="52" t="s">
        <v>9</v>
      </c>
      <c r="AK478" s="40" t="s">
        <v>8</v>
      </c>
      <c r="AL478" s="52" t="s">
        <v>9</v>
      </c>
      <c r="AM478" s="32">
        <f t="shared" si="210"/>
        <v>35.161290322580648</v>
      </c>
      <c r="AN478" s="40">
        <f t="shared" si="211"/>
        <v>35.161290322580648</v>
      </c>
      <c r="AO478" s="31" t="s">
        <v>2854</v>
      </c>
      <c r="AP478" s="49">
        <v>2010</v>
      </c>
      <c r="AQ478" s="49" t="s">
        <v>1782</v>
      </c>
      <c r="AR478" s="49" t="s">
        <v>11</v>
      </c>
      <c r="AS478" s="49" t="s">
        <v>367</v>
      </c>
      <c r="AT478" s="49" t="s">
        <v>45</v>
      </c>
      <c r="AU478" s="113" t="str">
        <f t="shared" si="204"/>
        <v>Feng, J.-T., 2010</v>
      </c>
      <c r="AV478" s="3"/>
      <c r="AW478" s="50"/>
    </row>
    <row r="479" spans="1:49" s="17" customFormat="1" x14ac:dyDescent="0.3">
      <c r="A479" s="31" t="s">
        <v>2439</v>
      </c>
      <c r="B479" s="97">
        <v>0.3</v>
      </c>
      <c r="C479" s="32" t="s">
        <v>8</v>
      </c>
      <c r="D479" s="31" t="str">
        <f t="shared" si="192"/>
        <v>NA</v>
      </c>
      <c r="E479" s="32">
        <f t="shared" si="205"/>
        <v>0.3</v>
      </c>
      <c r="F479" s="97">
        <v>165</v>
      </c>
      <c r="G479" s="32">
        <f t="shared" si="206"/>
        <v>55000</v>
      </c>
      <c r="H479" s="49" t="s">
        <v>999</v>
      </c>
      <c r="I479" s="49" t="s">
        <v>1196</v>
      </c>
      <c r="J479" s="49" t="s">
        <v>9</v>
      </c>
      <c r="K479" s="49">
        <f>960+273</f>
        <v>1233</v>
      </c>
      <c r="L479" s="49">
        <v>4</v>
      </c>
      <c r="M479" s="49" t="s">
        <v>10</v>
      </c>
      <c r="N479" s="49" t="s">
        <v>56</v>
      </c>
      <c r="O479" s="72">
        <v>3.5</v>
      </c>
      <c r="P479" s="49" t="s">
        <v>89</v>
      </c>
      <c r="Q479" s="31"/>
      <c r="R479" s="31" t="str">
        <f t="shared" si="188"/>
        <v>NA</v>
      </c>
      <c r="S479" s="49">
        <v>4</v>
      </c>
      <c r="T479" s="49">
        <f>450+273</f>
        <v>723</v>
      </c>
      <c r="U479" s="31" t="s">
        <v>8</v>
      </c>
      <c r="V479" s="31"/>
      <c r="W479" s="31"/>
      <c r="X479" s="49" t="s">
        <v>182</v>
      </c>
      <c r="Y479" s="32" t="str">
        <f t="shared" si="207"/>
        <v>NA</v>
      </c>
      <c r="Z479" s="32" t="str">
        <f t="shared" si="208"/>
        <v>NA</v>
      </c>
      <c r="AA479" s="52">
        <v>34</v>
      </c>
      <c r="AB479" s="49" t="s">
        <v>9</v>
      </c>
      <c r="AC479" s="32" t="str">
        <f t="shared" si="189"/>
        <v>NA</v>
      </c>
      <c r="AD479" s="32">
        <f t="shared" si="190"/>
        <v>34</v>
      </c>
      <c r="AE479" s="32">
        <f t="shared" si="191"/>
        <v>32.058823529411768</v>
      </c>
      <c r="AF479" s="32">
        <f t="shared" si="209"/>
        <v>32.058823529411768</v>
      </c>
      <c r="AG479" s="40" t="s">
        <v>8</v>
      </c>
      <c r="AH479" s="52" t="s">
        <v>9</v>
      </c>
      <c r="AI479" s="40" t="s">
        <v>8</v>
      </c>
      <c r="AJ479" s="52" t="s">
        <v>9</v>
      </c>
      <c r="AK479" s="40" t="s">
        <v>8</v>
      </c>
      <c r="AL479" s="52" t="s">
        <v>9</v>
      </c>
      <c r="AM479" s="32">
        <f t="shared" si="210"/>
        <v>32.058823529411768</v>
      </c>
      <c r="AN479" s="40">
        <f t="shared" si="211"/>
        <v>32.058823529411768</v>
      </c>
      <c r="AO479" s="31" t="s">
        <v>2854</v>
      </c>
      <c r="AP479" s="49">
        <v>2010</v>
      </c>
      <c r="AQ479" s="49" t="s">
        <v>1782</v>
      </c>
      <c r="AR479" s="49" t="s">
        <v>11</v>
      </c>
      <c r="AS479" s="49" t="s">
        <v>367</v>
      </c>
      <c r="AT479" s="49" t="s">
        <v>45</v>
      </c>
      <c r="AU479" s="113" t="str">
        <f t="shared" si="204"/>
        <v>Feng, J.-T., 2010</v>
      </c>
      <c r="AV479" s="3"/>
      <c r="AW479" s="50"/>
    </row>
    <row r="480" spans="1:49" s="17" customFormat="1" x14ac:dyDescent="0.3">
      <c r="A480" s="31" t="s">
        <v>2439</v>
      </c>
      <c r="B480" s="97">
        <v>0.3</v>
      </c>
      <c r="C480" s="32" t="s">
        <v>8</v>
      </c>
      <c r="D480" s="31" t="str">
        <f t="shared" si="192"/>
        <v>NA</v>
      </c>
      <c r="E480" s="32">
        <f t="shared" si="205"/>
        <v>0.3</v>
      </c>
      <c r="F480" s="97">
        <v>187</v>
      </c>
      <c r="G480" s="32">
        <f t="shared" si="206"/>
        <v>62333.333333333336</v>
      </c>
      <c r="H480" s="49" t="s">
        <v>999</v>
      </c>
      <c r="I480" s="49" t="s">
        <v>1197</v>
      </c>
      <c r="J480" s="49" t="s">
        <v>9</v>
      </c>
      <c r="K480" s="49">
        <f>960+273</f>
        <v>1233</v>
      </c>
      <c r="L480" s="49">
        <v>4</v>
      </c>
      <c r="M480" s="49" t="s">
        <v>10</v>
      </c>
      <c r="N480" s="49" t="s">
        <v>56</v>
      </c>
      <c r="O480" s="72">
        <v>3.5</v>
      </c>
      <c r="P480" s="49" t="s">
        <v>89</v>
      </c>
      <c r="Q480" s="31"/>
      <c r="R480" s="31" t="str">
        <f t="shared" si="188"/>
        <v>NA</v>
      </c>
      <c r="S480" s="49">
        <v>4</v>
      </c>
      <c r="T480" s="49">
        <f>450+273</f>
        <v>723</v>
      </c>
      <c r="U480" s="31" t="s">
        <v>8</v>
      </c>
      <c r="V480" s="31"/>
      <c r="W480" s="31"/>
      <c r="X480" s="49" t="s">
        <v>182</v>
      </c>
      <c r="Y480" s="32" t="str">
        <f t="shared" si="207"/>
        <v>NA</v>
      </c>
      <c r="Z480" s="32" t="str">
        <f t="shared" si="208"/>
        <v>NA</v>
      </c>
      <c r="AA480" s="52">
        <v>42</v>
      </c>
      <c r="AB480" s="49" t="s">
        <v>9</v>
      </c>
      <c r="AC480" s="32" t="str">
        <f t="shared" si="189"/>
        <v>NA</v>
      </c>
      <c r="AD480" s="32">
        <f t="shared" si="190"/>
        <v>42</v>
      </c>
      <c r="AE480" s="32">
        <f t="shared" si="191"/>
        <v>25.952380952380953</v>
      </c>
      <c r="AF480" s="32">
        <f t="shared" si="209"/>
        <v>25.952380952380953</v>
      </c>
      <c r="AG480" s="40" t="s">
        <v>8</v>
      </c>
      <c r="AH480" s="52" t="s">
        <v>9</v>
      </c>
      <c r="AI480" s="40" t="s">
        <v>8</v>
      </c>
      <c r="AJ480" s="52" t="s">
        <v>9</v>
      </c>
      <c r="AK480" s="40" t="s">
        <v>8</v>
      </c>
      <c r="AL480" s="52" t="s">
        <v>9</v>
      </c>
      <c r="AM480" s="32">
        <f t="shared" si="210"/>
        <v>25.952380952380953</v>
      </c>
      <c r="AN480" s="40">
        <f t="shared" si="211"/>
        <v>25.952380952380953</v>
      </c>
      <c r="AO480" s="31" t="s">
        <v>2854</v>
      </c>
      <c r="AP480" s="49">
        <v>2010</v>
      </c>
      <c r="AQ480" s="49" t="s">
        <v>1782</v>
      </c>
      <c r="AR480" s="49" t="s">
        <v>11</v>
      </c>
      <c r="AS480" s="49" t="s">
        <v>367</v>
      </c>
      <c r="AT480" s="49" t="s">
        <v>45</v>
      </c>
      <c r="AU480" s="113" t="str">
        <f t="shared" si="204"/>
        <v>Feng, J.-T., 2010</v>
      </c>
      <c r="AV480" s="3"/>
      <c r="AW480" s="50"/>
    </row>
    <row r="481" spans="1:49" s="17" customFormat="1" x14ac:dyDescent="0.3">
      <c r="A481" s="49" t="s">
        <v>113</v>
      </c>
      <c r="B481" s="97">
        <v>1</v>
      </c>
      <c r="C481" s="52">
        <v>1</v>
      </c>
      <c r="D481" s="31">
        <f t="shared" si="192"/>
        <v>0</v>
      </c>
      <c r="E481" s="32">
        <f t="shared" si="205"/>
        <v>1</v>
      </c>
      <c r="F481" s="40"/>
      <c r="G481" s="32" t="s">
        <v>8</v>
      </c>
      <c r="H481" s="49" t="s">
        <v>22</v>
      </c>
      <c r="I481" s="49" t="s">
        <v>410</v>
      </c>
      <c r="J481" s="49" t="s">
        <v>8</v>
      </c>
      <c r="K481" s="31"/>
      <c r="L481" s="31"/>
      <c r="M481" s="49"/>
      <c r="N481" s="31"/>
      <c r="O481" s="31"/>
      <c r="P481" s="49" t="s">
        <v>199</v>
      </c>
      <c r="Q481" s="64">
        <v>8.5</v>
      </c>
      <c r="R481" s="31" t="str">
        <f t="shared" si="188"/>
        <v>NA</v>
      </c>
      <c r="S481" s="31"/>
      <c r="T481" s="31"/>
      <c r="U481" s="31" t="s">
        <v>8</v>
      </c>
      <c r="V481" s="31"/>
      <c r="W481" s="31"/>
      <c r="X481" s="49" t="s">
        <v>29</v>
      </c>
      <c r="Y481" s="32" t="str">
        <f t="shared" si="207"/>
        <v>NA</v>
      </c>
      <c r="Z481" s="32" t="str">
        <f t="shared" si="208"/>
        <v>NA</v>
      </c>
      <c r="AA481" s="32" t="s">
        <v>8</v>
      </c>
      <c r="AB481" s="49" t="s">
        <v>9</v>
      </c>
      <c r="AC481" s="32">
        <f t="shared" si="189"/>
        <v>45.416666666666664</v>
      </c>
      <c r="AD481" s="32">
        <f t="shared" si="190"/>
        <v>45.416666666666664</v>
      </c>
      <c r="AE481" s="32" t="str">
        <f t="shared" si="191"/>
        <v>NA</v>
      </c>
      <c r="AF481" s="32" t="str">
        <f t="shared" si="209"/>
        <v>NA</v>
      </c>
      <c r="AG481" s="40" t="s">
        <v>8</v>
      </c>
      <c r="AH481" s="52" t="s">
        <v>9</v>
      </c>
      <c r="AI481" s="40" t="s">
        <v>8</v>
      </c>
      <c r="AJ481" s="52" t="s">
        <v>9</v>
      </c>
      <c r="AK481" s="97">
        <v>24</v>
      </c>
      <c r="AL481" s="52">
        <v>10</v>
      </c>
      <c r="AM481" s="32">
        <f t="shared" si="210"/>
        <v>24</v>
      </c>
      <c r="AN481" s="40">
        <f t="shared" si="211"/>
        <v>24</v>
      </c>
      <c r="AO481" s="31" t="s">
        <v>2854</v>
      </c>
      <c r="AP481" s="49">
        <v>2010</v>
      </c>
      <c r="AQ481" s="49" t="s">
        <v>1783</v>
      </c>
      <c r="AR481" s="49" t="s">
        <v>80</v>
      </c>
      <c r="AS481" s="49" t="s">
        <v>366</v>
      </c>
      <c r="AT481" s="49" t="s">
        <v>45</v>
      </c>
      <c r="AU481" s="113" t="str">
        <f t="shared" si="204"/>
        <v>Galletti, A.M.R., 2010</v>
      </c>
      <c r="AV481" s="3"/>
      <c r="AW481" s="50"/>
    </row>
    <row r="482" spans="1:49" s="17" customFormat="1" x14ac:dyDescent="0.3">
      <c r="A482" s="49" t="s">
        <v>113</v>
      </c>
      <c r="B482" s="97">
        <v>5</v>
      </c>
      <c r="C482" s="52">
        <v>5</v>
      </c>
      <c r="D482" s="31">
        <f t="shared" si="192"/>
        <v>0</v>
      </c>
      <c r="E482" s="32">
        <f t="shared" si="205"/>
        <v>5</v>
      </c>
      <c r="F482" s="40"/>
      <c r="G482" s="32" t="s">
        <v>8</v>
      </c>
      <c r="H482" s="49" t="s">
        <v>22</v>
      </c>
      <c r="I482" s="49" t="s">
        <v>410</v>
      </c>
      <c r="J482" s="49" t="s">
        <v>8</v>
      </c>
      <c r="K482" s="31"/>
      <c r="L482" s="31"/>
      <c r="M482" s="49"/>
      <c r="N482" s="31"/>
      <c r="O482" s="31"/>
      <c r="P482" s="49" t="s">
        <v>199</v>
      </c>
      <c r="Q482" s="64">
        <v>8.5</v>
      </c>
      <c r="R482" s="31" t="str">
        <f t="shared" si="188"/>
        <v>NA</v>
      </c>
      <c r="S482" s="31"/>
      <c r="T482" s="31"/>
      <c r="U482" s="31" t="s">
        <v>8</v>
      </c>
      <c r="V482" s="31"/>
      <c r="W482" s="31"/>
      <c r="X482" s="49" t="s">
        <v>29</v>
      </c>
      <c r="Y482" s="32" t="str">
        <f t="shared" si="207"/>
        <v>NA</v>
      </c>
      <c r="Z482" s="32" t="str">
        <f t="shared" si="208"/>
        <v>NA</v>
      </c>
      <c r="AA482" s="32" t="s">
        <v>8</v>
      </c>
      <c r="AB482" s="49" t="s">
        <v>9</v>
      </c>
      <c r="AC482" s="32">
        <f t="shared" si="189"/>
        <v>22.244897959183675</v>
      </c>
      <c r="AD482" s="32">
        <f t="shared" si="190"/>
        <v>22.244897959183675</v>
      </c>
      <c r="AE482" s="32" t="str">
        <f t="shared" si="191"/>
        <v>NA</v>
      </c>
      <c r="AF482" s="32" t="str">
        <f t="shared" si="209"/>
        <v>NA</v>
      </c>
      <c r="AG482" s="40" t="s">
        <v>8</v>
      </c>
      <c r="AH482" s="52" t="s">
        <v>9</v>
      </c>
      <c r="AI482" s="40" t="s">
        <v>8</v>
      </c>
      <c r="AJ482" s="52" t="s">
        <v>9</v>
      </c>
      <c r="AK482" s="97">
        <v>49</v>
      </c>
      <c r="AL482" s="52">
        <v>13</v>
      </c>
      <c r="AM482" s="32">
        <f t="shared" si="210"/>
        <v>49</v>
      </c>
      <c r="AN482" s="40">
        <f t="shared" si="211"/>
        <v>49</v>
      </c>
      <c r="AO482" s="31" t="s">
        <v>2854</v>
      </c>
      <c r="AP482" s="49">
        <v>2010</v>
      </c>
      <c r="AQ482" s="49" t="s">
        <v>1783</v>
      </c>
      <c r="AR482" s="49" t="s">
        <v>80</v>
      </c>
      <c r="AS482" s="49" t="s">
        <v>366</v>
      </c>
      <c r="AT482" s="49" t="s">
        <v>45</v>
      </c>
      <c r="AU482" s="113" t="str">
        <f t="shared" ref="AU482:AU489" si="212">AQ482&amp;", "&amp;AP482</f>
        <v>Galletti, A.M.R., 2010</v>
      </c>
      <c r="AV482" s="3"/>
      <c r="AW482" s="50"/>
    </row>
    <row r="483" spans="1:49" s="17" customFormat="1" x14ac:dyDescent="0.3">
      <c r="A483" s="49" t="s">
        <v>1339</v>
      </c>
      <c r="B483" s="40" t="s">
        <v>8</v>
      </c>
      <c r="C483" s="52">
        <v>1.9</v>
      </c>
      <c r="D483" s="31" t="str">
        <f t="shared" si="192"/>
        <v>NA</v>
      </c>
      <c r="E483" s="32">
        <f t="shared" si="205"/>
        <v>1.9</v>
      </c>
      <c r="F483" s="97">
        <v>138</v>
      </c>
      <c r="G483" s="32">
        <f t="shared" si="206"/>
        <v>7263.1578947368425</v>
      </c>
      <c r="H483" s="49" t="s">
        <v>22</v>
      </c>
      <c r="I483" s="49" t="s">
        <v>1198</v>
      </c>
      <c r="J483" s="49" t="s">
        <v>1199</v>
      </c>
      <c r="K483" s="31"/>
      <c r="L483" s="31"/>
      <c r="M483" s="49" t="s">
        <v>303</v>
      </c>
      <c r="N483" s="49" t="s">
        <v>106</v>
      </c>
      <c r="O483" s="31"/>
      <c r="P483" s="49" t="s">
        <v>199</v>
      </c>
      <c r="Q483" s="64">
        <v>8.5</v>
      </c>
      <c r="R483" s="31" t="str">
        <f t="shared" si="188"/>
        <v>NA</v>
      </c>
      <c r="S483" s="31"/>
      <c r="T483" s="31"/>
      <c r="U483" s="31" t="s">
        <v>8</v>
      </c>
      <c r="V483" s="31"/>
      <c r="W483" s="31"/>
      <c r="X483" s="49" t="s">
        <v>29</v>
      </c>
      <c r="Y483" s="32" t="str">
        <f t="shared" si="207"/>
        <v>NA</v>
      </c>
      <c r="Z483" s="32" t="str">
        <f t="shared" si="208"/>
        <v>NA</v>
      </c>
      <c r="AA483" s="32" t="s">
        <v>8</v>
      </c>
      <c r="AB483" s="49" t="s">
        <v>9</v>
      </c>
      <c r="AC483" s="32">
        <f t="shared" si="189"/>
        <v>13.625</v>
      </c>
      <c r="AD483" s="32">
        <f t="shared" si="190"/>
        <v>13.625</v>
      </c>
      <c r="AE483" s="32" t="str">
        <f t="shared" si="191"/>
        <v>NA</v>
      </c>
      <c r="AF483" s="32" t="str">
        <f t="shared" si="209"/>
        <v>NA</v>
      </c>
      <c r="AG483" s="40" t="s">
        <v>8</v>
      </c>
      <c r="AH483" s="52" t="s">
        <v>9</v>
      </c>
      <c r="AI483" s="40" t="s">
        <v>8</v>
      </c>
      <c r="AJ483" s="52" t="s">
        <v>9</v>
      </c>
      <c r="AK483" s="97">
        <v>80</v>
      </c>
      <c r="AL483" s="52">
        <v>34</v>
      </c>
      <c r="AM483" s="32">
        <f t="shared" si="210"/>
        <v>80</v>
      </c>
      <c r="AN483" s="40">
        <f t="shared" si="211"/>
        <v>80</v>
      </c>
      <c r="AO483" s="31" t="s">
        <v>2854</v>
      </c>
      <c r="AP483" s="49">
        <v>2010</v>
      </c>
      <c r="AQ483" s="49" t="s">
        <v>1783</v>
      </c>
      <c r="AR483" s="49" t="s">
        <v>80</v>
      </c>
      <c r="AS483" s="49" t="s">
        <v>366</v>
      </c>
      <c r="AT483" s="49" t="s">
        <v>45</v>
      </c>
      <c r="AU483" s="113" t="str">
        <f t="shared" si="212"/>
        <v>Galletti, A.M.R., 2010</v>
      </c>
      <c r="AV483" s="3"/>
      <c r="AW483" s="50" t="s">
        <v>827</v>
      </c>
    </row>
    <row r="484" spans="1:49" s="17" customFormat="1" x14ac:dyDescent="0.3">
      <c r="A484" s="49" t="s">
        <v>1339</v>
      </c>
      <c r="B484" s="40" t="s">
        <v>8</v>
      </c>
      <c r="C484" s="52">
        <v>2.1</v>
      </c>
      <c r="D484" s="31" t="str">
        <f t="shared" si="192"/>
        <v>NA</v>
      </c>
      <c r="E484" s="32">
        <f t="shared" si="205"/>
        <v>2.1</v>
      </c>
      <c r="F484" s="97">
        <v>138</v>
      </c>
      <c r="G484" s="32">
        <f t="shared" si="206"/>
        <v>6571.4285714285716</v>
      </c>
      <c r="H484" s="49" t="s">
        <v>22</v>
      </c>
      <c r="I484" s="49" t="s">
        <v>1198</v>
      </c>
      <c r="J484" s="49" t="s">
        <v>1199</v>
      </c>
      <c r="K484" s="31"/>
      <c r="L484" s="31"/>
      <c r="M484" s="49" t="s">
        <v>303</v>
      </c>
      <c r="N484" s="49" t="s">
        <v>106</v>
      </c>
      <c r="O484" s="31"/>
      <c r="P484" s="49" t="s">
        <v>199</v>
      </c>
      <c r="Q484" s="64">
        <v>8.5</v>
      </c>
      <c r="R484" s="31" t="str">
        <f t="shared" si="188"/>
        <v>NA</v>
      </c>
      <c r="S484" s="31"/>
      <c r="T484" s="31"/>
      <c r="U484" s="31" t="s">
        <v>8</v>
      </c>
      <c r="V484" s="31"/>
      <c r="W484" s="31"/>
      <c r="X484" s="49" t="s">
        <v>29</v>
      </c>
      <c r="Y484" s="32" t="str">
        <f t="shared" si="207"/>
        <v>NA</v>
      </c>
      <c r="Z484" s="32" t="str">
        <f t="shared" si="208"/>
        <v>NA</v>
      </c>
      <c r="AA484" s="32" t="s">
        <v>8</v>
      </c>
      <c r="AB484" s="49" t="s">
        <v>9</v>
      </c>
      <c r="AC484" s="32">
        <f t="shared" si="189"/>
        <v>19.12280701754386</v>
      </c>
      <c r="AD484" s="32">
        <f t="shared" si="190"/>
        <v>19.12280701754386</v>
      </c>
      <c r="AE484" s="32" t="str">
        <f t="shared" si="191"/>
        <v>NA</v>
      </c>
      <c r="AF484" s="32" t="str">
        <f t="shared" si="209"/>
        <v>NA</v>
      </c>
      <c r="AG484" s="40" t="s">
        <v>8</v>
      </c>
      <c r="AH484" s="52" t="s">
        <v>9</v>
      </c>
      <c r="AI484" s="40" t="s">
        <v>8</v>
      </c>
      <c r="AJ484" s="52" t="s">
        <v>9</v>
      </c>
      <c r="AK484" s="97">
        <v>57</v>
      </c>
      <c r="AL484" s="52">
        <v>20</v>
      </c>
      <c r="AM484" s="32">
        <f t="shared" si="210"/>
        <v>57</v>
      </c>
      <c r="AN484" s="40">
        <f t="shared" si="211"/>
        <v>57</v>
      </c>
      <c r="AO484" s="31" t="s">
        <v>2854</v>
      </c>
      <c r="AP484" s="49">
        <v>2010</v>
      </c>
      <c r="AQ484" s="49" t="s">
        <v>1783</v>
      </c>
      <c r="AR484" s="49" t="s">
        <v>80</v>
      </c>
      <c r="AS484" s="49" t="s">
        <v>366</v>
      </c>
      <c r="AT484" s="49" t="s">
        <v>45</v>
      </c>
      <c r="AU484" s="113" t="str">
        <f t="shared" si="212"/>
        <v>Galletti, A.M.R., 2010</v>
      </c>
      <c r="AV484" s="3"/>
      <c r="AW484" s="50" t="s">
        <v>827</v>
      </c>
    </row>
    <row r="485" spans="1:49" s="17" customFormat="1" x14ac:dyDescent="0.3">
      <c r="A485" s="49" t="s">
        <v>1339</v>
      </c>
      <c r="B485" s="40" t="s">
        <v>8</v>
      </c>
      <c r="C485" s="52">
        <v>2.2000000000000002</v>
      </c>
      <c r="D485" s="31" t="str">
        <f t="shared" si="192"/>
        <v>NA</v>
      </c>
      <c r="E485" s="32">
        <f t="shared" si="205"/>
        <v>2.2000000000000002</v>
      </c>
      <c r="F485" s="97">
        <v>138</v>
      </c>
      <c r="G485" s="32">
        <f t="shared" si="206"/>
        <v>6272.7272727272721</v>
      </c>
      <c r="H485" s="49" t="s">
        <v>22</v>
      </c>
      <c r="I485" s="49" t="s">
        <v>1198</v>
      </c>
      <c r="J485" s="49" t="s">
        <v>1199</v>
      </c>
      <c r="K485" s="31"/>
      <c r="L485" s="31"/>
      <c r="M485" s="49" t="s">
        <v>303</v>
      </c>
      <c r="N485" s="49" t="s">
        <v>106</v>
      </c>
      <c r="O485" s="31"/>
      <c r="P485" s="49" t="s">
        <v>199</v>
      </c>
      <c r="Q485" s="64">
        <v>8.5</v>
      </c>
      <c r="R485" s="31" t="str">
        <f t="shared" si="188"/>
        <v>NA</v>
      </c>
      <c r="S485" s="31"/>
      <c r="T485" s="31"/>
      <c r="U485" s="31" t="s">
        <v>8</v>
      </c>
      <c r="V485" s="31"/>
      <c r="W485" s="31"/>
      <c r="X485" s="49" t="s">
        <v>29</v>
      </c>
      <c r="Y485" s="32" t="str">
        <f t="shared" si="207"/>
        <v>NA</v>
      </c>
      <c r="Z485" s="32" t="str">
        <f t="shared" si="208"/>
        <v>NA</v>
      </c>
      <c r="AA485" s="32" t="s">
        <v>8</v>
      </c>
      <c r="AB485" s="49" t="s">
        <v>9</v>
      </c>
      <c r="AC485" s="32">
        <f t="shared" si="189"/>
        <v>18.793103448275861</v>
      </c>
      <c r="AD485" s="32">
        <f t="shared" si="190"/>
        <v>18.793103448275861</v>
      </c>
      <c r="AE485" s="32" t="str">
        <f t="shared" si="191"/>
        <v>NA</v>
      </c>
      <c r="AF485" s="32" t="str">
        <f t="shared" si="209"/>
        <v>NA</v>
      </c>
      <c r="AG485" s="40" t="s">
        <v>8</v>
      </c>
      <c r="AH485" s="52" t="s">
        <v>9</v>
      </c>
      <c r="AI485" s="40" t="s">
        <v>8</v>
      </c>
      <c r="AJ485" s="52" t="s">
        <v>9</v>
      </c>
      <c r="AK485" s="97">
        <v>58</v>
      </c>
      <c r="AL485" s="52">
        <v>20</v>
      </c>
      <c r="AM485" s="32">
        <f t="shared" si="210"/>
        <v>58</v>
      </c>
      <c r="AN485" s="40">
        <f t="shared" si="211"/>
        <v>58</v>
      </c>
      <c r="AO485" s="31" t="s">
        <v>2854</v>
      </c>
      <c r="AP485" s="49">
        <v>2010</v>
      </c>
      <c r="AQ485" s="49" t="s">
        <v>1783</v>
      </c>
      <c r="AR485" s="49" t="s">
        <v>80</v>
      </c>
      <c r="AS485" s="49" t="s">
        <v>366</v>
      </c>
      <c r="AT485" s="49" t="s">
        <v>45</v>
      </c>
      <c r="AU485" s="113" t="str">
        <f t="shared" si="212"/>
        <v>Galletti, A.M.R., 2010</v>
      </c>
      <c r="AV485" s="3"/>
      <c r="AW485" s="50" t="s">
        <v>827</v>
      </c>
    </row>
    <row r="486" spans="1:49" s="17" customFormat="1" x14ac:dyDescent="0.3">
      <c r="A486" s="49" t="s">
        <v>1339</v>
      </c>
      <c r="B486" s="40" t="s">
        <v>8</v>
      </c>
      <c r="C486" s="52">
        <v>0.7</v>
      </c>
      <c r="D486" s="31" t="str">
        <f t="shared" si="192"/>
        <v>NA</v>
      </c>
      <c r="E486" s="32">
        <f t="shared" si="205"/>
        <v>0.7</v>
      </c>
      <c r="F486" s="97">
        <v>138</v>
      </c>
      <c r="G486" s="32">
        <f t="shared" si="206"/>
        <v>19714.285714285714</v>
      </c>
      <c r="H486" s="49" t="s">
        <v>22</v>
      </c>
      <c r="I486" s="49" t="s">
        <v>1198</v>
      </c>
      <c r="J486" s="49" t="s">
        <v>1199</v>
      </c>
      <c r="K486" s="31"/>
      <c r="L486" s="31"/>
      <c r="M486" s="49" t="s">
        <v>303</v>
      </c>
      <c r="N486" s="49" t="s">
        <v>106</v>
      </c>
      <c r="O486" s="31"/>
      <c r="P486" s="49" t="s">
        <v>199</v>
      </c>
      <c r="Q486" s="64">
        <v>8.5</v>
      </c>
      <c r="R486" s="31" t="str">
        <f t="shared" si="188"/>
        <v>NA</v>
      </c>
      <c r="S486" s="31"/>
      <c r="T486" s="31"/>
      <c r="U486" s="31" t="s">
        <v>8</v>
      </c>
      <c r="V486" s="31"/>
      <c r="W486" s="31"/>
      <c r="X486" s="49" t="s">
        <v>29</v>
      </c>
      <c r="Y486" s="32" t="str">
        <f t="shared" si="207"/>
        <v>NA</v>
      </c>
      <c r="Z486" s="32" t="str">
        <f t="shared" si="208"/>
        <v>NA</v>
      </c>
      <c r="AA486" s="32" t="s">
        <v>8</v>
      </c>
      <c r="AB486" s="49" t="s">
        <v>9</v>
      </c>
      <c r="AC486" s="32">
        <f t="shared" si="189"/>
        <v>20.96153846153846</v>
      </c>
      <c r="AD486" s="32">
        <f t="shared" si="190"/>
        <v>20.96153846153846</v>
      </c>
      <c r="AE486" s="32" t="str">
        <f t="shared" si="191"/>
        <v>NA</v>
      </c>
      <c r="AF486" s="32" t="str">
        <f t="shared" si="209"/>
        <v>NA</v>
      </c>
      <c r="AG486" s="40" t="s">
        <v>8</v>
      </c>
      <c r="AH486" s="52" t="s">
        <v>9</v>
      </c>
      <c r="AI486" s="40" t="s">
        <v>8</v>
      </c>
      <c r="AJ486" s="52" t="s">
        <v>9</v>
      </c>
      <c r="AK486" s="97">
        <v>52</v>
      </c>
      <c r="AL486" s="52">
        <v>16</v>
      </c>
      <c r="AM486" s="32">
        <f t="shared" si="210"/>
        <v>52</v>
      </c>
      <c r="AN486" s="40">
        <f t="shared" si="211"/>
        <v>52</v>
      </c>
      <c r="AO486" s="31" t="s">
        <v>2854</v>
      </c>
      <c r="AP486" s="49">
        <v>2010</v>
      </c>
      <c r="AQ486" s="49" t="s">
        <v>1783</v>
      </c>
      <c r="AR486" s="49" t="s">
        <v>80</v>
      </c>
      <c r="AS486" s="49" t="s">
        <v>366</v>
      </c>
      <c r="AT486" s="49" t="s">
        <v>45</v>
      </c>
      <c r="AU486" s="113" t="str">
        <f t="shared" si="212"/>
        <v>Galletti, A.M.R., 2010</v>
      </c>
      <c r="AV486" s="3"/>
      <c r="AW486" s="50" t="s">
        <v>827</v>
      </c>
    </row>
    <row r="487" spans="1:49" s="17" customFormat="1" x14ac:dyDescent="0.3">
      <c r="A487" s="49" t="s">
        <v>1339</v>
      </c>
      <c r="B487" s="40" t="s">
        <v>8</v>
      </c>
      <c r="C487" s="52">
        <v>0.7</v>
      </c>
      <c r="D487" s="31" t="str">
        <f t="shared" si="192"/>
        <v>NA</v>
      </c>
      <c r="E487" s="32">
        <f t="shared" si="205"/>
        <v>0.7</v>
      </c>
      <c r="F487" s="97">
        <v>138</v>
      </c>
      <c r="G487" s="32">
        <f t="shared" si="206"/>
        <v>19714.285714285714</v>
      </c>
      <c r="H487" s="49" t="s">
        <v>22</v>
      </c>
      <c r="I487" s="49" t="s">
        <v>1198</v>
      </c>
      <c r="J487" s="49" t="s">
        <v>1199</v>
      </c>
      <c r="K487" s="31"/>
      <c r="L487" s="31"/>
      <c r="M487" s="49" t="s">
        <v>303</v>
      </c>
      <c r="N487" s="49" t="s">
        <v>106</v>
      </c>
      <c r="O487" s="31"/>
      <c r="P487" s="49" t="s">
        <v>199</v>
      </c>
      <c r="Q487" s="64">
        <v>8.5</v>
      </c>
      <c r="R487" s="31" t="str">
        <f t="shared" si="188"/>
        <v>NA</v>
      </c>
      <c r="S487" s="31"/>
      <c r="T487" s="31"/>
      <c r="U487" s="31" t="s">
        <v>8</v>
      </c>
      <c r="V487" s="31"/>
      <c r="W487" s="31"/>
      <c r="X487" s="49" t="s">
        <v>29</v>
      </c>
      <c r="Y487" s="32" t="str">
        <f t="shared" si="207"/>
        <v>NA</v>
      </c>
      <c r="Z487" s="32" t="str">
        <f t="shared" si="208"/>
        <v>NA</v>
      </c>
      <c r="AA487" s="32" t="s">
        <v>8</v>
      </c>
      <c r="AB487" s="49" t="s">
        <v>9</v>
      </c>
      <c r="AC487" s="32">
        <f t="shared" si="189"/>
        <v>21.372549019607842</v>
      </c>
      <c r="AD487" s="32">
        <f t="shared" si="190"/>
        <v>21.372549019607842</v>
      </c>
      <c r="AE487" s="32" t="str">
        <f t="shared" si="191"/>
        <v>NA</v>
      </c>
      <c r="AF487" s="32" t="str">
        <f t="shared" si="209"/>
        <v>NA</v>
      </c>
      <c r="AG487" s="40" t="s">
        <v>8</v>
      </c>
      <c r="AH487" s="52" t="s">
        <v>9</v>
      </c>
      <c r="AI487" s="40" t="s">
        <v>8</v>
      </c>
      <c r="AJ487" s="52" t="s">
        <v>9</v>
      </c>
      <c r="AK487" s="97">
        <v>51</v>
      </c>
      <c r="AL487" s="52">
        <v>16</v>
      </c>
      <c r="AM487" s="32">
        <f t="shared" si="210"/>
        <v>51</v>
      </c>
      <c r="AN487" s="40">
        <f t="shared" si="211"/>
        <v>51</v>
      </c>
      <c r="AO487" s="31" t="s">
        <v>2854</v>
      </c>
      <c r="AP487" s="49">
        <v>2010</v>
      </c>
      <c r="AQ487" s="49" t="s">
        <v>1783</v>
      </c>
      <c r="AR487" s="49" t="s">
        <v>80</v>
      </c>
      <c r="AS487" s="49" t="s">
        <v>366</v>
      </c>
      <c r="AT487" s="49" t="s">
        <v>45</v>
      </c>
      <c r="AU487" s="113" t="str">
        <f t="shared" si="212"/>
        <v>Galletti, A.M.R., 2010</v>
      </c>
      <c r="AV487" s="3"/>
      <c r="AW487" s="50" t="s">
        <v>827</v>
      </c>
    </row>
    <row r="488" spans="1:49" s="17" customFormat="1" x14ac:dyDescent="0.3">
      <c r="A488" s="49" t="s">
        <v>1339</v>
      </c>
      <c r="B488" s="40" t="s">
        <v>8</v>
      </c>
      <c r="C488" s="52">
        <v>4.8</v>
      </c>
      <c r="D488" s="31" t="str">
        <f t="shared" si="192"/>
        <v>NA</v>
      </c>
      <c r="E488" s="32">
        <f t="shared" si="205"/>
        <v>4.8</v>
      </c>
      <c r="F488" s="97">
        <v>138</v>
      </c>
      <c r="G488" s="32">
        <f t="shared" si="206"/>
        <v>2875</v>
      </c>
      <c r="H488" s="49" t="s">
        <v>22</v>
      </c>
      <c r="I488" s="49" t="s">
        <v>1198</v>
      </c>
      <c r="J488" s="49" t="s">
        <v>1199</v>
      </c>
      <c r="K488" s="31"/>
      <c r="L488" s="31"/>
      <c r="M488" s="49" t="s">
        <v>303</v>
      </c>
      <c r="N488" s="49" t="s">
        <v>106</v>
      </c>
      <c r="O488" s="31"/>
      <c r="P488" s="49" t="s">
        <v>199</v>
      </c>
      <c r="Q488" s="64">
        <v>8.5</v>
      </c>
      <c r="R488" s="31" t="str">
        <f t="shared" si="188"/>
        <v>NA</v>
      </c>
      <c r="S488" s="31"/>
      <c r="T488" s="31"/>
      <c r="U488" s="31" t="s">
        <v>8</v>
      </c>
      <c r="V488" s="31"/>
      <c r="W488" s="31"/>
      <c r="X488" s="49" t="s">
        <v>29</v>
      </c>
      <c r="Y488" s="32" t="str">
        <f t="shared" si="207"/>
        <v>NA</v>
      </c>
      <c r="Z488" s="32" t="str">
        <f t="shared" si="208"/>
        <v>NA</v>
      </c>
      <c r="AA488" s="32" t="s">
        <v>8</v>
      </c>
      <c r="AB488" s="49" t="s">
        <v>9</v>
      </c>
      <c r="AC488" s="32">
        <f t="shared" si="189"/>
        <v>15.352112676056338</v>
      </c>
      <c r="AD488" s="32">
        <f t="shared" si="190"/>
        <v>15.352112676056338</v>
      </c>
      <c r="AE488" s="32" t="str">
        <f t="shared" si="191"/>
        <v>NA</v>
      </c>
      <c r="AF488" s="32" t="str">
        <f t="shared" si="209"/>
        <v>NA</v>
      </c>
      <c r="AG488" s="40" t="s">
        <v>8</v>
      </c>
      <c r="AH488" s="52" t="s">
        <v>9</v>
      </c>
      <c r="AI488" s="40" t="s">
        <v>8</v>
      </c>
      <c r="AJ488" s="52" t="s">
        <v>9</v>
      </c>
      <c r="AK488" s="97">
        <v>71</v>
      </c>
      <c r="AL488" s="52">
        <v>32</v>
      </c>
      <c r="AM488" s="32">
        <f t="shared" si="210"/>
        <v>71</v>
      </c>
      <c r="AN488" s="40">
        <f t="shared" si="211"/>
        <v>71</v>
      </c>
      <c r="AO488" s="31" t="s">
        <v>2854</v>
      </c>
      <c r="AP488" s="49">
        <v>2010</v>
      </c>
      <c r="AQ488" s="49" t="s">
        <v>1783</v>
      </c>
      <c r="AR488" s="49" t="s">
        <v>80</v>
      </c>
      <c r="AS488" s="49" t="s">
        <v>366</v>
      </c>
      <c r="AT488" s="49" t="s">
        <v>45</v>
      </c>
      <c r="AU488" s="113" t="str">
        <f t="shared" si="212"/>
        <v>Galletti, A.M.R., 2010</v>
      </c>
      <c r="AV488" s="3"/>
      <c r="AW488" s="50" t="s">
        <v>827</v>
      </c>
    </row>
    <row r="489" spans="1:49" s="17" customFormat="1" x14ac:dyDescent="0.3">
      <c r="A489" s="49" t="s">
        <v>1339</v>
      </c>
      <c r="B489" s="40" t="s">
        <v>8</v>
      </c>
      <c r="C489" s="52">
        <v>2</v>
      </c>
      <c r="D489" s="31" t="str">
        <f t="shared" si="192"/>
        <v>NA</v>
      </c>
      <c r="E489" s="32">
        <f t="shared" si="205"/>
        <v>2</v>
      </c>
      <c r="F489" s="97">
        <v>138</v>
      </c>
      <c r="G489" s="32">
        <f t="shared" si="206"/>
        <v>6900</v>
      </c>
      <c r="H489" s="49" t="s">
        <v>22</v>
      </c>
      <c r="I489" s="49" t="s">
        <v>1198</v>
      </c>
      <c r="J489" s="49" t="s">
        <v>1199</v>
      </c>
      <c r="K489" s="31"/>
      <c r="L489" s="31"/>
      <c r="M489" s="49" t="s">
        <v>303</v>
      </c>
      <c r="N489" s="49" t="s">
        <v>106</v>
      </c>
      <c r="O489" s="31"/>
      <c r="P489" s="49" t="s">
        <v>199</v>
      </c>
      <c r="Q489" s="64">
        <v>8.5</v>
      </c>
      <c r="R489" s="31" t="str">
        <f t="shared" si="188"/>
        <v>NA</v>
      </c>
      <c r="S489" s="31"/>
      <c r="T489" s="31"/>
      <c r="U489" s="31" t="s">
        <v>8</v>
      </c>
      <c r="V489" s="31"/>
      <c r="W489" s="31"/>
      <c r="X489" s="49" t="s">
        <v>29</v>
      </c>
      <c r="Y489" s="32" t="str">
        <f t="shared" si="207"/>
        <v>NA</v>
      </c>
      <c r="Z489" s="32" t="str">
        <f t="shared" si="208"/>
        <v>NA</v>
      </c>
      <c r="AA489" s="32" t="s">
        <v>8</v>
      </c>
      <c r="AB489" s="49" t="s">
        <v>9</v>
      </c>
      <c r="AC489" s="32">
        <f t="shared" si="189"/>
        <v>16.76923076923077</v>
      </c>
      <c r="AD489" s="32">
        <f t="shared" si="190"/>
        <v>16.76923076923077</v>
      </c>
      <c r="AE489" s="32" t="str">
        <f t="shared" si="191"/>
        <v>NA</v>
      </c>
      <c r="AF489" s="32" t="str">
        <f t="shared" si="209"/>
        <v>NA</v>
      </c>
      <c r="AG489" s="40" t="s">
        <v>8</v>
      </c>
      <c r="AH489" s="52" t="s">
        <v>9</v>
      </c>
      <c r="AI489" s="40" t="s">
        <v>8</v>
      </c>
      <c r="AJ489" s="52" t="s">
        <v>9</v>
      </c>
      <c r="AK489" s="97">
        <v>65</v>
      </c>
      <c r="AL489" s="52">
        <v>29</v>
      </c>
      <c r="AM489" s="32">
        <f t="shared" si="210"/>
        <v>65</v>
      </c>
      <c r="AN489" s="40">
        <f t="shared" si="211"/>
        <v>65</v>
      </c>
      <c r="AO489" s="31" t="s">
        <v>2854</v>
      </c>
      <c r="AP489" s="49">
        <v>2010</v>
      </c>
      <c r="AQ489" s="49" t="s">
        <v>1783</v>
      </c>
      <c r="AR489" s="49" t="s">
        <v>80</v>
      </c>
      <c r="AS489" s="49" t="s">
        <v>366</v>
      </c>
      <c r="AT489" s="49" t="s">
        <v>45</v>
      </c>
      <c r="AU489" s="113" t="str">
        <f t="shared" si="212"/>
        <v>Galletti, A.M.R., 2010</v>
      </c>
      <c r="AV489" s="3"/>
      <c r="AW489" s="50" t="s">
        <v>827</v>
      </c>
    </row>
    <row r="490" spans="1:49" s="17" customFormat="1" x14ac:dyDescent="0.3">
      <c r="A490" s="49" t="s">
        <v>14</v>
      </c>
      <c r="B490" s="97">
        <v>1.5</v>
      </c>
      <c r="C490" s="32" t="s">
        <v>8</v>
      </c>
      <c r="D490" s="31" t="str">
        <f t="shared" si="192"/>
        <v>NA</v>
      </c>
      <c r="E490" s="32">
        <f t="shared" si="205"/>
        <v>1.5</v>
      </c>
      <c r="F490" s="97">
        <v>331</v>
      </c>
      <c r="G490" s="32">
        <f t="shared" si="206"/>
        <v>22066.666666666668</v>
      </c>
      <c r="H490" s="49" t="s">
        <v>7</v>
      </c>
      <c r="I490" s="49" t="s">
        <v>1201</v>
      </c>
      <c r="J490" s="49" t="s">
        <v>9</v>
      </c>
      <c r="K490" s="31"/>
      <c r="L490" s="31"/>
      <c r="M490" s="49" t="s">
        <v>10</v>
      </c>
      <c r="N490" s="31" t="s">
        <v>1449</v>
      </c>
      <c r="O490" s="31"/>
      <c r="P490" s="49" t="s">
        <v>199</v>
      </c>
      <c r="Q490" s="56">
        <v>3</v>
      </c>
      <c r="R490" s="31" t="str">
        <f t="shared" si="188"/>
        <v>NA</v>
      </c>
      <c r="S490" s="49">
        <v>3</v>
      </c>
      <c r="T490" s="49">
        <v>773</v>
      </c>
      <c r="U490" s="49" t="s">
        <v>1422</v>
      </c>
      <c r="V490" s="49">
        <v>1</v>
      </c>
      <c r="W490" s="49">
        <v>298</v>
      </c>
      <c r="X490" s="49" t="s">
        <v>29</v>
      </c>
      <c r="Y490" s="32" t="str">
        <f t="shared" si="207"/>
        <v>NA</v>
      </c>
      <c r="Z490" s="32" t="str">
        <f t="shared" si="208"/>
        <v>NA</v>
      </c>
      <c r="AA490" s="32" t="s">
        <v>8</v>
      </c>
      <c r="AB490" s="49" t="s">
        <v>9</v>
      </c>
      <c r="AC490" s="32">
        <f t="shared" si="189"/>
        <v>54.5</v>
      </c>
      <c r="AD490" s="32">
        <f t="shared" si="190"/>
        <v>54.5</v>
      </c>
      <c r="AE490" s="32" t="str">
        <f t="shared" si="191"/>
        <v>NA</v>
      </c>
      <c r="AF490" s="32" t="str">
        <f t="shared" si="209"/>
        <v>NA</v>
      </c>
      <c r="AG490" s="40" t="s">
        <v>8</v>
      </c>
      <c r="AH490" s="52" t="s">
        <v>9</v>
      </c>
      <c r="AI490" s="40" t="s">
        <v>8</v>
      </c>
      <c r="AJ490" s="52" t="s">
        <v>9</v>
      </c>
      <c r="AK490" s="97">
        <v>20</v>
      </c>
      <c r="AL490" s="52" t="s">
        <v>9</v>
      </c>
      <c r="AM490" s="32">
        <f t="shared" si="210"/>
        <v>20</v>
      </c>
      <c r="AN490" s="40">
        <f t="shared" si="211"/>
        <v>20</v>
      </c>
      <c r="AO490" s="49" t="s">
        <v>674</v>
      </c>
      <c r="AP490" s="49">
        <v>2010</v>
      </c>
      <c r="AQ490" s="49" t="s">
        <v>1784</v>
      </c>
      <c r="AR490" s="49" t="s">
        <v>80</v>
      </c>
      <c r="AS490" s="49" t="s">
        <v>365</v>
      </c>
      <c r="AT490" s="49" t="s">
        <v>179</v>
      </c>
      <c r="AU490" s="113" t="str">
        <f t="shared" ref="AU490:AU499" si="213">AQ490&amp;", "&amp;AP490</f>
        <v>Ghedini, E., 2010</v>
      </c>
      <c r="AV490" s="53" t="s">
        <v>1202</v>
      </c>
      <c r="AW490" s="50"/>
    </row>
    <row r="491" spans="1:49" s="17" customFormat="1" x14ac:dyDescent="0.3">
      <c r="A491" s="31" t="s">
        <v>2439</v>
      </c>
      <c r="B491" s="97">
        <v>3</v>
      </c>
      <c r="C491" s="32" t="s">
        <v>8</v>
      </c>
      <c r="D491" s="31" t="str">
        <f t="shared" si="192"/>
        <v>NA</v>
      </c>
      <c r="E491" s="32">
        <f t="shared" si="205"/>
        <v>3</v>
      </c>
      <c r="F491" s="97">
        <v>1175.29</v>
      </c>
      <c r="G491" s="32">
        <f t="shared" si="206"/>
        <v>39176.333333333336</v>
      </c>
      <c r="H491" s="49" t="s">
        <v>63</v>
      </c>
      <c r="I491" s="49" t="s">
        <v>1204</v>
      </c>
      <c r="J491" s="49" t="s">
        <v>1206</v>
      </c>
      <c r="K491" s="31"/>
      <c r="L491" s="31"/>
      <c r="M491" s="49" t="s">
        <v>10</v>
      </c>
      <c r="N491" s="49" t="s">
        <v>56</v>
      </c>
      <c r="O491" s="31"/>
      <c r="P491" s="49" t="s">
        <v>199</v>
      </c>
      <c r="Q491" s="31"/>
      <c r="R491" s="31" t="str">
        <f t="shared" si="188"/>
        <v>NA</v>
      </c>
      <c r="S491" s="49">
        <v>4</v>
      </c>
      <c r="T491" s="49">
        <v>673</v>
      </c>
      <c r="U491" s="49" t="s">
        <v>1422</v>
      </c>
      <c r="V491" s="49">
        <v>4</v>
      </c>
      <c r="W491" s="49">
        <v>573</v>
      </c>
      <c r="X491" s="49" t="s">
        <v>17</v>
      </c>
      <c r="Y491" s="32">
        <f t="shared" si="207"/>
        <v>1.1204689034000002</v>
      </c>
      <c r="Z491" s="32" t="str">
        <f t="shared" si="208"/>
        <v>NA</v>
      </c>
      <c r="AA491" s="52">
        <v>20.936299999999999</v>
      </c>
      <c r="AB491" s="49" t="s">
        <v>9</v>
      </c>
      <c r="AC491" s="32" t="str">
        <f t="shared" si="189"/>
        <v>NA</v>
      </c>
      <c r="AD491" s="32">
        <f t="shared" si="190"/>
        <v>20.936299999999999</v>
      </c>
      <c r="AE491" s="32" t="str">
        <f t="shared" si="191"/>
        <v>NA</v>
      </c>
      <c r="AF491" s="32">
        <f t="shared" si="209"/>
        <v>53.518000000000001</v>
      </c>
      <c r="AG491" s="97">
        <v>53.518000000000001</v>
      </c>
      <c r="AH491" s="52" t="s">
        <v>9</v>
      </c>
      <c r="AI491" s="40" t="s">
        <v>8</v>
      </c>
      <c r="AJ491" s="52" t="s">
        <v>9</v>
      </c>
      <c r="AK491" s="40" t="s">
        <v>8</v>
      </c>
      <c r="AL491" s="52" t="s">
        <v>9</v>
      </c>
      <c r="AM491" s="32">
        <f t="shared" si="210"/>
        <v>53.518000000000001</v>
      </c>
      <c r="AN491" s="40">
        <f t="shared" si="211"/>
        <v>53.518000000000001</v>
      </c>
      <c r="AO491" s="34" t="s">
        <v>2841</v>
      </c>
      <c r="AP491" s="49">
        <v>2010</v>
      </c>
      <c r="AQ491" s="49" t="s">
        <v>1785</v>
      </c>
      <c r="AR491" s="49" t="s">
        <v>11</v>
      </c>
      <c r="AS491" s="49" t="s">
        <v>364</v>
      </c>
      <c r="AT491" s="49" t="s">
        <v>32</v>
      </c>
      <c r="AU491" s="113" t="str">
        <f t="shared" si="213"/>
        <v>Meng, B.-C., 2010</v>
      </c>
      <c r="AV491" s="3"/>
      <c r="AW491" s="50"/>
    </row>
    <row r="492" spans="1:49" s="17" customFormat="1" x14ac:dyDescent="0.3">
      <c r="A492" s="31" t="s">
        <v>2439</v>
      </c>
      <c r="B492" s="97">
        <v>3</v>
      </c>
      <c r="C492" s="32" t="s">
        <v>8</v>
      </c>
      <c r="D492" s="31" t="str">
        <f t="shared" si="192"/>
        <v>NA</v>
      </c>
      <c r="E492" s="32">
        <f t="shared" si="205"/>
        <v>3</v>
      </c>
      <c r="F492" s="97">
        <v>1397.34</v>
      </c>
      <c r="G492" s="32">
        <f t="shared" si="206"/>
        <v>46578</v>
      </c>
      <c r="H492" s="49" t="s">
        <v>63</v>
      </c>
      <c r="I492" s="49" t="s">
        <v>1204</v>
      </c>
      <c r="J492" s="49" t="s">
        <v>1205</v>
      </c>
      <c r="K492" s="31"/>
      <c r="L492" s="31"/>
      <c r="M492" s="49" t="s">
        <v>10</v>
      </c>
      <c r="N492" s="49" t="s">
        <v>56</v>
      </c>
      <c r="O492" s="31"/>
      <c r="P492" s="49" t="s">
        <v>199</v>
      </c>
      <c r="Q492" s="31"/>
      <c r="R492" s="31" t="str">
        <f t="shared" si="188"/>
        <v>NA</v>
      </c>
      <c r="S492" s="49">
        <v>4</v>
      </c>
      <c r="T492" s="49">
        <v>673</v>
      </c>
      <c r="U492" s="49" t="s">
        <v>1422</v>
      </c>
      <c r="V492" s="49">
        <v>4</v>
      </c>
      <c r="W492" s="49">
        <v>573</v>
      </c>
      <c r="X492" s="49" t="s">
        <v>17</v>
      </c>
      <c r="Y492" s="32">
        <f t="shared" si="207"/>
        <v>1.1204638015999999</v>
      </c>
      <c r="Z492" s="32" t="str">
        <f t="shared" si="208"/>
        <v>NA</v>
      </c>
      <c r="AA492" s="52">
        <v>7.8986000000000001</v>
      </c>
      <c r="AB492" s="49" t="s">
        <v>9</v>
      </c>
      <c r="AC492" s="32" t="str">
        <f t="shared" si="189"/>
        <v>NA</v>
      </c>
      <c r="AD492" s="32">
        <f t="shared" si="190"/>
        <v>7.8986000000000001</v>
      </c>
      <c r="AE492" s="32" t="str">
        <f t="shared" si="191"/>
        <v>NA</v>
      </c>
      <c r="AF492" s="32">
        <f t="shared" si="209"/>
        <v>141.85599999999999</v>
      </c>
      <c r="AG492" s="97">
        <v>141.85599999999999</v>
      </c>
      <c r="AH492" s="52" t="s">
        <v>9</v>
      </c>
      <c r="AI492" s="40" t="s">
        <v>8</v>
      </c>
      <c r="AJ492" s="52" t="s">
        <v>9</v>
      </c>
      <c r="AK492" s="40" t="s">
        <v>8</v>
      </c>
      <c r="AL492" s="52" t="s">
        <v>9</v>
      </c>
      <c r="AM492" s="32">
        <f t="shared" si="210"/>
        <v>141.85599999999999</v>
      </c>
      <c r="AN492" s="40">
        <f t="shared" si="211"/>
        <v>141.85599999999999</v>
      </c>
      <c r="AO492" s="34" t="s">
        <v>2841</v>
      </c>
      <c r="AP492" s="49">
        <v>2010</v>
      </c>
      <c r="AQ492" s="49" t="s">
        <v>1785</v>
      </c>
      <c r="AR492" s="49" t="s">
        <v>11</v>
      </c>
      <c r="AS492" s="49" t="s">
        <v>364</v>
      </c>
      <c r="AT492" s="49" t="s">
        <v>32</v>
      </c>
      <c r="AU492" s="113" t="str">
        <f t="shared" si="213"/>
        <v>Meng, B.-C., 2010</v>
      </c>
      <c r="AV492" s="3"/>
      <c r="AW492" s="50"/>
    </row>
    <row r="493" spans="1:49" s="17" customFormat="1" x14ac:dyDescent="0.3">
      <c r="A493" s="49" t="s">
        <v>14</v>
      </c>
      <c r="B493" s="97">
        <v>1</v>
      </c>
      <c r="C493" s="52">
        <v>0.9</v>
      </c>
      <c r="D493" s="31">
        <f t="shared" si="192"/>
        <v>9.9999999999999978E-2</v>
      </c>
      <c r="E493" s="32">
        <f t="shared" ref="E493:E512" si="214">IF(B493="NA",C493,B493)</f>
        <v>1</v>
      </c>
      <c r="F493" s="40"/>
      <c r="G493" s="32" t="s">
        <v>8</v>
      </c>
      <c r="H493" s="49" t="s">
        <v>37</v>
      </c>
      <c r="I493" s="49" t="s">
        <v>360</v>
      </c>
      <c r="J493" s="49" t="s">
        <v>9</v>
      </c>
      <c r="K493" s="31"/>
      <c r="L493" s="31"/>
      <c r="M493" s="49" t="s">
        <v>10</v>
      </c>
      <c r="N493" s="49" t="s">
        <v>56</v>
      </c>
      <c r="O493" s="31"/>
      <c r="P493" s="49" t="s">
        <v>199</v>
      </c>
      <c r="Q493" s="56">
        <v>6</v>
      </c>
      <c r="R493" s="31" t="str">
        <f t="shared" si="188"/>
        <v>NA</v>
      </c>
      <c r="S493" s="49">
        <v>2</v>
      </c>
      <c r="T493" s="49">
        <v>773</v>
      </c>
      <c r="U493" s="49" t="s">
        <v>1422</v>
      </c>
      <c r="V493" s="31"/>
      <c r="W493" s="49">
        <v>673</v>
      </c>
      <c r="X493" s="49" t="s">
        <v>95</v>
      </c>
      <c r="Y493" s="32" t="str">
        <f>IF(AND(X493="CO Chemisorption",AA493&lt;&gt;"NA",AG493&lt;&gt;"NA"),AA493*AG493*0.001,"NA")</f>
        <v>NA</v>
      </c>
      <c r="Z493" s="32">
        <f t="shared" ref="Z493:Z512" si="215">IF(AND(X493="H2 Chemisorption",AA493&lt;&gt;"NA",AG493&lt;&gt;"NA"),AA493*AG493*0.001,"NA")</f>
        <v>1.1520000000000001</v>
      </c>
      <c r="AA493" s="52">
        <v>16</v>
      </c>
      <c r="AB493" s="49" t="s">
        <v>9</v>
      </c>
      <c r="AC493" s="32" t="str">
        <f t="shared" si="189"/>
        <v>NA</v>
      </c>
      <c r="AD493" s="32">
        <f t="shared" si="190"/>
        <v>16</v>
      </c>
      <c r="AE493" s="32" t="str">
        <f t="shared" si="191"/>
        <v>NA</v>
      </c>
      <c r="AF493" s="32">
        <f t="shared" ref="AF493:AF512" si="216">IF(AND(AG493="NA",AE493&lt;&gt;"NA"),AE493,AG493)</f>
        <v>72</v>
      </c>
      <c r="AG493" s="97">
        <v>72</v>
      </c>
      <c r="AH493" s="52" t="s">
        <v>9</v>
      </c>
      <c r="AI493" s="40" t="s">
        <v>8</v>
      </c>
      <c r="AJ493" s="52" t="s">
        <v>9</v>
      </c>
      <c r="AK493" s="97">
        <v>80</v>
      </c>
      <c r="AL493" s="52" t="s">
        <v>9</v>
      </c>
      <c r="AM493" s="32">
        <f t="shared" ref="AM493:AM512" si="217">IF(AND(AF493="NA",AK493&lt;&gt;"NA"),AK493,AF493)</f>
        <v>72</v>
      </c>
      <c r="AN493" s="40">
        <f t="shared" ref="AN493:AN512" si="218">IF(AND(AM493="NA",AI493&lt;&gt;"NA"),AI493,AM493)</f>
        <v>72</v>
      </c>
      <c r="AO493" s="31" t="s">
        <v>2844</v>
      </c>
      <c r="AP493" s="49">
        <v>2010</v>
      </c>
      <c r="AQ493" s="49" t="s">
        <v>1786</v>
      </c>
      <c r="AR493" s="49" t="s">
        <v>359</v>
      </c>
      <c r="AS493" s="49" t="s">
        <v>358</v>
      </c>
      <c r="AT493" s="49" t="s">
        <v>62</v>
      </c>
      <c r="AU493" s="113" t="str">
        <f t="shared" si="213"/>
        <v>Santos, V.P., 2010</v>
      </c>
      <c r="AV493" s="3"/>
      <c r="AW493" s="50" t="s">
        <v>1142</v>
      </c>
    </row>
    <row r="494" spans="1:49" s="17" customFormat="1" x14ac:dyDescent="0.3">
      <c r="A494" s="49" t="s">
        <v>1954</v>
      </c>
      <c r="B494" s="97">
        <v>1</v>
      </c>
      <c r="C494" s="52">
        <v>1.1000000000000001</v>
      </c>
      <c r="D494" s="31">
        <f t="shared" si="192"/>
        <v>0.10000000000000009</v>
      </c>
      <c r="E494" s="32">
        <f t="shared" si="214"/>
        <v>1</v>
      </c>
      <c r="F494" s="40"/>
      <c r="G494" s="32" t="s">
        <v>8</v>
      </c>
      <c r="H494" s="49" t="s">
        <v>37</v>
      </c>
      <c r="I494" s="49" t="s">
        <v>360</v>
      </c>
      <c r="J494" s="49" t="s">
        <v>9</v>
      </c>
      <c r="K494" s="31"/>
      <c r="L494" s="31"/>
      <c r="M494" s="49" t="s">
        <v>10</v>
      </c>
      <c r="N494" s="49" t="s">
        <v>56</v>
      </c>
      <c r="O494" s="31"/>
      <c r="P494" s="49" t="s">
        <v>199</v>
      </c>
      <c r="Q494" s="56">
        <v>6</v>
      </c>
      <c r="R494" s="31" t="str">
        <f t="shared" si="188"/>
        <v>NA</v>
      </c>
      <c r="S494" s="31"/>
      <c r="T494" s="31"/>
      <c r="U494" s="49" t="s">
        <v>1422</v>
      </c>
      <c r="V494" s="31"/>
      <c r="W494" s="49">
        <v>673</v>
      </c>
      <c r="X494" s="49" t="s">
        <v>95</v>
      </c>
      <c r="Y494" s="32" t="str">
        <f>IF(AND(X494="CO Chemisorption",AA494&lt;&gt;"NA",AG494&lt;&gt;"NA"),AA494*AG494*0.001,"NA")</f>
        <v>NA</v>
      </c>
      <c r="Z494" s="32">
        <f t="shared" si="215"/>
        <v>1.1200000000000001</v>
      </c>
      <c r="AA494" s="52">
        <v>28</v>
      </c>
      <c r="AB494" s="49" t="s">
        <v>9</v>
      </c>
      <c r="AC494" s="32" t="str">
        <f t="shared" si="189"/>
        <v>NA</v>
      </c>
      <c r="AD494" s="32">
        <f t="shared" si="190"/>
        <v>28</v>
      </c>
      <c r="AE494" s="32" t="str">
        <f t="shared" si="191"/>
        <v>NA</v>
      </c>
      <c r="AF494" s="32">
        <f t="shared" si="216"/>
        <v>40</v>
      </c>
      <c r="AG494" s="97">
        <v>40</v>
      </c>
      <c r="AH494" s="52" t="s">
        <v>9</v>
      </c>
      <c r="AI494" s="40" t="s">
        <v>8</v>
      </c>
      <c r="AJ494" s="52" t="s">
        <v>9</v>
      </c>
      <c r="AK494" s="97">
        <v>30</v>
      </c>
      <c r="AL494" s="52" t="s">
        <v>9</v>
      </c>
      <c r="AM494" s="32">
        <f t="shared" si="217"/>
        <v>40</v>
      </c>
      <c r="AN494" s="40">
        <f t="shared" si="218"/>
        <v>40</v>
      </c>
      <c r="AO494" s="31" t="s">
        <v>2844</v>
      </c>
      <c r="AP494" s="49">
        <v>2010</v>
      </c>
      <c r="AQ494" s="49" t="s">
        <v>1786</v>
      </c>
      <c r="AR494" s="49" t="s">
        <v>359</v>
      </c>
      <c r="AS494" s="49" t="s">
        <v>358</v>
      </c>
      <c r="AT494" s="49" t="s">
        <v>62</v>
      </c>
      <c r="AU494" s="113" t="str">
        <f>AQ494&amp;", "&amp;AP494</f>
        <v>Santos, V.P., 2010</v>
      </c>
      <c r="AV494" s="3"/>
      <c r="AW494" s="50" t="s">
        <v>1142</v>
      </c>
    </row>
    <row r="495" spans="1:49" s="17" customFormat="1" x14ac:dyDescent="0.3">
      <c r="A495" s="49" t="s">
        <v>113</v>
      </c>
      <c r="B495" s="97">
        <v>20</v>
      </c>
      <c r="C495" s="52">
        <v>20</v>
      </c>
      <c r="D495" s="31">
        <f t="shared" si="192"/>
        <v>0</v>
      </c>
      <c r="E495" s="32">
        <f t="shared" si="214"/>
        <v>20</v>
      </c>
      <c r="F495" s="40"/>
      <c r="G495" s="32" t="s">
        <v>8</v>
      </c>
      <c r="H495" s="49" t="s">
        <v>63</v>
      </c>
      <c r="I495" s="49" t="s">
        <v>8</v>
      </c>
      <c r="J495" s="49" t="s">
        <v>8</v>
      </c>
      <c r="K495" s="31"/>
      <c r="L495" s="31"/>
      <c r="M495" s="49"/>
      <c r="N495" s="31"/>
      <c r="O495" s="31"/>
      <c r="P495" s="49" t="s">
        <v>199</v>
      </c>
      <c r="Q495" s="31"/>
      <c r="R495" s="31" t="str">
        <f t="shared" si="188"/>
        <v>NA</v>
      </c>
      <c r="S495" s="31"/>
      <c r="T495" s="31"/>
      <c r="U495" s="31" t="s">
        <v>8</v>
      </c>
      <c r="V495" s="31"/>
      <c r="W495" s="31"/>
      <c r="X495" s="49" t="s">
        <v>29</v>
      </c>
      <c r="Y495" s="32" t="str">
        <f t="shared" ref="Y495:Y512" si="219">IF(AND(X495="CO Chemisorption",AA495&lt;&gt;"NA",AG495&lt;&gt;"NA"),AA495*AG495*0.001,"NA")</f>
        <v>NA</v>
      </c>
      <c r="Z495" s="32" t="str">
        <f t="shared" si="215"/>
        <v>NA</v>
      </c>
      <c r="AA495" s="32" t="s">
        <v>8</v>
      </c>
      <c r="AB495" s="49" t="s">
        <v>9</v>
      </c>
      <c r="AC495" s="32">
        <f t="shared" si="189"/>
        <v>32.058823529411768</v>
      </c>
      <c r="AD495" s="32">
        <f t="shared" si="190"/>
        <v>32.058823529411768</v>
      </c>
      <c r="AE495" s="32" t="str">
        <f t="shared" si="191"/>
        <v>NA</v>
      </c>
      <c r="AF495" s="32" t="str">
        <f t="shared" si="216"/>
        <v>NA</v>
      </c>
      <c r="AG495" s="40" t="s">
        <v>8</v>
      </c>
      <c r="AH495" s="52" t="s">
        <v>9</v>
      </c>
      <c r="AI495" s="40" t="s">
        <v>8</v>
      </c>
      <c r="AJ495" s="52" t="s">
        <v>9</v>
      </c>
      <c r="AK495" s="97">
        <v>34</v>
      </c>
      <c r="AL495" s="52">
        <v>13</v>
      </c>
      <c r="AM495" s="32">
        <f t="shared" si="217"/>
        <v>34</v>
      </c>
      <c r="AN495" s="40">
        <f t="shared" si="218"/>
        <v>34</v>
      </c>
      <c r="AO495" s="31" t="s">
        <v>2844</v>
      </c>
      <c r="AP495" s="49">
        <v>2011</v>
      </c>
      <c r="AQ495" s="49" t="s">
        <v>512</v>
      </c>
      <c r="AR495" s="49" t="s">
        <v>158</v>
      </c>
      <c r="AS495" s="49" t="s">
        <v>337</v>
      </c>
      <c r="AT495" s="49" t="s">
        <v>230</v>
      </c>
      <c r="AU495" s="113" t="str">
        <f t="shared" si="213"/>
        <v>Rikkinen, E., 2011</v>
      </c>
      <c r="AV495" s="3"/>
      <c r="AW495" s="50"/>
    </row>
    <row r="496" spans="1:49" s="17" customFormat="1" x14ac:dyDescent="0.3">
      <c r="A496" s="49" t="s">
        <v>1954</v>
      </c>
      <c r="B496" s="40" t="s">
        <v>8</v>
      </c>
      <c r="C496" s="52">
        <v>19.399999999999999</v>
      </c>
      <c r="D496" s="31" t="str">
        <f t="shared" si="192"/>
        <v>NA</v>
      </c>
      <c r="E496" s="32">
        <f t="shared" si="214"/>
        <v>19.399999999999999</v>
      </c>
      <c r="F496" s="40"/>
      <c r="G496" s="32" t="s">
        <v>8</v>
      </c>
      <c r="H496" s="49" t="s">
        <v>63</v>
      </c>
      <c r="I496" s="49" t="s">
        <v>279</v>
      </c>
      <c r="J496" s="49" t="s">
        <v>9</v>
      </c>
      <c r="K496" s="31"/>
      <c r="L496" s="31"/>
      <c r="M496" s="49" t="s">
        <v>10</v>
      </c>
      <c r="N496" s="31" t="s">
        <v>56</v>
      </c>
      <c r="O496" s="74">
        <v>9.5</v>
      </c>
      <c r="P496" s="49" t="s">
        <v>89</v>
      </c>
      <c r="Q496" s="31"/>
      <c r="R496" s="31" t="str">
        <f t="shared" si="188"/>
        <v>NA</v>
      </c>
      <c r="S496" s="31"/>
      <c r="T496" s="31"/>
      <c r="U496" s="49" t="s">
        <v>1427</v>
      </c>
      <c r="V496" s="49">
        <v>1</v>
      </c>
      <c r="W496" s="49">
        <v>343</v>
      </c>
      <c r="X496" s="49" t="s">
        <v>29</v>
      </c>
      <c r="Y496" s="32" t="str">
        <f t="shared" si="219"/>
        <v>NA</v>
      </c>
      <c r="Z496" s="32" t="str">
        <f t="shared" si="215"/>
        <v>NA</v>
      </c>
      <c r="AA496" s="32" t="s">
        <v>8</v>
      </c>
      <c r="AB496" s="49" t="s">
        <v>9</v>
      </c>
      <c r="AC496" s="32">
        <f t="shared" si="189"/>
        <v>18.474576271186439</v>
      </c>
      <c r="AD496" s="32">
        <f t="shared" si="190"/>
        <v>18.474576271186439</v>
      </c>
      <c r="AE496" s="32" t="str">
        <f t="shared" si="191"/>
        <v>NA</v>
      </c>
      <c r="AF496" s="32" t="str">
        <f t="shared" si="216"/>
        <v>NA</v>
      </c>
      <c r="AG496" s="40" t="s">
        <v>8</v>
      </c>
      <c r="AH496" s="52" t="s">
        <v>9</v>
      </c>
      <c r="AI496" s="40" t="s">
        <v>8</v>
      </c>
      <c r="AJ496" s="52" t="s">
        <v>9</v>
      </c>
      <c r="AK496" s="97">
        <v>59</v>
      </c>
      <c r="AL496" s="52" t="s">
        <v>9</v>
      </c>
      <c r="AM496" s="32">
        <f t="shared" si="217"/>
        <v>59</v>
      </c>
      <c r="AN496" s="40">
        <f t="shared" si="218"/>
        <v>59</v>
      </c>
      <c r="AO496" s="53" t="s">
        <v>2842</v>
      </c>
      <c r="AP496" s="49">
        <v>2011</v>
      </c>
      <c r="AQ496" s="49" t="s">
        <v>1787</v>
      </c>
      <c r="AR496" s="49" t="s">
        <v>11</v>
      </c>
      <c r="AS496" s="49" t="s">
        <v>314</v>
      </c>
      <c r="AT496" s="49" t="s">
        <v>13</v>
      </c>
      <c r="AU496" s="113" t="str">
        <f t="shared" si="213"/>
        <v>Ma, J., 2011</v>
      </c>
      <c r="AV496" s="3"/>
      <c r="AW496" s="50"/>
    </row>
    <row r="497" spans="1:49" s="17" customFormat="1" x14ac:dyDescent="0.3">
      <c r="A497" s="49" t="s">
        <v>1954</v>
      </c>
      <c r="B497" s="40" t="s">
        <v>8</v>
      </c>
      <c r="C497" s="52">
        <v>21</v>
      </c>
      <c r="D497" s="31" t="str">
        <f t="shared" si="192"/>
        <v>NA</v>
      </c>
      <c r="E497" s="32">
        <f t="shared" si="214"/>
        <v>21</v>
      </c>
      <c r="F497" s="40"/>
      <c r="G497" s="32" t="s">
        <v>8</v>
      </c>
      <c r="H497" s="49" t="s">
        <v>63</v>
      </c>
      <c r="I497" s="49" t="s">
        <v>395</v>
      </c>
      <c r="J497" s="49" t="s">
        <v>9</v>
      </c>
      <c r="K497" s="31"/>
      <c r="L497" s="31"/>
      <c r="M497" s="49" t="s">
        <v>10</v>
      </c>
      <c r="N497" s="49" t="s">
        <v>56</v>
      </c>
      <c r="O497" s="49"/>
      <c r="P497" s="49" t="s">
        <v>89</v>
      </c>
      <c r="Q497" s="31"/>
      <c r="R497" s="31" t="str">
        <f t="shared" si="188"/>
        <v>NA</v>
      </c>
      <c r="S497" s="31"/>
      <c r="T497" s="31"/>
      <c r="U497" s="49" t="s">
        <v>1427</v>
      </c>
      <c r="V497" s="49">
        <v>1</v>
      </c>
      <c r="W497" s="49">
        <v>298</v>
      </c>
      <c r="X497" s="49" t="s">
        <v>29</v>
      </c>
      <c r="Y497" s="32" t="str">
        <f t="shared" si="219"/>
        <v>NA</v>
      </c>
      <c r="Z497" s="32" t="str">
        <f t="shared" si="215"/>
        <v>NA</v>
      </c>
      <c r="AA497" s="32" t="s">
        <v>8</v>
      </c>
      <c r="AB497" s="49" t="s">
        <v>9</v>
      </c>
      <c r="AC497" s="32">
        <f t="shared" si="189"/>
        <v>37.586206896551722</v>
      </c>
      <c r="AD497" s="32">
        <f t="shared" si="190"/>
        <v>37.586206896551722</v>
      </c>
      <c r="AE497" s="32" t="str">
        <f t="shared" si="191"/>
        <v>NA</v>
      </c>
      <c r="AF497" s="32" t="str">
        <f t="shared" si="216"/>
        <v>NA</v>
      </c>
      <c r="AG497" s="40" t="s">
        <v>8</v>
      </c>
      <c r="AH497" s="52" t="s">
        <v>9</v>
      </c>
      <c r="AI497" s="97">
        <v>26</v>
      </c>
      <c r="AJ497" s="52" t="s">
        <v>9</v>
      </c>
      <c r="AK497" s="97">
        <v>29</v>
      </c>
      <c r="AL497" s="52" t="s">
        <v>9</v>
      </c>
      <c r="AM497" s="32">
        <f t="shared" si="217"/>
        <v>29</v>
      </c>
      <c r="AN497" s="40">
        <f t="shared" si="218"/>
        <v>29</v>
      </c>
      <c r="AO497" s="53" t="s">
        <v>2842</v>
      </c>
      <c r="AP497" s="49">
        <v>2011</v>
      </c>
      <c r="AQ497" s="49" t="s">
        <v>1788</v>
      </c>
      <c r="AR497" s="49" t="s">
        <v>11</v>
      </c>
      <c r="AS497" s="49" t="s">
        <v>394</v>
      </c>
      <c r="AT497" s="49" t="s">
        <v>62</v>
      </c>
      <c r="AU497" s="113" t="str">
        <f t="shared" si="213"/>
        <v>Liang, Y., 2011</v>
      </c>
      <c r="AV497" s="53" t="s">
        <v>1431</v>
      </c>
      <c r="AW497" s="50"/>
    </row>
    <row r="498" spans="1:49" s="19" customFormat="1" x14ac:dyDescent="0.3">
      <c r="A498" s="49" t="s">
        <v>1954</v>
      </c>
      <c r="B498" s="40" t="s">
        <v>8</v>
      </c>
      <c r="C498" s="52">
        <v>21</v>
      </c>
      <c r="D498" s="31" t="str">
        <f t="shared" si="192"/>
        <v>NA</v>
      </c>
      <c r="E498" s="32">
        <f t="shared" si="214"/>
        <v>21</v>
      </c>
      <c r="F498" s="40"/>
      <c r="G498" s="32" t="s">
        <v>8</v>
      </c>
      <c r="H498" s="49" t="s">
        <v>63</v>
      </c>
      <c r="I498" s="49" t="s">
        <v>395</v>
      </c>
      <c r="J498" s="49" t="s">
        <v>9</v>
      </c>
      <c r="K498" s="31"/>
      <c r="L498" s="31"/>
      <c r="M498" s="49" t="s">
        <v>10</v>
      </c>
      <c r="N498" s="49" t="s">
        <v>56</v>
      </c>
      <c r="O498" s="49"/>
      <c r="P498" s="49" t="s">
        <v>89</v>
      </c>
      <c r="Q498" s="31"/>
      <c r="R498" s="31" t="str">
        <f t="shared" si="188"/>
        <v>NA</v>
      </c>
      <c r="S498" s="31"/>
      <c r="T498" s="31"/>
      <c r="U498" s="49" t="s">
        <v>1427</v>
      </c>
      <c r="V498" s="49">
        <v>1</v>
      </c>
      <c r="W498" s="49">
        <v>298</v>
      </c>
      <c r="X498" s="49" t="s">
        <v>29</v>
      </c>
      <c r="Y498" s="32" t="str">
        <f t="shared" si="219"/>
        <v>NA</v>
      </c>
      <c r="Z498" s="32" t="str">
        <f t="shared" si="215"/>
        <v>NA</v>
      </c>
      <c r="AA498" s="32" t="s">
        <v>8</v>
      </c>
      <c r="AB498" s="49" t="s">
        <v>9</v>
      </c>
      <c r="AC498" s="32">
        <f t="shared" si="189"/>
        <v>24.222222222222221</v>
      </c>
      <c r="AD498" s="32">
        <f t="shared" si="190"/>
        <v>24.222222222222221</v>
      </c>
      <c r="AE498" s="32" t="str">
        <f t="shared" si="191"/>
        <v>NA</v>
      </c>
      <c r="AF498" s="32" t="str">
        <f t="shared" si="216"/>
        <v>NA</v>
      </c>
      <c r="AG498" s="40" t="s">
        <v>8</v>
      </c>
      <c r="AH498" s="52" t="s">
        <v>9</v>
      </c>
      <c r="AI498" s="97">
        <v>36</v>
      </c>
      <c r="AJ498" s="52" t="s">
        <v>9</v>
      </c>
      <c r="AK498" s="97">
        <v>45</v>
      </c>
      <c r="AL498" s="52" t="s">
        <v>9</v>
      </c>
      <c r="AM498" s="32">
        <f t="shared" si="217"/>
        <v>45</v>
      </c>
      <c r="AN498" s="40">
        <f t="shared" si="218"/>
        <v>45</v>
      </c>
      <c r="AO498" s="53" t="s">
        <v>2842</v>
      </c>
      <c r="AP498" s="49">
        <v>2011</v>
      </c>
      <c r="AQ498" s="49" t="s">
        <v>1788</v>
      </c>
      <c r="AR498" s="49" t="s">
        <v>11</v>
      </c>
      <c r="AS498" s="49" t="s">
        <v>394</v>
      </c>
      <c r="AT498" s="49" t="s">
        <v>62</v>
      </c>
      <c r="AU498" s="113" t="str">
        <f t="shared" si="213"/>
        <v>Liang, Y., 2011</v>
      </c>
      <c r="AV498" s="53" t="s">
        <v>1431</v>
      </c>
      <c r="AW498" s="50"/>
    </row>
    <row r="499" spans="1:49" s="19" customFormat="1" x14ac:dyDescent="0.3">
      <c r="A499" s="49" t="s">
        <v>113</v>
      </c>
      <c r="B499" s="97">
        <v>20</v>
      </c>
      <c r="C499" s="52">
        <v>20</v>
      </c>
      <c r="D499" s="31">
        <f t="shared" si="192"/>
        <v>0</v>
      </c>
      <c r="E499" s="32">
        <f t="shared" si="214"/>
        <v>20</v>
      </c>
      <c r="F499" s="40"/>
      <c r="G499" s="32" t="s">
        <v>8</v>
      </c>
      <c r="H499" s="49" t="s">
        <v>63</v>
      </c>
      <c r="I499" s="49" t="s">
        <v>1210</v>
      </c>
      <c r="J499" s="49" t="s">
        <v>8</v>
      </c>
      <c r="K499" s="31"/>
      <c r="L499" s="31"/>
      <c r="M499" s="49"/>
      <c r="N499" s="31"/>
      <c r="O499" s="49"/>
      <c r="P499" s="49" t="s">
        <v>199</v>
      </c>
      <c r="Q499" s="31"/>
      <c r="R499" s="31" t="str">
        <f t="shared" si="188"/>
        <v>NA</v>
      </c>
      <c r="S499" s="31"/>
      <c r="T499" s="31"/>
      <c r="U499" s="49" t="s">
        <v>8</v>
      </c>
      <c r="V499" s="31"/>
      <c r="W499" s="31"/>
      <c r="X499" s="49" t="s">
        <v>29</v>
      </c>
      <c r="Y499" s="32" t="str">
        <f t="shared" si="219"/>
        <v>NA</v>
      </c>
      <c r="Z499" s="32" t="str">
        <f t="shared" si="215"/>
        <v>NA</v>
      </c>
      <c r="AA499" s="32" t="s">
        <v>8</v>
      </c>
      <c r="AB499" s="49" t="s">
        <v>9</v>
      </c>
      <c r="AC499" s="32">
        <f t="shared" si="189"/>
        <v>34.384858044164041</v>
      </c>
      <c r="AD499" s="32">
        <f t="shared" si="190"/>
        <v>34.384858044164041</v>
      </c>
      <c r="AE499" s="32" t="str">
        <f t="shared" si="191"/>
        <v>NA</v>
      </c>
      <c r="AF499" s="32" t="str">
        <f t="shared" si="216"/>
        <v>NA</v>
      </c>
      <c r="AG499" s="40" t="s">
        <v>8</v>
      </c>
      <c r="AH499" s="52" t="s">
        <v>9</v>
      </c>
      <c r="AI499" s="40" t="s">
        <v>8</v>
      </c>
      <c r="AJ499" s="52" t="s">
        <v>9</v>
      </c>
      <c r="AK499" s="97">
        <v>31.7</v>
      </c>
      <c r="AL499" s="52">
        <v>4.2</v>
      </c>
      <c r="AM499" s="32">
        <f t="shared" si="217"/>
        <v>31.7</v>
      </c>
      <c r="AN499" s="40">
        <f t="shared" si="218"/>
        <v>31.7</v>
      </c>
      <c r="AO499" s="49" t="s">
        <v>8</v>
      </c>
      <c r="AP499" s="49">
        <v>2011</v>
      </c>
      <c r="AQ499" s="49" t="s">
        <v>514</v>
      </c>
      <c r="AR499" s="49" t="s">
        <v>1209</v>
      </c>
      <c r="AS499" s="49" t="s">
        <v>357</v>
      </c>
      <c r="AT499" s="55" t="s">
        <v>230</v>
      </c>
      <c r="AU499" s="113" t="str">
        <f t="shared" si="213"/>
        <v>Albers, P.W., 2011</v>
      </c>
      <c r="AV499" s="3"/>
      <c r="AW499" s="50"/>
    </row>
    <row r="500" spans="1:49" s="19" customFormat="1" x14ac:dyDescent="0.3">
      <c r="A500" s="49" t="s">
        <v>113</v>
      </c>
      <c r="B500" s="97">
        <v>5</v>
      </c>
      <c r="C500" s="52">
        <v>5</v>
      </c>
      <c r="D500" s="31">
        <f t="shared" si="192"/>
        <v>0</v>
      </c>
      <c r="E500" s="32">
        <f t="shared" si="214"/>
        <v>5</v>
      </c>
      <c r="F500" s="40"/>
      <c r="G500" s="32" t="s">
        <v>8</v>
      </c>
      <c r="H500" s="49" t="s">
        <v>63</v>
      </c>
      <c r="I500" s="49" t="s">
        <v>1210</v>
      </c>
      <c r="J500" s="49" t="s">
        <v>8</v>
      </c>
      <c r="K500" s="31"/>
      <c r="L500" s="31"/>
      <c r="M500" s="49"/>
      <c r="N500" s="31"/>
      <c r="O500" s="49"/>
      <c r="P500" s="49" t="s">
        <v>199</v>
      </c>
      <c r="Q500" s="31"/>
      <c r="R500" s="31" t="str">
        <f t="shared" si="188"/>
        <v>NA</v>
      </c>
      <c r="S500" s="31"/>
      <c r="T500" s="31"/>
      <c r="U500" s="49" t="s">
        <v>1422</v>
      </c>
      <c r="V500" s="49">
        <v>2</v>
      </c>
      <c r="W500" s="49">
        <v>323</v>
      </c>
      <c r="X500" s="49" t="s">
        <v>29</v>
      </c>
      <c r="Y500" s="32" t="str">
        <f t="shared" si="219"/>
        <v>NA</v>
      </c>
      <c r="Z500" s="32" t="str">
        <f t="shared" si="215"/>
        <v>NA</v>
      </c>
      <c r="AA500" s="32" t="s">
        <v>8</v>
      </c>
      <c r="AB500" s="49" t="s">
        <v>9</v>
      </c>
      <c r="AC500" s="32">
        <f t="shared" si="189"/>
        <v>43.951612903225808</v>
      </c>
      <c r="AD500" s="32">
        <f t="shared" si="190"/>
        <v>43.951612903225808</v>
      </c>
      <c r="AE500" s="32" t="str">
        <f t="shared" si="191"/>
        <v>NA</v>
      </c>
      <c r="AF500" s="32" t="str">
        <f t="shared" si="216"/>
        <v>NA</v>
      </c>
      <c r="AG500" s="40" t="s">
        <v>8</v>
      </c>
      <c r="AH500" s="52" t="s">
        <v>9</v>
      </c>
      <c r="AI500" s="40" t="s">
        <v>8</v>
      </c>
      <c r="AJ500" s="52" t="s">
        <v>9</v>
      </c>
      <c r="AK500" s="97">
        <v>24.8</v>
      </c>
      <c r="AL500" s="52">
        <v>4.7</v>
      </c>
      <c r="AM500" s="32">
        <f t="shared" si="217"/>
        <v>24.8</v>
      </c>
      <c r="AN500" s="40">
        <f t="shared" si="218"/>
        <v>24.8</v>
      </c>
      <c r="AO500" s="49" t="s">
        <v>8</v>
      </c>
      <c r="AP500" s="49">
        <v>2011</v>
      </c>
      <c r="AQ500" s="49" t="s">
        <v>514</v>
      </c>
      <c r="AR500" s="49" t="s">
        <v>1209</v>
      </c>
      <c r="AS500" s="49" t="s">
        <v>357</v>
      </c>
      <c r="AT500" s="55" t="s">
        <v>230</v>
      </c>
      <c r="AU500" s="113" t="str">
        <f t="shared" ref="AU500:AU528" si="220">AQ500&amp;", "&amp;AP500</f>
        <v>Albers, P.W., 2011</v>
      </c>
      <c r="AV500" s="3"/>
      <c r="AW500" s="50"/>
    </row>
    <row r="501" spans="1:49" s="19" customFormat="1" x14ac:dyDescent="0.3">
      <c r="A501" s="49" t="s">
        <v>113</v>
      </c>
      <c r="B501" s="97">
        <v>5</v>
      </c>
      <c r="C501" s="52">
        <v>5</v>
      </c>
      <c r="D501" s="31">
        <f t="shared" si="192"/>
        <v>0</v>
      </c>
      <c r="E501" s="32">
        <f t="shared" si="214"/>
        <v>5</v>
      </c>
      <c r="F501" s="40"/>
      <c r="G501" s="32" t="s">
        <v>8</v>
      </c>
      <c r="H501" s="49" t="s">
        <v>63</v>
      </c>
      <c r="I501" s="49" t="s">
        <v>1210</v>
      </c>
      <c r="J501" s="49" t="s">
        <v>8</v>
      </c>
      <c r="K501" s="31"/>
      <c r="L501" s="31"/>
      <c r="M501" s="49"/>
      <c r="N501" s="31"/>
      <c r="O501" s="31"/>
      <c r="P501" s="49" t="s">
        <v>199</v>
      </c>
      <c r="Q501" s="31"/>
      <c r="R501" s="31" t="str">
        <f t="shared" si="188"/>
        <v>NA</v>
      </c>
      <c r="S501" s="31"/>
      <c r="T501" s="31"/>
      <c r="U501" s="49" t="s">
        <v>8</v>
      </c>
      <c r="V501" s="31"/>
      <c r="W501" s="31"/>
      <c r="X501" s="49" t="s">
        <v>29</v>
      </c>
      <c r="Y501" s="32" t="str">
        <f t="shared" si="219"/>
        <v>NA</v>
      </c>
      <c r="Z501" s="32" t="str">
        <f t="shared" si="215"/>
        <v>NA</v>
      </c>
      <c r="AA501" s="32" t="s">
        <v>8</v>
      </c>
      <c r="AB501" s="49" t="s">
        <v>9</v>
      </c>
      <c r="AC501" s="32">
        <f t="shared" si="189"/>
        <v>51.904761904761905</v>
      </c>
      <c r="AD501" s="32">
        <f t="shared" si="190"/>
        <v>51.904761904761905</v>
      </c>
      <c r="AE501" s="32" t="str">
        <f t="shared" si="191"/>
        <v>NA</v>
      </c>
      <c r="AF501" s="32" t="str">
        <f t="shared" si="216"/>
        <v>NA</v>
      </c>
      <c r="AG501" s="40" t="s">
        <v>8</v>
      </c>
      <c r="AH501" s="52" t="s">
        <v>9</v>
      </c>
      <c r="AI501" s="40" t="s">
        <v>8</v>
      </c>
      <c r="AJ501" s="52" t="s">
        <v>9</v>
      </c>
      <c r="AK501" s="97">
        <v>21</v>
      </c>
      <c r="AL501" s="52">
        <v>2</v>
      </c>
      <c r="AM501" s="32">
        <f t="shared" si="217"/>
        <v>21</v>
      </c>
      <c r="AN501" s="40">
        <f t="shared" si="218"/>
        <v>21</v>
      </c>
      <c r="AO501" s="49" t="s">
        <v>8</v>
      </c>
      <c r="AP501" s="49">
        <v>2011</v>
      </c>
      <c r="AQ501" s="49" t="s">
        <v>514</v>
      </c>
      <c r="AR501" s="49" t="s">
        <v>1209</v>
      </c>
      <c r="AS501" s="49" t="s">
        <v>357</v>
      </c>
      <c r="AT501" s="55" t="s">
        <v>230</v>
      </c>
      <c r="AU501" s="113" t="str">
        <f t="shared" si="220"/>
        <v>Albers, P.W., 2011</v>
      </c>
      <c r="AV501" s="3"/>
      <c r="AW501" s="50"/>
    </row>
    <row r="502" spans="1:49" s="19" customFormat="1" x14ac:dyDescent="0.3">
      <c r="A502" s="49" t="s">
        <v>113</v>
      </c>
      <c r="B502" s="97">
        <v>5</v>
      </c>
      <c r="C502" s="52">
        <v>5</v>
      </c>
      <c r="D502" s="31">
        <f t="shared" si="192"/>
        <v>0</v>
      </c>
      <c r="E502" s="32">
        <f t="shared" si="214"/>
        <v>5</v>
      </c>
      <c r="F502" s="40"/>
      <c r="G502" s="32" t="s">
        <v>8</v>
      </c>
      <c r="H502" s="49" t="s">
        <v>63</v>
      </c>
      <c r="I502" s="49" t="s">
        <v>1210</v>
      </c>
      <c r="J502" s="49" t="s">
        <v>8</v>
      </c>
      <c r="K502" s="31"/>
      <c r="L502" s="31"/>
      <c r="M502" s="49"/>
      <c r="N502" s="31"/>
      <c r="O502" s="31"/>
      <c r="P502" s="49" t="s">
        <v>199</v>
      </c>
      <c r="Q502" s="31"/>
      <c r="R502" s="31" t="str">
        <f t="shared" si="188"/>
        <v>NA</v>
      </c>
      <c r="S502" s="31"/>
      <c r="T502" s="31"/>
      <c r="U502" s="49" t="s">
        <v>1422</v>
      </c>
      <c r="V502" s="49">
        <v>12</v>
      </c>
      <c r="W502" s="49">
        <v>373</v>
      </c>
      <c r="X502" s="49" t="s">
        <v>29</v>
      </c>
      <c r="Y502" s="32" t="str">
        <f t="shared" si="219"/>
        <v>NA</v>
      </c>
      <c r="Z502" s="32" t="str">
        <f t="shared" si="215"/>
        <v>NA</v>
      </c>
      <c r="AA502" s="32" t="s">
        <v>8</v>
      </c>
      <c r="AB502" s="49" t="s">
        <v>9</v>
      </c>
      <c r="AC502" s="32">
        <f t="shared" si="189"/>
        <v>31.232091690544415</v>
      </c>
      <c r="AD502" s="32">
        <f t="shared" si="190"/>
        <v>31.232091690544415</v>
      </c>
      <c r="AE502" s="32" t="str">
        <f t="shared" si="191"/>
        <v>NA</v>
      </c>
      <c r="AF502" s="32" t="str">
        <f t="shared" si="216"/>
        <v>NA</v>
      </c>
      <c r="AG502" s="40" t="s">
        <v>8</v>
      </c>
      <c r="AH502" s="52" t="s">
        <v>9</v>
      </c>
      <c r="AI502" s="40" t="s">
        <v>8</v>
      </c>
      <c r="AJ502" s="52" t="s">
        <v>9</v>
      </c>
      <c r="AK502" s="97">
        <v>34.9</v>
      </c>
      <c r="AL502" s="52">
        <v>10.4</v>
      </c>
      <c r="AM502" s="32">
        <f t="shared" si="217"/>
        <v>34.9</v>
      </c>
      <c r="AN502" s="40">
        <f t="shared" si="218"/>
        <v>34.9</v>
      </c>
      <c r="AO502" s="49" t="s">
        <v>8</v>
      </c>
      <c r="AP502" s="49">
        <v>2011</v>
      </c>
      <c r="AQ502" s="49" t="s">
        <v>514</v>
      </c>
      <c r="AR502" s="49" t="s">
        <v>1209</v>
      </c>
      <c r="AS502" s="49" t="s">
        <v>357</v>
      </c>
      <c r="AT502" s="55" t="s">
        <v>230</v>
      </c>
      <c r="AU502" s="113" t="str">
        <f t="shared" si="220"/>
        <v>Albers, P.W., 2011</v>
      </c>
      <c r="AV502" s="3"/>
      <c r="AW502" s="50"/>
    </row>
    <row r="503" spans="1:49" s="19" customFormat="1" x14ac:dyDescent="0.3">
      <c r="A503" s="49" t="s">
        <v>14</v>
      </c>
      <c r="B503" s="97">
        <v>5</v>
      </c>
      <c r="C503" s="32" t="s">
        <v>8</v>
      </c>
      <c r="D503" s="31" t="str">
        <f t="shared" si="192"/>
        <v>NA</v>
      </c>
      <c r="E503" s="32">
        <f t="shared" si="214"/>
        <v>5</v>
      </c>
      <c r="F503" s="40"/>
      <c r="G503" s="32" t="s">
        <v>8</v>
      </c>
      <c r="H503" s="49" t="s">
        <v>63</v>
      </c>
      <c r="I503" s="49" t="s">
        <v>356</v>
      </c>
      <c r="J503" s="49" t="s">
        <v>8</v>
      </c>
      <c r="K503" s="31"/>
      <c r="L503" s="31"/>
      <c r="M503" s="49" t="s">
        <v>24</v>
      </c>
      <c r="N503" s="49" t="s">
        <v>56</v>
      </c>
      <c r="O503" s="31"/>
      <c r="P503" s="49" t="s">
        <v>199</v>
      </c>
      <c r="Q503" s="31"/>
      <c r="R503" s="31" t="str">
        <f t="shared" si="188"/>
        <v>NA</v>
      </c>
      <c r="S503" s="49">
        <v>5</v>
      </c>
      <c r="T503" s="49">
        <f>250+273</f>
        <v>523</v>
      </c>
      <c r="U503" s="49" t="s">
        <v>1422</v>
      </c>
      <c r="V503" s="49">
        <v>6</v>
      </c>
      <c r="W503" s="49">
        <f>120+273</f>
        <v>393</v>
      </c>
      <c r="X503" s="49" t="s">
        <v>29</v>
      </c>
      <c r="Y503" s="32" t="str">
        <f t="shared" si="219"/>
        <v>NA</v>
      </c>
      <c r="Z503" s="32" t="str">
        <f t="shared" si="215"/>
        <v>NA</v>
      </c>
      <c r="AA503" s="32" t="s">
        <v>8</v>
      </c>
      <c r="AB503" s="49" t="s">
        <v>9</v>
      </c>
      <c r="AC503" s="32">
        <f t="shared" si="189"/>
        <v>6.1235955056179776</v>
      </c>
      <c r="AD503" s="32">
        <f t="shared" si="190"/>
        <v>6.1235955056179776</v>
      </c>
      <c r="AE503" s="32" t="str">
        <f t="shared" si="191"/>
        <v>NA</v>
      </c>
      <c r="AF503" s="32" t="str">
        <f t="shared" si="216"/>
        <v>NA</v>
      </c>
      <c r="AG503" s="40" t="s">
        <v>8</v>
      </c>
      <c r="AH503" s="52" t="s">
        <v>9</v>
      </c>
      <c r="AI503" s="97">
        <v>202</v>
      </c>
      <c r="AJ503" s="52" t="s">
        <v>9</v>
      </c>
      <c r="AK503" s="97">
        <v>178</v>
      </c>
      <c r="AL503" s="52" t="s">
        <v>9</v>
      </c>
      <c r="AM503" s="32">
        <f t="shared" si="217"/>
        <v>178</v>
      </c>
      <c r="AN503" s="40">
        <f t="shared" si="218"/>
        <v>178</v>
      </c>
      <c r="AO503" s="31" t="s">
        <v>2847</v>
      </c>
      <c r="AP503" s="49">
        <v>2011</v>
      </c>
      <c r="AQ503" s="49" t="s">
        <v>1789</v>
      </c>
      <c r="AR503" s="49" t="s">
        <v>183</v>
      </c>
      <c r="AS503" s="49" t="s">
        <v>354</v>
      </c>
      <c r="AT503" s="49" t="s">
        <v>45</v>
      </c>
      <c r="AU503" s="113" t="str">
        <f t="shared" si="220"/>
        <v>Park, H.W., 2011</v>
      </c>
      <c r="AV503" s="3"/>
      <c r="AW503" s="50"/>
    </row>
    <row r="504" spans="1:49" s="19" customFormat="1" x14ac:dyDescent="0.3">
      <c r="A504" s="49" t="s">
        <v>14</v>
      </c>
      <c r="B504" s="97">
        <v>5</v>
      </c>
      <c r="C504" s="32" t="s">
        <v>8</v>
      </c>
      <c r="D504" s="31" t="str">
        <f t="shared" si="192"/>
        <v>NA</v>
      </c>
      <c r="E504" s="32">
        <f t="shared" si="214"/>
        <v>5</v>
      </c>
      <c r="F504" s="40"/>
      <c r="G504" s="32" t="s">
        <v>8</v>
      </c>
      <c r="H504" s="49" t="s">
        <v>63</v>
      </c>
      <c r="I504" s="49" t="s">
        <v>356</v>
      </c>
      <c r="J504" s="49" t="s">
        <v>1211</v>
      </c>
      <c r="K504" s="31"/>
      <c r="L504" s="31"/>
      <c r="M504" s="49" t="s">
        <v>24</v>
      </c>
      <c r="N504" s="49" t="s">
        <v>56</v>
      </c>
      <c r="O504" s="31"/>
      <c r="P504" s="49" t="s">
        <v>199</v>
      </c>
      <c r="Q504" s="31"/>
      <c r="R504" s="31" t="str">
        <f t="shared" si="188"/>
        <v>NA</v>
      </c>
      <c r="S504" s="49">
        <v>5</v>
      </c>
      <c r="T504" s="49">
        <f>250+273</f>
        <v>523</v>
      </c>
      <c r="U504" s="49" t="s">
        <v>1422</v>
      </c>
      <c r="V504" s="49">
        <v>6</v>
      </c>
      <c r="W504" s="49">
        <f>120+273</f>
        <v>393</v>
      </c>
      <c r="X504" s="49" t="s">
        <v>29</v>
      </c>
      <c r="Y504" s="32" t="str">
        <f t="shared" si="219"/>
        <v>NA</v>
      </c>
      <c r="Z504" s="32" t="str">
        <f t="shared" si="215"/>
        <v>NA</v>
      </c>
      <c r="AA504" s="32" t="s">
        <v>8</v>
      </c>
      <c r="AB504" s="49" t="s">
        <v>9</v>
      </c>
      <c r="AC504" s="32">
        <f t="shared" si="189"/>
        <v>6.449704142011834</v>
      </c>
      <c r="AD504" s="32">
        <f t="shared" si="190"/>
        <v>6.449704142011834</v>
      </c>
      <c r="AE504" s="32" t="str">
        <f t="shared" si="191"/>
        <v>NA</v>
      </c>
      <c r="AF504" s="32" t="str">
        <f t="shared" si="216"/>
        <v>NA</v>
      </c>
      <c r="AG504" s="40" t="s">
        <v>8</v>
      </c>
      <c r="AH504" s="52" t="s">
        <v>9</v>
      </c>
      <c r="AI504" s="97">
        <v>197</v>
      </c>
      <c r="AJ504" s="52" t="s">
        <v>9</v>
      </c>
      <c r="AK504" s="97">
        <v>169</v>
      </c>
      <c r="AL504" s="52" t="s">
        <v>9</v>
      </c>
      <c r="AM504" s="32">
        <f t="shared" si="217"/>
        <v>169</v>
      </c>
      <c r="AN504" s="40">
        <f t="shared" si="218"/>
        <v>169</v>
      </c>
      <c r="AO504" s="31" t="s">
        <v>2847</v>
      </c>
      <c r="AP504" s="49">
        <v>2011</v>
      </c>
      <c r="AQ504" s="49" t="s">
        <v>1789</v>
      </c>
      <c r="AR504" s="49" t="s">
        <v>183</v>
      </c>
      <c r="AS504" s="49" t="s">
        <v>354</v>
      </c>
      <c r="AT504" s="49" t="s">
        <v>45</v>
      </c>
      <c r="AU504" s="113" t="str">
        <f t="shared" si="220"/>
        <v>Park, H.W., 2011</v>
      </c>
      <c r="AV504" s="3"/>
      <c r="AW504" s="50"/>
    </row>
    <row r="505" spans="1:49" s="19" customFormat="1" x14ac:dyDescent="0.3">
      <c r="A505" s="49" t="s">
        <v>14</v>
      </c>
      <c r="B505" s="97">
        <v>5</v>
      </c>
      <c r="C505" s="32" t="s">
        <v>8</v>
      </c>
      <c r="D505" s="31" t="str">
        <f t="shared" si="192"/>
        <v>NA</v>
      </c>
      <c r="E505" s="32">
        <f t="shared" si="214"/>
        <v>5</v>
      </c>
      <c r="F505" s="40"/>
      <c r="G505" s="32" t="s">
        <v>8</v>
      </c>
      <c r="H505" s="49" t="s">
        <v>63</v>
      </c>
      <c r="I505" s="49" t="s">
        <v>356</v>
      </c>
      <c r="J505" s="49" t="s">
        <v>1212</v>
      </c>
      <c r="K505" s="31"/>
      <c r="L505" s="31"/>
      <c r="M505" s="49" t="s">
        <v>24</v>
      </c>
      <c r="N505" s="49" t="s">
        <v>56</v>
      </c>
      <c r="O505" s="31"/>
      <c r="P505" s="49" t="s">
        <v>199</v>
      </c>
      <c r="Q505" s="31"/>
      <c r="R505" s="31" t="str">
        <f t="shared" si="188"/>
        <v>NA</v>
      </c>
      <c r="S505" s="49">
        <v>5</v>
      </c>
      <c r="T505" s="49">
        <f>250+273</f>
        <v>523</v>
      </c>
      <c r="U505" s="49" t="s">
        <v>1422</v>
      </c>
      <c r="V505" s="49">
        <v>6</v>
      </c>
      <c r="W505" s="49">
        <f>120+273</f>
        <v>393</v>
      </c>
      <c r="X505" s="49" t="s">
        <v>29</v>
      </c>
      <c r="Y505" s="32" t="str">
        <f t="shared" si="219"/>
        <v>NA</v>
      </c>
      <c r="Z505" s="32" t="str">
        <f t="shared" si="215"/>
        <v>NA</v>
      </c>
      <c r="AA505" s="32" t="s">
        <v>8</v>
      </c>
      <c r="AB505" s="49" t="s">
        <v>9</v>
      </c>
      <c r="AC505" s="32">
        <f t="shared" si="189"/>
        <v>11.595744680851064</v>
      </c>
      <c r="AD505" s="32">
        <f t="shared" si="190"/>
        <v>11.595744680851064</v>
      </c>
      <c r="AE505" s="32" t="str">
        <f t="shared" si="191"/>
        <v>NA</v>
      </c>
      <c r="AF505" s="32" t="str">
        <f t="shared" si="216"/>
        <v>NA</v>
      </c>
      <c r="AG505" s="40" t="s">
        <v>8</v>
      </c>
      <c r="AH505" s="52" t="s">
        <v>9</v>
      </c>
      <c r="AI505" s="97">
        <v>115</v>
      </c>
      <c r="AJ505" s="52" t="s">
        <v>9</v>
      </c>
      <c r="AK505" s="97">
        <v>94</v>
      </c>
      <c r="AL505" s="52" t="s">
        <v>9</v>
      </c>
      <c r="AM505" s="32">
        <f t="shared" si="217"/>
        <v>94</v>
      </c>
      <c r="AN505" s="40">
        <f t="shared" si="218"/>
        <v>94</v>
      </c>
      <c r="AO505" s="31" t="s">
        <v>2847</v>
      </c>
      <c r="AP505" s="49">
        <v>2011</v>
      </c>
      <c r="AQ505" s="49" t="s">
        <v>1789</v>
      </c>
      <c r="AR505" s="49" t="s">
        <v>183</v>
      </c>
      <c r="AS505" s="49" t="s">
        <v>354</v>
      </c>
      <c r="AT505" s="49" t="s">
        <v>45</v>
      </c>
      <c r="AU505" s="113" t="str">
        <f t="shared" si="220"/>
        <v>Park, H.W., 2011</v>
      </c>
      <c r="AV505" s="3"/>
      <c r="AW505" s="50"/>
    </row>
    <row r="506" spans="1:49" s="19" customFormat="1" x14ac:dyDescent="0.3">
      <c r="A506" s="49" t="s">
        <v>14</v>
      </c>
      <c r="B506" s="97">
        <v>5</v>
      </c>
      <c r="C506" s="32" t="s">
        <v>8</v>
      </c>
      <c r="D506" s="31" t="str">
        <f t="shared" si="192"/>
        <v>NA</v>
      </c>
      <c r="E506" s="32">
        <f t="shared" si="214"/>
        <v>5</v>
      </c>
      <c r="F506" s="40"/>
      <c r="G506" s="32" t="s">
        <v>8</v>
      </c>
      <c r="H506" s="49" t="s">
        <v>63</v>
      </c>
      <c r="I506" s="49" t="s">
        <v>356</v>
      </c>
      <c r="J506" s="49" t="s">
        <v>1213</v>
      </c>
      <c r="K506" s="31"/>
      <c r="L506" s="31"/>
      <c r="M506" s="49" t="s">
        <v>24</v>
      </c>
      <c r="N506" s="49" t="s">
        <v>56</v>
      </c>
      <c r="O506" s="31"/>
      <c r="P506" s="49" t="s">
        <v>199</v>
      </c>
      <c r="Q506" s="31"/>
      <c r="R506" s="31" t="str">
        <f t="shared" si="188"/>
        <v>NA</v>
      </c>
      <c r="S506" s="49">
        <v>5</v>
      </c>
      <c r="T506" s="49">
        <f>250+273</f>
        <v>523</v>
      </c>
      <c r="U506" s="49" t="s">
        <v>1422</v>
      </c>
      <c r="V506" s="49">
        <v>6</v>
      </c>
      <c r="W506" s="49">
        <f>120+273</f>
        <v>393</v>
      </c>
      <c r="X506" s="49" t="s">
        <v>29</v>
      </c>
      <c r="Y506" s="32" t="str">
        <f t="shared" si="219"/>
        <v>NA</v>
      </c>
      <c r="Z506" s="32" t="str">
        <f t="shared" si="215"/>
        <v>NA</v>
      </c>
      <c r="AA506" s="32" t="s">
        <v>8</v>
      </c>
      <c r="AB506" s="49" t="s">
        <v>9</v>
      </c>
      <c r="AC506" s="32">
        <f t="shared" si="189"/>
        <v>8.1343283582089558</v>
      </c>
      <c r="AD506" s="32">
        <f t="shared" si="190"/>
        <v>8.1343283582089558</v>
      </c>
      <c r="AE506" s="32" t="str">
        <f t="shared" si="191"/>
        <v>NA</v>
      </c>
      <c r="AF506" s="32" t="str">
        <f t="shared" si="216"/>
        <v>NA</v>
      </c>
      <c r="AG506" s="40" t="s">
        <v>8</v>
      </c>
      <c r="AH506" s="52" t="s">
        <v>9</v>
      </c>
      <c r="AI506" s="97">
        <v>148</v>
      </c>
      <c r="AJ506" s="52" t="s">
        <v>9</v>
      </c>
      <c r="AK506" s="97">
        <v>134</v>
      </c>
      <c r="AL506" s="52" t="s">
        <v>9</v>
      </c>
      <c r="AM506" s="32">
        <f t="shared" si="217"/>
        <v>134</v>
      </c>
      <c r="AN506" s="40">
        <f t="shared" si="218"/>
        <v>134</v>
      </c>
      <c r="AO506" s="31" t="s">
        <v>2847</v>
      </c>
      <c r="AP506" s="49">
        <v>2011</v>
      </c>
      <c r="AQ506" s="49" t="s">
        <v>1789</v>
      </c>
      <c r="AR506" s="49" t="s">
        <v>183</v>
      </c>
      <c r="AS506" s="49" t="s">
        <v>354</v>
      </c>
      <c r="AT506" s="49" t="s">
        <v>45</v>
      </c>
      <c r="AU506" s="113" t="str">
        <f t="shared" si="220"/>
        <v>Park, H.W., 2011</v>
      </c>
      <c r="AV506" s="3"/>
      <c r="AW506" s="50"/>
    </row>
    <row r="507" spans="1:49" s="19" customFormat="1" x14ac:dyDescent="0.3">
      <c r="A507" s="49" t="s">
        <v>14</v>
      </c>
      <c r="B507" s="97">
        <v>5</v>
      </c>
      <c r="C507" s="32" t="s">
        <v>8</v>
      </c>
      <c r="D507" s="31" t="str">
        <f t="shared" si="192"/>
        <v>NA</v>
      </c>
      <c r="E507" s="32">
        <f t="shared" si="214"/>
        <v>5</v>
      </c>
      <c r="F507" s="40"/>
      <c r="G507" s="32" t="s">
        <v>8</v>
      </c>
      <c r="H507" s="49" t="s">
        <v>63</v>
      </c>
      <c r="I507" s="49" t="s">
        <v>356</v>
      </c>
      <c r="J507" s="49" t="s">
        <v>1214</v>
      </c>
      <c r="K507" s="31"/>
      <c r="L507" s="31"/>
      <c r="M507" s="49" t="s">
        <v>24</v>
      </c>
      <c r="N507" s="49" t="s">
        <v>56</v>
      </c>
      <c r="O507" s="31"/>
      <c r="P507" s="49" t="s">
        <v>199</v>
      </c>
      <c r="Q507" s="31"/>
      <c r="R507" s="31" t="str">
        <f t="shared" si="188"/>
        <v>NA</v>
      </c>
      <c r="S507" s="49">
        <v>5</v>
      </c>
      <c r="T507" s="49">
        <f>250+273</f>
        <v>523</v>
      </c>
      <c r="U507" s="49" t="s">
        <v>1422</v>
      </c>
      <c r="V507" s="49">
        <v>6</v>
      </c>
      <c r="W507" s="49">
        <f>120+273</f>
        <v>393</v>
      </c>
      <c r="X507" s="49" t="s">
        <v>29</v>
      </c>
      <c r="Y507" s="32" t="str">
        <f t="shared" si="219"/>
        <v>NA</v>
      </c>
      <c r="Z507" s="32" t="str">
        <f t="shared" si="215"/>
        <v>NA</v>
      </c>
      <c r="AA507" s="32" t="s">
        <v>8</v>
      </c>
      <c r="AB507" s="49" t="s">
        <v>9</v>
      </c>
      <c r="AC507" s="32">
        <f t="shared" si="189"/>
        <v>6.7701863354037268</v>
      </c>
      <c r="AD507" s="32">
        <f t="shared" si="190"/>
        <v>6.7701863354037268</v>
      </c>
      <c r="AE507" s="32" t="str">
        <f t="shared" si="191"/>
        <v>NA</v>
      </c>
      <c r="AF507" s="32" t="str">
        <f t="shared" si="216"/>
        <v>NA</v>
      </c>
      <c r="AG507" s="40" t="s">
        <v>8</v>
      </c>
      <c r="AH507" s="52" t="s">
        <v>9</v>
      </c>
      <c r="AI507" s="97">
        <v>182</v>
      </c>
      <c r="AJ507" s="52" t="s">
        <v>9</v>
      </c>
      <c r="AK507" s="97">
        <v>161</v>
      </c>
      <c r="AL507" s="52" t="s">
        <v>9</v>
      </c>
      <c r="AM507" s="32">
        <f t="shared" si="217"/>
        <v>161</v>
      </c>
      <c r="AN507" s="40">
        <f t="shared" si="218"/>
        <v>161</v>
      </c>
      <c r="AO507" s="31" t="s">
        <v>2847</v>
      </c>
      <c r="AP507" s="49">
        <v>2011</v>
      </c>
      <c r="AQ507" s="49" t="s">
        <v>1789</v>
      </c>
      <c r="AR507" s="49" t="s">
        <v>183</v>
      </c>
      <c r="AS507" s="49" t="s">
        <v>354</v>
      </c>
      <c r="AT507" s="49" t="s">
        <v>45</v>
      </c>
      <c r="AU507" s="113" t="str">
        <f t="shared" si="220"/>
        <v>Park, H.W., 2011</v>
      </c>
      <c r="AV507" s="3"/>
      <c r="AW507" s="50"/>
    </row>
    <row r="508" spans="1:49" s="19" customFormat="1" x14ac:dyDescent="0.3">
      <c r="A508" s="49" t="s">
        <v>14</v>
      </c>
      <c r="B508" s="97">
        <v>2</v>
      </c>
      <c r="C508" s="32" t="s">
        <v>8</v>
      </c>
      <c r="D508" s="31" t="str">
        <f t="shared" si="192"/>
        <v>NA</v>
      </c>
      <c r="E508" s="32">
        <f t="shared" si="214"/>
        <v>2</v>
      </c>
      <c r="F508" s="97">
        <v>1326</v>
      </c>
      <c r="G508" s="32">
        <f t="shared" ref="G508:G515" si="221">IF(AND(B508="NA",F508&lt;&gt;"NA"),F508*100/C508,F508*100/B508)</f>
        <v>66300</v>
      </c>
      <c r="H508" s="49" t="s">
        <v>63</v>
      </c>
      <c r="I508" s="49" t="s">
        <v>1216</v>
      </c>
      <c r="J508" s="49" t="s">
        <v>1217</v>
      </c>
      <c r="K508" s="31"/>
      <c r="L508" s="31"/>
      <c r="M508" s="49" t="s">
        <v>10</v>
      </c>
      <c r="N508" s="49" t="s">
        <v>56</v>
      </c>
      <c r="O508" s="31"/>
      <c r="P508" s="49" t="s">
        <v>199</v>
      </c>
      <c r="Q508" s="49">
        <v>11.5</v>
      </c>
      <c r="R508" s="31" t="str">
        <f t="shared" si="188"/>
        <v>NA</v>
      </c>
      <c r="S508" s="49">
        <v>2</v>
      </c>
      <c r="T508" s="49">
        <v>573</v>
      </c>
      <c r="U508" s="49" t="s">
        <v>1422</v>
      </c>
      <c r="V508" s="49">
        <v>2</v>
      </c>
      <c r="W508" s="49">
        <v>623</v>
      </c>
      <c r="X508" s="49" t="s">
        <v>305</v>
      </c>
      <c r="Y508" s="32" t="str">
        <f t="shared" si="219"/>
        <v>NA</v>
      </c>
      <c r="Z508" s="32">
        <f t="shared" si="215"/>
        <v>1.0920000000000001</v>
      </c>
      <c r="AA508" s="52">
        <v>39</v>
      </c>
      <c r="AB508" s="49" t="s">
        <v>9</v>
      </c>
      <c r="AC508" s="32" t="str">
        <f t="shared" si="189"/>
        <v>NA</v>
      </c>
      <c r="AD508" s="32">
        <f t="shared" si="190"/>
        <v>39</v>
      </c>
      <c r="AE508" s="32" t="str">
        <f t="shared" si="191"/>
        <v>NA</v>
      </c>
      <c r="AF508" s="32">
        <f t="shared" si="216"/>
        <v>28</v>
      </c>
      <c r="AG508" s="97">
        <v>28</v>
      </c>
      <c r="AH508" s="52" t="s">
        <v>9</v>
      </c>
      <c r="AI508" s="40" t="s">
        <v>8</v>
      </c>
      <c r="AJ508" s="52" t="s">
        <v>9</v>
      </c>
      <c r="AK508" s="97">
        <v>34</v>
      </c>
      <c r="AL508" s="52">
        <v>18</v>
      </c>
      <c r="AM508" s="32">
        <f t="shared" si="217"/>
        <v>28</v>
      </c>
      <c r="AN508" s="40">
        <f t="shared" si="218"/>
        <v>28</v>
      </c>
      <c r="AO508" s="34" t="s">
        <v>2857</v>
      </c>
      <c r="AP508" s="49">
        <v>2011</v>
      </c>
      <c r="AQ508" s="49" t="s">
        <v>1898</v>
      </c>
      <c r="AR508" s="49" t="s">
        <v>1215</v>
      </c>
      <c r="AS508" s="49" t="s">
        <v>351</v>
      </c>
      <c r="AT508" s="49" t="s">
        <v>45</v>
      </c>
      <c r="AU508" s="113" t="str">
        <f t="shared" si="220"/>
        <v>Trawczyński, J., 2011</v>
      </c>
      <c r="AV508" s="53" t="s">
        <v>350</v>
      </c>
      <c r="AW508" s="50"/>
    </row>
    <row r="509" spans="1:49" s="19" customFormat="1" x14ac:dyDescent="0.3">
      <c r="A509" s="49" t="s">
        <v>1954</v>
      </c>
      <c r="B509" s="97">
        <v>5</v>
      </c>
      <c r="C509" s="32" t="s">
        <v>8</v>
      </c>
      <c r="D509" s="31" t="str">
        <f t="shared" si="192"/>
        <v>NA</v>
      </c>
      <c r="E509" s="32">
        <f t="shared" si="214"/>
        <v>5</v>
      </c>
      <c r="F509" s="97">
        <v>1217</v>
      </c>
      <c r="G509" s="32">
        <f t="shared" si="221"/>
        <v>24340</v>
      </c>
      <c r="H509" s="49" t="s">
        <v>63</v>
      </c>
      <c r="I509" s="49" t="s">
        <v>1218</v>
      </c>
      <c r="J509" s="49" t="s">
        <v>8</v>
      </c>
      <c r="K509" s="31"/>
      <c r="L509" s="31"/>
      <c r="M509" s="49" t="s">
        <v>10</v>
      </c>
      <c r="N509" s="49" t="s">
        <v>1449</v>
      </c>
      <c r="O509" s="74">
        <v>12</v>
      </c>
      <c r="P509" s="49" t="s">
        <v>89</v>
      </c>
      <c r="Q509" s="31"/>
      <c r="R509" s="31" t="str">
        <f t="shared" si="188"/>
        <v>NA</v>
      </c>
      <c r="S509" s="31"/>
      <c r="T509" s="31"/>
      <c r="U509" s="49" t="s">
        <v>1425</v>
      </c>
      <c r="V509" s="31"/>
      <c r="W509" s="49">
        <v>298</v>
      </c>
      <c r="X509" s="49" t="s">
        <v>17</v>
      </c>
      <c r="Y509" s="32">
        <f t="shared" si="219"/>
        <v>1.1074999999999999</v>
      </c>
      <c r="Z509" s="32" t="str">
        <f t="shared" si="215"/>
        <v>NA</v>
      </c>
      <c r="AA509" s="52">
        <v>44.3</v>
      </c>
      <c r="AB509" s="49" t="s">
        <v>9</v>
      </c>
      <c r="AC509" s="32" t="str">
        <f t="shared" si="189"/>
        <v>NA</v>
      </c>
      <c r="AD509" s="32">
        <f t="shared" si="190"/>
        <v>44.3</v>
      </c>
      <c r="AE509" s="32" t="str">
        <f t="shared" si="191"/>
        <v>NA</v>
      </c>
      <c r="AF509" s="32">
        <f t="shared" si="216"/>
        <v>25</v>
      </c>
      <c r="AG509" s="97">
        <v>25</v>
      </c>
      <c r="AH509" s="52" t="s">
        <v>9</v>
      </c>
      <c r="AI509" s="40" t="s">
        <v>8</v>
      </c>
      <c r="AJ509" s="52" t="s">
        <v>9</v>
      </c>
      <c r="AK509" s="40" t="s">
        <v>8</v>
      </c>
      <c r="AL509" s="52" t="s">
        <v>9</v>
      </c>
      <c r="AM509" s="32">
        <f t="shared" si="217"/>
        <v>25</v>
      </c>
      <c r="AN509" s="40">
        <f t="shared" si="218"/>
        <v>25</v>
      </c>
      <c r="AO509" s="31" t="s">
        <v>2854</v>
      </c>
      <c r="AP509" s="49">
        <v>2011</v>
      </c>
      <c r="AQ509" s="49" t="s">
        <v>1790</v>
      </c>
      <c r="AR509" s="49" t="s">
        <v>11</v>
      </c>
      <c r="AS509" s="49" t="s">
        <v>347</v>
      </c>
      <c r="AT509" s="49" t="s">
        <v>519</v>
      </c>
      <c r="AU509" s="113" t="str">
        <f t="shared" si="220"/>
        <v>Chen, H., 2011</v>
      </c>
      <c r="AV509" s="3"/>
      <c r="AW509" s="50"/>
    </row>
    <row r="510" spans="1:49" s="19" customFormat="1" x14ac:dyDescent="0.3">
      <c r="A510" s="49" t="s">
        <v>1954</v>
      </c>
      <c r="B510" s="97">
        <v>5</v>
      </c>
      <c r="C510" s="32" t="s">
        <v>8</v>
      </c>
      <c r="D510" s="31" t="str">
        <f t="shared" si="192"/>
        <v>NA</v>
      </c>
      <c r="E510" s="32">
        <f t="shared" si="214"/>
        <v>5</v>
      </c>
      <c r="F510" s="97">
        <v>1532</v>
      </c>
      <c r="G510" s="32">
        <f t="shared" si="221"/>
        <v>30640</v>
      </c>
      <c r="H510" s="49" t="s">
        <v>63</v>
      </c>
      <c r="I510" s="49" t="s">
        <v>349</v>
      </c>
      <c r="J510" s="49" t="s">
        <v>8</v>
      </c>
      <c r="K510" s="31"/>
      <c r="L510" s="31"/>
      <c r="M510" s="49" t="s">
        <v>10</v>
      </c>
      <c r="N510" s="49" t="s">
        <v>1449</v>
      </c>
      <c r="O510" s="74">
        <v>12</v>
      </c>
      <c r="P510" s="49" t="s">
        <v>89</v>
      </c>
      <c r="Q510" s="31"/>
      <c r="R510" s="31" t="str">
        <f t="shared" si="188"/>
        <v>NA</v>
      </c>
      <c r="S510" s="31"/>
      <c r="T510" s="31"/>
      <c r="U510" s="49" t="s">
        <v>1425</v>
      </c>
      <c r="V510" s="31"/>
      <c r="W510" s="49">
        <v>298</v>
      </c>
      <c r="X510" s="49" t="s">
        <v>17</v>
      </c>
      <c r="Y510" s="32">
        <f t="shared" si="219"/>
        <v>1.1160000000000001</v>
      </c>
      <c r="Z510" s="32" t="str">
        <f t="shared" si="215"/>
        <v>NA</v>
      </c>
      <c r="AA510" s="52">
        <v>18.600000000000001</v>
      </c>
      <c r="AB510" s="49" t="s">
        <v>9</v>
      </c>
      <c r="AC510" s="32" t="str">
        <f t="shared" si="189"/>
        <v>NA</v>
      </c>
      <c r="AD510" s="32">
        <f t="shared" si="190"/>
        <v>18.600000000000001</v>
      </c>
      <c r="AE510" s="32" t="str">
        <f t="shared" si="191"/>
        <v>NA</v>
      </c>
      <c r="AF510" s="32">
        <f t="shared" si="216"/>
        <v>60</v>
      </c>
      <c r="AG510" s="97">
        <v>60</v>
      </c>
      <c r="AH510" s="52" t="s">
        <v>9</v>
      </c>
      <c r="AI510" s="40" t="s">
        <v>8</v>
      </c>
      <c r="AJ510" s="52" t="s">
        <v>9</v>
      </c>
      <c r="AK510" s="40" t="s">
        <v>8</v>
      </c>
      <c r="AL510" s="52" t="s">
        <v>9</v>
      </c>
      <c r="AM510" s="32">
        <f t="shared" si="217"/>
        <v>60</v>
      </c>
      <c r="AN510" s="40">
        <f t="shared" si="218"/>
        <v>60</v>
      </c>
      <c r="AO510" s="31" t="s">
        <v>2854</v>
      </c>
      <c r="AP510" s="49">
        <v>2011</v>
      </c>
      <c r="AQ510" s="49" t="s">
        <v>1790</v>
      </c>
      <c r="AR510" s="49" t="s">
        <v>11</v>
      </c>
      <c r="AS510" s="49" t="s">
        <v>347</v>
      </c>
      <c r="AT510" s="49" t="s">
        <v>519</v>
      </c>
      <c r="AU510" s="113" t="str">
        <f t="shared" si="220"/>
        <v>Chen, H., 2011</v>
      </c>
      <c r="AV510" s="3"/>
      <c r="AW510" s="50"/>
    </row>
    <row r="511" spans="1:49" s="19" customFormat="1" x14ac:dyDescent="0.3">
      <c r="A511" s="49" t="s">
        <v>1954</v>
      </c>
      <c r="B511" s="97">
        <v>5</v>
      </c>
      <c r="C511" s="32" t="s">
        <v>8</v>
      </c>
      <c r="D511" s="31" t="str">
        <f t="shared" si="192"/>
        <v>NA</v>
      </c>
      <c r="E511" s="32">
        <f t="shared" si="214"/>
        <v>5</v>
      </c>
      <c r="F511" s="97">
        <v>1644</v>
      </c>
      <c r="G511" s="32">
        <f t="shared" si="221"/>
        <v>32880</v>
      </c>
      <c r="H511" s="49" t="s">
        <v>63</v>
      </c>
      <c r="I511" s="49" t="s">
        <v>348</v>
      </c>
      <c r="J511" s="49" t="s">
        <v>8</v>
      </c>
      <c r="K511" s="31"/>
      <c r="L511" s="31"/>
      <c r="M511" s="49" t="s">
        <v>10</v>
      </c>
      <c r="N511" s="49" t="s">
        <v>1449</v>
      </c>
      <c r="O511" s="74">
        <v>12</v>
      </c>
      <c r="P511" s="49" t="s">
        <v>89</v>
      </c>
      <c r="Q511" s="31"/>
      <c r="R511" s="31" t="str">
        <f t="shared" si="188"/>
        <v>NA</v>
      </c>
      <c r="S511" s="31"/>
      <c r="T511" s="31"/>
      <c r="U511" s="49" t="s">
        <v>1425</v>
      </c>
      <c r="V511" s="31"/>
      <c r="W511" s="49">
        <v>298</v>
      </c>
      <c r="X511" s="49" t="s">
        <v>17</v>
      </c>
      <c r="Y511" s="32">
        <f t="shared" si="219"/>
        <v>1.1357000000000002</v>
      </c>
      <c r="Z511" s="32" t="str">
        <f t="shared" si="215"/>
        <v>NA</v>
      </c>
      <c r="AA511" s="52">
        <v>27.7</v>
      </c>
      <c r="AB511" s="49" t="s">
        <v>9</v>
      </c>
      <c r="AC511" s="32" t="str">
        <f t="shared" si="189"/>
        <v>NA</v>
      </c>
      <c r="AD511" s="32">
        <f t="shared" si="190"/>
        <v>27.7</v>
      </c>
      <c r="AE511" s="32" t="str">
        <f t="shared" si="191"/>
        <v>NA</v>
      </c>
      <c r="AF511" s="32">
        <f t="shared" si="216"/>
        <v>41</v>
      </c>
      <c r="AG511" s="97">
        <v>41</v>
      </c>
      <c r="AH511" s="52" t="s">
        <v>9</v>
      </c>
      <c r="AI511" s="40" t="s">
        <v>8</v>
      </c>
      <c r="AJ511" s="52" t="s">
        <v>9</v>
      </c>
      <c r="AK511" s="40" t="s">
        <v>8</v>
      </c>
      <c r="AL511" s="52" t="s">
        <v>9</v>
      </c>
      <c r="AM511" s="32">
        <f t="shared" si="217"/>
        <v>41</v>
      </c>
      <c r="AN511" s="40">
        <f t="shared" si="218"/>
        <v>41</v>
      </c>
      <c r="AO511" s="31" t="s">
        <v>2854</v>
      </c>
      <c r="AP511" s="49">
        <v>2011</v>
      </c>
      <c r="AQ511" s="49" t="s">
        <v>1790</v>
      </c>
      <c r="AR511" s="49" t="s">
        <v>11</v>
      </c>
      <c r="AS511" s="49" t="s">
        <v>347</v>
      </c>
      <c r="AT511" s="49" t="s">
        <v>519</v>
      </c>
      <c r="AU511" s="113" t="str">
        <f t="shared" si="220"/>
        <v>Chen, H., 2011</v>
      </c>
      <c r="AV511" s="3"/>
      <c r="AW511" s="50"/>
    </row>
    <row r="512" spans="1:49" s="19" customFormat="1" x14ac:dyDescent="0.3">
      <c r="A512" s="49" t="s">
        <v>1954</v>
      </c>
      <c r="B512" s="97">
        <v>5</v>
      </c>
      <c r="C512" s="32" t="s">
        <v>8</v>
      </c>
      <c r="D512" s="31" t="str">
        <f t="shared" si="192"/>
        <v>NA</v>
      </c>
      <c r="E512" s="32">
        <f t="shared" si="214"/>
        <v>5</v>
      </c>
      <c r="F512" s="97">
        <v>1441</v>
      </c>
      <c r="G512" s="32">
        <f t="shared" si="221"/>
        <v>28820</v>
      </c>
      <c r="H512" s="49" t="s">
        <v>63</v>
      </c>
      <c r="I512" s="49" t="s">
        <v>348</v>
      </c>
      <c r="J512" s="49" t="s">
        <v>241</v>
      </c>
      <c r="K512" s="31"/>
      <c r="L512" s="31"/>
      <c r="M512" s="49" t="s">
        <v>10</v>
      </c>
      <c r="N512" s="49" t="s">
        <v>1449</v>
      </c>
      <c r="O512" s="74">
        <v>12</v>
      </c>
      <c r="P512" s="49" t="s">
        <v>89</v>
      </c>
      <c r="Q512" s="31"/>
      <c r="R512" s="31" t="str">
        <f t="shared" si="188"/>
        <v>NA</v>
      </c>
      <c r="S512" s="31"/>
      <c r="T512" s="31"/>
      <c r="U512" s="49" t="s">
        <v>1425</v>
      </c>
      <c r="V512" s="31"/>
      <c r="W512" s="49">
        <v>298</v>
      </c>
      <c r="X512" s="49" t="s">
        <v>17</v>
      </c>
      <c r="Y512" s="32">
        <f t="shared" si="219"/>
        <v>1.1206000000000003</v>
      </c>
      <c r="Z512" s="32" t="str">
        <f t="shared" si="215"/>
        <v>NA</v>
      </c>
      <c r="AA512" s="52">
        <v>43.1</v>
      </c>
      <c r="AB512" s="49" t="s">
        <v>9</v>
      </c>
      <c r="AC512" s="32" t="str">
        <f t="shared" si="189"/>
        <v>NA</v>
      </c>
      <c r="AD512" s="32">
        <f t="shared" si="190"/>
        <v>43.1</v>
      </c>
      <c r="AE512" s="32" t="str">
        <f t="shared" si="191"/>
        <v>NA</v>
      </c>
      <c r="AF512" s="32">
        <f t="shared" si="216"/>
        <v>26</v>
      </c>
      <c r="AG512" s="97">
        <v>26</v>
      </c>
      <c r="AH512" s="52" t="s">
        <v>9</v>
      </c>
      <c r="AI512" s="40" t="s">
        <v>8</v>
      </c>
      <c r="AJ512" s="52" t="s">
        <v>9</v>
      </c>
      <c r="AK512" s="40" t="s">
        <v>8</v>
      </c>
      <c r="AL512" s="52" t="s">
        <v>9</v>
      </c>
      <c r="AM512" s="32">
        <f t="shared" si="217"/>
        <v>26</v>
      </c>
      <c r="AN512" s="40">
        <f t="shared" si="218"/>
        <v>26</v>
      </c>
      <c r="AO512" s="31" t="s">
        <v>2854</v>
      </c>
      <c r="AP512" s="49">
        <v>2011</v>
      </c>
      <c r="AQ512" s="49" t="s">
        <v>1790</v>
      </c>
      <c r="AR512" s="49" t="s">
        <v>11</v>
      </c>
      <c r="AS512" s="49" t="s">
        <v>347</v>
      </c>
      <c r="AT512" s="49" t="s">
        <v>519</v>
      </c>
      <c r="AU512" s="113" t="str">
        <f t="shared" si="220"/>
        <v>Chen, H., 2011</v>
      </c>
      <c r="AV512" s="3"/>
      <c r="AW512" s="50"/>
    </row>
    <row r="513" spans="1:49" s="19" customFormat="1" x14ac:dyDescent="0.3">
      <c r="A513" s="31" t="s">
        <v>2439</v>
      </c>
      <c r="B513" s="40" t="s">
        <v>8</v>
      </c>
      <c r="C513" s="52">
        <v>0.74</v>
      </c>
      <c r="D513" s="31" t="str">
        <f t="shared" si="192"/>
        <v>NA</v>
      </c>
      <c r="E513" s="32">
        <f t="shared" ref="E513:E518" si="222">IF(B513="NA",C513,B513)</f>
        <v>0.74</v>
      </c>
      <c r="F513" s="97">
        <v>125</v>
      </c>
      <c r="G513" s="32">
        <f t="shared" si="221"/>
        <v>16891.891891891893</v>
      </c>
      <c r="H513" s="49" t="s">
        <v>1414</v>
      </c>
      <c r="I513" s="49" t="s">
        <v>1219</v>
      </c>
      <c r="J513" s="49" t="s">
        <v>9</v>
      </c>
      <c r="K513" s="31"/>
      <c r="L513" s="31"/>
      <c r="M513" s="49" t="s">
        <v>10</v>
      </c>
      <c r="N513" s="49" t="s">
        <v>56</v>
      </c>
      <c r="O513" s="31"/>
      <c r="P513" s="49" t="s">
        <v>199</v>
      </c>
      <c r="Q513" s="56">
        <v>8.5</v>
      </c>
      <c r="R513" s="31" t="str">
        <f t="shared" si="188"/>
        <v>NA</v>
      </c>
      <c r="S513" s="49">
        <v>5</v>
      </c>
      <c r="T513" s="49">
        <f>450+273</f>
        <v>723</v>
      </c>
      <c r="U513" s="49" t="s">
        <v>1422</v>
      </c>
      <c r="V513" s="49">
        <v>1</v>
      </c>
      <c r="W513" s="49">
        <v>573</v>
      </c>
      <c r="X513" s="49" t="s">
        <v>305</v>
      </c>
      <c r="Y513" s="32" t="str">
        <f t="shared" ref="Y513:Y518" si="223">IF(AND(X513="CO Chemisorption",AA513&lt;&gt;"NA",AG513&lt;&gt;"NA"),AA513*AG513*0.001,"NA")</f>
        <v>NA</v>
      </c>
      <c r="Z513" s="32">
        <f t="shared" ref="Z513:Z518" si="224">IF(AND(X513="H2 Chemisorption",AA513&lt;&gt;"NA",AG513&lt;&gt;"NA"),AA513*AG513*0.001,"NA")</f>
        <v>1.08</v>
      </c>
      <c r="AA513" s="52">
        <v>54</v>
      </c>
      <c r="AB513" s="49" t="s">
        <v>9</v>
      </c>
      <c r="AC513" s="32" t="str">
        <f t="shared" si="189"/>
        <v>NA</v>
      </c>
      <c r="AD513" s="32">
        <f t="shared" si="190"/>
        <v>54</v>
      </c>
      <c r="AE513" s="32" t="str">
        <f t="shared" si="191"/>
        <v>NA</v>
      </c>
      <c r="AF513" s="32">
        <f t="shared" ref="AF513:AF518" si="225">IF(AND(AG513="NA",AE513&lt;&gt;"NA"),AE513,AG513)</f>
        <v>20</v>
      </c>
      <c r="AG513" s="97">
        <v>20</v>
      </c>
      <c r="AH513" s="52" t="s">
        <v>9</v>
      </c>
      <c r="AI513" s="40" t="s">
        <v>8</v>
      </c>
      <c r="AJ513" s="52" t="s">
        <v>9</v>
      </c>
      <c r="AK513" s="97">
        <v>23</v>
      </c>
      <c r="AL513" s="52" t="s">
        <v>9</v>
      </c>
      <c r="AM513" s="32">
        <f t="shared" ref="AM513:AM518" si="226">IF(AND(AF513="NA",AK513&lt;&gt;"NA"),AK513,AF513)</f>
        <v>20</v>
      </c>
      <c r="AN513" s="40">
        <f t="shared" ref="AN513:AN518" si="227">IF(AND(AM513="NA",AI513&lt;&gt;"NA"),AI513,AM513)</f>
        <v>20</v>
      </c>
      <c r="AO513" s="31" t="s">
        <v>2854</v>
      </c>
      <c r="AP513" s="49">
        <v>2011</v>
      </c>
      <c r="AQ513" s="49" t="s">
        <v>1791</v>
      </c>
      <c r="AR513" s="49" t="s">
        <v>346</v>
      </c>
      <c r="AS513" s="49" t="s">
        <v>345</v>
      </c>
      <c r="AT513" s="49" t="s">
        <v>76</v>
      </c>
      <c r="AU513" s="113" t="str">
        <f t="shared" si="220"/>
        <v>McArdle, S., 2011</v>
      </c>
      <c r="AV513" s="3"/>
      <c r="AW513" s="50" t="s">
        <v>827</v>
      </c>
    </row>
    <row r="514" spans="1:49" s="19" customFormat="1" x14ac:dyDescent="0.3">
      <c r="A514" s="31" t="s">
        <v>2439</v>
      </c>
      <c r="B514" s="40" t="s">
        <v>8</v>
      </c>
      <c r="C514" s="52">
        <v>1.45</v>
      </c>
      <c r="D514" s="31" t="str">
        <f t="shared" si="192"/>
        <v>NA</v>
      </c>
      <c r="E514" s="32">
        <f t="shared" si="222"/>
        <v>1.45</v>
      </c>
      <c r="F514" s="97">
        <v>62</v>
      </c>
      <c r="G514" s="32">
        <f t="shared" si="221"/>
        <v>4275.8620689655172</v>
      </c>
      <c r="H514" s="31" t="s">
        <v>15</v>
      </c>
      <c r="I514" s="49" t="s">
        <v>1200</v>
      </c>
      <c r="J514" s="49" t="s">
        <v>9</v>
      </c>
      <c r="K514" s="31"/>
      <c r="L514" s="31"/>
      <c r="M514" s="49" t="s">
        <v>10</v>
      </c>
      <c r="N514" s="49" t="s">
        <v>56</v>
      </c>
      <c r="O514" s="31"/>
      <c r="P514" s="49" t="s">
        <v>199</v>
      </c>
      <c r="Q514" s="56">
        <v>6.1</v>
      </c>
      <c r="R514" s="31" t="str">
        <f t="shared" ref="R514:R577" si="228">IF(AND(O514&lt;&gt;"",Q514&lt;&gt;""),Q514-O514,"NA")</f>
        <v>NA</v>
      </c>
      <c r="S514" s="49">
        <v>5</v>
      </c>
      <c r="T514" s="49">
        <f>450+273</f>
        <v>723</v>
      </c>
      <c r="U514" s="49" t="s">
        <v>1422</v>
      </c>
      <c r="V514" s="49">
        <v>1</v>
      </c>
      <c r="W514" s="49">
        <v>573</v>
      </c>
      <c r="X514" s="49" t="s">
        <v>305</v>
      </c>
      <c r="Y514" s="32" t="str">
        <f t="shared" si="223"/>
        <v>NA</v>
      </c>
      <c r="Z514" s="32">
        <f t="shared" si="224"/>
        <v>1.1413</v>
      </c>
      <c r="AA514" s="52">
        <v>10.1</v>
      </c>
      <c r="AB514" s="49" t="s">
        <v>9</v>
      </c>
      <c r="AC514" s="32" t="str">
        <f t="shared" si="189"/>
        <v>NA</v>
      </c>
      <c r="AD514" s="32">
        <f t="shared" si="190"/>
        <v>10.1</v>
      </c>
      <c r="AE514" s="32" t="str">
        <f t="shared" si="191"/>
        <v>NA</v>
      </c>
      <c r="AF514" s="32">
        <f t="shared" si="225"/>
        <v>113</v>
      </c>
      <c r="AG514" s="97">
        <v>113</v>
      </c>
      <c r="AH514" s="52" t="s">
        <v>9</v>
      </c>
      <c r="AI514" s="40" t="s">
        <v>8</v>
      </c>
      <c r="AJ514" s="52" t="s">
        <v>9</v>
      </c>
      <c r="AK514" s="97">
        <v>122</v>
      </c>
      <c r="AL514" s="52" t="s">
        <v>9</v>
      </c>
      <c r="AM514" s="32">
        <f t="shared" si="226"/>
        <v>113</v>
      </c>
      <c r="AN514" s="40">
        <f t="shared" si="227"/>
        <v>113</v>
      </c>
      <c r="AO514" s="31" t="s">
        <v>2854</v>
      </c>
      <c r="AP514" s="49">
        <v>2011</v>
      </c>
      <c r="AQ514" s="49" t="s">
        <v>1791</v>
      </c>
      <c r="AR514" s="49" t="s">
        <v>346</v>
      </c>
      <c r="AS514" s="49" t="s">
        <v>345</v>
      </c>
      <c r="AT514" s="49" t="s">
        <v>76</v>
      </c>
      <c r="AU514" s="113" t="str">
        <f t="shared" si="220"/>
        <v>McArdle, S., 2011</v>
      </c>
      <c r="AV514" s="3"/>
      <c r="AW514" s="50" t="s">
        <v>817</v>
      </c>
    </row>
    <row r="515" spans="1:49" s="19" customFormat="1" x14ac:dyDescent="0.3">
      <c r="A515" s="31" t="s">
        <v>2439</v>
      </c>
      <c r="B515" s="40" t="s">
        <v>8</v>
      </c>
      <c r="C515" s="52">
        <v>1.28</v>
      </c>
      <c r="D515" s="31" t="str">
        <f t="shared" si="192"/>
        <v>NA</v>
      </c>
      <c r="E515" s="32">
        <f t="shared" si="222"/>
        <v>1.28</v>
      </c>
      <c r="F515" s="97">
        <v>47</v>
      </c>
      <c r="G515" s="32">
        <f t="shared" si="221"/>
        <v>3671.875</v>
      </c>
      <c r="H515" s="49" t="s">
        <v>37</v>
      </c>
      <c r="I515" s="49" t="s">
        <v>1200</v>
      </c>
      <c r="J515" s="49" t="s">
        <v>9</v>
      </c>
      <c r="K515" s="31"/>
      <c r="L515" s="31"/>
      <c r="M515" s="49" t="s">
        <v>10</v>
      </c>
      <c r="N515" s="49" t="s">
        <v>56</v>
      </c>
      <c r="O515" s="31"/>
      <c r="P515" s="49" t="s">
        <v>199</v>
      </c>
      <c r="Q515" s="56">
        <v>6</v>
      </c>
      <c r="R515" s="31" t="str">
        <f t="shared" si="228"/>
        <v>NA</v>
      </c>
      <c r="S515" s="49">
        <v>5</v>
      </c>
      <c r="T515" s="49">
        <f>450+273</f>
        <v>723</v>
      </c>
      <c r="U515" s="49" t="s">
        <v>1422</v>
      </c>
      <c r="V515" s="49">
        <v>1</v>
      </c>
      <c r="W515" s="49">
        <v>573</v>
      </c>
      <c r="X515" s="49" t="s">
        <v>305</v>
      </c>
      <c r="Y515" s="32" t="str">
        <f t="shared" si="223"/>
        <v>NA</v>
      </c>
      <c r="Z515" s="32">
        <f t="shared" si="224"/>
        <v>1.1256000000000002</v>
      </c>
      <c r="AA515" s="52">
        <v>8.4</v>
      </c>
      <c r="AB515" s="49" t="s">
        <v>9</v>
      </c>
      <c r="AC515" s="32" t="str">
        <f t="shared" ref="AC515:AC578" si="229">IF(AND(AA515="NA",AN515&lt;&gt;"NA"),1000*1.09/AN515,"NA")</f>
        <v>NA</v>
      </c>
      <c r="AD515" s="32">
        <f t="shared" ref="AD515:AD578" si="230">IF(AND(AA515="NA",AC515&lt;&gt;"NA"),AC515,AA515)</f>
        <v>8.4</v>
      </c>
      <c r="AE515" s="32" t="str">
        <f t="shared" ref="AE515:AE578" si="231">IF(AND(AA515&lt;&gt;"NA",AG515="NA"),1.09*1000/AA515,"NA")</f>
        <v>NA</v>
      </c>
      <c r="AF515" s="32">
        <f t="shared" si="225"/>
        <v>134</v>
      </c>
      <c r="AG515" s="97">
        <v>134</v>
      </c>
      <c r="AH515" s="52" t="s">
        <v>9</v>
      </c>
      <c r="AI515" s="40" t="s">
        <v>8</v>
      </c>
      <c r="AJ515" s="52" t="s">
        <v>9</v>
      </c>
      <c r="AK515" s="97">
        <v>164</v>
      </c>
      <c r="AL515" s="52" t="s">
        <v>9</v>
      </c>
      <c r="AM515" s="32">
        <f t="shared" si="226"/>
        <v>134</v>
      </c>
      <c r="AN515" s="40">
        <f t="shared" si="227"/>
        <v>134</v>
      </c>
      <c r="AO515" s="31" t="s">
        <v>2854</v>
      </c>
      <c r="AP515" s="49">
        <v>2011</v>
      </c>
      <c r="AQ515" s="49" t="s">
        <v>1791</v>
      </c>
      <c r="AR515" s="49" t="s">
        <v>346</v>
      </c>
      <c r="AS515" s="49" t="s">
        <v>345</v>
      </c>
      <c r="AT515" s="49" t="s">
        <v>76</v>
      </c>
      <c r="AU515" s="113" t="str">
        <f t="shared" si="220"/>
        <v>McArdle, S., 2011</v>
      </c>
      <c r="AV515" s="3"/>
      <c r="AW515" s="50" t="s">
        <v>1142</v>
      </c>
    </row>
    <row r="516" spans="1:49" s="19" customFormat="1" x14ac:dyDescent="0.3">
      <c r="A516" s="49" t="s">
        <v>1954</v>
      </c>
      <c r="B516" s="97">
        <v>20</v>
      </c>
      <c r="C516" s="32" t="s">
        <v>8</v>
      </c>
      <c r="D516" s="31" t="str">
        <f t="shared" ref="D516:D579" si="232">IF(AND(C516&lt;&gt;"NA",B516&lt;&gt;"NA"),ABS(B516-C516)/B516,"NA")</f>
        <v>NA</v>
      </c>
      <c r="E516" s="32">
        <f t="shared" si="222"/>
        <v>20</v>
      </c>
      <c r="F516" s="40"/>
      <c r="G516" s="32" t="s">
        <v>8</v>
      </c>
      <c r="H516" s="49" t="s">
        <v>63</v>
      </c>
      <c r="I516" s="49" t="s">
        <v>344</v>
      </c>
      <c r="J516" s="49" t="s">
        <v>1220</v>
      </c>
      <c r="K516" s="31"/>
      <c r="L516" s="31"/>
      <c r="M516" s="49" t="s">
        <v>10</v>
      </c>
      <c r="N516" s="49" t="s">
        <v>56</v>
      </c>
      <c r="O516" s="74">
        <v>7.5</v>
      </c>
      <c r="P516" s="49" t="s">
        <v>89</v>
      </c>
      <c r="Q516" s="31"/>
      <c r="R516" s="31" t="str">
        <f t="shared" si="228"/>
        <v>NA</v>
      </c>
      <c r="S516" s="31"/>
      <c r="T516" s="31"/>
      <c r="U516" s="49" t="s">
        <v>1427</v>
      </c>
      <c r="V516" s="31"/>
      <c r="W516" s="49">
        <v>298</v>
      </c>
      <c r="X516" s="49" t="s">
        <v>34</v>
      </c>
      <c r="Y516" s="32" t="str">
        <f t="shared" si="223"/>
        <v>NA</v>
      </c>
      <c r="Z516" s="32" t="str">
        <f t="shared" si="224"/>
        <v>NA</v>
      </c>
      <c r="AA516" s="32" t="s">
        <v>8</v>
      </c>
      <c r="AB516" s="49" t="s">
        <v>9</v>
      </c>
      <c r="AC516" s="32">
        <f t="shared" si="229"/>
        <v>11.237113402061855</v>
      </c>
      <c r="AD516" s="32">
        <f t="shared" si="230"/>
        <v>11.237113402061855</v>
      </c>
      <c r="AE516" s="32" t="str">
        <f t="shared" si="231"/>
        <v>NA</v>
      </c>
      <c r="AF516" s="32" t="str">
        <f t="shared" si="225"/>
        <v>NA</v>
      </c>
      <c r="AG516" s="40" t="s">
        <v>8</v>
      </c>
      <c r="AH516" s="52" t="s">
        <v>9</v>
      </c>
      <c r="AI516" s="97">
        <v>97</v>
      </c>
      <c r="AJ516" s="52" t="s">
        <v>9</v>
      </c>
      <c r="AK516" s="40" t="s">
        <v>8</v>
      </c>
      <c r="AL516" s="52" t="s">
        <v>9</v>
      </c>
      <c r="AM516" s="32" t="str">
        <f t="shared" si="226"/>
        <v>NA</v>
      </c>
      <c r="AN516" s="40">
        <f t="shared" si="227"/>
        <v>97</v>
      </c>
      <c r="AO516" s="53" t="s">
        <v>2842</v>
      </c>
      <c r="AP516" s="49">
        <v>2011</v>
      </c>
      <c r="AQ516" s="49" t="s">
        <v>513</v>
      </c>
      <c r="AR516" s="49" t="s">
        <v>11</v>
      </c>
      <c r="AS516" s="49" t="s">
        <v>343</v>
      </c>
      <c r="AT516" s="43" t="s">
        <v>525</v>
      </c>
      <c r="AU516" s="113" t="str">
        <f t="shared" si="220"/>
        <v>Sun, L., 2011</v>
      </c>
      <c r="AV516" s="53" t="s">
        <v>1431</v>
      </c>
      <c r="AW516" s="50"/>
    </row>
    <row r="517" spans="1:49" s="19" customFormat="1" x14ac:dyDescent="0.3">
      <c r="A517" s="31" t="s">
        <v>2439</v>
      </c>
      <c r="B517" s="97">
        <v>3</v>
      </c>
      <c r="C517" s="32" t="s">
        <v>8</v>
      </c>
      <c r="D517" s="31" t="str">
        <f t="shared" si="232"/>
        <v>NA</v>
      </c>
      <c r="E517" s="32">
        <f t="shared" si="222"/>
        <v>3</v>
      </c>
      <c r="F517" s="40"/>
      <c r="G517" s="32" t="s">
        <v>8</v>
      </c>
      <c r="H517" s="49" t="s">
        <v>63</v>
      </c>
      <c r="I517" s="49" t="s">
        <v>1222</v>
      </c>
      <c r="J517" s="49" t="s">
        <v>9</v>
      </c>
      <c r="K517" s="31"/>
      <c r="L517" s="31"/>
      <c r="M517" s="49" t="s">
        <v>10</v>
      </c>
      <c r="N517" s="31" t="s">
        <v>1449</v>
      </c>
      <c r="O517" s="74">
        <v>9</v>
      </c>
      <c r="P517" s="49" t="s">
        <v>89</v>
      </c>
      <c r="Q517" s="31"/>
      <c r="R517" s="31" t="str">
        <f t="shared" si="228"/>
        <v>NA</v>
      </c>
      <c r="S517" s="31"/>
      <c r="T517" s="31"/>
      <c r="U517" s="31" t="s">
        <v>8</v>
      </c>
      <c r="V517" s="31"/>
      <c r="W517" s="31"/>
      <c r="X517" s="49" t="s">
        <v>17</v>
      </c>
      <c r="Y517" s="32" t="str">
        <f t="shared" si="223"/>
        <v>NA</v>
      </c>
      <c r="Z517" s="32" t="str">
        <f t="shared" si="224"/>
        <v>NA</v>
      </c>
      <c r="AA517" s="52">
        <v>21.4</v>
      </c>
      <c r="AB517" s="49" t="s">
        <v>9</v>
      </c>
      <c r="AC517" s="32" t="str">
        <f t="shared" si="229"/>
        <v>NA</v>
      </c>
      <c r="AD517" s="32">
        <f t="shared" si="230"/>
        <v>21.4</v>
      </c>
      <c r="AE517" s="32">
        <f t="shared" si="231"/>
        <v>50.934579439252339</v>
      </c>
      <c r="AF517" s="32">
        <f t="shared" si="225"/>
        <v>50.934579439252339</v>
      </c>
      <c r="AG517" s="40" t="s">
        <v>8</v>
      </c>
      <c r="AH517" s="52" t="s">
        <v>9</v>
      </c>
      <c r="AI517" s="40" t="s">
        <v>8</v>
      </c>
      <c r="AJ517" s="52" t="s">
        <v>9</v>
      </c>
      <c r="AK517" s="40" t="s">
        <v>8</v>
      </c>
      <c r="AL517" s="52" t="s">
        <v>9</v>
      </c>
      <c r="AM517" s="32">
        <f t="shared" si="226"/>
        <v>50.934579439252339</v>
      </c>
      <c r="AN517" s="40">
        <f t="shared" si="227"/>
        <v>50.934579439252339</v>
      </c>
      <c r="AO517" s="31" t="s">
        <v>2854</v>
      </c>
      <c r="AP517" s="49">
        <v>2011</v>
      </c>
      <c r="AQ517" s="49" t="s">
        <v>1792</v>
      </c>
      <c r="AR517" s="49" t="s">
        <v>11</v>
      </c>
      <c r="AS517" s="49" t="s">
        <v>342</v>
      </c>
      <c r="AT517" s="49" t="s">
        <v>76</v>
      </c>
      <c r="AU517" s="113" t="str">
        <f t="shared" si="220"/>
        <v>Xiang, Y.Z., 2011</v>
      </c>
      <c r="AV517" s="53" t="s">
        <v>1224</v>
      </c>
      <c r="AW517" s="50"/>
    </row>
    <row r="518" spans="1:49" s="19" customFormat="1" x14ac:dyDescent="0.3">
      <c r="A518" s="31" t="s">
        <v>2439</v>
      </c>
      <c r="B518" s="97">
        <v>3</v>
      </c>
      <c r="C518" s="32" t="s">
        <v>8</v>
      </c>
      <c r="D518" s="31" t="str">
        <f t="shared" si="232"/>
        <v>NA</v>
      </c>
      <c r="E518" s="32">
        <f t="shared" si="222"/>
        <v>3</v>
      </c>
      <c r="F518" s="40"/>
      <c r="G518" s="32" t="s">
        <v>8</v>
      </c>
      <c r="H518" s="49" t="s">
        <v>63</v>
      </c>
      <c r="I518" s="49" t="s">
        <v>1223</v>
      </c>
      <c r="J518" s="49" t="s">
        <v>9</v>
      </c>
      <c r="K518" s="31"/>
      <c r="L518" s="31"/>
      <c r="M518" s="49" t="s">
        <v>10</v>
      </c>
      <c r="N518" s="31" t="s">
        <v>1449</v>
      </c>
      <c r="O518" s="74">
        <v>9</v>
      </c>
      <c r="P518" s="49" t="s">
        <v>89</v>
      </c>
      <c r="Q518" s="31"/>
      <c r="R518" s="31" t="str">
        <f t="shared" si="228"/>
        <v>NA</v>
      </c>
      <c r="S518" s="31"/>
      <c r="T518" s="31"/>
      <c r="U518" s="31" t="s">
        <v>8</v>
      </c>
      <c r="V518" s="31"/>
      <c r="W518" s="31"/>
      <c r="X518" s="49" t="s">
        <v>17</v>
      </c>
      <c r="Y518" s="32" t="str">
        <f t="shared" si="223"/>
        <v>NA</v>
      </c>
      <c r="Z518" s="32" t="str">
        <f t="shared" si="224"/>
        <v>NA</v>
      </c>
      <c r="AA518" s="52">
        <v>39.6</v>
      </c>
      <c r="AB518" s="49" t="s">
        <v>9</v>
      </c>
      <c r="AC518" s="32" t="str">
        <f t="shared" si="229"/>
        <v>NA</v>
      </c>
      <c r="AD518" s="32">
        <f t="shared" si="230"/>
        <v>39.6</v>
      </c>
      <c r="AE518" s="32">
        <f t="shared" si="231"/>
        <v>27.525252525252526</v>
      </c>
      <c r="AF518" s="32">
        <f t="shared" si="225"/>
        <v>27.525252525252526</v>
      </c>
      <c r="AG518" s="40" t="s">
        <v>8</v>
      </c>
      <c r="AH518" s="52" t="s">
        <v>9</v>
      </c>
      <c r="AI518" s="40" t="s">
        <v>8</v>
      </c>
      <c r="AJ518" s="52" t="s">
        <v>9</v>
      </c>
      <c r="AK518" s="40" t="s">
        <v>8</v>
      </c>
      <c r="AL518" s="52" t="s">
        <v>9</v>
      </c>
      <c r="AM518" s="32">
        <f t="shared" si="226"/>
        <v>27.525252525252526</v>
      </c>
      <c r="AN518" s="40">
        <f t="shared" si="227"/>
        <v>27.525252525252526</v>
      </c>
      <c r="AO518" s="31" t="s">
        <v>2854</v>
      </c>
      <c r="AP518" s="49">
        <v>2011</v>
      </c>
      <c r="AQ518" s="49" t="s">
        <v>1792</v>
      </c>
      <c r="AR518" s="49" t="s">
        <v>11</v>
      </c>
      <c r="AS518" s="49" t="s">
        <v>342</v>
      </c>
      <c r="AT518" s="49" t="s">
        <v>76</v>
      </c>
      <c r="AU518" s="113" t="str">
        <f t="shared" si="220"/>
        <v>Xiang, Y.Z., 2011</v>
      </c>
      <c r="AV518" s="53" t="s">
        <v>1224</v>
      </c>
      <c r="AW518" s="50"/>
    </row>
    <row r="519" spans="1:49" s="19" customFormat="1" ht="15.6" x14ac:dyDescent="0.3">
      <c r="A519" s="49" t="s">
        <v>14</v>
      </c>
      <c r="B519" s="97">
        <v>0.1</v>
      </c>
      <c r="C519" s="52">
        <v>0.09</v>
      </c>
      <c r="D519" s="31">
        <f t="shared" si="232"/>
        <v>0.10000000000000009</v>
      </c>
      <c r="E519" s="32">
        <f t="shared" ref="E519:E525" si="233">IF(B519="NA",C519,B519)</f>
        <v>0.1</v>
      </c>
      <c r="F519" s="97">
        <v>42</v>
      </c>
      <c r="G519" s="32">
        <f t="shared" ref="G519:G524" si="234">IF(AND(B519="NA",F519&lt;&gt;"NA"),F519*100/C519,F519*100/B519)</f>
        <v>42000</v>
      </c>
      <c r="H519" s="49" t="s">
        <v>86</v>
      </c>
      <c r="I519" s="49" t="s">
        <v>339</v>
      </c>
      <c r="J519" s="49" t="s">
        <v>9</v>
      </c>
      <c r="K519" s="31"/>
      <c r="L519" s="31"/>
      <c r="M519" s="49" t="s">
        <v>24</v>
      </c>
      <c r="N519" s="49" t="s">
        <v>56</v>
      </c>
      <c r="O519" s="31"/>
      <c r="P519" s="49" t="s">
        <v>199</v>
      </c>
      <c r="Q519" s="56">
        <v>6</v>
      </c>
      <c r="R519" s="31" t="str">
        <f t="shared" si="228"/>
        <v>NA</v>
      </c>
      <c r="S519" s="49">
        <v>2</v>
      </c>
      <c r="T519" s="49">
        <v>773</v>
      </c>
      <c r="U519" s="49" t="s">
        <v>1422</v>
      </c>
      <c r="V519" s="49">
        <v>1</v>
      </c>
      <c r="W519" s="49">
        <v>623</v>
      </c>
      <c r="X519" s="49" t="s">
        <v>17</v>
      </c>
      <c r="Y519" s="32" t="str">
        <f t="shared" ref="Y519:Y525" si="235">IF(AND(X519="CO Chemisorption",AA519&lt;&gt;"NA",AG519&lt;&gt;"NA"),AA519*AG519*0.001,"NA")</f>
        <v>NA</v>
      </c>
      <c r="Z519" s="32" t="str">
        <f t="shared" ref="Z519:Z525" si="236">IF(AND(X519="H2 Chemisorption",AA519&lt;&gt;"NA",AG519&lt;&gt;"NA"),AA519*AG519*0.001,"NA")</f>
        <v>NA</v>
      </c>
      <c r="AA519" s="52">
        <v>44.7</v>
      </c>
      <c r="AB519" s="49" t="s">
        <v>9</v>
      </c>
      <c r="AC519" s="32" t="str">
        <f t="shared" si="229"/>
        <v>NA</v>
      </c>
      <c r="AD519" s="32">
        <f t="shared" si="230"/>
        <v>44.7</v>
      </c>
      <c r="AE519" s="32">
        <f t="shared" si="231"/>
        <v>24.384787472035793</v>
      </c>
      <c r="AF519" s="32">
        <f t="shared" ref="AF519:AF525" si="237">IF(AND(AG519="NA",AE519&lt;&gt;"NA"),AE519,AG519)</f>
        <v>24.384787472035793</v>
      </c>
      <c r="AG519" s="40" t="s">
        <v>8</v>
      </c>
      <c r="AH519" s="52" t="s">
        <v>9</v>
      </c>
      <c r="AI519" s="40" t="s">
        <v>8</v>
      </c>
      <c r="AJ519" s="52" t="s">
        <v>9</v>
      </c>
      <c r="AK519" s="40" t="s">
        <v>8</v>
      </c>
      <c r="AL519" s="52" t="s">
        <v>9</v>
      </c>
      <c r="AM519" s="32">
        <f t="shared" ref="AM519:AM525" si="238">IF(AND(AF519="NA",AK519&lt;&gt;"NA"),AK519,AF519)</f>
        <v>24.384787472035793</v>
      </c>
      <c r="AN519" s="40">
        <f t="shared" ref="AN519:AN525" si="239">IF(AND(AM519="NA",AI519&lt;&gt;"NA"),AI519,AM519)</f>
        <v>24.384787472035793</v>
      </c>
      <c r="AO519" s="49" t="s">
        <v>2851</v>
      </c>
      <c r="AP519" s="49">
        <v>2011</v>
      </c>
      <c r="AQ519" s="49" t="s">
        <v>1793</v>
      </c>
      <c r="AR519" s="109" t="s">
        <v>2416</v>
      </c>
      <c r="AS519" s="49" t="s">
        <v>338</v>
      </c>
      <c r="AT519" s="49" t="s">
        <v>87</v>
      </c>
      <c r="AU519" s="113" t="str">
        <f t="shared" si="220"/>
        <v>Kim, S.M., 2011</v>
      </c>
      <c r="AV519" s="3"/>
      <c r="AW519" s="50" t="s">
        <v>838</v>
      </c>
    </row>
    <row r="520" spans="1:49" s="19" customFormat="1" ht="15.6" x14ac:dyDescent="0.3">
      <c r="A520" s="49" t="s">
        <v>14</v>
      </c>
      <c r="B520" s="97">
        <v>0.1</v>
      </c>
      <c r="C520" s="52">
        <v>0.08</v>
      </c>
      <c r="D520" s="31">
        <f t="shared" si="232"/>
        <v>0.20000000000000004</v>
      </c>
      <c r="E520" s="32">
        <f t="shared" si="233"/>
        <v>0.1</v>
      </c>
      <c r="F520" s="97">
        <v>57</v>
      </c>
      <c r="G520" s="32">
        <f t="shared" si="234"/>
        <v>57000</v>
      </c>
      <c r="H520" s="49" t="s">
        <v>213</v>
      </c>
      <c r="I520" s="49" t="s">
        <v>339</v>
      </c>
      <c r="J520" s="49" t="s">
        <v>9</v>
      </c>
      <c r="K520" s="31"/>
      <c r="L520" s="31"/>
      <c r="M520" s="49" t="s">
        <v>24</v>
      </c>
      <c r="N520" s="49" t="s">
        <v>56</v>
      </c>
      <c r="O520" s="31"/>
      <c r="P520" s="49" t="s">
        <v>199</v>
      </c>
      <c r="Q520" s="56">
        <v>10</v>
      </c>
      <c r="R520" s="31" t="str">
        <f t="shared" si="228"/>
        <v>NA</v>
      </c>
      <c r="S520" s="49">
        <v>2</v>
      </c>
      <c r="T520" s="49">
        <v>773</v>
      </c>
      <c r="U520" s="49" t="s">
        <v>1422</v>
      </c>
      <c r="V520" s="49">
        <v>1</v>
      </c>
      <c r="W520" s="49">
        <v>623</v>
      </c>
      <c r="X520" s="49" t="s">
        <v>17</v>
      </c>
      <c r="Y520" s="32" t="str">
        <f t="shared" si="235"/>
        <v>NA</v>
      </c>
      <c r="Z520" s="32" t="str">
        <f t="shared" si="236"/>
        <v>NA</v>
      </c>
      <c r="AA520" s="52">
        <v>12.3</v>
      </c>
      <c r="AB520" s="49" t="s">
        <v>9</v>
      </c>
      <c r="AC520" s="32" t="str">
        <f t="shared" si="229"/>
        <v>NA</v>
      </c>
      <c r="AD520" s="32">
        <f t="shared" si="230"/>
        <v>12.3</v>
      </c>
      <c r="AE520" s="32">
        <f t="shared" si="231"/>
        <v>88.617886178861781</v>
      </c>
      <c r="AF520" s="32">
        <f t="shared" si="237"/>
        <v>88.617886178861781</v>
      </c>
      <c r="AG520" s="40" t="s">
        <v>8</v>
      </c>
      <c r="AH520" s="52" t="s">
        <v>9</v>
      </c>
      <c r="AI520" s="40" t="s">
        <v>8</v>
      </c>
      <c r="AJ520" s="52" t="s">
        <v>9</v>
      </c>
      <c r="AK520" s="40" t="s">
        <v>8</v>
      </c>
      <c r="AL520" s="52" t="s">
        <v>9</v>
      </c>
      <c r="AM520" s="32">
        <f t="shared" si="238"/>
        <v>88.617886178861781</v>
      </c>
      <c r="AN520" s="40">
        <f t="shared" si="239"/>
        <v>88.617886178861781</v>
      </c>
      <c r="AO520" s="49" t="s">
        <v>2851</v>
      </c>
      <c r="AP520" s="49">
        <v>2011</v>
      </c>
      <c r="AQ520" s="49" t="s">
        <v>1793</v>
      </c>
      <c r="AR520" s="109" t="s">
        <v>2416</v>
      </c>
      <c r="AS520" s="49" t="s">
        <v>338</v>
      </c>
      <c r="AT520" s="49" t="s">
        <v>87</v>
      </c>
      <c r="AU520" s="113" t="str">
        <f t="shared" si="220"/>
        <v>Kim, S.M., 2011</v>
      </c>
      <c r="AV520" s="3"/>
      <c r="AW520" s="50" t="s">
        <v>904</v>
      </c>
    </row>
    <row r="521" spans="1:49" s="19" customFormat="1" ht="15.6" x14ac:dyDescent="0.3">
      <c r="A521" s="49" t="s">
        <v>14</v>
      </c>
      <c r="B521" s="97">
        <v>0.1</v>
      </c>
      <c r="C521" s="52">
        <v>0.09</v>
      </c>
      <c r="D521" s="31">
        <f t="shared" si="232"/>
        <v>0.10000000000000009</v>
      </c>
      <c r="E521" s="32">
        <f t="shared" si="233"/>
        <v>0.1</v>
      </c>
      <c r="F521" s="97">
        <v>45</v>
      </c>
      <c r="G521" s="32">
        <f t="shared" si="234"/>
        <v>45000</v>
      </c>
      <c r="H521" s="49" t="s">
        <v>341</v>
      </c>
      <c r="I521" s="49" t="s">
        <v>339</v>
      </c>
      <c r="J521" s="49" t="s">
        <v>9</v>
      </c>
      <c r="K521" s="31"/>
      <c r="L521" s="31"/>
      <c r="M521" s="49" t="s">
        <v>24</v>
      </c>
      <c r="N521" s="49" t="s">
        <v>56</v>
      </c>
      <c r="O521" s="31"/>
      <c r="P521" s="49" t="s">
        <v>199</v>
      </c>
      <c r="Q521" s="31"/>
      <c r="R521" s="31" t="str">
        <f t="shared" si="228"/>
        <v>NA</v>
      </c>
      <c r="S521" s="49">
        <v>2</v>
      </c>
      <c r="T521" s="49">
        <v>773</v>
      </c>
      <c r="U521" s="49" t="s">
        <v>1422</v>
      </c>
      <c r="V521" s="49">
        <v>1</v>
      </c>
      <c r="W521" s="49">
        <v>623</v>
      </c>
      <c r="X521" s="49" t="s">
        <v>17</v>
      </c>
      <c r="Y521" s="32" t="str">
        <f t="shared" si="235"/>
        <v>NA</v>
      </c>
      <c r="Z521" s="32" t="str">
        <f t="shared" si="236"/>
        <v>NA</v>
      </c>
      <c r="AA521" s="52">
        <v>11.7</v>
      </c>
      <c r="AB521" s="49" t="s">
        <v>9</v>
      </c>
      <c r="AC521" s="32" t="str">
        <f t="shared" si="229"/>
        <v>NA</v>
      </c>
      <c r="AD521" s="32">
        <f t="shared" si="230"/>
        <v>11.7</v>
      </c>
      <c r="AE521" s="32">
        <f t="shared" si="231"/>
        <v>93.162393162393172</v>
      </c>
      <c r="AF521" s="32">
        <f t="shared" si="237"/>
        <v>93.162393162393172</v>
      </c>
      <c r="AG521" s="40" t="s">
        <v>8</v>
      </c>
      <c r="AH521" s="52" t="s">
        <v>9</v>
      </c>
      <c r="AI521" s="40" t="s">
        <v>8</v>
      </c>
      <c r="AJ521" s="52" t="s">
        <v>9</v>
      </c>
      <c r="AK521" s="40" t="s">
        <v>8</v>
      </c>
      <c r="AL521" s="52" t="s">
        <v>9</v>
      </c>
      <c r="AM521" s="32">
        <f t="shared" si="238"/>
        <v>93.162393162393172</v>
      </c>
      <c r="AN521" s="40">
        <f t="shared" si="239"/>
        <v>93.162393162393172</v>
      </c>
      <c r="AO521" s="49" t="s">
        <v>2851</v>
      </c>
      <c r="AP521" s="49">
        <v>2011</v>
      </c>
      <c r="AQ521" s="49" t="s">
        <v>1793</v>
      </c>
      <c r="AR521" s="109" t="s">
        <v>2416</v>
      </c>
      <c r="AS521" s="49" t="s">
        <v>338</v>
      </c>
      <c r="AT521" s="49" t="s">
        <v>87</v>
      </c>
      <c r="AU521" s="113" t="str">
        <f t="shared" si="220"/>
        <v>Kim, S.M., 2011</v>
      </c>
      <c r="AV521" s="3"/>
      <c r="AW521" s="50"/>
    </row>
    <row r="522" spans="1:49" s="19" customFormat="1" ht="15.6" x14ac:dyDescent="0.3">
      <c r="A522" s="49" t="s">
        <v>14</v>
      </c>
      <c r="B522" s="97">
        <v>0.1</v>
      </c>
      <c r="C522" s="52">
        <v>0.11</v>
      </c>
      <c r="D522" s="31">
        <f t="shared" si="232"/>
        <v>9.999999999999995E-2</v>
      </c>
      <c r="E522" s="32">
        <f t="shared" si="233"/>
        <v>0.1</v>
      </c>
      <c r="F522" s="97">
        <v>30</v>
      </c>
      <c r="G522" s="32">
        <f t="shared" si="234"/>
        <v>30000</v>
      </c>
      <c r="H522" s="31" t="s">
        <v>15</v>
      </c>
      <c r="I522" s="49" t="s">
        <v>339</v>
      </c>
      <c r="J522" s="49" t="s">
        <v>9</v>
      </c>
      <c r="K522" s="31"/>
      <c r="L522" s="31"/>
      <c r="M522" s="49" t="s">
        <v>24</v>
      </c>
      <c r="N522" s="49" t="s">
        <v>56</v>
      </c>
      <c r="O522" s="31"/>
      <c r="P522" s="49" t="s">
        <v>199</v>
      </c>
      <c r="Q522" s="56">
        <v>8</v>
      </c>
      <c r="R522" s="31" t="str">
        <f t="shared" si="228"/>
        <v>NA</v>
      </c>
      <c r="S522" s="49">
        <v>2</v>
      </c>
      <c r="T522" s="49">
        <v>773</v>
      </c>
      <c r="U522" s="49" t="s">
        <v>1422</v>
      </c>
      <c r="V522" s="49">
        <v>1</v>
      </c>
      <c r="W522" s="49">
        <v>623</v>
      </c>
      <c r="X522" s="49" t="s">
        <v>17</v>
      </c>
      <c r="Y522" s="32" t="str">
        <f t="shared" si="235"/>
        <v>NA</v>
      </c>
      <c r="Z522" s="32" t="str">
        <f t="shared" si="236"/>
        <v>NA</v>
      </c>
      <c r="AA522" s="52">
        <v>16.8</v>
      </c>
      <c r="AB522" s="49" t="s">
        <v>9</v>
      </c>
      <c r="AC522" s="32" t="str">
        <f t="shared" si="229"/>
        <v>NA</v>
      </c>
      <c r="AD522" s="32">
        <f t="shared" si="230"/>
        <v>16.8</v>
      </c>
      <c r="AE522" s="32">
        <f t="shared" si="231"/>
        <v>64.88095238095238</v>
      </c>
      <c r="AF522" s="32">
        <f t="shared" si="237"/>
        <v>64.88095238095238</v>
      </c>
      <c r="AG522" s="40" t="s">
        <v>8</v>
      </c>
      <c r="AH522" s="52" t="s">
        <v>9</v>
      </c>
      <c r="AI522" s="40" t="s">
        <v>8</v>
      </c>
      <c r="AJ522" s="52" t="s">
        <v>9</v>
      </c>
      <c r="AK522" s="40" t="s">
        <v>8</v>
      </c>
      <c r="AL522" s="52" t="s">
        <v>9</v>
      </c>
      <c r="AM522" s="32">
        <f t="shared" si="238"/>
        <v>64.88095238095238</v>
      </c>
      <c r="AN522" s="40">
        <f t="shared" si="239"/>
        <v>64.88095238095238</v>
      </c>
      <c r="AO522" s="49" t="s">
        <v>2851</v>
      </c>
      <c r="AP522" s="49">
        <v>2011</v>
      </c>
      <c r="AQ522" s="49" t="s">
        <v>1793</v>
      </c>
      <c r="AR522" s="109" t="s">
        <v>2416</v>
      </c>
      <c r="AS522" s="49" t="s">
        <v>338</v>
      </c>
      <c r="AT522" s="49" t="s">
        <v>87</v>
      </c>
      <c r="AU522" s="113" t="str">
        <f t="shared" si="220"/>
        <v>Kim, S.M., 2011</v>
      </c>
      <c r="AV522" s="3"/>
      <c r="AW522" s="50" t="s">
        <v>882</v>
      </c>
    </row>
    <row r="523" spans="1:49" s="19" customFormat="1" ht="15.6" x14ac:dyDescent="0.3">
      <c r="A523" s="49" t="s">
        <v>14</v>
      </c>
      <c r="B523" s="97">
        <v>0.1</v>
      </c>
      <c r="C523" s="52">
        <v>0.09</v>
      </c>
      <c r="D523" s="31">
        <f t="shared" si="232"/>
        <v>0.10000000000000009</v>
      </c>
      <c r="E523" s="32">
        <f t="shared" si="233"/>
        <v>0.1</v>
      </c>
      <c r="F523" s="97">
        <v>124</v>
      </c>
      <c r="G523" s="32">
        <f t="shared" si="234"/>
        <v>124000</v>
      </c>
      <c r="H523" s="49" t="s">
        <v>1414</v>
      </c>
      <c r="I523" s="49" t="s">
        <v>340</v>
      </c>
      <c r="J523" s="49" t="s">
        <v>9</v>
      </c>
      <c r="K523" s="31"/>
      <c r="L523" s="31"/>
      <c r="M523" s="49" t="s">
        <v>24</v>
      </c>
      <c r="N523" s="49" t="s">
        <v>56</v>
      </c>
      <c r="O523" s="31"/>
      <c r="P523" s="49" t="s">
        <v>199</v>
      </c>
      <c r="Q523" s="56">
        <v>8.5</v>
      </c>
      <c r="R523" s="31" t="str">
        <f t="shared" si="228"/>
        <v>NA</v>
      </c>
      <c r="S523" s="49">
        <v>2</v>
      </c>
      <c r="T523" s="49">
        <v>773</v>
      </c>
      <c r="U523" s="49" t="s">
        <v>1422</v>
      </c>
      <c r="V523" s="49">
        <v>1</v>
      </c>
      <c r="W523" s="49">
        <v>623</v>
      </c>
      <c r="X523" s="49" t="s">
        <v>17</v>
      </c>
      <c r="Y523" s="32" t="str">
        <f t="shared" si="235"/>
        <v>NA</v>
      </c>
      <c r="Z523" s="32" t="str">
        <f t="shared" si="236"/>
        <v>NA</v>
      </c>
      <c r="AA523" s="52">
        <v>44.1</v>
      </c>
      <c r="AB523" s="49" t="s">
        <v>9</v>
      </c>
      <c r="AC523" s="32" t="str">
        <f t="shared" si="229"/>
        <v>NA</v>
      </c>
      <c r="AD523" s="32">
        <f t="shared" si="230"/>
        <v>44.1</v>
      </c>
      <c r="AE523" s="32">
        <f t="shared" si="231"/>
        <v>24.71655328798186</v>
      </c>
      <c r="AF523" s="32">
        <f t="shared" si="237"/>
        <v>24.71655328798186</v>
      </c>
      <c r="AG523" s="40" t="s">
        <v>8</v>
      </c>
      <c r="AH523" s="52" t="s">
        <v>9</v>
      </c>
      <c r="AI523" s="40" t="s">
        <v>8</v>
      </c>
      <c r="AJ523" s="52" t="s">
        <v>9</v>
      </c>
      <c r="AK523" s="40" t="s">
        <v>8</v>
      </c>
      <c r="AL523" s="52" t="s">
        <v>9</v>
      </c>
      <c r="AM523" s="32">
        <f t="shared" si="238"/>
        <v>24.71655328798186</v>
      </c>
      <c r="AN523" s="40">
        <f t="shared" si="239"/>
        <v>24.71655328798186</v>
      </c>
      <c r="AO523" s="49" t="s">
        <v>2851</v>
      </c>
      <c r="AP523" s="49">
        <v>2011</v>
      </c>
      <c r="AQ523" s="49" t="s">
        <v>1793</v>
      </c>
      <c r="AR523" s="109" t="s">
        <v>2416</v>
      </c>
      <c r="AS523" s="49" t="s">
        <v>338</v>
      </c>
      <c r="AT523" s="49" t="s">
        <v>87</v>
      </c>
      <c r="AU523" s="113" t="str">
        <f t="shared" si="220"/>
        <v>Kim, S.M., 2011</v>
      </c>
      <c r="AV523" s="3"/>
      <c r="AW523" s="50" t="s">
        <v>827</v>
      </c>
    </row>
    <row r="524" spans="1:49" s="19" customFormat="1" ht="15.6" x14ac:dyDescent="0.3">
      <c r="A524" s="49" t="s">
        <v>14</v>
      </c>
      <c r="B524" s="97">
        <v>0.1</v>
      </c>
      <c r="C524" s="52">
        <v>0.1</v>
      </c>
      <c r="D524" s="31">
        <f t="shared" si="232"/>
        <v>0</v>
      </c>
      <c r="E524" s="32">
        <f t="shared" si="233"/>
        <v>0.1</v>
      </c>
      <c r="F524" s="97">
        <v>645</v>
      </c>
      <c r="G524" s="32">
        <f t="shared" si="234"/>
        <v>645000</v>
      </c>
      <c r="H524" s="49" t="s">
        <v>999</v>
      </c>
      <c r="I524" s="49" t="s">
        <v>339</v>
      </c>
      <c r="J524" s="49" t="s">
        <v>9</v>
      </c>
      <c r="K524" s="31"/>
      <c r="L524" s="31"/>
      <c r="M524" s="49" t="s">
        <v>24</v>
      </c>
      <c r="N524" s="49" t="s">
        <v>56</v>
      </c>
      <c r="O524" s="31"/>
      <c r="P524" s="49" t="s">
        <v>199</v>
      </c>
      <c r="Q524" s="31"/>
      <c r="R524" s="31" t="str">
        <f t="shared" si="228"/>
        <v>NA</v>
      </c>
      <c r="S524" s="49">
        <v>2</v>
      </c>
      <c r="T524" s="49">
        <v>773</v>
      </c>
      <c r="U524" s="49" t="s">
        <v>1422</v>
      </c>
      <c r="V524" s="49">
        <v>1</v>
      </c>
      <c r="W524" s="49">
        <v>623</v>
      </c>
      <c r="X524" s="49" t="s">
        <v>17</v>
      </c>
      <c r="Y524" s="32" t="str">
        <f t="shared" si="235"/>
        <v>NA</v>
      </c>
      <c r="Z524" s="32" t="str">
        <f t="shared" si="236"/>
        <v>NA</v>
      </c>
      <c r="AA524" s="52">
        <v>25.7</v>
      </c>
      <c r="AB524" s="49" t="s">
        <v>9</v>
      </c>
      <c r="AC524" s="32" t="str">
        <f t="shared" si="229"/>
        <v>NA</v>
      </c>
      <c r="AD524" s="32">
        <f t="shared" si="230"/>
        <v>25.7</v>
      </c>
      <c r="AE524" s="32">
        <f t="shared" si="231"/>
        <v>42.412451361867703</v>
      </c>
      <c r="AF524" s="32">
        <f t="shared" si="237"/>
        <v>42.412451361867703</v>
      </c>
      <c r="AG524" s="40" t="s">
        <v>8</v>
      </c>
      <c r="AH524" s="52" t="s">
        <v>9</v>
      </c>
      <c r="AI524" s="40" t="s">
        <v>8</v>
      </c>
      <c r="AJ524" s="52" t="s">
        <v>9</v>
      </c>
      <c r="AK524" s="40" t="s">
        <v>8</v>
      </c>
      <c r="AL524" s="52" t="s">
        <v>9</v>
      </c>
      <c r="AM524" s="32">
        <f t="shared" si="238"/>
        <v>42.412451361867703</v>
      </c>
      <c r="AN524" s="40">
        <f t="shared" si="239"/>
        <v>42.412451361867703</v>
      </c>
      <c r="AO524" s="49" t="s">
        <v>2851</v>
      </c>
      <c r="AP524" s="49">
        <v>2011</v>
      </c>
      <c r="AQ524" s="49" t="s">
        <v>1793</v>
      </c>
      <c r="AR524" s="109" t="s">
        <v>2416</v>
      </c>
      <c r="AS524" s="49" t="s">
        <v>338</v>
      </c>
      <c r="AT524" s="49" t="s">
        <v>87</v>
      </c>
      <c r="AU524" s="113" t="str">
        <f t="shared" si="220"/>
        <v>Kim, S.M., 2011</v>
      </c>
      <c r="AV524" s="3"/>
      <c r="AW524" s="50"/>
    </row>
    <row r="525" spans="1:49" s="19" customFormat="1" ht="15.6" x14ac:dyDescent="0.3">
      <c r="A525" s="31" t="s">
        <v>2439</v>
      </c>
      <c r="B525" s="97">
        <v>60</v>
      </c>
      <c r="C525" s="52">
        <v>60</v>
      </c>
      <c r="D525" s="31">
        <f t="shared" si="232"/>
        <v>0</v>
      </c>
      <c r="E525" s="32">
        <f t="shared" si="233"/>
        <v>60</v>
      </c>
      <c r="F525" s="40"/>
      <c r="G525" s="32" t="s">
        <v>8</v>
      </c>
      <c r="H525" s="49" t="s">
        <v>63</v>
      </c>
      <c r="I525" s="49" t="s">
        <v>1226</v>
      </c>
      <c r="J525" s="49" t="s">
        <v>1227</v>
      </c>
      <c r="K525" s="31"/>
      <c r="L525" s="31"/>
      <c r="M525" s="49" t="s">
        <v>10</v>
      </c>
      <c r="N525" s="49" t="s">
        <v>90</v>
      </c>
      <c r="O525" s="31"/>
      <c r="P525" s="49" t="s">
        <v>199</v>
      </c>
      <c r="Q525" s="49">
        <v>7</v>
      </c>
      <c r="R525" s="31" t="str">
        <f t="shared" si="228"/>
        <v>NA</v>
      </c>
      <c r="S525" s="31"/>
      <c r="T525" s="31"/>
      <c r="U525" s="49" t="s">
        <v>1422</v>
      </c>
      <c r="V525" s="49">
        <v>3</v>
      </c>
      <c r="W525" s="49">
        <f>250+273</f>
        <v>523</v>
      </c>
      <c r="X525" s="49" t="s">
        <v>29</v>
      </c>
      <c r="Y525" s="32" t="str">
        <f t="shared" si="235"/>
        <v>NA</v>
      </c>
      <c r="Z525" s="32" t="str">
        <f t="shared" si="236"/>
        <v>NA</v>
      </c>
      <c r="AA525" s="32" t="s">
        <v>8</v>
      </c>
      <c r="AB525" s="49" t="s">
        <v>9</v>
      </c>
      <c r="AC525" s="32">
        <f t="shared" si="229"/>
        <v>54.5</v>
      </c>
      <c r="AD525" s="32">
        <f t="shared" si="230"/>
        <v>54.5</v>
      </c>
      <c r="AE525" s="32" t="str">
        <f t="shared" si="231"/>
        <v>NA</v>
      </c>
      <c r="AF525" s="32" t="str">
        <f t="shared" si="237"/>
        <v>NA</v>
      </c>
      <c r="AG525" s="40" t="s">
        <v>8</v>
      </c>
      <c r="AH525" s="52" t="s">
        <v>9</v>
      </c>
      <c r="AI525" s="97">
        <v>30</v>
      </c>
      <c r="AJ525" s="52" t="s">
        <v>9</v>
      </c>
      <c r="AK525" s="97">
        <v>20</v>
      </c>
      <c r="AL525" s="52">
        <v>4</v>
      </c>
      <c r="AM525" s="32">
        <f t="shared" si="238"/>
        <v>20</v>
      </c>
      <c r="AN525" s="40">
        <f t="shared" si="239"/>
        <v>20</v>
      </c>
      <c r="AO525" s="49" t="s">
        <v>8</v>
      </c>
      <c r="AP525" s="49">
        <v>2011</v>
      </c>
      <c r="AQ525" s="49" t="s">
        <v>1794</v>
      </c>
      <c r="AR525" s="109" t="s">
        <v>2416</v>
      </c>
      <c r="AS525" s="49" t="s">
        <v>336</v>
      </c>
      <c r="AT525" s="49" t="s">
        <v>335</v>
      </c>
      <c r="AU525" s="113" t="str">
        <f t="shared" si="220"/>
        <v>Choi, S.M., 2011</v>
      </c>
      <c r="AV525" s="53" t="s">
        <v>1225</v>
      </c>
      <c r="AW525" s="50"/>
    </row>
    <row r="526" spans="1:49" s="19" customFormat="1" x14ac:dyDescent="0.3">
      <c r="A526" s="31" t="s">
        <v>2439</v>
      </c>
      <c r="B526" s="97">
        <v>1</v>
      </c>
      <c r="C526" s="52">
        <v>0.85</v>
      </c>
      <c r="D526" s="31">
        <f t="shared" si="232"/>
        <v>0.15000000000000002</v>
      </c>
      <c r="E526" s="32">
        <f>IF(B526="NA",C526,B526)</f>
        <v>1</v>
      </c>
      <c r="F526" s="40"/>
      <c r="G526" s="32" t="s">
        <v>8</v>
      </c>
      <c r="H526" s="49" t="s">
        <v>22</v>
      </c>
      <c r="I526" s="49" t="s">
        <v>1231</v>
      </c>
      <c r="J526" s="49" t="s">
        <v>9</v>
      </c>
      <c r="K526" s="31"/>
      <c r="L526" s="31"/>
      <c r="M526" s="49" t="s">
        <v>28</v>
      </c>
      <c r="N526" s="49" t="s">
        <v>90</v>
      </c>
      <c r="O526" s="31"/>
      <c r="P526" s="49" t="s">
        <v>199</v>
      </c>
      <c r="Q526" s="56">
        <v>8.5</v>
      </c>
      <c r="R526" s="31" t="str">
        <f t="shared" si="228"/>
        <v>NA</v>
      </c>
      <c r="S526" s="49">
        <v>2</v>
      </c>
      <c r="T526" s="49">
        <v>673</v>
      </c>
      <c r="U526" s="49" t="s">
        <v>1422</v>
      </c>
      <c r="V526" s="49">
        <v>1</v>
      </c>
      <c r="W526" s="49">
        <v>573</v>
      </c>
      <c r="X526" s="49" t="s">
        <v>95</v>
      </c>
      <c r="Y526" s="32" t="str">
        <f>IF(AND(X526="CO Chemisorption",AA526&lt;&gt;"NA",AG526&lt;&gt;"NA"),AA526*AG526*0.001,"NA")</f>
        <v>NA</v>
      </c>
      <c r="Z526" s="32" t="str">
        <f>IF(AND(X526="H2 Chemisorption",AA526&lt;&gt;"NA",AG526&lt;&gt;"NA"),AA526*AG526*0.001,"NA")</f>
        <v>NA</v>
      </c>
      <c r="AA526" s="52">
        <v>17.2</v>
      </c>
      <c r="AB526" s="49" t="s">
        <v>9</v>
      </c>
      <c r="AC526" s="32" t="str">
        <f t="shared" si="229"/>
        <v>NA</v>
      </c>
      <c r="AD526" s="32">
        <f t="shared" si="230"/>
        <v>17.2</v>
      </c>
      <c r="AE526" s="32">
        <f t="shared" si="231"/>
        <v>63.372093023255815</v>
      </c>
      <c r="AF526" s="32">
        <f>IF(AND(AG526="NA",AE526&lt;&gt;"NA"),AE526,AG526)</f>
        <v>63.372093023255815</v>
      </c>
      <c r="AG526" s="40" t="s">
        <v>8</v>
      </c>
      <c r="AH526" s="52" t="s">
        <v>9</v>
      </c>
      <c r="AI526" s="40" t="s">
        <v>8</v>
      </c>
      <c r="AJ526" s="52" t="s">
        <v>9</v>
      </c>
      <c r="AK526" s="40" t="s">
        <v>8</v>
      </c>
      <c r="AL526" s="52" t="s">
        <v>9</v>
      </c>
      <c r="AM526" s="32">
        <f>IF(AND(AF526="NA",AK526&lt;&gt;"NA"),AK526,AF526)</f>
        <v>63.372093023255815</v>
      </c>
      <c r="AN526" s="40">
        <f>IF(AND(AM526="NA",AI526&lt;&gt;"NA"),AI526,AM526)</f>
        <v>63.372093023255815</v>
      </c>
      <c r="AO526" s="34" t="s">
        <v>2841</v>
      </c>
      <c r="AP526" s="49">
        <v>2011</v>
      </c>
      <c r="AQ526" s="49" t="s">
        <v>1796</v>
      </c>
      <c r="AR526" s="49" t="s">
        <v>108</v>
      </c>
      <c r="AS526" s="49" t="s">
        <v>326</v>
      </c>
      <c r="AT526" s="49" t="s">
        <v>21</v>
      </c>
      <c r="AU526" s="113" t="str">
        <f t="shared" si="220"/>
        <v>Cobo, M., 2011</v>
      </c>
      <c r="AV526" s="3"/>
      <c r="AW526" s="50" t="s">
        <v>827</v>
      </c>
    </row>
    <row r="527" spans="1:49" s="19" customFormat="1" x14ac:dyDescent="0.3">
      <c r="A527" s="31" t="s">
        <v>2439</v>
      </c>
      <c r="B527" s="97">
        <v>2</v>
      </c>
      <c r="C527" s="52">
        <v>2.2000000000000002</v>
      </c>
      <c r="D527" s="31">
        <f t="shared" si="232"/>
        <v>0.10000000000000009</v>
      </c>
      <c r="E527" s="32">
        <f>IF(B527="NA",C527,B527)</f>
        <v>2</v>
      </c>
      <c r="F527" s="40"/>
      <c r="G527" s="32" t="s">
        <v>8</v>
      </c>
      <c r="H527" s="49" t="s">
        <v>22</v>
      </c>
      <c r="I527" s="49" t="s">
        <v>1231</v>
      </c>
      <c r="J527" s="49" t="s">
        <v>9</v>
      </c>
      <c r="K527" s="31"/>
      <c r="L527" s="31"/>
      <c r="M527" s="49" t="s">
        <v>28</v>
      </c>
      <c r="N527" s="49" t="s">
        <v>90</v>
      </c>
      <c r="O527" s="31"/>
      <c r="P527" s="49" t="s">
        <v>199</v>
      </c>
      <c r="Q527" s="56">
        <v>8.5</v>
      </c>
      <c r="R527" s="31" t="str">
        <f t="shared" si="228"/>
        <v>NA</v>
      </c>
      <c r="S527" s="49">
        <v>2</v>
      </c>
      <c r="T527" s="49">
        <v>673</v>
      </c>
      <c r="U527" s="49" t="s">
        <v>1422</v>
      </c>
      <c r="V527" s="49">
        <v>1</v>
      </c>
      <c r="W527" s="49">
        <v>573</v>
      </c>
      <c r="X527" s="49" t="s">
        <v>95</v>
      </c>
      <c r="Y527" s="32" t="str">
        <f>IF(AND(X527="CO Chemisorption",AA527&lt;&gt;"NA",AG527&lt;&gt;"NA"),AA527*AG527*0.001,"NA")</f>
        <v>NA</v>
      </c>
      <c r="Z527" s="32" t="str">
        <f>IF(AND(X527="H2 Chemisorption",AA527&lt;&gt;"NA",AG527&lt;&gt;"NA"),AA527*AG527*0.001,"NA")</f>
        <v>NA</v>
      </c>
      <c r="AA527" s="52">
        <v>17.399999999999999</v>
      </c>
      <c r="AB527" s="49" t="s">
        <v>9</v>
      </c>
      <c r="AC527" s="32" t="str">
        <f t="shared" si="229"/>
        <v>NA</v>
      </c>
      <c r="AD527" s="32">
        <f t="shared" si="230"/>
        <v>17.399999999999999</v>
      </c>
      <c r="AE527" s="32">
        <f t="shared" si="231"/>
        <v>62.643678160919542</v>
      </c>
      <c r="AF527" s="32">
        <f>IF(AND(AG527="NA",AE527&lt;&gt;"NA"),AE527,AG527)</f>
        <v>62.643678160919542</v>
      </c>
      <c r="AG527" s="40" t="s">
        <v>8</v>
      </c>
      <c r="AH527" s="52" t="s">
        <v>9</v>
      </c>
      <c r="AI527" s="40" t="s">
        <v>8</v>
      </c>
      <c r="AJ527" s="52" t="s">
        <v>9</v>
      </c>
      <c r="AK527" s="40" t="s">
        <v>8</v>
      </c>
      <c r="AL527" s="52" t="s">
        <v>9</v>
      </c>
      <c r="AM527" s="32">
        <f>IF(AND(AF527="NA",AK527&lt;&gt;"NA"),AK527,AF527)</f>
        <v>62.643678160919542</v>
      </c>
      <c r="AN527" s="40">
        <f>IF(AND(AM527="NA",AI527&lt;&gt;"NA"),AI527,AM527)</f>
        <v>62.643678160919542</v>
      </c>
      <c r="AO527" s="34" t="s">
        <v>2841</v>
      </c>
      <c r="AP527" s="49">
        <v>2011</v>
      </c>
      <c r="AQ527" s="49" t="s">
        <v>1796</v>
      </c>
      <c r="AR527" s="49" t="s">
        <v>108</v>
      </c>
      <c r="AS527" s="49" t="s">
        <v>325</v>
      </c>
      <c r="AT527" s="49" t="s">
        <v>21</v>
      </c>
      <c r="AU527" s="113" t="str">
        <f t="shared" si="220"/>
        <v>Cobo, M., 2011</v>
      </c>
      <c r="AV527" s="3"/>
      <c r="AW527" s="50" t="s">
        <v>827</v>
      </c>
    </row>
    <row r="528" spans="1:49" s="19" customFormat="1" x14ac:dyDescent="0.3">
      <c r="A528" s="49" t="s">
        <v>113</v>
      </c>
      <c r="B528" s="97">
        <v>0.5</v>
      </c>
      <c r="C528" s="52">
        <v>0.5</v>
      </c>
      <c r="D528" s="31">
        <f t="shared" si="232"/>
        <v>0</v>
      </c>
      <c r="E528" s="32">
        <f>IF(B528="NA",C528,B528)</f>
        <v>0.5</v>
      </c>
      <c r="F528" s="40"/>
      <c r="G528" s="32" t="s">
        <v>8</v>
      </c>
      <c r="H528" s="49" t="s">
        <v>63</v>
      </c>
      <c r="I528" s="49" t="s">
        <v>1232</v>
      </c>
      <c r="J528" s="49" t="s">
        <v>8</v>
      </c>
      <c r="K528" s="31"/>
      <c r="L528" s="31"/>
      <c r="M528" s="49"/>
      <c r="N528" s="31"/>
      <c r="O528" s="31"/>
      <c r="P528" s="49" t="s">
        <v>199</v>
      </c>
      <c r="Q528" s="31"/>
      <c r="R528" s="31" t="str">
        <f t="shared" si="228"/>
        <v>NA</v>
      </c>
      <c r="S528" s="31"/>
      <c r="T528" s="31"/>
      <c r="U528" s="49" t="s">
        <v>1422</v>
      </c>
      <c r="V528" s="31"/>
      <c r="W528" s="49">
        <v>303</v>
      </c>
      <c r="X528" s="49" t="s">
        <v>17</v>
      </c>
      <c r="Y528" s="32">
        <f>IF(AND(X528="CO Chemisorption",AA528&lt;&gt;"NA",AG528&lt;&gt;"NA"),AA528*AG528*0.001,"NA")</f>
        <v>1.1180000000000001</v>
      </c>
      <c r="Z528" s="32" t="str">
        <f>IF(AND(X528="H2 Chemisorption",AA528&lt;&gt;"NA",AG528&lt;&gt;"NA"),AA528*AG528*0.001,"NA")</f>
        <v>NA</v>
      </c>
      <c r="AA528" s="52">
        <v>26</v>
      </c>
      <c r="AB528" s="49" t="s">
        <v>9</v>
      </c>
      <c r="AC528" s="32" t="str">
        <f t="shared" si="229"/>
        <v>NA</v>
      </c>
      <c r="AD528" s="32">
        <f t="shared" si="230"/>
        <v>26</v>
      </c>
      <c r="AE528" s="32" t="str">
        <f t="shared" si="231"/>
        <v>NA</v>
      </c>
      <c r="AF528" s="32">
        <f>IF(AND(AG528="NA",AE528&lt;&gt;"NA"),AE528,AG528)</f>
        <v>43</v>
      </c>
      <c r="AG528" s="97">
        <v>43</v>
      </c>
      <c r="AH528" s="52" t="s">
        <v>9</v>
      </c>
      <c r="AI528" s="40" t="s">
        <v>8</v>
      </c>
      <c r="AJ528" s="52" t="s">
        <v>9</v>
      </c>
      <c r="AK528" s="97">
        <v>62</v>
      </c>
      <c r="AL528" s="52">
        <v>3</v>
      </c>
      <c r="AM528" s="32">
        <f>IF(AND(AF528="NA",AK528&lt;&gt;"NA"),AK528,AF528)</f>
        <v>43</v>
      </c>
      <c r="AN528" s="40">
        <f>IF(AND(AM528="NA",AI528&lt;&gt;"NA"),AI528,AM528)</f>
        <v>43</v>
      </c>
      <c r="AO528" s="34" t="s">
        <v>2841</v>
      </c>
      <c r="AP528" s="49">
        <v>2011</v>
      </c>
      <c r="AQ528" s="49" t="s">
        <v>510</v>
      </c>
      <c r="AR528" s="49" t="s">
        <v>119</v>
      </c>
      <c r="AS528" s="49" t="s">
        <v>324</v>
      </c>
      <c r="AT528" s="49" t="s">
        <v>62</v>
      </c>
      <c r="AU528" s="113" t="str">
        <f t="shared" si="220"/>
        <v>Diaz, E., 2011</v>
      </c>
      <c r="AV528" s="53" t="s">
        <v>1235</v>
      </c>
      <c r="AW528" s="50"/>
    </row>
    <row r="529" spans="1:49" s="19" customFormat="1" x14ac:dyDescent="0.3">
      <c r="A529" s="49" t="s">
        <v>14</v>
      </c>
      <c r="B529" s="97">
        <v>0.5</v>
      </c>
      <c r="C529" s="32" t="s">
        <v>8</v>
      </c>
      <c r="D529" s="31" t="str">
        <f t="shared" si="232"/>
        <v>NA</v>
      </c>
      <c r="E529" s="32">
        <f>IF(B529="NA",C529,B529)</f>
        <v>0.5</v>
      </c>
      <c r="F529" s="97">
        <v>950</v>
      </c>
      <c r="G529" s="32">
        <f>IF(AND(B529="NA",F529&lt;&gt;"NA"),F529*100/C529,F529*100/B529)</f>
        <v>190000</v>
      </c>
      <c r="H529" s="49" t="s">
        <v>63</v>
      </c>
      <c r="I529" s="49" t="s">
        <v>1233</v>
      </c>
      <c r="J529" s="49" t="s">
        <v>8</v>
      </c>
      <c r="K529" s="31"/>
      <c r="L529" s="31"/>
      <c r="M529" s="49" t="s">
        <v>10</v>
      </c>
      <c r="N529" s="31" t="s">
        <v>1449</v>
      </c>
      <c r="O529" s="31"/>
      <c r="P529" s="49" t="s">
        <v>199</v>
      </c>
      <c r="Q529" s="31"/>
      <c r="R529" s="31" t="str">
        <f t="shared" si="228"/>
        <v>NA</v>
      </c>
      <c r="S529" s="31"/>
      <c r="T529" s="49">
        <v>473</v>
      </c>
      <c r="U529" s="49" t="s">
        <v>1422</v>
      </c>
      <c r="V529" s="31"/>
      <c r="W529" s="49">
        <f>150+273</f>
        <v>423</v>
      </c>
      <c r="X529" s="49" t="s">
        <v>17</v>
      </c>
      <c r="Y529" s="32">
        <f>IF(AND(X529="CO Chemisorption",AA529&lt;&gt;"NA",AG529&lt;&gt;"NA"),AA529*AG529*0.001,"NA")</f>
        <v>1.1200000000000001</v>
      </c>
      <c r="Z529" s="32" t="str">
        <f>IF(AND(X529="H2 Chemisorption",AA529&lt;&gt;"NA",AG529&lt;&gt;"NA"),AA529*AG529*0.001,"NA")</f>
        <v>NA</v>
      </c>
      <c r="AA529" s="52">
        <v>35</v>
      </c>
      <c r="AB529" s="49" t="s">
        <v>9</v>
      </c>
      <c r="AC529" s="32" t="str">
        <f t="shared" si="229"/>
        <v>NA</v>
      </c>
      <c r="AD529" s="32">
        <f t="shared" si="230"/>
        <v>35</v>
      </c>
      <c r="AE529" s="32" t="str">
        <f t="shared" si="231"/>
        <v>NA</v>
      </c>
      <c r="AF529" s="32">
        <f>IF(AND(AG529="NA",AE529&lt;&gt;"NA"),AE529,AG529)</f>
        <v>32</v>
      </c>
      <c r="AG529" s="97">
        <v>32</v>
      </c>
      <c r="AH529" s="52" t="s">
        <v>9</v>
      </c>
      <c r="AI529" s="40" t="s">
        <v>8</v>
      </c>
      <c r="AJ529" s="52" t="s">
        <v>9</v>
      </c>
      <c r="AK529" s="97">
        <v>35</v>
      </c>
      <c r="AL529" s="52">
        <v>2</v>
      </c>
      <c r="AM529" s="32">
        <f>IF(AND(AF529="NA",AK529&lt;&gt;"NA"),AK529,AF529)</f>
        <v>32</v>
      </c>
      <c r="AN529" s="40">
        <f>IF(AND(AM529="NA",AI529&lt;&gt;"NA"),AI529,AM529)</f>
        <v>32</v>
      </c>
      <c r="AO529" s="34" t="s">
        <v>2841</v>
      </c>
      <c r="AP529" s="49">
        <v>2011</v>
      </c>
      <c r="AQ529" s="49" t="s">
        <v>510</v>
      </c>
      <c r="AR529" s="49" t="s">
        <v>119</v>
      </c>
      <c r="AS529" s="49" t="s">
        <v>324</v>
      </c>
      <c r="AT529" s="49" t="s">
        <v>62</v>
      </c>
      <c r="AU529" s="113" t="str">
        <f t="shared" ref="AU529:AU591" si="240">AQ529&amp;", "&amp;AP529</f>
        <v>Diaz, E., 2011</v>
      </c>
      <c r="AV529" s="53" t="s">
        <v>1236</v>
      </c>
      <c r="AW529" s="50"/>
    </row>
    <row r="530" spans="1:49" s="19" customFormat="1" x14ac:dyDescent="0.3">
      <c r="A530" s="49" t="s">
        <v>14</v>
      </c>
      <c r="B530" s="97">
        <v>0.5</v>
      </c>
      <c r="C530" s="32" t="s">
        <v>8</v>
      </c>
      <c r="D530" s="31" t="str">
        <f t="shared" si="232"/>
        <v>NA</v>
      </c>
      <c r="E530" s="32">
        <f>IF(B530="NA",C530,B530)</f>
        <v>0.5</v>
      </c>
      <c r="F530" s="97">
        <v>950</v>
      </c>
      <c r="G530" s="32">
        <f>IF(AND(B530="NA",F530&lt;&gt;"NA"),F530*100/C530,F530*100/B530)</f>
        <v>190000</v>
      </c>
      <c r="H530" s="49" t="s">
        <v>63</v>
      </c>
      <c r="I530" s="49" t="s">
        <v>1233</v>
      </c>
      <c r="J530" s="49" t="s">
        <v>1234</v>
      </c>
      <c r="K530" s="31"/>
      <c r="L530" s="31"/>
      <c r="M530" s="49" t="s">
        <v>10</v>
      </c>
      <c r="N530" s="31" t="s">
        <v>1449</v>
      </c>
      <c r="O530" s="31"/>
      <c r="P530" s="49" t="s">
        <v>199</v>
      </c>
      <c r="Q530" s="31"/>
      <c r="R530" s="31" t="str">
        <f t="shared" si="228"/>
        <v>NA</v>
      </c>
      <c r="S530" s="31"/>
      <c r="T530" s="49">
        <v>473</v>
      </c>
      <c r="U530" s="49" t="s">
        <v>1422</v>
      </c>
      <c r="V530" s="31"/>
      <c r="W530" s="49">
        <f>150+273</f>
        <v>423</v>
      </c>
      <c r="X530" s="49" t="s">
        <v>17</v>
      </c>
      <c r="Y530" s="32">
        <f>IF(AND(X530="CO Chemisorption",AA530&lt;&gt;"NA",AG530&lt;&gt;"NA"),AA530*AG530*0.001,"NA")</f>
        <v>1.1020000000000001</v>
      </c>
      <c r="Z530" s="32" t="str">
        <f>IF(AND(X530="H2 Chemisorption",AA530&lt;&gt;"NA",AG530&lt;&gt;"NA"),AA530*AG530*0.001,"NA")</f>
        <v>NA</v>
      </c>
      <c r="AA530" s="52">
        <v>38</v>
      </c>
      <c r="AB530" s="49" t="s">
        <v>9</v>
      </c>
      <c r="AC530" s="32" t="str">
        <f t="shared" si="229"/>
        <v>NA</v>
      </c>
      <c r="AD530" s="32">
        <f t="shared" si="230"/>
        <v>38</v>
      </c>
      <c r="AE530" s="32" t="str">
        <f t="shared" si="231"/>
        <v>NA</v>
      </c>
      <c r="AF530" s="32">
        <f>IF(AND(AG530="NA",AE530&lt;&gt;"NA"),AE530,AG530)</f>
        <v>29</v>
      </c>
      <c r="AG530" s="97">
        <v>29</v>
      </c>
      <c r="AH530" s="52" t="s">
        <v>9</v>
      </c>
      <c r="AI530" s="40" t="s">
        <v>8</v>
      </c>
      <c r="AJ530" s="52" t="s">
        <v>9</v>
      </c>
      <c r="AK530" s="97">
        <v>30</v>
      </c>
      <c r="AL530" s="52">
        <v>1</v>
      </c>
      <c r="AM530" s="32">
        <f>IF(AND(AF530="NA",AK530&lt;&gt;"NA"),AK530,AF530)</f>
        <v>29</v>
      </c>
      <c r="AN530" s="40">
        <f>IF(AND(AM530="NA",AI530&lt;&gt;"NA"),AI530,AM530)</f>
        <v>29</v>
      </c>
      <c r="AO530" s="34" t="s">
        <v>2841</v>
      </c>
      <c r="AP530" s="49">
        <v>2011</v>
      </c>
      <c r="AQ530" s="49" t="s">
        <v>510</v>
      </c>
      <c r="AR530" s="49" t="s">
        <v>119</v>
      </c>
      <c r="AS530" s="49" t="s">
        <v>324</v>
      </c>
      <c r="AT530" s="49" t="s">
        <v>62</v>
      </c>
      <c r="AU530" s="113" t="str">
        <f t="shared" si="240"/>
        <v>Diaz, E., 2011</v>
      </c>
      <c r="AV530" s="53" t="s">
        <v>1237</v>
      </c>
      <c r="AW530" s="50"/>
    </row>
    <row r="531" spans="1:49" s="19" customFormat="1" x14ac:dyDescent="0.3">
      <c r="A531" s="49" t="s">
        <v>14</v>
      </c>
      <c r="B531" s="40" t="s">
        <v>8</v>
      </c>
      <c r="C531" s="52">
        <v>1.4</v>
      </c>
      <c r="D531" s="31" t="str">
        <f t="shared" si="232"/>
        <v>NA</v>
      </c>
      <c r="E531" s="32">
        <f t="shared" ref="E531:E554" si="241">IF(B531="NA",C531,B531)</f>
        <v>1.4</v>
      </c>
      <c r="F531" s="97">
        <v>420</v>
      </c>
      <c r="G531" s="32">
        <f t="shared" ref="G531:G554" si="242">IF(AND(B531="NA",F531&lt;&gt;"NA"),F531*100/C531,F531*100/B531)</f>
        <v>30000.000000000004</v>
      </c>
      <c r="H531" s="49" t="s">
        <v>22</v>
      </c>
      <c r="I531" s="49" t="s">
        <v>1241</v>
      </c>
      <c r="J531" s="49" t="s">
        <v>1240</v>
      </c>
      <c r="K531" s="49">
        <v>773</v>
      </c>
      <c r="L531" s="31"/>
      <c r="M531" s="49" t="s">
        <v>74</v>
      </c>
      <c r="N531" s="49" t="s">
        <v>56</v>
      </c>
      <c r="O531" s="31"/>
      <c r="P531" s="49" t="s">
        <v>199</v>
      </c>
      <c r="Q531" s="56">
        <v>8.6</v>
      </c>
      <c r="R531" s="31" t="str">
        <f t="shared" si="228"/>
        <v>NA</v>
      </c>
      <c r="S531" s="31"/>
      <c r="T531" s="49">
        <v>773</v>
      </c>
      <c r="U531" s="49" t="s">
        <v>1422</v>
      </c>
      <c r="V531" s="49">
        <v>3</v>
      </c>
      <c r="W531" s="49">
        <f>350+273</f>
        <v>623</v>
      </c>
      <c r="X531" s="49" t="s">
        <v>29</v>
      </c>
      <c r="Y531" s="32" t="str">
        <f t="shared" ref="Y531:Y554" si="243">IF(AND(X531="CO Chemisorption",AA531&lt;&gt;"NA",AG531&lt;&gt;"NA"),AA531*AG531*0.001,"NA")</f>
        <v>NA</v>
      </c>
      <c r="Z531" s="32" t="str">
        <f t="shared" ref="Z531:Z554" si="244">IF(AND(X531="H2 Chemisorption",AA531&lt;&gt;"NA",AG531&lt;&gt;"NA"),AA531*AG531*0.001,"NA")</f>
        <v>NA</v>
      </c>
      <c r="AA531" s="32" t="s">
        <v>8</v>
      </c>
      <c r="AB531" s="49" t="s">
        <v>9</v>
      </c>
      <c r="AC531" s="32">
        <f t="shared" si="229"/>
        <v>21.8</v>
      </c>
      <c r="AD531" s="32">
        <f t="shared" si="230"/>
        <v>21.8</v>
      </c>
      <c r="AE531" s="32" t="str">
        <f t="shared" si="231"/>
        <v>NA</v>
      </c>
      <c r="AF531" s="32" t="str">
        <f t="shared" ref="AF531:AF554" si="245">IF(AND(AG531="NA",AE531&lt;&gt;"NA"),AE531,AG531)</f>
        <v>NA</v>
      </c>
      <c r="AG531" s="40" t="s">
        <v>8</v>
      </c>
      <c r="AH531" s="52" t="s">
        <v>9</v>
      </c>
      <c r="AI531" s="40" t="s">
        <v>8</v>
      </c>
      <c r="AJ531" s="52" t="s">
        <v>9</v>
      </c>
      <c r="AK531" s="97">
        <v>50</v>
      </c>
      <c r="AL531" s="52" t="s">
        <v>9</v>
      </c>
      <c r="AM531" s="32">
        <f t="shared" ref="AM531:AM554" si="246">IF(AND(AF531="NA",AK531&lt;&gt;"NA"),AK531,AF531)</f>
        <v>50</v>
      </c>
      <c r="AN531" s="40">
        <f t="shared" ref="AN531:AN554" si="247">IF(AND(AM531="NA",AI531&lt;&gt;"NA"),AI531,AM531)</f>
        <v>50</v>
      </c>
      <c r="AO531" s="49" t="s">
        <v>2850</v>
      </c>
      <c r="AP531" s="49">
        <v>2011</v>
      </c>
      <c r="AQ531" s="49" t="s">
        <v>509</v>
      </c>
      <c r="AR531" s="49" t="s">
        <v>119</v>
      </c>
      <c r="AS531" s="49" t="s">
        <v>323</v>
      </c>
      <c r="AT531" s="49" t="s">
        <v>21</v>
      </c>
      <c r="AU531" s="114" t="str">
        <f t="shared" si="240"/>
        <v>Domine, M.E., 2011</v>
      </c>
      <c r="AV531" s="3"/>
      <c r="AW531" s="34" t="s">
        <v>843</v>
      </c>
    </row>
    <row r="532" spans="1:49" s="19" customFormat="1" x14ac:dyDescent="0.3">
      <c r="A532" s="49" t="s">
        <v>14</v>
      </c>
      <c r="B532" s="40" t="s">
        <v>8</v>
      </c>
      <c r="C532" s="52">
        <v>1.5</v>
      </c>
      <c r="D532" s="31" t="str">
        <f t="shared" si="232"/>
        <v>NA</v>
      </c>
      <c r="E532" s="32">
        <f t="shared" si="241"/>
        <v>1.5</v>
      </c>
      <c r="F532" s="97">
        <v>420</v>
      </c>
      <c r="G532" s="32">
        <f t="shared" si="242"/>
        <v>28000</v>
      </c>
      <c r="H532" s="49" t="s">
        <v>22</v>
      </c>
      <c r="I532" s="49" t="s">
        <v>1241</v>
      </c>
      <c r="J532" s="49" t="s">
        <v>1240</v>
      </c>
      <c r="K532" s="49">
        <v>773</v>
      </c>
      <c r="L532" s="31"/>
      <c r="M532" s="49" t="s">
        <v>74</v>
      </c>
      <c r="N532" s="49" t="s">
        <v>56</v>
      </c>
      <c r="O532" s="31"/>
      <c r="P532" s="49" t="s">
        <v>199</v>
      </c>
      <c r="Q532" s="56">
        <v>8.6</v>
      </c>
      <c r="R532" s="31" t="str">
        <f t="shared" si="228"/>
        <v>NA</v>
      </c>
      <c r="S532" s="31"/>
      <c r="T532" s="49">
        <v>773</v>
      </c>
      <c r="U532" s="49" t="s">
        <v>1422</v>
      </c>
      <c r="V532" s="49">
        <v>3</v>
      </c>
      <c r="W532" s="49">
        <f>350+273</f>
        <v>623</v>
      </c>
      <c r="X532" s="49" t="s">
        <v>29</v>
      </c>
      <c r="Y532" s="32" t="str">
        <f t="shared" si="243"/>
        <v>NA</v>
      </c>
      <c r="Z532" s="32" t="str">
        <f t="shared" si="244"/>
        <v>NA</v>
      </c>
      <c r="AA532" s="32" t="s">
        <v>8</v>
      </c>
      <c r="AB532" s="49" t="s">
        <v>9</v>
      </c>
      <c r="AC532" s="32">
        <f t="shared" si="229"/>
        <v>24.222222222222221</v>
      </c>
      <c r="AD532" s="32">
        <f t="shared" si="230"/>
        <v>24.222222222222221</v>
      </c>
      <c r="AE532" s="32" t="str">
        <f t="shared" si="231"/>
        <v>NA</v>
      </c>
      <c r="AF532" s="32" t="str">
        <f t="shared" si="245"/>
        <v>NA</v>
      </c>
      <c r="AG532" s="40" t="s">
        <v>8</v>
      </c>
      <c r="AH532" s="52" t="s">
        <v>9</v>
      </c>
      <c r="AI532" s="40" t="s">
        <v>8</v>
      </c>
      <c r="AJ532" s="52" t="s">
        <v>9</v>
      </c>
      <c r="AK532" s="97">
        <v>45</v>
      </c>
      <c r="AL532" s="52" t="s">
        <v>9</v>
      </c>
      <c r="AM532" s="32">
        <f t="shared" si="246"/>
        <v>45</v>
      </c>
      <c r="AN532" s="40">
        <f t="shared" si="247"/>
        <v>45</v>
      </c>
      <c r="AO532" s="49" t="s">
        <v>2850</v>
      </c>
      <c r="AP532" s="49">
        <v>2011</v>
      </c>
      <c r="AQ532" s="49" t="s">
        <v>509</v>
      </c>
      <c r="AR532" s="49" t="s">
        <v>119</v>
      </c>
      <c r="AS532" s="49" t="s">
        <v>323</v>
      </c>
      <c r="AT532" s="49" t="s">
        <v>21</v>
      </c>
      <c r="AU532" s="114" t="str">
        <f t="shared" si="240"/>
        <v>Domine, M.E., 2011</v>
      </c>
      <c r="AV532" s="3"/>
      <c r="AW532" s="34" t="s">
        <v>843</v>
      </c>
    </row>
    <row r="533" spans="1:49" s="19" customFormat="1" x14ac:dyDescent="0.3">
      <c r="A533" s="49" t="s">
        <v>14</v>
      </c>
      <c r="B533" s="40" t="s">
        <v>8</v>
      </c>
      <c r="C533" s="52">
        <v>1.9</v>
      </c>
      <c r="D533" s="31" t="str">
        <f t="shared" si="232"/>
        <v>NA</v>
      </c>
      <c r="E533" s="32">
        <f t="shared" si="241"/>
        <v>1.9</v>
      </c>
      <c r="F533" s="97">
        <v>420</v>
      </c>
      <c r="G533" s="32">
        <f t="shared" si="242"/>
        <v>22105.263157894737</v>
      </c>
      <c r="H533" s="49" t="s">
        <v>22</v>
      </c>
      <c r="I533" s="49" t="s">
        <v>1241</v>
      </c>
      <c r="J533" s="49" t="s">
        <v>8</v>
      </c>
      <c r="K533" s="49">
        <v>1073</v>
      </c>
      <c r="L533" s="31"/>
      <c r="M533" s="49" t="s">
        <v>74</v>
      </c>
      <c r="N533" s="49" t="s">
        <v>56</v>
      </c>
      <c r="O533" s="31"/>
      <c r="P533" s="49" t="s">
        <v>199</v>
      </c>
      <c r="Q533" s="56">
        <v>8.6</v>
      </c>
      <c r="R533" s="31" t="str">
        <f t="shared" si="228"/>
        <v>NA</v>
      </c>
      <c r="S533" s="31"/>
      <c r="T533" s="49">
        <v>773</v>
      </c>
      <c r="U533" s="49" t="s">
        <v>1422</v>
      </c>
      <c r="V533" s="49">
        <v>3</v>
      </c>
      <c r="W533" s="49">
        <f>350+273</f>
        <v>623</v>
      </c>
      <c r="X533" s="49" t="s">
        <v>29</v>
      </c>
      <c r="Y533" s="32" t="str">
        <f t="shared" si="243"/>
        <v>NA</v>
      </c>
      <c r="Z533" s="32" t="str">
        <f t="shared" si="244"/>
        <v>NA</v>
      </c>
      <c r="AA533" s="32" t="s">
        <v>8</v>
      </c>
      <c r="AB533" s="49" t="s">
        <v>9</v>
      </c>
      <c r="AC533" s="32">
        <f t="shared" si="229"/>
        <v>24.222222222222221</v>
      </c>
      <c r="AD533" s="32">
        <f t="shared" si="230"/>
        <v>24.222222222222221</v>
      </c>
      <c r="AE533" s="32" t="str">
        <f t="shared" si="231"/>
        <v>NA</v>
      </c>
      <c r="AF533" s="32" t="str">
        <f t="shared" si="245"/>
        <v>NA</v>
      </c>
      <c r="AG533" s="40" t="s">
        <v>8</v>
      </c>
      <c r="AH533" s="52" t="s">
        <v>9</v>
      </c>
      <c r="AI533" s="40" t="s">
        <v>8</v>
      </c>
      <c r="AJ533" s="52" t="s">
        <v>9</v>
      </c>
      <c r="AK533" s="97">
        <v>45</v>
      </c>
      <c r="AL533" s="52" t="s">
        <v>9</v>
      </c>
      <c r="AM533" s="32">
        <f t="shared" si="246"/>
        <v>45</v>
      </c>
      <c r="AN533" s="40">
        <f t="shared" si="247"/>
        <v>45</v>
      </c>
      <c r="AO533" s="49" t="s">
        <v>2850</v>
      </c>
      <c r="AP533" s="49">
        <v>2011</v>
      </c>
      <c r="AQ533" s="49" t="s">
        <v>509</v>
      </c>
      <c r="AR533" s="49" t="s">
        <v>119</v>
      </c>
      <c r="AS533" s="49" t="s">
        <v>323</v>
      </c>
      <c r="AT533" s="49" t="s">
        <v>21</v>
      </c>
      <c r="AU533" s="114" t="str">
        <f t="shared" si="240"/>
        <v>Domine, M.E., 2011</v>
      </c>
      <c r="AV533" s="3"/>
      <c r="AW533" s="34" t="s">
        <v>843</v>
      </c>
    </row>
    <row r="534" spans="1:49" s="19" customFormat="1" x14ac:dyDescent="0.3">
      <c r="A534" s="49" t="s">
        <v>14</v>
      </c>
      <c r="B534" s="40" t="s">
        <v>8</v>
      </c>
      <c r="C534" s="52">
        <v>2</v>
      </c>
      <c r="D534" s="31" t="str">
        <f t="shared" si="232"/>
        <v>NA</v>
      </c>
      <c r="E534" s="32">
        <f t="shared" si="241"/>
        <v>2</v>
      </c>
      <c r="F534" s="97">
        <v>420</v>
      </c>
      <c r="G534" s="32">
        <f t="shared" si="242"/>
        <v>21000</v>
      </c>
      <c r="H534" s="49" t="s">
        <v>22</v>
      </c>
      <c r="I534" s="49" t="s">
        <v>1241</v>
      </c>
      <c r="J534" s="49" t="s">
        <v>8</v>
      </c>
      <c r="K534" s="49">
        <v>773</v>
      </c>
      <c r="L534" s="31"/>
      <c r="M534" s="49" t="s">
        <v>74</v>
      </c>
      <c r="N534" s="49" t="s">
        <v>56</v>
      </c>
      <c r="O534" s="31"/>
      <c r="P534" s="49" t="s">
        <v>199</v>
      </c>
      <c r="Q534" s="56">
        <v>8.6</v>
      </c>
      <c r="R534" s="31" t="str">
        <f t="shared" si="228"/>
        <v>NA</v>
      </c>
      <c r="S534" s="31"/>
      <c r="T534" s="49">
        <v>773</v>
      </c>
      <c r="U534" s="49" t="s">
        <v>1422</v>
      </c>
      <c r="V534" s="49">
        <v>3</v>
      </c>
      <c r="W534" s="49">
        <f>350+273</f>
        <v>623</v>
      </c>
      <c r="X534" s="49" t="s">
        <v>29</v>
      </c>
      <c r="Y534" s="32" t="str">
        <f t="shared" si="243"/>
        <v>NA</v>
      </c>
      <c r="Z534" s="32" t="str">
        <f t="shared" si="244"/>
        <v>NA</v>
      </c>
      <c r="AA534" s="32" t="s">
        <v>8</v>
      </c>
      <c r="AB534" s="49" t="s">
        <v>9</v>
      </c>
      <c r="AC534" s="32">
        <f t="shared" si="229"/>
        <v>24.222222222222221</v>
      </c>
      <c r="AD534" s="32">
        <f t="shared" si="230"/>
        <v>24.222222222222221</v>
      </c>
      <c r="AE534" s="32" t="str">
        <f t="shared" si="231"/>
        <v>NA</v>
      </c>
      <c r="AF534" s="32" t="str">
        <f t="shared" si="245"/>
        <v>NA</v>
      </c>
      <c r="AG534" s="40" t="s">
        <v>8</v>
      </c>
      <c r="AH534" s="52" t="s">
        <v>9</v>
      </c>
      <c r="AI534" s="40" t="s">
        <v>8</v>
      </c>
      <c r="AJ534" s="52" t="s">
        <v>9</v>
      </c>
      <c r="AK534" s="97">
        <v>45</v>
      </c>
      <c r="AL534" s="52" t="s">
        <v>9</v>
      </c>
      <c r="AM534" s="32">
        <f t="shared" si="246"/>
        <v>45</v>
      </c>
      <c r="AN534" s="40">
        <f t="shared" si="247"/>
        <v>45</v>
      </c>
      <c r="AO534" s="49" t="s">
        <v>2850</v>
      </c>
      <c r="AP534" s="49">
        <v>2011</v>
      </c>
      <c r="AQ534" s="49" t="s">
        <v>509</v>
      </c>
      <c r="AR534" s="49" t="s">
        <v>119</v>
      </c>
      <c r="AS534" s="49" t="s">
        <v>323</v>
      </c>
      <c r="AT534" s="49" t="s">
        <v>21</v>
      </c>
      <c r="AU534" s="114" t="str">
        <f t="shared" si="240"/>
        <v>Domine, M.E., 2011</v>
      </c>
      <c r="AV534" s="3"/>
      <c r="AW534" s="34" t="s">
        <v>843</v>
      </c>
    </row>
    <row r="535" spans="1:49" s="19" customFormat="1" x14ac:dyDescent="0.3">
      <c r="A535" s="31" t="s">
        <v>2439</v>
      </c>
      <c r="B535" s="97">
        <v>2</v>
      </c>
      <c r="C535" s="52">
        <v>1.96</v>
      </c>
      <c r="D535" s="31">
        <f t="shared" si="232"/>
        <v>2.0000000000000018E-2</v>
      </c>
      <c r="E535" s="32">
        <f t="shared" si="241"/>
        <v>2</v>
      </c>
      <c r="F535" s="97">
        <v>14</v>
      </c>
      <c r="G535" s="32">
        <f t="shared" si="242"/>
        <v>700</v>
      </c>
      <c r="H535" s="49" t="s">
        <v>322</v>
      </c>
      <c r="I535" s="49" t="s">
        <v>1242</v>
      </c>
      <c r="J535" s="49" t="s">
        <v>9</v>
      </c>
      <c r="K535" s="49">
        <f>973</f>
        <v>973</v>
      </c>
      <c r="L535" s="49">
        <v>2</v>
      </c>
      <c r="M535" s="49" t="s">
        <v>24</v>
      </c>
      <c r="N535" s="49" t="s">
        <v>56</v>
      </c>
      <c r="O535" s="31"/>
      <c r="P535" s="49" t="s">
        <v>199</v>
      </c>
      <c r="Q535" s="31"/>
      <c r="R535" s="31" t="str">
        <f t="shared" si="228"/>
        <v>NA</v>
      </c>
      <c r="S535" s="49">
        <v>2</v>
      </c>
      <c r="T535" s="49">
        <v>573</v>
      </c>
      <c r="U535" s="49" t="s">
        <v>1422</v>
      </c>
      <c r="V535" s="49">
        <v>1</v>
      </c>
      <c r="W535" s="49">
        <v>573</v>
      </c>
      <c r="X535" s="49" t="s">
        <v>17</v>
      </c>
      <c r="Y535" s="32" t="str">
        <f t="shared" si="243"/>
        <v>NA</v>
      </c>
      <c r="Z535" s="32" t="str">
        <f t="shared" si="244"/>
        <v>NA</v>
      </c>
      <c r="AA535" s="52">
        <v>23</v>
      </c>
      <c r="AB535" s="49" t="s">
        <v>9</v>
      </c>
      <c r="AC535" s="32" t="str">
        <f t="shared" si="229"/>
        <v>NA</v>
      </c>
      <c r="AD535" s="32">
        <f t="shared" si="230"/>
        <v>23</v>
      </c>
      <c r="AE535" s="32">
        <f t="shared" si="231"/>
        <v>47.391304347826086</v>
      </c>
      <c r="AF535" s="32">
        <f t="shared" si="245"/>
        <v>47.391304347826086</v>
      </c>
      <c r="AG535" s="40" t="s">
        <v>8</v>
      </c>
      <c r="AH535" s="52" t="s">
        <v>9</v>
      </c>
      <c r="AI535" s="40" t="s">
        <v>8</v>
      </c>
      <c r="AJ535" s="52" t="s">
        <v>9</v>
      </c>
      <c r="AK535" s="40" t="s">
        <v>8</v>
      </c>
      <c r="AL535" s="52" t="s">
        <v>9</v>
      </c>
      <c r="AM535" s="32">
        <f t="shared" si="246"/>
        <v>47.391304347826086</v>
      </c>
      <c r="AN535" s="40">
        <f t="shared" si="247"/>
        <v>47.391304347826086</v>
      </c>
      <c r="AO535" s="31" t="s">
        <v>2844</v>
      </c>
      <c r="AP535" s="49">
        <v>2011</v>
      </c>
      <c r="AQ535" s="49" t="s">
        <v>1797</v>
      </c>
      <c r="AR535" s="49" t="s">
        <v>75</v>
      </c>
      <c r="AS535" s="49" t="s">
        <v>321</v>
      </c>
      <c r="AT535" s="49" t="s">
        <v>62</v>
      </c>
      <c r="AU535" s="114" t="str">
        <f t="shared" si="240"/>
        <v>Eyssler, A., 2011</v>
      </c>
      <c r="AV535" s="3"/>
      <c r="AW535" s="50"/>
    </row>
    <row r="536" spans="1:49" s="19" customFormat="1" x14ac:dyDescent="0.3">
      <c r="A536" s="31" t="s">
        <v>2439</v>
      </c>
      <c r="B536" s="97">
        <v>2</v>
      </c>
      <c r="C536" s="52">
        <v>1.89</v>
      </c>
      <c r="D536" s="31">
        <f t="shared" si="232"/>
        <v>5.5000000000000049E-2</v>
      </c>
      <c r="E536" s="32">
        <f t="shared" si="241"/>
        <v>2</v>
      </c>
      <c r="F536" s="97">
        <v>14</v>
      </c>
      <c r="G536" s="32">
        <f t="shared" si="242"/>
        <v>700</v>
      </c>
      <c r="H536" s="49" t="s">
        <v>322</v>
      </c>
      <c r="I536" s="49" t="s">
        <v>1242</v>
      </c>
      <c r="J536" s="49" t="s">
        <v>9</v>
      </c>
      <c r="K536" s="49">
        <f>973</f>
        <v>973</v>
      </c>
      <c r="L536" s="49">
        <v>2</v>
      </c>
      <c r="M536" s="49" t="s">
        <v>24</v>
      </c>
      <c r="N536" s="49" t="s">
        <v>56</v>
      </c>
      <c r="O536" s="31"/>
      <c r="P536" s="49" t="s">
        <v>199</v>
      </c>
      <c r="Q536" s="31"/>
      <c r="R536" s="31" t="str">
        <f t="shared" si="228"/>
        <v>NA</v>
      </c>
      <c r="S536" s="49">
        <v>2</v>
      </c>
      <c r="T536" s="49">
        <v>773</v>
      </c>
      <c r="U536" s="49" t="s">
        <v>1422</v>
      </c>
      <c r="V536" s="49">
        <v>1</v>
      </c>
      <c r="W536" s="49">
        <v>573</v>
      </c>
      <c r="X536" s="49" t="s">
        <v>17</v>
      </c>
      <c r="Y536" s="32" t="str">
        <f t="shared" si="243"/>
        <v>NA</v>
      </c>
      <c r="Z536" s="32" t="str">
        <f t="shared" si="244"/>
        <v>NA</v>
      </c>
      <c r="AA536" s="52">
        <v>22</v>
      </c>
      <c r="AB536" s="49" t="s">
        <v>9</v>
      </c>
      <c r="AC536" s="32" t="str">
        <f t="shared" si="229"/>
        <v>NA</v>
      </c>
      <c r="AD536" s="32">
        <f t="shared" si="230"/>
        <v>22</v>
      </c>
      <c r="AE536" s="32">
        <f t="shared" si="231"/>
        <v>49.545454545454547</v>
      </c>
      <c r="AF536" s="32">
        <f t="shared" si="245"/>
        <v>49.545454545454547</v>
      </c>
      <c r="AG536" s="40" t="s">
        <v>8</v>
      </c>
      <c r="AH536" s="52" t="s">
        <v>9</v>
      </c>
      <c r="AI536" s="40" t="s">
        <v>8</v>
      </c>
      <c r="AJ536" s="52" t="s">
        <v>9</v>
      </c>
      <c r="AK536" s="40" t="s">
        <v>8</v>
      </c>
      <c r="AL536" s="52" t="s">
        <v>9</v>
      </c>
      <c r="AM536" s="32">
        <f t="shared" si="246"/>
        <v>49.545454545454547</v>
      </c>
      <c r="AN536" s="40">
        <f t="shared" si="247"/>
        <v>49.545454545454547</v>
      </c>
      <c r="AO536" s="31" t="s">
        <v>2844</v>
      </c>
      <c r="AP536" s="49">
        <v>2011</v>
      </c>
      <c r="AQ536" s="49" t="s">
        <v>1797</v>
      </c>
      <c r="AR536" s="49" t="s">
        <v>75</v>
      </c>
      <c r="AS536" s="49" t="s">
        <v>321</v>
      </c>
      <c r="AT536" s="49" t="s">
        <v>62</v>
      </c>
      <c r="AU536" s="114" t="str">
        <f t="shared" si="240"/>
        <v>Eyssler, A., 2011</v>
      </c>
      <c r="AV536" s="3"/>
      <c r="AW536" s="50"/>
    </row>
    <row r="537" spans="1:49" s="19" customFormat="1" x14ac:dyDescent="0.3">
      <c r="A537" s="31" t="s">
        <v>2439</v>
      </c>
      <c r="B537" s="97">
        <v>2</v>
      </c>
      <c r="C537" s="52">
        <v>1.95</v>
      </c>
      <c r="D537" s="31">
        <f t="shared" si="232"/>
        <v>2.5000000000000022E-2</v>
      </c>
      <c r="E537" s="32">
        <f t="shared" si="241"/>
        <v>2</v>
      </c>
      <c r="F537" s="97">
        <v>14</v>
      </c>
      <c r="G537" s="32">
        <f t="shared" si="242"/>
        <v>700</v>
      </c>
      <c r="H537" s="49" t="s">
        <v>322</v>
      </c>
      <c r="I537" s="49" t="s">
        <v>1242</v>
      </c>
      <c r="J537" s="49" t="s">
        <v>9</v>
      </c>
      <c r="K537" s="49">
        <f>973</f>
        <v>973</v>
      </c>
      <c r="L537" s="49">
        <v>2</v>
      </c>
      <c r="M537" s="49" t="s">
        <v>24</v>
      </c>
      <c r="N537" s="49" t="s">
        <v>56</v>
      </c>
      <c r="O537" s="31"/>
      <c r="P537" s="49" t="s">
        <v>199</v>
      </c>
      <c r="Q537" s="31"/>
      <c r="R537" s="31" t="str">
        <f t="shared" si="228"/>
        <v>NA</v>
      </c>
      <c r="S537" s="49">
        <v>2</v>
      </c>
      <c r="T537" s="49">
        <v>973</v>
      </c>
      <c r="U537" s="49" t="s">
        <v>1422</v>
      </c>
      <c r="V537" s="49">
        <v>1</v>
      </c>
      <c r="W537" s="49">
        <v>573</v>
      </c>
      <c r="X537" s="49" t="s">
        <v>17</v>
      </c>
      <c r="Y537" s="32" t="str">
        <f t="shared" si="243"/>
        <v>NA</v>
      </c>
      <c r="Z537" s="32" t="str">
        <f t="shared" si="244"/>
        <v>NA</v>
      </c>
      <c r="AA537" s="52">
        <v>12</v>
      </c>
      <c r="AB537" s="49" t="s">
        <v>9</v>
      </c>
      <c r="AC537" s="32" t="str">
        <f t="shared" si="229"/>
        <v>NA</v>
      </c>
      <c r="AD537" s="32">
        <f t="shared" si="230"/>
        <v>12</v>
      </c>
      <c r="AE537" s="32">
        <f t="shared" si="231"/>
        <v>90.833333333333329</v>
      </c>
      <c r="AF537" s="32">
        <f t="shared" si="245"/>
        <v>90.833333333333329</v>
      </c>
      <c r="AG537" s="40" t="s">
        <v>8</v>
      </c>
      <c r="AH537" s="52" t="s">
        <v>9</v>
      </c>
      <c r="AI537" s="40" t="s">
        <v>8</v>
      </c>
      <c r="AJ537" s="52" t="s">
        <v>9</v>
      </c>
      <c r="AK537" s="40" t="s">
        <v>8</v>
      </c>
      <c r="AL537" s="52" t="s">
        <v>9</v>
      </c>
      <c r="AM537" s="32">
        <f t="shared" si="246"/>
        <v>90.833333333333329</v>
      </c>
      <c r="AN537" s="40">
        <f t="shared" si="247"/>
        <v>90.833333333333329</v>
      </c>
      <c r="AO537" s="31" t="s">
        <v>2844</v>
      </c>
      <c r="AP537" s="49">
        <v>2011</v>
      </c>
      <c r="AQ537" s="49" t="s">
        <v>1797</v>
      </c>
      <c r="AR537" s="49" t="s">
        <v>75</v>
      </c>
      <c r="AS537" s="49" t="s">
        <v>321</v>
      </c>
      <c r="AT537" s="49" t="s">
        <v>62</v>
      </c>
      <c r="AU537" s="114" t="str">
        <f t="shared" si="240"/>
        <v>Eyssler, A., 2011</v>
      </c>
      <c r="AV537" s="3"/>
      <c r="AW537" s="50"/>
    </row>
    <row r="538" spans="1:49" s="19" customFormat="1" x14ac:dyDescent="0.3">
      <c r="A538" s="31" t="s">
        <v>2439</v>
      </c>
      <c r="B538" s="97">
        <v>2</v>
      </c>
      <c r="C538" s="52">
        <v>2.0099999999999998</v>
      </c>
      <c r="D538" s="31">
        <f t="shared" si="232"/>
        <v>4.9999999999998934E-3</v>
      </c>
      <c r="E538" s="32">
        <f t="shared" si="241"/>
        <v>2</v>
      </c>
      <c r="F538" s="97">
        <v>14</v>
      </c>
      <c r="G538" s="32">
        <f t="shared" si="242"/>
        <v>700</v>
      </c>
      <c r="H538" s="49" t="s">
        <v>322</v>
      </c>
      <c r="I538" s="49" t="s">
        <v>1242</v>
      </c>
      <c r="J538" s="49" t="s">
        <v>9</v>
      </c>
      <c r="K538" s="49">
        <f>973</f>
        <v>973</v>
      </c>
      <c r="L538" s="49">
        <v>2</v>
      </c>
      <c r="M538" s="49" t="s">
        <v>24</v>
      </c>
      <c r="N538" s="49" t="s">
        <v>56</v>
      </c>
      <c r="O538" s="31"/>
      <c r="P538" s="49" t="s">
        <v>199</v>
      </c>
      <c r="Q538" s="31"/>
      <c r="R538" s="31" t="str">
        <f t="shared" si="228"/>
        <v>NA</v>
      </c>
      <c r="S538" s="49">
        <v>2</v>
      </c>
      <c r="T538" s="49">
        <v>1273</v>
      </c>
      <c r="U538" s="49" t="s">
        <v>1422</v>
      </c>
      <c r="V538" s="49">
        <v>1</v>
      </c>
      <c r="W538" s="49">
        <v>573</v>
      </c>
      <c r="X538" s="49" t="s">
        <v>17</v>
      </c>
      <c r="Y538" s="32" t="str">
        <f t="shared" si="243"/>
        <v>NA</v>
      </c>
      <c r="Z538" s="32" t="str">
        <f t="shared" si="244"/>
        <v>NA</v>
      </c>
      <c r="AA538" s="52">
        <v>4</v>
      </c>
      <c r="AB538" s="49" t="s">
        <v>9</v>
      </c>
      <c r="AC538" s="32" t="str">
        <f t="shared" si="229"/>
        <v>NA</v>
      </c>
      <c r="AD538" s="32">
        <f t="shared" si="230"/>
        <v>4</v>
      </c>
      <c r="AE538" s="32">
        <f t="shared" si="231"/>
        <v>272.5</v>
      </c>
      <c r="AF538" s="32">
        <f t="shared" si="245"/>
        <v>272.5</v>
      </c>
      <c r="AG538" s="40" t="s">
        <v>8</v>
      </c>
      <c r="AH538" s="52" t="s">
        <v>9</v>
      </c>
      <c r="AI538" s="40" t="s">
        <v>8</v>
      </c>
      <c r="AJ538" s="52" t="s">
        <v>9</v>
      </c>
      <c r="AK538" s="40" t="s">
        <v>8</v>
      </c>
      <c r="AL538" s="52" t="s">
        <v>9</v>
      </c>
      <c r="AM538" s="32">
        <f t="shared" si="246"/>
        <v>272.5</v>
      </c>
      <c r="AN538" s="40">
        <f t="shared" si="247"/>
        <v>272.5</v>
      </c>
      <c r="AO538" s="31" t="s">
        <v>2844</v>
      </c>
      <c r="AP538" s="49">
        <v>2011</v>
      </c>
      <c r="AQ538" s="49" t="s">
        <v>1797</v>
      </c>
      <c r="AR538" s="49" t="s">
        <v>75</v>
      </c>
      <c r="AS538" s="49" t="s">
        <v>321</v>
      </c>
      <c r="AT538" s="49" t="s">
        <v>62</v>
      </c>
      <c r="AU538" s="114" t="str">
        <f t="shared" si="240"/>
        <v>Eyssler, A., 2011</v>
      </c>
      <c r="AV538" s="3"/>
      <c r="AW538" s="50"/>
    </row>
    <row r="539" spans="1:49" s="19" customFormat="1" x14ac:dyDescent="0.3">
      <c r="A539" s="49" t="s">
        <v>1954</v>
      </c>
      <c r="B539" s="40" t="s">
        <v>8</v>
      </c>
      <c r="C539" s="52">
        <v>5</v>
      </c>
      <c r="D539" s="31" t="str">
        <f t="shared" si="232"/>
        <v>NA</v>
      </c>
      <c r="E539" s="32">
        <f t="shared" si="241"/>
        <v>5</v>
      </c>
      <c r="F539" s="97">
        <v>1787</v>
      </c>
      <c r="G539" s="32">
        <f t="shared" si="242"/>
        <v>35740</v>
      </c>
      <c r="H539" s="49" t="s">
        <v>63</v>
      </c>
      <c r="I539" s="49" t="s">
        <v>1244</v>
      </c>
      <c r="J539" s="49" t="s">
        <v>1245</v>
      </c>
      <c r="K539" s="31"/>
      <c r="L539" s="31"/>
      <c r="M539" s="49" t="s">
        <v>10</v>
      </c>
      <c r="N539" s="31" t="s">
        <v>1449</v>
      </c>
      <c r="O539" s="74">
        <v>10.5</v>
      </c>
      <c r="P539" s="49" t="s">
        <v>89</v>
      </c>
      <c r="Q539" s="31"/>
      <c r="R539" s="31" t="str">
        <f t="shared" si="228"/>
        <v>NA</v>
      </c>
      <c r="S539" s="31"/>
      <c r="T539" s="31"/>
      <c r="U539" s="49" t="s">
        <v>1423</v>
      </c>
      <c r="V539" s="31"/>
      <c r="W539" s="49">
        <v>353</v>
      </c>
      <c r="X539" s="49" t="s">
        <v>29</v>
      </c>
      <c r="Y539" s="32" t="str">
        <f t="shared" si="243"/>
        <v>NA</v>
      </c>
      <c r="Z539" s="32" t="str">
        <f t="shared" si="244"/>
        <v>NA</v>
      </c>
      <c r="AA539" s="32" t="s">
        <v>8</v>
      </c>
      <c r="AB539" s="49" t="s">
        <v>9</v>
      </c>
      <c r="AC539" s="32">
        <f t="shared" si="229"/>
        <v>40.370370370370374</v>
      </c>
      <c r="AD539" s="32">
        <f t="shared" si="230"/>
        <v>40.370370370370374</v>
      </c>
      <c r="AE539" s="32" t="str">
        <f t="shared" si="231"/>
        <v>NA</v>
      </c>
      <c r="AF539" s="32" t="str">
        <f t="shared" si="245"/>
        <v>NA</v>
      </c>
      <c r="AG539" s="40" t="s">
        <v>8</v>
      </c>
      <c r="AH539" s="52" t="s">
        <v>9</v>
      </c>
      <c r="AI539" s="40" t="s">
        <v>8</v>
      </c>
      <c r="AJ539" s="52" t="s">
        <v>9</v>
      </c>
      <c r="AK539" s="97">
        <v>27</v>
      </c>
      <c r="AL539" s="52" t="s">
        <v>9</v>
      </c>
      <c r="AM539" s="32">
        <f t="shared" si="246"/>
        <v>27</v>
      </c>
      <c r="AN539" s="40">
        <f t="shared" si="247"/>
        <v>27</v>
      </c>
      <c r="AO539" s="31" t="s">
        <v>2854</v>
      </c>
      <c r="AP539" s="49">
        <v>2011</v>
      </c>
      <c r="AQ539" s="49" t="s">
        <v>508</v>
      </c>
      <c r="AR539" s="49" t="s">
        <v>11</v>
      </c>
      <c r="AS539" s="49" t="s">
        <v>320</v>
      </c>
      <c r="AT539" s="49" t="s">
        <v>21</v>
      </c>
      <c r="AU539" s="114" t="str">
        <f t="shared" si="240"/>
        <v>Ma, L., 2011</v>
      </c>
      <c r="AV539" s="53"/>
      <c r="AW539" s="50"/>
    </row>
    <row r="540" spans="1:49" s="19" customFormat="1" x14ac:dyDescent="0.3">
      <c r="A540" s="49" t="s">
        <v>1954</v>
      </c>
      <c r="B540" s="40" t="s">
        <v>8</v>
      </c>
      <c r="C540" s="52">
        <v>5</v>
      </c>
      <c r="D540" s="31" t="str">
        <f t="shared" si="232"/>
        <v>NA</v>
      </c>
      <c r="E540" s="32">
        <f t="shared" si="241"/>
        <v>5</v>
      </c>
      <c r="F540" s="97">
        <v>1655</v>
      </c>
      <c r="G540" s="32">
        <f t="shared" si="242"/>
        <v>33100</v>
      </c>
      <c r="H540" s="49" t="s">
        <v>63</v>
      </c>
      <c r="I540" s="49" t="s">
        <v>1244</v>
      </c>
      <c r="J540" s="49" t="s">
        <v>1246</v>
      </c>
      <c r="K540" s="31"/>
      <c r="L540" s="31"/>
      <c r="M540" s="49" t="s">
        <v>10</v>
      </c>
      <c r="N540" s="31" t="s">
        <v>1449</v>
      </c>
      <c r="O540" s="74">
        <v>10.5</v>
      </c>
      <c r="P540" s="49" t="s">
        <v>89</v>
      </c>
      <c r="Q540" s="31"/>
      <c r="R540" s="31" t="str">
        <f t="shared" si="228"/>
        <v>NA</v>
      </c>
      <c r="S540" s="31"/>
      <c r="T540" s="31"/>
      <c r="U540" s="49" t="s">
        <v>1423</v>
      </c>
      <c r="V540" s="31"/>
      <c r="W540" s="49">
        <v>353</v>
      </c>
      <c r="X540" s="49" t="s">
        <v>29</v>
      </c>
      <c r="Y540" s="32" t="str">
        <f t="shared" si="243"/>
        <v>NA</v>
      </c>
      <c r="Z540" s="32" t="str">
        <f t="shared" si="244"/>
        <v>NA</v>
      </c>
      <c r="AA540" s="32" t="s">
        <v>8</v>
      </c>
      <c r="AB540" s="49" t="s">
        <v>9</v>
      </c>
      <c r="AC540" s="32">
        <f t="shared" si="229"/>
        <v>16.029411764705884</v>
      </c>
      <c r="AD540" s="32">
        <f t="shared" si="230"/>
        <v>16.029411764705884</v>
      </c>
      <c r="AE540" s="32" t="str">
        <f t="shared" si="231"/>
        <v>NA</v>
      </c>
      <c r="AF540" s="32" t="str">
        <f t="shared" si="245"/>
        <v>NA</v>
      </c>
      <c r="AG540" s="40" t="s">
        <v>8</v>
      </c>
      <c r="AH540" s="52" t="s">
        <v>9</v>
      </c>
      <c r="AI540" s="97">
        <v>74</v>
      </c>
      <c r="AJ540" s="52" t="s">
        <v>9</v>
      </c>
      <c r="AK540" s="97">
        <v>68</v>
      </c>
      <c r="AL540" s="52" t="s">
        <v>9</v>
      </c>
      <c r="AM540" s="32">
        <f t="shared" si="246"/>
        <v>68</v>
      </c>
      <c r="AN540" s="40">
        <f t="shared" si="247"/>
        <v>68</v>
      </c>
      <c r="AO540" s="31" t="s">
        <v>2854</v>
      </c>
      <c r="AP540" s="49">
        <v>2011</v>
      </c>
      <c r="AQ540" s="49" t="s">
        <v>508</v>
      </c>
      <c r="AR540" s="49" t="s">
        <v>11</v>
      </c>
      <c r="AS540" s="49" t="s">
        <v>320</v>
      </c>
      <c r="AT540" s="49" t="s">
        <v>21</v>
      </c>
      <c r="AU540" s="114" t="str">
        <f t="shared" si="240"/>
        <v>Ma, L., 2011</v>
      </c>
      <c r="AV540" s="53"/>
      <c r="AW540" s="50"/>
    </row>
    <row r="541" spans="1:49" s="19" customFormat="1" x14ac:dyDescent="0.3">
      <c r="A541" s="49" t="s">
        <v>1954</v>
      </c>
      <c r="B541" s="40" t="s">
        <v>8</v>
      </c>
      <c r="C541" s="52">
        <v>5</v>
      </c>
      <c r="D541" s="31" t="str">
        <f t="shared" si="232"/>
        <v>NA</v>
      </c>
      <c r="E541" s="32">
        <f t="shared" si="241"/>
        <v>5</v>
      </c>
      <c r="F541" s="97">
        <v>1548</v>
      </c>
      <c r="G541" s="32">
        <f t="shared" si="242"/>
        <v>30960</v>
      </c>
      <c r="H541" s="49" t="s">
        <v>63</v>
      </c>
      <c r="I541" s="49" t="s">
        <v>1244</v>
      </c>
      <c r="J541" s="49" t="s">
        <v>1247</v>
      </c>
      <c r="K541" s="31"/>
      <c r="L541" s="31"/>
      <c r="M541" s="49" t="s">
        <v>10</v>
      </c>
      <c r="N541" s="31" t="s">
        <v>1449</v>
      </c>
      <c r="O541" s="74">
        <v>10.5</v>
      </c>
      <c r="P541" s="49" t="s">
        <v>89</v>
      </c>
      <c r="Q541" s="31"/>
      <c r="R541" s="31" t="str">
        <f t="shared" si="228"/>
        <v>NA</v>
      </c>
      <c r="S541" s="31"/>
      <c r="T541" s="31"/>
      <c r="U541" s="49" t="s">
        <v>1423</v>
      </c>
      <c r="V541" s="31"/>
      <c r="W541" s="49">
        <v>353</v>
      </c>
      <c r="X541" s="49" t="s">
        <v>29</v>
      </c>
      <c r="Y541" s="32" t="str">
        <f t="shared" si="243"/>
        <v>NA</v>
      </c>
      <c r="Z541" s="32" t="str">
        <f t="shared" si="244"/>
        <v>NA</v>
      </c>
      <c r="AA541" s="32" t="s">
        <v>8</v>
      </c>
      <c r="AB541" s="49" t="s">
        <v>9</v>
      </c>
      <c r="AC541" s="32">
        <f t="shared" si="229"/>
        <v>11.978021978021978</v>
      </c>
      <c r="AD541" s="32">
        <f t="shared" si="230"/>
        <v>11.978021978021978</v>
      </c>
      <c r="AE541" s="32" t="str">
        <f t="shared" si="231"/>
        <v>NA</v>
      </c>
      <c r="AF541" s="32" t="str">
        <f t="shared" si="245"/>
        <v>NA</v>
      </c>
      <c r="AG541" s="40" t="s">
        <v>8</v>
      </c>
      <c r="AH541" s="52" t="s">
        <v>9</v>
      </c>
      <c r="AI541" s="97">
        <v>98</v>
      </c>
      <c r="AJ541" s="52" t="s">
        <v>9</v>
      </c>
      <c r="AK541" s="97">
        <v>91</v>
      </c>
      <c r="AL541" s="52" t="s">
        <v>9</v>
      </c>
      <c r="AM541" s="32">
        <f t="shared" si="246"/>
        <v>91</v>
      </c>
      <c r="AN541" s="40">
        <f t="shared" si="247"/>
        <v>91</v>
      </c>
      <c r="AO541" s="31" t="s">
        <v>2854</v>
      </c>
      <c r="AP541" s="49">
        <v>2011</v>
      </c>
      <c r="AQ541" s="49" t="s">
        <v>508</v>
      </c>
      <c r="AR541" s="49" t="s">
        <v>11</v>
      </c>
      <c r="AS541" s="49" t="s">
        <v>320</v>
      </c>
      <c r="AT541" s="49" t="s">
        <v>21</v>
      </c>
      <c r="AU541" s="114" t="str">
        <f t="shared" si="240"/>
        <v>Ma, L., 2011</v>
      </c>
      <c r="AV541" s="53"/>
      <c r="AW541" s="50"/>
    </row>
    <row r="542" spans="1:49" s="19" customFormat="1" x14ac:dyDescent="0.3">
      <c r="A542" s="49" t="s">
        <v>1954</v>
      </c>
      <c r="B542" s="40" t="s">
        <v>8</v>
      </c>
      <c r="C542" s="52">
        <v>5</v>
      </c>
      <c r="D542" s="31" t="str">
        <f t="shared" si="232"/>
        <v>NA</v>
      </c>
      <c r="E542" s="32">
        <f t="shared" si="241"/>
        <v>5</v>
      </c>
      <c r="F542" s="97">
        <v>1252</v>
      </c>
      <c r="G542" s="32">
        <f t="shared" si="242"/>
        <v>25040</v>
      </c>
      <c r="H542" s="49" t="s">
        <v>63</v>
      </c>
      <c r="I542" s="49" t="s">
        <v>1244</v>
      </c>
      <c r="J542" s="49" t="s">
        <v>1248</v>
      </c>
      <c r="K542" s="31"/>
      <c r="L542" s="31"/>
      <c r="M542" s="49" t="s">
        <v>10</v>
      </c>
      <c r="N542" s="31" t="s">
        <v>1449</v>
      </c>
      <c r="O542" s="74">
        <v>10.5</v>
      </c>
      <c r="P542" s="49" t="s">
        <v>89</v>
      </c>
      <c r="Q542" s="31"/>
      <c r="R542" s="31" t="str">
        <f t="shared" si="228"/>
        <v>NA</v>
      </c>
      <c r="S542" s="31"/>
      <c r="T542" s="31"/>
      <c r="U542" s="49" t="s">
        <v>1423</v>
      </c>
      <c r="V542" s="31"/>
      <c r="W542" s="49">
        <v>353</v>
      </c>
      <c r="X542" s="49" t="s">
        <v>29</v>
      </c>
      <c r="Y542" s="32" t="str">
        <f t="shared" si="243"/>
        <v>NA</v>
      </c>
      <c r="Z542" s="32" t="str">
        <f t="shared" si="244"/>
        <v>NA</v>
      </c>
      <c r="AA542" s="32" t="s">
        <v>8</v>
      </c>
      <c r="AB542" s="49" t="s">
        <v>9</v>
      </c>
      <c r="AC542" s="32">
        <f t="shared" si="229"/>
        <v>8.014705882352942</v>
      </c>
      <c r="AD542" s="32">
        <f t="shared" si="230"/>
        <v>8.014705882352942</v>
      </c>
      <c r="AE542" s="32" t="str">
        <f t="shared" si="231"/>
        <v>NA</v>
      </c>
      <c r="AF542" s="32" t="str">
        <f t="shared" si="245"/>
        <v>NA</v>
      </c>
      <c r="AG542" s="40" t="s">
        <v>8</v>
      </c>
      <c r="AH542" s="52" t="s">
        <v>9</v>
      </c>
      <c r="AI542" s="97">
        <v>135</v>
      </c>
      <c r="AJ542" s="52" t="s">
        <v>9</v>
      </c>
      <c r="AK542" s="97">
        <v>136</v>
      </c>
      <c r="AL542" s="52" t="s">
        <v>9</v>
      </c>
      <c r="AM542" s="32">
        <f t="shared" si="246"/>
        <v>136</v>
      </c>
      <c r="AN542" s="40">
        <f t="shared" si="247"/>
        <v>136</v>
      </c>
      <c r="AO542" s="31" t="s">
        <v>2854</v>
      </c>
      <c r="AP542" s="49">
        <v>2011</v>
      </c>
      <c r="AQ542" s="49" t="s">
        <v>508</v>
      </c>
      <c r="AR542" s="49" t="s">
        <v>11</v>
      </c>
      <c r="AS542" s="49" t="s">
        <v>320</v>
      </c>
      <c r="AT542" s="49" t="s">
        <v>21</v>
      </c>
      <c r="AU542" s="114" t="str">
        <f t="shared" si="240"/>
        <v>Ma, L., 2011</v>
      </c>
      <c r="AV542" s="53"/>
      <c r="AW542" s="50"/>
    </row>
    <row r="543" spans="1:49" s="19" customFormat="1" x14ac:dyDescent="0.3">
      <c r="A543" s="49" t="s">
        <v>1954</v>
      </c>
      <c r="B543" s="40" t="s">
        <v>8</v>
      </c>
      <c r="C543" s="52">
        <v>5</v>
      </c>
      <c r="D543" s="31" t="str">
        <f t="shared" si="232"/>
        <v>NA</v>
      </c>
      <c r="E543" s="32">
        <f t="shared" si="241"/>
        <v>5</v>
      </c>
      <c r="F543" s="97">
        <v>664</v>
      </c>
      <c r="G543" s="32">
        <f t="shared" si="242"/>
        <v>13280</v>
      </c>
      <c r="H543" s="49" t="s">
        <v>63</v>
      </c>
      <c r="I543" s="49" t="s">
        <v>1244</v>
      </c>
      <c r="J543" s="49" t="s">
        <v>1249</v>
      </c>
      <c r="K543" s="31"/>
      <c r="L543" s="31"/>
      <c r="M543" s="49" t="s">
        <v>10</v>
      </c>
      <c r="N543" s="31" t="s">
        <v>1449</v>
      </c>
      <c r="O543" s="74">
        <v>10.5</v>
      </c>
      <c r="P543" s="49" t="s">
        <v>89</v>
      </c>
      <c r="Q543" s="31"/>
      <c r="R543" s="31" t="str">
        <f t="shared" si="228"/>
        <v>NA</v>
      </c>
      <c r="S543" s="31"/>
      <c r="T543" s="31"/>
      <c r="U543" s="49" t="s">
        <v>1423</v>
      </c>
      <c r="V543" s="31"/>
      <c r="W543" s="49">
        <v>353</v>
      </c>
      <c r="X543" s="49" t="s">
        <v>29</v>
      </c>
      <c r="Y543" s="32" t="str">
        <f t="shared" si="243"/>
        <v>NA</v>
      </c>
      <c r="Z543" s="32" t="str">
        <f t="shared" si="244"/>
        <v>NA</v>
      </c>
      <c r="AA543" s="32" t="s">
        <v>8</v>
      </c>
      <c r="AB543" s="49" t="s">
        <v>9</v>
      </c>
      <c r="AC543" s="32">
        <f t="shared" si="229"/>
        <v>5.45</v>
      </c>
      <c r="AD543" s="32">
        <f t="shared" si="230"/>
        <v>5.45</v>
      </c>
      <c r="AE543" s="32" t="str">
        <f t="shared" si="231"/>
        <v>NA</v>
      </c>
      <c r="AF543" s="32" t="str">
        <f t="shared" si="245"/>
        <v>NA</v>
      </c>
      <c r="AG543" s="40" t="s">
        <v>8</v>
      </c>
      <c r="AH543" s="52" t="s">
        <v>9</v>
      </c>
      <c r="AI543" s="97">
        <v>220</v>
      </c>
      <c r="AJ543" s="52" t="s">
        <v>9</v>
      </c>
      <c r="AK543" s="97">
        <v>200</v>
      </c>
      <c r="AL543" s="52" t="s">
        <v>9</v>
      </c>
      <c r="AM543" s="32">
        <f t="shared" si="246"/>
        <v>200</v>
      </c>
      <c r="AN543" s="40">
        <f t="shared" si="247"/>
        <v>200</v>
      </c>
      <c r="AO543" s="31" t="s">
        <v>2854</v>
      </c>
      <c r="AP543" s="49">
        <v>2011</v>
      </c>
      <c r="AQ543" s="49" t="s">
        <v>508</v>
      </c>
      <c r="AR543" s="49" t="s">
        <v>11</v>
      </c>
      <c r="AS543" s="49" t="s">
        <v>320</v>
      </c>
      <c r="AT543" s="49" t="s">
        <v>21</v>
      </c>
      <c r="AU543" s="114" t="str">
        <f t="shared" si="240"/>
        <v>Ma, L., 2011</v>
      </c>
      <c r="AV543" s="53"/>
      <c r="AW543" s="50"/>
    </row>
    <row r="544" spans="1:49" s="19" customFormat="1" x14ac:dyDescent="0.3">
      <c r="A544" s="49" t="s">
        <v>1954</v>
      </c>
      <c r="B544" s="40" t="s">
        <v>8</v>
      </c>
      <c r="C544" s="52">
        <v>2</v>
      </c>
      <c r="D544" s="31" t="str">
        <f t="shared" si="232"/>
        <v>NA</v>
      </c>
      <c r="E544" s="32">
        <f t="shared" si="241"/>
        <v>2</v>
      </c>
      <c r="F544" s="97">
        <v>1846</v>
      </c>
      <c r="G544" s="32">
        <f t="shared" si="242"/>
        <v>92300</v>
      </c>
      <c r="H544" s="49" t="s">
        <v>63</v>
      </c>
      <c r="I544" s="49" t="s">
        <v>1244</v>
      </c>
      <c r="J544" s="49" t="s">
        <v>1250</v>
      </c>
      <c r="K544" s="31"/>
      <c r="L544" s="31"/>
      <c r="M544" s="49" t="s">
        <v>10</v>
      </c>
      <c r="N544" s="31" t="s">
        <v>1449</v>
      </c>
      <c r="O544" s="74">
        <v>10.5</v>
      </c>
      <c r="P544" s="49" t="s">
        <v>89</v>
      </c>
      <c r="Q544" s="31"/>
      <c r="R544" s="31" t="str">
        <f t="shared" si="228"/>
        <v>NA</v>
      </c>
      <c r="S544" s="31"/>
      <c r="T544" s="31"/>
      <c r="U544" s="49" t="s">
        <v>1423</v>
      </c>
      <c r="V544" s="31"/>
      <c r="W544" s="49">
        <v>353</v>
      </c>
      <c r="X544" s="49" t="s">
        <v>29</v>
      </c>
      <c r="Y544" s="32" t="str">
        <f t="shared" si="243"/>
        <v>NA</v>
      </c>
      <c r="Z544" s="32" t="str">
        <f t="shared" si="244"/>
        <v>NA</v>
      </c>
      <c r="AA544" s="32" t="s">
        <v>8</v>
      </c>
      <c r="AB544" s="49" t="s">
        <v>9</v>
      </c>
      <c r="AC544" s="32">
        <f t="shared" si="229"/>
        <v>5</v>
      </c>
      <c r="AD544" s="32">
        <f t="shared" si="230"/>
        <v>5</v>
      </c>
      <c r="AE544" s="32" t="str">
        <f t="shared" si="231"/>
        <v>NA</v>
      </c>
      <c r="AF544" s="32" t="str">
        <f t="shared" si="245"/>
        <v>NA</v>
      </c>
      <c r="AG544" s="40" t="s">
        <v>8</v>
      </c>
      <c r="AH544" s="52" t="s">
        <v>9</v>
      </c>
      <c r="AI544" s="97">
        <v>234</v>
      </c>
      <c r="AJ544" s="52" t="s">
        <v>9</v>
      </c>
      <c r="AK544" s="97">
        <v>218</v>
      </c>
      <c r="AL544" s="52" t="s">
        <v>9</v>
      </c>
      <c r="AM544" s="32">
        <f t="shared" si="246"/>
        <v>218</v>
      </c>
      <c r="AN544" s="40">
        <f t="shared" si="247"/>
        <v>218</v>
      </c>
      <c r="AO544" s="31" t="s">
        <v>2854</v>
      </c>
      <c r="AP544" s="49">
        <v>2011</v>
      </c>
      <c r="AQ544" s="49" t="s">
        <v>508</v>
      </c>
      <c r="AR544" s="49" t="s">
        <v>11</v>
      </c>
      <c r="AS544" s="49" t="s">
        <v>320</v>
      </c>
      <c r="AT544" s="49" t="s">
        <v>21</v>
      </c>
      <c r="AU544" s="114" t="str">
        <f t="shared" si="240"/>
        <v>Ma, L., 2011</v>
      </c>
      <c r="AV544" s="53"/>
      <c r="AW544" s="50"/>
    </row>
    <row r="545" spans="1:49" s="19" customFormat="1" x14ac:dyDescent="0.3">
      <c r="A545" s="31" t="s">
        <v>2439</v>
      </c>
      <c r="B545" s="97">
        <v>2.8</v>
      </c>
      <c r="C545" s="32" t="s">
        <v>8</v>
      </c>
      <c r="D545" s="31" t="str">
        <f t="shared" si="232"/>
        <v>NA</v>
      </c>
      <c r="E545" s="32">
        <f t="shared" si="241"/>
        <v>2.8</v>
      </c>
      <c r="F545" s="97">
        <v>1055</v>
      </c>
      <c r="G545" s="32">
        <f t="shared" si="242"/>
        <v>37678.571428571428</v>
      </c>
      <c r="H545" s="49" t="s">
        <v>63</v>
      </c>
      <c r="I545" s="49" t="s">
        <v>1252</v>
      </c>
      <c r="J545" s="49" t="s">
        <v>9</v>
      </c>
      <c r="K545" s="31"/>
      <c r="L545" s="31"/>
      <c r="M545" s="49" t="s">
        <v>10</v>
      </c>
      <c r="N545" s="31"/>
      <c r="O545" s="31"/>
      <c r="P545" s="49" t="s">
        <v>199</v>
      </c>
      <c r="Q545" s="31"/>
      <c r="R545" s="31" t="str">
        <f t="shared" si="228"/>
        <v>NA</v>
      </c>
      <c r="S545" s="49">
        <v>2</v>
      </c>
      <c r="T545" s="49">
        <v>673</v>
      </c>
      <c r="U545" s="49" t="s">
        <v>1422</v>
      </c>
      <c r="V545" s="49">
        <v>3</v>
      </c>
      <c r="W545" s="49">
        <v>623</v>
      </c>
      <c r="X545" s="49" t="s">
        <v>29</v>
      </c>
      <c r="Y545" s="32" t="str">
        <f t="shared" si="243"/>
        <v>NA</v>
      </c>
      <c r="Z545" s="32" t="str">
        <f t="shared" si="244"/>
        <v>NA</v>
      </c>
      <c r="AA545" s="32" t="s">
        <v>8</v>
      </c>
      <c r="AB545" s="49" t="s">
        <v>9</v>
      </c>
      <c r="AC545" s="32">
        <f t="shared" si="229"/>
        <v>33.030303030303031</v>
      </c>
      <c r="AD545" s="32">
        <f t="shared" si="230"/>
        <v>33.030303030303031</v>
      </c>
      <c r="AE545" s="32" t="str">
        <f t="shared" si="231"/>
        <v>NA</v>
      </c>
      <c r="AF545" s="32" t="str">
        <f t="shared" si="245"/>
        <v>NA</v>
      </c>
      <c r="AG545" s="40" t="s">
        <v>8</v>
      </c>
      <c r="AH545" s="52" t="s">
        <v>9</v>
      </c>
      <c r="AI545" s="40" t="s">
        <v>8</v>
      </c>
      <c r="AJ545" s="52" t="s">
        <v>9</v>
      </c>
      <c r="AK545" s="97">
        <v>33</v>
      </c>
      <c r="AL545" s="52" t="s">
        <v>9</v>
      </c>
      <c r="AM545" s="32">
        <f t="shared" si="246"/>
        <v>33</v>
      </c>
      <c r="AN545" s="40">
        <f t="shared" si="247"/>
        <v>33</v>
      </c>
      <c r="AO545" s="34" t="s">
        <v>2841</v>
      </c>
      <c r="AP545" s="49">
        <v>2011</v>
      </c>
      <c r="AQ545" s="49" t="s">
        <v>1798</v>
      </c>
      <c r="AR545" s="49" t="s">
        <v>11</v>
      </c>
      <c r="AS545" s="49" t="s">
        <v>319</v>
      </c>
      <c r="AT545" s="49" t="s">
        <v>21</v>
      </c>
      <c r="AU545" s="114" t="str">
        <f t="shared" si="240"/>
        <v>Zheng, X., 2011</v>
      </c>
      <c r="AV545" s="3"/>
      <c r="AW545" s="50"/>
    </row>
    <row r="546" spans="1:49" s="19" customFormat="1" x14ac:dyDescent="0.3">
      <c r="A546" s="49" t="s">
        <v>1954</v>
      </c>
      <c r="B546" s="97">
        <v>5</v>
      </c>
      <c r="C546" s="32" t="s">
        <v>8</v>
      </c>
      <c r="D546" s="31" t="str">
        <f t="shared" si="232"/>
        <v>NA</v>
      </c>
      <c r="E546" s="32">
        <f t="shared" si="241"/>
        <v>5</v>
      </c>
      <c r="F546" s="40"/>
      <c r="G546" s="32" t="s">
        <v>8</v>
      </c>
      <c r="H546" s="49" t="s">
        <v>63</v>
      </c>
      <c r="I546" s="49" t="s">
        <v>1253</v>
      </c>
      <c r="J546" s="49" t="s">
        <v>1254</v>
      </c>
      <c r="K546" s="31"/>
      <c r="L546" s="31"/>
      <c r="M546" s="49" t="s">
        <v>10</v>
      </c>
      <c r="N546" s="31" t="s">
        <v>1449</v>
      </c>
      <c r="O546" s="31"/>
      <c r="P546" s="49" t="s">
        <v>199</v>
      </c>
      <c r="Q546" s="31"/>
      <c r="R546" s="31" t="str">
        <f t="shared" si="228"/>
        <v>NA</v>
      </c>
      <c r="S546" s="31"/>
      <c r="T546" s="31"/>
      <c r="U546" s="49" t="s">
        <v>1427</v>
      </c>
      <c r="V546" s="49">
        <v>2</v>
      </c>
      <c r="W546" s="49">
        <v>298</v>
      </c>
      <c r="X546" s="49" t="s">
        <v>64</v>
      </c>
      <c r="Y546" s="32" t="str">
        <f t="shared" si="243"/>
        <v>NA</v>
      </c>
      <c r="Z546" s="32" t="str">
        <f t="shared" si="244"/>
        <v>NA</v>
      </c>
      <c r="AA546" s="32" t="s">
        <v>8</v>
      </c>
      <c r="AB546" s="49" t="s">
        <v>9</v>
      </c>
      <c r="AC546" s="32">
        <f t="shared" si="229"/>
        <v>8.2575757575757578</v>
      </c>
      <c r="AD546" s="32">
        <f t="shared" si="230"/>
        <v>8.2575757575757578</v>
      </c>
      <c r="AE546" s="32" t="str">
        <f t="shared" si="231"/>
        <v>NA</v>
      </c>
      <c r="AF546" s="32" t="str">
        <f t="shared" si="245"/>
        <v>NA</v>
      </c>
      <c r="AG546" s="40" t="s">
        <v>8</v>
      </c>
      <c r="AH546" s="52" t="s">
        <v>9</v>
      </c>
      <c r="AI546" s="97">
        <v>133</v>
      </c>
      <c r="AJ546" s="52" t="s">
        <v>9</v>
      </c>
      <c r="AK546" s="97">
        <v>132</v>
      </c>
      <c r="AL546" s="52" t="s">
        <v>9</v>
      </c>
      <c r="AM546" s="32">
        <f t="shared" si="246"/>
        <v>132</v>
      </c>
      <c r="AN546" s="40">
        <f t="shared" si="247"/>
        <v>132</v>
      </c>
      <c r="AO546" s="53" t="s">
        <v>2842</v>
      </c>
      <c r="AP546" s="49">
        <v>2011</v>
      </c>
      <c r="AQ546" s="49" t="s">
        <v>1799</v>
      </c>
      <c r="AR546" s="49" t="s">
        <v>39</v>
      </c>
      <c r="AS546" s="49" t="s">
        <v>318</v>
      </c>
      <c r="AT546" s="49" t="s">
        <v>230</v>
      </c>
      <c r="AU546" s="114" t="str">
        <f t="shared" si="240"/>
        <v>Morgan, R.D., 2011</v>
      </c>
      <c r="AV546" s="53"/>
      <c r="AW546" s="50"/>
    </row>
    <row r="547" spans="1:49" s="19" customFormat="1" x14ac:dyDescent="0.3">
      <c r="A547" s="31" t="s">
        <v>2439</v>
      </c>
      <c r="B547" s="97">
        <v>20</v>
      </c>
      <c r="C547" s="32" t="s">
        <v>8</v>
      </c>
      <c r="D547" s="31" t="str">
        <f t="shared" si="232"/>
        <v>NA</v>
      </c>
      <c r="E547" s="32">
        <f t="shared" si="241"/>
        <v>20</v>
      </c>
      <c r="F547" s="40"/>
      <c r="G547" s="32" t="s">
        <v>8</v>
      </c>
      <c r="H547" s="49" t="s">
        <v>63</v>
      </c>
      <c r="I547" s="49" t="s">
        <v>1255</v>
      </c>
      <c r="J547" s="49" t="s">
        <v>9</v>
      </c>
      <c r="K547" s="31"/>
      <c r="L547" s="31"/>
      <c r="M547" s="49" t="s">
        <v>24</v>
      </c>
      <c r="N547" s="49" t="s">
        <v>56</v>
      </c>
      <c r="O547" s="31"/>
      <c r="P547" s="49" t="s">
        <v>199</v>
      </c>
      <c r="Q547" s="31"/>
      <c r="R547" s="31" t="str">
        <f t="shared" si="228"/>
        <v>NA</v>
      </c>
      <c r="S547" s="31"/>
      <c r="T547" s="31"/>
      <c r="U547" s="49" t="s">
        <v>1422</v>
      </c>
      <c r="V547" s="49">
        <v>2</v>
      </c>
      <c r="W547" s="49">
        <f>180+273</f>
        <v>453</v>
      </c>
      <c r="X547" s="49" t="s">
        <v>34</v>
      </c>
      <c r="Y547" s="32" t="str">
        <f t="shared" si="243"/>
        <v>NA</v>
      </c>
      <c r="Z547" s="32" t="str">
        <f t="shared" si="244"/>
        <v>NA</v>
      </c>
      <c r="AA547" s="32" t="s">
        <v>8</v>
      </c>
      <c r="AB547" s="49" t="s">
        <v>9</v>
      </c>
      <c r="AC547" s="32">
        <f t="shared" si="229"/>
        <v>15.138888888888889</v>
      </c>
      <c r="AD547" s="32">
        <f t="shared" si="230"/>
        <v>15.138888888888889</v>
      </c>
      <c r="AE547" s="32" t="str">
        <f t="shared" si="231"/>
        <v>NA</v>
      </c>
      <c r="AF547" s="32" t="str">
        <f t="shared" si="245"/>
        <v>NA</v>
      </c>
      <c r="AG547" s="40" t="s">
        <v>8</v>
      </c>
      <c r="AH547" s="52" t="s">
        <v>9</v>
      </c>
      <c r="AI547" s="97">
        <v>72</v>
      </c>
      <c r="AJ547" s="52" t="s">
        <v>9</v>
      </c>
      <c r="AK547" s="40" t="s">
        <v>8</v>
      </c>
      <c r="AL547" s="52" t="s">
        <v>9</v>
      </c>
      <c r="AM547" s="32" t="str">
        <f t="shared" si="246"/>
        <v>NA</v>
      </c>
      <c r="AN547" s="40">
        <f t="shared" si="247"/>
        <v>72</v>
      </c>
      <c r="AO547" s="53" t="s">
        <v>2842</v>
      </c>
      <c r="AP547" s="49">
        <v>2011</v>
      </c>
      <c r="AQ547" s="49" t="s">
        <v>1800</v>
      </c>
      <c r="AR547" s="49" t="s">
        <v>11</v>
      </c>
      <c r="AS547" s="49" t="s">
        <v>316</v>
      </c>
      <c r="AT547" s="49" t="s">
        <v>315</v>
      </c>
      <c r="AU547" s="114" t="str">
        <f t="shared" si="240"/>
        <v>Li, G., 2011</v>
      </c>
      <c r="AV547" s="3"/>
      <c r="AW547" s="50"/>
    </row>
    <row r="548" spans="1:49" s="19" customFormat="1" x14ac:dyDescent="0.3">
      <c r="A548" s="31" t="s">
        <v>2439</v>
      </c>
      <c r="B548" s="97">
        <v>20</v>
      </c>
      <c r="C548" s="32" t="s">
        <v>8</v>
      </c>
      <c r="D548" s="31" t="str">
        <f t="shared" si="232"/>
        <v>NA</v>
      </c>
      <c r="E548" s="32">
        <f t="shared" si="241"/>
        <v>20</v>
      </c>
      <c r="F548" s="40"/>
      <c r="G548" s="32" t="s">
        <v>8</v>
      </c>
      <c r="H548" s="49" t="s">
        <v>63</v>
      </c>
      <c r="I548" s="49" t="s">
        <v>1255</v>
      </c>
      <c r="J548" s="49" t="s">
        <v>9</v>
      </c>
      <c r="K548" s="31"/>
      <c r="L548" s="31"/>
      <c r="M548" s="49" t="s">
        <v>24</v>
      </c>
      <c r="N548" s="49" t="s">
        <v>56</v>
      </c>
      <c r="O548" s="31"/>
      <c r="P548" s="49" t="s">
        <v>199</v>
      </c>
      <c r="Q548" s="31"/>
      <c r="R548" s="31" t="str">
        <f t="shared" si="228"/>
        <v>NA</v>
      </c>
      <c r="S548" s="31"/>
      <c r="T548" s="31"/>
      <c r="U548" s="49" t="s">
        <v>1422</v>
      </c>
      <c r="V548" s="49">
        <v>2</v>
      </c>
      <c r="W548" s="49">
        <f>573</f>
        <v>573</v>
      </c>
      <c r="X548" s="49" t="s">
        <v>34</v>
      </c>
      <c r="Y548" s="32" t="str">
        <f t="shared" si="243"/>
        <v>NA</v>
      </c>
      <c r="Z548" s="32" t="str">
        <f t="shared" si="244"/>
        <v>NA</v>
      </c>
      <c r="AA548" s="32" t="s">
        <v>8</v>
      </c>
      <c r="AB548" s="49" t="s">
        <v>9</v>
      </c>
      <c r="AC548" s="32">
        <f t="shared" si="229"/>
        <v>12.528735632183908</v>
      </c>
      <c r="AD548" s="32">
        <f t="shared" si="230"/>
        <v>12.528735632183908</v>
      </c>
      <c r="AE548" s="32" t="str">
        <f t="shared" si="231"/>
        <v>NA</v>
      </c>
      <c r="AF548" s="32" t="str">
        <f t="shared" si="245"/>
        <v>NA</v>
      </c>
      <c r="AG548" s="40" t="s">
        <v>8</v>
      </c>
      <c r="AH548" s="52" t="s">
        <v>9</v>
      </c>
      <c r="AI548" s="97">
        <v>87</v>
      </c>
      <c r="AJ548" s="52" t="s">
        <v>9</v>
      </c>
      <c r="AK548" s="40" t="s">
        <v>8</v>
      </c>
      <c r="AL548" s="52" t="s">
        <v>9</v>
      </c>
      <c r="AM548" s="32" t="str">
        <f t="shared" si="246"/>
        <v>NA</v>
      </c>
      <c r="AN548" s="40">
        <f t="shared" si="247"/>
        <v>87</v>
      </c>
      <c r="AO548" s="53" t="s">
        <v>2842</v>
      </c>
      <c r="AP548" s="49">
        <v>2011</v>
      </c>
      <c r="AQ548" s="49" t="s">
        <v>1800</v>
      </c>
      <c r="AR548" s="49" t="s">
        <v>11</v>
      </c>
      <c r="AS548" s="49" t="s">
        <v>316</v>
      </c>
      <c r="AT548" s="49" t="s">
        <v>315</v>
      </c>
      <c r="AU548" s="114" t="str">
        <f t="shared" si="240"/>
        <v>Li, G., 2011</v>
      </c>
      <c r="AV548" s="3"/>
      <c r="AW548" s="50"/>
    </row>
    <row r="549" spans="1:49" s="19" customFormat="1" x14ac:dyDescent="0.3">
      <c r="A549" s="31" t="s">
        <v>2439</v>
      </c>
      <c r="B549" s="97">
        <v>20</v>
      </c>
      <c r="C549" s="32" t="s">
        <v>8</v>
      </c>
      <c r="D549" s="31" t="str">
        <f t="shared" si="232"/>
        <v>NA</v>
      </c>
      <c r="E549" s="32">
        <f t="shared" si="241"/>
        <v>20</v>
      </c>
      <c r="F549" s="40"/>
      <c r="G549" s="32" t="s">
        <v>8</v>
      </c>
      <c r="H549" s="49" t="s">
        <v>63</v>
      </c>
      <c r="I549" s="49" t="s">
        <v>1255</v>
      </c>
      <c r="J549" s="49" t="s">
        <v>9</v>
      </c>
      <c r="K549" s="31"/>
      <c r="L549" s="31"/>
      <c r="M549" s="49" t="s">
        <v>24</v>
      </c>
      <c r="N549" s="49" t="s">
        <v>56</v>
      </c>
      <c r="O549" s="31"/>
      <c r="P549" s="49" t="s">
        <v>199</v>
      </c>
      <c r="Q549" s="31"/>
      <c r="R549" s="31" t="str">
        <f t="shared" si="228"/>
        <v>NA</v>
      </c>
      <c r="S549" s="31"/>
      <c r="T549" s="31"/>
      <c r="U549" s="49" t="s">
        <v>1422</v>
      </c>
      <c r="V549" s="49">
        <v>2</v>
      </c>
      <c r="W549" s="49">
        <v>673</v>
      </c>
      <c r="X549" s="49" t="s">
        <v>34</v>
      </c>
      <c r="Y549" s="32" t="str">
        <f t="shared" si="243"/>
        <v>NA</v>
      </c>
      <c r="Z549" s="32" t="str">
        <f t="shared" si="244"/>
        <v>NA</v>
      </c>
      <c r="AA549" s="32" t="s">
        <v>8</v>
      </c>
      <c r="AB549" s="49" t="s">
        <v>9</v>
      </c>
      <c r="AC549" s="32">
        <f t="shared" si="229"/>
        <v>10.792079207920793</v>
      </c>
      <c r="AD549" s="32">
        <f t="shared" si="230"/>
        <v>10.792079207920793</v>
      </c>
      <c r="AE549" s="32" t="str">
        <f t="shared" si="231"/>
        <v>NA</v>
      </c>
      <c r="AF549" s="32" t="str">
        <f t="shared" si="245"/>
        <v>NA</v>
      </c>
      <c r="AG549" s="40" t="s">
        <v>8</v>
      </c>
      <c r="AH549" s="52" t="s">
        <v>9</v>
      </c>
      <c r="AI549" s="97">
        <v>101</v>
      </c>
      <c r="AJ549" s="52" t="s">
        <v>9</v>
      </c>
      <c r="AK549" s="40" t="s">
        <v>8</v>
      </c>
      <c r="AL549" s="52" t="s">
        <v>9</v>
      </c>
      <c r="AM549" s="32" t="str">
        <f t="shared" si="246"/>
        <v>NA</v>
      </c>
      <c r="AN549" s="40">
        <f t="shared" si="247"/>
        <v>101</v>
      </c>
      <c r="AO549" s="53" t="s">
        <v>2842</v>
      </c>
      <c r="AP549" s="49">
        <v>2011</v>
      </c>
      <c r="AQ549" s="49" t="s">
        <v>1800</v>
      </c>
      <c r="AR549" s="49" t="s">
        <v>11</v>
      </c>
      <c r="AS549" s="49" t="s">
        <v>316</v>
      </c>
      <c r="AT549" s="49" t="s">
        <v>315</v>
      </c>
      <c r="AU549" s="114" t="str">
        <f t="shared" si="240"/>
        <v>Li, G., 2011</v>
      </c>
      <c r="AV549" s="3"/>
      <c r="AW549" s="50"/>
    </row>
    <row r="550" spans="1:49" s="19" customFormat="1" x14ac:dyDescent="0.3">
      <c r="A550" s="31" t="s">
        <v>2439</v>
      </c>
      <c r="B550" s="97">
        <v>20</v>
      </c>
      <c r="C550" s="32" t="s">
        <v>8</v>
      </c>
      <c r="D550" s="31" t="str">
        <f t="shared" si="232"/>
        <v>NA</v>
      </c>
      <c r="E550" s="32">
        <f t="shared" si="241"/>
        <v>20</v>
      </c>
      <c r="F550" s="40"/>
      <c r="G550" s="32" t="s">
        <v>8</v>
      </c>
      <c r="H550" s="49" t="s">
        <v>63</v>
      </c>
      <c r="I550" s="49" t="s">
        <v>1255</v>
      </c>
      <c r="J550" s="49" t="s">
        <v>9</v>
      </c>
      <c r="K550" s="31"/>
      <c r="L550" s="31"/>
      <c r="M550" s="49" t="s">
        <v>24</v>
      </c>
      <c r="N550" s="49" t="s">
        <v>56</v>
      </c>
      <c r="O550" s="31"/>
      <c r="P550" s="49" t="s">
        <v>199</v>
      </c>
      <c r="Q550" s="31"/>
      <c r="R550" s="31" t="str">
        <f t="shared" si="228"/>
        <v>NA</v>
      </c>
      <c r="S550" s="31"/>
      <c r="T550" s="31"/>
      <c r="U550" s="49" t="s">
        <v>1422</v>
      </c>
      <c r="V550" s="49">
        <v>2</v>
      </c>
      <c r="W550" s="49">
        <v>773</v>
      </c>
      <c r="X550" s="49" t="s">
        <v>34</v>
      </c>
      <c r="Y550" s="32" t="str">
        <f t="shared" si="243"/>
        <v>NA</v>
      </c>
      <c r="Z550" s="32" t="str">
        <f t="shared" si="244"/>
        <v>NA</v>
      </c>
      <c r="AA550" s="32" t="s">
        <v>8</v>
      </c>
      <c r="AB550" s="49" t="s">
        <v>9</v>
      </c>
      <c r="AC550" s="32">
        <f t="shared" si="229"/>
        <v>9.3965517241379306</v>
      </c>
      <c r="AD550" s="32">
        <f t="shared" si="230"/>
        <v>9.3965517241379306</v>
      </c>
      <c r="AE550" s="32" t="str">
        <f t="shared" si="231"/>
        <v>NA</v>
      </c>
      <c r="AF550" s="32" t="str">
        <f t="shared" si="245"/>
        <v>NA</v>
      </c>
      <c r="AG550" s="40" t="s">
        <v>8</v>
      </c>
      <c r="AH550" s="52" t="s">
        <v>9</v>
      </c>
      <c r="AI550" s="97">
        <v>116</v>
      </c>
      <c r="AJ550" s="52" t="s">
        <v>9</v>
      </c>
      <c r="AK550" s="40" t="s">
        <v>8</v>
      </c>
      <c r="AL550" s="52" t="s">
        <v>9</v>
      </c>
      <c r="AM550" s="32" t="str">
        <f t="shared" si="246"/>
        <v>NA</v>
      </c>
      <c r="AN550" s="40">
        <f t="shared" si="247"/>
        <v>116</v>
      </c>
      <c r="AO550" s="53" t="s">
        <v>2842</v>
      </c>
      <c r="AP550" s="49">
        <v>2011</v>
      </c>
      <c r="AQ550" s="49" t="s">
        <v>1800</v>
      </c>
      <c r="AR550" s="49" t="s">
        <v>11</v>
      </c>
      <c r="AS550" s="49" t="s">
        <v>316</v>
      </c>
      <c r="AT550" s="49" t="s">
        <v>315</v>
      </c>
      <c r="AU550" s="114" t="str">
        <f t="shared" si="240"/>
        <v>Li, G., 2011</v>
      </c>
      <c r="AV550" s="3"/>
      <c r="AW550" s="50"/>
    </row>
    <row r="551" spans="1:49" s="19" customFormat="1" x14ac:dyDescent="0.3">
      <c r="A551" s="49" t="s">
        <v>14</v>
      </c>
      <c r="B551" s="97">
        <v>5</v>
      </c>
      <c r="C551" s="32" t="s">
        <v>8</v>
      </c>
      <c r="D551" s="31" t="str">
        <f t="shared" si="232"/>
        <v>NA</v>
      </c>
      <c r="E551" s="32">
        <f t="shared" si="241"/>
        <v>5</v>
      </c>
      <c r="F551" s="97">
        <v>981</v>
      </c>
      <c r="G551" s="32">
        <f t="shared" si="242"/>
        <v>19620</v>
      </c>
      <c r="H551" s="49" t="s">
        <v>63</v>
      </c>
      <c r="I551" s="49" t="s">
        <v>1256</v>
      </c>
      <c r="J551" s="49" t="s">
        <v>9</v>
      </c>
      <c r="K551" s="31"/>
      <c r="L551" s="31"/>
      <c r="M551" s="49" t="s">
        <v>10</v>
      </c>
      <c r="N551" s="31" t="s">
        <v>16</v>
      </c>
      <c r="O551" s="31"/>
      <c r="P551" s="49" t="s">
        <v>199</v>
      </c>
      <c r="Q551" s="31"/>
      <c r="R551" s="31" t="str">
        <f t="shared" si="228"/>
        <v>NA</v>
      </c>
      <c r="S551" s="31"/>
      <c r="T551" s="31"/>
      <c r="U551" s="49" t="s">
        <v>1422</v>
      </c>
      <c r="V551" s="49">
        <v>2</v>
      </c>
      <c r="W551" s="49">
        <v>473</v>
      </c>
      <c r="X551" s="49" t="s">
        <v>29</v>
      </c>
      <c r="Y551" s="32" t="str">
        <f t="shared" si="243"/>
        <v>NA</v>
      </c>
      <c r="Z551" s="32" t="str">
        <f t="shared" si="244"/>
        <v>NA</v>
      </c>
      <c r="AA551" s="32" t="s">
        <v>8</v>
      </c>
      <c r="AB551" s="49" t="s">
        <v>9</v>
      </c>
      <c r="AC551" s="32">
        <f t="shared" si="229"/>
        <v>28.684210526315791</v>
      </c>
      <c r="AD551" s="32">
        <f t="shared" si="230"/>
        <v>28.684210526315791</v>
      </c>
      <c r="AE551" s="32" t="str">
        <f t="shared" si="231"/>
        <v>NA</v>
      </c>
      <c r="AF551" s="32" t="str">
        <f t="shared" si="245"/>
        <v>NA</v>
      </c>
      <c r="AG551" s="40" t="s">
        <v>8</v>
      </c>
      <c r="AH551" s="52" t="s">
        <v>9</v>
      </c>
      <c r="AI551" s="40" t="s">
        <v>8</v>
      </c>
      <c r="AJ551" s="52" t="s">
        <v>9</v>
      </c>
      <c r="AK551" s="97">
        <v>38</v>
      </c>
      <c r="AL551" s="52" t="s">
        <v>9</v>
      </c>
      <c r="AM551" s="32">
        <f t="shared" si="246"/>
        <v>38</v>
      </c>
      <c r="AN551" s="40">
        <f t="shared" si="247"/>
        <v>38</v>
      </c>
      <c r="AO551" s="34" t="s">
        <v>2841</v>
      </c>
      <c r="AP551" s="49">
        <v>2011</v>
      </c>
      <c r="AQ551" s="49" t="s">
        <v>1801</v>
      </c>
      <c r="AR551" s="49" t="s">
        <v>11</v>
      </c>
      <c r="AS551" s="49" t="s">
        <v>313</v>
      </c>
      <c r="AT551" s="49" t="s">
        <v>87</v>
      </c>
      <c r="AU551" s="114" t="str">
        <f t="shared" si="240"/>
        <v>Shao, Y., 2011</v>
      </c>
      <c r="AV551" s="3"/>
      <c r="AW551" s="50"/>
    </row>
    <row r="552" spans="1:49" s="19" customFormat="1" x14ac:dyDescent="0.3">
      <c r="A552" s="49" t="s">
        <v>14</v>
      </c>
      <c r="B552" s="97">
        <v>5</v>
      </c>
      <c r="C552" s="32" t="s">
        <v>8</v>
      </c>
      <c r="D552" s="31" t="str">
        <f t="shared" si="232"/>
        <v>NA</v>
      </c>
      <c r="E552" s="32">
        <f t="shared" si="241"/>
        <v>5</v>
      </c>
      <c r="F552" s="97">
        <v>981</v>
      </c>
      <c r="G552" s="32">
        <f t="shared" si="242"/>
        <v>19620</v>
      </c>
      <c r="H552" s="49" t="s">
        <v>63</v>
      </c>
      <c r="I552" s="49" t="s">
        <v>1256</v>
      </c>
      <c r="J552" s="49" t="s">
        <v>9</v>
      </c>
      <c r="K552" s="31"/>
      <c r="L552" s="31"/>
      <c r="M552" s="49" t="s">
        <v>10</v>
      </c>
      <c r="N552" s="31" t="s">
        <v>16</v>
      </c>
      <c r="O552" s="31"/>
      <c r="P552" s="49" t="s">
        <v>199</v>
      </c>
      <c r="Q552" s="31"/>
      <c r="R552" s="31" t="str">
        <f t="shared" si="228"/>
        <v>NA</v>
      </c>
      <c r="S552" s="31"/>
      <c r="T552" s="31"/>
      <c r="U552" s="49" t="s">
        <v>1422</v>
      </c>
      <c r="V552" s="49">
        <v>2</v>
      </c>
      <c r="W552" s="49">
        <v>573</v>
      </c>
      <c r="X552" s="49" t="s">
        <v>29</v>
      </c>
      <c r="Y552" s="32" t="str">
        <f t="shared" si="243"/>
        <v>NA</v>
      </c>
      <c r="Z552" s="32" t="str">
        <f t="shared" si="244"/>
        <v>NA</v>
      </c>
      <c r="AA552" s="32" t="s">
        <v>8</v>
      </c>
      <c r="AB552" s="49" t="s">
        <v>9</v>
      </c>
      <c r="AC552" s="32">
        <f t="shared" si="229"/>
        <v>23.191489361702128</v>
      </c>
      <c r="AD552" s="32">
        <f t="shared" si="230"/>
        <v>23.191489361702128</v>
      </c>
      <c r="AE552" s="32" t="str">
        <f t="shared" si="231"/>
        <v>NA</v>
      </c>
      <c r="AF552" s="32" t="str">
        <f t="shared" si="245"/>
        <v>NA</v>
      </c>
      <c r="AG552" s="40" t="s">
        <v>8</v>
      </c>
      <c r="AH552" s="52" t="s">
        <v>9</v>
      </c>
      <c r="AI552" s="40" t="s">
        <v>8</v>
      </c>
      <c r="AJ552" s="52" t="s">
        <v>9</v>
      </c>
      <c r="AK552" s="97">
        <v>47</v>
      </c>
      <c r="AL552" s="52" t="s">
        <v>9</v>
      </c>
      <c r="AM552" s="32">
        <f t="shared" si="246"/>
        <v>47</v>
      </c>
      <c r="AN552" s="40">
        <f t="shared" si="247"/>
        <v>47</v>
      </c>
      <c r="AO552" s="34" t="s">
        <v>2841</v>
      </c>
      <c r="AP552" s="49">
        <v>2011</v>
      </c>
      <c r="AQ552" s="49" t="s">
        <v>1801</v>
      </c>
      <c r="AR552" s="49" t="s">
        <v>11</v>
      </c>
      <c r="AS552" s="49" t="s">
        <v>313</v>
      </c>
      <c r="AT552" s="49" t="s">
        <v>87</v>
      </c>
      <c r="AU552" s="114" t="str">
        <f t="shared" si="240"/>
        <v>Shao, Y., 2011</v>
      </c>
      <c r="AV552" s="3"/>
      <c r="AW552" s="50"/>
    </row>
    <row r="553" spans="1:49" s="19" customFormat="1" x14ac:dyDescent="0.3">
      <c r="A553" s="49" t="s">
        <v>14</v>
      </c>
      <c r="B553" s="97">
        <v>5</v>
      </c>
      <c r="C553" s="32" t="s">
        <v>8</v>
      </c>
      <c r="D553" s="31" t="str">
        <f t="shared" si="232"/>
        <v>NA</v>
      </c>
      <c r="E553" s="32">
        <f t="shared" si="241"/>
        <v>5</v>
      </c>
      <c r="F553" s="97">
        <v>981</v>
      </c>
      <c r="G553" s="32">
        <f t="shared" si="242"/>
        <v>19620</v>
      </c>
      <c r="H553" s="49" t="s">
        <v>63</v>
      </c>
      <c r="I553" s="49" t="s">
        <v>1256</v>
      </c>
      <c r="J553" s="49" t="s">
        <v>9</v>
      </c>
      <c r="K553" s="31"/>
      <c r="L553" s="31"/>
      <c r="M553" s="49" t="s">
        <v>10</v>
      </c>
      <c r="N553" s="31" t="s">
        <v>16</v>
      </c>
      <c r="O553" s="31"/>
      <c r="P553" s="49" t="s">
        <v>199</v>
      </c>
      <c r="Q553" s="31"/>
      <c r="R553" s="31" t="str">
        <f t="shared" si="228"/>
        <v>NA</v>
      </c>
      <c r="S553" s="31"/>
      <c r="T553" s="31"/>
      <c r="U553" s="49" t="s">
        <v>1422</v>
      </c>
      <c r="V553" s="49">
        <v>2</v>
      </c>
      <c r="W553" s="49">
        <v>673</v>
      </c>
      <c r="X553" s="49" t="s">
        <v>29</v>
      </c>
      <c r="Y553" s="32" t="str">
        <f t="shared" si="243"/>
        <v>NA</v>
      </c>
      <c r="Z553" s="32" t="str">
        <f t="shared" si="244"/>
        <v>NA</v>
      </c>
      <c r="AA553" s="32" t="s">
        <v>8</v>
      </c>
      <c r="AB553" s="49" t="s">
        <v>9</v>
      </c>
      <c r="AC553" s="32">
        <f t="shared" si="229"/>
        <v>20.185185185185187</v>
      </c>
      <c r="AD553" s="32">
        <f t="shared" si="230"/>
        <v>20.185185185185187</v>
      </c>
      <c r="AE553" s="32" t="str">
        <f t="shared" si="231"/>
        <v>NA</v>
      </c>
      <c r="AF553" s="32" t="str">
        <f t="shared" si="245"/>
        <v>NA</v>
      </c>
      <c r="AG553" s="40" t="s">
        <v>8</v>
      </c>
      <c r="AH553" s="52" t="s">
        <v>9</v>
      </c>
      <c r="AI553" s="40" t="s">
        <v>8</v>
      </c>
      <c r="AJ553" s="52" t="s">
        <v>9</v>
      </c>
      <c r="AK553" s="97">
        <v>54</v>
      </c>
      <c r="AL553" s="52" t="s">
        <v>9</v>
      </c>
      <c r="AM553" s="32">
        <f t="shared" si="246"/>
        <v>54</v>
      </c>
      <c r="AN553" s="40">
        <f t="shared" si="247"/>
        <v>54</v>
      </c>
      <c r="AO553" s="34" t="s">
        <v>2841</v>
      </c>
      <c r="AP553" s="49">
        <v>2011</v>
      </c>
      <c r="AQ553" s="49" t="s">
        <v>1801</v>
      </c>
      <c r="AR553" s="49" t="s">
        <v>11</v>
      </c>
      <c r="AS553" s="49" t="s">
        <v>313</v>
      </c>
      <c r="AT553" s="49" t="s">
        <v>87</v>
      </c>
      <c r="AU553" s="114" t="str">
        <f t="shared" si="240"/>
        <v>Shao, Y., 2011</v>
      </c>
      <c r="AV553" s="3"/>
      <c r="AW553" s="50"/>
    </row>
    <row r="554" spans="1:49" s="19" customFormat="1" x14ac:dyDescent="0.3">
      <c r="A554" s="49" t="s">
        <v>14</v>
      </c>
      <c r="B554" s="97">
        <v>2</v>
      </c>
      <c r="C554" s="32" t="s">
        <v>8</v>
      </c>
      <c r="D554" s="31" t="str">
        <f t="shared" si="232"/>
        <v>NA</v>
      </c>
      <c r="E554" s="32">
        <f t="shared" si="241"/>
        <v>2</v>
      </c>
      <c r="F554" s="97">
        <v>387</v>
      </c>
      <c r="G554" s="32">
        <f t="shared" si="242"/>
        <v>19350</v>
      </c>
      <c r="H554" s="49" t="s">
        <v>63</v>
      </c>
      <c r="I554" s="49" t="s">
        <v>1262</v>
      </c>
      <c r="J554" s="49" t="s">
        <v>312</v>
      </c>
      <c r="K554" s="31"/>
      <c r="L554" s="31"/>
      <c r="M554" s="49" t="s">
        <v>10</v>
      </c>
      <c r="N554" s="49" t="s">
        <v>56</v>
      </c>
      <c r="O554" s="31"/>
      <c r="P554" s="49" t="s">
        <v>199</v>
      </c>
      <c r="Q554" s="31"/>
      <c r="R554" s="31" t="str">
        <f t="shared" si="228"/>
        <v>NA</v>
      </c>
      <c r="S554" s="31"/>
      <c r="T554" s="31"/>
      <c r="U554" s="49" t="s">
        <v>1422</v>
      </c>
      <c r="V554" s="49">
        <v>3</v>
      </c>
      <c r="W554" s="49">
        <v>673</v>
      </c>
      <c r="X554" s="49" t="s">
        <v>305</v>
      </c>
      <c r="Y554" s="32" t="str">
        <f t="shared" si="243"/>
        <v>NA</v>
      </c>
      <c r="Z554" s="32" t="str">
        <f t="shared" si="244"/>
        <v>NA</v>
      </c>
      <c r="AA554" s="52">
        <v>17.7</v>
      </c>
      <c r="AB554" s="49" t="s">
        <v>9</v>
      </c>
      <c r="AC554" s="32" t="str">
        <f t="shared" si="229"/>
        <v>NA</v>
      </c>
      <c r="AD554" s="32">
        <f t="shared" si="230"/>
        <v>17.7</v>
      </c>
      <c r="AE554" s="32">
        <f t="shared" si="231"/>
        <v>61.581920903954803</v>
      </c>
      <c r="AF554" s="32">
        <f t="shared" si="245"/>
        <v>61.581920903954803</v>
      </c>
      <c r="AG554" s="40" t="s">
        <v>8</v>
      </c>
      <c r="AH554" s="52" t="s">
        <v>9</v>
      </c>
      <c r="AI554" s="40" t="s">
        <v>8</v>
      </c>
      <c r="AJ554" s="52" t="s">
        <v>9</v>
      </c>
      <c r="AK554" s="40" t="s">
        <v>8</v>
      </c>
      <c r="AL554" s="52" t="s">
        <v>9</v>
      </c>
      <c r="AM554" s="32">
        <f t="shared" si="246"/>
        <v>61.581920903954803</v>
      </c>
      <c r="AN554" s="40">
        <f t="shared" si="247"/>
        <v>61.581920903954803</v>
      </c>
      <c r="AO554" s="49" t="s">
        <v>2846</v>
      </c>
      <c r="AP554" s="49">
        <v>2011</v>
      </c>
      <c r="AQ554" s="49" t="s">
        <v>1899</v>
      </c>
      <c r="AR554" s="49" t="s">
        <v>110</v>
      </c>
      <c r="AS554" s="49" t="s">
        <v>311</v>
      </c>
      <c r="AT554" s="49" t="s">
        <v>21</v>
      </c>
      <c r="AU554" s="114" t="str">
        <f t="shared" si="240"/>
        <v>Śrębowata, A., 2011</v>
      </c>
      <c r="AV554" s="3"/>
      <c r="AW554" s="50"/>
    </row>
    <row r="555" spans="1:49" s="19" customFormat="1" x14ac:dyDescent="0.3">
      <c r="A555" s="49" t="s">
        <v>14</v>
      </c>
      <c r="B555" s="97">
        <v>1</v>
      </c>
      <c r="C555" s="52">
        <v>1</v>
      </c>
      <c r="D555" s="31">
        <f t="shared" si="232"/>
        <v>0</v>
      </c>
      <c r="E555" s="32">
        <f t="shared" ref="E555:E567" si="248">IF(B555="NA",C555,B555)</f>
        <v>1</v>
      </c>
      <c r="F555" s="97">
        <v>160</v>
      </c>
      <c r="G555" s="32">
        <f t="shared" ref="G555:G566" si="249">IF(AND(B555="NA",F555&lt;&gt;"NA"),F555*100/C555,F555*100/B555)</f>
        <v>16000</v>
      </c>
      <c r="H555" s="49" t="s">
        <v>22</v>
      </c>
      <c r="I555" s="49" t="s">
        <v>310</v>
      </c>
      <c r="J555" s="49" t="s">
        <v>8</v>
      </c>
      <c r="K555" s="49">
        <v>773</v>
      </c>
      <c r="L555" s="49">
        <v>2</v>
      </c>
      <c r="M555" s="49" t="s">
        <v>24</v>
      </c>
      <c r="N555" s="49" t="s">
        <v>56</v>
      </c>
      <c r="O555" s="31"/>
      <c r="P555" s="49" t="s">
        <v>199</v>
      </c>
      <c r="Q555" s="56">
        <v>8.5</v>
      </c>
      <c r="R555" s="31" t="str">
        <f t="shared" si="228"/>
        <v>NA</v>
      </c>
      <c r="S555" s="49">
        <v>2</v>
      </c>
      <c r="T555" s="49">
        <v>773</v>
      </c>
      <c r="U555" s="49" t="s">
        <v>1422</v>
      </c>
      <c r="V555" s="49">
        <v>0.5</v>
      </c>
      <c r="W555" s="49">
        <v>473</v>
      </c>
      <c r="X555" s="49" t="s">
        <v>17</v>
      </c>
      <c r="Y555" s="32" t="str">
        <f t="shared" ref="Y555:Y567" si="250">IF(AND(X555="CO Chemisorption",AA555&lt;&gt;"NA",AG555&lt;&gt;"NA"),AA555*AG555*0.001,"NA")</f>
        <v>NA</v>
      </c>
      <c r="Z555" s="32" t="str">
        <f t="shared" ref="Z555:Z567" si="251">IF(AND(X555="H2 Chemisorption",AA555&lt;&gt;"NA",AG555&lt;&gt;"NA"),AA555*AG555*0.001,"NA")</f>
        <v>NA</v>
      </c>
      <c r="AA555" s="52">
        <v>21</v>
      </c>
      <c r="AB555" s="49" t="s">
        <v>9</v>
      </c>
      <c r="AC555" s="32" t="str">
        <f t="shared" si="229"/>
        <v>NA</v>
      </c>
      <c r="AD555" s="32">
        <f t="shared" si="230"/>
        <v>21</v>
      </c>
      <c r="AE555" s="32">
        <f t="shared" si="231"/>
        <v>51.904761904761905</v>
      </c>
      <c r="AF555" s="32">
        <f t="shared" ref="AF555:AF567" si="252">IF(AND(AG555="NA",AE555&lt;&gt;"NA"),AE555,AG555)</f>
        <v>51.904761904761905</v>
      </c>
      <c r="AG555" s="40" t="s">
        <v>8</v>
      </c>
      <c r="AH555" s="52" t="s">
        <v>9</v>
      </c>
      <c r="AI555" s="40" t="s">
        <v>8</v>
      </c>
      <c r="AJ555" s="52" t="s">
        <v>9</v>
      </c>
      <c r="AK555" s="40" t="s">
        <v>8</v>
      </c>
      <c r="AL555" s="52" t="s">
        <v>9</v>
      </c>
      <c r="AM555" s="32">
        <f t="shared" ref="AM555:AM567" si="253">IF(AND(AF555="NA",AK555&lt;&gt;"NA"),AK555,AF555)</f>
        <v>51.904761904761905</v>
      </c>
      <c r="AN555" s="40">
        <f t="shared" ref="AN555:AN567" si="254">IF(AND(AM555="NA",AI555&lt;&gt;"NA"),AI555,AM555)</f>
        <v>51.904761904761905</v>
      </c>
      <c r="AO555" s="31" t="s">
        <v>2844</v>
      </c>
      <c r="AP555" s="49">
        <v>2011</v>
      </c>
      <c r="AQ555" s="49" t="s">
        <v>507</v>
      </c>
      <c r="AR555" s="49" t="s">
        <v>71</v>
      </c>
      <c r="AS555" s="49" t="s">
        <v>308</v>
      </c>
      <c r="AT555" s="49" t="s">
        <v>45</v>
      </c>
      <c r="AU555" s="114" t="str">
        <f t="shared" si="240"/>
        <v>Tanikawa, K., 2011</v>
      </c>
      <c r="AV555" s="3"/>
      <c r="AW555" s="50" t="s">
        <v>827</v>
      </c>
    </row>
    <row r="556" spans="1:49" s="19" customFormat="1" x14ac:dyDescent="0.3">
      <c r="A556" s="49" t="s">
        <v>14</v>
      </c>
      <c r="B556" s="97">
        <v>1</v>
      </c>
      <c r="C556" s="52">
        <v>0.99</v>
      </c>
      <c r="D556" s="31">
        <f t="shared" si="232"/>
        <v>1.0000000000000009E-2</v>
      </c>
      <c r="E556" s="32">
        <f t="shared" si="248"/>
        <v>1</v>
      </c>
      <c r="F556" s="97">
        <v>160</v>
      </c>
      <c r="G556" s="32">
        <f t="shared" si="249"/>
        <v>16000</v>
      </c>
      <c r="H556" s="49" t="s">
        <v>22</v>
      </c>
      <c r="I556" s="49" t="s">
        <v>310</v>
      </c>
      <c r="J556" s="49" t="s">
        <v>1263</v>
      </c>
      <c r="K556" s="49">
        <v>773</v>
      </c>
      <c r="L556" s="49">
        <v>2</v>
      </c>
      <c r="M556" s="49" t="s">
        <v>24</v>
      </c>
      <c r="N556" s="49" t="s">
        <v>56</v>
      </c>
      <c r="O556" s="31"/>
      <c r="P556" s="49" t="s">
        <v>199</v>
      </c>
      <c r="Q556" s="31"/>
      <c r="R556" s="31" t="str">
        <f t="shared" si="228"/>
        <v>NA</v>
      </c>
      <c r="S556" s="49">
        <v>2</v>
      </c>
      <c r="T556" s="49">
        <v>773</v>
      </c>
      <c r="U556" s="49" t="s">
        <v>1422</v>
      </c>
      <c r="V556" s="49">
        <v>0.5</v>
      </c>
      <c r="W556" s="49">
        <v>473</v>
      </c>
      <c r="X556" s="49" t="s">
        <v>17</v>
      </c>
      <c r="Y556" s="32" t="str">
        <f t="shared" si="250"/>
        <v>NA</v>
      </c>
      <c r="Z556" s="32" t="str">
        <f t="shared" si="251"/>
        <v>NA</v>
      </c>
      <c r="AA556" s="52">
        <v>39</v>
      </c>
      <c r="AB556" s="49" t="s">
        <v>9</v>
      </c>
      <c r="AC556" s="32" t="str">
        <f t="shared" si="229"/>
        <v>NA</v>
      </c>
      <c r="AD556" s="32">
        <f t="shared" si="230"/>
        <v>39</v>
      </c>
      <c r="AE556" s="32">
        <f t="shared" si="231"/>
        <v>27.948717948717949</v>
      </c>
      <c r="AF556" s="32">
        <f t="shared" si="252"/>
        <v>27.948717948717949</v>
      </c>
      <c r="AG556" s="40" t="s">
        <v>8</v>
      </c>
      <c r="AH556" s="52" t="s">
        <v>9</v>
      </c>
      <c r="AI556" s="40" t="s">
        <v>8</v>
      </c>
      <c r="AJ556" s="52" t="s">
        <v>9</v>
      </c>
      <c r="AK556" s="40" t="s">
        <v>8</v>
      </c>
      <c r="AL556" s="52" t="s">
        <v>9</v>
      </c>
      <c r="AM556" s="32">
        <f t="shared" si="253"/>
        <v>27.948717948717949</v>
      </c>
      <c r="AN556" s="40">
        <f t="shared" si="254"/>
        <v>27.948717948717949</v>
      </c>
      <c r="AO556" s="31" t="s">
        <v>2844</v>
      </c>
      <c r="AP556" s="49">
        <v>2011</v>
      </c>
      <c r="AQ556" s="49" t="s">
        <v>507</v>
      </c>
      <c r="AR556" s="49" t="s">
        <v>71</v>
      </c>
      <c r="AS556" s="49" t="s">
        <v>308</v>
      </c>
      <c r="AT556" s="49" t="s">
        <v>45</v>
      </c>
      <c r="AU556" s="114" t="str">
        <f t="shared" si="240"/>
        <v>Tanikawa, K., 2011</v>
      </c>
      <c r="AV556" s="3"/>
      <c r="AW556" s="50"/>
    </row>
    <row r="557" spans="1:49" s="19" customFormat="1" x14ac:dyDescent="0.3">
      <c r="A557" s="49" t="s">
        <v>14</v>
      </c>
      <c r="B557" s="97">
        <v>1</v>
      </c>
      <c r="C557" s="52">
        <v>1</v>
      </c>
      <c r="D557" s="31">
        <f t="shared" si="232"/>
        <v>0</v>
      </c>
      <c r="E557" s="32">
        <f t="shared" si="248"/>
        <v>1</v>
      </c>
      <c r="F557" s="97">
        <v>85</v>
      </c>
      <c r="G557" s="32">
        <f t="shared" si="249"/>
        <v>8500</v>
      </c>
      <c r="H557" s="49" t="s">
        <v>582</v>
      </c>
      <c r="I557" s="49" t="s">
        <v>309</v>
      </c>
      <c r="J557" s="49" t="s">
        <v>8</v>
      </c>
      <c r="K557" s="49">
        <v>773</v>
      </c>
      <c r="L557" s="49">
        <v>2</v>
      </c>
      <c r="M557" s="49" t="s">
        <v>24</v>
      </c>
      <c r="N557" s="49" t="s">
        <v>56</v>
      </c>
      <c r="O557" s="31"/>
      <c r="P557" s="49" t="s">
        <v>199</v>
      </c>
      <c r="Q557" s="31"/>
      <c r="R557" s="31" t="str">
        <f t="shared" si="228"/>
        <v>NA</v>
      </c>
      <c r="S557" s="49">
        <v>2</v>
      </c>
      <c r="T557" s="49">
        <v>773</v>
      </c>
      <c r="U557" s="49" t="s">
        <v>1422</v>
      </c>
      <c r="V557" s="49">
        <v>0.5</v>
      </c>
      <c r="W557" s="49">
        <v>473</v>
      </c>
      <c r="X557" s="49" t="s">
        <v>17</v>
      </c>
      <c r="Y557" s="32" t="str">
        <f t="shared" si="250"/>
        <v>NA</v>
      </c>
      <c r="Z557" s="32" t="str">
        <f t="shared" si="251"/>
        <v>NA</v>
      </c>
      <c r="AA557" s="52">
        <v>44</v>
      </c>
      <c r="AB557" s="49" t="s">
        <v>9</v>
      </c>
      <c r="AC557" s="32" t="str">
        <f t="shared" si="229"/>
        <v>NA</v>
      </c>
      <c r="AD557" s="32">
        <f t="shared" si="230"/>
        <v>44</v>
      </c>
      <c r="AE557" s="32">
        <f t="shared" si="231"/>
        <v>24.772727272727273</v>
      </c>
      <c r="AF557" s="32">
        <f t="shared" si="252"/>
        <v>24.772727272727273</v>
      </c>
      <c r="AG557" s="40" t="s">
        <v>8</v>
      </c>
      <c r="AH557" s="52" t="s">
        <v>9</v>
      </c>
      <c r="AI557" s="40" t="s">
        <v>8</v>
      </c>
      <c r="AJ557" s="52" t="s">
        <v>9</v>
      </c>
      <c r="AK557" s="40" t="s">
        <v>8</v>
      </c>
      <c r="AL557" s="52" t="s">
        <v>9</v>
      </c>
      <c r="AM557" s="32">
        <f t="shared" si="253"/>
        <v>24.772727272727273</v>
      </c>
      <c r="AN557" s="40">
        <f t="shared" si="254"/>
        <v>24.772727272727273</v>
      </c>
      <c r="AO557" s="31" t="s">
        <v>2844</v>
      </c>
      <c r="AP557" s="49">
        <v>2011</v>
      </c>
      <c r="AQ557" s="49" t="s">
        <v>507</v>
      </c>
      <c r="AR557" s="49" t="s">
        <v>71</v>
      </c>
      <c r="AS557" s="49" t="s">
        <v>308</v>
      </c>
      <c r="AT557" s="49" t="s">
        <v>45</v>
      </c>
      <c r="AU557" s="114" t="str">
        <f t="shared" si="240"/>
        <v>Tanikawa, K., 2011</v>
      </c>
      <c r="AV557" s="3"/>
      <c r="AW557" s="50"/>
    </row>
    <row r="558" spans="1:49" s="19" customFormat="1" x14ac:dyDescent="0.3">
      <c r="A558" s="49" t="s">
        <v>14</v>
      </c>
      <c r="B558" s="97">
        <v>1</v>
      </c>
      <c r="C558" s="52">
        <v>1.03</v>
      </c>
      <c r="D558" s="31">
        <f t="shared" si="232"/>
        <v>3.0000000000000027E-2</v>
      </c>
      <c r="E558" s="32">
        <f t="shared" si="248"/>
        <v>1</v>
      </c>
      <c r="F558" s="97">
        <v>85</v>
      </c>
      <c r="G558" s="32">
        <f t="shared" si="249"/>
        <v>8500</v>
      </c>
      <c r="H558" s="49" t="s">
        <v>582</v>
      </c>
      <c r="I558" s="49" t="s">
        <v>309</v>
      </c>
      <c r="J558" s="49" t="s">
        <v>1264</v>
      </c>
      <c r="K558" s="49">
        <v>773</v>
      </c>
      <c r="L558" s="49">
        <v>2</v>
      </c>
      <c r="M558" s="49" t="s">
        <v>24</v>
      </c>
      <c r="N558" s="49" t="s">
        <v>56</v>
      </c>
      <c r="O558" s="31"/>
      <c r="P558" s="49" t="s">
        <v>199</v>
      </c>
      <c r="Q558" s="31"/>
      <c r="R558" s="31" t="str">
        <f t="shared" si="228"/>
        <v>NA</v>
      </c>
      <c r="S558" s="49">
        <v>2</v>
      </c>
      <c r="T558" s="49">
        <v>773</v>
      </c>
      <c r="U558" s="49" t="s">
        <v>1422</v>
      </c>
      <c r="V558" s="49">
        <v>0.5</v>
      </c>
      <c r="W558" s="49">
        <v>473</v>
      </c>
      <c r="X558" s="49" t="s">
        <v>17</v>
      </c>
      <c r="Y558" s="32" t="str">
        <f t="shared" si="250"/>
        <v>NA</v>
      </c>
      <c r="Z558" s="32" t="str">
        <f t="shared" si="251"/>
        <v>NA</v>
      </c>
      <c r="AA558" s="52">
        <v>66</v>
      </c>
      <c r="AB558" s="49" t="s">
        <v>9</v>
      </c>
      <c r="AC558" s="32" t="str">
        <f t="shared" si="229"/>
        <v>NA</v>
      </c>
      <c r="AD558" s="32">
        <f t="shared" si="230"/>
        <v>66</v>
      </c>
      <c r="AE558" s="32">
        <f t="shared" si="231"/>
        <v>16.515151515151516</v>
      </c>
      <c r="AF558" s="32">
        <f t="shared" si="252"/>
        <v>16.515151515151516</v>
      </c>
      <c r="AG558" s="40" t="s">
        <v>8</v>
      </c>
      <c r="AH558" s="52" t="s">
        <v>9</v>
      </c>
      <c r="AI558" s="40" t="s">
        <v>8</v>
      </c>
      <c r="AJ558" s="52" t="s">
        <v>9</v>
      </c>
      <c r="AK558" s="40" t="s">
        <v>8</v>
      </c>
      <c r="AL558" s="52" t="s">
        <v>9</v>
      </c>
      <c r="AM558" s="32">
        <f t="shared" si="253"/>
        <v>16.515151515151516</v>
      </c>
      <c r="AN558" s="40">
        <f t="shared" si="254"/>
        <v>16.515151515151516</v>
      </c>
      <c r="AO558" s="31" t="s">
        <v>2844</v>
      </c>
      <c r="AP558" s="49">
        <v>2011</v>
      </c>
      <c r="AQ558" s="49" t="s">
        <v>507</v>
      </c>
      <c r="AR558" s="49" t="s">
        <v>71</v>
      </c>
      <c r="AS558" s="49" t="s">
        <v>308</v>
      </c>
      <c r="AT558" s="49" t="s">
        <v>45</v>
      </c>
      <c r="AU558" s="114" t="str">
        <f t="shared" si="240"/>
        <v>Tanikawa, K., 2011</v>
      </c>
      <c r="AV558" s="3"/>
      <c r="AW558" s="50"/>
    </row>
    <row r="559" spans="1:49" s="19" customFormat="1" x14ac:dyDescent="0.3">
      <c r="A559" s="31" t="s">
        <v>2439</v>
      </c>
      <c r="B559" s="102">
        <v>1</v>
      </c>
      <c r="C559" s="32" t="s">
        <v>8</v>
      </c>
      <c r="D559" s="31" t="str">
        <f t="shared" si="232"/>
        <v>NA</v>
      </c>
      <c r="E559" s="32">
        <f t="shared" si="248"/>
        <v>1</v>
      </c>
      <c r="F559" s="97">
        <v>180</v>
      </c>
      <c r="G559" s="32">
        <f t="shared" si="249"/>
        <v>18000</v>
      </c>
      <c r="H559" s="49" t="s">
        <v>7</v>
      </c>
      <c r="I559" s="49" t="s">
        <v>214</v>
      </c>
      <c r="J559" s="49" t="s">
        <v>9</v>
      </c>
      <c r="K559" s="49">
        <v>773</v>
      </c>
      <c r="L559" s="49">
        <v>4</v>
      </c>
      <c r="M559" s="49" t="s">
        <v>28</v>
      </c>
      <c r="N559" s="49" t="s">
        <v>90</v>
      </c>
      <c r="O559" s="31"/>
      <c r="P559" s="49" t="s">
        <v>199</v>
      </c>
      <c r="Q559" s="56">
        <v>3</v>
      </c>
      <c r="R559" s="31" t="str">
        <f t="shared" si="228"/>
        <v>NA</v>
      </c>
      <c r="S559" s="49">
        <v>2</v>
      </c>
      <c r="T559" s="49">
        <v>573</v>
      </c>
      <c r="U559" s="49" t="s">
        <v>1422</v>
      </c>
      <c r="V559" s="49">
        <v>1</v>
      </c>
      <c r="W559" s="49">
        <v>573</v>
      </c>
      <c r="X559" s="49" t="s">
        <v>305</v>
      </c>
      <c r="Y559" s="32" t="str">
        <f t="shared" si="250"/>
        <v>NA</v>
      </c>
      <c r="Z559" s="32" t="str">
        <f t="shared" si="251"/>
        <v>NA</v>
      </c>
      <c r="AA559" s="32" t="s">
        <v>8</v>
      </c>
      <c r="AB559" s="49" t="s">
        <v>9</v>
      </c>
      <c r="AC559" s="32">
        <f t="shared" si="229"/>
        <v>13.625</v>
      </c>
      <c r="AD559" s="32">
        <f t="shared" si="230"/>
        <v>13.625</v>
      </c>
      <c r="AE559" s="32" t="str">
        <f t="shared" si="231"/>
        <v>NA</v>
      </c>
      <c r="AF559" s="32">
        <f t="shared" si="252"/>
        <v>80</v>
      </c>
      <c r="AG559" s="97">
        <v>80</v>
      </c>
      <c r="AH559" s="52" t="s">
        <v>9</v>
      </c>
      <c r="AI559" s="40" t="s">
        <v>8</v>
      </c>
      <c r="AJ559" s="52" t="s">
        <v>9</v>
      </c>
      <c r="AK559" s="40" t="s">
        <v>8</v>
      </c>
      <c r="AL559" s="52" t="s">
        <v>9</v>
      </c>
      <c r="AM559" s="32">
        <f t="shared" si="253"/>
        <v>80</v>
      </c>
      <c r="AN559" s="40">
        <f t="shared" si="254"/>
        <v>80</v>
      </c>
      <c r="AO559" s="31" t="s">
        <v>2854</v>
      </c>
      <c r="AP559" s="49">
        <v>2011</v>
      </c>
      <c r="AQ559" s="49" t="s">
        <v>1802</v>
      </c>
      <c r="AR559" s="49" t="s">
        <v>1268</v>
      </c>
      <c r="AS559" s="49" t="s">
        <v>304</v>
      </c>
      <c r="AT559" s="49" t="s">
        <v>179</v>
      </c>
      <c r="AU559" s="114" t="str">
        <f t="shared" si="240"/>
        <v>Vicente, A., 2011</v>
      </c>
      <c r="AV559" s="3"/>
      <c r="AW559" s="50" t="s">
        <v>815</v>
      </c>
    </row>
    <row r="560" spans="1:49" s="19" customFormat="1" x14ac:dyDescent="0.3">
      <c r="A560" s="31" t="s">
        <v>2439</v>
      </c>
      <c r="B560" s="102">
        <v>1</v>
      </c>
      <c r="C560" s="32" t="s">
        <v>8</v>
      </c>
      <c r="D560" s="31" t="str">
        <f t="shared" si="232"/>
        <v>NA</v>
      </c>
      <c r="E560" s="32">
        <f t="shared" si="248"/>
        <v>1</v>
      </c>
      <c r="F560" s="97">
        <v>180</v>
      </c>
      <c r="G560" s="32">
        <f t="shared" si="249"/>
        <v>18000</v>
      </c>
      <c r="H560" s="49" t="s">
        <v>7</v>
      </c>
      <c r="I560" s="49" t="s">
        <v>214</v>
      </c>
      <c r="J560" s="49" t="s">
        <v>9</v>
      </c>
      <c r="K560" s="49">
        <v>773</v>
      </c>
      <c r="L560" s="49">
        <v>4</v>
      </c>
      <c r="M560" s="49" t="s">
        <v>28</v>
      </c>
      <c r="N560" s="49" t="s">
        <v>90</v>
      </c>
      <c r="O560" s="31"/>
      <c r="P560" s="49" t="s">
        <v>199</v>
      </c>
      <c r="Q560" s="56">
        <v>3</v>
      </c>
      <c r="R560" s="31" t="str">
        <f t="shared" si="228"/>
        <v>NA</v>
      </c>
      <c r="S560" s="49">
        <v>2</v>
      </c>
      <c r="T560" s="49">
        <v>573</v>
      </c>
      <c r="U560" s="49" t="s">
        <v>1422</v>
      </c>
      <c r="V560" s="49">
        <v>1</v>
      </c>
      <c r="W560" s="49">
        <v>773</v>
      </c>
      <c r="X560" s="49" t="s">
        <v>305</v>
      </c>
      <c r="Y560" s="32" t="str">
        <f t="shared" si="250"/>
        <v>NA</v>
      </c>
      <c r="Z560" s="32" t="str">
        <f t="shared" si="251"/>
        <v>NA</v>
      </c>
      <c r="AA560" s="32" t="s">
        <v>8</v>
      </c>
      <c r="AB560" s="49" t="s">
        <v>9</v>
      </c>
      <c r="AC560" s="32">
        <f t="shared" si="229"/>
        <v>8.014705882352942</v>
      </c>
      <c r="AD560" s="32">
        <f t="shared" si="230"/>
        <v>8.014705882352942</v>
      </c>
      <c r="AE560" s="32" t="str">
        <f t="shared" si="231"/>
        <v>NA</v>
      </c>
      <c r="AF560" s="32">
        <f t="shared" si="252"/>
        <v>136</v>
      </c>
      <c r="AG560" s="97">
        <v>136</v>
      </c>
      <c r="AH560" s="52" t="s">
        <v>9</v>
      </c>
      <c r="AI560" s="40" t="s">
        <v>8</v>
      </c>
      <c r="AJ560" s="52" t="s">
        <v>9</v>
      </c>
      <c r="AK560" s="40" t="s">
        <v>8</v>
      </c>
      <c r="AL560" s="52" t="s">
        <v>9</v>
      </c>
      <c r="AM560" s="32">
        <f t="shared" si="253"/>
        <v>136</v>
      </c>
      <c r="AN560" s="40">
        <f t="shared" si="254"/>
        <v>136</v>
      </c>
      <c r="AO560" s="31" t="s">
        <v>2854</v>
      </c>
      <c r="AP560" s="49">
        <v>2011</v>
      </c>
      <c r="AQ560" s="49" t="s">
        <v>1802</v>
      </c>
      <c r="AR560" s="49" t="s">
        <v>1268</v>
      </c>
      <c r="AS560" s="49" t="s">
        <v>304</v>
      </c>
      <c r="AT560" s="49" t="s">
        <v>179</v>
      </c>
      <c r="AU560" s="114" t="str">
        <f t="shared" si="240"/>
        <v>Vicente, A., 2011</v>
      </c>
      <c r="AV560" s="3"/>
      <c r="AW560" s="50" t="s">
        <v>815</v>
      </c>
    </row>
    <row r="561" spans="1:49" s="19" customFormat="1" x14ac:dyDescent="0.3">
      <c r="A561" s="31" t="s">
        <v>2439</v>
      </c>
      <c r="B561" s="97">
        <v>1</v>
      </c>
      <c r="C561" s="52">
        <v>0.93</v>
      </c>
      <c r="D561" s="31">
        <f t="shared" si="232"/>
        <v>6.9999999999999951E-2</v>
      </c>
      <c r="E561" s="32">
        <f t="shared" si="248"/>
        <v>1</v>
      </c>
      <c r="F561" s="97">
        <v>429</v>
      </c>
      <c r="G561" s="32">
        <f t="shared" si="249"/>
        <v>42900</v>
      </c>
      <c r="H561" s="49" t="s">
        <v>999</v>
      </c>
      <c r="I561" s="49" t="s">
        <v>1258</v>
      </c>
      <c r="J561" s="49" t="s">
        <v>9</v>
      </c>
      <c r="K561" s="49">
        <v>773</v>
      </c>
      <c r="L561" s="49">
        <v>6</v>
      </c>
      <c r="M561" s="49" t="s">
        <v>303</v>
      </c>
      <c r="N561" s="49" t="s">
        <v>90</v>
      </c>
      <c r="O561" s="31"/>
      <c r="P561" s="49" t="s">
        <v>199</v>
      </c>
      <c r="Q561" s="49">
        <v>6</v>
      </c>
      <c r="R561" s="31" t="str">
        <f t="shared" si="228"/>
        <v>NA</v>
      </c>
      <c r="S561" s="31"/>
      <c r="T561" s="31"/>
      <c r="U561" s="49" t="s">
        <v>1422</v>
      </c>
      <c r="V561" s="49">
        <v>1</v>
      </c>
      <c r="W561" s="49">
        <v>673</v>
      </c>
      <c r="X561" s="49" t="s">
        <v>17</v>
      </c>
      <c r="Y561" s="32" t="str">
        <f t="shared" si="250"/>
        <v>NA</v>
      </c>
      <c r="Z561" s="32" t="str">
        <f t="shared" si="251"/>
        <v>NA</v>
      </c>
      <c r="AA561" s="52">
        <v>54</v>
      </c>
      <c r="AB561" s="49" t="s">
        <v>9</v>
      </c>
      <c r="AC561" s="32" t="str">
        <f t="shared" si="229"/>
        <v>NA</v>
      </c>
      <c r="AD561" s="32">
        <f t="shared" si="230"/>
        <v>54</v>
      </c>
      <c r="AE561" s="32">
        <f t="shared" si="231"/>
        <v>20.185185185185187</v>
      </c>
      <c r="AF561" s="32">
        <f t="shared" si="252"/>
        <v>20.185185185185187</v>
      </c>
      <c r="AG561" s="40" t="s">
        <v>8</v>
      </c>
      <c r="AH561" s="52" t="s">
        <v>9</v>
      </c>
      <c r="AI561" s="97">
        <v>21</v>
      </c>
      <c r="AJ561" s="52" t="s">
        <v>9</v>
      </c>
      <c r="AK561" s="40" t="s">
        <v>8</v>
      </c>
      <c r="AL561" s="52" t="s">
        <v>9</v>
      </c>
      <c r="AM561" s="32">
        <f t="shared" si="253"/>
        <v>20.185185185185187</v>
      </c>
      <c r="AN561" s="40">
        <f t="shared" si="254"/>
        <v>20.185185185185187</v>
      </c>
      <c r="AO561" s="49" t="s">
        <v>2856</v>
      </c>
      <c r="AP561" s="49">
        <v>2011</v>
      </c>
      <c r="AQ561" s="49" t="s">
        <v>506</v>
      </c>
      <c r="AR561" s="49" t="s">
        <v>1257</v>
      </c>
      <c r="AS561" s="49" t="s">
        <v>302</v>
      </c>
      <c r="AT561" s="49" t="s">
        <v>62</v>
      </c>
      <c r="AU561" s="114" t="str">
        <f t="shared" si="240"/>
        <v>Vít, Z., 2011</v>
      </c>
      <c r="AV561" s="3"/>
      <c r="AW561" s="50"/>
    </row>
    <row r="562" spans="1:49" s="19" customFormat="1" x14ac:dyDescent="0.3">
      <c r="A562" s="31" t="s">
        <v>2439</v>
      </c>
      <c r="B562" s="97">
        <v>1</v>
      </c>
      <c r="C562" s="52">
        <v>1.48</v>
      </c>
      <c r="D562" s="31">
        <f t="shared" si="232"/>
        <v>0.48</v>
      </c>
      <c r="E562" s="32">
        <f t="shared" si="248"/>
        <v>1</v>
      </c>
      <c r="F562" s="97">
        <v>429</v>
      </c>
      <c r="G562" s="32">
        <f t="shared" si="249"/>
        <v>42900</v>
      </c>
      <c r="H562" s="49" t="s">
        <v>999</v>
      </c>
      <c r="I562" s="49" t="s">
        <v>1258</v>
      </c>
      <c r="J562" s="49" t="s">
        <v>9</v>
      </c>
      <c r="K562" s="49">
        <v>773</v>
      </c>
      <c r="L562" s="49">
        <v>6</v>
      </c>
      <c r="M562" s="49" t="s">
        <v>10</v>
      </c>
      <c r="N562" s="49" t="s">
        <v>56</v>
      </c>
      <c r="O562" s="74">
        <v>3</v>
      </c>
      <c r="P562" s="49" t="s">
        <v>89</v>
      </c>
      <c r="Q562" s="49">
        <v>6</v>
      </c>
      <c r="R562" s="31">
        <f t="shared" si="228"/>
        <v>3</v>
      </c>
      <c r="S562" s="31"/>
      <c r="T562" s="31"/>
      <c r="U562" s="49" t="s">
        <v>1422</v>
      </c>
      <c r="V562" s="49">
        <v>1</v>
      </c>
      <c r="W562" s="49">
        <v>673</v>
      </c>
      <c r="X562" s="49" t="s">
        <v>17</v>
      </c>
      <c r="Y562" s="32" t="str">
        <f t="shared" si="250"/>
        <v>NA</v>
      </c>
      <c r="Z562" s="32" t="str">
        <f t="shared" si="251"/>
        <v>NA</v>
      </c>
      <c r="AA562" s="52">
        <v>9</v>
      </c>
      <c r="AB562" s="49" t="s">
        <v>9</v>
      </c>
      <c r="AC562" s="32" t="str">
        <f t="shared" si="229"/>
        <v>NA</v>
      </c>
      <c r="AD562" s="32">
        <f t="shared" si="230"/>
        <v>9</v>
      </c>
      <c r="AE562" s="32">
        <f t="shared" si="231"/>
        <v>121.11111111111111</v>
      </c>
      <c r="AF562" s="32">
        <f t="shared" si="252"/>
        <v>121.11111111111111</v>
      </c>
      <c r="AG562" s="40" t="s">
        <v>8</v>
      </c>
      <c r="AH562" s="52" t="s">
        <v>9</v>
      </c>
      <c r="AI562" s="97">
        <v>117</v>
      </c>
      <c r="AJ562" s="52" t="s">
        <v>9</v>
      </c>
      <c r="AK562" s="40" t="s">
        <v>8</v>
      </c>
      <c r="AL562" s="52" t="s">
        <v>9</v>
      </c>
      <c r="AM562" s="32">
        <f t="shared" si="253"/>
        <v>121.11111111111111</v>
      </c>
      <c r="AN562" s="40">
        <f t="shared" si="254"/>
        <v>121.11111111111111</v>
      </c>
      <c r="AO562" s="49" t="s">
        <v>2856</v>
      </c>
      <c r="AP562" s="49">
        <v>2011</v>
      </c>
      <c r="AQ562" s="49" t="s">
        <v>506</v>
      </c>
      <c r="AR562" s="49" t="s">
        <v>1257</v>
      </c>
      <c r="AS562" s="49" t="s">
        <v>302</v>
      </c>
      <c r="AT562" s="49" t="s">
        <v>62</v>
      </c>
      <c r="AU562" s="114" t="str">
        <f t="shared" si="240"/>
        <v>Vít, Z., 2011</v>
      </c>
      <c r="AV562" s="3"/>
      <c r="AW562" s="50"/>
    </row>
    <row r="563" spans="1:49" s="19" customFormat="1" x14ac:dyDescent="0.3">
      <c r="A563" s="31" t="s">
        <v>2439</v>
      </c>
      <c r="B563" s="97">
        <v>1</v>
      </c>
      <c r="C563" s="52">
        <v>1.2</v>
      </c>
      <c r="D563" s="31">
        <f t="shared" si="232"/>
        <v>0.19999999999999996</v>
      </c>
      <c r="E563" s="32">
        <f t="shared" si="248"/>
        <v>1</v>
      </c>
      <c r="F563" s="97">
        <v>429</v>
      </c>
      <c r="G563" s="32">
        <f t="shared" si="249"/>
        <v>42900</v>
      </c>
      <c r="H563" s="49" t="s">
        <v>999</v>
      </c>
      <c r="I563" s="49" t="s">
        <v>1258</v>
      </c>
      <c r="J563" s="49" t="s">
        <v>9</v>
      </c>
      <c r="K563" s="49">
        <v>773</v>
      </c>
      <c r="L563" s="49">
        <v>6</v>
      </c>
      <c r="M563" s="49" t="s">
        <v>74</v>
      </c>
      <c r="N563" s="49" t="s">
        <v>56</v>
      </c>
      <c r="O563" s="74">
        <v>10</v>
      </c>
      <c r="P563" s="49" t="s">
        <v>89</v>
      </c>
      <c r="Q563" s="49">
        <v>6</v>
      </c>
      <c r="R563" s="31">
        <f t="shared" si="228"/>
        <v>-4</v>
      </c>
      <c r="S563" s="31"/>
      <c r="T563" s="31"/>
      <c r="U563" s="49" t="s">
        <v>1422</v>
      </c>
      <c r="V563" s="49">
        <v>1</v>
      </c>
      <c r="W563" s="49">
        <v>673</v>
      </c>
      <c r="X563" s="49" t="s">
        <v>17</v>
      </c>
      <c r="Y563" s="32" t="str">
        <f t="shared" si="250"/>
        <v>NA</v>
      </c>
      <c r="Z563" s="32" t="str">
        <f t="shared" si="251"/>
        <v>NA</v>
      </c>
      <c r="AA563" s="52">
        <v>27</v>
      </c>
      <c r="AB563" s="49" t="s">
        <v>9</v>
      </c>
      <c r="AC563" s="32" t="str">
        <f t="shared" si="229"/>
        <v>NA</v>
      </c>
      <c r="AD563" s="32">
        <f t="shared" si="230"/>
        <v>27</v>
      </c>
      <c r="AE563" s="32">
        <f t="shared" si="231"/>
        <v>40.370370370370374</v>
      </c>
      <c r="AF563" s="32">
        <f t="shared" si="252"/>
        <v>40.370370370370374</v>
      </c>
      <c r="AG563" s="40" t="s">
        <v>8</v>
      </c>
      <c r="AH563" s="52" t="s">
        <v>9</v>
      </c>
      <c r="AI563" s="97">
        <v>42</v>
      </c>
      <c r="AJ563" s="52" t="s">
        <v>9</v>
      </c>
      <c r="AK563" s="40" t="s">
        <v>8</v>
      </c>
      <c r="AL563" s="52" t="s">
        <v>9</v>
      </c>
      <c r="AM563" s="32">
        <f t="shared" si="253"/>
        <v>40.370370370370374</v>
      </c>
      <c r="AN563" s="40">
        <f t="shared" si="254"/>
        <v>40.370370370370374</v>
      </c>
      <c r="AO563" s="49" t="s">
        <v>2856</v>
      </c>
      <c r="AP563" s="49">
        <v>2011</v>
      </c>
      <c r="AQ563" s="49" t="s">
        <v>506</v>
      </c>
      <c r="AR563" s="49" t="s">
        <v>1257</v>
      </c>
      <c r="AS563" s="49" t="s">
        <v>302</v>
      </c>
      <c r="AT563" s="49" t="s">
        <v>62</v>
      </c>
      <c r="AU563" s="114" t="str">
        <f t="shared" si="240"/>
        <v>Vít, Z., 2011</v>
      </c>
      <c r="AV563" s="3"/>
      <c r="AW563" s="50"/>
    </row>
    <row r="564" spans="1:49" s="19" customFormat="1" x14ac:dyDescent="0.3">
      <c r="A564" s="31" t="s">
        <v>2439</v>
      </c>
      <c r="B564" s="97">
        <v>1</v>
      </c>
      <c r="C564" s="52">
        <v>0.92</v>
      </c>
      <c r="D564" s="31">
        <f t="shared" si="232"/>
        <v>7.999999999999996E-2</v>
      </c>
      <c r="E564" s="32">
        <f t="shared" si="248"/>
        <v>1</v>
      </c>
      <c r="F564" s="97">
        <v>643</v>
      </c>
      <c r="G564" s="32">
        <f t="shared" si="249"/>
        <v>64300</v>
      </c>
      <c r="H564" s="49" t="s">
        <v>999</v>
      </c>
      <c r="I564" s="49" t="s">
        <v>1259</v>
      </c>
      <c r="J564" s="49" t="s">
        <v>1260</v>
      </c>
      <c r="K564" s="49">
        <v>673</v>
      </c>
      <c r="L564" s="49">
        <v>2</v>
      </c>
      <c r="M564" s="49" t="s">
        <v>303</v>
      </c>
      <c r="N564" s="49" t="s">
        <v>90</v>
      </c>
      <c r="O564" s="31"/>
      <c r="P564" s="49" t="s">
        <v>199</v>
      </c>
      <c r="Q564" s="49">
        <v>3.8</v>
      </c>
      <c r="R564" s="31" t="str">
        <f t="shared" si="228"/>
        <v>NA</v>
      </c>
      <c r="S564" s="31"/>
      <c r="T564" s="31"/>
      <c r="U564" s="49" t="s">
        <v>1422</v>
      </c>
      <c r="V564" s="49">
        <v>1</v>
      </c>
      <c r="W564" s="49">
        <v>673</v>
      </c>
      <c r="X564" s="49" t="s">
        <v>17</v>
      </c>
      <c r="Y564" s="32" t="str">
        <f t="shared" si="250"/>
        <v>NA</v>
      </c>
      <c r="Z564" s="32" t="str">
        <f t="shared" si="251"/>
        <v>NA</v>
      </c>
      <c r="AA564" s="52">
        <v>86</v>
      </c>
      <c r="AB564" s="49" t="s">
        <v>9</v>
      </c>
      <c r="AC564" s="32" t="str">
        <f t="shared" si="229"/>
        <v>NA</v>
      </c>
      <c r="AD564" s="32">
        <f t="shared" si="230"/>
        <v>86</v>
      </c>
      <c r="AE564" s="32">
        <f t="shared" si="231"/>
        <v>12.674418604651162</v>
      </c>
      <c r="AF564" s="32">
        <f t="shared" si="252"/>
        <v>12.674418604651162</v>
      </c>
      <c r="AG564" s="40" t="s">
        <v>8</v>
      </c>
      <c r="AH564" s="52" t="s">
        <v>9</v>
      </c>
      <c r="AI564" s="97">
        <v>13</v>
      </c>
      <c r="AJ564" s="52" t="s">
        <v>9</v>
      </c>
      <c r="AK564" s="40" t="s">
        <v>8</v>
      </c>
      <c r="AL564" s="52" t="s">
        <v>9</v>
      </c>
      <c r="AM564" s="32">
        <f t="shared" si="253"/>
        <v>12.674418604651162</v>
      </c>
      <c r="AN564" s="40">
        <f t="shared" si="254"/>
        <v>12.674418604651162</v>
      </c>
      <c r="AO564" s="49" t="s">
        <v>2856</v>
      </c>
      <c r="AP564" s="49">
        <v>2011</v>
      </c>
      <c r="AQ564" s="49" t="s">
        <v>506</v>
      </c>
      <c r="AR564" s="49" t="s">
        <v>1257</v>
      </c>
      <c r="AS564" s="49" t="s">
        <v>302</v>
      </c>
      <c r="AT564" s="49" t="s">
        <v>62</v>
      </c>
      <c r="AU564" s="114" t="str">
        <f t="shared" si="240"/>
        <v>Vít, Z., 2011</v>
      </c>
      <c r="AV564" s="3"/>
      <c r="AW564" s="50"/>
    </row>
    <row r="565" spans="1:49" s="19" customFormat="1" x14ac:dyDescent="0.3">
      <c r="A565" s="31" t="s">
        <v>2439</v>
      </c>
      <c r="B565" s="97">
        <v>1</v>
      </c>
      <c r="C565" s="52">
        <v>0.84</v>
      </c>
      <c r="D565" s="31">
        <f t="shared" si="232"/>
        <v>0.16000000000000003</v>
      </c>
      <c r="E565" s="32">
        <f t="shared" si="248"/>
        <v>1</v>
      </c>
      <c r="F565" s="97">
        <v>643</v>
      </c>
      <c r="G565" s="32">
        <f t="shared" si="249"/>
        <v>64300</v>
      </c>
      <c r="H565" s="49" t="s">
        <v>999</v>
      </c>
      <c r="I565" s="49" t="s">
        <v>1259</v>
      </c>
      <c r="J565" s="49" t="s">
        <v>1260</v>
      </c>
      <c r="K565" s="49">
        <v>673</v>
      </c>
      <c r="L565" s="49">
        <v>2</v>
      </c>
      <c r="M565" s="49" t="s">
        <v>10</v>
      </c>
      <c r="N565" s="49" t="s">
        <v>56</v>
      </c>
      <c r="O565" s="74">
        <v>3</v>
      </c>
      <c r="P565" s="49" t="s">
        <v>89</v>
      </c>
      <c r="Q565" s="49">
        <v>3.8</v>
      </c>
      <c r="R565" s="31">
        <f t="shared" si="228"/>
        <v>0.79999999999999982</v>
      </c>
      <c r="S565" s="31"/>
      <c r="T565" s="31"/>
      <c r="U565" s="49" t="s">
        <v>1422</v>
      </c>
      <c r="V565" s="49">
        <v>1</v>
      </c>
      <c r="W565" s="49">
        <v>673</v>
      </c>
      <c r="X565" s="49" t="s">
        <v>17</v>
      </c>
      <c r="Y565" s="32" t="str">
        <f t="shared" si="250"/>
        <v>NA</v>
      </c>
      <c r="Z565" s="32" t="str">
        <f t="shared" si="251"/>
        <v>NA</v>
      </c>
      <c r="AA565" s="52">
        <v>98</v>
      </c>
      <c r="AB565" s="49" t="s">
        <v>9</v>
      </c>
      <c r="AC565" s="32" t="str">
        <f t="shared" si="229"/>
        <v>NA</v>
      </c>
      <c r="AD565" s="32">
        <f t="shared" si="230"/>
        <v>98</v>
      </c>
      <c r="AE565" s="32">
        <f t="shared" si="231"/>
        <v>11.122448979591837</v>
      </c>
      <c r="AF565" s="32">
        <f t="shared" si="252"/>
        <v>11.122448979591837</v>
      </c>
      <c r="AG565" s="40" t="s">
        <v>8</v>
      </c>
      <c r="AH565" s="52" t="s">
        <v>9</v>
      </c>
      <c r="AI565" s="97">
        <v>11</v>
      </c>
      <c r="AJ565" s="52" t="s">
        <v>9</v>
      </c>
      <c r="AK565" s="40" t="s">
        <v>8</v>
      </c>
      <c r="AL565" s="52" t="s">
        <v>9</v>
      </c>
      <c r="AM565" s="32">
        <f t="shared" si="253"/>
        <v>11.122448979591837</v>
      </c>
      <c r="AN565" s="40">
        <f t="shared" si="254"/>
        <v>11.122448979591837</v>
      </c>
      <c r="AO565" s="49" t="s">
        <v>2856</v>
      </c>
      <c r="AP565" s="49">
        <v>2011</v>
      </c>
      <c r="AQ565" s="49" t="s">
        <v>506</v>
      </c>
      <c r="AR565" s="49" t="s">
        <v>1257</v>
      </c>
      <c r="AS565" s="49" t="s">
        <v>302</v>
      </c>
      <c r="AT565" s="49" t="s">
        <v>62</v>
      </c>
      <c r="AU565" s="114" t="str">
        <f t="shared" si="240"/>
        <v>Vít, Z., 2011</v>
      </c>
      <c r="AV565" s="3"/>
      <c r="AW565" s="50"/>
    </row>
    <row r="566" spans="1:49" s="19" customFormat="1" x14ac:dyDescent="0.3">
      <c r="A566" s="31" t="s">
        <v>2439</v>
      </c>
      <c r="B566" s="97">
        <v>1</v>
      </c>
      <c r="C566" s="52">
        <v>1.1200000000000001</v>
      </c>
      <c r="D566" s="31">
        <f t="shared" si="232"/>
        <v>0.12000000000000011</v>
      </c>
      <c r="E566" s="32">
        <f t="shared" si="248"/>
        <v>1</v>
      </c>
      <c r="F566" s="97">
        <v>643</v>
      </c>
      <c r="G566" s="32">
        <f t="shared" si="249"/>
        <v>64300</v>
      </c>
      <c r="H566" s="49" t="s">
        <v>999</v>
      </c>
      <c r="I566" s="49" t="s">
        <v>1259</v>
      </c>
      <c r="J566" s="49" t="s">
        <v>1260</v>
      </c>
      <c r="K566" s="49">
        <v>673</v>
      </c>
      <c r="L566" s="49">
        <v>2</v>
      </c>
      <c r="M566" s="49" t="s">
        <v>74</v>
      </c>
      <c r="N566" s="49" t="s">
        <v>56</v>
      </c>
      <c r="O566" s="74">
        <v>10</v>
      </c>
      <c r="P566" s="49" t="s">
        <v>89</v>
      </c>
      <c r="Q566" s="49">
        <v>3.8</v>
      </c>
      <c r="R566" s="31">
        <f t="shared" si="228"/>
        <v>-6.2</v>
      </c>
      <c r="S566" s="31"/>
      <c r="T566" s="31"/>
      <c r="U566" s="49" t="s">
        <v>1422</v>
      </c>
      <c r="V566" s="49">
        <v>1</v>
      </c>
      <c r="W566" s="49">
        <v>673</v>
      </c>
      <c r="X566" s="49" t="s">
        <v>17</v>
      </c>
      <c r="Y566" s="32" t="str">
        <f t="shared" si="250"/>
        <v>NA</v>
      </c>
      <c r="Z566" s="32" t="str">
        <f t="shared" si="251"/>
        <v>NA</v>
      </c>
      <c r="AA566" s="52">
        <v>22</v>
      </c>
      <c r="AB566" s="49" t="s">
        <v>9</v>
      </c>
      <c r="AC566" s="32" t="str">
        <f t="shared" si="229"/>
        <v>NA</v>
      </c>
      <c r="AD566" s="32">
        <f t="shared" si="230"/>
        <v>22</v>
      </c>
      <c r="AE566" s="32">
        <f t="shared" si="231"/>
        <v>49.545454545454547</v>
      </c>
      <c r="AF566" s="32">
        <f t="shared" si="252"/>
        <v>49.545454545454547</v>
      </c>
      <c r="AG566" s="40" t="s">
        <v>8</v>
      </c>
      <c r="AH566" s="52" t="s">
        <v>9</v>
      </c>
      <c r="AI566" s="97">
        <v>50</v>
      </c>
      <c r="AJ566" s="52" t="s">
        <v>9</v>
      </c>
      <c r="AK566" s="40" t="s">
        <v>8</v>
      </c>
      <c r="AL566" s="52" t="s">
        <v>9</v>
      </c>
      <c r="AM566" s="32">
        <f t="shared" si="253"/>
        <v>49.545454545454547</v>
      </c>
      <c r="AN566" s="40">
        <f t="shared" si="254"/>
        <v>49.545454545454547</v>
      </c>
      <c r="AO566" s="49" t="s">
        <v>2856</v>
      </c>
      <c r="AP566" s="49">
        <v>2011</v>
      </c>
      <c r="AQ566" s="49" t="s">
        <v>506</v>
      </c>
      <c r="AR566" s="49" t="s">
        <v>1257</v>
      </c>
      <c r="AS566" s="49" t="s">
        <v>302</v>
      </c>
      <c r="AT566" s="49" t="s">
        <v>62</v>
      </c>
      <c r="AU566" s="114" t="str">
        <f t="shared" si="240"/>
        <v>Vít, Z., 2011</v>
      </c>
      <c r="AV566" s="3"/>
      <c r="AW566" s="50"/>
    </row>
    <row r="567" spans="1:49" s="19" customFormat="1" x14ac:dyDescent="0.3">
      <c r="A567" s="49" t="s">
        <v>14</v>
      </c>
      <c r="B567" s="97">
        <v>5</v>
      </c>
      <c r="C567" s="32" t="s">
        <v>8</v>
      </c>
      <c r="D567" s="31" t="str">
        <f t="shared" si="232"/>
        <v>NA</v>
      </c>
      <c r="E567" s="32">
        <f t="shared" si="248"/>
        <v>5</v>
      </c>
      <c r="F567" s="40"/>
      <c r="G567" s="32" t="s">
        <v>8</v>
      </c>
      <c r="H567" s="49" t="s">
        <v>63</v>
      </c>
      <c r="I567" s="49" t="s">
        <v>1272</v>
      </c>
      <c r="J567" s="49" t="s">
        <v>1273</v>
      </c>
      <c r="K567" s="31"/>
      <c r="L567" s="31"/>
      <c r="M567" s="49" t="s">
        <v>10</v>
      </c>
      <c r="N567" s="31" t="s">
        <v>16</v>
      </c>
      <c r="O567" s="74">
        <v>9.5</v>
      </c>
      <c r="P567" s="49" t="s">
        <v>89</v>
      </c>
      <c r="Q567" s="31"/>
      <c r="R567" s="31" t="str">
        <f t="shared" si="228"/>
        <v>NA</v>
      </c>
      <c r="S567" s="31"/>
      <c r="T567" s="31"/>
      <c r="U567" s="31" t="s">
        <v>8</v>
      </c>
      <c r="V567" s="31"/>
      <c r="W567" s="31"/>
      <c r="X567" s="49" t="s">
        <v>29</v>
      </c>
      <c r="Y567" s="32" t="str">
        <f t="shared" si="250"/>
        <v>NA</v>
      </c>
      <c r="Z567" s="32" t="str">
        <f t="shared" si="251"/>
        <v>NA</v>
      </c>
      <c r="AA567" s="32" t="s">
        <v>8</v>
      </c>
      <c r="AB567" s="49" t="s">
        <v>9</v>
      </c>
      <c r="AC567" s="32">
        <f t="shared" si="229"/>
        <v>19.464285714285715</v>
      </c>
      <c r="AD567" s="32">
        <f t="shared" si="230"/>
        <v>19.464285714285715</v>
      </c>
      <c r="AE567" s="32" t="str">
        <f t="shared" si="231"/>
        <v>NA</v>
      </c>
      <c r="AF567" s="32" t="str">
        <f t="shared" si="252"/>
        <v>NA</v>
      </c>
      <c r="AG567" s="40" t="s">
        <v>8</v>
      </c>
      <c r="AH567" s="52" t="s">
        <v>9</v>
      </c>
      <c r="AI567" s="97">
        <v>164</v>
      </c>
      <c r="AJ567" s="52" t="s">
        <v>9</v>
      </c>
      <c r="AK567" s="97">
        <v>56</v>
      </c>
      <c r="AL567" s="52" t="s">
        <v>9</v>
      </c>
      <c r="AM567" s="32">
        <f t="shared" si="253"/>
        <v>56</v>
      </c>
      <c r="AN567" s="40">
        <f t="shared" si="254"/>
        <v>56</v>
      </c>
      <c r="AO567" s="31" t="s">
        <v>2854</v>
      </c>
      <c r="AP567" s="49">
        <v>2011</v>
      </c>
      <c r="AQ567" s="49" t="s">
        <v>1803</v>
      </c>
      <c r="AR567" s="49" t="s">
        <v>11</v>
      </c>
      <c r="AS567" s="49" t="s">
        <v>301</v>
      </c>
      <c r="AT567" s="49" t="s">
        <v>87</v>
      </c>
      <c r="AU567" s="114" t="str">
        <f t="shared" si="240"/>
        <v>Yu, W., 2011</v>
      </c>
      <c r="AV567" s="3"/>
      <c r="AW567" s="50"/>
    </row>
    <row r="568" spans="1:49" s="19" customFormat="1" x14ac:dyDescent="0.3">
      <c r="A568" s="31" t="s">
        <v>2439</v>
      </c>
      <c r="B568" s="97">
        <v>1.4</v>
      </c>
      <c r="C568" s="32" t="s">
        <v>8</v>
      </c>
      <c r="D568" s="31" t="str">
        <f t="shared" si="232"/>
        <v>NA</v>
      </c>
      <c r="E568" s="32">
        <f>IF(B568="NA",C568,B568)</f>
        <v>1.4</v>
      </c>
      <c r="F568" s="40"/>
      <c r="G568" s="32" t="s">
        <v>8</v>
      </c>
      <c r="H568" s="49" t="s">
        <v>1915</v>
      </c>
      <c r="I568" s="49" t="s">
        <v>300</v>
      </c>
      <c r="J568" s="49" t="s">
        <v>9</v>
      </c>
      <c r="K568" s="49">
        <f>900+273</f>
        <v>1173</v>
      </c>
      <c r="L568" s="49">
        <v>4</v>
      </c>
      <c r="M568" s="49" t="s">
        <v>10</v>
      </c>
      <c r="N568" s="31"/>
      <c r="O568" s="31"/>
      <c r="P568" s="49" t="s">
        <v>199</v>
      </c>
      <c r="Q568" s="49">
        <v>9.5</v>
      </c>
      <c r="R568" s="31" t="str">
        <f t="shared" si="228"/>
        <v>NA</v>
      </c>
      <c r="S568" s="49">
        <v>2</v>
      </c>
      <c r="T568" s="49">
        <f>550+273</f>
        <v>823</v>
      </c>
      <c r="U568" s="49" t="s">
        <v>1422</v>
      </c>
      <c r="V568" s="49">
        <v>1</v>
      </c>
      <c r="W568" s="49">
        <v>673</v>
      </c>
      <c r="X568" s="49" t="s">
        <v>17</v>
      </c>
      <c r="Y568" s="32" t="str">
        <f>IF(AND(X568="CO Chemisorption",AA568&lt;&gt;"NA",AG568&lt;&gt;"NA"),AA568*AG568*0.001,"NA")</f>
        <v>NA</v>
      </c>
      <c r="Z568" s="32" t="str">
        <f>IF(AND(X568="H2 Chemisorption",AA568&lt;&gt;"NA",AG568&lt;&gt;"NA"),AA568*AG568*0.001,"NA")</f>
        <v>NA</v>
      </c>
      <c r="AA568" s="52">
        <v>18</v>
      </c>
      <c r="AB568" s="49" t="s">
        <v>9</v>
      </c>
      <c r="AC568" s="32" t="str">
        <f t="shared" si="229"/>
        <v>NA</v>
      </c>
      <c r="AD568" s="32">
        <f t="shared" si="230"/>
        <v>18</v>
      </c>
      <c r="AE568" s="32">
        <f t="shared" si="231"/>
        <v>60.555555555555557</v>
      </c>
      <c r="AF568" s="32">
        <f>IF(AND(AG568="NA",AE568&lt;&gt;"NA"),AE568,AG568)</f>
        <v>60.555555555555557</v>
      </c>
      <c r="AG568" s="40" t="s">
        <v>8</v>
      </c>
      <c r="AH568" s="52" t="s">
        <v>9</v>
      </c>
      <c r="AI568" s="40" t="s">
        <v>8</v>
      </c>
      <c r="AJ568" s="52" t="s">
        <v>9</v>
      </c>
      <c r="AK568" s="40" t="s">
        <v>8</v>
      </c>
      <c r="AL568" s="52" t="s">
        <v>9</v>
      </c>
      <c r="AM568" s="32">
        <f>IF(AND(AF568="NA",AK568&lt;&gt;"NA"),AK568,AF568)</f>
        <v>60.555555555555557</v>
      </c>
      <c r="AN568" s="40">
        <f>IF(AND(AM568="NA",AI568&lt;&gt;"NA"),AI568,AM568)</f>
        <v>60.555555555555557</v>
      </c>
      <c r="AO568" s="31" t="s">
        <v>2847</v>
      </c>
      <c r="AP568" s="49">
        <v>2011</v>
      </c>
      <c r="AQ568" s="49" t="s">
        <v>1804</v>
      </c>
      <c r="AR568" s="49" t="s">
        <v>11</v>
      </c>
      <c r="AS568" s="49" t="s">
        <v>299</v>
      </c>
      <c r="AT568" s="49" t="s">
        <v>21</v>
      </c>
      <c r="AU568" s="114" t="str">
        <f t="shared" si="240"/>
        <v>Zhao, M., 2011</v>
      </c>
      <c r="AV568" s="3"/>
      <c r="AW568" s="50"/>
    </row>
    <row r="569" spans="1:49" s="19" customFormat="1" x14ac:dyDescent="0.3">
      <c r="A569" s="49" t="s">
        <v>113</v>
      </c>
      <c r="B569" s="97">
        <v>20</v>
      </c>
      <c r="C569" s="52">
        <v>19.899999999999999</v>
      </c>
      <c r="D569" s="31">
        <f t="shared" si="232"/>
        <v>5.0000000000000712E-3</v>
      </c>
      <c r="E569" s="32">
        <f>IF(B569="NA",C569,B569)</f>
        <v>20</v>
      </c>
      <c r="F569" s="40"/>
      <c r="G569" s="32" t="s">
        <v>8</v>
      </c>
      <c r="H569" s="49" t="s">
        <v>63</v>
      </c>
      <c r="I569" s="49" t="s">
        <v>1270</v>
      </c>
      <c r="J569" s="49" t="s">
        <v>8</v>
      </c>
      <c r="K569" s="31"/>
      <c r="L569" s="31"/>
      <c r="M569" s="49"/>
      <c r="N569" s="31"/>
      <c r="O569" s="31"/>
      <c r="P569" s="49" t="s">
        <v>199</v>
      </c>
      <c r="Q569" s="31"/>
      <c r="R569" s="31" t="str">
        <f t="shared" si="228"/>
        <v>NA</v>
      </c>
      <c r="S569" s="31"/>
      <c r="T569" s="31"/>
      <c r="U569" s="31" t="s">
        <v>8</v>
      </c>
      <c r="V569" s="31"/>
      <c r="W569" s="31"/>
      <c r="X569" s="49" t="s">
        <v>29</v>
      </c>
      <c r="Y569" s="32" t="str">
        <f>IF(AND(X569="CO Chemisorption",AA569&lt;&gt;"NA",AG569&lt;&gt;"NA"),AA569*AG569*0.001,"NA")</f>
        <v>NA</v>
      </c>
      <c r="Z569" s="32" t="str">
        <f>IF(AND(X569="H2 Chemisorption",AA569&lt;&gt;"NA",AG569&lt;&gt;"NA"),AA569*AG569*0.001,"NA")</f>
        <v>NA</v>
      </c>
      <c r="AA569" s="32" t="s">
        <v>8</v>
      </c>
      <c r="AB569" s="49" t="s">
        <v>9</v>
      </c>
      <c r="AC569" s="32">
        <f t="shared" si="229"/>
        <v>31.142857142857142</v>
      </c>
      <c r="AD569" s="32">
        <f t="shared" si="230"/>
        <v>31.142857142857142</v>
      </c>
      <c r="AE569" s="32" t="str">
        <f t="shared" si="231"/>
        <v>NA</v>
      </c>
      <c r="AF569" s="32" t="str">
        <f>IF(AND(AG569="NA",AE569&lt;&gt;"NA"),AE569,AG569)</f>
        <v>NA</v>
      </c>
      <c r="AG569" s="40" t="s">
        <v>8</v>
      </c>
      <c r="AH569" s="52" t="s">
        <v>9</v>
      </c>
      <c r="AI569" s="40" t="s">
        <v>8</v>
      </c>
      <c r="AJ569" s="52" t="s">
        <v>9</v>
      </c>
      <c r="AK569" s="97">
        <v>35</v>
      </c>
      <c r="AL569" s="52" t="s">
        <v>9</v>
      </c>
      <c r="AM569" s="32">
        <f>IF(AND(AF569="NA",AK569&lt;&gt;"NA"),AK569,AF569)</f>
        <v>35</v>
      </c>
      <c r="AN569" s="40">
        <f>IF(AND(AM569="NA",AI569&lt;&gt;"NA"),AI569,AM569)</f>
        <v>35</v>
      </c>
      <c r="AO569" s="34" t="s">
        <v>2857</v>
      </c>
      <c r="AP569" s="49">
        <v>2011</v>
      </c>
      <c r="AQ569" s="49" t="s">
        <v>1805</v>
      </c>
      <c r="AR569" s="49" t="s">
        <v>49</v>
      </c>
      <c r="AS569" s="49" t="s">
        <v>297</v>
      </c>
      <c r="AT569" s="49" t="s">
        <v>521</v>
      </c>
      <c r="AU569" s="114" t="str">
        <f t="shared" si="240"/>
        <v>Alvarez, G.F., 2011</v>
      </c>
      <c r="AV569" s="3"/>
      <c r="AW569" s="50"/>
    </row>
    <row r="570" spans="1:49" s="19" customFormat="1" x14ac:dyDescent="0.3">
      <c r="A570" s="49" t="s">
        <v>113</v>
      </c>
      <c r="B570" s="97">
        <v>20</v>
      </c>
      <c r="C570" s="52">
        <v>19.8</v>
      </c>
      <c r="D570" s="31">
        <f t="shared" si="232"/>
        <v>9.9999999999999638E-3</v>
      </c>
      <c r="E570" s="32">
        <f>IF(B570="NA",C570,B570)</f>
        <v>20</v>
      </c>
      <c r="F570" s="40"/>
      <c r="G570" s="32" t="s">
        <v>8</v>
      </c>
      <c r="H570" s="49" t="s">
        <v>63</v>
      </c>
      <c r="I570" s="49" t="s">
        <v>1270</v>
      </c>
      <c r="J570" s="49" t="s">
        <v>8</v>
      </c>
      <c r="K570" s="31"/>
      <c r="L570" s="31"/>
      <c r="M570" s="49"/>
      <c r="N570" s="31"/>
      <c r="O570" s="31"/>
      <c r="P570" s="49" t="s">
        <v>199</v>
      </c>
      <c r="Q570" s="31"/>
      <c r="R570" s="31" t="str">
        <f t="shared" si="228"/>
        <v>NA</v>
      </c>
      <c r="S570" s="31"/>
      <c r="T570" s="31"/>
      <c r="U570" s="31" t="s">
        <v>8</v>
      </c>
      <c r="V570" s="31"/>
      <c r="W570" s="31"/>
      <c r="X570" s="49" t="s">
        <v>29</v>
      </c>
      <c r="Y570" s="32" t="str">
        <f>IF(AND(X570="CO Chemisorption",AA570&lt;&gt;"NA",AG570&lt;&gt;"NA"),AA570*AG570*0.001,"NA")</f>
        <v>NA</v>
      </c>
      <c r="Z570" s="32" t="str">
        <f>IF(AND(X570="H2 Chemisorption",AA570&lt;&gt;"NA",AG570&lt;&gt;"NA"),AA570*AG570*0.001,"NA")</f>
        <v>NA</v>
      </c>
      <c r="AA570" s="32" t="s">
        <v>8</v>
      </c>
      <c r="AB570" s="49" t="s">
        <v>9</v>
      </c>
      <c r="AC570" s="32">
        <f t="shared" si="229"/>
        <v>32.058823529411768</v>
      </c>
      <c r="AD570" s="32">
        <f t="shared" si="230"/>
        <v>32.058823529411768</v>
      </c>
      <c r="AE570" s="32" t="str">
        <f t="shared" si="231"/>
        <v>NA</v>
      </c>
      <c r="AF570" s="32" t="str">
        <f>IF(AND(AG570="NA",AE570&lt;&gt;"NA"),AE570,AG570)</f>
        <v>NA</v>
      </c>
      <c r="AG570" s="40" t="s">
        <v>8</v>
      </c>
      <c r="AH570" s="52" t="s">
        <v>9</v>
      </c>
      <c r="AI570" s="40" t="s">
        <v>8</v>
      </c>
      <c r="AJ570" s="52" t="s">
        <v>9</v>
      </c>
      <c r="AK570" s="97">
        <v>34</v>
      </c>
      <c r="AL570" s="52" t="s">
        <v>9</v>
      </c>
      <c r="AM570" s="32">
        <f>IF(AND(AF570="NA",AK570&lt;&gt;"NA"),AK570,AF570)</f>
        <v>34</v>
      </c>
      <c r="AN570" s="40">
        <f>IF(AND(AM570="NA",AI570&lt;&gt;"NA"),AI570,AM570)</f>
        <v>34</v>
      </c>
      <c r="AO570" s="34" t="s">
        <v>2857</v>
      </c>
      <c r="AP570" s="49">
        <v>2011</v>
      </c>
      <c r="AQ570" s="49" t="s">
        <v>1805</v>
      </c>
      <c r="AR570" s="49" t="s">
        <v>49</v>
      </c>
      <c r="AS570" s="49" t="s">
        <v>297</v>
      </c>
      <c r="AT570" s="49" t="s">
        <v>521</v>
      </c>
      <c r="AU570" s="114" t="str">
        <f t="shared" si="240"/>
        <v>Alvarez, G.F., 2011</v>
      </c>
      <c r="AV570" s="3"/>
      <c r="AW570" s="50"/>
    </row>
    <row r="571" spans="1:49" s="19" customFormat="1" x14ac:dyDescent="0.3">
      <c r="A571" s="31" t="s">
        <v>2439</v>
      </c>
      <c r="B571" s="97">
        <v>1</v>
      </c>
      <c r="C571" s="104">
        <v>0.96</v>
      </c>
      <c r="D571" s="31">
        <f t="shared" si="232"/>
        <v>4.0000000000000036E-2</v>
      </c>
      <c r="E571" s="32">
        <f t="shared" ref="E571:E589" si="255">IF(B571="NA",C571,B571)</f>
        <v>1</v>
      </c>
      <c r="F571" s="97">
        <v>433</v>
      </c>
      <c r="G571" s="32">
        <f t="shared" ref="G571:G588" si="256">IF(AND(B571="NA",F571&lt;&gt;"NA"),F571*100/C571,F571*100/B571)</f>
        <v>43300</v>
      </c>
      <c r="H571" s="49" t="s">
        <v>7</v>
      </c>
      <c r="I571" s="49" t="s">
        <v>296</v>
      </c>
      <c r="J571" s="49" t="s">
        <v>1275</v>
      </c>
      <c r="K571" s="31"/>
      <c r="L571" s="31"/>
      <c r="M571" s="49" t="s">
        <v>10</v>
      </c>
      <c r="N571" s="31" t="s">
        <v>16</v>
      </c>
      <c r="O571" s="31"/>
      <c r="P571" s="49" t="s">
        <v>199</v>
      </c>
      <c r="Q571" s="56">
        <v>3</v>
      </c>
      <c r="R571" s="31" t="str">
        <f t="shared" si="228"/>
        <v>NA</v>
      </c>
      <c r="S571" s="49">
        <v>3</v>
      </c>
      <c r="T571" s="49">
        <f t="shared" ref="T571:T577" si="257">800+273</f>
        <v>1073</v>
      </c>
      <c r="U571" s="49" t="s">
        <v>1422</v>
      </c>
      <c r="V571" s="49">
        <v>0.5</v>
      </c>
      <c r="W571" s="49">
        <v>873</v>
      </c>
      <c r="X571" s="49" t="s">
        <v>295</v>
      </c>
      <c r="Y571" s="32" t="str">
        <f t="shared" ref="Y571:Y589" si="258">IF(AND(X571="CO Chemisorption",AA571&lt;&gt;"NA",AG571&lt;&gt;"NA"),AA571*AG571*0.001,"NA")</f>
        <v>NA</v>
      </c>
      <c r="Z571" s="32" t="str">
        <f t="shared" ref="Z571:Z589" si="259">IF(AND(X571="H2 Chemisorption",AA571&lt;&gt;"NA",AG571&lt;&gt;"NA"),AA571*AG571*0.001,"NA")</f>
        <v>NA</v>
      </c>
      <c r="AA571" s="52">
        <v>1.3</v>
      </c>
      <c r="AB571" s="49" t="s">
        <v>9</v>
      </c>
      <c r="AC571" s="32" t="str">
        <f t="shared" si="229"/>
        <v>NA</v>
      </c>
      <c r="AD571" s="32">
        <f t="shared" si="230"/>
        <v>1.3</v>
      </c>
      <c r="AE571" s="32" t="str">
        <f t="shared" si="231"/>
        <v>NA</v>
      </c>
      <c r="AF571" s="32">
        <f t="shared" ref="AF571:AF589" si="260">IF(AND(AG571="NA",AE571&lt;&gt;"NA"),AE571,AG571)</f>
        <v>431</v>
      </c>
      <c r="AG571" s="97">
        <v>431</v>
      </c>
      <c r="AH571" s="52" t="s">
        <v>9</v>
      </c>
      <c r="AI571" s="97">
        <v>468</v>
      </c>
      <c r="AJ571" s="52" t="s">
        <v>9</v>
      </c>
      <c r="AK571" s="97">
        <v>548</v>
      </c>
      <c r="AL571" s="52">
        <v>101</v>
      </c>
      <c r="AM571" s="32">
        <f t="shared" ref="AM571:AM589" si="261">IF(AND(AF571="NA",AK571&lt;&gt;"NA"),AK571,AF571)</f>
        <v>431</v>
      </c>
      <c r="AN571" s="40">
        <f t="shared" ref="AN571:AN589" si="262">IF(AND(AM571="NA",AI571&lt;&gt;"NA"),AI571,AM571)</f>
        <v>431</v>
      </c>
      <c r="AO571" s="31" t="s">
        <v>2844</v>
      </c>
      <c r="AP571" s="49">
        <v>2011</v>
      </c>
      <c r="AQ571" s="49" t="s">
        <v>1628</v>
      </c>
      <c r="AR571" s="49" t="s">
        <v>11</v>
      </c>
      <c r="AS571" s="49" t="s">
        <v>255</v>
      </c>
      <c r="AT571" s="49" t="s">
        <v>254</v>
      </c>
      <c r="AU571" s="114" t="str">
        <f t="shared" si="240"/>
        <v>Li, B., 2011</v>
      </c>
      <c r="AV571" s="3"/>
      <c r="AW571" s="50" t="s">
        <v>815</v>
      </c>
    </row>
    <row r="572" spans="1:49" s="19" customFormat="1" x14ac:dyDescent="0.3">
      <c r="A572" s="31" t="s">
        <v>2439</v>
      </c>
      <c r="B572" s="97">
        <v>1</v>
      </c>
      <c r="C572" s="104">
        <v>0.95</v>
      </c>
      <c r="D572" s="31">
        <f t="shared" si="232"/>
        <v>5.0000000000000044E-2</v>
      </c>
      <c r="E572" s="32">
        <f t="shared" si="255"/>
        <v>1</v>
      </c>
      <c r="F572" s="97">
        <v>433</v>
      </c>
      <c r="G572" s="32">
        <f t="shared" si="256"/>
        <v>43300</v>
      </c>
      <c r="H572" s="49" t="s">
        <v>7</v>
      </c>
      <c r="I572" s="49" t="s">
        <v>296</v>
      </c>
      <c r="J572" s="49" t="s">
        <v>1275</v>
      </c>
      <c r="K572" s="31"/>
      <c r="L572" s="31"/>
      <c r="M572" s="49" t="s">
        <v>24</v>
      </c>
      <c r="N572" s="49" t="s">
        <v>1456</v>
      </c>
      <c r="O572" s="31"/>
      <c r="P572" s="49" t="s">
        <v>199</v>
      </c>
      <c r="Q572" s="56">
        <v>3</v>
      </c>
      <c r="R572" s="31" t="str">
        <f t="shared" si="228"/>
        <v>NA</v>
      </c>
      <c r="S572" s="49">
        <v>3</v>
      </c>
      <c r="T572" s="49">
        <f t="shared" si="257"/>
        <v>1073</v>
      </c>
      <c r="U572" s="49" t="s">
        <v>1422</v>
      </c>
      <c r="V572" s="49">
        <v>0.5</v>
      </c>
      <c r="W572" s="49">
        <v>873</v>
      </c>
      <c r="X572" s="49" t="s">
        <v>295</v>
      </c>
      <c r="Y572" s="32" t="str">
        <f t="shared" si="258"/>
        <v>NA</v>
      </c>
      <c r="Z572" s="32" t="str">
        <f t="shared" si="259"/>
        <v>NA</v>
      </c>
      <c r="AA572" s="52">
        <v>3.7</v>
      </c>
      <c r="AB572" s="49" t="s">
        <v>9</v>
      </c>
      <c r="AC572" s="32" t="str">
        <f t="shared" si="229"/>
        <v>NA</v>
      </c>
      <c r="AD572" s="32">
        <f t="shared" si="230"/>
        <v>3.7</v>
      </c>
      <c r="AE572" s="32" t="str">
        <f t="shared" si="231"/>
        <v>NA</v>
      </c>
      <c r="AF572" s="32">
        <f t="shared" si="260"/>
        <v>151</v>
      </c>
      <c r="AG572" s="97">
        <v>151</v>
      </c>
      <c r="AH572" s="52" t="s">
        <v>9</v>
      </c>
      <c r="AI572" s="97">
        <v>132</v>
      </c>
      <c r="AJ572" s="52" t="s">
        <v>9</v>
      </c>
      <c r="AK572" s="97">
        <v>158</v>
      </c>
      <c r="AL572" s="52">
        <v>35</v>
      </c>
      <c r="AM572" s="32">
        <f t="shared" si="261"/>
        <v>151</v>
      </c>
      <c r="AN572" s="40">
        <f t="shared" si="262"/>
        <v>151</v>
      </c>
      <c r="AO572" s="31" t="s">
        <v>2844</v>
      </c>
      <c r="AP572" s="49">
        <v>2011</v>
      </c>
      <c r="AQ572" s="49" t="s">
        <v>1628</v>
      </c>
      <c r="AR572" s="49" t="s">
        <v>11</v>
      </c>
      <c r="AS572" s="49" t="s">
        <v>255</v>
      </c>
      <c r="AT572" s="49" t="s">
        <v>254</v>
      </c>
      <c r="AU572" s="114" t="str">
        <f t="shared" si="240"/>
        <v>Li, B., 2011</v>
      </c>
      <c r="AV572" s="3"/>
      <c r="AW572" s="50" t="s">
        <v>815</v>
      </c>
    </row>
    <row r="573" spans="1:49" s="19" customFormat="1" x14ac:dyDescent="0.3">
      <c r="A573" s="31" t="s">
        <v>2439</v>
      </c>
      <c r="B573" s="97">
        <v>1</v>
      </c>
      <c r="C573" s="104">
        <v>0.96</v>
      </c>
      <c r="D573" s="31">
        <f t="shared" si="232"/>
        <v>4.0000000000000036E-2</v>
      </c>
      <c r="E573" s="32">
        <f t="shared" si="255"/>
        <v>1</v>
      </c>
      <c r="F573" s="97">
        <v>433</v>
      </c>
      <c r="G573" s="32">
        <f t="shared" si="256"/>
        <v>43300</v>
      </c>
      <c r="H573" s="49" t="s">
        <v>7</v>
      </c>
      <c r="I573" s="49" t="s">
        <v>296</v>
      </c>
      <c r="J573" s="49" t="s">
        <v>1275</v>
      </c>
      <c r="K573" s="31"/>
      <c r="L573" s="31"/>
      <c r="M573" s="49" t="s">
        <v>28</v>
      </c>
      <c r="N573" s="49" t="s">
        <v>243</v>
      </c>
      <c r="O573" s="31"/>
      <c r="P573" s="49" t="s">
        <v>199</v>
      </c>
      <c r="Q573" s="56">
        <v>3</v>
      </c>
      <c r="R573" s="31" t="str">
        <f t="shared" si="228"/>
        <v>NA</v>
      </c>
      <c r="S573" s="49">
        <v>3</v>
      </c>
      <c r="T573" s="49">
        <f t="shared" si="257"/>
        <v>1073</v>
      </c>
      <c r="U573" s="49" t="s">
        <v>1422</v>
      </c>
      <c r="V573" s="49">
        <v>0.5</v>
      </c>
      <c r="W573" s="49">
        <v>873</v>
      </c>
      <c r="X573" s="49" t="s">
        <v>295</v>
      </c>
      <c r="Y573" s="32" t="str">
        <f t="shared" si="258"/>
        <v>NA</v>
      </c>
      <c r="Z573" s="32" t="str">
        <f t="shared" si="259"/>
        <v>NA</v>
      </c>
      <c r="AA573" s="52">
        <v>15.5</v>
      </c>
      <c r="AB573" s="49" t="s">
        <v>9</v>
      </c>
      <c r="AC573" s="32" t="str">
        <f t="shared" si="229"/>
        <v>NA</v>
      </c>
      <c r="AD573" s="32">
        <f t="shared" si="230"/>
        <v>15.5</v>
      </c>
      <c r="AE573" s="32" t="str">
        <f t="shared" si="231"/>
        <v>NA</v>
      </c>
      <c r="AF573" s="32">
        <f t="shared" si="260"/>
        <v>36</v>
      </c>
      <c r="AG573" s="97">
        <v>36</v>
      </c>
      <c r="AH573" s="52" t="s">
        <v>9</v>
      </c>
      <c r="AI573" s="97">
        <v>21</v>
      </c>
      <c r="AJ573" s="52" t="s">
        <v>9</v>
      </c>
      <c r="AK573" s="97">
        <v>30</v>
      </c>
      <c r="AL573" s="52">
        <v>15</v>
      </c>
      <c r="AM573" s="32">
        <f t="shared" si="261"/>
        <v>36</v>
      </c>
      <c r="AN573" s="40">
        <f t="shared" si="262"/>
        <v>36</v>
      </c>
      <c r="AO573" s="31" t="s">
        <v>2844</v>
      </c>
      <c r="AP573" s="49">
        <v>2011</v>
      </c>
      <c r="AQ573" s="49" t="s">
        <v>1628</v>
      </c>
      <c r="AR573" s="49" t="s">
        <v>11</v>
      </c>
      <c r="AS573" s="49" t="s">
        <v>255</v>
      </c>
      <c r="AT573" s="49" t="s">
        <v>254</v>
      </c>
      <c r="AU573" s="114" t="str">
        <f t="shared" si="240"/>
        <v>Li, B., 2011</v>
      </c>
      <c r="AV573" s="3"/>
      <c r="AW573" s="50" t="s">
        <v>815</v>
      </c>
    </row>
    <row r="574" spans="1:49" s="19" customFormat="1" x14ac:dyDescent="0.3">
      <c r="A574" s="31" t="s">
        <v>2439</v>
      </c>
      <c r="B574" s="97">
        <v>0.5</v>
      </c>
      <c r="C574" s="104">
        <v>0.48</v>
      </c>
      <c r="D574" s="31">
        <f t="shared" si="232"/>
        <v>4.0000000000000036E-2</v>
      </c>
      <c r="E574" s="32">
        <f t="shared" si="255"/>
        <v>0.5</v>
      </c>
      <c r="F574" s="97">
        <v>433</v>
      </c>
      <c r="G574" s="32">
        <f t="shared" si="256"/>
        <v>86600</v>
      </c>
      <c r="H574" s="49" t="s">
        <v>7</v>
      </c>
      <c r="I574" s="49" t="s">
        <v>296</v>
      </c>
      <c r="J574" s="49" t="s">
        <v>1275</v>
      </c>
      <c r="K574" s="31"/>
      <c r="L574" s="31"/>
      <c r="M574" s="49" t="s">
        <v>28</v>
      </c>
      <c r="N574" s="49" t="s">
        <v>243</v>
      </c>
      <c r="O574" s="31"/>
      <c r="P574" s="49" t="s">
        <v>199</v>
      </c>
      <c r="Q574" s="56">
        <v>3</v>
      </c>
      <c r="R574" s="31" t="str">
        <f t="shared" si="228"/>
        <v>NA</v>
      </c>
      <c r="S574" s="49">
        <v>3</v>
      </c>
      <c r="T574" s="49">
        <f t="shared" si="257"/>
        <v>1073</v>
      </c>
      <c r="U574" s="49" t="s">
        <v>1422</v>
      </c>
      <c r="V574" s="49">
        <v>0.5</v>
      </c>
      <c r="W574" s="49">
        <v>873</v>
      </c>
      <c r="X574" s="49" t="s">
        <v>295</v>
      </c>
      <c r="Y574" s="32" t="str">
        <f t="shared" si="258"/>
        <v>NA</v>
      </c>
      <c r="Z574" s="32" t="str">
        <f t="shared" si="259"/>
        <v>NA</v>
      </c>
      <c r="AA574" s="52">
        <v>15.2</v>
      </c>
      <c r="AB574" s="49" t="s">
        <v>9</v>
      </c>
      <c r="AC574" s="32" t="str">
        <f t="shared" si="229"/>
        <v>NA</v>
      </c>
      <c r="AD574" s="32">
        <f t="shared" si="230"/>
        <v>15.2</v>
      </c>
      <c r="AE574" s="32" t="str">
        <f t="shared" si="231"/>
        <v>NA</v>
      </c>
      <c r="AF574" s="32">
        <f t="shared" si="260"/>
        <v>37</v>
      </c>
      <c r="AG574" s="97">
        <v>37</v>
      </c>
      <c r="AH574" s="52" t="s">
        <v>9</v>
      </c>
      <c r="AI574" s="97">
        <v>21</v>
      </c>
      <c r="AJ574" s="52" t="s">
        <v>9</v>
      </c>
      <c r="AK574" s="97">
        <v>28</v>
      </c>
      <c r="AL574" s="52">
        <v>16</v>
      </c>
      <c r="AM574" s="32">
        <f t="shared" si="261"/>
        <v>37</v>
      </c>
      <c r="AN574" s="40">
        <f t="shared" si="262"/>
        <v>37</v>
      </c>
      <c r="AO574" s="31" t="s">
        <v>2844</v>
      </c>
      <c r="AP574" s="49">
        <v>2011</v>
      </c>
      <c r="AQ574" s="49" t="s">
        <v>1628</v>
      </c>
      <c r="AR574" s="49" t="s">
        <v>11</v>
      </c>
      <c r="AS574" s="49" t="s">
        <v>255</v>
      </c>
      <c r="AT574" s="49" t="s">
        <v>254</v>
      </c>
      <c r="AU574" s="114" t="str">
        <f t="shared" si="240"/>
        <v>Li, B., 2011</v>
      </c>
      <c r="AV574" s="3"/>
      <c r="AW574" s="50" t="s">
        <v>815</v>
      </c>
    </row>
    <row r="575" spans="1:49" s="19" customFormat="1" x14ac:dyDescent="0.3">
      <c r="A575" s="31" t="s">
        <v>2439</v>
      </c>
      <c r="B575" s="97">
        <v>3</v>
      </c>
      <c r="C575" s="104">
        <v>2.96</v>
      </c>
      <c r="D575" s="31">
        <f t="shared" si="232"/>
        <v>1.3333333333333345E-2</v>
      </c>
      <c r="E575" s="32">
        <f t="shared" si="255"/>
        <v>3</v>
      </c>
      <c r="F575" s="97">
        <v>433</v>
      </c>
      <c r="G575" s="32">
        <f t="shared" si="256"/>
        <v>14433.333333333334</v>
      </c>
      <c r="H575" s="49" t="s">
        <v>7</v>
      </c>
      <c r="I575" s="49" t="s">
        <v>296</v>
      </c>
      <c r="J575" s="49" t="s">
        <v>1275</v>
      </c>
      <c r="K575" s="31"/>
      <c r="L575" s="31"/>
      <c r="M575" s="49" t="s">
        <v>28</v>
      </c>
      <c r="N575" s="49" t="s">
        <v>243</v>
      </c>
      <c r="O575" s="31"/>
      <c r="P575" s="49" t="s">
        <v>199</v>
      </c>
      <c r="Q575" s="56">
        <v>3</v>
      </c>
      <c r="R575" s="31" t="str">
        <f t="shared" si="228"/>
        <v>NA</v>
      </c>
      <c r="S575" s="49">
        <v>3</v>
      </c>
      <c r="T575" s="49">
        <f t="shared" si="257"/>
        <v>1073</v>
      </c>
      <c r="U575" s="49" t="s">
        <v>1422</v>
      </c>
      <c r="V575" s="49">
        <v>0.5</v>
      </c>
      <c r="W575" s="49">
        <v>873</v>
      </c>
      <c r="X575" s="49" t="s">
        <v>295</v>
      </c>
      <c r="Y575" s="32" t="str">
        <f t="shared" si="258"/>
        <v>NA</v>
      </c>
      <c r="Z575" s="32" t="str">
        <f t="shared" si="259"/>
        <v>NA</v>
      </c>
      <c r="AA575" s="52">
        <v>17.100000000000001</v>
      </c>
      <c r="AB575" s="49" t="s">
        <v>9</v>
      </c>
      <c r="AC575" s="32" t="str">
        <f t="shared" si="229"/>
        <v>NA</v>
      </c>
      <c r="AD575" s="32">
        <f t="shared" si="230"/>
        <v>17.100000000000001</v>
      </c>
      <c r="AE575" s="32" t="str">
        <f t="shared" si="231"/>
        <v>NA</v>
      </c>
      <c r="AF575" s="32">
        <f t="shared" si="260"/>
        <v>33</v>
      </c>
      <c r="AG575" s="97">
        <v>33</v>
      </c>
      <c r="AH575" s="52" t="s">
        <v>9</v>
      </c>
      <c r="AI575" s="97">
        <v>21</v>
      </c>
      <c r="AJ575" s="52" t="s">
        <v>9</v>
      </c>
      <c r="AK575" s="97">
        <v>31</v>
      </c>
      <c r="AL575" s="52">
        <v>20</v>
      </c>
      <c r="AM575" s="32">
        <f t="shared" si="261"/>
        <v>33</v>
      </c>
      <c r="AN575" s="40">
        <f t="shared" si="262"/>
        <v>33</v>
      </c>
      <c r="AO575" s="31" t="s">
        <v>2844</v>
      </c>
      <c r="AP575" s="49">
        <v>2011</v>
      </c>
      <c r="AQ575" s="49" t="s">
        <v>1628</v>
      </c>
      <c r="AR575" s="49" t="s">
        <v>11</v>
      </c>
      <c r="AS575" s="49" t="s">
        <v>255</v>
      </c>
      <c r="AT575" s="49" t="s">
        <v>254</v>
      </c>
      <c r="AU575" s="114" t="str">
        <f t="shared" si="240"/>
        <v>Li, B., 2011</v>
      </c>
      <c r="AV575" s="3"/>
      <c r="AW575" s="50" t="s">
        <v>815</v>
      </c>
    </row>
    <row r="576" spans="1:49" s="19" customFormat="1" x14ac:dyDescent="0.3">
      <c r="A576" s="31" t="s">
        <v>2439</v>
      </c>
      <c r="B576" s="97">
        <v>5</v>
      </c>
      <c r="C576" s="104">
        <v>4.93</v>
      </c>
      <c r="D576" s="31">
        <f t="shared" si="232"/>
        <v>1.4000000000000058E-2</v>
      </c>
      <c r="E576" s="32">
        <f t="shared" si="255"/>
        <v>5</v>
      </c>
      <c r="F576" s="97">
        <v>433</v>
      </c>
      <c r="G576" s="32">
        <f t="shared" si="256"/>
        <v>8660</v>
      </c>
      <c r="H576" s="49" t="s">
        <v>7</v>
      </c>
      <c r="I576" s="49" t="s">
        <v>296</v>
      </c>
      <c r="J576" s="49" t="s">
        <v>1275</v>
      </c>
      <c r="K576" s="31"/>
      <c r="L576" s="31"/>
      <c r="M576" s="49" t="s">
        <v>28</v>
      </c>
      <c r="N576" s="49" t="s">
        <v>243</v>
      </c>
      <c r="O576" s="31"/>
      <c r="P576" s="49" t="s">
        <v>199</v>
      </c>
      <c r="Q576" s="56">
        <v>3</v>
      </c>
      <c r="R576" s="31" t="str">
        <f t="shared" si="228"/>
        <v>NA</v>
      </c>
      <c r="S576" s="49">
        <v>3</v>
      </c>
      <c r="T576" s="49">
        <f t="shared" si="257"/>
        <v>1073</v>
      </c>
      <c r="U576" s="49" t="s">
        <v>1422</v>
      </c>
      <c r="V576" s="49">
        <v>0.5</v>
      </c>
      <c r="W576" s="49">
        <v>873</v>
      </c>
      <c r="X576" s="49" t="s">
        <v>295</v>
      </c>
      <c r="Y576" s="32" t="str">
        <f t="shared" si="258"/>
        <v>NA</v>
      </c>
      <c r="Z576" s="32" t="str">
        <f t="shared" si="259"/>
        <v>NA</v>
      </c>
      <c r="AA576" s="52">
        <v>16.100000000000001</v>
      </c>
      <c r="AB576" s="49" t="s">
        <v>9</v>
      </c>
      <c r="AC576" s="32" t="str">
        <f t="shared" si="229"/>
        <v>NA</v>
      </c>
      <c r="AD576" s="32">
        <f t="shared" si="230"/>
        <v>16.100000000000001</v>
      </c>
      <c r="AE576" s="32" t="str">
        <f t="shared" si="231"/>
        <v>NA</v>
      </c>
      <c r="AF576" s="32">
        <f t="shared" si="260"/>
        <v>35</v>
      </c>
      <c r="AG576" s="97">
        <v>35</v>
      </c>
      <c r="AH576" s="52" t="s">
        <v>9</v>
      </c>
      <c r="AI576" s="97">
        <v>22</v>
      </c>
      <c r="AJ576" s="52" t="s">
        <v>9</v>
      </c>
      <c r="AK576" s="97">
        <v>33</v>
      </c>
      <c r="AL576" s="52">
        <v>18</v>
      </c>
      <c r="AM576" s="32">
        <f t="shared" si="261"/>
        <v>35</v>
      </c>
      <c r="AN576" s="40">
        <f t="shared" si="262"/>
        <v>35</v>
      </c>
      <c r="AO576" s="31" t="s">
        <v>2844</v>
      </c>
      <c r="AP576" s="49">
        <v>2011</v>
      </c>
      <c r="AQ576" s="49" t="s">
        <v>1628</v>
      </c>
      <c r="AR576" s="49" t="s">
        <v>11</v>
      </c>
      <c r="AS576" s="49" t="s">
        <v>255</v>
      </c>
      <c r="AT576" s="49" t="s">
        <v>254</v>
      </c>
      <c r="AU576" s="114" t="str">
        <f t="shared" si="240"/>
        <v>Li, B., 2011</v>
      </c>
      <c r="AV576" s="3"/>
      <c r="AW576" s="50" t="s">
        <v>815</v>
      </c>
    </row>
    <row r="577" spans="1:49" s="19" customFormat="1" x14ac:dyDescent="0.3">
      <c r="A577" s="31" t="s">
        <v>2439</v>
      </c>
      <c r="B577" s="97">
        <v>10</v>
      </c>
      <c r="C577" s="104">
        <v>9.9</v>
      </c>
      <c r="D577" s="31">
        <f t="shared" si="232"/>
        <v>9.9999999999999638E-3</v>
      </c>
      <c r="E577" s="32">
        <f t="shared" si="255"/>
        <v>10</v>
      </c>
      <c r="F577" s="97">
        <v>433</v>
      </c>
      <c r="G577" s="32">
        <f t="shared" si="256"/>
        <v>4330</v>
      </c>
      <c r="H577" s="49" t="s">
        <v>7</v>
      </c>
      <c r="I577" s="49" t="s">
        <v>296</v>
      </c>
      <c r="J577" s="49" t="s">
        <v>1275</v>
      </c>
      <c r="K577" s="31"/>
      <c r="L577" s="31"/>
      <c r="M577" s="49" t="s">
        <v>28</v>
      </c>
      <c r="N577" s="49" t="s">
        <v>243</v>
      </c>
      <c r="O577" s="31"/>
      <c r="P577" s="49" t="s">
        <v>199</v>
      </c>
      <c r="Q577" s="56">
        <v>3</v>
      </c>
      <c r="R577" s="31" t="str">
        <f t="shared" si="228"/>
        <v>NA</v>
      </c>
      <c r="S577" s="49">
        <v>3</v>
      </c>
      <c r="T577" s="49">
        <f t="shared" si="257"/>
        <v>1073</v>
      </c>
      <c r="U577" s="49" t="s">
        <v>1422</v>
      </c>
      <c r="V577" s="49">
        <v>0.5</v>
      </c>
      <c r="W577" s="49">
        <v>873</v>
      </c>
      <c r="X577" s="49" t="s">
        <v>295</v>
      </c>
      <c r="Y577" s="32" t="str">
        <f t="shared" si="258"/>
        <v>NA</v>
      </c>
      <c r="Z577" s="32" t="str">
        <f t="shared" si="259"/>
        <v>NA</v>
      </c>
      <c r="AA577" s="52">
        <v>13.9</v>
      </c>
      <c r="AB577" s="49" t="s">
        <v>9</v>
      </c>
      <c r="AC577" s="32" t="str">
        <f t="shared" si="229"/>
        <v>NA</v>
      </c>
      <c r="AD577" s="32">
        <f t="shared" si="230"/>
        <v>13.9</v>
      </c>
      <c r="AE577" s="32" t="str">
        <f t="shared" si="231"/>
        <v>NA</v>
      </c>
      <c r="AF577" s="32">
        <f t="shared" si="260"/>
        <v>40</v>
      </c>
      <c r="AG577" s="97">
        <v>40</v>
      </c>
      <c r="AH577" s="52" t="s">
        <v>9</v>
      </c>
      <c r="AI577" s="97">
        <v>25</v>
      </c>
      <c r="AJ577" s="52" t="s">
        <v>9</v>
      </c>
      <c r="AK577" s="97">
        <v>41</v>
      </c>
      <c r="AL577" s="52">
        <v>15</v>
      </c>
      <c r="AM577" s="32">
        <f t="shared" si="261"/>
        <v>40</v>
      </c>
      <c r="AN577" s="40">
        <f t="shared" si="262"/>
        <v>40</v>
      </c>
      <c r="AO577" s="31" t="s">
        <v>2844</v>
      </c>
      <c r="AP577" s="49">
        <v>2011</v>
      </c>
      <c r="AQ577" s="49" t="s">
        <v>1628</v>
      </c>
      <c r="AR577" s="49" t="s">
        <v>11</v>
      </c>
      <c r="AS577" s="49" t="s">
        <v>255</v>
      </c>
      <c r="AT577" s="49" t="s">
        <v>254</v>
      </c>
      <c r="AU577" s="114" t="str">
        <f t="shared" si="240"/>
        <v>Li, B., 2011</v>
      </c>
      <c r="AV577" s="3"/>
      <c r="AW577" s="50" t="s">
        <v>815</v>
      </c>
    </row>
    <row r="578" spans="1:49" s="19" customFormat="1" x14ac:dyDescent="0.3">
      <c r="A578" s="31" t="s">
        <v>2439</v>
      </c>
      <c r="B578" s="40" t="s">
        <v>8</v>
      </c>
      <c r="C578" s="52">
        <v>1.05</v>
      </c>
      <c r="D578" s="31" t="str">
        <f t="shared" si="232"/>
        <v>NA</v>
      </c>
      <c r="E578" s="32">
        <f t="shared" si="255"/>
        <v>1.05</v>
      </c>
      <c r="F578" s="40"/>
      <c r="G578" s="32" t="s">
        <v>8</v>
      </c>
      <c r="H578" s="49" t="s">
        <v>22</v>
      </c>
      <c r="I578" s="49" t="s">
        <v>294</v>
      </c>
      <c r="J578" s="49" t="s">
        <v>9</v>
      </c>
      <c r="K578" s="49">
        <f>550+273</f>
        <v>823</v>
      </c>
      <c r="L578" s="49">
        <v>2</v>
      </c>
      <c r="M578" s="49" t="s">
        <v>33</v>
      </c>
      <c r="N578" s="49" t="s">
        <v>56</v>
      </c>
      <c r="O578" s="74">
        <v>7</v>
      </c>
      <c r="P578" s="49" t="s">
        <v>89</v>
      </c>
      <c r="Q578" s="56">
        <v>8.5</v>
      </c>
      <c r="R578" s="31">
        <f t="shared" ref="R578:R641" si="263">IF(AND(O578&lt;&gt;"",Q578&lt;&gt;""),Q578-O578,"NA")</f>
        <v>1.5</v>
      </c>
      <c r="S578" s="49">
        <v>2</v>
      </c>
      <c r="T578" s="49">
        <f>450+273</f>
        <v>723</v>
      </c>
      <c r="U578" s="31" t="s">
        <v>8</v>
      </c>
      <c r="V578" s="31"/>
      <c r="W578" s="31"/>
      <c r="X578" s="49" t="s">
        <v>29</v>
      </c>
      <c r="Y578" s="32" t="str">
        <f t="shared" si="258"/>
        <v>NA</v>
      </c>
      <c r="Z578" s="32" t="str">
        <f t="shared" si="259"/>
        <v>NA</v>
      </c>
      <c r="AA578" s="32" t="s">
        <v>8</v>
      </c>
      <c r="AB578" s="49" t="s">
        <v>9</v>
      </c>
      <c r="AC578" s="32">
        <f t="shared" si="229"/>
        <v>13.625</v>
      </c>
      <c r="AD578" s="32">
        <f t="shared" si="230"/>
        <v>13.625</v>
      </c>
      <c r="AE578" s="32" t="str">
        <f t="shared" si="231"/>
        <v>NA</v>
      </c>
      <c r="AF578" s="32" t="str">
        <f t="shared" si="260"/>
        <v>NA</v>
      </c>
      <c r="AG578" s="40" t="s">
        <v>8</v>
      </c>
      <c r="AH578" s="52" t="s">
        <v>9</v>
      </c>
      <c r="AI578" s="40" t="s">
        <v>8</v>
      </c>
      <c r="AJ578" s="52" t="s">
        <v>9</v>
      </c>
      <c r="AK578" s="97">
        <v>80</v>
      </c>
      <c r="AL578" s="52" t="s">
        <v>9</v>
      </c>
      <c r="AM578" s="32">
        <f t="shared" si="261"/>
        <v>80</v>
      </c>
      <c r="AN578" s="40">
        <f t="shared" si="262"/>
        <v>80</v>
      </c>
      <c r="AO578" s="118" t="s">
        <v>2853</v>
      </c>
      <c r="AP578" s="49">
        <v>2011</v>
      </c>
      <c r="AQ578" s="49" t="s">
        <v>1806</v>
      </c>
      <c r="AR578" s="49" t="s">
        <v>119</v>
      </c>
      <c r="AS578" s="49" t="s">
        <v>293</v>
      </c>
      <c r="AT578" s="49" t="s">
        <v>292</v>
      </c>
      <c r="AU578" s="114" t="str">
        <f t="shared" si="240"/>
        <v>Gutiérrez, A., 2011</v>
      </c>
      <c r="AV578" s="3"/>
      <c r="AW578" s="50" t="s">
        <v>827</v>
      </c>
    </row>
    <row r="579" spans="1:49" s="19" customFormat="1" x14ac:dyDescent="0.3">
      <c r="A579" s="31" t="s">
        <v>2439</v>
      </c>
      <c r="B579" s="97">
        <v>5</v>
      </c>
      <c r="C579" s="32" t="s">
        <v>8</v>
      </c>
      <c r="D579" s="31" t="str">
        <f t="shared" si="232"/>
        <v>NA</v>
      </c>
      <c r="E579" s="32">
        <f t="shared" si="255"/>
        <v>5</v>
      </c>
      <c r="F579" s="97">
        <v>320</v>
      </c>
      <c r="G579" s="32">
        <f t="shared" si="256"/>
        <v>6400</v>
      </c>
      <c r="H579" s="49" t="s">
        <v>7</v>
      </c>
      <c r="I579" s="49" t="s">
        <v>185</v>
      </c>
      <c r="J579" s="49" t="s">
        <v>9</v>
      </c>
      <c r="K579" s="31"/>
      <c r="L579" s="31"/>
      <c r="M579" s="49" t="s">
        <v>10</v>
      </c>
      <c r="N579" s="49" t="s">
        <v>56</v>
      </c>
      <c r="O579" s="31"/>
      <c r="P579" s="49" t="s">
        <v>199</v>
      </c>
      <c r="Q579" s="56">
        <v>3</v>
      </c>
      <c r="R579" s="31" t="str">
        <f t="shared" si="263"/>
        <v>NA</v>
      </c>
      <c r="S579" s="49">
        <v>4</v>
      </c>
      <c r="T579" s="49">
        <f>500+273</f>
        <v>773</v>
      </c>
      <c r="U579" s="49" t="s">
        <v>1422</v>
      </c>
      <c r="V579" s="49">
        <v>2</v>
      </c>
      <c r="W579" s="49">
        <v>573</v>
      </c>
      <c r="X579" s="49" t="s">
        <v>17</v>
      </c>
      <c r="Y579" s="32" t="str">
        <f t="shared" si="258"/>
        <v>NA</v>
      </c>
      <c r="Z579" s="32" t="str">
        <f t="shared" si="259"/>
        <v>NA</v>
      </c>
      <c r="AA579" s="32" t="s">
        <v>8</v>
      </c>
      <c r="AB579" s="49" t="s">
        <v>9</v>
      </c>
      <c r="AC579" s="32">
        <f t="shared" ref="AC579:AC642" si="264">IF(AND(AA579="NA",AN579&lt;&gt;"NA"),1000*1.09/AN579,"NA")</f>
        <v>3.2058823529411766</v>
      </c>
      <c r="AD579" s="32">
        <f t="shared" ref="AD579:AD642" si="265">IF(AND(AA579="NA",AC579&lt;&gt;"NA"),AC579,AA579)</f>
        <v>3.2058823529411766</v>
      </c>
      <c r="AE579" s="32" t="str">
        <f t="shared" ref="AE579:AE642" si="266">IF(AND(AA579&lt;&gt;"NA",AG579="NA"),1.09*1000/AA579,"NA")</f>
        <v>NA</v>
      </c>
      <c r="AF579" s="32">
        <f t="shared" si="260"/>
        <v>340</v>
      </c>
      <c r="AG579" s="97">
        <v>340</v>
      </c>
      <c r="AH579" s="52" t="s">
        <v>9</v>
      </c>
      <c r="AI579" s="97">
        <v>400</v>
      </c>
      <c r="AJ579" s="52" t="s">
        <v>9</v>
      </c>
      <c r="AK579" s="40" t="s">
        <v>8</v>
      </c>
      <c r="AL579" s="52" t="s">
        <v>9</v>
      </c>
      <c r="AM579" s="32">
        <f t="shared" si="261"/>
        <v>340</v>
      </c>
      <c r="AN579" s="40">
        <f t="shared" si="262"/>
        <v>340</v>
      </c>
      <c r="AO579" s="34" t="s">
        <v>2857</v>
      </c>
      <c r="AP579" s="49">
        <v>2011</v>
      </c>
      <c r="AQ579" s="49" t="s">
        <v>1807</v>
      </c>
      <c r="AR579" s="49" t="s">
        <v>110</v>
      </c>
      <c r="AS579" s="49" t="s">
        <v>289</v>
      </c>
      <c r="AT579" s="49" t="s">
        <v>526</v>
      </c>
      <c r="AU579" s="114" t="str">
        <f t="shared" si="240"/>
        <v>Krawczyk, N., 2011</v>
      </c>
      <c r="AV579" s="3"/>
      <c r="AW579" s="50" t="s">
        <v>1266</v>
      </c>
    </row>
    <row r="580" spans="1:49" s="19" customFormat="1" x14ac:dyDescent="0.3">
      <c r="A580" s="31" t="s">
        <v>2439</v>
      </c>
      <c r="B580" s="97">
        <v>5</v>
      </c>
      <c r="C580" s="32" t="s">
        <v>8</v>
      </c>
      <c r="D580" s="31" t="str">
        <f t="shared" ref="D580:D643" si="267">IF(AND(C580&lt;&gt;"NA",B580&lt;&gt;"NA"),ABS(B580-C580)/B580,"NA")</f>
        <v>NA</v>
      </c>
      <c r="E580" s="32">
        <f t="shared" si="255"/>
        <v>5</v>
      </c>
      <c r="F580" s="97">
        <v>320</v>
      </c>
      <c r="G580" s="32">
        <f t="shared" si="256"/>
        <v>6400</v>
      </c>
      <c r="H580" s="49" t="s">
        <v>7</v>
      </c>
      <c r="I580" s="49" t="s">
        <v>185</v>
      </c>
      <c r="J580" s="49" t="s">
        <v>9</v>
      </c>
      <c r="K580" s="31"/>
      <c r="L580" s="31"/>
      <c r="M580" s="49" t="s">
        <v>24</v>
      </c>
      <c r="N580" s="49" t="s">
        <v>56</v>
      </c>
      <c r="O580" s="31"/>
      <c r="P580" s="49" t="s">
        <v>199</v>
      </c>
      <c r="Q580" s="56">
        <v>3</v>
      </c>
      <c r="R580" s="31" t="str">
        <f t="shared" si="263"/>
        <v>NA</v>
      </c>
      <c r="S580" s="49">
        <v>4</v>
      </c>
      <c r="T580" s="49">
        <f>500+273</f>
        <v>773</v>
      </c>
      <c r="U580" s="49" t="s">
        <v>1422</v>
      </c>
      <c r="V580" s="49">
        <v>2</v>
      </c>
      <c r="W580" s="49">
        <v>573</v>
      </c>
      <c r="X580" s="49" t="s">
        <v>17</v>
      </c>
      <c r="Y580" s="32" t="str">
        <f t="shared" si="258"/>
        <v>NA</v>
      </c>
      <c r="Z580" s="32" t="str">
        <f t="shared" si="259"/>
        <v>NA</v>
      </c>
      <c r="AA580" s="32" t="s">
        <v>8</v>
      </c>
      <c r="AB580" s="49" t="s">
        <v>9</v>
      </c>
      <c r="AC580" s="32">
        <f t="shared" si="264"/>
        <v>7.2666666666666666</v>
      </c>
      <c r="AD580" s="32">
        <f t="shared" si="265"/>
        <v>7.2666666666666666</v>
      </c>
      <c r="AE580" s="32" t="str">
        <f t="shared" si="266"/>
        <v>NA</v>
      </c>
      <c r="AF580" s="32">
        <f t="shared" si="260"/>
        <v>150</v>
      </c>
      <c r="AG580" s="97">
        <v>150</v>
      </c>
      <c r="AH580" s="52" t="s">
        <v>9</v>
      </c>
      <c r="AI580" s="97">
        <v>100</v>
      </c>
      <c r="AJ580" s="52" t="s">
        <v>9</v>
      </c>
      <c r="AK580" s="40" t="s">
        <v>8</v>
      </c>
      <c r="AL580" s="52" t="s">
        <v>9</v>
      </c>
      <c r="AM580" s="32">
        <f t="shared" si="261"/>
        <v>150</v>
      </c>
      <c r="AN580" s="40">
        <f t="shared" si="262"/>
        <v>150</v>
      </c>
      <c r="AO580" s="34" t="s">
        <v>2857</v>
      </c>
      <c r="AP580" s="49">
        <v>2011</v>
      </c>
      <c r="AQ580" s="49" t="s">
        <v>1807</v>
      </c>
      <c r="AR580" s="49" t="s">
        <v>110</v>
      </c>
      <c r="AS580" s="49" t="s">
        <v>289</v>
      </c>
      <c r="AT580" s="49" t="s">
        <v>526</v>
      </c>
      <c r="AU580" s="114" t="str">
        <f t="shared" si="240"/>
        <v>Krawczyk, N., 2011</v>
      </c>
      <c r="AV580" s="3"/>
      <c r="AW580" s="50" t="s">
        <v>1266</v>
      </c>
    </row>
    <row r="581" spans="1:49" s="19" customFormat="1" x14ac:dyDescent="0.3">
      <c r="A581" s="31" t="s">
        <v>2439</v>
      </c>
      <c r="B581" s="97">
        <v>5</v>
      </c>
      <c r="C581" s="32" t="s">
        <v>8</v>
      </c>
      <c r="D581" s="31" t="str">
        <f t="shared" si="267"/>
        <v>NA</v>
      </c>
      <c r="E581" s="32">
        <f t="shared" si="255"/>
        <v>5</v>
      </c>
      <c r="F581" s="97">
        <v>130</v>
      </c>
      <c r="G581" s="32">
        <f t="shared" si="256"/>
        <v>2600</v>
      </c>
      <c r="H581" s="49" t="s">
        <v>1414</v>
      </c>
      <c r="I581" s="49" t="s">
        <v>291</v>
      </c>
      <c r="J581" s="49" t="s">
        <v>9</v>
      </c>
      <c r="K581" s="31"/>
      <c r="L581" s="31"/>
      <c r="M581" s="49" t="s">
        <v>24</v>
      </c>
      <c r="N581" s="49" t="s">
        <v>56</v>
      </c>
      <c r="O581" s="31"/>
      <c r="P581" s="49" t="s">
        <v>199</v>
      </c>
      <c r="Q581" s="56">
        <v>8.5</v>
      </c>
      <c r="R581" s="31" t="str">
        <f t="shared" si="263"/>
        <v>NA</v>
      </c>
      <c r="S581" s="49">
        <v>4</v>
      </c>
      <c r="T581" s="49">
        <f>500+273</f>
        <v>773</v>
      </c>
      <c r="U581" s="49" t="s">
        <v>1422</v>
      </c>
      <c r="V581" s="49">
        <v>2</v>
      </c>
      <c r="W581" s="49">
        <v>573</v>
      </c>
      <c r="X581" s="49" t="s">
        <v>17</v>
      </c>
      <c r="Y581" s="32" t="str">
        <f t="shared" si="258"/>
        <v>NA</v>
      </c>
      <c r="Z581" s="32" t="str">
        <f t="shared" si="259"/>
        <v>NA</v>
      </c>
      <c r="AA581" s="32" t="s">
        <v>8</v>
      </c>
      <c r="AB581" s="49" t="s">
        <v>9</v>
      </c>
      <c r="AC581" s="32">
        <f t="shared" si="264"/>
        <v>21.8</v>
      </c>
      <c r="AD581" s="32">
        <f t="shared" si="265"/>
        <v>21.8</v>
      </c>
      <c r="AE581" s="32" t="str">
        <f t="shared" si="266"/>
        <v>NA</v>
      </c>
      <c r="AF581" s="32">
        <f t="shared" si="260"/>
        <v>50</v>
      </c>
      <c r="AG581" s="97">
        <v>50</v>
      </c>
      <c r="AH581" s="52" t="s">
        <v>9</v>
      </c>
      <c r="AI581" s="97">
        <v>70</v>
      </c>
      <c r="AJ581" s="52" t="s">
        <v>9</v>
      </c>
      <c r="AK581" s="40" t="s">
        <v>8</v>
      </c>
      <c r="AL581" s="52" t="s">
        <v>9</v>
      </c>
      <c r="AM581" s="32">
        <f t="shared" si="261"/>
        <v>50</v>
      </c>
      <c r="AN581" s="40">
        <f t="shared" si="262"/>
        <v>50</v>
      </c>
      <c r="AO581" s="34" t="s">
        <v>2857</v>
      </c>
      <c r="AP581" s="49">
        <v>2011</v>
      </c>
      <c r="AQ581" s="49" t="s">
        <v>1807</v>
      </c>
      <c r="AR581" s="49" t="s">
        <v>110</v>
      </c>
      <c r="AS581" s="49" t="s">
        <v>289</v>
      </c>
      <c r="AT581" s="49" t="s">
        <v>526</v>
      </c>
      <c r="AU581" s="114" t="str">
        <f t="shared" si="240"/>
        <v>Krawczyk, N., 2011</v>
      </c>
      <c r="AV581" s="3"/>
      <c r="AW581" s="50" t="s">
        <v>827</v>
      </c>
    </row>
    <row r="582" spans="1:49" s="13" customFormat="1" x14ac:dyDescent="0.3">
      <c r="A582" s="31" t="s">
        <v>2439</v>
      </c>
      <c r="B582" s="97">
        <v>5</v>
      </c>
      <c r="C582" s="32" t="s">
        <v>8</v>
      </c>
      <c r="D582" s="31" t="str">
        <f t="shared" si="267"/>
        <v>NA</v>
      </c>
      <c r="E582" s="32">
        <f t="shared" si="255"/>
        <v>5</v>
      </c>
      <c r="F582" s="97">
        <v>49</v>
      </c>
      <c r="G582" s="32">
        <f t="shared" si="256"/>
        <v>980</v>
      </c>
      <c r="H582" s="49" t="s">
        <v>37</v>
      </c>
      <c r="I582" s="49" t="s">
        <v>290</v>
      </c>
      <c r="J582" s="49" t="s">
        <v>9</v>
      </c>
      <c r="K582" s="31"/>
      <c r="L582" s="31"/>
      <c r="M582" s="49" t="s">
        <v>24</v>
      </c>
      <c r="N582" s="49" t="s">
        <v>56</v>
      </c>
      <c r="O582" s="31"/>
      <c r="P582" s="49" t="s">
        <v>199</v>
      </c>
      <c r="Q582" s="56">
        <v>6</v>
      </c>
      <c r="R582" s="31" t="str">
        <f t="shared" si="263"/>
        <v>NA</v>
      </c>
      <c r="S582" s="49">
        <v>4</v>
      </c>
      <c r="T582" s="49">
        <f>500+273</f>
        <v>773</v>
      </c>
      <c r="U582" s="49" t="s">
        <v>1422</v>
      </c>
      <c r="V582" s="49">
        <v>2</v>
      </c>
      <c r="W582" s="49">
        <v>573</v>
      </c>
      <c r="X582" s="49" t="s">
        <v>17</v>
      </c>
      <c r="Y582" s="32" t="str">
        <f t="shared" si="258"/>
        <v>NA</v>
      </c>
      <c r="Z582" s="32" t="str">
        <f t="shared" si="259"/>
        <v>NA</v>
      </c>
      <c r="AA582" s="32" t="s">
        <v>8</v>
      </c>
      <c r="AB582" s="49" t="s">
        <v>9</v>
      </c>
      <c r="AC582" s="32">
        <f t="shared" si="264"/>
        <v>13.625</v>
      </c>
      <c r="AD582" s="32">
        <f t="shared" si="265"/>
        <v>13.625</v>
      </c>
      <c r="AE582" s="32" t="str">
        <f t="shared" si="266"/>
        <v>NA</v>
      </c>
      <c r="AF582" s="32">
        <f t="shared" si="260"/>
        <v>80</v>
      </c>
      <c r="AG582" s="97">
        <v>80</v>
      </c>
      <c r="AH582" s="52" t="s">
        <v>9</v>
      </c>
      <c r="AI582" s="97">
        <v>100</v>
      </c>
      <c r="AJ582" s="52" t="s">
        <v>9</v>
      </c>
      <c r="AK582" s="40" t="s">
        <v>8</v>
      </c>
      <c r="AL582" s="52" t="s">
        <v>9</v>
      </c>
      <c r="AM582" s="32">
        <f t="shared" si="261"/>
        <v>80</v>
      </c>
      <c r="AN582" s="40">
        <f t="shared" si="262"/>
        <v>80</v>
      </c>
      <c r="AO582" s="34" t="s">
        <v>2857</v>
      </c>
      <c r="AP582" s="49">
        <v>2011</v>
      </c>
      <c r="AQ582" s="49" t="s">
        <v>1807</v>
      </c>
      <c r="AR582" s="49" t="s">
        <v>110</v>
      </c>
      <c r="AS582" s="49" t="s">
        <v>289</v>
      </c>
      <c r="AT582" s="49" t="s">
        <v>526</v>
      </c>
      <c r="AU582" s="114" t="str">
        <f t="shared" si="240"/>
        <v>Krawczyk, N., 2011</v>
      </c>
      <c r="AV582" s="3"/>
      <c r="AW582" s="50" t="s">
        <v>1142</v>
      </c>
    </row>
    <row r="583" spans="1:49" s="13" customFormat="1" x14ac:dyDescent="0.3">
      <c r="A583" s="49" t="s">
        <v>14</v>
      </c>
      <c r="B583" s="40" t="s">
        <v>8</v>
      </c>
      <c r="C583" s="52">
        <v>0.6</v>
      </c>
      <c r="D583" s="31" t="str">
        <f t="shared" si="267"/>
        <v>NA</v>
      </c>
      <c r="E583" s="32">
        <f t="shared" si="255"/>
        <v>0.6</v>
      </c>
      <c r="F583" s="97">
        <v>35</v>
      </c>
      <c r="G583" s="32">
        <f t="shared" si="256"/>
        <v>5833.3333333333339</v>
      </c>
      <c r="H583" s="31" t="s">
        <v>15</v>
      </c>
      <c r="I583" s="49" t="s">
        <v>287</v>
      </c>
      <c r="J583" s="49" t="s">
        <v>9</v>
      </c>
      <c r="K583" s="31"/>
      <c r="L583" s="31"/>
      <c r="M583" s="49" t="s">
        <v>24</v>
      </c>
      <c r="N583" s="49" t="s">
        <v>56</v>
      </c>
      <c r="O583" s="31"/>
      <c r="P583" s="49" t="s">
        <v>199</v>
      </c>
      <c r="Q583" s="56">
        <v>6.1</v>
      </c>
      <c r="R583" s="31" t="str">
        <f t="shared" si="263"/>
        <v>NA</v>
      </c>
      <c r="S583" s="49">
        <v>1</v>
      </c>
      <c r="T583" s="49">
        <f>800+273</f>
        <v>1073</v>
      </c>
      <c r="U583" s="49" t="s">
        <v>1422</v>
      </c>
      <c r="V583" s="49">
        <v>3</v>
      </c>
      <c r="W583" s="49">
        <v>773</v>
      </c>
      <c r="X583" s="49" t="s">
        <v>95</v>
      </c>
      <c r="Y583" s="32" t="str">
        <f t="shared" si="258"/>
        <v>NA</v>
      </c>
      <c r="Z583" s="32">
        <f t="shared" si="259"/>
        <v>1.04</v>
      </c>
      <c r="AA583" s="52">
        <v>13</v>
      </c>
      <c r="AB583" s="49" t="s">
        <v>9</v>
      </c>
      <c r="AC583" s="32" t="str">
        <f t="shared" si="264"/>
        <v>NA</v>
      </c>
      <c r="AD583" s="32">
        <f t="shared" si="265"/>
        <v>13</v>
      </c>
      <c r="AE583" s="32" t="str">
        <f t="shared" si="266"/>
        <v>NA</v>
      </c>
      <c r="AF583" s="32">
        <f t="shared" si="260"/>
        <v>80</v>
      </c>
      <c r="AG583" s="97">
        <v>80</v>
      </c>
      <c r="AH583" s="52" t="s">
        <v>9</v>
      </c>
      <c r="AI583" s="40" t="s">
        <v>8</v>
      </c>
      <c r="AJ583" s="52" t="s">
        <v>9</v>
      </c>
      <c r="AK583" s="40" t="s">
        <v>8</v>
      </c>
      <c r="AL583" s="52" t="s">
        <v>9</v>
      </c>
      <c r="AM583" s="32">
        <f t="shared" si="261"/>
        <v>80</v>
      </c>
      <c r="AN583" s="40">
        <f t="shared" si="262"/>
        <v>80</v>
      </c>
      <c r="AO583" s="31" t="s">
        <v>2847</v>
      </c>
      <c r="AP583" s="49">
        <v>2011</v>
      </c>
      <c r="AQ583" s="49" t="s">
        <v>504</v>
      </c>
      <c r="AR583" s="49" t="s">
        <v>158</v>
      </c>
      <c r="AS583" s="49" t="s">
        <v>269</v>
      </c>
      <c r="AT583" s="49" t="s">
        <v>268</v>
      </c>
      <c r="AU583" s="114" t="str">
        <f t="shared" si="240"/>
        <v>Rönkkönen, H., 2011</v>
      </c>
      <c r="AV583" s="3"/>
      <c r="AW583" s="50" t="s">
        <v>817</v>
      </c>
    </row>
    <row r="584" spans="1:49" s="13" customFormat="1" x14ac:dyDescent="0.3">
      <c r="A584" s="31" t="s">
        <v>2439</v>
      </c>
      <c r="B584" s="97">
        <v>0.5</v>
      </c>
      <c r="C584" s="32" t="s">
        <v>8</v>
      </c>
      <c r="D584" s="31" t="str">
        <f t="shared" si="267"/>
        <v>NA</v>
      </c>
      <c r="E584" s="32">
        <f t="shared" si="255"/>
        <v>0.5</v>
      </c>
      <c r="F584" s="97">
        <v>46</v>
      </c>
      <c r="G584" s="32">
        <f t="shared" si="256"/>
        <v>9200</v>
      </c>
      <c r="H584" s="49" t="s">
        <v>1414</v>
      </c>
      <c r="I584" s="49" t="s">
        <v>1289</v>
      </c>
      <c r="J584" s="49" t="s">
        <v>9</v>
      </c>
      <c r="K584" s="49">
        <f>1100+273</f>
        <v>1373</v>
      </c>
      <c r="L584" s="49">
        <v>3</v>
      </c>
      <c r="M584" s="49" t="s">
        <v>24</v>
      </c>
      <c r="N584" s="49" t="s">
        <v>56</v>
      </c>
      <c r="O584" s="31"/>
      <c r="P584" s="49" t="s">
        <v>199</v>
      </c>
      <c r="Q584" s="56">
        <v>9.1</v>
      </c>
      <c r="R584" s="31" t="str">
        <f t="shared" si="263"/>
        <v>NA</v>
      </c>
      <c r="S584" s="49">
        <v>2</v>
      </c>
      <c r="T584" s="49">
        <f>350+273</f>
        <v>623</v>
      </c>
      <c r="U584" s="49" t="s">
        <v>1422</v>
      </c>
      <c r="V584" s="31"/>
      <c r="W584" s="49">
        <f>150+273</f>
        <v>423</v>
      </c>
      <c r="X584" s="49" t="s">
        <v>17</v>
      </c>
      <c r="Y584" s="32">
        <f t="shared" si="258"/>
        <v>1.1200000000000001</v>
      </c>
      <c r="Z584" s="32" t="str">
        <f t="shared" si="259"/>
        <v>NA</v>
      </c>
      <c r="AA584" s="52">
        <v>5.6</v>
      </c>
      <c r="AB584" s="49" t="s">
        <v>9</v>
      </c>
      <c r="AC584" s="32" t="str">
        <f t="shared" si="264"/>
        <v>NA</v>
      </c>
      <c r="AD584" s="32">
        <f t="shared" si="265"/>
        <v>5.6</v>
      </c>
      <c r="AE584" s="32" t="str">
        <f t="shared" si="266"/>
        <v>NA</v>
      </c>
      <c r="AF584" s="32">
        <f t="shared" si="260"/>
        <v>200</v>
      </c>
      <c r="AG584" s="97">
        <v>200</v>
      </c>
      <c r="AH584" s="52" t="s">
        <v>9</v>
      </c>
      <c r="AI584" s="40" t="s">
        <v>8</v>
      </c>
      <c r="AJ584" s="52" t="s">
        <v>9</v>
      </c>
      <c r="AK584" s="97">
        <v>100</v>
      </c>
      <c r="AL584" s="52" t="s">
        <v>9</v>
      </c>
      <c r="AM584" s="32">
        <f t="shared" si="261"/>
        <v>200</v>
      </c>
      <c r="AN584" s="40">
        <f t="shared" si="262"/>
        <v>200</v>
      </c>
      <c r="AO584" s="31" t="s">
        <v>2854</v>
      </c>
      <c r="AP584" s="49">
        <v>2011</v>
      </c>
      <c r="AQ584" s="49" t="s">
        <v>1808</v>
      </c>
      <c r="AR584" s="49" t="s">
        <v>1288</v>
      </c>
      <c r="AS584" s="49" t="s">
        <v>271</v>
      </c>
      <c r="AT584" s="49" t="s">
        <v>526</v>
      </c>
      <c r="AU584" s="114" t="str">
        <f t="shared" si="240"/>
        <v>Pattamakomsan, K., 2011</v>
      </c>
      <c r="AV584" s="3"/>
      <c r="AW584" s="50" t="s">
        <v>1290</v>
      </c>
    </row>
    <row r="585" spans="1:49" s="13" customFormat="1" x14ac:dyDescent="0.3">
      <c r="A585" s="31" t="s">
        <v>2439</v>
      </c>
      <c r="B585" s="97">
        <v>0.5</v>
      </c>
      <c r="C585" s="32" t="s">
        <v>8</v>
      </c>
      <c r="D585" s="31" t="str">
        <f t="shared" si="267"/>
        <v>NA</v>
      </c>
      <c r="E585" s="32">
        <f t="shared" si="255"/>
        <v>0.5</v>
      </c>
      <c r="F585" s="97">
        <v>46</v>
      </c>
      <c r="G585" s="32">
        <f t="shared" si="256"/>
        <v>9200</v>
      </c>
      <c r="H585" s="49" t="s">
        <v>1414</v>
      </c>
      <c r="I585" s="49" t="s">
        <v>1289</v>
      </c>
      <c r="J585" s="49" t="s">
        <v>9</v>
      </c>
      <c r="K585" s="49">
        <f>1100+273</f>
        <v>1373</v>
      </c>
      <c r="L585" s="49">
        <v>3</v>
      </c>
      <c r="M585" s="49" t="s">
        <v>24</v>
      </c>
      <c r="N585" s="49" t="s">
        <v>56</v>
      </c>
      <c r="O585" s="31"/>
      <c r="P585" s="49" t="s">
        <v>199</v>
      </c>
      <c r="Q585" s="56">
        <v>9.1</v>
      </c>
      <c r="R585" s="31" t="str">
        <f t="shared" si="263"/>
        <v>NA</v>
      </c>
      <c r="S585" s="49">
        <v>2</v>
      </c>
      <c r="T585" s="49">
        <f>350+273</f>
        <v>623</v>
      </c>
      <c r="U585" s="49" t="s">
        <v>1422</v>
      </c>
      <c r="V585" s="31"/>
      <c r="W585" s="49">
        <v>773</v>
      </c>
      <c r="X585" s="49" t="s">
        <v>29</v>
      </c>
      <c r="Y585" s="32" t="str">
        <f t="shared" si="258"/>
        <v>NA</v>
      </c>
      <c r="Z585" s="32" t="str">
        <f t="shared" si="259"/>
        <v>NA</v>
      </c>
      <c r="AA585" s="32" t="s">
        <v>8</v>
      </c>
      <c r="AB585" s="49" t="s">
        <v>9</v>
      </c>
      <c r="AC585" s="32">
        <f t="shared" si="264"/>
        <v>10.9</v>
      </c>
      <c r="AD585" s="32">
        <f t="shared" si="265"/>
        <v>10.9</v>
      </c>
      <c r="AE585" s="32" t="str">
        <f t="shared" si="266"/>
        <v>NA</v>
      </c>
      <c r="AF585" s="32" t="str">
        <f t="shared" si="260"/>
        <v>NA</v>
      </c>
      <c r="AG585" s="40" t="s">
        <v>8</v>
      </c>
      <c r="AH585" s="52" t="s">
        <v>9</v>
      </c>
      <c r="AI585" s="40" t="s">
        <v>8</v>
      </c>
      <c r="AJ585" s="52" t="s">
        <v>9</v>
      </c>
      <c r="AK585" s="97">
        <v>100</v>
      </c>
      <c r="AL585" s="52" t="s">
        <v>9</v>
      </c>
      <c r="AM585" s="32">
        <f t="shared" si="261"/>
        <v>100</v>
      </c>
      <c r="AN585" s="40">
        <f t="shared" si="262"/>
        <v>100</v>
      </c>
      <c r="AO585" s="31" t="s">
        <v>2854</v>
      </c>
      <c r="AP585" s="49">
        <v>2011</v>
      </c>
      <c r="AQ585" s="49" t="s">
        <v>1808</v>
      </c>
      <c r="AR585" s="49" t="s">
        <v>1288</v>
      </c>
      <c r="AS585" s="49" t="s">
        <v>271</v>
      </c>
      <c r="AT585" s="49" t="s">
        <v>526</v>
      </c>
      <c r="AU585" s="114" t="str">
        <f t="shared" si="240"/>
        <v>Pattamakomsan, K., 2011</v>
      </c>
      <c r="AV585" s="3"/>
      <c r="AW585" s="50" t="s">
        <v>1290</v>
      </c>
    </row>
    <row r="586" spans="1:49" s="13" customFormat="1" x14ac:dyDescent="0.3">
      <c r="A586" s="31" t="s">
        <v>2439</v>
      </c>
      <c r="B586" s="97">
        <v>0.5</v>
      </c>
      <c r="C586" s="32" t="s">
        <v>8</v>
      </c>
      <c r="D586" s="31" t="str">
        <f t="shared" si="267"/>
        <v>NA</v>
      </c>
      <c r="E586" s="32">
        <f t="shared" si="255"/>
        <v>0.5</v>
      </c>
      <c r="F586" s="97">
        <v>46</v>
      </c>
      <c r="G586" s="32">
        <f t="shared" si="256"/>
        <v>9200</v>
      </c>
      <c r="H586" s="49" t="s">
        <v>1414</v>
      </c>
      <c r="I586" s="49" t="s">
        <v>1289</v>
      </c>
      <c r="J586" s="49" t="s">
        <v>9</v>
      </c>
      <c r="K586" s="49">
        <f>1100+273</f>
        <v>1373</v>
      </c>
      <c r="L586" s="49">
        <v>3</v>
      </c>
      <c r="M586" s="49" t="s">
        <v>24</v>
      </c>
      <c r="N586" s="49" t="s">
        <v>51</v>
      </c>
      <c r="O586" s="31"/>
      <c r="P586" s="49" t="s">
        <v>199</v>
      </c>
      <c r="Q586" s="56">
        <v>9.1</v>
      </c>
      <c r="R586" s="31" t="str">
        <f t="shared" si="263"/>
        <v>NA</v>
      </c>
      <c r="S586" s="49">
        <v>2</v>
      </c>
      <c r="T586" s="49">
        <f>350+273</f>
        <v>623</v>
      </c>
      <c r="U586" s="49" t="s">
        <v>1422</v>
      </c>
      <c r="V586" s="31"/>
      <c r="W586" s="49">
        <v>423</v>
      </c>
      <c r="X586" s="49" t="s">
        <v>17</v>
      </c>
      <c r="Y586" s="32">
        <f t="shared" si="258"/>
        <v>1.1094000000000002</v>
      </c>
      <c r="Z586" s="32" t="str">
        <f t="shared" si="259"/>
        <v>NA</v>
      </c>
      <c r="AA586" s="52">
        <v>12.9</v>
      </c>
      <c r="AB586" s="49" t="s">
        <v>9</v>
      </c>
      <c r="AC586" s="32" t="str">
        <f t="shared" si="264"/>
        <v>NA</v>
      </c>
      <c r="AD586" s="32">
        <f t="shared" si="265"/>
        <v>12.9</v>
      </c>
      <c r="AE586" s="32" t="str">
        <f t="shared" si="266"/>
        <v>NA</v>
      </c>
      <c r="AF586" s="32">
        <f t="shared" si="260"/>
        <v>86</v>
      </c>
      <c r="AG586" s="97">
        <v>86</v>
      </c>
      <c r="AH586" s="52" t="s">
        <v>9</v>
      </c>
      <c r="AI586" s="40" t="s">
        <v>8</v>
      </c>
      <c r="AJ586" s="52" t="s">
        <v>9</v>
      </c>
      <c r="AK586" s="97">
        <v>30</v>
      </c>
      <c r="AL586" s="52" t="s">
        <v>9</v>
      </c>
      <c r="AM586" s="32">
        <f t="shared" si="261"/>
        <v>86</v>
      </c>
      <c r="AN586" s="40">
        <f t="shared" si="262"/>
        <v>86</v>
      </c>
      <c r="AO586" s="31" t="s">
        <v>2854</v>
      </c>
      <c r="AP586" s="49">
        <v>2011</v>
      </c>
      <c r="AQ586" s="49" t="s">
        <v>1808</v>
      </c>
      <c r="AR586" s="49" t="s">
        <v>1288</v>
      </c>
      <c r="AS586" s="49" t="s">
        <v>271</v>
      </c>
      <c r="AT586" s="49" t="s">
        <v>526</v>
      </c>
      <c r="AU586" s="114" t="str">
        <f t="shared" si="240"/>
        <v>Pattamakomsan, K., 2011</v>
      </c>
      <c r="AV586" s="3"/>
      <c r="AW586" s="50" t="s">
        <v>1290</v>
      </c>
    </row>
    <row r="587" spans="1:49" s="13" customFormat="1" x14ac:dyDescent="0.3">
      <c r="A587" s="31" t="s">
        <v>2439</v>
      </c>
      <c r="B587" s="97">
        <v>0.5</v>
      </c>
      <c r="C587" s="32" t="s">
        <v>8</v>
      </c>
      <c r="D587" s="31" t="str">
        <f t="shared" si="267"/>
        <v>NA</v>
      </c>
      <c r="E587" s="32">
        <f t="shared" si="255"/>
        <v>0.5</v>
      </c>
      <c r="F587" s="97">
        <v>46</v>
      </c>
      <c r="G587" s="32">
        <f t="shared" si="256"/>
        <v>9200</v>
      </c>
      <c r="H587" s="49" t="s">
        <v>1414</v>
      </c>
      <c r="I587" s="49" t="s">
        <v>1289</v>
      </c>
      <c r="J587" s="49" t="s">
        <v>9</v>
      </c>
      <c r="K587" s="49">
        <f>1100+273</f>
        <v>1373</v>
      </c>
      <c r="L587" s="49">
        <v>3</v>
      </c>
      <c r="M587" s="49" t="s">
        <v>24</v>
      </c>
      <c r="N587" s="49" t="s">
        <v>51</v>
      </c>
      <c r="O587" s="31"/>
      <c r="P587" s="49" t="s">
        <v>199</v>
      </c>
      <c r="Q587" s="56">
        <v>9.1</v>
      </c>
      <c r="R587" s="31" t="str">
        <f t="shared" si="263"/>
        <v>NA</v>
      </c>
      <c r="S587" s="49">
        <v>2</v>
      </c>
      <c r="T587" s="49">
        <f>350+273</f>
        <v>623</v>
      </c>
      <c r="U587" s="49" t="s">
        <v>1422</v>
      </c>
      <c r="V587" s="31"/>
      <c r="W587" s="49">
        <v>773</v>
      </c>
      <c r="X587" s="49" t="s">
        <v>17</v>
      </c>
      <c r="Y587" s="32">
        <f t="shared" si="258"/>
        <v>1.1234</v>
      </c>
      <c r="Z587" s="32" t="str">
        <f t="shared" si="259"/>
        <v>NA</v>
      </c>
      <c r="AA587" s="52">
        <v>8.1999999999999993</v>
      </c>
      <c r="AB587" s="49" t="s">
        <v>9</v>
      </c>
      <c r="AC587" s="32" t="str">
        <f t="shared" si="264"/>
        <v>NA</v>
      </c>
      <c r="AD587" s="32">
        <f t="shared" si="265"/>
        <v>8.1999999999999993</v>
      </c>
      <c r="AE587" s="32" t="str">
        <f t="shared" si="266"/>
        <v>NA</v>
      </c>
      <c r="AF587" s="32">
        <f t="shared" si="260"/>
        <v>137</v>
      </c>
      <c r="AG587" s="97">
        <v>137</v>
      </c>
      <c r="AH587" s="52" t="s">
        <v>9</v>
      </c>
      <c r="AI587" s="40" t="s">
        <v>8</v>
      </c>
      <c r="AJ587" s="52" t="s">
        <v>9</v>
      </c>
      <c r="AK587" s="97">
        <v>30</v>
      </c>
      <c r="AL587" s="52" t="s">
        <v>9</v>
      </c>
      <c r="AM587" s="32">
        <f t="shared" si="261"/>
        <v>137</v>
      </c>
      <c r="AN587" s="40">
        <f t="shared" si="262"/>
        <v>137</v>
      </c>
      <c r="AO587" s="31" t="s">
        <v>2854</v>
      </c>
      <c r="AP587" s="49">
        <v>2011</v>
      </c>
      <c r="AQ587" s="49" t="s">
        <v>1808</v>
      </c>
      <c r="AR587" s="49" t="s">
        <v>1288</v>
      </c>
      <c r="AS587" s="49" t="s">
        <v>271</v>
      </c>
      <c r="AT587" s="49" t="s">
        <v>526</v>
      </c>
      <c r="AU587" s="114" t="str">
        <f t="shared" si="240"/>
        <v>Pattamakomsan, K., 2011</v>
      </c>
      <c r="AV587" s="3"/>
      <c r="AW587" s="50" t="s">
        <v>1290</v>
      </c>
    </row>
    <row r="588" spans="1:49" s="13" customFormat="1" x14ac:dyDescent="0.3">
      <c r="A588" s="49" t="s">
        <v>14</v>
      </c>
      <c r="B588" s="97">
        <v>2</v>
      </c>
      <c r="C588" s="32" t="s">
        <v>8</v>
      </c>
      <c r="D588" s="31" t="str">
        <f t="shared" si="267"/>
        <v>NA</v>
      </c>
      <c r="E588" s="32">
        <f t="shared" si="255"/>
        <v>2</v>
      </c>
      <c r="F588" s="97">
        <v>404</v>
      </c>
      <c r="G588" s="32">
        <f t="shared" si="256"/>
        <v>20200</v>
      </c>
      <c r="H588" s="49" t="s">
        <v>7</v>
      </c>
      <c r="I588" s="49" t="s">
        <v>9</v>
      </c>
      <c r="J588" s="49" t="s">
        <v>9</v>
      </c>
      <c r="K588" s="31"/>
      <c r="L588" s="31"/>
      <c r="M588" s="49" t="s">
        <v>24</v>
      </c>
      <c r="N588" s="49" t="s">
        <v>56</v>
      </c>
      <c r="O588" s="31"/>
      <c r="P588" s="49" t="s">
        <v>199</v>
      </c>
      <c r="Q588" s="56">
        <v>3</v>
      </c>
      <c r="R588" s="31" t="str">
        <f t="shared" si="263"/>
        <v>NA</v>
      </c>
      <c r="S588" s="49">
        <v>12</v>
      </c>
      <c r="T588" s="49">
        <v>673</v>
      </c>
      <c r="U588" s="49" t="s">
        <v>1422</v>
      </c>
      <c r="V588" s="49">
        <v>2</v>
      </c>
      <c r="W588" s="49">
        <v>573</v>
      </c>
      <c r="X588" s="49" t="s">
        <v>29</v>
      </c>
      <c r="Y588" s="32" t="str">
        <f t="shared" si="258"/>
        <v>NA</v>
      </c>
      <c r="Z588" s="32" t="str">
        <f t="shared" si="259"/>
        <v>NA</v>
      </c>
      <c r="AA588" s="32" t="s">
        <v>8</v>
      </c>
      <c r="AB588" s="49" t="s">
        <v>9</v>
      </c>
      <c r="AC588" s="32">
        <f t="shared" si="264"/>
        <v>16.390977443609021</v>
      </c>
      <c r="AD588" s="32">
        <f t="shared" si="265"/>
        <v>16.390977443609021</v>
      </c>
      <c r="AE588" s="32" t="str">
        <f t="shared" si="266"/>
        <v>NA</v>
      </c>
      <c r="AF588" s="32" t="str">
        <f t="shared" si="260"/>
        <v>NA</v>
      </c>
      <c r="AG588" s="40" t="s">
        <v>8</v>
      </c>
      <c r="AH588" s="52" t="s">
        <v>9</v>
      </c>
      <c r="AI588" s="40" t="s">
        <v>8</v>
      </c>
      <c r="AJ588" s="52" t="s">
        <v>9</v>
      </c>
      <c r="AK588" s="97">
        <v>66.5</v>
      </c>
      <c r="AL588" s="52" t="s">
        <v>9</v>
      </c>
      <c r="AM588" s="32">
        <f t="shared" si="261"/>
        <v>66.5</v>
      </c>
      <c r="AN588" s="40">
        <f t="shared" si="262"/>
        <v>66.5</v>
      </c>
      <c r="AO588" s="49" t="s">
        <v>2856</v>
      </c>
      <c r="AP588" s="49">
        <v>2011</v>
      </c>
      <c r="AQ588" s="49" t="s">
        <v>505</v>
      </c>
      <c r="AR588" s="49" t="s">
        <v>11</v>
      </c>
      <c r="AS588" s="49" t="s">
        <v>286</v>
      </c>
      <c r="AT588" s="53" t="s">
        <v>268</v>
      </c>
      <c r="AU588" s="114" t="str">
        <f t="shared" si="240"/>
        <v>Suo, Z., 2011</v>
      </c>
      <c r="AV588" s="3"/>
      <c r="AW588" s="50" t="s">
        <v>815</v>
      </c>
    </row>
    <row r="589" spans="1:49" s="13" customFormat="1" ht="15.6" x14ac:dyDescent="0.3">
      <c r="A589" s="49" t="s">
        <v>113</v>
      </c>
      <c r="B589" s="97">
        <v>40</v>
      </c>
      <c r="C589" s="104">
        <v>40</v>
      </c>
      <c r="D589" s="31">
        <f t="shared" si="267"/>
        <v>0</v>
      </c>
      <c r="E589" s="32">
        <f t="shared" si="255"/>
        <v>40</v>
      </c>
      <c r="F589" s="40"/>
      <c r="G589" s="32" t="s">
        <v>8</v>
      </c>
      <c r="H589" s="49" t="s">
        <v>63</v>
      </c>
      <c r="I589" s="49" t="s">
        <v>1293</v>
      </c>
      <c r="J589" s="49" t="s">
        <v>8</v>
      </c>
      <c r="K589" s="31"/>
      <c r="L589" s="31"/>
      <c r="M589" s="49"/>
      <c r="N589" s="31"/>
      <c r="O589" s="31"/>
      <c r="P589" s="49" t="s">
        <v>199</v>
      </c>
      <c r="Q589" s="31"/>
      <c r="R589" s="31" t="str">
        <f t="shared" si="263"/>
        <v>NA</v>
      </c>
      <c r="S589" s="31"/>
      <c r="T589" s="31"/>
      <c r="U589" s="31" t="s">
        <v>8</v>
      </c>
      <c r="V589" s="31"/>
      <c r="W589" s="31"/>
      <c r="X589" s="49" t="s">
        <v>29</v>
      </c>
      <c r="Y589" s="32" t="str">
        <f t="shared" si="258"/>
        <v>NA</v>
      </c>
      <c r="Z589" s="32" t="str">
        <f t="shared" si="259"/>
        <v>NA</v>
      </c>
      <c r="AA589" s="32" t="s">
        <v>8</v>
      </c>
      <c r="AB589" s="49" t="s">
        <v>9</v>
      </c>
      <c r="AC589" s="32">
        <f t="shared" si="264"/>
        <v>13.132530120481928</v>
      </c>
      <c r="AD589" s="32">
        <f t="shared" si="265"/>
        <v>13.132530120481928</v>
      </c>
      <c r="AE589" s="32" t="str">
        <f t="shared" si="266"/>
        <v>NA</v>
      </c>
      <c r="AF589" s="32" t="str">
        <f t="shared" si="260"/>
        <v>NA</v>
      </c>
      <c r="AG589" s="40" t="s">
        <v>8</v>
      </c>
      <c r="AH589" s="52" t="s">
        <v>9</v>
      </c>
      <c r="AI589" s="40" t="s">
        <v>8</v>
      </c>
      <c r="AJ589" s="52" t="s">
        <v>9</v>
      </c>
      <c r="AK589" s="97">
        <v>83</v>
      </c>
      <c r="AL589" s="52" t="s">
        <v>9</v>
      </c>
      <c r="AM589" s="32">
        <f t="shared" si="261"/>
        <v>83</v>
      </c>
      <c r="AN589" s="40">
        <f t="shared" si="262"/>
        <v>83</v>
      </c>
      <c r="AO589" s="53" t="s">
        <v>2842</v>
      </c>
      <c r="AP589" s="49">
        <v>2011</v>
      </c>
      <c r="AQ589" s="49" t="s">
        <v>1809</v>
      </c>
      <c r="AR589" s="109" t="s">
        <v>2416</v>
      </c>
      <c r="AS589" s="49" t="s">
        <v>285</v>
      </c>
      <c r="AT589" s="49" t="s">
        <v>282</v>
      </c>
      <c r="AU589" s="114" t="str">
        <f t="shared" si="240"/>
        <v>Woo, S., 2011</v>
      </c>
      <c r="AV589" s="53"/>
      <c r="AW589" s="50"/>
    </row>
    <row r="590" spans="1:49" s="13" customFormat="1" x14ac:dyDescent="0.3">
      <c r="A590" s="49" t="s">
        <v>14</v>
      </c>
      <c r="B590" s="40" t="s">
        <v>8</v>
      </c>
      <c r="C590" s="52">
        <v>3.6</v>
      </c>
      <c r="D590" s="31" t="str">
        <f t="shared" si="267"/>
        <v>NA</v>
      </c>
      <c r="E590" s="32">
        <f>IF(B590="NA",C590,B590)</f>
        <v>3.6</v>
      </c>
      <c r="F590" s="40"/>
      <c r="G590" s="32" t="s">
        <v>8</v>
      </c>
      <c r="H590" s="49" t="s">
        <v>7</v>
      </c>
      <c r="I590" s="49" t="s">
        <v>239</v>
      </c>
      <c r="J590" s="49" t="s">
        <v>9</v>
      </c>
      <c r="K590" s="31"/>
      <c r="L590" s="31"/>
      <c r="M590" s="49" t="s">
        <v>10</v>
      </c>
      <c r="N590" s="31" t="s">
        <v>16</v>
      </c>
      <c r="O590" s="31"/>
      <c r="P590" s="49" t="s">
        <v>199</v>
      </c>
      <c r="Q590" s="49">
        <v>3</v>
      </c>
      <c r="R590" s="31" t="str">
        <f t="shared" si="263"/>
        <v>NA</v>
      </c>
      <c r="S590" s="49">
        <v>5</v>
      </c>
      <c r="T590" s="49">
        <v>773</v>
      </c>
      <c r="U590" s="31" t="s">
        <v>8</v>
      </c>
      <c r="V590" s="31"/>
      <c r="W590" s="31"/>
      <c r="X590" s="49" t="s">
        <v>29</v>
      </c>
      <c r="Y590" s="32" t="str">
        <f>IF(AND(X590="CO Chemisorption",AA590&lt;&gt;"NA",AG590&lt;&gt;"NA"),AA590*AG590*0.001,"NA")</f>
        <v>NA</v>
      </c>
      <c r="Z590" s="32" t="str">
        <f>IF(AND(X590="H2 Chemisorption",AA590&lt;&gt;"NA",AG590&lt;&gt;"NA"),AA590*AG590*0.001,"NA")</f>
        <v>NA</v>
      </c>
      <c r="AA590" s="32" t="s">
        <v>8</v>
      </c>
      <c r="AB590" s="49" t="s">
        <v>9</v>
      </c>
      <c r="AC590" s="32">
        <f t="shared" si="264"/>
        <v>27.25</v>
      </c>
      <c r="AD590" s="32">
        <f t="shared" si="265"/>
        <v>27.25</v>
      </c>
      <c r="AE590" s="32" t="str">
        <f t="shared" si="266"/>
        <v>NA</v>
      </c>
      <c r="AF590" s="32" t="str">
        <f>IF(AND(AG590="NA",AE590&lt;&gt;"NA"),AE590,AG590)</f>
        <v>NA</v>
      </c>
      <c r="AG590" s="40" t="s">
        <v>8</v>
      </c>
      <c r="AH590" s="52" t="s">
        <v>9</v>
      </c>
      <c r="AI590" s="40" t="s">
        <v>8</v>
      </c>
      <c r="AJ590" s="52" t="s">
        <v>9</v>
      </c>
      <c r="AK590" s="97">
        <v>40</v>
      </c>
      <c r="AL590" s="52" t="s">
        <v>9</v>
      </c>
      <c r="AM590" s="32">
        <f>IF(AND(AF590="NA",AK590&lt;&gt;"NA"),AK590,AF590)</f>
        <v>40</v>
      </c>
      <c r="AN590" s="40">
        <f>IF(AND(AM590="NA",AI590&lt;&gt;"NA"),AI590,AM590)</f>
        <v>40</v>
      </c>
      <c r="AO590" s="49" t="s">
        <v>674</v>
      </c>
      <c r="AP590" s="49">
        <v>2011</v>
      </c>
      <c r="AQ590" s="49" t="s">
        <v>1810</v>
      </c>
      <c r="AR590" s="49" t="s">
        <v>80</v>
      </c>
      <c r="AS590" s="49" t="s">
        <v>283</v>
      </c>
      <c r="AT590" s="49" t="s">
        <v>159</v>
      </c>
      <c r="AU590" s="114" t="str">
        <f t="shared" si="240"/>
        <v>Abate, S., 2011</v>
      </c>
      <c r="AV590" s="3"/>
      <c r="AW590" s="50"/>
    </row>
    <row r="591" spans="1:49" s="13" customFormat="1" x14ac:dyDescent="0.3">
      <c r="A591" s="49" t="s">
        <v>14</v>
      </c>
      <c r="B591" s="40" t="s">
        <v>8</v>
      </c>
      <c r="C591" s="52">
        <v>2.7</v>
      </c>
      <c r="D591" s="31" t="str">
        <f t="shared" si="267"/>
        <v>NA</v>
      </c>
      <c r="E591" s="32">
        <f>IF(B591="NA",C591,B591)</f>
        <v>2.7</v>
      </c>
      <c r="F591" s="40"/>
      <c r="G591" s="32" t="s">
        <v>8</v>
      </c>
      <c r="H591" s="49" t="s">
        <v>22</v>
      </c>
      <c r="I591" s="49" t="s">
        <v>284</v>
      </c>
      <c r="J591" s="49" t="s">
        <v>9</v>
      </c>
      <c r="K591" s="31"/>
      <c r="L591" s="31"/>
      <c r="M591" s="49" t="s">
        <v>10</v>
      </c>
      <c r="N591" s="31" t="s">
        <v>16</v>
      </c>
      <c r="O591" s="31"/>
      <c r="P591" s="49" t="s">
        <v>199</v>
      </c>
      <c r="Q591" s="49">
        <v>7.1</v>
      </c>
      <c r="R591" s="31" t="str">
        <f t="shared" si="263"/>
        <v>NA</v>
      </c>
      <c r="S591" s="49">
        <v>5</v>
      </c>
      <c r="T591" s="49">
        <v>773</v>
      </c>
      <c r="U591" s="31" t="s">
        <v>8</v>
      </c>
      <c r="V591" s="31"/>
      <c r="W591" s="31"/>
      <c r="X591" s="49" t="s">
        <v>29</v>
      </c>
      <c r="Y591" s="32" t="str">
        <f>IF(AND(X591="CO Chemisorption",AA591&lt;&gt;"NA",AG591&lt;&gt;"NA"),AA591*AG591*0.001,"NA")</f>
        <v>NA</v>
      </c>
      <c r="Z591" s="32" t="str">
        <f>IF(AND(X591="H2 Chemisorption",AA591&lt;&gt;"NA",AG591&lt;&gt;"NA"),AA591*AG591*0.001,"NA")</f>
        <v>NA</v>
      </c>
      <c r="AA591" s="32" t="s">
        <v>8</v>
      </c>
      <c r="AB591" s="49" t="s">
        <v>9</v>
      </c>
      <c r="AC591" s="32">
        <f t="shared" si="264"/>
        <v>36.333333333333336</v>
      </c>
      <c r="AD591" s="32">
        <f t="shared" si="265"/>
        <v>36.333333333333336</v>
      </c>
      <c r="AE591" s="32" t="str">
        <f t="shared" si="266"/>
        <v>NA</v>
      </c>
      <c r="AF591" s="32" t="str">
        <f>IF(AND(AG591="NA",AE591&lt;&gt;"NA"),AE591,AG591)</f>
        <v>NA</v>
      </c>
      <c r="AG591" s="40" t="s">
        <v>8</v>
      </c>
      <c r="AH591" s="52" t="s">
        <v>9</v>
      </c>
      <c r="AI591" s="40" t="s">
        <v>8</v>
      </c>
      <c r="AJ591" s="52" t="s">
        <v>9</v>
      </c>
      <c r="AK591" s="97">
        <v>30</v>
      </c>
      <c r="AL591" s="52" t="s">
        <v>9</v>
      </c>
      <c r="AM591" s="32">
        <f>IF(AND(AF591="NA",AK591&lt;&gt;"NA"),AK591,AF591)</f>
        <v>30</v>
      </c>
      <c r="AN591" s="40">
        <f>IF(AND(AM591="NA",AI591&lt;&gt;"NA"),AI591,AM591)</f>
        <v>30</v>
      </c>
      <c r="AO591" s="49" t="s">
        <v>674</v>
      </c>
      <c r="AP591" s="49">
        <v>2011</v>
      </c>
      <c r="AQ591" s="49" t="s">
        <v>1810</v>
      </c>
      <c r="AR591" s="49" t="s">
        <v>80</v>
      </c>
      <c r="AS591" s="49" t="s">
        <v>283</v>
      </c>
      <c r="AT591" s="49" t="s">
        <v>159</v>
      </c>
      <c r="AU591" s="114" t="str">
        <f t="shared" si="240"/>
        <v>Abate, S., 2011</v>
      </c>
      <c r="AV591" s="3"/>
      <c r="AW591" s="50"/>
    </row>
    <row r="592" spans="1:49" s="13" customFormat="1" x14ac:dyDescent="0.3">
      <c r="A592" s="31" t="s">
        <v>1996</v>
      </c>
      <c r="B592" s="40" t="s">
        <v>8</v>
      </c>
      <c r="C592" s="52">
        <v>0.9</v>
      </c>
      <c r="D592" s="31" t="str">
        <f t="shared" si="267"/>
        <v>NA</v>
      </c>
      <c r="E592" s="32">
        <f>IF(B592="NA",C592,B592)</f>
        <v>0.9</v>
      </c>
      <c r="F592" s="40"/>
      <c r="G592" s="32" t="s">
        <v>8</v>
      </c>
      <c r="H592" s="49" t="s">
        <v>63</v>
      </c>
      <c r="I592" s="49" t="s">
        <v>1294</v>
      </c>
      <c r="J592" s="49" t="s">
        <v>1295</v>
      </c>
      <c r="K592" s="31"/>
      <c r="L592" s="31"/>
      <c r="M592" s="49" t="s">
        <v>10</v>
      </c>
      <c r="N592" s="31" t="s">
        <v>16</v>
      </c>
      <c r="O592" s="31"/>
      <c r="P592" s="49" t="s">
        <v>199</v>
      </c>
      <c r="Q592" s="49">
        <v>5.2</v>
      </c>
      <c r="R592" s="31" t="str">
        <f t="shared" si="263"/>
        <v>NA</v>
      </c>
      <c r="S592" s="31"/>
      <c r="T592" s="31"/>
      <c r="U592" s="31" t="s">
        <v>8</v>
      </c>
      <c r="V592" s="31"/>
      <c r="W592" s="31"/>
      <c r="X592" s="49" t="s">
        <v>29</v>
      </c>
      <c r="Y592" s="32" t="str">
        <f>IF(AND(X592="CO Chemisorption",AA592&lt;&gt;"NA",AG592&lt;&gt;"NA"),AA592*AG592*0.001,"NA")</f>
        <v>NA</v>
      </c>
      <c r="Z592" s="32" t="str">
        <f>IF(AND(X592="H2 Chemisorption",AA592&lt;&gt;"NA",AG592&lt;&gt;"NA"),AA592*AG592*0.001,"NA")</f>
        <v>NA</v>
      </c>
      <c r="AA592" s="32" t="s">
        <v>8</v>
      </c>
      <c r="AB592" s="49" t="s">
        <v>9</v>
      </c>
      <c r="AC592" s="32">
        <f t="shared" si="264"/>
        <v>43.6</v>
      </c>
      <c r="AD592" s="32">
        <f t="shared" si="265"/>
        <v>43.6</v>
      </c>
      <c r="AE592" s="32" t="str">
        <f t="shared" si="266"/>
        <v>NA</v>
      </c>
      <c r="AF592" s="32" t="str">
        <f>IF(AND(AG592="NA",AE592&lt;&gt;"NA"),AE592,AG592)</f>
        <v>NA</v>
      </c>
      <c r="AG592" s="40" t="s">
        <v>8</v>
      </c>
      <c r="AH592" s="52" t="s">
        <v>9</v>
      </c>
      <c r="AI592" s="40" t="s">
        <v>8</v>
      </c>
      <c r="AJ592" s="52" t="s">
        <v>9</v>
      </c>
      <c r="AK592" s="97">
        <v>25</v>
      </c>
      <c r="AL592" s="52" t="s">
        <v>9</v>
      </c>
      <c r="AM592" s="32">
        <f>IF(AND(AF592="NA",AK592&lt;&gt;"NA"),AK592,AF592)</f>
        <v>25</v>
      </c>
      <c r="AN592" s="40">
        <f>IF(AND(AM592="NA",AI592&lt;&gt;"NA"),AI592,AM592)</f>
        <v>25</v>
      </c>
      <c r="AO592" s="49" t="s">
        <v>674</v>
      </c>
      <c r="AP592" s="49">
        <v>2011</v>
      </c>
      <c r="AQ592" s="49" t="s">
        <v>1810</v>
      </c>
      <c r="AR592" s="49" t="s">
        <v>80</v>
      </c>
      <c r="AS592" s="49" t="s">
        <v>283</v>
      </c>
      <c r="AT592" s="49" t="s">
        <v>159</v>
      </c>
      <c r="AU592" s="114" t="str">
        <f>AQ592&amp;", "&amp;AP592</f>
        <v>Abate, S., 2011</v>
      </c>
      <c r="AV592" s="3"/>
      <c r="AW592" s="50"/>
    </row>
    <row r="593" spans="1:49" s="13" customFormat="1" x14ac:dyDescent="0.3">
      <c r="A593" s="30" t="s">
        <v>646</v>
      </c>
      <c r="B593" s="40" t="s">
        <v>8</v>
      </c>
      <c r="C593" s="52">
        <v>0.51</v>
      </c>
      <c r="D593" s="31" t="str">
        <f t="shared" si="267"/>
        <v>NA</v>
      </c>
      <c r="E593" s="32">
        <f t="shared" ref="E593:E601" si="268">IF(B593="NA",C593,B593)</f>
        <v>0.51</v>
      </c>
      <c r="F593" s="97">
        <v>52.72</v>
      </c>
      <c r="G593" s="32">
        <f t="shared" ref="G593:G600" si="269">IF(AND(B593="NA",F593&lt;&gt;"NA"),F593*100/C593,F593*100/B593)</f>
        <v>10337.254901960785</v>
      </c>
      <c r="H593" s="49" t="s">
        <v>37</v>
      </c>
      <c r="I593" s="49" t="s">
        <v>281</v>
      </c>
      <c r="J593" s="49" t="s">
        <v>8</v>
      </c>
      <c r="K593" s="31"/>
      <c r="L593" s="31"/>
      <c r="M593" s="49" t="s">
        <v>10</v>
      </c>
      <c r="N593" s="49" t="s">
        <v>1455</v>
      </c>
      <c r="O593" s="31"/>
      <c r="P593" s="49" t="s">
        <v>199</v>
      </c>
      <c r="Q593" s="56">
        <v>6</v>
      </c>
      <c r="R593" s="31" t="str">
        <f t="shared" si="263"/>
        <v>NA</v>
      </c>
      <c r="S593" s="31"/>
      <c r="T593" s="31"/>
      <c r="U593" s="31" t="s">
        <v>8</v>
      </c>
      <c r="V593" s="31"/>
      <c r="W593" s="31"/>
      <c r="X593" s="49" t="s">
        <v>95</v>
      </c>
      <c r="Y593" s="32" t="str">
        <f t="shared" ref="Y593:Y601" si="270">IF(AND(X593="CO Chemisorption",AA593&lt;&gt;"NA",AG593&lt;&gt;"NA"),AA593*AG593*0.001,"NA")</f>
        <v>NA</v>
      </c>
      <c r="Z593" s="32">
        <f t="shared" ref="Z593:Z601" si="271">IF(AND(X593="H2 Chemisorption",AA593&lt;&gt;"NA",AG593&lt;&gt;"NA"),AA593*AG593*0.001,"NA")</f>
        <v>1.1280000000000001</v>
      </c>
      <c r="AA593" s="52">
        <v>12</v>
      </c>
      <c r="AB593" s="49" t="s">
        <v>9</v>
      </c>
      <c r="AC593" s="32" t="str">
        <f t="shared" si="264"/>
        <v>NA</v>
      </c>
      <c r="AD593" s="32">
        <f t="shared" si="265"/>
        <v>12</v>
      </c>
      <c r="AE593" s="32" t="str">
        <f t="shared" si="266"/>
        <v>NA</v>
      </c>
      <c r="AF593" s="32">
        <f t="shared" ref="AF593:AF601" si="272">IF(AND(AG593="NA",AE593&lt;&gt;"NA"),AE593,AG593)</f>
        <v>94</v>
      </c>
      <c r="AG593" s="97">
        <v>94</v>
      </c>
      <c r="AH593" s="52" t="s">
        <v>9</v>
      </c>
      <c r="AI593" s="40" t="s">
        <v>8</v>
      </c>
      <c r="AJ593" s="52" t="s">
        <v>9</v>
      </c>
      <c r="AK593" s="97">
        <v>92</v>
      </c>
      <c r="AL593" s="52" t="s">
        <v>9</v>
      </c>
      <c r="AM593" s="32">
        <f t="shared" ref="AM593:AM601" si="273">IF(AND(AF593="NA",AK593&lt;&gt;"NA"),AK593,AF593)</f>
        <v>94</v>
      </c>
      <c r="AN593" s="40">
        <f t="shared" ref="AN593:AN601" si="274">IF(AND(AM593="NA",AI593&lt;&gt;"NA"),AI593,AM593)</f>
        <v>94</v>
      </c>
      <c r="AO593" s="34" t="s">
        <v>2857</v>
      </c>
      <c r="AP593" s="49">
        <v>2011</v>
      </c>
      <c r="AQ593" s="49" t="s">
        <v>1790</v>
      </c>
      <c r="AR593" s="49" t="s">
        <v>11</v>
      </c>
      <c r="AS593" s="49" t="s">
        <v>280</v>
      </c>
      <c r="AT593" s="49" t="s">
        <v>62</v>
      </c>
      <c r="AU593" s="114" t="str">
        <f t="shared" ref="AU593:AU653" si="275">AQ593&amp;", "&amp;AP593</f>
        <v>Chen, H., 2011</v>
      </c>
      <c r="AV593" s="3"/>
      <c r="AW593" s="50" t="s">
        <v>1142</v>
      </c>
    </row>
    <row r="594" spans="1:49" s="13" customFormat="1" x14ac:dyDescent="0.3">
      <c r="A594" s="30" t="s">
        <v>646</v>
      </c>
      <c r="B594" s="40" t="s">
        <v>8</v>
      </c>
      <c r="C594" s="52">
        <v>0.96</v>
      </c>
      <c r="D594" s="31" t="str">
        <f t="shared" si="267"/>
        <v>NA</v>
      </c>
      <c r="E594" s="32">
        <f t="shared" si="268"/>
        <v>0.96</v>
      </c>
      <c r="F594" s="97">
        <v>52.72</v>
      </c>
      <c r="G594" s="32">
        <f t="shared" si="269"/>
        <v>5491.666666666667</v>
      </c>
      <c r="H594" s="49" t="s">
        <v>37</v>
      </c>
      <c r="I594" s="49" t="s">
        <v>281</v>
      </c>
      <c r="J594" s="49" t="s">
        <v>8</v>
      </c>
      <c r="K594" s="31"/>
      <c r="L594" s="31"/>
      <c r="M594" s="49" t="s">
        <v>10</v>
      </c>
      <c r="N594" s="49" t="s">
        <v>1455</v>
      </c>
      <c r="O594" s="31"/>
      <c r="P594" s="49" t="s">
        <v>199</v>
      </c>
      <c r="Q594" s="56">
        <v>6</v>
      </c>
      <c r="R594" s="31" t="str">
        <f t="shared" si="263"/>
        <v>NA</v>
      </c>
      <c r="S594" s="31"/>
      <c r="T594" s="31"/>
      <c r="U594" s="31" t="s">
        <v>8</v>
      </c>
      <c r="V594" s="31"/>
      <c r="W594" s="31"/>
      <c r="X594" s="49" t="s">
        <v>95</v>
      </c>
      <c r="Y594" s="32" t="str">
        <f t="shared" si="270"/>
        <v>NA</v>
      </c>
      <c r="Z594" s="32">
        <f t="shared" si="271"/>
        <v>1.1232</v>
      </c>
      <c r="AA594" s="52">
        <v>10.4</v>
      </c>
      <c r="AB594" s="49" t="s">
        <v>9</v>
      </c>
      <c r="AC594" s="32" t="str">
        <f t="shared" si="264"/>
        <v>NA</v>
      </c>
      <c r="AD594" s="32">
        <f t="shared" si="265"/>
        <v>10.4</v>
      </c>
      <c r="AE594" s="32" t="str">
        <f t="shared" si="266"/>
        <v>NA</v>
      </c>
      <c r="AF594" s="32">
        <f t="shared" si="272"/>
        <v>108</v>
      </c>
      <c r="AG594" s="97">
        <v>108</v>
      </c>
      <c r="AH594" s="52" t="s">
        <v>9</v>
      </c>
      <c r="AI594" s="40" t="s">
        <v>8</v>
      </c>
      <c r="AJ594" s="52" t="s">
        <v>9</v>
      </c>
      <c r="AK594" s="97">
        <v>107</v>
      </c>
      <c r="AL594" s="52" t="s">
        <v>9</v>
      </c>
      <c r="AM594" s="32">
        <f t="shared" si="273"/>
        <v>108</v>
      </c>
      <c r="AN594" s="40">
        <f t="shared" si="274"/>
        <v>108</v>
      </c>
      <c r="AO594" s="34" t="s">
        <v>2857</v>
      </c>
      <c r="AP594" s="49">
        <v>2011</v>
      </c>
      <c r="AQ594" s="49" t="s">
        <v>1790</v>
      </c>
      <c r="AR594" s="49" t="s">
        <v>11</v>
      </c>
      <c r="AS594" s="49" t="s">
        <v>280</v>
      </c>
      <c r="AT594" s="49" t="s">
        <v>62</v>
      </c>
      <c r="AU594" s="114" t="str">
        <f t="shared" si="275"/>
        <v>Chen, H., 2011</v>
      </c>
      <c r="AV594" s="3"/>
      <c r="AW594" s="50" t="s">
        <v>1142</v>
      </c>
    </row>
    <row r="595" spans="1:49" s="13" customFormat="1" x14ac:dyDescent="0.3">
      <c r="A595" s="30" t="s">
        <v>646</v>
      </c>
      <c r="B595" s="40" t="s">
        <v>8</v>
      </c>
      <c r="C595" s="52">
        <v>2.04</v>
      </c>
      <c r="D595" s="31" t="str">
        <f t="shared" si="267"/>
        <v>NA</v>
      </c>
      <c r="E595" s="32">
        <f t="shared" si="268"/>
        <v>2.04</v>
      </c>
      <c r="F595" s="97">
        <v>52.72</v>
      </c>
      <c r="G595" s="32">
        <f t="shared" si="269"/>
        <v>2584.3137254901962</v>
      </c>
      <c r="H595" s="49" t="s">
        <v>37</v>
      </c>
      <c r="I595" s="49" t="s">
        <v>281</v>
      </c>
      <c r="J595" s="49" t="s">
        <v>8</v>
      </c>
      <c r="K595" s="31"/>
      <c r="L595" s="31"/>
      <c r="M595" s="49" t="s">
        <v>10</v>
      </c>
      <c r="N595" s="49" t="s">
        <v>1455</v>
      </c>
      <c r="O595" s="31"/>
      <c r="P595" s="49" t="s">
        <v>199</v>
      </c>
      <c r="Q595" s="56">
        <v>6</v>
      </c>
      <c r="R595" s="31" t="str">
        <f t="shared" si="263"/>
        <v>NA</v>
      </c>
      <c r="S595" s="31"/>
      <c r="T595" s="31"/>
      <c r="U595" s="31" t="s">
        <v>8</v>
      </c>
      <c r="V595" s="31"/>
      <c r="W595" s="31"/>
      <c r="X595" s="49" t="s">
        <v>95</v>
      </c>
      <c r="Y595" s="32" t="str">
        <f t="shared" si="270"/>
        <v>NA</v>
      </c>
      <c r="Z595" s="32">
        <f t="shared" si="271"/>
        <v>1.1186000000000003</v>
      </c>
      <c r="AA595" s="52">
        <v>9.4</v>
      </c>
      <c r="AB595" s="49" t="s">
        <v>9</v>
      </c>
      <c r="AC595" s="32" t="str">
        <f t="shared" si="264"/>
        <v>NA</v>
      </c>
      <c r="AD595" s="32">
        <f t="shared" si="265"/>
        <v>9.4</v>
      </c>
      <c r="AE595" s="32" t="str">
        <f t="shared" si="266"/>
        <v>NA</v>
      </c>
      <c r="AF595" s="32">
        <f t="shared" si="272"/>
        <v>119</v>
      </c>
      <c r="AG595" s="97">
        <v>119</v>
      </c>
      <c r="AH595" s="52" t="s">
        <v>9</v>
      </c>
      <c r="AI595" s="40" t="s">
        <v>8</v>
      </c>
      <c r="AJ595" s="52" t="s">
        <v>9</v>
      </c>
      <c r="AK595" s="97">
        <v>113</v>
      </c>
      <c r="AL595" s="52" t="s">
        <v>9</v>
      </c>
      <c r="AM595" s="32">
        <f t="shared" si="273"/>
        <v>119</v>
      </c>
      <c r="AN595" s="40">
        <f t="shared" si="274"/>
        <v>119</v>
      </c>
      <c r="AO595" s="34" t="s">
        <v>2857</v>
      </c>
      <c r="AP595" s="49">
        <v>2011</v>
      </c>
      <c r="AQ595" s="49" t="s">
        <v>1790</v>
      </c>
      <c r="AR595" s="49" t="s">
        <v>11</v>
      </c>
      <c r="AS595" s="49" t="s">
        <v>280</v>
      </c>
      <c r="AT595" s="49" t="s">
        <v>62</v>
      </c>
      <c r="AU595" s="114" t="str">
        <f t="shared" si="275"/>
        <v>Chen, H., 2011</v>
      </c>
      <c r="AV595" s="3"/>
      <c r="AW595" s="50" t="s">
        <v>1142</v>
      </c>
    </row>
    <row r="596" spans="1:49" s="13" customFormat="1" x14ac:dyDescent="0.3">
      <c r="A596" s="30" t="s">
        <v>646</v>
      </c>
      <c r="B596" s="40" t="s">
        <v>8</v>
      </c>
      <c r="C596" s="52">
        <v>2.97</v>
      </c>
      <c r="D596" s="31" t="str">
        <f t="shared" si="267"/>
        <v>NA</v>
      </c>
      <c r="E596" s="32">
        <f t="shared" si="268"/>
        <v>2.97</v>
      </c>
      <c r="F596" s="97">
        <v>52.72</v>
      </c>
      <c r="G596" s="32">
        <f t="shared" si="269"/>
        <v>1775.0841750841751</v>
      </c>
      <c r="H596" s="49" t="s">
        <v>37</v>
      </c>
      <c r="I596" s="49" t="s">
        <v>281</v>
      </c>
      <c r="J596" s="49" t="s">
        <v>8</v>
      </c>
      <c r="K596" s="31"/>
      <c r="L596" s="31"/>
      <c r="M596" s="49" t="s">
        <v>10</v>
      </c>
      <c r="N596" s="49" t="s">
        <v>1455</v>
      </c>
      <c r="O596" s="31"/>
      <c r="P596" s="49" t="s">
        <v>199</v>
      </c>
      <c r="Q596" s="56">
        <v>6</v>
      </c>
      <c r="R596" s="31" t="str">
        <f t="shared" si="263"/>
        <v>NA</v>
      </c>
      <c r="S596" s="31"/>
      <c r="T596" s="31"/>
      <c r="U596" s="31" t="s">
        <v>8</v>
      </c>
      <c r="V596" s="31"/>
      <c r="W596" s="31"/>
      <c r="X596" s="49" t="s">
        <v>95</v>
      </c>
      <c r="Y596" s="32" t="str">
        <f t="shared" si="270"/>
        <v>NA</v>
      </c>
      <c r="Z596" s="32">
        <f t="shared" si="271"/>
        <v>1.1214000000000002</v>
      </c>
      <c r="AA596" s="52">
        <v>8.9</v>
      </c>
      <c r="AB596" s="49" t="s">
        <v>9</v>
      </c>
      <c r="AC596" s="32" t="str">
        <f t="shared" si="264"/>
        <v>NA</v>
      </c>
      <c r="AD596" s="32">
        <f t="shared" si="265"/>
        <v>8.9</v>
      </c>
      <c r="AE596" s="32" t="str">
        <f t="shared" si="266"/>
        <v>NA</v>
      </c>
      <c r="AF596" s="32">
        <f t="shared" si="272"/>
        <v>126</v>
      </c>
      <c r="AG596" s="97">
        <v>126</v>
      </c>
      <c r="AH596" s="52" t="s">
        <v>9</v>
      </c>
      <c r="AI596" s="40" t="s">
        <v>8</v>
      </c>
      <c r="AJ596" s="52" t="s">
        <v>9</v>
      </c>
      <c r="AK596" s="97">
        <v>120</v>
      </c>
      <c r="AL596" s="52" t="s">
        <v>9</v>
      </c>
      <c r="AM596" s="32">
        <f t="shared" si="273"/>
        <v>126</v>
      </c>
      <c r="AN596" s="40">
        <f t="shared" si="274"/>
        <v>126</v>
      </c>
      <c r="AO596" s="34" t="s">
        <v>2857</v>
      </c>
      <c r="AP596" s="49">
        <v>2011</v>
      </c>
      <c r="AQ596" s="49" t="s">
        <v>1790</v>
      </c>
      <c r="AR596" s="49" t="s">
        <v>11</v>
      </c>
      <c r="AS596" s="49" t="s">
        <v>280</v>
      </c>
      <c r="AT596" s="49" t="s">
        <v>62</v>
      </c>
      <c r="AU596" s="114" t="str">
        <f t="shared" si="275"/>
        <v>Chen, H., 2011</v>
      </c>
      <c r="AV596" s="3"/>
      <c r="AW596" s="50" t="s">
        <v>1142</v>
      </c>
    </row>
    <row r="597" spans="1:49" s="13" customFormat="1" x14ac:dyDescent="0.3">
      <c r="A597" s="30" t="s">
        <v>646</v>
      </c>
      <c r="B597" s="40" t="s">
        <v>8</v>
      </c>
      <c r="C597" s="52">
        <v>0.47</v>
      </c>
      <c r="D597" s="31" t="str">
        <f t="shared" si="267"/>
        <v>NA</v>
      </c>
      <c r="E597" s="32">
        <f t="shared" si="268"/>
        <v>0.47</v>
      </c>
      <c r="F597" s="97">
        <v>354.6</v>
      </c>
      <c r="G597" s="32">
        <f t="shared" si="269"/>
        <v>75446.808510638308</v>
      </c>
      <c r="H597" s="49" t="s">
        <v>37</v>
      </c>
      <c r="I597" s="49" t="s">
        <v>1287</v>
      </c>
      <c r="J597" s="49" t="s">
        <v>276</v>
      </c>
      <c r="K597" s="31"/>
      <c r="L597" s="31"/>
      <c r="M597" s="49" t="s">
        <v>10</v>
      </c>
      <c r="N597" s="49" t="s">
        <v>1455</v>
      </c>
      <c r="O597" s="31"/>
      <c r="P597" s="49" t="s">
        <v>199</v>
      </c>
      <c r="Q597" s="31"/>
      <c r="R597" s="31" t="str">
        <f t="shared" si="263"/>
        <v>NA</v>
      </c>
      <c r="S597" s="31"/>
      <c r="T597" s="31"/>
      <c r="U597" s="31" t="s">
        <v>8</v>
      </c>
      <c r="V597" s="31"/>
      <c r="W597" s="31"/>
      <c r="X597" s="49" t="s">
        <v>95</v>
      </c>
      <c r="Y597" s="32" t="str">
        <f t="shared" si="270"/>
        <v>NA</v>
      </c>
      <c r="Z597" s="32">
        <f t="shared" si="271"/>
        <v>1.1283999999999998</v>
      </c>
      <c r="AA597" s="52">
        <v>36.4</v>
      </c>
      <c r="AB597" s="49" t="s">
        <v>9</v>
      </c>
      <c r="AC597" s="32" t="str">
        <f t="shared" si="264"/>
        <v>NA</v>
      </c>
      <c r="AD597" s="32">
        <f t="shared" si="265"/>
        <v>36.4</v>
      </c>
      <c r="AE597" s="32" t="str">
        <f t="shared" si="266"/>
        <v>NA</v>
      </c>
      <c r="AF597" s="32">
        <f t="shared" si="272"/>
        <v>31</v>
      </c>
      <c r="AG597" s="97">
        <v>31</v>
      </c>
      <c r="AH597" s="52" t="s">
        <v>9</v>
      </c>
      <c r="AI597" s="40" t="s">
        <v>8</v>
      </c>
      <c r="AJ597" s="52" t="s">
        <v>9</v>
      </c>
      <c r="AK597" s="97">
        <v>30</v>
      </c>
      <c r="AL597" s="52" t="s">
        <v>9</v>
      </c>
      <c r="AM597" s="32">
        <f t="shared" si="273"/>
        <v>31</v>
      </c>
      <c r="AN597" s="40">
        <f t="shared" si="274"/>
        <v>31</v>
      </c>
      <c r="AO597" s="34" t="s">
        <v>2857</v>
      </c>
      <c r="AP597" s="49">
        <v>2011</v>
      </c>
      <c r="AQ597" s="49" t="s">
        <v>1790</v>
      </c>
      <c r="AR597" s="49" t="s">
        <v>11</v>
      </c>
      <c r="AS597" s="49" t="s">
        <v>280</v>
      </c>
      <c r="AT597" s="49" t="s">
        <v>62</v>
      </c>
      <c r="AU597" s="114" t="str">
        <f t="shared" si="275"/>
        <v>Chen, H., 2011</v>
      </c>
      <c r="AV597" s="3"/>
      <c r="AW597" s="50"/>
    </row>
    <row r="598" spans="1:49" s="13" customFormat="1" x14ac:dyDescent="0.3">
      <c r="A598" s="30" t="s">
        <v>646</v>
      </c>
      <c r="B598" s="40" t="s">
        <v>8</v>
      </c>
      <c r="C598" s="52">
        <v>0.97</v>
      </c>
      <c r="D598" s="31" t="str">
        <f t="shared" si="267"/>
        <v>NA</v>
      </c>
      <c r="E598" s="32">
        <f t="shared" si="268"/>
        <v>0.97</v>
      </c>
      <c r="F598" s="97">
        <v>354.6</v>
      </c>
      <c r="G598" s="32">
        <f t="shared" si="269"/>
        <v>36556.701030927834</v>
      </c>
      <c r="H598" s="49" t="s">
        <v>37</v>
      </c>
      <c r="I598" s="49" t="s">
        <v>1287</v>
      </c>
      <c r="J598" s="49" t="s">
        <v>276</v>
      </c>
      <c r="K598" s="31"/>
      <c r="L598" s="31"/>
      <c r="M598" s="49" t="s">
        <v>10</v>
      </c>
      <c r="N598" s="49" t="s">
        <v>1455</v>
      </c>
      <c r="O598" s="31"/>
      <c r="P598" s="49" t="s">
        <v>199</v>
      </c>
      <c r="Q598" s="31"/>
      <c r="R598" s="31" t="str">
        <f t="shared" si="263"/>
        <v>NA</v>
      </c>
      <c r="S598" s="31"/>
      <c r="T598" s="31"/>
      <c r="U598" s="31" t="s">
        <v>8</v>
      </c>
      <c r="V598" s="31"/>
      <c r="W598" s="31"/>
      <c r="X598" s="49" t="s">
        <v>95</v>
      </c>
      <c r="Y598" s="32" t="str">
        <f t="shared" si="270"/>
        <v>NA</v>
      </c>
      <c r="Z598" s="32">
        <f t="shared" si="271"/>
        <v>1.1172</v>
      </c>
      <c r="AA598" s="52">
        <v>26.6</v>
      </c>
      <c r="AB598" s="49" t="s">
        <v>9</v>
      </c>
      <c r="AC598" s="32" t="str">
        <f t="shared" si="264"/>
        <v>NA</v>
      </c>
      <c r="AD598" s="32">
        <f t="shared" si="265"/>
        <v>26.6</v>
      </c>
      <c r="AE598" s="32" t="str">
        <f t="shared" si="266"/>
        <v>NA</v>
      </c>
      <c r="AF598" s="32">
        <f t="shared" si="272"/>
        <v>42</v>
      </c>
      <c r="AG598" s="97">
        <v>42</v>
      </c>
      <c r="AH598" s="52" t="s">
        <v>9</v>
      </c>
      <c r="AI598" s="40" t="s">
        <v>8</v>
      </c>
      <c r="AJ598" s="52" t="s">
        <v>9</v>
      </c>
      <c r="AK598" s="97">
        <v>43</v>
      </c>
      <c r="AL598" s="52" t="s">
        <v>9</v>
      </c>
      <c r="AM598" s="32">
        <f t="shared" si="273"/>
        <v>42</v>
      </c>
      <c r="AN598" s="40">
        <f t="shared" si="274"/>
        <v>42</v>
      </c>
      <c r="AO598" s="34" t="s">
        <v>2857</v>
      </c>
      <c r="AP598" s="49">
        <v>2011</v>
      </c>
      <c r="AQ598" s="49" t="s">
        <v>1790</v>
      </c>
      <c r="AR598" s="49" t="s">
        <v>11</v>
      </c>
      <c r="AS598" s="49" t="s">
        <v>280</v>
      </c>
      <c r="AT598" s="49" t="s">
        <v>62</v>
      </c>
      <c r="AU598" s="114" t="str">
        <f t="shared" si="275"/>
        <v>Chen, H., 2011</v>
      </c>
      <c r="AV598" s="3"/>
      <c r="AW598" s="50"/>
    </row>
    <row r="599" spans="1:49" s="13" customFormat="1" x14ac:dyDescent="0.3">
      <c r="A599" s="30" t="s">
        <v>646</v>
      </c>
      <c r="B599" s="40" t="s">
        <v>8</v>
      </c>
      <c r="C599" s="52">
        <v>1.93</v>
      </c>
      <c r="D599" s="31" t="str">
        <f t="shared" si="267"/>
        <v>NA</v>
      </c>
      <c r="E599" s="32">
        <f t="shared" si="268"/>
        <v>1.93</v>
      </c>
      <c r="F599" s="97">
        <v>354.6</v>
      </c>
      <c r="G599" s="32">
        <f t="shared" si="269"/>
        <v>18373.056994818653</v>
      </c>
      <c r="H599" s="49" t="s">
        <v>37</v>
      </c>
      <c r="I599" s="49" t="s">
        <v>1287</v>
      </c>
      <c r="J599" s="49" t="s">
        <v>276</v>
      </c>
      <c r="K599" s="31"/>
      <c r="L599" s="31"/>
      <c r="M599" s="49" t="s">
        <v>10</v>
      </c>
      <c r="N599" s="49" t="s">
        <v>1455</v>
      </c>
      <c r="O599" s="31"/>
      <c r="P599" s="49" t="s">
        <v>199</v>
      </c>
      <c r="Q599" s="31"/>
      <c r="R599" s="31" t="str">
        <f t="shared" si="263"/>
        <v>NA</v>
      </c>
      <c r="S599" s="31"/>
      <c r="T599" s="31"/>
      <c r="U599" s="31" t="s">
        <v>8</v>
      </c>
      <c r="V599" s="31"/>
      <c r="W599" s="31"/>
      <c r="X599" s="49" t="s">
        <v>95</v>
      </c>
      <c r="Y599" s="32" t="str">
        <f t="shared" si="270"/>
        <v>NA</v>
      </c>
      <c r="Z599" s="32">
        <f t="shared" si="271"/>
        <v>1.1223999999999998</v>
      </c>
      <c r="AA599" s="52">
        <v>18.399999999999999</v>
      </c>
      <c r="AB599" s="49" t="s">
        <v>9</v>
      </c>
      <c r="AC599" s="32" t="str">
        <f t="shared" si="264"/>
        <v>NA</v>
      </c>
      <c r="AD599" s="32">
        <f t="shared" si="265"/>
        <v>18.399999999999999</v>
      </c>
      <c r="AE599" s="32" t="str">
        <f t="shared" si="266"/>
        <v>NA</v>
      </c>
      <c r="AF599" s="32">
        <f t="shared" si="272"/>
        <v>61</v>
      </c>
      <c r="AG599" s="97">
        <v>61</v>
      </c>
      <c r="AH599" s="52" t="s">
        <v>9</v>
      </c>
      <c r="AI599" s="40" t="s">
        <v>8</v>
      </c>
      <c r="AJ599" s="52" t="s">
        <v>9</v>
      </c>
      <c r="AK599" s="97">
        <v>61</v>
      </c>
      <c r="AL599" s="52" t="s">
        <v>9</v>
      </c>
      <c r="AM599" s="32">
        <f t="shared" si="273"/>
        <v>61</v>
      </c>
      <c r="AN599" s="40">
        <f t="shared" si="274"/>
        <v>61</v>
      </c>
      <c r="AO599" s="34" t="s">
        <v>2857</v>
      </c>
      <c r="AP599" s="49">
        <v>2011</v>
      </c>
      <c r="AQ599" s="49" t="s">
        <v>1790</v>
      </c>
      <c r="AR599" s="49" t="s">
        <v>11</v>
      </c>
      <c r="AS599" s="49" t="s">
        <v>280</v>
      </c>
      <c r="AT599" s="49" t="s">
        <v>62</v>
      </c>
      <c r="AU599" s="114" t="str">
        <f t="shared" si="275"/>
        <v>Chen, H., 2011</v>
      </c>
      <c r="AV599" s="3"/>
      <c r="AW599" s="50"/>
    </row>
    <row r="600" spans="1:49" s="13" customFormat="1" x14ac:dyDescent="0.3">
      <c r="A600" s="30" t="s">
        <v>646</v>
      </c>
      <c r="B600" s="40" t="s">
        <v>8</v>
      </c>
      <c r="C600" s="52">
        <v>2.93</v>
      </c>
      <c r="D600" s="31" t="str">
        <f t="shared" si="267"/>
        <v>NA</v>
      </c>
      <c r="E600" s="32">
        <f t="shared" si="268"/>
        <v>2.93</v>
      </c>
      <c r="F600" s="97">
        <v>354.6</v>
      </c>
      <c r="G600" s="32">
        <f t="shared" si="269"/>
        <v>12102.389078498292</v>
      </c>
      <c r="H600" s="49" t="s">
        <v>37</v>
      </c>
      <c r="I600" s="49" t="s">
        <v>1287</v>
      </c>
      <c r="J600" s="49" t="s">
        <v>276</v>
      </c>
      <c r="K600" s="31"/>
      <c r="L600" s="31"/>
      <c r="M600" s="49" t="s">
        <v>10</v>
      </c>
      <c r="N600" s="49" t="s">
        <v>1455</v>
      </c>
      <c r="O600" s="31"/>
      <c r="P600" s="49" t="s">
        <v>199</v>
      </c>
      <c r="Q600" s="31"/>
      <c r="R600" s="31" t="str">
        <f t="shared" si="263"/>
        <v>NA</v>
      </c>
      <c r="S600" s="31"/>
      <c r="T600" s="31"/>
      <c r="U600" s="31" t="s">
        <v>8</v>
      </c>
      <c r="V600" s="31"/>
      <c r="W600" s="31"/>
      <c r="X600" s="49" t="s">
        <v>95</v>
      </c>
      <c r="Y600" s="32" t="str">
        <f t="shared" si="270"/>
        <v>NA</v>
      </c>
      <c r="Z600" s="32">
        <f t="shared" si="271"/>
        <v>1.014</v>
      </c>
      <c r="AA600" s="52">
        <v>15.6</v>
      </c>
      <c r="AB600" s="49" t="s">
        <v>9</v>
      </c>
      <c r="AC600" s="32" t="str">
        <f t="shared" si="264"/>
        <v>NA</v>
      </c>
      <c r="AD600" s="32">
        <f t="shared" si="265"/>
        <v>15.6</v>
      </c>
      <c r="AE600" s="32" t="str">
        <f t="shared" si="266"/>
        <v>NA</v>
      </c>
      <c r="AF600" s="32">
        <f t="shared" si="272"/>
        <v>65</v>
      </c>
      <c r="AG600" s="97">
        <v>65</v>
      </c>
      <c r="AH600" s="52" t="s">
        <v>9</v>
      </c>
      <c r="AI600" s="40" t="s">
        <v>8</v>
      </c>
      <c r="AJ600" s="52" t="s">
        <v>9</v>
      </c>
      <c r="AK600" s="97">
        <v>65</v>
      </c>
      <c r="AL600" s="52" t="s">
        <v>9</v>
      </c>
      <c r="AM600" s="32">
        <f t="shared" si="273"/>
        <v>65</v>
      </c>
      <c r="AN600" s="40">
        <f t="shared" si="274"/>
        <v>65</v>
      </c>
      <c r="AO600" s="34" t="s">
        <v>2857</v>
      </c>
      <c r="AP600" s="49">
        <v>2011</v>
      </c>
      <c r="AQ600" s="49" t="s">
        <v>1790</v>
      </c>
      <c r="AR600" s="49" t="s">
        <v>11</v>
      </c>
      <c r="AS600" s="49" t="s">
        <v>280</v>
      </c>
      <c r="AT600" s="49" t="s">
        <v>62</v>
      </c>
      <c r="AU600" s="114" t="str">
        <f t="shared" si="275"/>
        <v>Chen, H., 2011</v>
      </c>
      <c r="AV600" s="3"/>
      <c r="AW600" s="50"/>
    </row>
    <row r="601" spans="1:49" s="13" customFormat="1" x14ac:dyDescent="0.3">
      <c r="A601" s="49" t="s">
        <v>14</v>
      </c>
      <c r="B601" s="97">
        <v>10</v>
      </c>
      <c r="C601" s="32" t="s">
        <v>8</v>
      </c>
      <c r="D601" s="31" t="str">
        <f t="shared" si="267"/>
        <v>NA</v>
      </c>
      <c r="E601" s="32">
        <f t="shared" si="268"/>
        <v>10</v>
      </c>
      <c r="F601" s="40"/>
      <c r="G601" s="32" t="s">
        <v>8</v>
      </c>
      <c r="H601" s="49" t="s">
        <v>63</v>
      </c>
      <c r="I601" s="49" t="s">
        <v>768</v>
      </c>
      <c r="J601" s="49" t="s">
        <v>1297</v>
      </c>
      <c r="K601" s="31"/>
      <c r="L601" s="31"/>
      <c r="M601" s="49" t="s">
        <v>24</v>
      </c>
      <c r="N601" s="31" t="s">
        <v>1451</v>
      </c>
      <c r="O601" s="31"/>
      <c r="P601" s="49" t="s">
        <v>199</v>
      </c>
      <c r="Q601" s="31"/>
      <c r="R601" s="31" t="str">
        <f t="shared" si="263"/>
        <v>NA</v>
      </c>
      <c r="S601" s="31"/>
      <c r="T601" s="49">
        <v>573</v>
      </c>
      <c r="U601" s="49" t="s">
        <v>1422</v>
      </c>
      <c r="V601" s="49">
        <v>2</v>
      </c>
      <c r="W601" s="49">
        <v>673</v>
      </c>
      <c r="X601" s="49" t="s">
        <v>29</v>
      </c>
      <c r="Y601" s="32" t="str">
        <f t="shared" si="270"/>
        <v>NA</v>
      </c>
      <c r="Z601" s="32" t="str">
        <f t="shared" si="271"/>
        <v>NA</v>
      </c>
      <c r="AA601" s="32" t="s">
        <v>8</v>
      </c>
      <c r="AB601" s="49" t="s">
        <v>9</v>
      </c>
      <c r="AC601" s="32">
        <f t="shared" si="264"/>
        <v>14.533333333333333</v>
      </c>
      <c r="AD601" s="32">
        <f t="shared" si="265"/>
        <v>14.533333333333333</v>
      </c>
      <c r="AE601" s="32" t="str">
        <f t="shared" si="266"/>
        <v>NA</v>
      </c>
      <c r="AF601" s="32" t="str">
        <f t="shared" si="272"/>
        <v>NA</v>
      </c>
      <c r="AG601" s="40" t="s">
        <v>8</v>
      </c>
      <c r="AH601" s="52" t="s">
        <v>9</v>
      </c>
      <c r="AI601" s="40" t="s">
        <v>8</v>
      </c>
      <c r="AJ601" s="52" t="s">
        <v>9</v>
      </c>
      <c r="AK601" s="97">
        <v>75</v>
      </c>
      <c r="AL601" s="52" t="s">
        <v>9</v>
      </c>
      <c r="AM601" s="32">
        <f t="shared" si="273"/>
        <v>75</v>
      </c>
      <c r="AN601" s="40">
        <f t="shared" si="274"/>
        <v>75</v>
      </c>
      <c r="AO601" s="49" t="s">
        <v>424</v>
      </c>
      <c r="AP601" s="49">
        <v>2011</v>
      </c>
      <c r="AQ601" s="49" t="s">
        <v>1166</v>
      </c>
      <c r="AR601" s="49" t="s">
        <v>53</v>
      </c>
      <c r="AS601" s="49" t="s">
        <v>275</v>
      </c>
      <c r="AT601" s="49" t="s">
        <v>378</v>
      </c>
      <c r="AU601" s="114" t="str">
        <f t="shared" si="275"/>
        <v>Janowska, I., 2011</v>
      </c>
      <c r="AV601" s="3"/>
      <c r="AW601" s="50"/>
    </row>
    <row r="602" spans="1:49" s="13" customFormat="1" x14ac:dyDescent="0.3">
      <c r="A602" s="31" t="s">
        <v>2439</v>
      </c>
      <c r="B602" s="97">
        <v>10</v>
      </c>
      <c r="C602" s="32" t="s">
        <v>8</v>
      </c>
      <c r="D602" s="31" t="str">
        <f t="shared" si="267"/>
        <v>NA</v>
      </c>
      <c r="E602" s="32">
        <f t="shared" ref="E602:E610" si="276">IF(B602="NA",C602,B602)</f>
        <v>10</v>
      </c>
      <c r="F602" s="97">
        <v>106</v>
      </c>
      <c r="G602" s="32">
        <f t="shared" ref="G602:G608" si="277">IF(AND(B602="NA",F602&lt;&gt;"NA"),F602*100/C602,F602*100/B602)</f>
        <v>1060</v>
      </c>
      <c r="H602" s="49" t="s">
        <v>1414</v>
      </c>
      <c r="I602" s="49" t="s">
        <v>9</v>
      </c>
      <c r="J602" s="49" t="s">
        <v>9</v>
      </c>
      <c r="K602" s="31"/>
      <c r="L602" s="31"/>
      <c r="M602" s="49" t="s">
        <v>274</v>
      </c>
      <c r="N602" s="31"/>
      <c r="O602" s="31"/>
      <c r="P602" s="49" t="s">
        <v>199</v>
      </c>
      <c r="Q602" s="56">
        <v>8.5</v>
      </c>
      <c r="R602" s="31" t="str">
        <f t="shared" si="263"/>
        <v>NA</v>
      </c>
      <c r="S602" s="31"/>
      <c r="T602" s="31"/>
      <c r="U602" s="49" t="s">
        <v>1422</v>
      </c>
      <c r="V602" s="49">
        <v>0.5</v>
      </c>
      <c r="W602" s="49">
        <v>423</v>
      </c>
      <c r="X602" s="49" t="s">
        <v>17</v>
      </c>
      <c r="Y602" s="32" t="str">
        <f t="shared" ref="Y602:Y610" si="278">IF(AND(X602="CO Chemisorption",AA602&lt;&gt;"NA",AG602&lt;&gt;"NA"),AA602*AG602*0.001,"NA")</f>
        <v>NA</v>
      </c>
      <c r="Z602" s="32" t="str">
        <f t="shared" ref="Z602:Z610" si="279">IF(AND(X602="H2 Chemisorption",AA602&lt;&gt;"NA",AG602&lt;&gt;"NA"),AA602*AG602*0.001,"NA")</f>
        <v>NA</v>
      </c>
      <c r="AA602" s="32" t="s">
        <v>8</v>
      </c>
      <c r="AB602" s="49" t="s">
        <v>9</v>
      </c>
      <c r="AC602" s="32">
        <f t="shared" si="264"/>
        <v>12.823529411764707</v>
      </c>
      <c r="AD602" s="32">
        <f t="shared" si="265"/>
        <v>12.823529411764707</v>
      </c>
      <c r="AE602" s="32" t="str">
        <f t="shared" si="266"/>
        <v>NA</v>
      </c>
      <c r="AF602" s="32">
        <f t="shared" ref="AF602:AF610" si="280">IF(AND(AG602="NA",AE602&lt;&gt;"NA"),AE602,AG602)</f>
        <v>85</v>
      </c>
      <c r="AG602" s="97">
        <v>85</v>
      </c>
      <c r="AH602" s="52" t="s">
        <v>9</v>
      </c>
      <c r="AI602" s="40" t="s">
        <v>8</v>
      </c>
      <c r="AJ602" s="52" t="s">
        <v>9</v>
      </c>
      <c r="AK602" s="40" t="s">
        <v>8</v>
      </c>
      <c r="AL602" s="52" t="s">
        <v>9</v>
      </c>
      <c r="AM602" s="32">
        <f t="shared" ref="AM602:AM610" si="281">IF(AND(AF602="NA",AK602&lt;&gt;"NA"),AK602,AF602)</f>
        <v>85</v>
      </c>
      <c r="AN602" s="40">
        <f t="shared" ref="AN602:AN610" si="282">IF(AND(AM602="NA",AI602&lt;&gt;"NA"),AI602,AM602)</f>
        <v>85</v>
      </c>
      <c r="AO602" s="31" t="s">
        <v>2854</v>
      </c>
      <c r="AP602" s="49">
        <v>2011</v>
      </c>
      <c r="AQ602" s="49" t="s">
        <v>1811</v>
      </c>
      <c r="AR602" s="49" t="s">
        <v>1285</v>
      </c>
      <c r="AS602" s="49" t="s">
        <v>273</v>
      </c>
      <c r="AT602" s="49" t="s">
        <v>527</v>
      </c>
      <c r="AU602" s="114" t="str">
        <f t="shared" si="275"/>
        <v>McInroy, A.R., 2011</v>
      </c>
      <c r="AV602" s="3"/>
      <c r="AW602" s="50" t="s">
        <v>827</v>
      </c>
    </row>
    <row r="603" spans="1:49" s="13" customFormat="1" x14ac:dyDescent="0.3">
      <c r="A603" s="31" t="s">
        <v>2439</v>
      </c>
      <c r="B603" s="97">
        <v>1</v>
      </c>
      <c r="C603" s="32" t="s">
        <v>8</v>
      </c>
      <c r="D603" s="31" t="str">
        <f t="shared" si="267"/>
        <v>NA</v>
      </c>
      <c r="E603" s="32">
        <f t="shared" si="276"/>
        <v>1</v>
      </c>
      <c r="F603" s="97">
        <v>106</v>
      </c>
      <c r="G603" s="32">
        <f t="shared" si="277"/>
        <v>10600</v>
      </c>
      <c r="H603" s="49" t="s">
        <v>1414</v>
      </c>
      <c r="I603" s="49" t="s">
        <v>9</v>
      </c>
      <c r="J603" s="49" t="s">
        <v>9</v>
      </c>
      <c r="K603" s="31"/>
      <c r="L603" s="31"/>
      <c r="M603" s="49" t="s">
        <v>10</v>
      </c>
      <c r="N603" s="31" t="s">
        <v>1449</v>
      </c>
      <c r="O603" s="31"/>
      <c r="P603" s="49" t="s">
        <v>199</v>
      </c>
      <c r="Q603" s="56">
        <v>8.5</v>
      </c>
      <c r="R603" s="31" t="str">
        <f t="shared" si="263"/>
        <v>NA</v>
      </c>
      <c r="S603" s="31"/>
      <c r="T603" s="31"/>
      <c r="U603" s="49" t="s">
        <v>1422</v>
      </c>
      <c r="V603" s="49">
        <v>0.5</v>
      </c>
      <c r="W603" s="49">
        <v>423</v>
      </c>
      <c r="X603" s="49" t="s">
        <v>17</v>
      </c>
      <c r="Y603" s="32" t="str">
        <f t="shared" si="278"/>
        <v>NA</v>
      </c>
      <c r="Z603" s="32" t="str">
        <f t="shared" si="279"/>
        <v>NA</v>
      </c>
      <c r="AA603" s="32" t="s">
        <v>8</v>
      </c>
      <c r="AB603" s="49" t="s">
        <v>9</v>
      </c>
      <c r="AC603" s="32">
        <f t="shared" si="264"/>
        <v>43.6</v>
      </c>
      <c r="AD603" s="32">
        <f t="shared" si="265"/>
        <v>43.6</v>
      </c>
      <c r="AE603" s="32" t="str">
        <f t="shared" si="266"/>
        <v>NA</v>
      </c>
      <c r="AF603" s="32">
        <f t="shared" si="280"/>
        <v>25</v>
      </c>
      <c r="AG603" s="97">
        <v>25</v>
      </c>
      <c r="AH603" s="52" t="s">
        <v>9</v>
      </c>
      <c r="AI603" s="40" t="s">
        <v>8</v>
      </c>
      <c r="AJ603" s="52" t="s">
        <v>9</v>
      </c>
      <c r="AK603" s="40" t="s">
        <v>8</v>
      </c>
      <c r="AL603" s="52" t="s">
        <v>9</v>
      </c>
      <c r="AM603" s="32">
        <f t="shared" si="281"/>
        <v>25</v>
      </c>
      <c r="AN603" s="40">
        <f t="shared" si="282"/>
        <v>25</v>
      </c>
      <c r="AO603" s="31" t="s">
        <v>2854</v>
      </c>
      <c r="AP603" s="49">
        <v>2011</v>
      </c>
      <c r="AQ603" s="49" t="s">
        <v>1811</v>
      </c>
      <c r="AR603" s="49" t="s">
        <v>1285</v>
      </c>
      <c r="AS603" s="49" t="s">
        <v>273</v>
      </c>
      <c r="AT603" s="49" t="s">
        <v>527</v>
      </c>
      <c r="AU603" s="114" t="str">
        <f t="shared" si="275"/>
        <v>McInroy, A.R., 2011</v>
      </c>
      <c r="AV603" s="3"/>
      <c r="AW603" s="50" t="s">
        <v>827</v>
      </c>
    </row>
    <row r="604" spans="1:49" s="13" customFormat="1" x14ac:dyDescent="0.3">
      <c r="A604" s="31" t="s">
        <v>2439</v>
      </c>
      <c r="B604" s="97">
        <v>5</v>
      </c>
      <c r="C604" s="32" t="s">
        <v>8</v>
      </c>
      <c r="D604" s="31" t="str">
        <f t="shared" si="267"/>
        <v>NA</v>
      </c>
      <c r="E604" s="32">
        <f t="shared" si="276"/>
        <v>5</v>
      </c>
      <c r="F604" s="97">
        <v>106</v>
      </c>
      <c r="G604" s="32">
        <f t="shared" si="277"/>
        <v>2120</v>
      </c>
      <c r="H604" s="49" t="s">
        <v>1414</v>
      </c>
      <c r="I604" s="49" t="s">
        <v>9</v>
      </c>
      <c r="J604" s="49" t="s">
        <v>9</v>
      </c>
      <c r="K604" s="31"/>
      <c r="L604" s="31"/>
      <c r="M604" s="49" t="s">
        <v>24</v>
      </c>
      <c r="N604" s="49" t="s">
        <v>56</v>
      </c>
      <c r="O604" s="31"/>
      <c r="P604" s="49" t="s">
        <v>199</v>
      </c>
      <c r="Q604" s="56">
        <v>8.5</v>
      </c>
      <c r="R604" s="31" t="str">
        <f t="shared" si="263"/>
        <v>NA</v>
      </c>
      <c r="S604" s="31"/>
      <c r="T604" s="31"/>
      <c r="U604" s="49" t="s">
        <v>1422</v>
      </c>
      <c r="V604" s="49">
        <v>0.5</v>
      </c>
      <c r="W604" s="49">
        <v>423</v>
      </c>
      <c r="X604" s="49" t="s">
        <v>17</v>
      </c>
      <c r="Y604" s="32" t="str">
        <f t="shared" si="278"/>
        <v>NA</v>
      </c>
      <c r="Z604" s="32" t="str">
        <f t="shared" si="279"/>
        <v>NA</v>
      </c>
      <c r="AA604" s="32" t="s">
        <v>8</v>
      </c>
      <c r="AB604" s="49" t="s">
        <v>9</v>
      </c>
      <c r="AC604" s="32">
        <f t="shared" si="264"/>
        <v>47.391304347826086</v>
      </c>
      <c r="AD604" s="32">
        <f t="shared" si="265"/>
        <v>47.391304347826086</v>
      </c>
      <c r="AE604" s="32" t="str">
        <f t="shared" si="266"/>
        <v>NA</v>
      </c>
      <c r="AF604" s="32">
        <f t="shared" si="280"/>
        <v>23</v>
      </c>
      <c r="AG604" s="97">
        <v>23</v>
      </c>
      <c r="AH604" s="52" t="s">
        <v>9</v>
      </c>
      <c r="AI604" s="40" t="s">
        <v>8</v>
      </c>
      <c r="AJ604" s="52" t="s">
        <v>9</v>
      </c>
      <c r="AK604" s="40" t="s">
        <v>8</v>
      </c>
      <c r="AL604" s="52" t="s">
        <v>9</v>
      </c>
      <c r="AM604" s="32">
        <f t="shared" si="281"/>
        <v>23</v>
      </c>
      <c r="AN604" s="40">
        <f t="shared" si="282"/>
        <v>23</v>
      </c>
      <c r="AO604" s="31" t="s">
        <v>2854</v>
      </c>
      <c r="AP604" s="49">
        <v>2011</v>
      </c>
      <c r="AQ604" s="49" t="s">
        <v>1811</v>
      </c>
      <c r="AR604" s="49" t="s">
        <v>1285</v>
      </c>
      <c r="AS604" s="49" t="s">
        <v>273</v>
      </c>
      <c r="AT604" s="49" t="s">
        <v>527</v>
      </c>
      <c r="AU604" s="114" t="str">
        <f t="shared" si="275"/>
        <v>McInroy, A.R., 2011</v>
      </c>
      <c r="AV604" s="3"/>
      <c r="AW604" s="50" t="s">
        <v>827</v>
      </c>
    </row>
    <row r="605" spans="1:49" s="13" customFormat="1" x14ac:dyDescent="0.3">
      <c r="A605" s="31" t="s">
        <v>2439</v>
      </c>
      <c r="B605" s="97">
        <v>1</v>
      </c>
      <c r="C605" s="32" t="s">
        <v>8</v>
      </c>
      <c r="D605" s="31" t="str">
        <f t="shared" si="267"/>
        <v>NA</v>
      </c>
      <c r="E605" s="32">
        <f t="shared" si="276"/>
        <v>1</v>
      </c>
      <c r="F605" s="97">
        <v>106</v>
      </c>
      <c r="G605" s="32">
        <f t="shared" si="277"/>
        <v>10600</v>
      </c>
      <c r="H605" s="49" t="s">
        <v>1414</v>
      </c>
      <c r="I605" s="49" t="s">
        <v>9</v>
      </c>
      <c r="J605" s="49" t="s">
        <v>9</v>
      </c>
      <c r="K605" s="31"/>
      <c r="L605" s="31"/>
      <c r="M605" s="49" t="s">
        <v>24</v>
      </c>
      <c r="N605" s="49" t="s">
        <v>56</v>
      </c>
      <c r="O605" s="31"/>
      <c r="P605" s="49" t="s">
        <v>199</v>
      </c>
      <c r="Q605" s="56">
        <v>8.5</v>
      </c>
      <c r="R605" s="31" t="str">
        <f t="shared" si="263"/>
        <v>NA</v>
      </c>
      <c r="S605" s="31"/>
      <c r="T605" s="31"/>
      <c r="U605" s="49" t="s">
        <v>1422</v>
      </c>
      <c r="V605" s="49">
        <v>0.5</v>
      </c>
      <c r="W605" s="49">
        <v>423</v>
      </c>
      <c r="X605" s="49" t="s">
        <v>17</v>
      </c>
      <c r="Y605" s="32" t="str">
        <f t="shared" si="278"/>
        <v>NA</v>
      </c>
      <c r="Z605" s="32" t="str">
        <f t="shared" si="279"/>
        <v>NA</v>
      </c>
      <c r="AA605" s="32" t="s">
        <v>8</v>
      </c>
      <c r="AB605" s="49" t="s">
        <v>9</v>
      </c>
      <c r="AC605" s="32">
        <f t="shared" si="264"/>
        <v>77.857142857142861</v>
      </c>
      <c r="AD605" s="32">
        <f t="shared" si="265"/>
        <v>77.857142857142861</v>
      </c>
      <c r="AE605" s="32" t="str">
        <f t="shared" si="266"/>
        <v>NA</v>
      </c>
      <c r="AF605" s="32">
        <f t="shared" si="280"/>
        <v>14</v>
      </c>
      <c r="AG605" s="97">
        <v>14</v>
      </c>
      <c r="AH605" s="52" t="s">
        <v>9</v>
      </c>
      <c r="AI605" s="40" t="s">
        <v>8</v>
      </c>
      <c r="AJ605" s="52" t="s">
        <v>9</v>
      </c>
      <c r="AK605" s="40" t="s">
        <v>8</v>
      </c>
      <c r="AL605" s="52" t="s">
        <v>9</v>
      </c>
      <c r="AM605" s="32">
        <f t="shared" si="281"/>
        <v>14</v>
      </c>
      <c r="AN605" s="40">
        <f t="shared" si="282"/>
        <v>14</v>
      </c>
      <c r="AO605" s="31" t="s">
        <v>2854</v>
      </c>
      <c r="AP605" s="49">
        <v>2011</v>
      </c>
      <c r="AQ605" s="49" t="s">
        <v>1811</v>
      </c>
      <c r="AR605" s="49" t="s">
        <v>1285</v>
      </c>
      <c r="AS605" s="49" t="s">
        <v>273</v>
      </c>
      <c r="AT605" s="49" t="s">
        <v>527</v>
      </c>
      <c r="AU605" s="114" t="str">
        <f t="shared" si="275"/>
        <v>McInroy, A.R., 2011</v>
      </c>
      <c r="AV605" s="3"/>
      <c r="AW605" s="50" t="s">
        <v>827</v>
      </c>
    </row>
    <row r="606" spans="1:49" s="13" customFormat="1" x14ac:dyDescent="0.3">
      <c r="A606" s="31" t="s">
        <v>2439</v>
      </c>
      <c r="B606" s="97">
        <v>1</v>
      </c>
      <c r="C606" s="32" t="s">
        <v>8</v>
      </c>
      <c r="D606" s="31" t="str">
        <f t="shared" si="267"/>
        <v>NA</v>
      </c>
      <c r="E606" s="32">
        <f t="shared" si="276"/>
        <v>1</v>
      </c>
      <c r="F606" s="97">
        <v>106</v>
      </c>
      <c r="G606" s="32">
        <f t="shared" si="277"/>
        <v>10600</v>
      </c>
      <c r="H606" s="49" t="s">
        <v>1414</v>
      </c>
      <c r="I606" s="49" t="s">
        <v>9</v>
      </c>
      <c r="J606" s="49" t="s">
        <v>9</v>
      </c>
      <c r="K606" s="31"/>
      <c r="L606" s="31"/>
      <c r="M606" s="49" t="s">
        <v>28</v>
      </c>
      <c r="N606" s="49" t="s">
        <v>51</v>
      </c>
      <c r="O606" s="31"/>
      <c r="P606" s="49" t="s">
        <v>199</v>
      </c>
      <c r="Q606" s="56">
        <v>8.5</v>
      </c>
      <c r="R606" s="31" t="str">
        <f t="shared" si="263"/>
        <v>NA</v>
      </c>
      <c r="S606" s="31"/>
      <c r="T606" s="31"/>
      <c r="U606" s="49" t="s">
        <v>1422</v>
      </c>
      <c r="V606" s="49">
        <v>0.5</v>
      </c>
      <c r="W606" s="49">
        <v>423</v>
      </c>
      <c r="X606" s="49" t="s">
        <v>17</v>
      </c>
      <c r="Y606" s="32" t="str">
        <f t="shared" si="278"/>
        <v>NA</v>
      </c>
      <c r="Z606" s="32" t="str">
        <f t="shared" si="279"/>
        <v>NA</v>
      </c>
      <c r="AA606" s="32" t="s">
        <v>8</v>
      </c>
      <c r="AB606" s="49" t="s">
        <v>9</v>
      </c>
      <c r="AC606" s="32">
        <f t="shared" si="264"/>
        <v>90.833333333333329</v>
      </c>
      <c r="AD606" s="32">
        <f t="shared" si="265"/>
        <v>90.833333333333329</v>
      </c>
      <c r="AE606" s="32" t="str">
        <f t="shared" si="266"/>
        <v>NA</v>
      </c>
      <c r="AF606" s="32">
        <f t="shared" si="280"/>
        <v>12</v>
      </c>
      <c r="AG606" s="97">
        <v>12</v>
      </c>
      <c r="AH606" s="52" t="s">
        <v>9</v>
      </c>
      <c r="AI606" s="40" t="s">
        <v>8</v>
      </c>
      <c r="AJ606" s="52" t="s">
        <v>9</v>
      </c>
      <c r="AK606" s="40" t="s">
        <v>8</v>
      </c>
      <c r="AL606" s="52" t="s">
        <v>9</v>
      </c>
      <c r="AM606" s="32">
        <f t="shared" si="281"/>
        <v>12</v>
      </c>
      <c r="AN606" s="40">
        <f t="shared" si="282"/>
        <v>12</v>
      </c>
      <c r="AO606" s="31" t="s">
        <v>2854</v>
      </c>
      <c r="AP606" s="49">
        <v>2011</v>
      </c>
      <c r="AQ606" s="49" t="s">
        <v>1811</v>
      </c>
      <c r="AR606" s="49" t="s">
        <v>1285</v>
      </c>
      <c r="AS606" s="49" t="s">
        <v>273</v>
      </c>
      <c r="AT606" s="49" t="s">
        <v>527</v>
      </c>
      <c r="AU606" s="114" t="str">
        <f t="shared" si="275"/>
        <v>McInroy, A.R., 2011</v>
      </c>
      <c r="AV606" s="3"/>
      <c r="AW606" s="50" t="s">
        <v>827</v>
      </c>
    </row>
    <row r="607" spans="1:49" s="13" customFormat="1" x14ac:dyDescent="0.3">
      <c r="A607" s="31" t="s">
        <v>2439</v>
      </c>
      <c r="B607" s="97">
        <v>1.5</v>
      </c>
      <c r="C607" s="52">
        <v>1.5</v>
      </c>
      <c r="D607" s="31">
        <f t="shared" si="267"/>
        <v>0</v>
      </c>
      <c r="E607" s="32">
        <f t="shared" si="276"/>
        <v>1.5</v>
      </c>
      <c r="F607" s="40"/>
      <c r="G607" s="32" t="s">
        <v>8</v>
      </c>
      <c r="H607" s="49" t="s">
        <v>1414</v>
      </c>
      <c r="I607" s="49" t="s">
        <v>1299</v>
      </c>
      <c r="J607" s="49" t="s">
        <v>9</v>
      </c>
      <c r="K607" s="31"/>
      <c r="L607" s="31"/>
      <c r="M607" s="49" t="s">
        <v>1301</v>
      </c>
      <c r="N607" s="49" t="s">
        <v>90</v>
      </c>
      <c r="O607" s="31"/>
      <c r="P607" s="49" t="s">
        <v>199</v>
      </c>
      <c r="Q607" s="56">
        <v>9</v>
      </c>
      <c r="R607" s="31" t="str">
        <f t="shared" si="263"/>
        <v>NA</v>
      </c>
      <c r="S607" s="31"/>
      <c r="T607" s="31"/>
      <c r="U607" s="31" t="s">
        <v>8</v>
      </c>
      <c r="V607" s="31"/>
      <c r="W607" s="31"/>
      <c r="X607" s="49" t="s">
        <v>95</v>
      </c>
      <c r="Y607" s="32" t="str">
        <f t="shared" si="278"/>
        <v>NA</v>
      </c>
      <c r="Z607" s="32" t="str">
        <f t="shared" si="279"/>
        <v>NA</v>
      </c>
      <c r="AA607" s="52">
        <v>63.7</v>
      </c>
      <c r="AB607" s="49" t="s">
        <v>9</v>
      </c>
      <c r="AC607" s="32" t="str">
        <f t="shared" si="264"/>
        <v>NA</v>
      </c>
      <c r="AD607" s="32">
        <f t="shared" si="265"/>
        <v>63.7</v>
      </c>
      <c r="AE607" s="32">
        <f t="shared" si="266"/>
        <v>17.111459968602826</v>
      </c>
      <c r="AF607" s="32">
        <f t="shared" si="280"/>
        <v>17.111459968602826</v>
      </c>
      <c r="AG607" s="40" t="s">
        <v>8</v>
      </c>
      <c r="AH607" s="52" t="s">
        <v>9</v>
      </c>
      <c r="AI607" s="40" t="s">
        <v>8</v>
      </c>
      <c r="AJ607" s="52" t="s">
        <v>9</v>
      </c>
      <c r="AK607" s="97">
        <v>50</v>
      </c>
      <c r="AL607" s="52" t="s">
        <v>9</v>
      </c>
      <c r="AM607" s="32">
        <f t="shared" si="281"/>
        <v>17.111459968602826</v>
      </c>
      <c r="AN607" s="40">
        <f t="shared" si="282"/>
        <v>17.111459968602826</v>
      </c>
      <c r="AO607" s="31" t="s">
        <v>2854</v>
      </c>
      <c r="AP607" s="49">
        <v>2011</v>
      </c>
      <c r="AQ607" s="49" t="s">
        <v>1812</v>
      </c>
      <c r="AR607" s="49" t="s">
        <v>119</v>
      </c>
      <c r="AS607" s="49" t="s">
        <v>270</v>
      </c>
      <c r="AT607" s="49" t="s">
        <v>87</v>
      </c>
      <c r="AU607" s="114" t="str">
        <f t="shared" si="275"/>
        <v>Pérez, Y., 2011</v>
      </c>
      <c r="AV607" s="3"/>
      <c r="AW607" s="50" t="s">
        <v>1302</v>
      </c>
    </row>
    <row r="608" spans="1:49" s="13" customFormat="1" x14ac:dyDescent="0.3">
      <c r="A608" s="31" t="s">
        <v>2439</v>
      </c>
      <c r="B608" s="97">
        <v>1.5</v>
      </c>
      <c r="C608" s="52">
        <v>1.5</v>
      </c>
      <c r="D608" s="31">
        <f t="shared" si="267"/>
        <v>0</v>
      </c>
      <c r="E608" s="32">
        <f t="shared" si="276"/>
        <v>1.5</v>
      </c>
      <c r="F608" s="97">
        <v>238</v>
      </c>
      <c r="G608" s="32">
        <f t="shared" si="277"/>
        <v>15866.666666666666</v>
      </c>
      <c r="H608" s="49" t="s">
        <v>22</v>
      </c>
      <c r="I608" s="49" t="s">
        <v>1300</v>
      </c>
      <c r="J608" s="49" t="s">
        <v>9</v>
      </c>
      <c r="K608" s="49">
        <v>773</v>
      </c>
      <c r="L608" s="49">
        <v>10</v>
      </c>
      <c r="M608" s="49" t="s">
        <v>1301</v>
      </c>
      <c r="N608" s="49" t="s">
        <v>90</v>
      </c>
      <c r="O608" s="31"/>
      <c r="P608" s="49" t="s">
        <v>199</v>
      </c>
      <c r="Q608" s="56">
        <v>9.5</v>
      </c>
      <c r="R608" s="31" t="str">
        <f t="shared" si="263"/>
        <v>NA</v>
      </c>
      <c r="S608" s="31"/>
      <c r="T608" s="31"/>
      <c r="U608" s="31" t="s">
        <v>8</v>
      </c>
      <c r="V608" s="31"/>
      <c r="W608" s="31"/>
      <c r="X608" s="49" t="s">
        <v>95</v>
      </c>
      <c r="Y608" s="32" t="str">
        <f t="shared" si="278"/>
        <v>NA</v>
      </c>
      <c r="Z608" s="32" t="str">
        <f t="shared" si="279"/>
        <v>NA</v>
      </c>
      <c r="AA608" s="52">
        <v>43.9</v>
      </c>
      <c r="AB608" s="49" t="s">
        <v>9</v>
      </c>
      <c r="AC608" s="32" t="str">
        <f t="shared" si="264"/>
        <v>NA</v>
      </c>
      <c r="AD608" s="32">
        <f t="shared" si="265"/>
        <v>43.9</v>
      </c>
      <c r="AE608" s="32">
        <f t="shared" si="266"/>
        <v>24.829157175398635</v>
      </c>
      <c r="AF608" s="32">
        <f t="shared" si="280"/>
        <v>24.829157175398635</v>
      </c>
      <c r="AG608" s="40" t="s">
        <v>8</v>
      </c>
      <c r="AH608" s="52" t="s">
        <v>9</v>
      </c>
      <c r="AI608" s="40" t="s">
        <v>8</v>
      </c>
      <c r="AJ608" s="52" t="s">
        <v>9</v>
      </c>
      <c r="AK608" s="97">
        <v>45</v>
      </c>
      <c r="AL608" s="52" t="s">
        <v>9</v>
      </c>
      <c r="AM608" s="32">
        <f t="shared" si="281"/>
        <v>24.829157175398635</v>
      </c>
      <c r="AN608" s="40">
        <f t="shared" si="282"/>
        <v>24.829157175398635</v>
      </c>
      <c r="AO608" s="31" t="s">
        <v>2854</v>
      </c>
      <c r="AP608" s="49">
        <v>2011</v>
      </c>
      <c r="AQ608" s="49" t="s">
        <v>1812</v>
      </c>
      <c r="AR608" s="49" t="s">
        <v>119</v>
      </c>
      <c r="AS608" s="49" t="s">
        <v>270</v>
      </c>
      <c r="AT608" s="49" t="s">
        <v>87</v>
      </c>
      <c r="AU608" s="114" t="str">
        <f t="shared" si="275"/>
        <v>Pérez, Y., 2011</v>
      </c>
      <c r="AV608" s="3"/>
      <c r="AW608" s="50" t="s">
        <v>1303</v>
      </c>
    </row>
    <row r="609" spans="1:49" s="13" customFormat="1" x14ac:dyDescent="0.3">
      <c r="A609" s="49" t="s">
        <v>113</v>
      </c>
      <c r="B609" s="97">
        <v>10</v>
      </c>
      <c r="C609" s="52">
        <v>10</v>
      </c>
      <c r="D609" s="31">
        <f t="shared" si="267"/>
        <v>0</v>
      </c>
      <c r="E609" s="32">
        <f t="shared" si="276"/>
        <v>10</v>
      </c>
      <c r="F609" s="40"/>
      <c r="G609" s="32" t="s">
        <v>8</v>
      </c>
      <c r="H609" s="49" t="s">
        <v>1414</v>
      </c>
      <c r="I609" s="49" t="s">
        <v>1304</v>
      </c>
      <c r="J609" s="49" t="s">
        <v>8</v>
      </c>
      <c r="K609" s="31"/>
      <c r="L609" s="31"/>
      <c r="M609" s="49"/>
      <c r="N609" s="31"/>
      <c r="O609" s="31"/>
      <c r="P609" s="49" t="s">
        <v>199</v>
      </c>
      <c r="Q609" s="56">
        <v>8.5</v>
      </c>
      <c r="R609" s="31" t="str">
        <f t="shared" si="263"/>
        <v>NA</v>
      </c>
      <c r="S609" s="31"/>
      <c r="T609" s="31"/>
      <c r="U609" s="31" t="s">
        <v>8</v>
      </c>
      <c r="V609" s="31"/>
      <c r="W609" s="31"/>
      <c r="X609" s="49" t="s">
        <v>95</v>
      </c>
      <c r="Y609" s="32" t="str">
        <f t="shared" si="278"/>
        <v>NA</v>
      </c>
      <c r="Z609" s="32" t="str">
        <f t="shared" si="279"/>
        <v>NA</v>
      </c>
      <c r="AA609" s="52">
        <v>18.5</v>
      </c>
      <c r="AB609" s="49" t="s">
        <v>9</v>
      </c>
      <c r="AC609" s="32" t="str">
        <f t="shared" si="264"/>
        <v>NA</v>
      </c>
      <c r="AD609" s="32">
        <f t="shared" si="265"/>
        <v>18.5</v>
      </c>
      <c r="AE609" s="32">
        <f t="shared" si="266"/>
        <v>58.918918918918919</v>
      </c>
      <c r="AF609" s="32">
        <f t="shared" si="280"/>
        <v>58.918918918918919</v>
      </c>
      <c r="AG609" s="40" t="s">
        <v>8</v>
      </c>
      <c r="AH609" s="52" t="s">
        <v>9</v>
      </c>
      <c r="AI609" s="40" t="s">
        <v>8</v>
      </c>
      <c r="AJ609" s="52" t="s">
        <v>9</v>
      </c>
      <c r="AK609" s="40" t="s">
        <v>8</v>
      </c>
      <c r="AL609" s="52" t="s">
        <v>9</v>
      </c>
      <c r="AM609" s="32">
        <f t="shared" si="281"/>
        <v>58.918918918918919</v>
      </c>
      <c r="AN609" s="40">
        <f t="shared" si="282"/>
        <v>58.918918918918919</v>
      </c>
      <c r="AO609" s="31" t="s">
        <v>2854</v>
      </c>
      <c r="AP609" s="49">
        <v>2011</v>
      </c>
      <c r="AQ609" s="49" t="s">
        <v>1812</v>
      </c>
      <c r="AR609" s="49" t="s">
        <v>119</v>
      </c>
      <c r="AS609" s="49" t="s">
        <v>270</v>
      </c>
      <c r="AT609" s="49" t="s">
        <v>87</v>
      </c>
      <c r="AU609" s="114" t="str">
        <f t="shared" si="275"/>
        <v>Pérez, Y., 2011</v>
      </c>
      <c r="AV609" s="3"/>
      <c r="AW609" s="50" t="s">
        <v>827</v>
      </c>
    </row>
    <row r="610" spans="1:49" s="13" customFormat="1" x14ac:dyDescent="0.3">
      <c r="A610" s="49" t="s">
        <v>1954</v>
      </c>
      <c r="B610" s="40" t="s">
        <v>8</v>
      </c>
      <c r="C610" s="52">
        <v>38.6</v>
      </c>
      <c r="D610" s="31" t="str">
        <f t="shared" si="267"/>
        <v>NA</v>
      </c>
      <c r="E610" s="32">
        <f t="shared" si="276"/>
        <v>38.6</v>
      </c>
      <c r="F610" s="40"/>
      <c r="G610" s="32" t="s">
        <v>8</v>
      </c>
      <c r="H610" s="49" t="s">
        <v>63</v>
      </c>
      <c r="I610" s="49" t="s">
        <v>1284</v>
      </c>
      <c r="J610" s="49" t="s">
        <v>9</v>
      </c>
      <c r="K610" s="31"/>
      <c r="L610" s="31"/>
      <c r="M610" s="49" t="s">
        <v>10</v>
      </c>
      <c r="N610" s="49" t="s">
        <v>1452</v>
      </c>
      <c r="O610" s="31"/>
      <c r="P610" s="49" t="s">
        <v>199</v>
      </c>
      <c r="Q610" s="31"/>
      <c r="R610" s="31" t="str">
        <f t="shared" si="263"/>
        <v>NA</v>
      </c>
      <c r="S610" s="31"/>
      <c r="T610" s="31"/>
      <c r="U610" s="49" t="s">
        <v>1424</v>
      </c>
      <c r="V610" s="31"/>
      <c r="W610" s="49">
        <v>298</v>
      </c>
      <c r="X610" s="49" t="s">
        <v>29</v>
      </c>
      <c r="Y610" s="32" t="str">
        <f t="shared" si="278"/>
        <v>NA</v>
      </c>
      <c r="Z610" s="32" t="str">
        <f t="shared" si="279"/>
        <v>NA</v>
      </c>
      <c r="AA610" s="32" t="s">
        <v>8</v>
      </c>
      <c r="AB610" s="49" t="s">
        <v>9</v>
      </c>
      <c r="AC610" s="32">
        <f t="shared" si="264"/>
        <v>5.7978723404255321</v>
      </c>
      <c r="AD610" s="32">
        <f t="shared" si="265"/>
        <v>5.7978723404255321</v>
      </c>
      <c r="AE610" s="32" t="str">
        <f t="shared" si="266"/>
        <v>NA</v>
      </c>
      <c r="AF610" s="32" t="str">
        <f t="shared" si="280"/>
        <v>NA</v>
      </c>
      <c r="AG610" s="40" t="s">
        <v>8</v>
      </c>
      <c r="AH610" s="52" t="s">
        <v>9</v>
      </c>
      <c r="AI610" s="40" t="s">
        <v>8</v>
      </c>
      <c r="AJ610" s="52" t="s">
        <v>9</v>
      </c>
      <c r="AK610" s="97">
        <v>188</v>
      </c>
      <c r="AL610" s="52" t="s">
        <v>9</v>
      </c>
      <c r="AM610" s="32">
        <f t="shared" si="281"/>
        <v>188</v>
      </c>
      <c r="AN610" s="40">
        <f t="shared" si="282"/>
        <v>188</v>
      </c>
      <c r="AO610" s="34" t="s">
        <v>2857</v>
      </c>
      <c r="AP610" s="49">
        <v>2011</v>
      </c>
      <c r="AQ610" s="49" t="s">
        <v>433</v>
      </c>
      <c r="AR610" s="49" t="s">
        <v>11</v>
      </c>
      <c r="AS610" s="49" t="s">
        <v>267</v>
      </c>
      <c r="AT610" s="49" t="s">
        <v>266</v>
      </c>
      <c r="AU610" s="114" t="str">
        <f>AQ610&amp;", "&amp;AP610</f>
        <v>He, H., 2011</v>
      </c>
      <c r="AV610" s="53" t="s">
        <v>1440</v>
      </c>
      <c r="AW610" s="50"/>
    </row>
    <row r="611" spans="1:49" s="13" customFormat="1" x14ac:dyDescent="0.3">
      <c r="A611" s="49" t="s">
        <v>14</v>
      </c>
      <c r="B611" s="97">
        <v>0.3</v>
      </c>
      <c r="C611" s="32" t="s">
        <v>8</v>
      </c>
      <c r="D611" s="31" t="str">
        <f t="shared" si="267"/>
        <v>NA</v>
      </c>
      <c r="E611" s="32">
        <f>IF(B611="NA",C611,B611)</f>
        <v>0.3</v>
      </c>
      <c r="F611" s="40"/>
      <c r="G611" s="32" t="s">
        <v>8</v>
      </c>
      <c r="H611" s="49" t="s">
        <v>1414</v>
      </c>
      <c r="I611" s="49" t="s">
        <v>1282</v>
      </c>
      <c r="J611" s="49" t="s">
        <v>9</v>
      </c>
      <c r="K611" s="49">
        <v>1073</v>
      </c>
      <c r="L611" s="31"/>
      <c r="M611" s="49" t="s">
        <v>10</v>
      </c>
      <c r="N611" s="49" t="s">
        <v>56</v>
      </c>
      <c r="O611" s="31"/>
      <c r="P611" s="49" t="s">
        <v>199</v>
      </c>
      <c r="Q611" s="49">
        <v>12</v>
      </c>
      <c r="R611" s="31" t="str">
        <f t="shared" si="263"/>
        <v>NA</v>
      </c>
      <c r="S611" s="31"/>
      <c r="T611" s="31"/>
      <c r="U611" s="49" t="s">
        <v>1422</v>
      </c>
      <c r="V611" s="49">
        <v>2</v>
      </c>
      <c r="W611" s="49">
        <v>423</v>
      </c>
      <c r="X611" s="49" t="s">
        <v>17</v>
      </c>
      <c r="Y611" s="32">
        <f>IF(AND(X611="CO Chemisorption",AA611&lt;&gt;"NA",AG611&lt;&gt;"NA"),AA611*AG611*0.001,"NA")</f>
        <v>1.105</v>
      </c>
      <c r="Z611" s="32" t="str">
        <f>IF(AND(X611="H2 Chemisorption",AA611&lt;&gt;"NA",AG611&lt;&gt;"NA"),AA611*AG611*0.001,"NA")</f>
        <v>NA</v>
      </c>
      <c r="AA611" s="52">
        <v>32.5</v>
      </c>
      <c r="AB611" s="49" t="s">
        <v>9</v>
      </c>
      <c r="AC611" s="32" t="str">
        <f t="shared" si="264"/>
        <v>NA</v>
      </c>
      <c r="AD611" s="32">
        <f t="shared" si="265"/>
        <v>32.5</v>
      </c>
      <c r="AE611" s="32" t="str">
        <f t="shared" si="266"/>
        <v>NA</v>
      </c>
      <c r="AF611" s="32">
        <f>IF(AND(AG611="NA",AE611&lt;&gt;"NA"),AE611,AG611)</f>
        <v>34</v>
      </c>
      <c r="AG611" s="97">
        <v>34</v>
      </c>
      <c r="AH611" s="52" t="s">
        <v>9</v>
      </c>
      <c r="AI611" s="40" t="s">
        <v>8</v>
      </c>
      <c r="AJ611" s="52" t="s">
        <v>9</v>
      </c>
      <c r="AK611" s="97">
        <v>36</v>
      </c>
      <c r="AL611" s="52" t="s">
        <v>9</v>
      </c>
      <c r="AM611" s="32">
        <f>IF(AND(AF611="NA",AK611&lt;&gt;"NA"),AK611,AF611)</f>
        <v>34</v>
      </c>
      <c r="AN611" s="40">
        <f>IF(AND(AM611="NA",AI611&lt;&gt;"NA"),AI611,AM611)</f>
        <v>34</v>
      </c>
      <c r="AO611" s="31" t="s">
        <v>2854</v>
      </c>
      <c r="AP611" s="49">
        <v>2011</v>
      </c>
      <c r="AQ611" s="49" t="s">
        <v>503</v>
      </c>
      <c r="AR611" s="49" t="s">
        <v>11</v>
      </c>
      <c r="AS611" s="49" t="s">
        <v>265</v>
      </c>
      <c r="AT611" s="49" t="s">
        <v>1413</v>
      </c>
      <c r="AU611" s="114" t="str">
        <f t="shared" si="275"/>
        <v>Zhou, Z., 2011</v>
      </c>
      <c r="AV611" s="3"/>
      <c r="AW611" s="50"/>
    </row>
    <row r="612" spans="1:49" s="13" customFormat="1" x14ac:dyDescent="0.3">
      <c r="A612" s="31" t="s">
        <v>2439</v>
      </c>
      <c r="B612" s="62">
        <v>7.4999999999999997E-2</v>
      </c>
      <c r="C612" s="32" t="s">
        <v>8</v>
      </c>
      <c r="D612" s="31" t="str">
        <f t="shared" si="267"/>
        <v>NA</v>
      </c>
      <c r="E612" s="32">
        <f>IF(B612="NA",C612,B612)</f>
        <v>7.4999999999999997E-2</v>
      </c>
      <c r="F612" s="97"/>
      <c r="G612" s="32" t="s">
        <v>8</v>
      </c>
      <c r="H612" s="49" t="s">
        <v>37</v>
      </c>
      <c r="I612" s="62" t="s">
        <v>2423</v>
      </c>
      <c r="J612" s="49" t="s">
        <v>9</v>
      </c>
      <c r="K612" s="62">
        <v>773</v>
      </c>
      <c r="L612" s="62">
        <v>3</v>
      </c>
      <c r="M612" s="49" t="s">
        <v>10</v>
      </c>
      <c r="N612" s="31"/>
      <c r="O612" s="72">
        <v>0.1</v>
      </c>
      <c r="P612" s="49" t="s">
        <v>89</v>
      </c>
      <c r="Q612" s="121">
        <v>6</v>
      </c>
      <c r="R612" s="31">
        <f>IF(AND(O612&lt;&gt;"",Q612&lt;&gt;""),Q612-O612,"NA")</f>
        <v>5.9</v>
      </c>
      <c r="S612" s="62">
        <v>12</v>
      </c>
      <c r="T612" s="62">
        <v>773</v>
      </c>
      <c r="U612" s="49" t="s">
        <v>1422</v>
      </c>
      <c r="V612" s="62">
        <v>1</v>
      </c>
      <c r="W612" s="62">
        <v>573</v>
      </c>
      <c r="X612" s="49" t="s">
        <v>17</v>
      </c>
      <c r="Y612" s="32" t="str">
        <f>IF(AND(X612="CO Chemisorption",AA612&lt;&gt;"NA",AG612&lt;&gt;"NA"),AA612*AG612*0.001,"NA")</f>
        <v>NA</v>
      </c>
      <c r="Z612" s="32" t="str">
        <f>IF(AND(X612="H2 Chemisorption",AA612&lt;&gt;"NA",AG612&lt;&gt;"NA"),AA612*AG612*0.001,"NA")</f>
        <v>NA</v>
      </c>
      <c r="AA612" s="62">
        <v>57</v>
      </c>
      <c r="AB612" s="49" t="s">
        <v>9</v>
      </c>
      <c r="AC612" s="32" t="str">
        <f t="shared" si="264"/>
        <v>NA</v>
      </c>
      <c r="AD612" s="32">
        <f t="shared" si="265"/>
        <v>57</v>
      </c>
      <c r="AE612" s="32">
        <f t="shared" si="266"/>
        <v>19.12280701754386</v>
      </c>
      <c r="AF612" s="32">
        <f>IF(AND(AG612="NA",AE612&lt;&gt;"NA"),AE612,AG612)</f>
        <v>19.12280701754386</v>
      </c>
      <c r="AG612" s="40" t="s">
        <v>8</v>
      </c>
      <c r="AH612" s="52" t="s">
        <v>9</v>
      </c>
      <c r="AI612" s="40" t="s">
        <v>8</v>
      </c>
      <c r="AJ612" s="52" t="s">
        <v>9</v>
      </c>
      <c r="AK612" s="97" t="s">
        <v>8</v>
      </c>
      <c r="AL612" s="52" t="s">
        <v>9</v>
      </c>
      <c r="AM612" s="32">
        <f>IF(AND(AF612="NA",AK612&lt;&gt;"NA"),AK612,AF612)</f>
        <v>19.12280701754386</v>
      </c>
      <c r="AN612" s="40">
        <f>IF(AND(AM612="NA",AI612&lt;&gt;"NA"),AI612,AM612)</f>
        <v>19.12280701754386</v>
      </c>
      <c r="AO612" s="31" t="s">
        <v>2854</v>
      </c>
      <c r="AP612" s="62">
        <v>2004</v>
      </c>
      <c r="AQ612" s="62" t="s">
        <v>1530</v>
      </c>
      <c r="AR612" s="118" t="s">
        <v>11</v>
      </c>
      <c r="AS612" s="30" t="s">
        <v>2421</v>
      </c>
      <c r="AT612" s="62" t="s">
        <v>76</v>
      </c>
      <c r="AU612" s="112" t="str">
        <f t="shared" si="275"/>
        <v>Li, Y., 2004</v>
      </c>
      <c r="AV612" s="119" t="s">
        <v>2422</v>
      </c>
      <c r="AW612" s="120" t="s">
        <v>823</v>
      </c>
    </row>
    <row r="613" spans="1:49" s="13" customFormat="1" x14ac:dyDescent="0.3">
      <c r="A613" s="31" t="s">
        <v>2439</v>
      </c>
      <c r="B613" s="62">
        <v>0.15</v>
      </c>
      <c r="C613" s="32" t="s">
        <v>8</v>
      </c>
      <c r="D613" s="31" t="str">
        <f t="shared" si="267"/>
        <v>NA</v>
      </c>
      <c r="E613" s="32">
        <f>IF(B613="NA",C613,B613)</f>
        <v>0.15</v>
      </c>
      <c r="F613" s="97"/>
      <c r="G613" s="32" t="s">
        <v>8</v>
      </c>
      <c r="H613" s="49" t="s">
        <v>37</v>
      </c>
      <c r="I613" s="62" t="s">
        <v>2423</v>
      </c>
      <c r="J613" s="49" t="s">
        <v>9</v>
      </c>
      <c r="K613" s="62">
        <v>773</v>
      </c>
      <c r="L613" s="62">
        <v>3</v>
      </c>
      <c r="M613" s="49" t="s">
        <v>10</v>
      </c>
      <c r="N613" s="31"/>
      <c r="O613" s="72">
        <v>0.1</v>
      </c>
      <c r="P613" s="49" t="s">
        <v>89</v>
      </c>
      <c r="Q613" s="121">
        <v>6</v>
      </c>
      <c r="R613" s="31">
        <f>IF(AND(O613&lt;&gt;"",Q613&lt;&gt;""),Q613-O613,"NA")</f>
        <v>5.9</v>
      </c>
      <c r="S613" s="62">
        <v>12</v>
      </c>
      <c r="T613" s="62">
        <v>773</v>
      </c>
      <c r="U613" s="49" t="s">
        <v>1422</v>
      </c>
      <c r="V613" s="62">
        <v>1</v>
      </c>
      <c r="W613" s="62">
        <v>573</v>
      </c>
      <c r="X613" s="49" t="s">
        <v>17</v>
      </c>
      <c r="Y613" s="32" t="str">
        <f>IF(AND(X613="CO Chemisorption",AA613&lt;&gt;"NA",AG613&lt;&gt;"NA"),AA613*AG613*0.001,"NA")</f>
        <v>NA</v>
      </c>
      <c r="Z613" s="32" t="str">
        <f>IF(AND(X613="H2 Chemisorption",AA613&lt;&gt;"NA",AG613&lt;&gt;"NA"),AA613*AG613*0.001,"NA")</f>
        <v>NA</v>
      </c>
      <c r="AA613" s="62">
        <v>47</v>
      </c>
      <c r="AB613" s="49" t="s">
        <v>9</v>
      </c>
      <c r="AC613" s="32" t="str">
        <f t="shared" si="264"/>
        <v>NA</v>
      </c>
      <c r="AD613" s="32">
        <f t="shared" si="265"/>
        <v>47</v>
      </c>
      <c r="AE613" s="32">
        <f t="shared" si="266"/>
        <v>23.191489361702128</v>
      </c>
      <c r="AF613" s="32">
        <f>IF(AND(AG613="NA",AE613&lt;&gt;"NA"),AE613,AG613)</f>
        <v>23.191489361702128</v>
      </c>
      <c r="AG613" s="40" t="s">
        <v>8</v>
      </c>
      <c r="AH613" s="52" t="s">
        <v>9</v>
      </c>
      <c r="AI613" s="40" t="s">
        <v>8</v>
      </c>
      <c r="AJ613" s="52" t="s">
        <v>9</v>
      </c>
      <c r="AK613" s="97" t="s">
        <v>8</v>
      </c>
      <c r="AL613" s="52" t="s">
        <v>9</v>
      </c>
      <c r="AM613" s="32">
        <f>IF(AND(AF613="NA",AK613&lt;&gt;"NA"),AK613,AF613)</f>
        <v>23.191489361702128</v>
      </c>
      <c r="AN613" s="40">
        <f>IF(AND(AM613="NA",AI613&lt;&gt;"NA"),AI613,AM613)</f>
        <v>23.191489361702128</v>
      </c>
      <c r="AO613" s="31" t="s">
        <v>2854</v>
      </c>
      <c r="AP613" s="62">
        <v>2004</v>
      </c>
      <c r="AQ613" s="62" t="s">
        <v>1530</v>
      </c>
      <c r="AR613" s="118" t="s">
        <v>11</v>
      </c>
      <c r="AS613" s="30" t="s">
        <v>2421</v>
      </c>
      <c r="AT613" s="62" t="s">
        <v>76</v>
      </c>
      <c r="AU613" s="112" t="str">
        <f t="shared" si="275"/>
        <v>Li, Y., 2004</v>
      </c>
      <c r="AV613" s="119" t="s">
        <v>2422</v>
      </c>
      <c r="AW613" s="120" t="s">
        <v>823</v>
      </c>
    </row>
    <row r="614" spans="1:49" s="13" customFormat="1" x14ac:dyDescent="0.3">
      <c r="A614" s="31" t="s">
        <v>2439</v>
      </c>
      <c r="B614" s="62">
        <v>7.4999999999999997E-2</v>
      </c>
      <c r="C614" s="32" t="s">
        <v>8</v>
      </c>
      <c r="D614" s="31" t="str">
        <f t="shared" si="267"/>
        <v>NA</v>
      </c>
      <c r="E614" s="32">
        <f>IF(B614="NA",C614,B614)</f>
        <v>7.4999999999999997E-2</v>
      </c>
      <c r="F614" s="97"/>
      <c r="G614" s="32" t="s">
        <v>8</v>
      </c>
      <c r="H614" s="49" t="s">
        <v>37</v>
      </c>
      <c r="I614" s="62" t="s">
        <v>2424</v>
      </c>
      <c r="J614" s="49" t="s">
        <v>9</v>
      </c>
      <c r="K614" s="62">
        <v>773</v>
      </c>
      <c r="L614" s="62">
        <v>3</v>
      </c>
      <c r="M614" s="49" t="s">
        <v>10</v>
      </c>
      <c r="N614" s="31"/>
      <c r="O614" s="72">
        <v>0.1</v>
      </c>
      <c r="P614" s="49" t="s">
        <v>89</v>
      </c>
      <c r="Q614" s="121">
        <v>5.9</v>
      </c>
      <c r="R614" s="31">
        <f>IF(AND(O614&lt;&gt;"",Q614&lt;&gt;""),Q614-O614,"NA")</f>
        <v>5.8000000000000007</v>
      </c>
      <c r="S614" s="62">
        <v>12</v>
      </c>
      <c r="T614" s="62">
        <v>773</v>
      </c>
      <c r="U614" s="49" t="s">
        <v>1422</v>
      </c>
      <c r="V614" s="62">
        <v>1</v>
      </c>
      <c r="W614" s="62">
        <v>573</v>
      </c>
      <c r="X614" s="49" t="s">
        <v>17</v>
      </c>
      <c r="Y614" s="32" t="str">
        <f>IF(AND(X614="CO Chemisorption",AA614&lt;&gt;"NA",AG614&lt;&gt;"NA"),AA614*AG614*0.001,"NA")</f>
        <v>NA</v>
      </c>
      <c r="Z614" s="32" t="str">
        <f>IF(AND(X614="H2 Chemisorption",AA614&lt;&gt;"NA",AG614&lt;&gt;"NA"),AA614*AG614*0.001,"NA")</f>
        <v>NA</v>
      </c>
      <c r="AA614" s="62">
        <v>33</v>
      </c>
      <c r="AB614" s="49" t="s">
        <v>9</v>
      </c>
      <c r="AC614" s="32" t="str">
        <f t="shared" si="264"/>
        <v>NA</v>
      </c>
      <c r="AD614" s="32">
        <f t="shared" si="265"/>
        <v>33</v>
      </c>
      <c r="AE614" s="32">
        <f t="shared" si="266"/>
        <v>33.030303030303031</v>
      </c>
      <c r="AF614" s="32">
        <f>IF(AND(AG614="NA",AE614&lt;&gt;"NA"),AE614,AG614)</f>
        <v>33.030303030303031</v>
      </c>
      <c r="AG614" s="40" t="s">
        <v>8</v>
      </c>
      <c r="AH614" s="52" t="s">
        <v>9</v>
      </c>
      <c r="AI614" s="40" t="s">
        <v>8</v>
      </c>
      <c r="AJ614" s="52" t="s">
        <v>9</v>
      </c>
      <c r="AK614" s="97" t="s">
        <v>8</v>
      </c>
      <c r="AL614" s="52" t="s">
        <v>9</v>
      </c>
      <c r="AM614" s="32">
        <f>IF(AND(AF614="NA",AK614&lt;&gt;"NA"),AK614,AF614)</f>
        <v>33.030303030303031</v>
      </c>
      <c r="AN614" s="40">
        <f>IF(AND(AM614="NA",AI614&lt;&gt;"NA"),AI614,AM614)</f>
        <v>33.030303030303031</v>
      </c>
      <c r="AO614" s="31" t="s">
        <v>2854</v>
      </c>
      <c r="AP614" s="62">
        <v>2004</v>
      </c>
      <c r="AQ614" s="62" t="s">
        <v>1530</v>
      </c>
      <c r="AR614" s="118" t="s">
        <v>11</v>
      </c>
      <c r="AS614" s="30" t="s">
        <v>2421</v>
      </c>
      <c r="AT614" s="62" t="s">
        <v>76</v>
      </c>
      <c r="AU614" s="112" t="str">
        <f t="shared" si="275"/>
        <v>Li, Y., 2004</v>
      </c>
      <c r="AV614" s="119" t="s">
        <v>2422</v>
      </c>
      <c r="AW614" s="120" t="s">
        <v>824</v>
      </c>
    </row>
    <row r="615" spans="1:49" s="13" customFormat="1" x14ac:dyDescent="0.3">
      <c r="A615" s="31" t="s">
        <v>2439</v>
      </c>
      <c r="B615" s="62">
        <v>7.4999999999999997E-2</v>
      </c>
      <c r="C615" s="32" t="s">
        <v>8</v>
      </c>
      <c r="D615" s="31" t="str">
        <f t="shared" si="267"/>
        <v>NA</v>
      </c>
      <c r="E615" s="32">
        <f>IF(B615="NA",C615,B615)</f>
        <v>7.4999999999999997E-2</v>
      </c>
      <c r="F615" s="97"/>
      <c r="G615" s="32" t="s">
        <v>8</v>
      </c>
      <c r="H615" s="49" t="s">
        <v>37</v>
      </c>
      <c r="I615" s="62" t="s">
        <v>2424</v>
      </c>
      <c r="J615" s="49" t="s">
        <v>9</v>
      </c>
      <c r="K615" s="62">
        <v>773</v>
      </c>
      <c r="L615" s="62">
        <v>3</v>
      </c>
      <c r="M615" s="49" t="s">
        <v>10</v>
      </c>
      <c r="N615" s="31"/>
      <c r="O615" s="72">
        <v>0.1</v>
      </c>
      <c r="P615" s="49" t="s">
        <v>89</v>
      </c>
      <c r="Q615" s="121">
        <v>5.9</v>
      </c>
      <c r="R615" s="31">
        <f>IF(AND(O615&lt;&gt;"",Q615&lt;&gt;""),Q615-O615,"NA")</f>
        <v>5.8000000000000007</v>
      </c>
      <c r="S615" s="62">
        <v>12</v>
      </c>
      <c r="T615" s="62">
        <v>773</v>
      </c>
      <c r="U615" s="49" t="s">
        <v>1422</v>
      </c>
      <c r="V615" s="62">
        <v>1</v>
      </c>
      <c r="W615" s="62">
        <v>723</v>
      </c>
      <c r="X615" s="49" t="s">
        <v>17</v>
      </c>
      <c r="Y615" s="32" t="str">
        <f>IF(AND(X615="CO Chemisorption",AA615&lt;&gt;"NA",AG615&lt;&gt;"NA"),AA615*AG615*0.001,"NA")</f>
        <v>NA</v>
      </c>
      <c r="Z615" s="32" t="str">
        <f>IF(AND(X615="H2 Chemisorption",AA615&lt;&gt;"NA",AG615&lt;&gt;"NA"),AA615*AG615*0.001,"NA")</f>
        <v>NA</v>
      </c>
      <c r="AA615" s="62">
        <v>15</v>
      </c>
      <c r="AB615" s="49" t="s">
        <v>9</v>
      </c>
      <c r="AC615" s="32" t="str">
        <f t="shared" si="264"/>
        <v>NA</v>
      </c>
      <c r="AD615" s="32">
        <f t="shared" si="265"/>
        <v>15</v>
      </c>
      <c r="AE615" s="32">
        <f t="shared" si="266"/>
        <v>72.666666666666671</v>
      </c>
      <c r="AF615" s="32">
        <f>IF(AND(AG615="NA",AE615&lt;&gt;"NA"),AE615,AG615)</f>
        <v>72.666666666666671</v>
      </c>
      <c r="AG615" s="40" t="s">
        <v>8</v>
      </c>
      <c r="AH615" s="52" t="s">
        <v>9</v>
      </c>
      <c r="AI615" s="40" t="s">
        <v>8</v>
      </c>
      <c r="AJ615" s="52" t="s">
        <v>9</v>
      </c>
      <c r="AK615" s="97" t="s">
        <v>8</v>
      </c>
      <c r="AL615" s="52" t="s">
        <v>9</v>
      </c>
      <c r="AM615" s="32">
        <f>IF(AND(AF615="NA",AK615&lt;&gt;"NA"),AK615,AF615)</f>
        <v>72.666666666666671</v>
      </c>
      <c r="AN615" s="40">
        <f>IF(AND(AM615="NA",AI615&lt;&gt;"NA"),AI615,AM615)</f>
        <v>72.666666666666671</v>
      </c>
      <c r="AO615" s="31" t="s">
        <v>2854</v>
      </c>
      <c r="AP615" s="62">
        <v>2004</v>
      </c>
      <c r="AQ615" s="62" t="s">
        <v>1530</v>
      </c>
      <c r="AR615" s="118" t="s">
        <v>11</v>
      </c>
      <c r="AS615" s="30" t="s">
        <v>2421</v>
      </c>
      <c r="AT615" s="62" t="s">
        <v>76</v>
      </c>
      <c r="AU615" s="112" t="str">
        <f t="shared" si="275"/>
        <v>Li, Y., 2004</v>
      </c>
      <c r="AV615" s="119" t="s">
        <v>2422</v>
      </c>
      <c r="AW615" s="120" t="s">
        <v>824</v>
      </c>
    </row>
    <row r="616" spans="1:49" s="13" customFormat="1" x14ac:dyDescent="0.3">
      <c r="A616" s="49" t="s">
        <v>14</v>
      </c>
      <c r="B616" s="97">
        <v>0.35</v>
      </c>
      <c r="C616" s="52">
        <v>0.34</v>
      </c>
      <c r="D616" s="31">
        <f t="shared" si="267"/>
        <v>2.8571428571428439E-2</v>
      </c>
      <c r="E616" s="32">
        <f t="shared" ref="E616:E634" si="283">IF(B616="NA",C616,B616)</f>
        <v>0.35</v>
      </c>
      <c r="F616" s="97">
        <v>180</v>
      </c>
      <c r="G616" s="32">
        <f t="shared" ref="G616:G618" si="284">IF(AND(B616="NA",F616&lt;&gt;"NA"),F616*100/C616,F616*100/B616)</f>
        <v>51428.571428571435</v>
      </c>
      <c r="H616" s="49" t="s">
        <v>22</v>
      </c>
      <c r="I616" s="49" t="s">
        <v>1280</v>
      </c>
      <c r="J616" s="49" t="s">
        <v>9</v>
      </c>
      <c r="K616" s="49">
        <v>823</v>
      </c>
      <c r="L616" s="49">
        <v>4</v>
      </c>
      <c r="M616" s="49" t="s">
        <v>10</v>
      </c>
      <c r="N616" s="31" t="s">
        <v>16</v>
      </c>
      <c r="O616" s="72">
        <v>1</v>
      </c>
      <c r="P616" s="49" t="s">
        <v>89</v>
      </c>
      <c r="Q616" s="56">
        <v>8.5</v>
      </c>
      <c r="R616" s="31">
        <f t="shared" si="263"/>
        <v>7.5</v>
      </c>
      <c r="S616" s="49">
        <v>4</v>
      </c>
      <c r="T616" s="49">
        <v>673</v>
      </c>
      <c r="U616" s="49" t="s">
        <v>1422</v>
      </c>
      <c r="V616" s="49">
        <v>1</v>
      </c>
      <c r="W616" s="49">
        <v>673</v>
      </c>
      <c r="X616" s="49" t="s">
        <v>95</v>
      </c>
      <c r="Y616" s="32" t="str">
        <f t="shared" ref="Y616:Y634" si="285">IF(AND(X616="CO Chemisorption",AA616&lt;&gt;"NA",AG616&lt;&gt;"NA"),AA616*AG616*0.001,"NA")</f>
        <v>NA</v>
      </c>
      <c r="Z616" s="32">
        <f t="shared" ref="Z616:Z634" si="286">IF(AND(X616="H2 Chemisorption",AA616&lt;&gt;"NA",AG616&lt;&gt;"NA"),AA616*AG616*0.001,"NA")</f>
        <v>1.1020000000000001</v>
      </c>
      <c r="AA616" s="52">
        <v>38</v>
      </c>
      <c r="AB616" s="49" t="s">
        <v>9</v>
      </c>
      <c r="AC616" s="32" t="str">
        <f t="shared" si="264"/>
        <v>NA</v>
      </c>
      <c r="AD616" s="32">
        <f t="shared" si="265"/>
        <v>38</v>
      </c>
      <c r="AE616" s="32" t="str">
        <f t="shared" si="266"/>
        <v>NA</v>
      </c>
      <c r="AF616" s="32">
        <f t="shared" ref="AF616:AF634" si="287">IF(AND(AG616="NA",AE616&lt;&gt;"NA"),AE616,AG616)</f>
        <v>29</v>
      </c>
      <c r="AG616" s="97">
        <v>29</v>
      </c>
      <c r="AH616" s="52" t="s">
        <v>9</v>
      </c>
      <c r="AI616" s="40" t="s">
        <v>8</v>
      </c>
      <c r="AJ616" s="52" t="s">
        <v>9</v>
      </c>
      <c r="AK616" s="40" t="s">
        <v>8</v>
      </c>
      <c r="AL616" s="52" t="s">
        <v>9</v>
      </c>
      <c r="AM616" s="32">
        <f t="shared" ref="AM616:AM634" si="288">IF(AND(AF616="NA",AK616&lt;&gt;"NA"),AK616,AF616)</f>
        <v>29</v>
      </c>
      <c r="AN616" s="40">
        <f t="shared" ref="AN616:AN634" si="289">IF(AND(AM616="NA",AI616&lt;&gt;"NA"),AI616,AM616)</f>
        <v>29</v>
      </c>
      <c r="AO616" s="31" t="s">
        <v>2854</v>
      </c>
      <c r="AP616" s="49">
        <v>2011</v>
      </c>
      <c r="AQ616" s="49" t="s">
        <v>501</v>
      </c>
      <c r="AR616" s="49" t="s">
        <v>1279</v>
      </c>
      <c r="AS616" s="49" t="s">
        <v>262</v>
      </c>
      <c r="AT616" s="49" t="s">
        <v>32</v>
      </c>
      <c r="AU616" s="114" t="str">
        <f t="shared" si="275"/>
        <v>Badano, J.M., 2011</v>
      </c>
      <c r="AV616" s="3"/>
      <c r="AW616" s="50" t="s">
        <v>827</v>
      </c>
    </row>
    <row r="617" spans="1:49" s="13" customFormat="1" x14ac:dyDescent="0.3">
      <c r="A617" s="49" t="s">
        <v>14</v>
      </c>
      <c r="B617" s="97">
        <v>0.35</v>
      </c>
      <c r="C617" s="52">
        <v>0.34</v>
      </c>
      <c r="D617" s="31">
        <f t="shared" si="267"/>
        <v>2.8571428571428439E-2</v>
      </c>
      <c r="E617" s="32">
        <f t="shared" si="283"/>
        <v>0.35</v>
      </c>
      <c r="F617" s="97">
        <v>180</v>
      </c>
      <c r="G617" s="32">
        <f t="shared" si="284"/>
        <v>51428.571428571435</v>
      </c>
      <c r="H617" s="49" t="s">
        <v>22</v>
      </c>
      <c r="I617" s="49" t="s">
        <v>1280</v>
      </c>
      <c r="J617" s="49" t="s">
        <v>9</v>
      </c>
      <c r="K617" s="49">
        <v>823</v>
      </c>
      <c r="L617" s="49">
        <v>4</v>
      </c>
      <c r="M617" s="49" t="s">
        <v>10</v>
      </c>
      <c r="N617" s="31" t="s">
        <v>16</v>
      </c>
      <c r="O617" s="72">
        <v>1</v>
      </c>
      <c r="P617" s="49" t="s">
        <v>89</v>
      </c>
      <c r="Q617" s="56">
        <v>8.5</v>
      </c>
      <c r="R617" s="31">
        <f t="shared" si="263"/>
        <v>7.5</v>
      </c>
      <c r="S617" s="49">
        <v>4</v>
      </c>
      <c r="T617" s="49">
        <v>673</v>
      </c>
      <c r="U617" s="49" t="s">
        <v>1422</v>
      </c>
      <c r="V617" s="49">
        <v>1</v>
      </c>
      <c r="W617" s="49">
        <v>373</v>
      </c>
      <c r="X617" s="49" t="s">
        <v>95</v>
      </c>
      <c r="Y617" s="32" t="str">
        <f t="shared" si="285"/>
        <v>NA</v>
      </c>
      <c r="Z617" s="32">
        <f t="shared" si="286"/>
        <v>1.1100000000000001</v>
      </c>
      <c r="AA617" s="52">
        <v>37</v>
      </c>
      <c r="AB617" s="49" t="s">
        <v>9</v>
      </c>
      <c r="AC617" s="32" t="str">
        <f t="shared" si="264"/>
        <v>NA</v>
      </c>
      <c r="AD617" s="32">
        <f t="shared" si="265"/>
        <v>37</v>
      </c>
      <c r="AE617" s="32" t="str">
        <f t="shared" si="266"/>
        <v>NA</v>
      </c>
      <c r="AF617" s="32">
        <f t="shared" si="287"/>
        <v>30</v>
      </c>
      <c r="AG617" s="97">
        <v>30</v>
      </c>
      <c r="AH617" s="52" t="s">
        <v>9</v>
      </c>
      <c r="AI617" s="40" t="s">
        <v>8</v>
      </c>
      <c r="AJ617" s="52" t="s">
        <v>9</v>
      </c>
      <c r="AK617" s="40" t="s">
        <v>8</v>
      </c>
      <c r="AL617" s="52" t="s">
        <v>9</v>
      </c>
      <c r="AM617" s="32">
        <f t="shared" si="288"/>
        <v>30</v>
      </c>
      <c r="AN617" s="40">
        <f t="shared" si="289"/>
        <v>30</v>
      </c>
      <c r="AO617" s="31" t="s">
        <v>2854</v>
      </c>
      <c r="AP617" s="49">
        <v>2011</v>
      </c>
      <c r="AQ617" s="49" t="s">
        <v>501</v>
      </c>
      <c r="AR617" s="49" t="s">
        <v>1279</v>
      </c>
      <c r="AS617" s="49" t="s">
        <v>262</v>
      </c>
      <c r="AT617" s="49" t="s">
        <v>32</v>
      </c>
      <c r="AU617" s="114" t="str">
        <f t="shared" si="275"/>
        <v>Badano, J.M., 2011</v>
      </c>
      <c r="AV617" s="3"/>
      <c r="AW617" s="50" t="s">
        <v>827</v>
      </c>
    </row>
    <row r="618" spans="1:49" s="13" customFormat="1" x14ac:dyDescent="0.3">
      <c r="A618" s="49" t="s">
        <v>14</v>
      </c>
      <c r="B618" s="97">
        <v>0.35</v>
      </c>
      <c r="C618" s="52">
        <v>0.31</v>
      </c>
      <c r="D618" s="31">
        <f t="shared" si="267"/>
        <v>0.11428571428571424</v>
      </c>
      <c r="E618" s="32">
        <f t="shared" si="283"/>
        <v>0.35</v>
      </c>
      <c r="F618" s="97">
        <v>180</v>
      </c>
      <c r="G618" s="32">
        <f t="shared" si="284"/>
        <v>51428.571428571435</v>
      </c>
      <c r="H618" s="49" t="s">
        <v>22</v>
      </c>
      <c r="I618" s="49" t="s">
        <v>1280</v>
      </c>
      <c r="J618" s="49" t="s">
        <v>9</v>
      </c>
      <c r="K618" s="49">
        <v>823</v>
      </c>
      <c r="L618" s="49">
        <v>4</v>
      </c>
      <c r="M618" s="49" t="s">
        <v>24</v>
      </c>
      <c r="N618" s="49" t="s">
        <v>1454</v>
      </c>
      <c r="O618" s="72">
        <v>1</v>
      </c>
      <c r="P618" s="49" t="s">
        <v>89</v>
      </c>
      <c r="Q618" s="56">
        <v>8.5</v>
      </c>
      <c r="R618" s="31">
        <f t="shared" si="263"/>
        <v>7.5</v>
      </c>
      <c r="S618" s="49">
        <v>4</v>
      </c>
      <c r="T618" s="49">
        <v>673</v>
      </c>
      <c r="U618" s="49" t="s">
        <v>1422</v>
      </c>
      <c r="V618" s="49">
        <v>1</v>
      </c>
      <c r="W618" s="49">
        <v>423</v>
      </c>
      <c r="X618" s="49" t="s">
        <v>95</v>
      </c>
      <c r="Y618" s="32" t="str">
        <f t="shared" si="285"/>
        <v>NA</v>
      </c>
      <c r="Z618" s="32">
        <f t="shared" si="286"/>
        <v>1.1180000000000001</v>
      </c>
      <c r="AA618" s="52">
        <v>26</v>
      </c>
      <c r="AB618" s="49" t="s">
        <v>9</v>
      </c>
      <c r="AC618" s="32" t="str">
        <f t="shared" si="264"/>
        <v>NA</v>
      </c>
      <c r="AD618" s="32">
        <f t="shared" si="265"/>
        <v>26</v>
      </c>
      <c r="AE618" s="32" t="str">
        <f t="shared" si="266"/>
        <v>NA</v>
      </c>
      <c r="AF618" s="32">
        <f t="shared" si="287"/>
        <v>43</v>
      </c>
      <c r="AG618" s="97">
        <v>43</v>
      </c>
      <c r="AH618" s="52" t="s">
        <v>9</v>
      </c>
      <c r="AI618" s="40" t="s">
        <v>8</v>
      </c>
      <c r="AJ618" s="52" t="s">
        <v>9</v>
      </c>
      <c r="AK618" s="40" t="s">
        <v>8</v>
      </c>
      <c r="AL618" s="52" t="s">
        <v>9</v>
      </c>
      <c r="AM618" s="32">
        <f t="shared" si="288"/>
        <v>43</v>
      </c>
      <c r="AN618" s="40">
        <f t="shared" si="289"/>
        <v>43</v>
      </c>
      <c r="AO618" s="31" t="s">
        <v>2854</v>
      </c>
      <c r="AP618" s="49">
        <v>2011</v>
      </c>
      <c r="AQ618" s="49" t="s">
        <v>501</v>
      </c>
      <c r="AR618" s="49" t="s">
        <v>1279</v>
      </c>
      <c r="AS618" s="49" t="s">
        <v>262</v>
      </c>
      <c r="AT618" s="49" t="s">
        <v>32</v>
      </c>
      <c r="AU618" s="114" t="str">
        <f t="shared" si="275"/>
        <v>Badano, J.M., 2011</v>
      </c>
      <c r="AV618" s="3"/>
      <c r="AW618" s="50" t="s">
        <v>827</v>
      </c>
    </row>
    <row r="619" spans="1:49" s="13" customFormat="1" x14ac:dyDescent="0.3">
      <c r="A619" s="31" t="s">
        <v>1996</v>
      </c>
      <c r="B619" s="97">
        <v>0.5</v>
      </c>
      <c r="C619" s="32" t="s">
        <v>8</v>
      </c>
      <c r="D619" s="31" t="str">
        <f t="shared" si="267"/>
        <v>NA</v>
      </c>
      <c r="E619" s="32">
        <f t="shared" si="283"/>
        <v>0.5</v>
      </c>
      <c r="F619" s="40"/>
      <c r="G619" s="32" t="s">
        <v>8</v>
      </c>
      <c r="H619" s="49" t="s">
        <v>998</v>
      </c>
      <c r="I619" s="49" t="s">
        <v>1144</v>
      </c>
      <c r="J619" s="49" t="s">
        <v>9</v>
      </c>
      <c r="K619" s="31"/>
      <c r="L619" s="31"/>
      <c r="M619" s="49" t="s">
        <v>28</v>
      </c>
      <c r="N619" s="31" t="s">
        <v>1016</v>
      </c>
      <c r="O619" s="31"/>
      <c r="P619" s="49" t="s">
        <v>199</v>
      </c>
      <c r="Q619" s="31"/>
      <c r="R619" s="31" t="str">
        <f t="shared" si="263"/>
        <v>NA</v>
      </c>
      <c r="S619" s="31"/>
      <c r="T619" s="49">
        <v>773</v>
      </c>
      <c r="U619" s="49" t="s">
        <v>1422</v>
      </c>
      <c r="V619" s="31"/>
      <c r="W619" s="49">
        <v>573</v>
      </c>
      <c r="X619" s="49" t="s">
        <v>95</v>
      </c>
      <c r="Y619" s="32" t="str">
        <f t="shared" si="285"/>
        <v>NA</v>
      </c>
      <c r="Z619" s="32" t="str">
        <f t="shared" si="286"/>
        <v>NA</v>
      </c>
      <c r="AA619" s="52">
        <v>7</v>
      </c>
      <c r="AB619" s="49" t="s">
        <v>9</v>
      </c>
      <c r="AC619" s="32" t="str">
        <f t="shared" si="264"/>
        <v>NA</v>
      </c>
      <c r="AD619" s="32">
        <f t="shared" si="265"/>
        <v>7</v>
      </c>
      <c r="AE619" s="32">
        <f t="shared" si="266"/>
        <v>155.71428571428572</v>
      </c>
      <c r="AF619" s="32">
        <f t="shared" si="287"/>
        <v>155.71428571428572</v>
      </c>
      <c r="AG619" s="40" t="s">
        <v>8</v>
      </c>
      <c r="AH619" s="52" t="s">
        <v>9</v>
      </c>
      <c r="AI619" s="40" t="s">
        <v>8</v>
      </c>
      <c r="AJ619" s="52" t="s">
        <v>9</v>
      </c>
      <c r="AK619" s="40" t="s">
        <v>8</v>
      </c>
      <c r="AL619" s="52" t="s">
        <v>9</v>
      </c>
      <c r="AM619" s="32">
        <f t="shared" si="288"/>
        <v>155.71428571428572</v>
      </c>
      <c r="AN619" s="40">
        <f t="shared" si="289"/>
        <v>155.71428571428572</v>
      </c>
      <c r="AO619" s="31" t="s">
        <v>2844</v>
      </c>
      <c r="AP619" s="49">
        <v>2011</v>
      </c>
      <c r="AQ619" s="49" t="s">
        <v>499</v>
      </c>
      <c r="AR619" s="49" t="s">
        <v>53</v>
      </c>
      <c r="AS619" s="49" t="s">
        <v>257</v>
      </c>
      <c r="AT619" s="49" t="s">
        <v>526</v>
      </c>
      <c r="AU619" s="114" t="str">
        <f t="shared" si="275"/>
        <v>Amairia, C., 2011</v>
      </c>
      <c r="AV619" s="3"/>
      <c r="AW619" s="50"/>
    </row>
    <row r="620" spans="1:49" s="13" customFormat="1" x14ac:dyDescent="0.3">
      <c r="A620" s="31" t="s">
        <v>2439</v>
      </c>
      <c r="B620" s="97">
        <v>0.5</v>
      </c>
      <c r="C620" s="32" t="s">
        <v>8</v>
      </c>
      <c r="D620" s="31" t="str">
        <f t="shared" si="267"/>
        <v>NA</v>
      </c>
      <c r="E620" s="32">
        <f t="shared" si="283"/>
        <v>0.5</v>
      </c>
      <c r="F620" s="40"/>
      <c r="G620" s="32" t="s">
        <v>8</v>
      </c>
      <c r="H620" s="49" t="s">
        <v>998</v>
      </c>
      <c r="I620" s="49" t="s">
        <v>1144</v>
      </c>
      <c r="J620" s="49" t="s">
        <v>9</v>
      </c>
      <c r="K620" s="31"/>
      <c r="L620" s="31"/>
      <c r="M620" s="49" t="s">
        <v>24</v>
      </c>
      <c r="N620" s="49" t="s">
        <v>56</v>
      </c>
      <c r="O620" s="31"/>
      <c r="P620" s="49" t="s">
        <v>199</v>
      </c>
      <c r="Q620" s="31"/>
      <c r="R620" s="31" t="str">
        <f t="shared" si="263"/>
        <v>NA</v>
      </c>
      <c r="S620" s="31"/>
      <c r="T620" s="49">
        <v>773</v>
      </c>
      <c r="U620" s="49" t="s">
        <v>1422</v>
      </c>
      <c r="V620" s="31"/>
      <c r="W620" s="49">
        <v>573</v>
      </c>
      <c r="X620" s="49" t="s">
        <v>95</v>
      </c>
      <c r="Y620" s="32" t="str">
        <f t="shared" si="285"/>
        <v>NA</v>
      </c>
      <c r="Z620" s="32" t="str">
        <f t="shared" si="286"/>
        <v>NA</v>
      </c>
      <c r="AA620" s="52">
        <v>25</v>
      </c>
      <c r="AB620" s="49" t="s">
        <v>9</v>
      </c>
      <c r="AC620" s="32" t="str">
        <f t="shared" si="264"/>
        <v>NA</v>
      </c>
      <c r="AD620" s="32">
        <f t="shared" si="265"/>
        <v>25</v>
      </c>
      <c r="AE620" s="32">
        <f t="shared" si="266"/>
        <v>43.6</v>
      </c>
      <c r="AF620" s="32">
        <f t="shared" si="287"/>
        <v>43.6</v>
      </c>
      <c r="AG620" s="40" t="s">
        <v>8</v>
      </c>
      <c r="AH620" s="52" t="s">
        <v>9</v>
      </c>
      <c r="AI620" s="40" t="s">
        <v>8</v>
      </c>
      <c r="AJ620" s="52" t="s">
        <v>9</v>
      </c>
      <c r="AK620" s="40" t="s">
        <v>8</v>
      </c>
      <c r="AL620" s="52" t="s">
        <v>9</v>
      </c>
      <c r="AM620" s="32">
        <f t="shared" si="288"/>
        <v>43.6</v>
      </c>
      <c r="AN620" s="40">
        <f t="shared" si="289"/>
        <v>43.6</v>
      </c>
      <c r="AO620" s="31" t="s">
        <v>2844</v>
      </c>
      <c r="AP620" s="49">
        <v>2011</v>
      </c>
      <c r="AQ620" s="49" t="s">
        <v>499</v>
      </c>
      <c r="AR620" s="49" t="s">
        <v>53</v>
      </c>
      <c r="AS620" s="49" t="s">
        <v>257</v>
      </c>
      <c r="AT620" s="49" t="s">
        <v>526</v>
      </c>
      <c r="AU620" s="114" t="str">
        <f t="shared" si="275"/>
        <v>Amairia, C., 2011</v>
      </c>
      <c r="AV620" s="3"/>
      <c r="AW620" s="50"/>
    </row>
    <row r="621" spans="1:49" s="13" customFormat="1" x14ac:dyDescent="0.3">
      <c r="A621" s="31" t="s">
        <v>2439</v>
      </c>
      <c r="B621" s="97">
        <v>0.5</v>
      </c>
      <c r="C621" s="32" t="s">
        <v>8</v>
      </c>
      <c r="D621" s="31" t="str">
        <f t="shared" si="267"/>
        <v>NA</v>
      </c>
      <c r="E621" s="32">
        <f t="shared" si="283"/>
        <v>0.5</v>
      </c>
      <c r="F621" s="40"/>
      <c r="G621" s="32" t="s">
        <v>8</v>
      </c>
      <c r="H621" s="49" t="s">
        <v>998</v>
      </c>
      <c r="I621" s="49" t="s">
        <v>1144</v>
      </c>
      <c r="J621" s="49" t="s">
        <v>9</v>
      </c>
      <c r="K621" s="31"/>
      <c r="L621" s="31"/>
      <c r="M621" s="49" t="s">
        <v>28</v>
      </c>
      <c r="N621" s="49" t="s">
        <v>90</v>
      </c>
      <c r="O621" s="31"/>
      <c r="P621" s="49" t="s">
        <v>199</v>
      </c>
      <c r="Q621" s="31"/>
      <c r="R621" s="31" t="str">
        <f t="shared" si="263"/>
        <v>NA</v>
      </c>
      <c r="S621" s="31"/>
      <c r="T621" s="49">
        <v>773</v>
      </c>
      <c r="U621" s="49" t="s">
        <v>1422</v>
      </c>
      <c r="V621" s="31"/>
      <c r="W621" s="49">
        <v>573</v>
      </c>
      <c r="X621" s="49" t="s">
        <v>95</v>
      </c>
      <c r="Y621" s="32" t="str">
        <f t="shared" si="285"/>
        <v>NA</v>
      </c>
      <c r="Z621" s="32" t="str">
        <f t="shared" si="286"/>
        <v>NA</v>
      </c>
      <c r="AA621" s="52">
        <v>24</v>
      </c>
      <c r="AB621" s="49" t="s">
        <v>9</v>
      </c>
      <c r="AC621" s="32" t="str">
        <f t="shared" si="264"/>
        <v>NA</v>
      </c>
      <c r="AD621" s="32">
        <f t="shared" si="265"/>
        <v>24</v>
      </c>
      <c r="AE621" s="32">
        <f t="shared" si="266"/>
        <v>45.416666666666664</v>
      </c>
      <c r="AF621" s="32">
        <f t="shared" si="287"/>
        <v>45.416666666666664</v>
      </c>
      <c r="AG621" s="40" t="s">
        <v>8</v>
      </c>
      <c r="AH621" s="52" t="s">
        <v>9</v>
      </c>
      <c r="AI621" s="40" t="s">
        <v>8</v>
      </c>
      <c r="AJ621" s="52" t="s">
        <v>9</v>
      </c>
      <c r="AK621" s="40" t="s">
        <v>8</v>
      </c>
      <c r="AL621" s="52" t="s">
        <v>9</v>
      </c>
      <c r="AM621" s="32">
        <f t="shared" si="288"/>
        <v>45.416666666666664</v>
      </c>
      <c r="AN621" s="40">
        <f t="shared" si="289"/>
        <v>45.416666666666664</v>
      </c>
      <c r="AO621" s="31" t="s">
        <v>2844</v>
      </c>
      <c r="AP621" s="49">
        <v>2011</v>
      </c>
      <c r="AQ621" s="49" t="s">
        <v>499</v>
      </c>
      <c r="AR621" s="49" t="s">
        <v>53</v>
      </c>
      <c r="AS621" s="49" t="s">
        <v>257</v>
      </c>
      <c r="AT621" s="49" t="s">
        <v>526</v>
      </c>
      <c r="AU621" s="114" t="str">
        <f t="shared" si="275"/>
        <v>Amairia, C., 2011</v>
      </c>
      <c r="AV621" s="3"/>
      <c r="AW621" s="50"/>
    </row>
    <row r="622" spans="1:49" s="13" customFormat="1" x14ac:dyDescent="0.3">
      <c r="A622" s="49" t="s">
        <v>14</v>
      </c>
      <c r="B622" s="97">
        <v>1</v>
      </c>
      <c r="C622" s="32" t="s">
        <v>8</v>
      </c>
      <c r="D622" s="31" t="str">
        <f t="shared" si="267"/>
        <v>NA</v>
      </c>
      <c r="E622" s="32">
        <f t="shared" si="283"/>
        <v>1</v>
      </c>
      <c r="F622" s="40"/>
      <c r="G622" s="32" t="s">
        <v>8</v>
      </c>
      <c r="H622" s="49" t="s">
        <v>86</v>
      </c>
      <c r="I622" s="49" t="s">
        <v>1148</v>
      </c>
      <c r="J622" s="49" t="s">
        <v>250</v>
      </c>
      <c r="K622" s="49">
        <v>773</v>
      </c>
      <c r="L622" s="31"/>
      <c r="M622" s="49" t="s">
        <v>24</v>
      </c>
      <c r="N622" s="49" t="s">
        <v>1451</v>
      </c>
      <c r="O622" s="31"/>
      <c r="P622" s="49" t="s">
        <v>199</v>
      </c>
      <c r="Q622" s="56">
        <v>6</v>
      </c>
      <c r="R622" s="31" t="str">
        <f t="shared" si="263"/>
        <v>NA</v>
      </c>
      <c r="S622" s="49">
        <v>3</v>
      </c>
      <c r="T622" s="49">
        <v>773</v>
      </c>
      <c r="U622" s="31" t="s">
        <v>8</v>
      </c>
      <c r="V622" s="31"/>
      <c r="W622" s="31"/>
      <c r="X622" s="49" t="s">
        <v>29</v>
      </c>
      <c r="Y622" s="32" t="str">
        <f t="shared" si="285"/>
        <v>NA</v>
      </c>
      <c r="Z622" s="32" t="str">
        <f t="shared" si="286"/>
        <v>NA</v>
      </c>
      <c r="AA622" s="52">
        <v>56</v>
      </c>
      <c r="AB622" s="49" t="s">
        <v>9</v>
      </c>
      <c r="AC622" s="32" t="str">
        <f t="shared" si="264"/>
        <v>NA</v>
      </c>
      <c r="AD622" s="32">
        <f t="shared" si="265"/>
        <v>56</v>
      </c>
      <c r="AE622" s="32">
        <f t="shared" si="266"/>
        <v>19.464285714285715</v>
      </c>
      <c r="AF622" s="32">
        <f t="shared" si="287"/>
        <v>19.464285714285715</v>
      </c>
      <c r="AG622" s="40" t="s">
        <v>8</v>
      </c>
      <c r="AH622" s="52" t="s">
        <v>9</v>
      </c>
      <c r="AI622" s="40" t="s">
        <v>8</v>
      </c>
      <c r="AJ622" s="52" t="s">
        <v>9</v>
      </c>
      <c r="AK622" s="97">
        <v>20</v>
      </c>
      <c r="AL622" s="52" t="s">
        <v>9</v>
      </c>
      <c r="AM622" s="32">
        <f t="shared" si="288"/>
        <v>19.464285714285715</v>
      </c>
      <c r="AN622" s="40">
        <f t="shared" si="289"/>
        <v>19.464285714285715</v>
      </c>
      <c r="AO622" s="118" t="s">
        <v>2853</v>
      </c>
      <c r="AP622" s="49">
        <v>2011</v>
      </c>
      <c r="AQ622" s="49" t="s">
        <v>1813</v>
      </c>
      <c r="AR622" s="49" t="s">
        <v>1145</v>
      </c>
      <c r="AS622" s="49" t="s">
        <v>249</v>
      </c>
      <c r="AT622" s="49" t="s">
        <v>62</v>
      </c>
      <c r="AU622" s="114" t="str">
        <f t="shared" si="275"/>
        <v>Ledesma, C., 2011</v>
      </c>
      <c r="AV622" s="3"/>
      <c r="AW622" s="50" t="s">
        <v>838</v>
      </c>
    </row>
    <row r="623" spans="1:49" s="13" customFormat="1" x14ac:dyDescent="0.3">
      <c r="A623" s="49" t="s">
        <v>14</v>
      </c>
      <c r="B623" s="97">
        <v>1</v>
      </c>
      <c r="C623" s="32" t="s">
        <v>8</v>
      </c>
      <c r="D623" s="31" t="str">
        <f t="shared" si="267"/>
        <v>NA</v>
      </c>
      <c r="E623" s="32">
        <f t="shared" si="283"/>
        <v>1</v>
      </c>
      <c r="F623" s="40"/>
      <c r="G623" s="32" t="s">
        <v>8</v>
      </c>
      <c r="H623" s="31" t="s">
        <v>15</v>
      </c>
      <c r="I623" s="49" t="s">
        <v>1149</v>
      </c>
      <c r="J623" s="49" t="s">
        <v>250</v>
      </c>
      <c r="K623" s="49">
        <v>773</v>
      </c>
      <c r="L623" s="31"/>
      <c r="M623" s="49" t="s">
        <v>24</v>
      </c>
      <c r="N623" s="49" t="s">
        <v>1451</v>
      </c>
      <c r="O623" s="31"/>
      <c r="P623" s="49" t="s">
        <v>199</v>
      </c>
      <c r="Q623" s="56">
        <v>6.1</v>
      </c>
      <c r="R623" s="31" t="str">
        <f t="shared" si="263"/>
        <v>NA</v>
      </c>
      <c r="S623" s="49">
        <v>3</v>
      </c>
      <c r="T623" s="49">
        <v>773</v>
      </c>
      <c r="U623" s="31" t="s">
        <v>8</v>
      </c>
      <c r="V623" s="31"/>
      <c r="W623" s="31"/>
      <c r="X623" s="49" t="s">
        <v>29</v>
      </c>
      <c r="Y623" s="32" t="str">
        <f t="shared" si="285"/>
        <v>NA</v>
      </c>
      <c r="Z623" s="32" t="str">
        <f t="shared" si="286"/>
        <v>NA</v>
      </c>
      <c r="AA623" s="52">
        <v>20</v>
      </c>
      <c r="AB623" s="49" t="s">
        <v>9</v>
      </c>
      <c r="AC623" s="32" t="str">
        <f t="shared" si="264"/>
        <v>NA</v>
      </c>
      <c r="AD623" s="32">
        <f t="shared" si="265"/>
        <v>20</v>
      </c>
      <c r="AE623" s="32">
        <f t="shared" si="266"/>
        <v>54.5</v>
      </c>
      <c r="AF623" s="32">
        <f t="shared" si="287"/>
        <v>54.5</v>
      </c>
      <c r="AG623" s="40" t="s">
        <v>8</v>
      </c>
      <c r="AH623" s="52" t="s">
        <v>9</v>
      </c>
      <c r="AI623" s="40" t="s">
        <v>8</v>
      </c>
      <c r="AJ623" s="52" t="s">
        <v>9</v>
      </c>
      <c r="AK623" s="97">
        <v>55</v>
      </c>
      <c r="AL623" s="52" t="s">
        <v>9</v>
      </c>
      <c r="AM623" s="32">
        <f t="shared" si="288"/>
        <v>54.5</v>
      </c>
      <c r="AN623" s="40">
        <f t="shared" si="289"/>
        <v>54.5</v>
      </c>
      <c r="AO623" s="118" t="s">
        <v>2853</v>
      </c>
      <c r="AP623" s="49">
        <v>2011</v>
      </c>
      <c r="AQ623" s="49" t="s">
        <v>1813</v>
      </c>
      <c r="AR623" s="49" t="s">
        <v>1145</v>
      </c>
      <c r="AS623" s="49" t="s">
        <v>249</v>
      </c>
      <c r="AT623" s="49" t="s">
        <v>62</v>
      </c>
      <c r="AU623" s="114" t="str">
        <f t="shared" si="275"/>
        <v>Ledesma, C., 2011</v>
      </c>
      <c r="AV623" s="3"/>
      <c r="AW623" s="50" t="s">
        <v>817</v>
      </c>
    </row>
    <row r="624" spans="1:49" s="13" customFormat="1" x14ac:dyDescent="0.3">
      <c r="A624" s="49" t="s">
        <v>14</v>
      </c>
      <c r="B624" s="97">
        <v>1</v>
      </c>
      <c r="C624" s="32" t="s">
        <v>8</v>
      </c>
      <c r="D624" s="31" t="str">
        <f t="shared" si="267"/>
        <v>NA</v>
      </c>
      <c r="E624" s="32">
        <f t="shared" si="283"/>
        <v>1</v>
      </c>
      <c r="F624" s="40"/>
      <c r="G624" s="32" t="s">
        <v>8</v>
      </c>
      <c r="H624" s="49" t="s">
        <v>582</v>
      </c>
      <c r="I624" s="49" t="s">
        <v>1147</v>
      </c>
      <c r="J624" s="49" t="s">
        <v>250</v>
      </c>
      <c r="K624" s="49">
        <v>773</v>
      </c>
      <c r="L624" s="31"/>
      <c r="M624" s="49" t="s">
        <v>24</v>
      </c>
      <c r="N624" s="49" t="s">
        <v>1451</v>
      </c>
      <c r="O624" s="31"/>
      <c r="P624" s="49" t="s">
        <v>199</v>
      </c>
      <c r="Q624" s="31"/>
      <c r="R624" s="31" t="str">
        <f t="shared" si="263"/>
        <v>NA</v>
      </c>
      <c r="S624" s="49">
        <v>3</v>
      </c>
      <c r="T624" s="49">
        <v>773</v>
      </c>
      <c r="U624" s="31" t="s">
        <v>8</v>
      </c>
      <c r="V624" s="31"/>
      <c r="W624" s="31"/>
      <c r="X624" s="49" t="s">
        <v>29</v>
      </c>
      <c r="Y624" s="32" t="str">
        <f t="shared" si="285"/>
        <v>NA</v>
      </c>
      <c r="Z624" s="32" t="str">
        <f t="shared" si="286"/>
        <v>NA</v>
      </c>
      <c r="AA624" s="52">
        <v>56</v>
      </c>
      <c r="AB624" s="49" t="s">
        <v>9</v>
      </c>
      <c r="AC624" s="32" t="str">
        <f t="shared" si="264"/>
        <v>NA</v>
      </c>
      <c r="AD624" s="32">
        <f t="shared" si="265"/>
        <v>56</v>
      </c>
      <c r="AE624" s="32">
        <f t="shared" si="266"/>
        <v>19.464285714285715</v>
      </c>
      <c r="AF624" s="32">
        <f t="shared" si="287"/>
        <v>19.464285714285715</v>
      </c>
      <c r="AG624" s="40" t="s">
        <v>8</v>
      </c>
      <c r="AH624" s="52" t="s">
        <v>9</v>
      </c>
      <c r="AI624" s="40" t="s">
        <v>8</v>
      </c>
      <c r="AJ624" s="52" t="s">
        <v>9</v>
      </c>
      <c r="AK624" s="97">
        <v>20</v>
      </c>
      <c r="AL624" s="52" t="s">
        <v>9</v>
      </c>
      <c r="AM624" s="32">
        <f t="shared" si="288"/>
        <v>19.464285714285715</v>
      </c>
      <c r="AN624" s="40">
        <f t="shared" si="289"/>
        <v>19.464285714285715</v>
      </c>
      <c r="AO624" s="118" t="s">
        <v>2853</v>
      </c>
      <c r="AP624" s="49">
        <v>2011</v>
      </c>
      <c r="AQ624" s="49" t="s">
        <v>1813</v>
      </c>
      <c r="AR624" s="49" t="s">
        <v>1145</v>
      </c>
      <c r="AS624" s="49" t="s">
        <v>249</v>
      </c>
      <c r="AT624" s="49" t="s">
        <v>62</v>
      </c>
      <c r="AU624" s="114" t="str">
        <f t="shared" si="275"/>
        <v>Ledesma, C., 2011</v>
      </c>
      <c r="AV624" s="3"/>
      <c r="AW624" s="50"/>
    </row>
    <row r="625" spans="1:49" s="13" customFormat="1" x14ac:dyDescent="0.3">
      <c r="A625" s="49" t="s">
        <v>14</v>
      </c>
      <c r="B625" s="97">
        <v>1</v>
      </c>
      <c r="C625" s="32" t="s">
        <v>8</v>
      </c>
      <c r="D625" s="31" t="str">
        <f t="shared" si="267"/>
        <v>NA</v>
      </c>
      <c r="E625" s="32">
        <f t="shared" si="283"/>
        <v>1</v>
      </c>
      <c r="F625" s="40"/>
      <c r="G625" s="32" t="s">
        <v>8</v>
      </c>
      <c r="H625" s="49" t="s">
        <v>253</v>
      </c>
      <c r="I625" s="49" t="s">
        <v>1150</v>
      </c>
      <c r="J625" s="49" t="s">
        <v>250</v>
      </c>
      <c r="K625" s="49">
        <v>673</v>
      </c>
      <c r="L625" s="31"/>
      <c r="M625" s="49" t="s">
        <v>24</v>
      </c>
      <c r="N625" s="49" t="s">
        <v>1451</v>
      </c>
      <c r="O625" s="31"/>
      <c r="P625" s="49" t="s">
        <v>199</v>
      </c>
      <c r="Q625" s="56">
        <v>4.4000000000000004</v>
      </c>
      <c r="R625" s="31" t="str">
        <f t="shared" si="263"/>
        <v>NA</v>
      </c>
      <c r="S625" s="49">
        <v>3</v>
      </c>
      <c r="T625" s="49">
        <v>773</v>
      </c>
      <c r="U625" s="31" t="s">
        <v>8</v>
      </c>
      <c r="V625" s="31"/>
      <c r="W625" s="31"/>
      <c r="X625" s="49" t="s">
        <v>29</v>
      </c>
      <c r="Y625" s="32" t="str">
        <f t="shared" si="285"/>
        <v>NA</v>
      </c>
      <c r="Z625" s="32" t="str">
        <f t="shared" si="286"/>
        <v>NA</v>
      </c>
      <c r="AA625" s="52">
        <v>25</v>
      </c>
      <c r="AB625" s="49" t="s">
        <v>9</v>
      </c>
      <c r="AC625" s="32" t="str">
        <f t="shared" si="264"/>
        <v>NA</v>
      </c>
      <c r="AD625" s="32">
        <f t="shared" si="265"/>
        <v>25</v>
      </c>
      <c r="AE625" s="32">
        <f t="shared" si="266"/>
        <v>43.6</v>
      </c>
      <c r="AF625" s="32">
        <f t="shared" si="287"/>
        <v>43.6</v>
      </c>
      <c r="AG625" s="40" t="s">
        <v>8</v>
      </c>
      <c r="AH625" s="52" t="s">
        <v>9</v>
      </c>
      <c r="AI625" s="40" t="s">
        <v>8</v>
      </c>
      <c r="AJ625" s="52" t="s">
        <v>9</v>
      </c>
      <c r="AK625" s="97">
        <v>45</v>
      </c>
      <c r="AL625" s="52" t="s">
        <v>9</v>
      </c>
      <c r="AM625" s="32">
        <f t="shared" si="288"/>
        <v>43.6</v>
      </c>
      <c r="AN625" s="40">
        <f t="shared" si="289"/>
        <v>43.6</v>
      </c>
      <c r="AO625" s="118" t="s">
        <v>2853</v>
      </c>
      <c r="AP625" s="49">
        <v>2011</v>
      </c>
      <c r="AQ625" s="49" t="s">
        <v>1813</v>
      </c>
      <c r="AR625" s="49" t="s">
        <v>1145</v>
      </c>
      <c r="AS625" s="49" t="s">
        <v>249</v>
      </c>
      <c r="AT625" s="49" t="s">
        <v>62</v>
      </c>
      <c r="AU625" s="114" t="str">
        <f t="shared" si="275"/>
        <v>Ledesma, C., 2011</v>
      </c>
      <c r="AV625" s="3"/>
      <c r="AW625" s="50" t="s">
        <v>1157</v>
      </c>
    </row>
    <row r="626" spans="1:49" s="13" customFormat="1" x14ac:dyDescent="0.3">
      <c r="A626" s="49" t="s">
        <v>14</v>
      </c>
      <c r="B626" s="97">
        <v>1</v>
      </c>
      <c r="C626" s="32" t="s">
        <v>8</v>
      </c>
      <c r="D626" s="31" t="str">
        <f t="shared" si="267"/>
        <v>NA</v>
      </c>
      <c r="E626" s="32">
        <f t="shared" si="283"/>
        <v>1</v>
      </c>
      <c r="F626" s="40"/>
      <c r="G626" s="32" t="s">
        <v>8</v>
      </c>
      <c r="H626" s="49" t="s">
        <v>252</v>
      </c>
      <c r="I626" s="49" t="s">
        <v>1151</v>
      </c>
      <c r="J626" s="49" t="s">
        <v>250</v>
      </c>
      <c r="K626" s="49">
        <v>823</v>
      </c>
      <c r="L626" s="31"/>
      <c r="M626" s="49" t="s">
        <v>24</v>
      </c>
      <c r="N626" s="49" t="s">
        <v>1451</v>
      </c>
      <c r="O626" s="31"/>
      <c r="P626" s="49" t="s">
        <v>199</v>
      </c>
      <c r="Q626" s="56">
        <v>4.3</v>
      </c>
      <c r="R626" s="31" t="str">
        <f t="shared" si="263"/>
        <v>NA</v>
      </c>
      <c r="S626" s="49">
        <v>3</v>
      </c>
      <c r="T626" s="49">
        <v>773</v>
      </c>
      <c r="U626" s="31" t="s">
        <v>8</v>
      </c>
      <c r="V626" s="31"/>
      <c r="W626" s="31"/>
      <c r="X626" s="49" t="s">
        <v>29</v>
      </c>
      <c r="Y626" s="32" t="str">
        <f t="shared" si="285"/>
        <v>NA</v>
      </c>
      <c r="Z626" s="32" t="str">
        <f t="shared" si="286"/>
        <v>NA</v>
      </c>
      <c r="AA626" s="52">
        <v>22</v>
      </c>
      <c r="AB626" s="49" t="s">
        <v>9</v>
      </c>
      <c r="AC626" s="32" t="str">
        <f t="shared" si="264"/>
        <v>NA</v>
      </c>
      <c r="AD626" s="32">
        <f t="shared" si="265"/>
        <v>22</v>
      </c>
      <c r="AE626" s="32">
        <f t="shared" si="266"/>
        <v>49.545454545454547</v>
      </c>
      <c r="AF626" s="32">
        <f t="shared" si="287"/>
        <v>49.545454545454547</v>
      </c>
      <c r="AG626" s="40" t="s">
        <v>8</v>
      </c>
      <c r="AH626" s="52" t="s">
        <v>9</v>
      </c>
      <c r="AI626" s="40" t="s">
        <v>8</v>
      </c>
      <c r="AJ626" s="52" t="s">
        <v>9</v>
      </c>
      <c r="AK626" s="97">
        <v>50</v>
      </c>
      <c r="AL626" s="52" t="s">
        <v>9</v>
      </c>
      <c r="AM626" s="32">
        <f t="shared" si="288"/>
        <v>49.545454545454547</v>
      </c>
      <c r="AN626" s="40">
        <f t="shared" si="289"/>
        <v>49.545454545454547</v>
      </c>
      <c r="AO626" s="118" t="s">
        <v>2853</v>
      </c>
      <c r="AP626" s="49">
        <v>2011</v>
      </c>
      <c r="AQ626" s="49" t="s">
        <v>1813</v>
      </c>
      <c r="AR626" s="49" t="s">
        <v>1145</v>
      </c>
      <c r="AS626" s="49" t="s">
        <v>249</v>
      </c>
      <c r="AT626" s="49" t="s">
        <v>62</v>
      </c>
      <c r="AU626" s="114" t="str">
        <f t="shared" si="275"/>
        <v>Ledesma, C., 2011</v>
      </c>
      <c r="AV626" s="3"/>
      <c r="AW626" s="50" t="s">
        <v>1155</v>
      </c>
    </row>
    <row r="627" spans="1:49" s="13" customFormat="1" x14ac:dyDescent="0.3">
      <c r="A627" s="49" t="s">
        <v>14</v>
      </c>
      <c r="B627" s="97">
        <v>1</v>
      </c>
      <c r="C627" s="32" t="s">
        <v>8</v>
      </c>
      <c r="D627" s="31" t="str">
        <f t="shared" si="267"/>
        <v>NA</v>
      </c>
      <c r="E627" s="32">
        <f t="shared" si="283"/>
        <v>1</v>
      </c>
      <c r="F627" s="40"/>
      <c r="G627" s="32" t="s">
        <v>8</v>
      </c>
      <c r="H627" s="49" t="s">
        <v>1414</v>
      </c>
      <c r="I627" s="49" t="s">
        <v>1152</v>
      </c>
      <c r="J627" s="49" t="s">
        <v>250</v>
      </c>
      <c r="K627" s="49">
        <v>723</v>
      </c>
      <c r="L627" s="31"/>
      <c r="M627" s="49" t="s">
        <v>24</v>
      </c>
      <c r="N627" s="49" t="s">
        <v>1451</v>
      </c>
      <c r="O627" s="31"/>
      <c r="P627" s="49" t="s">
        <v>199</v>
      </c>
      <c r="Q627" s="56">
        <v>8.5</v>
      </c>
      <c r="R627" s="31" t="str">
        <f t="shared" si="263"/>
        <v>NA</v>
      </c>
      <c r="S627" s="49">
        <v>3</v>
      </c>
      <c r="T627" s="49">
        <v>773</v>
      </c>
      <c r="U627" s="31" t="s">
        <v>8</v>
      </c>
      <c r="V627" s="31"/>
      <c r="W627" s="31"/>
      <c r="X627" s="49" t="s">
        <v>29</v>
      </c>
      <c r="Y627" s="32" t="str">
        <f t="shared" si="285"/>
        <v>NA</v>
      </c>
      <c r="Z627" s="32" t="str">
        <f t="shared" si="286"/>
        <v>NA</v>
      </c>
      <c r="AA627" s="52">
        <v>17</v>
      </c>
      <c r="AB627" s="49" t="s">
        <v>9</v>
      </c>
      <c r="AC627" s="32" t="str">
        <f t="shared" si="264"/>
        <v>NA</v>
      </c>
      <c r="AD627" s="32">
        <f t="shared" si="265"/>
        <v>17</v>
      </c>
      <c r="AE627" s="32">
        <f t="shared" si="266"/>
        <v>64.117647058823536</v>
      </c>
      <c r="AF627" s="32">
        <f t="shared" si="287"/>
        <v>64.117647058823536</v>
      </c>
      <c r="AG627" s="40" t="s">
        <v>8</v>
      </c>
      <c r="AH627" s="52" t="s">
        <v>9</v>
      </c>
      <c r="AI627" s="40" t="s">
        <v>8</v>
      </c>
      <c r="AJ627" s="52" t="s">
        <v>9</v>
      </c>
      <c r="AK627" s="97">
        <v>65</v>
      </c>
      <c r="AL627" s="52">
        <v>15</v>
      </c>
      <c r="AM627" s="32">
        <f t="shared" si="288"/>
        <v>64.117647058823536</v>
      </c>
      <c r="AN627" s="40">
        <f t="shared" si="289"/>
        <v>64.117647058823536</v>
      </c>
      <c r="AO627" s="118" t="s">
        <v>2853</v>
      </c>
      <c r="AP627" s="49">
        <v>2011</v>
      </c>
      <c r="AQ627" s="49" t="s">
        <v>1813</v>
      </c>
      <c r="AR627" s="49" t="s">
        <v>1145</v>
      </c>
      <c r="AS627" s="49" t="s">
        <v>249</v>
      </c>
      <c r="AT627" s="49" t="s">
        <v>62</v>
      </c>
      <c r="AU627" s="114" t="str">
        <f t="shared" si="275"/>
        <v>Ledesma, C., 2011</v>
      </c>
      <c r="AV627" s="3"/>
      <c r="AW627" s="50" t="s">
        <v>827</v>
      </c>
    </row>
    <row r="628" spans="1:49" s="13" customFormat="1" x14ac:dyDescent="0.3">
      <c r="A628" s="49" t="s">
        <v>14</v>
      </c>
      <c r="B628" s="97">
        <v>1</v>
      </c>
      <c r="C628" s="32" t="s">
        <v>8</v>
      </c>
      <c r="D628" s="31" t="str">
        <f t="shared" si="267"/>
        <v>NA</v>
      </c>
      <c r="E628" s="32">
        <f t="shared" si="283"/>
        <v>1</v>
      </c>
      <c r="F628" s="40"/>
      <c r="G628" s="32" t="s">
        <v>8</v>
      </c>
      <c r="H628" s="49" t="s">
        <v>251</v>
      </c>
      <c r="I628" s="49" t="s">
        <v>1153</v>
      </c>
      <c r="J628" s="49" t="s">
        <v>250</v>
      </c>
      <c r="K628" s="49">
        <v>1023</v>
      </c>
      <c r="L628" s="31"/>
      <c r="M628" s="49" t="s">
        <v>24</v>
      </c>
      <c r="N628" s="49" t="s">
        <v>1451</v>
      </c>
      <c r="O628" s="31"/>
      <c r="P628" s="49" t="s">
        <v>199</v>
      </c>
      <c r="Q628" s="56">
        <v>1.5</v>
      </c>
      <c r="R628" s="31" t="str">
        <f t="shared" si="263"/>
        <v>NA</v>
      </c>
      <c r="S628" s="49">
        <v>3</v>
      </c>
      <c r="T628" s="49">
        <v>773</v>
      </c>
      <c r="U628" s="31" t="s">
        <v>8</v>
      </c>
      <c r="V628" s="31"/>
      <c r="W628" s="31"/>
      <c r="X628" s="49" t="s">
        <v>29</v>
      </c>
      <c r="Y628" s="32" t="str">
        <f t="shared" si="285"/>
        <v>NA</v>
      </c>
      <c r="Z628" s="32" t="str">
        <f t="shared" si="286"/>
        <v>NA</v>
      </c>
      <c r="AA628" s="52">
        <v>10</v>
      </c>
      <c r="AB628" s="49" t="s">
        <v>9</v>
      </c>
      <c r="AC628" s="32" t="str">
        <f t="shared" si="264"/>
        <v>NA</v>
      </c>
      <c r="AD628" s="32">
        <f t="shared" si="265"/>
        <v>10</v>
      </c>
      <c r="AE628" s="32">
        <f t="shared" si="266"/>
        <v>109</v>
      </c>
      <c r="AF628" s="32">
        <f t="shared" si="287"/>
        <v>109</v>
      </c>
      <c r="AG628" s="40" t="s">
        <v>8</v>
      </c>
      <c r="AH628" s="52" t="s">
        <v>9</v>
      </c>
      <c r="AI628" s="40" t="s">
        <v>8</v>
      </c>
      <c r="AJ628" s="52" t="s">
        <v>9</v>
      </c>
      <c r="AK628" s="97">
        <v>115</v>
      </c>
      <c r="AL628" s="52">
        <v>5</v>
      </c>
      <c r="AM628" s="32">
        <f t="shared" si="288"/>
        <v>109</v>
      </c>
      <c r="AN628" s="40">
        <f t="shared" si="289"/>
        <v>109</v>
      </c>
      <c r="AO628" s="118" t="s">
        <v>2853</v>
      </c>
      <c r="AP628" s="49">
        <v>2011</v>
      </c>
      <c r="AQ628" s="49" t="s">
        <v>1813</v>
      </c>
      <c r="AR628" s="49" t="s">
        <v>1145</v>
      </c>
      <c r="AS628" s="49" t="s">
        <v>249</v>
      </c>
      <c r="AT628" s="49" t="s">
        <v>62</v>
      </c>
      <c r="AU628" s="114" t="str">
        <f t="shared" si="275"/>
        <v>Ledesma, C., 2011</v>
      </c>
      <c r="AV628" s="3"/>
      <c r="AW628" s="50" t="s">
        <v>1156</v>
      </c>
    </row>
    <row r="629" spans="1:49" s="13" customFormat="1" x14ac:dyDescent="0.3">
      <c r="A629" s="49" t="s">
        <v>14</v>
      </c>
      <c r="B629" s="97">
        <v>1</v>
      </c>
      <c r="C629" s="32" t="s">
        <v>8</v>
      </c>
      <c r="D629" s="31" t="str">
        <f t="shared" si="267"/>
        <v>NA</v>
      </c>
      <c r="E629" s="32">
        <f t="shared" si="283"/>
        <v>1</v>
      </c>
      <c r="F629" s="40"/>
      <c r="G629" s="32" t="s">
        <v>8</v>
      </c>
      <c r="H629" s="49" t="s">
        <v>1013</v>
      </c>
      <c r="I629" s="49" t="s">
        <v>1154</v>
      </c>
      <c r="J629" s="49" t="s">
        <v>250</v>
      </c>
      <c r="K629" s="49">
        <v>1023</v>
      </c>
      <c r="L629" s="31"/>
      <c r="M629" s="49" t="s">
        <v>24</v>
      </c>
      <c r="N629" s="49" t="s">
        <v>1451</v>
      </c>
      <c r="O629" s="31"/>
      <c r="P629" s="49" t="s">
        <v>199</v>
      </c>
      <c r="Q629" s="31"/>
      <c r="R629" s="31" t="str">
        <f t="shared" si="263"/>
        <v>NA</v>
      </c>
      <c r="S629" s="49">
        <v>3</v>
      </c>
      <c r="T629" s="49">
        <v>773</v>
      </c>
      <c r="U629" s="31" t="s">
        <v>8</v>
      </c>
      <c r="V629" s="31"/>
      <c r="W629" s="31"/>
      <c r="X629" s="49" t="s">
        <v>29</v>
      </c>
      <c r="Y629" s="32" t="str">
        <f t="shared" si="285"/>
        <v>NA</v>
      </c>
      <c r="Z629" s="32" t="str">
        <f t="shared" si="286"/>
        <v>NA</v>
      </c>
      <c r="AA629" s="52">
        <v>16</v>
      </c>
      <c r="AB629" s="49" t="s">
        <v>9</v>
      </c>
      <c r="AC629" s="32" t="str">
        <f t="shared" si="264"/>
        <v>NA</v>
      </c>
      <c r="AD629" s="32">
        <f t="shared" si="265"/>
        <v>16</v>
      </c>
      <c r="AE629" s="32">
        <f t="shared" si="266"/>
        <v>68.125</v>
      </c>
      <c r="AF629" s="32">
        <f t="shared" si="287"/>
        <v>68.125</v>
      </c>
      <c r="AG629" s="40" t="s">
        <v>8</v>
      </c>
      <c r="AH629" s="52" t="s">
        <v>9</v>
      </c>
      <c r="AI629" s="40" t="s">
        <v>8</v>
      </c>
      <c r="AJ629" s="52" t="s">
        <v>9</v>
      </c>
      <c r="AK629" s="97">
        <v>70</v>
      </c>
      <c r="AL629" s="52" t="s">
        <v>9</v>
      </c>
      <c r="AM629" s="32">
        <f t="shared" si="288"/>
        <v>68.125</v>
      </c>
      <c r="AN629" s="40">
        <f t="shared" si="289"/>
        <v>68.125</v>
      </c>
      <c r="AO629" s="118" t="s">
        <v>2853</v>
      </c>
      <c r="AP629" s="49">
        <v>2011</v>
      </c>
      <c r="AQ629" s="49" t="s">
        <v>1813</v>
      </c>
      <c r="AR629" s="49" t="s">
        <v>1145</v>
      </c>
      <c r="AS629" s="49" t="s">
        <v>249</v>
      </c>
      <c r="AT629" s="49" t="s">
        <v>62</v>
      </c>
      <c r="AU629" s="114" t="str">
        <f t="shared" si="275"/>
        <v>Ledesma, C., 2011</v>
      </c>
      <c r="AV629" s="3"/>
      <c r="AW629" s="50"/>
    </row>
    <row r="630" spans="1:49" s="111" customFormat="1" x14ac:dyDescent="0.3">
      <c r="A630" s="53" t="s">
        <v>1954</v>
      </c>
      <c r="B630" s="102">
        <v>32</v>
      </c>
      <c r="C630" s="32" t="s">
        <v>8</v>
      </c>
      <c r="D630" s="31" t="str">
        <f t="shared" si="267"/>
        <v>NA</v>
      </c>
      <c r="E630" s="32">
        <f t="shared" si="283"/>
        <v>32</v>
      </c>
      <c r="F630" s="40"/>
      <c r="G630" s="32" t="s">
        <v>8</v>
      </c>
      <c r="H630" s="53" t="s">
        <v>63</v>
      </c>
      <c r="I630" s="53" t="s">
        <v>1159</v>
      </c>
      <c r="J630" s="53" t="s">
        <v>9</v>
      </c>
      <c r="K630" s="31"/>
      <c r="L630" s="31"/>
      <c r="M630" s="53" t="s">
        <v>10</v>
      </c>
      <c r="N630" s="34" t="s">
        <v>16</v>
      </c>
      <c r="O630" s="31"/>
      <c r="P630" s="53" t="s">
        <v>199</v>
      </c>
      <c r="Q630" s="31"/>
      <c r="R630" s="31" t="str">
        <f t="shared" si="263"/>
        <v>NA</v>
      </c>
      <c r="S630" s="31"/>
      <c r="T630" s="31"/>
      <c r="U630" s="53" t="s">
        <v>1427</v>
      </c>
      <c r="V630" s="31"/>
      <c r="W630" s="53">
        <v>298</v>
      </c>
      <c r="X630" s="53" t="s">
        <v>29</v>
      </c>
      <c r="Y630" s="32" t="str">
        <f t="shared" si="285"/>
        <v>NA</v>
      </c>
      <c r="Z630" s="32" t="str">
        <f t="shared" si="286"/>
        <v>NA</v>
      </c>
      <c r="AA630" s="32" t="s">
        <v>8</v>
      </c>
      <c r="AB630" s="53" t="s">
        <v>9</v>
      </c>
      <c r="AC630" s="32">
        <f t="shared" si="264"/>
        <v>34.0625</v>
      </c>
      <c r="AD630" s="32">
        <f t="shared" si="265"/>
        <v>34.0625</v>
      </c>
      <c r="AE630" s="32" t="str">
        <f t="shared" si="266"/>
        <v>NA</v>
      </c>
      <c r="AF630" s="32" t="str">
        <f t="shared" si="287"/>
        <v>NA</v>
      </c>
      <c r="AG630" s="40" t="s">
        <v>8</v>
      </c>
      <c r="AH630" s="110" t="s">
        <v>9</v>
      </c>
      <c r="AI630" s="40" t="s">
        <v>8</v>
      </c>
      <c r="AJ630" s="110" t="s">
        <v>9</v>
      </c>
      <c r="AK630" s="102">
        <v>32</v>
      </c>
      <c r="AL630" s="110" t="s">
        <v>9</v>
      </c>
      <c r="AM630" s="32">
        <f t="shared" si="288"/>
        <v>32</v>
      </c>
      <c r="AN630" s="40">
        <f t="shared" si="289"/>
        <v>32</v>
      </c>
      <c r="AO630" s="53" t="s">
        <v>2842</v>
      </c>
      <c r="AP630" s="53">
        <v>2011</v>
      </c>
      <c r="AQ630" s="53" t="s">
        <v>1814</v>
      </c>
      <c r="AR630" s="53" t="s">
        <v>11</v>
      </c>
      <c r="AS630" s="53" t="s">
        <v>247</v>
      </c>
      <c r="AT630" s="53" t="s">
        <v>242</v>
      </c>
      <c r="AU630" s="114" t="str">
        <f t="shared" si="275"/>
        <v>Yang, J., 2011</v>
      </c>
      <c r="AV630" s="53" t="s">
        <v>1431</v>
      </c>
      <c r="AW630" s="50"/>
    </row>
    <row r="631" spans="1:49" s="111" customFormat="1" x14ac:dyDescent="0.3">
      <c r="A631" s="53" t="s">
        <v>1954</v>
      </c>
      <c r="B631" s="102">
        <v>18</v>
      </c>
      <c r="C631" s="32" t="s">
        <v>8</v>
      </c>
      <c r="D631" s="31" t="str">
        <f t="shared" si="267"/>
        <v>NA</v>
      </c>
      <c r="E631" s="32">
        <f t="shared" si="283"/>
        <v>18</v>
      </c>
      <c r="F631" s="40"/>
      <c r="G631" s="32" t="s">
        <v>8</v>
      </c>
      <c r="H631" s="53" t="s">
        <v>63</v>
      </c>
      <c r="I631" s="53" t="s">
        <v>1159</v>
      </c>
      <c r="J631" s="53" t="s">
        <v>9</v>
      </c>
      <c r="K631" s="31"/>
      <c r="L631" s="31"/>
      <c r="M631" s="53" t="s">
        <v>10</v>
      </c>
      <c r="N631" s="34" t="s">
        <v>16</v>
      </c>
      <c r="O631" s="31"/>
      <c r="P631" s="53" t="s">
        <v>199</v>
      </c>
      <c r="Q631" s="31"/>
      <c r="R631" s="31" t="str">
        <f t="shared" si="263"/>
        <v>NA</v>
      </c>
      <c r="S631" s="31"/>
      <c r="T631" s="31"/>
      <c r="U631" s="53" t="s">
        <v>1427</v>
      </c>
      <c r="V631" s="31"/>
      <c r="W631" s="53">
        <v>298</v>
      </c>
      <c r="X631" s="53" t="s">
        <v>29</v>
      </c>
      <c r="Y631" s="32" t="str">
        <f t="shared" si="285"/>
        <v>NA</v>
      </c>
      <c r="Z631" s="32" t="str">
        <f t="shared" si="286"/>
        <v>NA</v>
      </c>
      <c r="AA631" s="32" t="s">
        <v>8</v>
      </c>
      <c r="AB631" s="53" t="s">
        <v>9</v>
      </c>
      <c r="AC631" s="32">
        <f t="shared" si="264"/>
        <v>49.545454545454547</v>
      </c>
      <c r="AD631" s="32">
        <f t="shared" si="265"/>
        <v>49.545454545454547</v>
      </c>
      <c r="AE631" s="32" t="str">
        <f t="shared" si="266"/>
        <v>NA</v>
      </c>
      <c r="AF631" s="32" t="str">
        <f t="shared" si="287"/>
        <v>NA</v>
      </c>
      <c r="AG631" s="40" t="s">
        <v>8</v>
      </c>
      <c r="AH631" s="110" t="s">
        <v>9</v>
      </c>
      <c r="AI631" s="40" t="s">
        <v>8</v>
      </c>
      <c r="AJ631" s="110" t="s">
        <v>9</v>
      </c>
      <c r="AK631" s="102">
        <v>22</v>
      </c>
      <c r="AL631" s="110" t="s">
        <v>9</v>
      </c>
      <c r="AM631" s="32">
        <f t="shared" si="288"/>
        <v>22</v>
      </c>
      <c r="AN631" s="40">
        <f t="shared" si="289"/>
        <v>22</v>
      </c>
      <c r="AO631" s="53" t="s">
        <v>2842</v>
      </c>
      <c r="AP631" s="53">
        <v>2011</v>
      </c>
      <c r="AQ631" s="53" t="s">
        <v>1814</v>
      </c>
      <c r="AR631" s="53" t="s">
        <v>11</v>
      </c>
      <c r="AS631" s="53" t="s">
        <v>247</v>
      </c>
      <c r="AT631" s="53" t="s">
        <v>242</v>
      </c>
      <c r="AU631" s="114" t="str">
        <f t="shared" si="275"/>
        <v>Yang, J., 2011</v>
      </c>
      <c r="AV631" s="53" t="s">
        <v>1431</v>
      </c>
      <c r="AW631" s="50"/>
    </row>
    <row r="632" spans="1:49" s="111" customFormat="1" x14ac:dyDescent="0.3">
      <c r="A632" s="53" t="s">
        <v>1954</v>
      </c>
      <c r="B632" s="102">
        <v>25</v>
      </c>
      <c r="C632" s="32" t="s">
        <v>8</v>
      </c>
      <c r="D632" s="31" t="str">
        <f t="shared" si="267"/>
        <v>NA</v>
      </c>
      <c r="E632" s="32">
        <f t="shared" si="283"/>
        <v>25</v>
      </c>
      <c r="F632" s="40"/>
      <c r="G632" s="32" t="s">
        <v>8</v>
      </c>
      <c r="H632" s="53" t="s">
        <v>63</v>
      </c>
      <c r="I632" s="53" t="s">
        <v>1159</v>
      </c>
      <c r="J632" s="53" t="s">
        <v>9</v>
      </c>
      <c r="K632" s="31"/>
      <c r="L632" s="31"/>
      <c r="M632" s="53" t="s">
        <v>10</v>
      </c>
      <c r="N632" s="34" t="s">
        <v>16</v>
      </c>
      <c r="O632" s="31"/>
      <c r="P632" s="53" t="s">
        <v>199</v>
      </c>
      <c r="Q632" s="31"/>
      <c r="R632" s="31" t="str">
        <f t="shared" si="263"/>
        <v>NA</v>
      </c>
      <c r="S632" s="31"/>
      <c r="T632" s="31"/>
      <c r="U632" s="53" t="s">
        <v>1427</v>
      </c>
      <c r="V632" s="31"/>
      <c r="W632" s="53">
        <v>298</v>
      </c>
      <c r="X632" s="53" t="s">
        <v>29</v>
      </c>
      <c r="Y632" s="32" t="str">
        <f t="shared" si="285"/>
        <v>NA</v>
      </c>
      <c r="Z632" s="32" t="str">
        <f t="shared" si="286"/>
        <v>NA</v>
      </c>
      <c r="AA632" s="32" t="s">
        <v>8</v>
      </c>
      <c r="AB632" s="53" t="s">
        <v>9</v>
      </c>
      <c r="AC632" s="32">
        <f t="shared" si="264"/>
        <v>36.333333333333336</v>
      </c>
      <c r="AD632" s="32">
        <f t="shared" si="265"/>
        <v>36.333333333333336</v>
      </c>
      <c r="AE632" s="32" t="str">
        <f t="shared" si="266"/>
        <v>NA</v>
      </c>
      <c r="AF632" s="32" t="str">
        <f t="shared" si="287"/>
        <v>NA</v>
      </c>
      <c r="AG632" s="40" t="s">
        <v>8</v>
      </c>
      <c r="AH632" s="110" t="s">
        <v>9</v>
      </c>
      <c r="AI632" s="40" t="s">
        <v>8</v>
      </c>
      <c r="AJ632" s="110" t="s">
        <v>9</v>
      </c>
      <c r="AK632" s="102">
        <v>30</v>
      </c>
      <c r="AL632" s="110" t="s">
        <v>9</v>
      </c>
      <c r="AM632" s="32">
        <f t="shared" si="288"/>
        <v>30</v>
      </c>
      <c r="AN632" s="40">
        <f t="shared" si="289"/>
        <v>30</v>
      </c>
      <c r="AO632" s="53" t="s">
        <v>2842</v>
      </c>
      <c r="AP632" s="53">
        <v>2011</v>
      </c>
      <c r="AQ632" s="53" t="s">
        <v>1814</v>
      </c>
      <c r="AR632" s="53" t="s">
        <v>11</v>
      </c>
      <c r="AS632" s="53" t="s">
        <v>247</v>
      </c>
      <c r="AT632" s="53" t="s">
        <v>242</v>
      </c>
      <c r="AU632" s="114" t="str">
        <f t="shared" si="275"/>
        <v>Yang, J., 2011</v>
      </c>
      <c r="AV632" s="53" t="s">
        <v>1431</v>
      </c>
      <c r="AW632" s="50"/>
    </row>
    <row r="633" spans="1:49" s="111" customFormat="1" x14ac:dyDescent="0.3">
      <c r="A633" s="53" t="s">
        <v>1954</v>
      </c>
      <c r="B633" s="102">
        <v>40</v>
      </c>
      <c r="C633" s="32" t="s">
        <v>8</v>
      </c>
      <c r="D633" s="31" t="str">
        <f t="shared" si="267"/>
        <v>NA</v>
      </c>
      <c r="E633" s="32">
        <f t="shared" si="283"/>
        <v>40</v>
      </c>
      <c r="F633" s="40"/>
      <c r="G633" s="32" t="s">
        <v>8</v>
      </c>
      <c r="H633" s="53" t="s">
        <v>63</v>
      </c>
      <c r="I633" s="53" t="s">
        <v>1159</v>
      </c>
      <c r="J633" s="53" t="s">
        <v>9</v>
      </c>
      <c r="K633" s="31"/>
      <c r="L633" s="31"/>
      <c r="M633" s="53" t="s">
        <v>10</v>
      </c>
      <c r="N633" s="34" t="s">
        <v>16</v>
      </c>
      <c r="O633" s="31"/>
      <c r="P633" s="53" t="s">
        <v>199</v>
      </c>
      <c r="Q633" s="31"/>
      <c r="R633" s="31" t="str">
        <f t="shared" si="263"/>
        <v>NA</v>
      </c>
      <c r="S633" s="31"/>
      <c r="T633" s="31"/>
      <c r="U633" s="53" t="s">
        <v>1427</v>
      </c>
      <c r="V633" s="31"/>
      <c r="W633" s="53">
        <v>298</v>
      </c>
      <c r="X633" s="53" t="s">
        <v>29</v>
      </c>
      <c r="Y633" s="32" t="str">
        <f t="shared" si="285"/>
        <v>NA</v>
      </c>
      <c r="Z633" s="32" t="str">
        <f t="shared" si="286"/>
        <v>NA</v>
      </c>
      <c r="AA633" s="32" t="s">
        <v>8</v>
      </c>
      <c r="AB633" s="53" t="s">
        <v>9</v>
      </c>
      <c r="AC633" s="32">
        <f t="shared" si="264"/>
        <v>10.9</v>
      </c>
      <c r="AD633" s="32">
        <f t="shared" si="265"/>
        <v>10.9</v>
      </c>
      <c r="AE633" s="32" t="str">
        <f t="shared" si="266"/>
        <v>NA</v>
      </c>
      <c r="AF633" s="32" t="str">
        <f t="shared" si="287"/>
        <v>NA</v>
      </c>
      <c r="AG633" s="40" t="s">
        <v>8</v>
      </c>
      <c r="AH633" s="110" t="s">
        <v>9</v>
      </c>
      <c r="AI633" s="40" t="s">
        <v>8</v>
      </c>
      <c r="AJ633" s="110" t="s">
        <v>9</v>
      </c>
      <c r="AK633" s="102">
        <v>100</v>
      </c>
      <c r="AL633" s="110" t="s">
        <v>9</v>
      </c>
      <c r="AM633" s="32">
        <f t="shared" si="288"/>
        <v>100</v>
      </c>
      <c r="AN633" s="40">
        <f t="shared" si="289"/>
        <v>100</v>
      </c>
      <c r="AO633" s="53" t="s">
        <v>2842</v>
      </c>
      <c r="AP633" s="53">
        <v>2011</v>
      </c>
      <c r="AQ633" s="53" t="s">
        <v>1814</v>
      </c>
      <c r="AR633" s="53" t="s">
        <v>11</v>
      </c>
      <c r="AS633" s="53" t="s">
        <v>247</v>
      </c>
      <c r="AT633" s="53" t="s">
        <v>242</v>
      </c>
      <c r="AU633" s="114" t="str">
        <f t="shared" si="275"/>
        <v>Yang, J., 2011</v>
      </c>
      <c r="AV633" s="53" t="s">
        <v>1431</v>
      </c>
      <c r="AW633" s="50"/>
    </row>
    <row r="634" spans="1:49" s="111" customFormat="1" x14ac:dyDescent="0.3">
      <c r="A634" s="53" t="s">
        <v>1954</v>
      </c>
      <c r="B634" s="102">
        <v>50</v>
      </c>
      <c r="C634" s="32" t="s">
        <v>8</v>
      </c>
      <c r="D634" s="31" t="str">
        <f t="shared" si="267"/>
        <v>NA</v>
      </c>
      <c r="E634" s="32">
        <f t="shared" si="283"/>
        <v>50</v>
      </c>
      <c r="F634" s="40"/>
      <c r="G634" s="32" t="s">
        <v>8</v>
      </c>
      <c r="H634" s="53" t="s">
        <v>63</v>
      </c>
      <c r="I634" s="53" t="s">
        <v>1159</v>
      </c>
      <c r="J634" s="53" t="s">
        <v>9</v>
      </c>
      <c r="K634" s="31"/>
      <c r="L634" s="31"/>
      <c r="M634" s="53" t="s">
        <v>10</v>
      </c>
      <c r="N634" s="34" t="s">
        <v>16</v>
      </c>
      <c r="O634" s="31"/>
      <c r="P634" s="53" t="s">
        <v>199</v>
      </c>
      <c r="Q634" s="31"/>
      <c r="R634" s="31" t="str">
        <f t="shared" si="263"/>
        <v>NA</v>
      </c>
      <c r="S634" s="31"/>
      <c r="T634" s="31"/>
      <c r="U634" s="53" t="s">
        <v>1427</v>
      </c>
      <c r="V634" s="31"/>
      <c r="W634" s="53">
        <v>298</v>
      </c>
      <c r="X634" s="53" t="s">
        <v>29</v>
      </c>
      <c r="Y634" s="32" t="str">
        <f t="shared" si="285"/>
        <v>NA</v>
      </c>
      <c r="Z634" s="32" t="str">
        <f t="shared" si="286"/>
        <v>NA</v>
      </c>
      <c r="AA634" s="32" t="s">
        <v>8</v>
      </c>
      <c r="AB634" s="53" t="s">
        <v>9</v>
      </c>
      <c r="AC634" s="32">
        <f t="shared" si="264"/>
        <v>9.0833333333333339</v>
      </c>
      <c r="AD634" s="32">
        <f t="shared" si="265"/>
        <v>9.0833333333333339</v>
      </c>
      <c r="AE634" s="32" t="str">
        <f t="shared" si="266"/>
        <v>NA</v>
      </c>
      <c r="AF634" s="32" t="str">
        <f t="shared" si="287"/>
        <v>NA</v>
      </c>
      <c r="AG634" s="40" t="s">
        <v>8</v>
      </c>
      <c r="AH634" s="110" t="s">
        <v>9</v>
      </c>
      <c r="AI634" s="40" t="s">
        <v>8</v>
      </c>
      <c r="AJ634" s="110" t="s">
        <v>9</v>
      </c>
      <c r="AK634" s="102">
        <v>120</v>
      </c>
      <c r="AL634" s="110" t="s">
        <v>9</v>
      </c>
      <c r="AM634" s="32">
        <f t="shared" si="288"/>
        <v>120</v>
      </c>
      <c r="AN634" s="40">
        <f t="shared" si="289"/>
        <v>120</v>
      </c>
      <c r="AO634" s="53" t="s">
        <v>2842</v>
      </c>
      <c r="AP634" s="53">
        <v>2011</v>
      </c>
      <c r="AQ634" s="53" t="s">
        <v>1814</v>
      </c>
      <c r="AR634" s="53" t="s">
        <v>11</v>
      </c>
      <c r="AS634" s="53" t="s">
        <v>247</v>
      </c>
      <c r="AT634" s="53" t="s">
        <v>242</v>
      </c>
      <c r="AU634" s="114" t="str">
        <f t="shared" si="275"/>
        <v>Yang, J., 2011</v>
      </c>
      <c r="AV634" s="53" t="s">
        <v>1431</v>
      </c>
      <c r="AW634" s="50"/>
    </row>
    <row r="635" spans="1:49" s="13" customFormat="1" x14ac:dyDescent="0.3">
      <c r="A635" s="49" t="s">
        <v>88</v>
      </c>
      <c r="B635" s="97">
        <v>10</v>
      </c>
      <c r="C635" s="32" t="s">
        <v>8</v>
      </c>
      <c r="D635" s="31" t="str">
        <f t="shared" si="267"/>
        <v>NA</v>
      </c>
      <c r="E635" s="32">
        <f t="shared" ref="E635:E640" si="290">IF(B635="NA",C635,B635)</f>
        <v>10</v>
      </c>
      <c r="F635" s="40"/>
      <c r="G635" s="32" t="s">
        <v>8</v>
      </c>
      <c r="H635" s="49" t="s">
        <v>37</v>
      </c>
      <c r="I635" s="49" t="s">
        <v>9</v>
      </c>
      <c r="J635" s="49" t="s">
        <v>246</v>
      </c>
      <c r="K635" s="31"/>
      <c r="L635" s="31"/>
      <c r="M635" s="49" t="s">
        <v>245</v>
      </c>
      <c r="N635" s="49" t="s">
        <v>56</v>
      </c>
      <c r="O635" s="74">
        <v>9</v>
      </c>
      <c r="P635" s="49" t="s">
        <v>89</v>
      </c>
      <c r="Q635" s="31"/>
      <c r="R635" s="31" t="str">
        <f t="shared" si="263"/>
        <v>NA</v>
      </c>
      <c r="S635" s="31"/>
      <c r="T635" s="31"/>
      <c r="U635" s="49" t="s">
        <v>1423</v>
      </c>
      <c r="V635" s="49">
        <v>12</v>
      </c>
      <c r="W635" s="49">
        <v>298</v>
      </c>
      <c r="X635" s="49" t="s">
        <v>29</v>
      </c>
      <c r="Y635" s="32" t="str">
        <f t="shared" ref="Y635:Y640" si="291">IF(AND(X635="CO Chemisorption",AA635&lt;&gt;"NA",AG635&lt;&gt;"NA"),AA635*AG635*0.001,"NA")</f>
        <v>NA</v>
      </c>
      <c r="Z635" s="32" t="str">
        <f t="shared" ref="Z635:Z640" si="292">IF(AND(X635="H2 Chemisorption",AA635&lt;&gt;"NA",AG635&lt;&gt;"NA"),AA635*AG635*0.001,"NA")</f>
        <v>NA</v>
      </c>
      <c r="AA635" s="32" t="s">
        <v>8</v>
      </c>
      <c r="AB635" s="49" t="s">
        <v>9</v>
      </c>
      <c r="AC635" s="32">
        <f t="shared" si="264"/>
        <v>43.6</v>
      </c>
      <c r="AD635" s="32">
        <f t="shared" si="265"/>
        <v>43.6</v>
      </c>
      <c r="AE635" s="32" t="str">
        <f t="shared" si="266"/>
        <v>NA</v>
      </c>
      <c r="AF635" s="32" t="str">
        <f t="shared" ref="AF635:AF640" si="293">IF(AND(AG635="NA",AE635&lt;&gt;"NA"),AE635,AG635)</f>
        <v>NA</v>
      </c>
      <c r="AG635" s="40" t="s">
        <v>8</v>
      </c>
      <c r="AH635" s="52" t="s">
        <v>9</v>
      </c>
      <c r="AI635" s="40" t="s">
        <v>8</v>
      </c>
      <c r="AJ635" s="52" t="s">
        <v>9</v>
      </c>
      <c r="AK635" s="97">
        <v>25</v>
      </c>
      <c r="AL635" s="52" t="s">
        <v>9</v>
      </c>
      <c r="AM635" s="32">
        <f t="shared" ref="AM635:AM640" si="294">IF(AND(AF635="NA",AK635&lt;&gt;"NA"),AK635,AF635)</f>
        <v>25</v>
      </c>
      <c r="AN635" s="40">
        <f t="shared" ref="AN635:AN640" si="295">IF(AND(AM635="NA",AI635&lt;&gt;"NA"),AI635,AM635)</f>
        <v>25</v>
      </c>
      <c r="AO635" s="49" t="s">
        <v>2839</v>
      </c>
      <c r="AP635" s="49">
        <v>2011</v>
      </c>
      <c r="AQ635" s="49" t="s">
        <v>498</v>
      </c>
      <c r="AR635" s="49" t="s">
        <v>112</v>
      </c>
      <c r="AS635" s="49" t="s">
        <v>244</v>
      </c>
      <c r="AT635" s="49" t="s">
        <v>528</v>
      </c>
      <c r="AU635" s="114" t="str">
        <f t="shared" si="275"/>
        <v>Sreedhar, B., 2011</v>
      </c>
      <c r="AV635" s="53" t="s">
        <v>1439</v>
      </c>
      <c r="AW635" s="50"/>
    </row>
    <row r="636" spans="1:49" s="13" customFormat="1" x14ac:dyDescent="0.3">
      <c r="A636" s="49" t="s">
        <v>14</v>
      </c>
      <c r="B636" s="40" t="s">
        <v>8</v>
      </c>
      <c r="C636" s="52">
        <v>3.6</v>
      </c>
      <c r="D636" s="31" t="str">
        <f t="shared" si="267"/>
        <v>NA</v>
      </c>
      <c r="E636" s="32">
        <f t="shared" si="290"/>
        <v>3.6</v>
      </c>
      <c r="F636" s="97">
        <v>310</v>
      </c>
      <c r="G636" s="32">
        <f>IF(AND(B636="NA",F636&lt;&gt;"NA"),F636*100/C636,F636*100/B636)</f>
        <v>8611.1111111111113</v>
      </c>
      <c r="H636" s="49" t="s">
        <v>7</v>
      </c>
      <c r="I636" s="49" t="s">
        <v>239</v>
      </c>
      <c r="J636" s="49" t="s">
        <v>9</v>
      </c>
      <c r="K636" s="31"/>
      <c r="L636" s="31"/>
      <c r="M636" s="49" t="s">
        <v>10</v>
      </c>
      <c r="N636" s="31" t="s">
        <v>16</v>
      </c>
      <c r="O636" s="31"/>
      <c r="P636" s="49" t="s">
        <v>199</v>
      </c>
      <c r="Q636" s="56">
        <v>3</v>
      </c>
      <c r="R636" s="31" t="str">
        <f t="shared" si="263"/>
        <v>NA</v>
      </c>
      <c r="S636" s="31"/>
      <c r="T636" s="49">
        <v>773</v>
      </c>
      <c r="U636" s="31" t="s">
        <v>8</v>
      </c>
      <c r="V636" s="31"/>
      <c r="W636" s="31"/>
      <c r="X636" s="49" t="s">
        <v>29</v>
      </c>
      <c r="Y636" s="32" t="str">
        <f t="shared" si="291"/>
        <v>NA</v>
      </c>
      <c r="Z636" s="32" t="str">
        <f t="shared" si="292"/>
        <v>NA</v>
      </c>
      <c r="AA636" s="32" t="s">
        <v>8</v>
      </c>
      <c r="AB636" s="49" t="s">
        <v>9</v>
      </c>
      <c r="AC636" s="32">
        <f t="shared" si="264"/>
        <v>24.222222222222221</v>
      </c>
      <c r="AD636" s="32">
        <f t="shared" si="265"/>
        <v>24.222222222222221</v>
      </c>
      <c r="AE636" s="32" t="str">
        <f t="shared" si="266"/>
        <v>NA</v>
      </c>
      <c r="AF636" s="32" t="str">
        <f t="shared" si="293"/>
        <v>NA</v>
      </c>
      <c r="AG636" s="40" t="s">
        <v>8</v>
      </c>
      <c r="AH636" s="52" t="s">
        <v>9</v>
      </c>
      <c r="AI636" s="40" t="s">
        <v>8</v>
      </c>
      <c r="AJ636" s="52" t="s">
        <v>9</v>
      </c>
      <c r="AK636" s="97">
        <v>45</v>
      </c>
      <c r="AL636" s="52" t="s">
        <v>9</v>
      </c>
      <c r="AM636" s="32">
        <f t="shared" si="294"/>
        <v>45</v>
      </c>
      <c r="AN636" s="40">
        <f t="shared" si="295"/>
        <v>45</v>
      </c>
      <c r="AO636" s="49" t="s">
        <v>674</v>
      </c>
      <c r="AP636" s="49">
        <v>2011</v>
      </c>
      <c r="AQ636" s="49" t="s">
        <v>1810</v>
      </c>
      <c r="AR636" s="49" t="s">
        <v>80</v>
      </c>
      <c r="AS636" s="49" t="s">
        <v>238</v>
      </c>
      <c r="AT636" s="49" t="s">
        <v>21</v>
      </c>
      <c r="AU636" s="114" t="str">
        <f t="shared" si="275"/>
        <v>Abate, S., 2011</v>
      </c>
      <c r="AV636" s="3"/>
      <c r="AW636" s="50" t="s">
        <v>815</v>
      </c>
    </row>
    <row r="637" spans="1:49" s="13" customFormat="1" x14ac:dyDescent="0.3">
      <c r="A637" s="49" t="s">
        <v>14</v>
      </c>
      <c r="B637" s="97">
        <v>8.5</v>
      </c>
      <c r="C637" s="52">
        <v>8.6999999999999993</v>
      </c>
      <c r="D637" s="31">
        <f t="shared" si="267"/>
        <v>2.3529411764705799E-2</v>
      </c>
      <c r="E637" s="32">
        <f t="shared" si="290"/>
        <v>8.5</v>
      </c>
      <c r="F637" s="97">
        <v>148</v>
      </c>
      <c r="G637" s="32">
        <f>IF(AND(B637="NA",F637&lt;&gt;"NA"),F637*100/C637,F637*100/B637)</f>
        <v>1741.1764705882354</v>
      </c>
      <c r="H637" s="49" t="s">
        <v>22</v>
      </c>
      <c r="I637" s="49" t="s">
        <v>236</v>
      </c>
      <c r="J637" s="49" t="s">
        <v>237</v>
      </c>
      <c r="K637" s="31"/>
      <c r="L637" s="31"/>
      <c r="M637" s="49" t="s">
        <v>24</v>
      </c>
      <c r="N637" s="49" t="s">
        <v>1456</v>
      </c>
      <c r="O637" s="31"/>
      <c r="P637" s="49" t="s">
        <v>199</v>
      </c>
      <c r="Q637" s="56">
        <v>8.5</v>
      </c>
      <c r="R637" s="31" t="str">
        <f t="shared" si="263"/>
        <v>NA</v>
      </c>
      <c r="S637" s="49">
        <v>2</v>
      </c>
      <c r="T637" s="49">
        <v>773</v>
      </c>
      <c r="U637" s="31" t="s">
        <v>8</v>
      </c>
      <c r="V637" s="49">
        <v>3</v>
      </c>
      <c r="W637" s="49">
        <v>573</v>
      </c>
      <c r="X637" s="49" t="s">
        <v>95</v>
      </c>
      <c r="Y637" s="32" t="str">
        <f t="shared" si="291"/>
        <v>NA</v>
      </c>
      <c r="Z637" s="32" t="str">
        <f t="shared" si="292"/>
        <v>NA</v>
      </c>
      <c r="AA637" s="52">
        <v>5.4</v>
      </c>
      <c r="AB637" s="49" t="s">
        <v>9</v>
      </c>
      <c r="AC637" s="32" t="str">
        <f t="shared" si="264"/>
        <v>NA</v>
      </c>
      <c r="AD637" s="32">
        <f t="shared" si="265"/>
        <v>5.4</v>
      </c>
      <c r="AE637" s="32">
        <f t="shared" si="266"/>
        <v>201.85185185185185</v>
      </c>
      <c r="AF637" s="32">
        <f t="shared" si="293"/>
        <v>201.85185185185185</v>
      </c>
      <c r="AG637" s="40" t="s">
        <v>8</v>
      </c>
      <c r="AH637" s="52" t="s">
        <v>9</v>
      </c>
      <c r="AI637" s="40" t="s">
        <v>8</v>
      </c>
      <c r="AJ637" s="52" t="s">
        <v>9</v>
      </c>
      <c r="AK637" s="40" t="s">
        <v>8</v>
      </c>
      <c r="AL637" s="52" t="s">
        <v>9</v>
      </c>
      <c r="AM637" s="32">
        <f t="shared" si="294"/>
        <v>201.85185185185185</v>
      </c>
      <c r="AN637" s="40">
        <f t="shared" si="295"/>
        <v>201.85185185185185</v>
      </c>
      <c r="AO637" s="49" t="s">
        <v>2849</v>
      </c>
      <c r="AP637" s="49">
        <v>2011</v>
      </c>
      <c r="AQ637" s="49" t="s">
        <v>497</v>
      </c>
      <c r="AR637" s="49" t="s">
        <v>39</v>
      </c>
      <c r="AS637" s="49" t="s">
        <v>235</v>
      </c>
      <c r="AT637" s="49" t="s">
        <v>234</v>
      </c>
      <c r="AU637" s="114" t="str">
        <f t="shared" si="275"/>
        <v>Baltrus, J.P., 2011</v>
      </c>
      <c r="AV637" s="3"/>
      <c r="AW637" s="50" t="s">
        <v>827</v>
      </c>
    </row>
    <row r="638" spans="1:49" s="13" customFormat="1" x14ac:dyDescent="0.3">
      <c r="A638" s="31" t="s">
        <v>2439</v>
      </c>
      <c r="B638" s="97">
        <v>8.5</v>
      </c>
      <c r="C638" s="32" t="s">
        <v>8</v>
      </c>
      <c r="D638" s="31" t="str">
        <f t="shared" si="267"/>
        <v>NA</v>
      </c>
      <c r="E638" s="32">
        <f t="shared" si="290"/>
        <v>8.5</v>
      </c>
      <c r="F638" s="97">
        <v>148</v>
      </c>
      <c r="G638" s="32">
        <f>IF(AND(B638="NA",F638&lt;&gt;"NA"),F638*100/C638,F638*100/B638)</f>
        <v>1741.1764705882354</v>
      </c>
      <c r="H638" s="49" t="s">
        <v>22</v>
      </c>
      <c r="I638" s="49" t="s">
        <v>236</v>
      </c>
      <c r="J638" s="49" t="s">
        <v>8</v>
      </c>
      <c r="K638" s="31"/>
      <c r="L638" s="31"/>
      <c r="M638" s="49" t="s">
        <v>24</v>
      </c>
      <c r="N638" s="49" t="s">
        <v>56</v>
      </c>
      <c r="O638" s="31"/>
      <c r="P638" s="49" t="s">
        <v>199</v>
      </c>
      <c r="Q638" s="56">
        <v>8.5</v>
      </c>
      <c r="R638" s="31" t="str">
        <f t="shared" si="263"/>
        <v>NA</v>
      </c>
      <c r="S638" s="49">
        <v>2</v>
      </c>
      <c r="T638" s="49">
        <v>773</v>
      </c>
      <c r="U638" s="31" t="s">
        <v>8</v>
      </c>
      <c r="V638" s="49">
        <v>3</v>
      </c>
      <c r="W638" s="49">
        <v>573</v>
      </c>
      <c r="X638" s="49" t="s">
        <v>95</v>
      </c>
      <c r="Y638" s="32" t="str">
        <f t="shared" si="291"/>
        <v>NA</v>
      </c>
      <c r="Z638" s="32" t="str">
        <f t="shared" si="292"/>
        <v>NA</v>
      </c>
      <c r="AA638" s="52">
        <v>14.7</v>
      </c>
      <c r="AB638" s="49" t="s">
        <v>9</v>
      </c>
      <c r="AC638" s="32" t="str">
        <f t="shared" si="264"/>
        <v>NA</v>
      </c>
      <c r="AD638" s="32">
        <f t="shared" si="265"/>
        <v>14.7</v>
      </c>
      <c r="AE638" s="32">
        <f t="shared" si="266"/>
        <v>74.149659863945587</v>
      </c>
      <c r="AF638" s="32">
        <f t="shared" si="293"/>
        <v>74.149659863945587</v>
      </c>
      <c r="AG638" s="40" t="s">
        <v>8</v>
      </c>
      <c r="AH638" s="52" t="s">
        <v>9</v>
      </c>
      <c r="AI638" s="40" t="s">
        <v>8</v>
      </c>
      <c r="AJ638" s="52" t="s">
        <v>9</v>
      </c>
      <c r="AK638" s="40" t="s">
        <v>8</v>
      </c>
      <c r="AL638" s="52" t="s">
        <v>9</v>
      </c>
      <c r="AM638" s="32">
        <f t="shared" si="294"/>
        <v>74.149659863945587</v>
      </c>
      <c r="AN638" s="40">
        <f t="shared" si="295"/>
        <v>74.149659863945587</v>
      </c>
      <c r="AO638" s="49" t="s">
        <v>2849</v>
      </c>
      <c r="AP638" s="49">
        <v>2011</v>
      </c>
      <c r="AQ638" s="49" t="s">
        <v>497</v>
      </c>
      <c r="AR638" s="49" t="s">
        <v>39</v>
      </c>
      <c r="AS638" s="49" t="s">
        <v>235</v>
      </c>
      <c r="AT638" s="49" t="s">
        <v>234</v>
      </c>
      <c r="AU638" s="114" t="str">
        <f t="shared" si="275"/>
        <v>Baltrus, J.P., 2011</v>
      </c>
      <c r="AV638" s="3"/>
      <c r="AW638" s="50" t="s">
        <v>827</v>
      </c>
    </row>
    <row r="639" spans="1:49" s="13" customFormat="1" x14ac:dyDescent="0.3">
      <c r="A639" s="49" t="s">
        <v>14</v>
      </c>
      <c r="B639" s="97">
        <v>0.5</v>
      </c>
      <c r="C639" s="52">
        <v>0.5</v>
      </c>
      <c r="D639" s="31">
        <f t="shared" si="267"/>
        <v>0</v>
      </c>
      <c r="E639" s="32">
        <f t="shared" si="290"/>
        <v>0.5</v>
      </c>
      <c r="F639" s="97">
        <v>230</v>
      </c>
      <c r="G639" s="32">
        <f>IF(AND(B639="NA",F639&lt;&gt;"NA"),F639*100/C639,F639*100/B639)</f>
        <v>46000</v>
      </c>
      <c r="H639" s="49" t="s">
        <v>7</v>
      </c>
      <c r="I639" s="49" t="s">
        <v>233</v>
      </c>
      <c r="J639" s="49" t="s">
        <v>9</v>
      </c>
      <c r="K639" s="31"/>
      <c r="L639" s="31"/>
      <c r="M639" s="49" t="s">
        <v>24</v>
      </c>
      <c r="N639" s="31"/>
      <c r="O639" s="31"/>
      <c r="P639" s="49" t="s">
        <v>199</v>
      </c>
      <c r="Q639" s="56">
        <v>3</v>
      </c>
      <c r="R639" s="31" t="str">
        <f t="shared" si="263"/>
        <v>NA</v>
      </c>
      <c r="S639" s="49">
        <v>3</v>
      </c>
      <c r="T639" s="49">
        <v>673</v>
      </c>
      <c r="U639" s="31" t="s">
        <v>8</v>
      </c>
      <c r="V639" s="31"/>
      <c r="W639" s="31"/>
      <c r="X639" s="49" t="s">
        <v>95</v>
      </c>
      <c r="Y639" s="32" t="str">
        <f t="shared" si="291"/>
        <v>NA</v>
      </c>
      <c r="Z639" s="32" t="str">
        <f t="shared" si="292"/>
        <v>NA</v>
      </c>
      <c r="AA639" s="52">
        <v>12.6</v>
      </c>
      <c r="AB639" s="49" t="s">
        <v>9</v>
      </c>
      <c r="AC639" s="32" t="str">
        <f t="shared" si="264"/>
        <v>NA</v>
      </c>
      <c r="AD639" s="32">
        <f t="shared" si="265"/>
        <v>12.6</v>
      </c>
      <c r="AE639" s="32">
        <f t="shared" si="266"/>
        <v>86.507936507936506</v>
      </c>
      <c r="AF639" s="32">
        <f t="shared" si="293"/>
        <v>86.507936507936506</v>
      </c>
      <c r="AG639" s="40" t="s">
        <v>8</v>
      </c>
      <c r="AH639" s="52" t="s">
        <v>9</v>
      </c>
      <c r="AI639" s="40" t="s">
        <v>8</v>
      </c>
      <c r="AJ639" s="52" t="s">
        <v>9</v>
      </c>
      <c r="AK639" s="40" t="s">
        <v>8</v>
      </c>
      <c r="AL639" s="52" t="s">
        <v>9</v>
      </c>
      <c r="AM639" s="32">
        <f t="shared" si="294"/>
        <v>86.507936507936506</v>
      </c>
      <c r="AN639" s="40">
        <f t="shared" si="295"/>
        <v>86.507936507936506</v>
      </c>
      <c r="AO639" s="31" t="s">
        <v>2854</v>
      </c>
      <c r="AP639" s="49">
        <v>2011</v>
      </c>
      <c r="AQ639" s="49" t="s">
        <v>1795</v>
      </c>
      <c r="AR639" s="49" t="s">
        <v>58</v>
      </c>
      <c r="AS639" s="49" t="s">
        <v>232</v>
      </c>
      <c r="AT639" s="49" t="s">
        <v>21</v>
      </c>
      <c r="AU639" s="114" t="str">
        <f t="shared" si="275"/>
        <v>Bertero, N.M., 2011</v>
      </c>
      <c r="AV639" s="3"/>
      <c r="AW639" s="50"/>
    </row>
    <row r="640" spans="1:49" s="13" customFormat="1" x14ac:dyDescent="0.3">
      <c r="A640" s="49" t="s">
        <v>1957</v>
      </c>
      <c r="B640" s="40" t="s">
        <v>8</v>
      </c>
      <c r="C640" s="52">
        <v>20</v>
      </c>
      <c r="D640" s="31" t="str">
        <f t="shared" si="267"/>
        <v>NA</v>
      </c>
      <c r="E640" s="32">
        <f t="shared" si="290"/>
        <v>20</v>
      </c>
      <c r="F640" s="40"/>
      <c r="G640" s="32" t="s">
        <v>8</v>
      </c>
      <c r="H640" s="49" t="s">
        <v>63</v>
      </c>
      <c r="I640" s="49" t="s">
        <v>1306</v>
      </c>
      <c r="J640" s="49" t="s">
        <v>1307</v>
      </c>
      <c r="K640" s="31"/>
      <c r="L640" s="31"/>
      <c r="M640" s="49" t="s">
        <v>10</v>
      </c>
      <c r="N640" s="49" t="s">
        <v>1452</v>
      </c>
      <c r="O640" s="74">
        <v>11</v>
      </c>
      <c r="P640" s="49" t="s">
        <v>89</v>
      </c>
      <c r="Q640" s="31"/>
      <c r="R640" s="31" t="str">
        <f t="shared" si="263"/>
        <v>NA</v>
      </c>
      <c r="S640" s="31"/>
      <c r="T640" s="31"/>
      <c r="U640" s="49" t="s">
        <v>1426</v>
      </c>
      <c r="V640" s="49">
        <v>7</v>
      </c>
      <c r="W640" s="49">
        <v>383</v>
      </c>
      <c r="X640" s="49" t="s">
        <v>34</v>
      </c>
      <c r="Y640" s="32" t="str">
        <f t="shared" si="291"/>
        <v>NA</v>
      </c>
      <c r="Z640" s="32" t="str">
        <f t="shared" si="292"/>
        <v>NA</v>
      </c>
      <c r="AA640" s="32" t="s">
        <v>8</v>
      </c>
      <c r="AB640" s="49" t="s">
        <v>9</v>
      </c>
      <c r="AC640" s="32">
        <f t="shared" si="264"/>
        <v>16.515151515151516</v>
      </c>
      <c r="AD640" s="32">
        <f t="shared" si="265"/>
        <v>16.515151515151516</v>
      </c>
      <c r="AE640" s="32" t="str">
        <f t="shared" si="266"/>
        <v>NA</v>
      </c>
      <c r="AF640" s="32" t="str">
        <f t="shared" si="293"/>
        <v>NA</v>
      </c>
      <c r="AG640" s="40" t="s">
        <v>8</v>
      </c>
      <c r="AH640" s="52" t="s">
        <v>9</v>
      </c>
      <c r="AI640" s="97">
        <v>66</v>
      </c>
      <c r="AJ640" s="52" t="s">
        <v>9</v>
      </c>
      <c r="AK640" s="40" t="s">
        <v>8</v>
      </c>
      <c r="AL640" s="52" t="s">
        <v>9</v>
      </c>
      <c r="AM640" s="32" t="str">
        <f t="shared" si="294"/>
        <v>NA</v>
      </c>
      <c r="AN640" s="40">
        <f t="shared" si="295"/>
        <v>66</v>
      </c>
      <c r="AO640" s="49" t="s">
        <v>8</v>
      </c>
      <c r="AP640" s="49">
        <v>2011</v>
      </c>
      <c r="AQ640" s="49" t="s">
        <v>1815</v>
      </c>
      <c r="AR640" s="49" t="s">
        <v>112</v>
      </c>
      <c r="AS640" s="49" t="s">
        <v>231</v>
      </c>
      <c r="AT640" s="49" t="s">
        <v>1305</v>
      </c>
      <c r="AU640" s="114" t="str">
        <f>AQ640&amp;", "&amp;AP640</f>
        <v>Parambhath, V.B., 2011</v>
      </c>
      <c r="AV640" s="53" t="s">
        <v>1956</v>
      </c>
      <c r="AW640" s="50"/>
    </row>
    <row r="641" spans="1:49" s="13" customFormat="1" x14ac:dyDescent="0.3">
      <c r="A641" s="31" t="s">
        <v>2439</v>
      </c>
      <c r="B641" s="40" t="s">
        <v>8</v>
      </c>
      <c r="C641" s="52">
        <v>0.55000000000000004</v>
      </c>
      <c r="D641" s="31" t="str">
        <f t="shared" si="267"/>
        <v>NA</v>
      </c>
      <c r="E641" s="32">
        <f t="shared" ref="E641:E655" si="296">IF(B641="NA",C641,B641)</f>
        <v>0.55000000000000004</v>
      </c>
      <c r="F641" s="40"/>
      <c r="G641" s="32" t="s">
        <v>8</v>
      </c>
      <c r="H641" s="49" t="s">
        <v>7</v>
      </c>
      <c r="I641" s="49" t="s">
        <v>9</v>
      </c>
      <c r="J641" s="49" t="s">
        <v>9</v>
      </c>
      <c r="K641" s="31"/>
      <c r="L641" s="31"/>
      <c r="M641" s="30" t="s">
        <v>10</v>
      </c>
      <c r="N641" s="31"/>
      <c r="O641" s="49"/>
      <c r="P641" s="31" t="s">
        <v>199</v>
      </c>
      <c r="Q641" s="56">
        <v>3</v>
      </c>
      <c r="R641" s="31" t="str">
        <f t="shared" si="263"/>
        <v>NA</v>
      </c>
      <c r="S641" s="31"/>
      <c r="T641" s="31"/>
      <c r="U641" s="49" t="s">
        <v>1426</v>
      </c>
      <c r="V641" s="49">
        <v>6</v>
      </c>
      <c r="W641" s="49">
        <v>428</v>
      </c>
      <c r="X641" s="49" t="s">
        <v>29</v>
      </c>
      <c r="Y641" s="32" t="str">
        <f t="shared" ref="Y641:Y655" si="297">IF(AND(X641="CO Chemisorption",AA641&lt;&gt;"NA",AG641&lt;&gt;"NA"),AA641*AG641*0.001,"NA")</f>
        <v>NA</v>
      </c>
      <c r="Z641" s="32" t="str">
        <f t="shared" ref="Z641:Z655" si="298">IF(AND(X641="H2 Chemisorption",AA641&lt;&gt;"NA",AG641&lt;&gt;"NA"),AA641*AG641*0.001,"NA")</f>
        <v>NA</v>
      </c>
      <c r="AA641" s="52">
        <v>20</v>
      </c>
      <c r="AB641" s="49" t="s">
        <v>9</v>
      </c>
      <c r="AC641" s="32" t="str">
        <f t="shared" si="264"/>
        <v>NA</v>
      </c>
      <c r="AD641" s="32">
        <f t="shared" si="265"/>
        <v>20</v>
      </c>
      <c r="AE641" s="32">
        <f t="shared" si="266"/>
        <v>54.5</v>
      </c>
      <c r="AF641" s="32">
        <f t="shared" ref="AF641:AF655" si="299">IF(AND(AG641="NA",AE641&lt;&gt;"NA"),AE641,AG641)</f>
        <v>54.5</v>
      </c>
      <c r="AG641" s="40" t="s">
        <v>8</v>
      </c>
      <c r="AH641" s="52" t="s">
        <v>9</v>
      </c>
      <c r="AI641" s="40" t="s">
        <v>8</v>
      </c>
      <c r="AJ641" s="52" t="s">
        <v>9</v>
      </c>
      <c r="AK641" s="97">
        <v>57</v>
      </c>
      <c r="AL641" s="52" t="s">
        <v>9</v>
      </c>
      <c r="AM641" s="32">
        <f t="shared" ref="AM641:AM655" si="300">IF(AND(AF641="NA",AK641&lt;&gt;"NA"),AK641,AF641)</f>
        <v>54.5</v>
      </c>
      <c r="AN641" s="40">
        <f t="shared" ref="AN641:AN655" si="301">IF(AND(AM641="NA",AI641&lt;&gt;"NA"),AI641,AM641)</f>
        <v>54.5</v>
      </c>
      <c r="AO641" s="49" t="s">
        <v>2843</v>
      </c>
      <c r="AP641" s="49">
        <v>2011</v>
      </c>
      <c r="AQ641" s="49" t="s">
        <v>1816</v>
      </c>
      <c r="AR641" s="49" t="s">
        <v>11</v>
      </c>
      <c r="AS641" s="49" t="s">
        <v>226</v>
      </c>
      <c r="AT641" s="49" t="s">
        <v>529</v>
      </c>
      <c r="AU641" s="114" t="str">
        <f t="shared" si="275"/>
        <v>Zhang, Q., 2011</v>
      </c>
      <c r="AV641" s="3"/>
      <c r="AW641" s="50" t="s">
        <v>815</v>
      </c>
    </row>
    <row r="642" spans="1:49" s="13" customFormat="1" x14ac:dyDescent="0.3">
      <c r="A642" s="31" t="s">
        <v>2439</v>
      </c>
      <c r="B642" s="40" t="s">
        <v>8</v>
      </c>
      <c r="C642" s="52">
        <v>0.55000000000000004</v>
      </c>
      <c r="D642" s="31" t="str">
        <f t="shared" si="267"/>
        <v>NA</v>
      </c>
      <c r="E642" s="32">
        <f t="shared" si="296"/>
        <v>0.55000000000000004</v>
      </c>
      <c r="F642" s="40"/>
      <c r="G642" s="32" t="s">
        <v>8</v>
      </c>
      <c r="H642" s="49" t="s">
        <v>7</v>
      </c>
      <c r="I642" s="49" t="s">
        <v>9</v>
      </c>
      <c r="J642" s="49" t="s">
        <v>9</v>
      </c>
      <c r="K642" s="31"/>
      <c r="L642" s="31"/>
      <c r="M642" s="30" t="s">
        <v>10</v>
      </c>
      <c r="N642" s="31"/>
      <c r="O642" s="49"/>
      <c r="P642" s="31" t="s">
        <v>199</v>
      </c>
      <c r="Q642" s="56">
        <v>3</v>
      </c>
      <c r="R642" s="31" t="str">
        <f t="shared" ref="R642:R705" si="302">IF(AND(O642&lt;&gt;"",Q642&lt;&gt;""),Q642-O642,"NA")</f>
        <v>NA</v>
      </c>
      <c r="S642" s="31"/>
      <c r="T642" s="31"/>
      <c r="U642" s="49" t="s">
        <v>1422</v>
      </c>
      <c r="V642" s="49">
        <v>0.5</v>
      </c>
      <c r="W642" s="49">
        <v>573</v>
      </c>
      <c r="X642" s="49" t="s">
        <v>17</v>
      </c>
      <c r="Y642" s="32" t="str">
        <f t="shared" si="297"/>
        <v>NA</v>
      </c>
      <c r="Z642" s="32" t="str">
        <f t="shared" si="298"/>
        <v>NA</v>
      </c>
      <c r="AA642" s="52">
        <v>4</v>
      </c>
      <c r="AB642" s="49" t="s">
        <v>9</v>
      </c>
      <c r="AC642" s="32" t="str">
        <f t="shared" si="264"/>
        <v>NA</v>
      </c>
      <c r="AD642" s="32">
        <f t="shared" si="265"/>
        <v>4</v>
      </c>
      <c r="AE642" s="32">
        <f t="shared" si="266"/>
        <v>272.5</v>
      </c>
      <c r="AF642" s="32">
        <f t="shared" si="299"/>
        <v>272.5</v>
      </c>
      <c r="AG642" s="40" t="s">
        <v>8</v>
      </c>
      <c r="AH642" s="52" t="s">
        <v>9</v>
      </c>
      <c r="AI642" s="40" t="s">
        <v>8</v>
      </c>
      <c r="AJ642" s="52" t="s">
        <v>9</v>
      </c>
      <c r="AK642" s="97">
        <v>100</v>
      </c>
      <c r="AL642" s="52" t="s">
        <v>9</v>
      </c>
      <c r="AM642" s="32">
        <f t="shared" si="300"/>
        <v>272.5</v>
      </c>
      <c r="AN642" s="40">
        <f t="shared" si="301"/>
        <v>272.5</v>
      </c>
      <c r="AO642" s="49" t="s">
        <v>2843</v>
      </c>
      <c r="AP642" s="49">
        <v>2011</v>
      </c>
      <c r="AQ642" s="49" t="s">
        <v>1816</v>
      </c>
      <c r="AR642" s="49" t="s">
        <v>11</v>
      </c>
      <c r="AS642" s="49" t="s">
        <v>226</v>
      </c>
      <c r="AT642" s="49" t="s">
        <v>529</v>
      </c>
      <c r="AU642" s="114" t="str">
        <f t="shared" si="275"/>
        <v>Zhang, Q., 2011</v>
      </c>
      <c r="AV642" s="3"/>
      <c r="AW642" s="50" t="s">
        <v>815</v>
      </c>
    </row>
    <row r="643" spans="1:49" s="13" customFormat="1" x14ac:dyDescent="0.3">
      <c r="A643" s="31" t="s">
        <v>2439</v>
      </c>
      <c r="B643" s="40" t="s">
        <v>8</v>
      </c>
      <c r="C643" s="52">
        <v>0.53</v>
      </c>
      <c r="D643" s="31" t="str">
        <f t="shared" si="267"/>
        <v>NA</v>
      </c>
      <c r="E643" s="32">
        <f t="shared" si="296"/>
        <v>0.53</v>
      </c>
      <c r="F643" s="40"/>
      <c r="G643" s="32" t="s">
        <v>8</v>
      </c>
      <c r="H643" s="49" t="s">
        <v>1414</v>
      </c>
      <c r="I643" s="49" t="s">
        <v>9</v>
      </c>
      <c r="J643" s="49" t="s">
        <v>9</v>
      </c>
      <c r="K643" s="31"/>
      <c r="L643" s="31"/>
      <c r="M643" s="30" t="s">
        <v>10</v>
      </c>
      <c r="N643" s="31"/>
      <c r="O643" s="49"/>
      <c r="P643" s="31" t="s">
        <v>199</v>
      </c>
      <c r="Q643" s="56">
        <v>8.5</v>
      </c>
      <c r="R643" s="31" t="str">
        <f t="shared" si="302"/>
        <v>NA</v>
      </c>
      <c r="S643" s="31"/>
      <c r="T643" s="31"/>
      <c r="U643" s="49" t="s">
        <v>1426</v>
      </c>
      <c r="V643" s="49">
        <v>6</v>
      </c>
      <c r="W643" s="49">
        <v>428</v>
      </c>
      <c r="X643" s="49" t="s">
        <v>29</v>
      </c>
      <c r="Y643" s="32" t="str">
        <f t="shared" si="297"/>
        <v>NA</v>
      </c>
      <c r="Z643" s="32" t="str">
        <f t="shared" si="298"/>
        <v>NA</v>
      </c>
      <c r="AA643" s="52">
        <v>43</v>
      </c>
      <c r="AB643" s="49" t="s">
        <v>9</v>
      </c>
      <c r="AC643" s="32" t="str">
        <f t="shared" ref="AC643:AC706" si="303">IF(AND(AA643="NA",AN643&lt;&gt;"NA"),1000*1.09/AN643,"NA")</f>
        <v>NA</v>
      </c>
      <c r="AD643" s="32">
        <f t="shared" ref="AD643:AD706" si="304">IF(AND(AA643="NA",AC643&lt;&gt;"NA"),AC643,AA643)</f>
        <v>43</v>
      </c>
      <c r="AE643" s="32">
        <f t="shared" ref="AE643:AE706" si="305">IF(AND(AA643&lt;&gt;"NA",AG643="NA"),1.09*1000/AA643,"NA")</f>
        <v>25.348837209302324</v>
      </c>
      <c r="AF643" s="32">
        <f t="shared" si="299"/>
        <v>25.348837209302324</v>
      </c>
      <c r="AG643" s="40" t="s">
        <v>8</v>
      </c>
      <c r="AH643" s="52" t="s">
        <v>9</v>
      </c>
      <c r="AI643" s="40" t="s">
        <v>8</v>
      </c>
      <c r="AJ643" s="52" t="s">
        <v>9</v>
      </c>
      <c r="AK643" s="97">
        <v>26</v>
      </c>
      <c r="AL643" s="52" t="s">
        <v>9</v>
      </c>
      <c r="AM643" s="32">
        <f t="shared" si="300"/>
        <v>25.348837209302324</v>
      </c>
      <c r="AN643" s="40">
        <f t="shared" si="301"/>
        <v>25.348837209302324</v>
      </c>
      <c r="AO643" s="49" t="s">
        <v>2843</v>
      </c>
      <c r="AP643" s="49">
        <v>2011</v>
      </c>
      <c r="AQ643" s="49" t="s">
        <v>1816</v>
      </c>
      <c r="AR643" s="49" t="s">
        <v>11</v>
      </c>
      <c r="AS643" s="49" t="s">
        <v>226</v>
      </c>
      <c r="AT643" s="49" t="s">
        <v>529</v>
      </c>
      <c r="AU643" s="114" t="str">
        <f t="shared" si="275"/>
        <v>Zhang, Q., 2011</v>
      </c>
      <c r="AV643" s="3"/>
      <c r="AW643" s="50" t="s">
        <v>827</v>
      </c>
    </row>
    <row r="644" spans="1:49" s="13" customFormat="1" x14ac:dyDescent="0.3">
      <c r="A644" s="31" t="s">
        <v>2439</v>
      </c>
      <c r="B644" s="40" t="s">
        <v>8</v>
      </c>
      <c r="C644" s="52">
        <v>0.53</v>
      </c>
      <c r="D644" s="31" t="str">
        <f t="shared" ref="D644:D707" si="306">IF(AND(C644&lt;&gt;"NA",B644&lt;&gt;"NA"),ABS(B644-C644)/B644,"NA")</f>
        <v>NA</v>
      </c>
      <c r="E644" s="32">
        <f t="shared" si="296"/>
        <v>0.53</v>
      </c>
      <c r="F644" s="40"/>
      <c r="G644" s="32" t="s">
        <v>8</v>
      </c>
      <c r="H644" s="49" t="s">
        <v>1414</v>
      </c>
      <c r="I644" s="49" t="s">
        <v>9</v>
      </c>
      <c r="J644" s="49" t="s">
        <v>9</v>
      </c>
      <c r="K644" s="31"/>
      <c r="L644" s="31"/>
      <c r="M644" s="30" t="s">
        <v>10</v>
      </c>
      <c r="N644" s="31"/>
      <c r="O644" s="49"/>
      <c r="P644" s="31" t="s">
        <v>199</v>
      </c>
      <c r="Q644" s="56">
        <v>8.5</v>
      </c>
      <c r="R644" s="31" t="str">
        <f t="shared" si="302"/>
        <v>NA</v>
      </c>
      <c r="S644" s="31"/>
      <c r="T644" s="31"/>
      <c r="U644" s="49" t="s">
        <v>1422</v>
      </c>
      <c r="V644" s="49">
        <v>0.5</v>
      </c>
      <c r="W644" s="49">
        <v>573</v>
      </c>
      <c r="X644" s="49" t="s">
        <v>17</v>
      </c>
      <c r="Y644" s="32" t="str">
        <f t="shared" si="297"/>
        <v>NA</v>
      </c>
      <c r="Z644" s="32" t="str">
        <f t="shared" si="298"/>
        <v>NA</v>
      </c>
      <c r="AA644" s="52">
        <v>69</v>
      </c>
      <c r="AB644" s="49" t="s">
        <v>9</v>
      </c>
      <c r="AC644" s="32" t="str">
        <f t="shared" si="303"/>
        <v>NA</v>
      </c>
      <c r="AD644" s="32">
        <f t="shared" si="304"/>
        <v>69</v>
      </c>
      <c r="AE644" s="32">
        <f t="shared" si="305"/>
        <v>15.797101449275363</v>
      </c>
      <c r="AF644" s="32">
        <f t="shared" si="299"/>
        <v>15.797101449275363</v>
      </c>
      <c r="AG644" s="40" t="s">
        <v>8</v>
      </c>
      <c r="AH644" s="52" t="s">
        <v>9</v>
      </c>
      <c r="AI644" s="40" t="s">
        <v>8</v>
      </c>
      <c r="AJ644" s="52" t="s">
        <v>9</v>
      </c>
      <c r="AK644" s="97">
        <v>22</v>
      </c>
      <c r="AL644" s="52" t="s">
        <v>9</v>
      </c>
      <c r="AM644" s="32">
        <f t="shared" si="300"/>
        <v>15.797101449275363</v>
      </c>
      <c r="AN644" s="40">
        <f t="shared" si="301"/>
        <v>15.797101449275363</v>
      </c>
      <c r="AO644" s="49" t="s">
        <v>2843</v>
      </c>
      <c r="AP644" s="49">
        <v>2011</v>
      </c>
      <c r="AQ644" s="49" t="s">
        <v>1816</v>
      </c>
      <c r="AR644" s="49" t="s">
        <v>11</v>
      </c>
      <c r="AS644" s="49" t="s">
        <v>226</v>
      </c>
      <c r="AT644" s="49" t="s">
        <v>529</v>
      </c>
      <c r="AU644" s="114" t="str">
        <f t="shared" si="275"/>
        <v>Zhang, Q., 2011</v>
      </c>
      <c r="AV644" s="3"/>
      <c r="AW644" s="50" t="s">
        <v>827</v>
      </c>
    </row>
    <row r="645" spans="1:49" s="13" customFormat="1" x14ac:dyDescent="0.3">
      <c r="A645" s="31" t="s">
        <v>2439</v>
      </c>
      <c r="B645" s="40" t="s">
        <v>8</v>
      </c>
      <c r="C645" s="52">
        <v>0.52</v>
      </c>
      <c r="D645" s="31" t="str">
        <f t="shared" si="306"/>
        <v>NA</v>
      </c>
      <c r="E645" s="32">
        <f t="shared" si="296"/>
        <v>0.52</v>
      </c>
      <c r="F645" s="40"/>
      <c r="G645" s="32" t="s">
        <v>8</v>
      </c>
      <c r="H645" s="49" t="s">
        <v>999</v>
      </c>
      <c r="I645" s="49" t="s">
        <v>229</v>
      </c>
      <c r="J645" s="49" t="s">
        <v>9</v>
      </c>
      <c r="K645" s="31"/>
      <c r="L645" s="31"/>
      <c r="M645" s="30" t="s">
        <v>10</v>
      </c>
      <c r="N645" s="31"/>
      <c r="O645" s="49"/>
      <c r="P645" s="49" t="s">
        <v>199</v>
      </c>
      <c r="Q645" s="31"/>
      <c r="R645" s="31" t="str">
        <f t="shared" si="302"/>
        <v>NA</v>
      </c>
      <c r="S645" s="31"/>
      <c r="T645" s="31"/>
      <c r="U645" s="49" t="s">
        <v>1426</v>
      </c>
      <c r="V645" s="49">
        <v>6</v>
      </c>
      <c r="W645" s="49">
        <v>428</v>
      </c>
      <c r="X645" s="49" t="s">
        <v>29</v>
      </c>
      <c r="Y645" s="32" t="str">
        <f t="shared" si="297"/>
        <v>NA</v>
      </c>
      <c r="Z645" s="32" t="str">
        <f t="shared" si="298"/>
        <v>NA</v>
      </c>
      <c r="AA645" s="52">
        <v>22</v>
      </c>
      <c r="AB645" s="49" t="s">
        <v>9</v>
      </c>
      <c r="AC645" s="32" t="str">
        <f t="shared" si="303"/>
        <v>NA</v>
      </c>
      <c r="AD645" s="32">
        <f t="shared" si="304"/>
        <v>22</v>
      </c>
      <c r="AE645" s="32">
        <f t="shared" si="305"/>
        <v>49.545454545454547</v>
      </c>
      <c r="AF645" s="32">
        <f t="shared" si="299"/>
        <v>49.545454545454547</v>
      </c>
      <c r="AG645" s="40" t="s">
        <v>8</v>
      </c>
      <c r="AH645" s="52" t="s">
        <v>9</v>
      </c>
      <c r="AI645" s="40" t="s">
        <v>8</v>
      </c>
      <c r="AJ645" s="52" t="s">
        <v>9</v>
      </c>
      <c r="AK645" s="97">
        <v>51</v>
      </c>
      <c r="AL645" s="52" t="s">
        <v>9</v>
      </c>
      <c r="AM645" s="32">
        <f t="shared" si="300"/>
        <v>49.545454545454547</v>
      </c>
      <c r="AN645" s="40">
        <f t="shared" si="301"/>
        <v>49.545454545454547</v>
      </c>
      <c r="AO645" s="49" t="s">
        <v>2843</v>
      </c>
      <c r="AP645" s="49">
        <v>2011</v>
      </c>
      <c r="AQ645" s="49" t="s">
        <v>1816</v>
      </c>
      <c r="AR645" s="49" t="s">
        <v>11</v>
      </c>
      <c r="AS645" s="49" t="s">
        <v>226</v>
      </c>
      <c r="AT645" s="49" t="s">
        <v>529</v>
      </c>
      <c r="AU645" s="114" t="str">
        <f t="shared" si="275"/>
        <v>Zhang, Q., 2011</v>
      </c>
      <c r="AV645" s="3"/>
      <c r="AW645" s="50"/>
    </row>
    <row r="646" spans="1:49" s="13" customFormat="1" x14ac:dyDescent="0.3">
      <c r="A646" s="31" t="s">
        <v>2439</v>
      </c>
      <c r="B646" s="40" t="s">
        <v>8</v>
      </c>
      <c r="C646" s="52">
        <v>0.3</v>
      </c>
      <c r="D646" s="31" t="str">
        <f t="shared" si="306"/>
        <v>NA</v>
      </c>
      <c r="E646" s="32">
        <f t="shared" si="296"/>
        <v>0.3</v>
      </c>
      <c r="F646" s="40"/>
      <c r="G646" s="32" t="s">
        <v>8</v>
      </c>
      <c r="H646" s="49" t="s">
        <v>999</v>
      </c>
      <c r="I646" s="49" t="s">
        <v>228</v>
      </c>
      <c r="J646" s="49" t="s">
        <v>9</v>
      </c>
      <c r="K646" s="31"/>
      <c r="L646" s="31"/>
      <c r="M646" s="30" t="s">
        <v>10</v>
      </c>
      <c r="N646" s="31"/>
      <c r="O646" s="49"/>
      <c r="P646" s="49" t="s">
        <v>199</v>
      </c>
      <c r="Q646" s="31"/>
      <c r="R646" s="31" t="str">
        <f t="shared" si="302"/>
        <v>NA</v>
      </c>
      <c r="S646" s="31"/>
      <c r="T646" s="31"/>
      <c r="U646" s="49" t="s">
        <v>1426</v>
      </c>
      <c r="V646" s="49">
        <v>6</v>
      </c>
      <c r="W646" s="49">
        <v>428</v>
      </c>
      <c r="X646" s="49" t="s">
        <v>29</v>
      </c>
      <c r="Y646" s="32" t="str">
        <f t="shared" si="297"/>
        <v>NA</v>
      </c>
      <c r="Z646" s="32" t="str">
        <f t="shared" si="298"/>
        <v>NA</v>
      </c>
      <c r="AA646" s="52">
        <v>27</v>
      </c>
      <c r="AB646" s="49" t="s">
        <v>9</v>
      </c>
      <c r="AC646" s="32" t="str">
        <f t="shared" si="303"/>
        <v>NA</v>
      </c>
      <c r="AD646" s="32">
        <f t="shared" si="304"/>
        <v>27</v>
      </c>
      <c r="AE646" s="32">
        <f t="shared" si="305"/>
        <v>40.370370370370374</v>
      </c>
      <c r="AF646" s="32">
        <f t="shared" si="299"/>
        <v>40.370370370370374</v>
      </c>
      <c r="AG646" s="40" t="s">
        <v>8</v>
      </c>
      <c r="AH646" s="52" t="s">
        <v>9</v>
      </c>
      <c r="AI646" s="40" t="s">
        <v>8</v>
      </c>
      <c r="AJ646" s="52" t="s">
        <v>9</v>
      </c>
      <c r="AK646" s="97">
        <v>42</v>
      </c>
      <c r="AL646" s="52" t="s">
        <v>9</v>
      </c>
      <c r="AM646" s="32">
        <f t="shared" si="300"/>
        <v>40.370370370370374</v>
      </c>
      <c r="AN646" s="40">
        <f t="shared" si="301"/>
        <v>40.370370370370374</v>
      </c>
      <c r="AO646" s="49" t="s">
        <v>2843</v>
      </c>
      <c r="AP646" s="49">
        <v>2011</v>
      </c>
      <c r="AQ646" s="49" t="s">
        <v>1816</v>
      </c>
      <c r="AR646" s="49" t="s">
        <v>11</v>
      </c>
      <c r="AS646" s="49" t="s">
        <v>226</v>
      </c>
      <c r="AT646" s="49" t="s">
        <v>529</v>
      </c>
      <c r="AU646" s="114" t="str">
        <f t="shared" si="275"/>
        <v>Zhang, Q., 2011</v>
      </c>
      <c r="AV646" s="3"/>
      <c r="AW646" s="50"/>
    </row>
    <row r="647" spans="1:49" s="13" customFormat="1" x14ac:dyDescent="0.3">
      <c r="A647" s="31" t="s">
        <v>2439</v>
      </c>
      <c r="B647" s="40" t="s">
        <v>8</v>
      </c>
      <c r="C647" s="52">
        <v>0.52</v>
      </c>
      <c r="D647" s="31" t="str">
        <f t="shared" si="306"/>
        <v>NA</v>
      </c>
      <c r="E647" s="32">
        <f t="shared" si="296"/>
        <v>0.52</v>
      </c>
      <c r="F647" s="40"/>
      <c r="G647" s="32" t="s">
        <v>8</v>
      </c>
      <c r="H647" s="49" t="s">
        <v>999</v>
      </c>
      <c r="I647" s="49" t="s">
        <v>227</v>
      </c>
      <c r="J647" s="49" t="s">
        <v>9</v>
      </c>
      <c r="K647" s="31"/>
      <c r="L647" s="31"/>
      <c r="M647" s="30" t="s">
        <v>10</v>
      </c>
      <c r="N647" s="31"/>
      <c r="O647" s="49"/>
      <c r="P647" s="49" t="s">
        <v>199</v>
      </c>
      <c r="Q647" s="31"/>
      <c r="R647" s="31" t="str">
        <f t="shared" si="302"/>
        <v>NA</v>
      </c>
      <c r="S647" s="31"/>
      <c r="T647" s="31"/>
      <c r="U647" s="49" t="s">
        <v>1426</v>
      </c>
      <c r="V647" s="49">
        <v>6</v>
      </c>
      <c r="W647" s="49">
        <v>428</v>
      </c>
      <c r="X647" s="49" t="s">
        <v>29</v>
      </c>
      <c r="Y647" s="32" t="str">
        <f t="shared" si="297"/>
        <v>NA</v>
      </c>
      <c r="Z647" s="32" t="str">
        <f t="shared" si="298"/>
        <v>NA</v>
      </c>
      <c r="AA647" s="52">
        <v>32</v>
      </c>
      <c r="AB647" s="49" t="s">
        <v>9</v>
      </c>
      <c r="AC647" s="32" t="str">
        <f t="shared" si="303"/>
        <v>NA</v>
      </c>
      <c r="AD647" s="32">
        <f t="shared" si="304"/>
        <v>32</v>
      </c>
      <c r="AE647" s="32">
        <f t="shared" si="305"/>
        <v>34.0625</v>
      </c>
      <c r="AF647" s="32">
        <f t="shared" si="299"/>
        <v>34.0625</v>
      </c>
      <c r="AG647" s="40" t="s">
        <v>8</v>
      </c>
      <c r="AH647" s="52" t="s">
        <v>9</v>
      </c>
      <c r="AI647" s="40" t="s">
        <v>8</v>
      </c>
      <c r="AJ647" s="52" t="s">
        <v>9</v>
      </c>
      <c r="AK647" s="97">
        <v>32</v>
      </c>
      <c r="AL647" s="52" t="s">
        <v>9</v>
      </c>
      <c r="AM647" s="32">
        <f t="shared" si="300"/>
        <v>34.0625</v>
      </c>
      <c r="AN647" s="40">
        <f t="shared" si="301"/>
        <v>34.0625</v>
      </c>
      <c r="AO647" s="49" t="s">
        <v>2843</v>
      </c>
      <c r="AP647" s="49">
        <v>2011</v>
      </c>
      <c r="AQ647" s="49" t="s">
        <v>1816</v>
      </c>
      <c r="AR647" s="49" t="s">
        <v>11</v>
      </c>
      <c r="AS647" s="49" t="s">
        <v>226</v>
      </c>
      <c r="AT647" s="49" t="s">
        <v>529</v>
      </c>
      <c r="AU647" s="114" t="str">
        <f t="shared" si="275"/>
        <v>Zhang, Q., 2011</v>
      </c>
      <c r="AV647" s="3"/>
      <c r="AW647" s="50"/>
    </row>
    <row r="648" spans="1:49" s="13" customFormat="1" x14ac:dyDescent="0.3">
      <c r="A648" s="31" t="s">
        <v>2439</v>
      </c>
      <c r="B648" s="40" t="s">
        <v>8</v>
      </c>
      <c r="C648" s="52">
        <v>0.52</v>
      </c>
      <c r="D648" s="31" t="str">
        <f t="shared" si="306"/>
        <v>NA</v>
      </c>
      <c r="E648" s="32">
        <f t="shared" si="296"/>
        <v>0.52</v>
      </c>
      <c r="F648" s="40"/>
      <c r="G648" s="32" t="s">
        <v>8</v>
      </c>
      <c r="H648" s="49" t="s">
        <v>999</v>
      </c>
      <c r="I648" s="49" t="s">
        <v>229</v>
      </c>
      <c r="J648" s="49" t="s">
        <v>9</v>
      </c>
      <c r="K648" s="31"/>
      <c r="L648" s="31"/>
      <c r="M648" s="30" t="s">
        <v>10</v>
      </c>
      <c r="N648" s="31"/>
      <c r="O648" s="49"/>
      <c r="P648" s="49" t="s">
        <v>199</v>
      </c>
      <c r="Q648" s="31"/>
      <c r="R648" s="31" t="str">
        <f t="shared" si="302"/>
        <v>NA</v>
      </c>
      <c r="S648" s="31"/>
      <c r="T648" s="31"/>
      <c r="U648" s="49" t="s">
        <v>1422</v>
      </c>
      <c r="V648" s="49">
        <v>0.5</v>
      </c>
      <c r="W648" s="49">
        <v>573</v>
      </c>
      <c r="X648" s="49" t="s">
        <v>17</v>
      </c>
      <c r="Y648" s="32" t="str">
        <f t="shared" si="297"/>
        <v>NA</v>
      </c>
      <c r="Z648" s="32" t="str">
        <f t="shared" si="298"/>
        <v>NA</v>
      </c>
      <c r="AA648" s="52">
        <v>27</v>
      </c>
      <c r="AB648" s="49" t="s">
        <v>9</v>
      </c>
      <c r="AC648" s="32" t="str">
        <f t="shared" si="303"/>
        <v>NA</v>
      </c>
      <c r="AD648" s="32">
        <f t="shared" si="304"/>
        <v>27</v>
      </c>
      <c r="AE648" s="32">
        <f t="shared" si="305"/>
        <v>40.370370370370374</v>
      </c>
      <c r="AF648" s="32">
        <f t="shared" si="299"/>
        <v>40.370370370370374</v>
      </c>
      <c r="AG648" s="40" t="s">
        <v>8</v>
      </c>
      <c r="AH648" s="52" t="s">
        <v>9</v>
      </c>
      <c r="AI648" s="40" t="s">
        <v>8</v>
      </c>
      <c r="AJ648" s="52" t="s">
        <v>9</v>
      </c>
      <c r="AK648" s="97">
        <v>43</v>
      </c>
      <c r="AL648" s="52" t="s">
        <v>9</v>
      </c>
      <c r="AM648" s="32">
        <f t="shared" si="300"/>
        <v>40.370370370370374</v>
      </c>
      <c r="AN648" s="40">
        <f t="shared" si="301"/>
        <v>40.370370370370374</v>
      </c>
      <c r="AO648" s="49" t="s">
        <v>2843</v>
      </c>
      <c r="AP648" s="49">
        <v>2011</v>
      </c>
      <c r="AQ648" s="49" t="s">
        <v>1816</v>
      </c>
      <c r="AR648" s="49" t="s">
        <v>11</v>
      </c>
      <c r="AS648" s="49" t="s">
        <v>226</v>
      </c>
      <c r="AT648" s="49" t="s">
        <v>529</v>
      </c>
      <c r="AU648" s="114" t="str">
        <f t="shared" si="275"/>
        <v>Zhang, Q., 2011</v>
      </c>
      <c r="AV648" s="3"/>
      <c r="AW648" s="50"/>
    </row>
    <row r="649" spans="1:49" s="13" customFormat="1" x14ac:dyDescent="0.3">
      <c r="A649" s="31" t="s">
        <v>2439</v>
      </c>
      <c r="B649" s="40" t="s">
        <v>8</v>
      </c>
      <c r="C649" s="52">
        <v>0.3</v>
      </c>
      <c r="D649" s="31" t="str">
        <f t="shared" si="306"/>
        <v>NA</v>
      </c>
      <c r="E649" s="32">
        <f t="shared" si="296"/>
        <v>0.3</v>
      </c>
      <c r="F649" s="40"/>
      <c r="G649" s="32" t="s">
        <v>8</v>
      </c>
      <c r="H649" s="49" t="s">
        <v>999</v>
      </c>
      <c r="I649" s="49" t="s">
        <v>228</v>
      </c>
      <c r="J649" s="49" t="s">
        <v>9</v>
      </c>
      <c r="K649" s="31"/>
      <c r="L649" s="31"/>
      <c r="M649" s="30" t="s">
        <v>10</v>
      </c>
      <c r="N649" s="31"/>
      <c r="O649" s="49"/>
      <c r="P649" s="49" t="s">
        <v>199</v>
      </c>
      <c r="Q649" s="31"/>
      <c r="R649" s="31" t="str">
        <f t="shared" si="302"/>
        <v>NA</v>
      </c>
      <c r="S649" s="31"/>
      <c r="T649" s="31"/>
      <c r="U649" s="49" t="s">
        <v>1422</v>
      </c>
      <c r="V649" s="49">
        <v>0.5</v>
      </c>
      <c r="W649" s="49">
        <v>573</v>
      </c>
      <c r="X649" s="49" t="s">
        <v>17</v>
      </c>
      <c r="Y649" s="32" t="str">
        <f t="shared" si="297"/>
        <v>NA</v>
      </c>
      <c r="Z649" s="32" t="str">
        <f t="shared" si="298"/>
        <v>NA</v>
      </c>
      <c r="AA649" s="52">
        <v>34</v>
      </c>
      <c r="AB649" s="49" t="s">
        <v>9</v>
      </c>
      <c r="AC649" s="32" t="str">
        <f t="shared" si="303"/>
        <v>NA</v>
      </c>
      <c r="AD649" s="32">
        <f t="shared" si="304"/>
        <v>34</v>
      </c>
      <c r="AE649" s="32">
        <f t="shared" si="305"/>
        <v>32.058823529411768</v>
      </c>
      <c r="AF649" s="32">
        <f t="shared" si="299"/>
        <v>32.058823529411768</v>
      </c>
      <c r="AG649" s="40" t="s">
        <v>8</v>
      </c>
      <c r="AH649" s="52" t="s">
        <v>9</v>
      </c>
      <c r="AI649" s="40" t="s">
        <v>8</v>
      </c>
      <c r="AJ649" s="52" t="s">
        <v>9</v>
      </c>
      <c r="AK649" s="97">
        <v>36</v>
      </c>
      <c r="AL649" s="52" t="s">
        <v>9</v>
      </c>
      <c r="AM649" s="32">
        <f t="shared" si="300"/>
        <v>32.058823529411768</v>
      </c>
      <c r="AN649" s="40">
        <f t="shared" si="301"/>
        <v>32.058823529411768</v>
      </c>
      <c r="AO649" s="49" t="s">
        <v>2843</v>
      </c>
      <c r="AP649" s="49">
        <v>2011</v>
      </c>
      <c r="AQ649" s="49" t="s">
        <v>1816</v>
      </c>
      <c r="AR649" s="49" t="s">
        <v>11</v>
      </c>
      <c r="AS649" s="49" t="s">
        <v>226</v>
      </c>
      <c r="AT649" s="49" t="s">
        <v>529</v>
      </c>
      <c r="AU649" s="114" t="str">
        <f t="shared" si="275"/>
        <v>Zhang, Q., 2011</v>
      </c>
      <c r="AV649" s="3"/>
      <c r="AW649" s="50"/>
    </row>
    <row r="650" spans="1:49" s="13" customFormat="1" x14ac:dyDescent="0.3">
      <c r="A650" s="31" t="s">
        <v>2439</v>
      </c>
      <c r="B650" s="40" t="s">
        <v>8</v>
      </c>
      <c r="C650" s="52">
        <v>0.3</v>
      </c>
      <c r="D650" s="31" t="str">
        <f t="shared" si="306"/>
        <v>NA</v>
      </c>
      <c r="E650" s="32">
        <f t="shared" si="296"/>
        <v>0.3</v>
      </c>
      <c r="F650" s="40"/>
      <c r="G650" s="32" t="s">
        <v>8</v>
      </c>
      <c r="H650" s="49" t="s">
        <v>999</v>
      </c>
      <c r="I650" s="49" t="s">
        <v>227</v>
      </c>
      <c r="J650" s="49" t="s">
        <v>9</v>
      </c>
      <c r="K650" s="31"/>
      <c r="L650" s="31"/>
      <c r="M650" s="30" t="s">
        <v>10</v>
      </c>
      <c r="N650" s="31"/>
      <c r="O650" s="31"/>
      <c r="P650" s="49" t="s">
        <v>199</v>
      </c>
      <c r="Q650" s="31"/>
      <c r="R650" s="31" t="str">
        <f t="shared" si="302"/>
        <v>NA</v>
      </c>
      <c r="S650" s="31"/>
      <c r="T650" s="31"/>
      <c r="U650" s="49" t="s">
        <v>1422</v>
      </c>
      <c r="V650" s="49">
        <v>0.5</v>
      </c>
      <c r="W650" s="49">
        <v>573</v>
      </c>
      <c r="X650" s="49" t="s">
        <v>17</v>
      </c>
      <c r="Y650" s="32" t="str">
        <f t="shared" si="297"/>
        <v>NA</v>
      </c>
      <c r="Z650" s="32" t="str">
        <f t="shared" si="298"/>
        <v>NA</v>
      </c>
      <c r="AA650" s="52">
        <v>39</v>
      </c>
      <c r="AB650" s="49" t="s">
        <v>9</v>
      </c>
      <c r="AC650" s="32" t="str">
        <f t="shared" si="303"/>
        <v>NA</v>
      </c>
      <c r="AD650" s="32">
        <f t="shared" si="304"/>
        <v>39</v>
      </c>
      <c r="AE650" s="32">
        <f t="shared" si="305"/>
        <v>27.948717948717949</v>
      </c>
      <c r="AF650" s="32">
        <f t="shared" si="299"/>
        <v>27.948717948717949</v>
      </c>
      <c r="AG650" s="40" t="s">
        <v>8</v>
      </c>
      <c r="AH650" s="52" t="s">
        <v>9</v>
      </c>
      <c r="AI650" s="40" t="s">
        <v>8</v>
      </c>
      <c r="AJ650" s="52" t="s">
        <v>9</v>
      </c>
      <c r="AK650" s="97">
        <v>31</v>
      </c>
      <c r="AL650" s="52" t="s">
        <v>9</v>
      </c>
      <c r="AM650" s="32">
        <f t="shared" si="300"/>
        <v>27.948717948717949</v>
      </c>
      <c r="AN650" s="40">
        <f t="shared" si="301"/>
        <v>27.948717948717949</v>
      </c>
      <c r="AO650" s="49" t="s">
        <v>2843</v>
      </c>
      <c r="AP650" s="49">
        <v>2011</v>
      </c>
      <c r="AQ650" s="49" t="s">
        <v>1816</v>
      </c>
      <c r="AR650" s="49" t="s">
        <v>11</v>
      </c>
      <c r="AS650" s="49" t="s">
        <v>226</v>
      </c>
      <c r="AT650" s="49" t="s">
        <v>529</v>
      </c>
      <c r="AU650" s="114" t="str">
        <f t="shared" si="275"/>
        <v>Zhang, Q., 2011</v>
      </c>
      <c r="AV650" s="3"/>
      <c r="AW650" s="50"/>
    </row>
    <row r="651" spans="1:49" s="13" customFormat="1" x14ac:dyDescent="0.3">
      <c r="A651" s="31" t="s">
        <v>2439</v>
      </c>
      <c r="B651" s="40" t="s">
        <v>8</v>
      </c>
      <c r="C651" s="52">
        <v>0.52</v>
      </c>
      <c r="D651" s="31" t="str">
        <f t="shared" si="306"/>
        <v>NA</v>
      </c>
      <c r="E651" s="32">
        <f t="shared" si="296"/>
        <v>0.52</v>
      </c>
      <c r="F651" s="40"/>
      <c r="G651" s="32" t="s">
        <v>8</v>
      </c>
      <c r="H651" s="49" t="s">
        <v>999</v>
      </c>
      <c r="I651" s="49" t="s">
        <v>229</v>
      </c>
      <c r="J651" s="49" t="s">
        <v>9</v>
      </c>
      <c r="K651" s="31"/>
      <c r="L651" s="31"/>
      <c r="M651" s="30" t="s">
        <v>10</v>
      </c>
      <c r="N651" s="31"/>
      <c r="O651" s="31"/>
      <c r="P651" s="49" t="s">
        <v>199</v>
      </c>
      <c r="Q651" s="31"/>
      <c r="R651" s="31" t="str">
        <f t="shared" si="302"/>
        <v>NA</v>
      </c>
      <c r="S651" s="31"/>
      <c r="T651" s="31"/>
      <c r="U651" s="49" t="s">
        <v>1422</v>
      </c>
      <c r="V651" s="49">
        <v>0.5</v>
      </c>
      <c r="W651" s="49">
        <v>573</v>
      </c>
      <c r="X651" s="49" t="s">
        <v>17</v>
      </c>
      <c r="Y651" s="32" t="str">
        <f t="shared" si="297"/>
        <v>NA</v>
      </c>
      <c r="Z651" s="32" t="str">
        <f t="shared" si="298"/>
        <v>NA</v>
      </c>
      <c r="AA651" s="52">
        <v>37</v>
      </c>
      <c r="AB651" s="49" t="s">
        <v>9</v>
      </c>
      <c r="AC651" s="32" t="str">
        <f t="shared" si="303"/>
        <v>NA</v>
      </c>
      <c r="AD651" s="32">
        <f t="shared" si="304"/>
        <v>37</v>
      </c>
      <c r="AE651" s="32">
        <f t="shared" si="305"/>
        <v>29.45945945945946</v>
      </c>
      <c r="AF651" s="32">
        <f t="shared" si="299"/>
        <v>29.45945945945946</v>
      </c>
      <c r="AG651" s="40" t="s">
        <v>8</v>
      </c>
      <c r="AH651" s="52" t="s">
        <v>9</v>
      </c>
      <c r="AI651" s="40" t="s">
        <v>8</v>
      </c>
      <c r="AJ651" s="52" t="s">
        <v>9</v>
      </c>
      <c r="AK651" s="97">
        <v>31</v>
      </c>
      <c r="AL651" s="52" t="s">
        <v>9</v>
      </c>
      <c r="AM651" s="32">
        <f t="shared" si="300"/>
        <v>29.45945945945946</v>
      </c>
      <c r="AN651" s="40">
        <f t="shared" si="301"/>
        <v>29.45945945945946</v>
      </c>
      <c r="AO651" s="49" t="s">
        <v>2843</v>
      </c>
      <c r="AP651" s="49">
        <v>2011</v>
      </c>
      <c r="AQ651" s="49" t="s">
        <v>1816</v>
      </c>
      <c r="AR651" s="49" t="s">
        <v>11</v>
      </c>
      <c r="AS651" s="49" t="s">
        <v>226</v>
      </c>
      <c r="AT651" s="49" t="s">
        <v>529</v>
      </c>
      <c r="AU651" s="114" t="str">
        <f t="shared" si="275"/>
        <v>Zhang, Q., 2011</v>
      </c>
      <c r="AV651" s="3"/>
      <c r="AW651" s="50"/>
    </row>
    <row r="652" spans="1:49" s="13" customFormat="1" x14ac:dyDescent="0.3">
      <c r="A652" s="31" t="s">
        <v>2439</v>
      </c>
      <c r="B652" s="40" t="s">
        <v>8</v>
      </c>
      <c r="C652" s="52">
        <v>0.39</v>
      </c>
      <c r="D652" s="31" t="str">
        <f t="shared" si="306"/>
        <v>NA</v>
      </c>
      <c r="E652" s="32">
        <f t="shared" si="296"/>
        <v>0.39</v>
      </c>
      <c r="F652" s="40"/>
      <c r="G652" s="32" t="s">
        <v>8</v>
      </c>
      <c r="H652" s="49" t="s">
        <v>999</v>
      </c>
      <c r="I652" s="49" t="s">
        <v>228</v>
      </c>
      <c r="J652" s="49" t="s">
        <v>9</v>
      </c>
      <c r="K652" s="31"/>
      <c r="L652" s="31"/>
      <c r="M652" s="30" t="s">
        <v>10</v>
      </c>
      <c r="N652" s="31"/>
      <c r="O652" s="31"/>
      <c r="P652" s="49" t="s">
        <v>199</v>
      </c>
      <c r="Q652" s="31"/>
      <c r="R652" s="31" t="str">
        <f t="shared" si="302"/>
        <v>NA</v>
      </c>
      <c r="S652" s="31"/>
      <c r="T652" s="31"/>
      <c r="U652" s="49" t="s">
        <v>1422</v>
      </c>
      <c r="V652" s="49">
        <v>0.5</v>
      </c>
      <c r="W652" s="49">
        <v>573</v>
      </c>
      <c r="X652" s="49" t="s">
        <v>17</v>
      </c>
      <c r="Y652" s="32" t="str">
        <f t="shared" si="297"/>
        <v>NA</v>
      </c>
      <c r="Z652" s="32" t="str">
        <f t="shared" si="298"/>
        <v>NA</v>
      </c>
      <c r="AA652" s="52">
        <v>43</v>
      </c>
      <c r="AB652" s="49" t="s">
        <v>9</v>
      </c>
      <c r="AC652" s="32" t="str">
        <f t="shared" si="303"/>
        <v>NA</v>
      </c>
      <c r="AD652" s="32">
        <f t="shared" si="304"/>
        <v>43</v>
      </c>
      <c r="AE652" s="32">
        <f t="shared" si="305"/>
        <v>25.348837209302324</v>
      </c>
      <c r="AF652" s="32">
        <f t="shared" si="299"/>
        <v>25.348837209302324</v>
      </c>
      <c r="AG652" s="40" t="s">
        <v>8</v>
      </c>
      <c r="AH652" s="52" t="s">
        <v>9</v>
      </c>
      <c r="AI652" s="40" t="s">
        <v>8</v>
      </c>
      <c r="AJ652" s="52" t="s">
        <v>9</v>
      </c>
      <c r="AK652" s="97">
        <v>29</v>
      </c>
      <c r="AL652" s="52" t="s">
        <v>9</v>
      </c>
      <c r="AM652" s="32">
        <f t="shared" si="300"/>
        <v>25.348837209302324</v>
      </c>
      <c r="AN652" s="40">
        <f t="shared" si="301"/>
        <v>25.348837209302324</v>
      </c>
      <c r="AO652" s="49" t="s">
        <v>2843</v>
      </c>
      <c r="AP652" s="49">
        <v>2011</v>
      </c>
      <c r="AQ652" s="49" t="s">
        <v>1816</v>
      </c>
      <c r="AR652" s="49" t="s">
        <v>11</v>
      </c>
      <c r="AS652" s="49" t="s">
        <v>226</v>
      </c>
      <c r="AT652" s="49" t="s">
        <v>529</v>
      </c>
      <c r="AU652" s="114" t="str">
        <f t="shared" si="275"/>
        <v>Zhang, Q., 2011</v>
      </c>
      <c r="AV652" s="3"/>
      <c r="AW652" s="50"/>
    </row>
    <row r="653" spans="1:49" s="13" customFormat="1" x14ac:dyDescent="0.3">
      <c r="A653" s="31" t="s">
        <v>2439</v>
      </c>
      <c r="B653" s="40" t="s">
        <v>8</v>
      </c>
      <c r="C653" s="52">
        <v>0.56000000000000005</v>
      </c>
      <c r="D653" s="31" t="str">
        <f t="shared" si="306"/>
        <v>NA</v>
      </c>
      <c r="E653" s="32">
        <f t="shared" si="296"/>
        <v>0.56000000000000005</v>
      </c>
      <c r="F653" s="40"/>
      <c r="G653" s="32" t="s">
        <v>8</v>
      </c>
      <c r="H653" s="49" t="s">
        <v>999</v>
      </c>
      <c r="I653" s="49" t="s">
        <v>227</v>
      </c>
      <c r="J653" s="49" t="s">
        <v>9</v>
      </c>
      <c r="K653" s="31"/>
      <c r="L653" s="31"/>
      <c r="M653" s="30" t="s">
        <v>10</v>
      </c>
      <c r="N653" s="31"/>
      <c r="O653" s="31"/>
      <c r="P653" s="49" t="s">
        <v>199</v>
      </c>
      <c r="Q653" s="31"/>
      <c r="R653" s="31" t="str">
        <f t="shared" si="302"/>
        <v>NA</v>
      </c>
      <c r="S653" s="31"/>
      <c r="T653" s="31"/>
      <c r="U653" s="49" t="s">
        <v>1422</v>
      </c>
      <c r="V653" s="49">
        <v>0.5</v>
      </c>
      <c r="W653" s="49">
        <v>573</v>
      </c>
      <c r="X653" s="49" t="s">
        <v>17</v>
      </c>
      <c r="Y653" s="32" t="str">
        <f t="shared" si="297"/>
        <v>NA</v>
      </c>
      <c r="Z653" s="32" t="str">
        <f t="shared" si="298"/>
        <v>NA</v>
      </c>
      <c r="AA653" s="52">
        <v>48</v>
      </c>
      <c r="AB653" s="49" t="s">
        <v>9</v>
      </c>
      <c r="AC653" s="32" t="str">
        <f t="shared" si="303"/>
        <v>NA</v>
      </c>
      <c r="AD653" s="32">
        <f t="shared" si="304"/>
        <v>48</v>
      </c>
      <c r="AE653" s="32">
        <f t="shared" si="305"/>
        <v>22.708333333333332</v>
      </c>
      <c r="AF653" s="32">
        <f t="shared" si="299"/>
        <v>22.708333333333332</v>
      </c>
      <c r="AG653" s="40" t="s">
        <v>8</v>
      </c>
      <c r="AH653" s="52" t="s">
        <v>9</v>
      </c>
      <c r="AI653" s="40" t="s">
        <v>8</v>
      </c>
      <c r="AJ653" s="52" t="s">
        <v>9</v>
      </c>
      <c r="AK653" s="97">
        <v>30</v>
      </c>
      <c r="AL653" s="52" t="s">
        <v>9</v>
      </c>
      <c r="AM653" s="32">
        <f t="shared" si="300"/>
        <v>22.708333333333332</v>
      </c>
      <c r="AN653" s="40">
        <f t="shared" si="301"/>
        <v>22.708333333333332</v>
      </c>
      <c r="AO653" s="49" t="s">
        <v>2843</v>
      </c>
      <c r="AP653" s="49">
        <v>2011</v>
      </c>
      <c r="AQ653" s="49" t="s">
        <v>1816</v>
      </c>
      <c r="AR653" s="49" t="s">
        <v>11</v>
      </c>
      <c r="AS653" s="49" t="s">
        <v>226</v>
      </c>
      <c r="AT653" s="49" t="s">
        <v>529</v>
      </c>
      <c r="AU653" s="114" t="str">
        <f t="shared" si="275"/>
        <v>Zhang, Q., 2011</v>
      </c>
      <c r="AV653" s="3"/>
      <c r="AW653" s="50"/>
    </row>
    <row r="654" spans="1:49" s="13" customFormat="1" x14ac:dyDescent="0.3">
      <c r="A654" s="49" t="s">
        <v>113</v>
      </c>
      <c r="B654" s="97">
        <v>1</v>
      </c>
      <c r="C654" s="52">
        <v>1</v>
      </c>
      <c r="D654" s="31">
        <f t="shared" si="306"/>
        <v>0</v>
      </c>
      <c r="E654" s="32">
        <f t="shared" si="296"/>
        <v>1</v>
      </c>
      <c r="F654" s="40"/>
      <c r="G654" s="32" t="s">
        <v>8</v>
      </c>
      <c r="H654" s="49" t="s">
        <v>63</v>
      </c>
      <c r="I654" s="49" t="s">
        <v>410</v>
      </c>
      <c r="J654" s="49" t="s">
        <v>8</v>
      </c>
      <c r="K654" s="31"/>
      <c r="L654" s="31"/>
      <c r="M654" s="49"/>
      <c r="N654" s="31"/>
      <c r="O654" s="31"/>
      <c r="P654" s="49" t="s">
        <v>199</v>
      </c>
      <c r="Q654" s="31"/>
      <c r="R654" s="31" t="str">
        <f t="shared" si="302"/>
        <v>NA</v>
      </c>
      <c r="S654" s="31"/>
      <c r="T654" s="31"/>
      <c r="U654" s="31" t="s">
        <v>8</v>
      </c>
      <c r="V654" s="31"/>
      <c r="W654" s="31"/>
      <c r="X654" s="49" t="s">
        <v>95</v>
      </c>
      <c r="Y654" s="32" t="str">
        <f t="shared" si="297"/>
        <v>NA</v>
      </c>
      <c r="Z654" s="32" t="str">
        <f t="shared" si="298"/>
        <v>NA</v>
      </c>
      <c r="AA654" s="52">
        <v>51</v>
      </c>
      <c r="AB654" s="49" t="s">
        <v>9</v>
      </c>
      <c r="AC654" s="32" t="str">
        <f t="shared" si="303"/>
        <v>NA</v>
      </c>
      <c r="AD654" s="32">
        <f t="shared" si="304"/>
        <v>51</v>
      </c>
      <c r="AE654" s="32">
        <f t="shared" si="305"/>
        <v>21.372549019607842</v>
      </c>
      <c r="AF654" s="32">
        <f t="shared" si="299"/>
        <v>21.372549019607842</v>
      </c>
      <c r="AG654" s="40" t="s">
        <v>8</v>
      </c>
      <c r="AH654" s="52" t="s">
        <v>9</v>
      </c>
      <c r="AI654" s="40" t="s">
        <v>8</v>
      </c>
      <c r="AJ654" s="52" t="s">
        <v>9</v>
      </c>
      <c r="AK654" s="40" t="s">
        <v>8</v>
      </c>
      <c r="AL654" s="52" t="s">
        <v>9</v>
      </c>
      <c r="AM654" s="32">
        <f t="shared" si="300"/>
        <v>21.372549019607842</v>
      </c>
      <c r="AN654" s="40">
        <f t="shared" si="301"/>
        <v>21.372549019607842</v>
      </c>
      <c r="AO654" s="49" t="s">
        <v>2856</v>
      </c>
      <c r="AP654" s="49">
        <v>2011</v>
      </c>
      <c r="AQ654" s="49" t="s">
        <v>1817</v>
      </c>
      <c r="AR654" s="49" t="s">
        <v>207</v>
      </c>
      <c r="AS654" s="49" t="s">
        <v>224</v>
      </c>
      <c r="AT654" s="49" t="s">
        <v>179</v>
      </c>
      <c r="AU654" s="114" t="str">
        <f t="shared" ref="AU654:AU713" si="307">AQ654&amp;", "&amp;AP654</f>
        <v>Zhao, C., 2011</v>
      </c>
      <c r="AV654" s="3"/>
      <c r="AW654" s="50"/>
    </row>
    <row r="655" spans="1:49" s="13" customFormat="1" x14ac:dyDescent="0.3">
      <c r="A655" s="49" t="s">
        <v>113</v>
      </c>
      <c r="B655" s="97">
        <v>5</v>
      </c>
      <c r="C655" s="52">
        <v>5</v>
      </c>
      <c r="D655" s="31">
        <f t="shared" si="306"/>
        <v>0</v>
      </c>
      <c r="E655" s="32">
        <f t="shared" si="296"/>
        <v>5</v>
      </c>
      <c r="F655" s="40"/>
      <c r="G655" s="32" t="s">
        <v>8</v>
      </c>
      <c r="H655" s="49" t="s">
        <v>63</v>
      </c>
      <c r="I655" s="49" t="s">
        <v>410</v>
      </c>
      <c r="J655" s="49" t="s">
        <v>8</v>
      </c>
      <c r="K655" s="31"/>
      <c r="L655" s="31"/>
      <c r="M655" s="49"/>
      <c r="N655" s="31"/>
      <c r="O655" s="31"/>
      <c r="P655" s="49" t="s">
        <v>199</v>
      </c>
      <c r="Q655" s="31"/>
      <c r="R655" s="31" t="str">
        <f t="shared" si="302"/>
        <v>NA</v>
      </c>
      <c r="S655" s="31"/>
      <c r="T655" s="31"/>
      <c r="U655" s="31" t="s">
        <v>8</v>
      </c>
      <c r="V655" s="31"/>
      <c r="W655" s="31"/>
      <c r="X655" s="49" t="s">
        <v>95</v>
      </c>
      <c r="Y655" s="32" t="str">
        <f t="shared" si="297"/>
        <v>NA</v>
      </c>
      <c r="Z655" s="32" t="str">
        <f t="shared" si="298"/>
        <v>NA</v>
      </c>
      <c r="AA655" s="52">
        <v>55</v>
      </c>
      <c r="AB655" s="49" t="s">
        <v>9</v>
      </c>
      <c r="AC655" s="32" t="str">
        <f t="shared" si="303"/>
        <v>NA</v>
      </c>
      <c r="AD655" s="32">
        <f t="shared" si="304"/>
        <v>55</v>
      </c>
      <c r="AE655" s="32">
        <f t="shared" si="305"/>
        <v>19.818181818181817</v>
      </c>
      <c r="AF655" s="32">
        <f t="shared" si="299"/>
        <v>19.818181818181817</v>
      </c>
      <c r="AG655" s="40" t="s">
        <v>8</v>
      </c>
      <c r="AH655" s="52" t="s">
        <v>9</v>
      </c>
      <c r="AI655" s="40" t="s">
        <v>8</v>
      </c>
      <c r="AJ655" s="52" t="s">
        <v>9</v>
      </c>
      <c r="AK655" s="40" t="s">
        <v>8</v>
      </c>
      <c r="AL655" s="52" t="s">
        <v>9</v>
      </c>
      <c r="AM655" s="32">
        <f t="shared" si="300"/>
        <v>19.818181818181817</v>
      </c>
      <c r="AN655" s="40">
        <f t="shared" si="301"/>
        <v>19.818181818181817</v>
      </c>
      <c r="AO655" s="49" t="s">
        <v>2856</v>
      </c>
      <c r="AP655" s="49">
        <v>2011</v>
      </c>
      <c r="AQ655" s="49" t="s">
        <v>1817</v>
      </c>
      <c r="AR655" s="49" t="s">
        <v>207</v>
      </c>
      <c r="AS655" s="49" t="s">
        <v>224</v>
      </c>
      <c r="AT655" s="49" t="s">
        <v>179</v>
      </c>
      <c r="AU655" s="114" t="str">
        <f t="shared" si="307"/>
        <v>Zhao, C., 2011</v>
      </c>
      <c r="AV655" s="3"/>
      <c r="AW655" s="50"/>
    </row>
    <row r="656" spans="1:49" s="13" customFormat="1" x14ac:dyDescent="0.3">
      <c r="A656" s="49" t="s">
        <v>14</v>
      </c>
      <c r="B656" s="97">
        <v>2</v>
      </c>
      <c r="C656" s="32" t="s">
        <v>8</v>
      </c>
      <c r="D656" s="31" t="str">
        <f t="shared" si="306"/>
        <v>NA</v>
      </c>
      <c r="E656" s="32">
        <f t="shared" ref="E656:E667" si="308">IF(B656="NA",C656,B656)</f>
        <v>2</v>
      </c>
      <c r="F656" s="40"/>
      <c r="G656" s="32" t="s">
        <v>8</v>
      </c>
      <c r="H656" s="49" t="s">
        <v>1414</v>
      </c>
      <c r="I656" s="49" t="s">
        <v>225</v>
      </c>
      <c r="J656" s="49" t="s">
        <v>9</v>
      </c>
      <c r="K656" s="31"/>
      <c r="L656" s="31"/>
      <c r="M656" s="49" t="s">
        <v>24</v>
      </c>
      <c r="N656" s="49" t="s">
        <v>56</v>
      </c>
      <c r="O656" s="31"/>
      <c r="P656" s="49" t="s">
        <v>199</v>
      </c>
      <c r="Q656" s="56">
        <v>8.8000000000000007</v>
      </c>
      <c r="R656" s="31" t="str">
        <f t="shared" si="302"/>
        <v>NA</v>
      </c>
      <c r="S656" s="49">
        <v>2</v>
      </c>
      <c r="T656" s="49">
        <v>573</v>
      </c>
      <c r="U656" s="49" t="s">
        <v>1422</v>
      </c>
      <c r="V656" s="49">
        <v>4</v>
      </c>
      <c r="W656" s="49">
        <v>588</v>
      </c>
      <c r="X656" s="49" t="s">
        <v>95</v>
      </c>
      <c r="Y656" s="32" t="str">
        <f>IF(AND(X656="CO Chemisorption",AA656&lt;&gt;"NA",AG656&lt;&gt;"NA"),AA656*AG656*0.001,"NA")</f>
        <v>NA</v>
      </c>
      <c r="Z656" s="32" t="str">
        <f t="shared" ref="Z656:Z667" si="309">IF(AND(X656="H2 Chemisorption",AA656&lt;&gt;"NA",AG656&lt;&gt;"NA"),AA656*AG656*0.001,"NA")</f>
        <v>NA</v>
      </c>
      <c r="AA656" s="52">
        <v>12</v>
      </c>
      <c r="AB656" s="49" t="s">
        <v>9</v>
      </c>
      <c r="AC656" s="32" t="str">
        <f t="shared" si="303"/>
        <v>NA</v>
      </c>
      <c r="AD656" s="32">
        <f t="shared" si="304"/>
        <v>12</v>
      </c>
      <c r="AE656" s="32">
        <f t="shared" si="305"/>
        <v>90.833333333333329</v>
      </c>
      <c r="AF656" s="32">
        <f t="shared" ref="AF656:AF667" si="310">IF(AND(AG656="NA",AE656&lt;&gt;"NA"),AE656,AG656)</f>
        <v>90.833333333333329</v>
      </c>
      <c r="AG656" s="40" t="s">
        <v>8</v>
      </c>
      <c r="AH656" s="52" t="s">
        <v>9</v>
      </c>
      <c r="AI656" s="40" t="s">
        <v>8</v>
      </c>
      <c r="AJ656" s="52" t="s">
        <v>9</v>
      </c>
      <c r="AK656" s="40" t="s">
        <v>8</v>
      </c>
      <c r="AL656" s="52" t="s">
        <v>9</v>
      </c>
      <c r="AM656" s="32">
        <f t="shared" ref="AM656:AM667" si="311">IF(AND(AF656="NA",AK656&lt;&gt;"NA"),AK656,AF656)</f>
        <v>90.833333333333329</v>
      </c>
      <c r="AN656" s="40">
        <f t="shared" ref="AN656:AN667" si="312">IF(AND(AM656="NA",AI656&lt;&gt;"NA"),AI656,AM656)</f>
        <v>90.833333333333329</v>
      </c>
      <c r="AO656" s="49" t="s">
        <v>2856</v>
      </c>
      <c r="AP656" s="49">
        <v>2011</v>
      </c>
      <c r="AQ656" s="49" t="s">
        <v>1817</v>
      </c>
      <c r="AR656" s="49" t="s">
        <v>207</v>
      </c>
      <c r="AS656" s="49" t="s">
        <v>224</v>
      </c>
      <c r="AT656" s="49" t="s">
        <v>179</v>
      </c>
      <c r="AU656" s="114" t="str">
        <f t="shared" si="307"/>
        <v>Zhao, C., 2011</v>
      </c>
      <c r="AV656" s="3"/>
      <c r="AW656" s="50" t="s">
        <v>1162</v>
      </c>
    </row>
    <row r="657" spans="1:49" s="13" customFormat="1" x14ac:dyDescent="0.3">
      <c r="A657" s="49" t="s">
        <v>14</v>
      </c>
      <c r="B657" s="97">
        <v>2</v>
      </c>
      <c r="C657" s="32" t="s">
        <v>8</v>
      </c>
      <c r="D657" s="31" t="str">
        <f t="shared" si="306"/>
        <v>NA</v>
      </c>
      <c r="E657" s="32">
        <f t="shared" si="308"/>
        <v>2</v>
      </c>
      <c r="F657" s="40"/>
      <c r="G657" s="32" t="s">
        <v>8</v>
      </c>
      <c r="H657" s="49" t="s">
        <v>7</v>
      </c>
      <c r="I657" s="49" t="s">
        <v>225</v>
      </c>
      <c r="J657" s="49" t="s">
        <v>9</v>
      </c>
      <c r="K657" s="31"/>
      <c r="L657" s="31"/>
      <c r="M657" s="49" t="s">
        <v>24</v>
      </c>
      <c r="N657" s="49" t="s">
        <v>56</v>
      </c>
      <c r="O657" s="31"/>
      <c r="P657" s="49" t="s">
        <v>199</v>
      </c>
      <c r="Q657" s="56">
        <v>2.7</v>
      </c>
      <c r="R657" s="31" t="str">
        <f t="shared" si="302"/>
        <v>NA</v>
      </c>
      <c r="S657" s="49">
        <v>2</v>
      </c>
      <c r="T657" s="49">
        <v>573</v>
      </c>
      <c r="U657" s="49" t="s">
        <v>1422</v>
      </c>
      <c r="V657" s="49">
        <v>4</v>
      </c>
      <c r="W657" s="49">
        <v>588</v>
      </c>
      <c r="X657" s="49" t="s">
        <v>95</v>
      </c>
      <c r="Y657" s="32" t="str">
        <f>IF(AND(X657="CO Chemisorption",AA657&lt;&gt;"NA",AG657&lt;&gt;"NA"),AA657*AG657*0.001,"NA")</f>
        <v>NA</v>
      </c>
      <c r="Z657" s="32" t="str">
        <f t="shared" si="309"/>
        <v>NA</v>
      </c>
      <c r="AA657" s="52">
        <v>24</v>
      </c>
      <c r="AB657" s="49" t="s">
        <v>9</v>
      </c>
      <c r="AC657" s="32" t="str">
        <f t="shared" si="303"/>
        <v>NA</v>
      </c>
      <c r="AD657" s="32">
        <f t="shared" si="304"/>
        <v>24</v>
      </c>
      <c r="AE657" s="32">
        <f t="shared" si="305"/>
        <v>45.416666666666664</v>
      </c>
      <c r="AF657" s="32">
        <f t="shared" si="310"/>
        <v>45.416666666666664</v>
      </c>
      <c r="AG657" s="40" t="s">
        <v>8</v>
      </c>
      <c r="AH657" s="52" t="s">
        <v>9</v>
      </c>
      <c r="AI657" s="40" t="s">
        <v>8</v>
      </c>
      <c r="AJ657" s="52" t="s">
        <v>9</v>
      </c>
      <c r="AK657" s="40" t="s">
        <v>8</v>
      </c>
      <c r="AL657" s="52" t="s">
        <v>9</v>
      </c>
      <c r="AM657" s="32">
        <f t="shared" si="311"/>
        <v>45.416666666666664</v>
      </c>
      <c r="AN657" s="40">
        <f t="shared" si="312"/>
        <v>45.416666666666664</v>
      </c>
      <c r="AO657" s="49" t="s">
        <v>2856</v>
      </c>
      <c r="AP657" s="49">
        <v>2011</v>
      </c>
      <c r="AQ657" s="49" t="s">
        <v>1817</v>
      </c>
      <c r="AR657" s="49" t="s">
        <v>207</v>
      </c>
      <c r="AS657" s="49" t="s">
        <v>224</v>
      </c>
      <c r="AT657" s="49" t="s">
        <v>179</v>
      </c>
      <c r="AU657" s="114" t="str">
        <f t="shared" si="307"/>
        <v>Zhao, C., 2011</v>
      </c>
      <c r="AV657" s="3"/>
      <c r="AW657" s="50" t="s">
        <v>1163</v>
      </c>
    </row>
    <row r="658" spans="1:49" s="13" customFormat="1" x14ac:dyDescent="0.3">
      <c r="A658" s="49" t="s">
        <v>14</v>
      </c>
      <c r="B658" s="97">
        <v>2</v>
      </c>
      <c r="C658" s="32" t="s">
        <v>8</v>
      </c>
      <c r="D658" s="31" t="str">
        <f t="shared" si="306"/>
        <v>NA</v>
      </c>
      <c r="E658" s="32">
        <f t="shared" si="308"/>
        <v>2</v>
      </c>
      <c r="F658" s="40"/>
      <c r="G658" s="32" t="s">
        <v>8</v>
      </c>
      <c r="H658" s="49" t="s">
        <v>999</v>
      </c>
      <c r="I658" s="49" t="s">
        <v>1161</v>
      </c>
      <c r="J658" s="49" t="s">
        <v>9</v>
      </c>
      <c r="K658" s="49">
        <v>943</v>
      </c>
      <c r="L658" s="49">
        <v>2</v>
      </c>
      <c r="M658" s="49" t="s">
        <v>24</v>
      </c>
      <c r="N658" s="49" t="s">
        <v>56</v>
      </c>
      <c r="O658" s="31"/>
      <c r="P658" s="49" t="s">
        <v>199</v>
      </c>
      <c r="Q658" s="49">
        <v>7.5</v>
      </c>
      <c r="R658" s="31" t="str">
        <f t="shared" si="302"/>
        <v>NA</v>
      </c>
      <c r="S658" s="49">
        <v>2</v>
      </c>
      <c r="T658" s="49">
        <v>573</v>
      </c>
      <c r="U658" s="49" t="s">
        <v>1422</v>
      </c>
      <c r="V658" s="49">
        <v>4</v>
      </c>
      <c r="W658" s="49">
        <v>588</v>
      </c>
      <c r="X658" s="49" t="s">
        <v>95</v>
      </c>
      <c r="Y658" s="32" t="str">
        <f>IF(AND(X658="CO Chemisorption",AA658&lt;&gt;"NA",AG658&lt;&gt;"NA"),AA658*AG658*0.001,"NA")</f>
        <v>NA</v>
      </c>
      <c r="Z658" s="32" t="str">
        <f t="shared" si="309"/>
        <v>NA</v>
      </c>
      <c r="AA658" s="52">
        <v>40</v>
      </c>
      <c r="AB658" s="49" t="s">
        <v>9</v>
      </c>
      <c r="AC658" s="32" t="str">
        <f t="shared" si="303"/>
        <v>NA</v>
      </c>
      <c r="AD658" s="32">
        <f t="shared" si="304"/>
        <v>40</v>
      </c>
      <c r="AE658" s="32">
        <f t="shared" si="305"/>
        <v>27.25</v>
      </c>
      <c r="AF658" s="32">
        <f t="shared" si="310"/>
        <v>27.25</v>
      </c>
      <c r="AG658" s="40" t="s">
        <v>8</v>
      </c>
      <c r="AH658" s="52" t="s">
        <v>9</v>
      </c>
      <c r="AI658" s="40" t="s">
        <v>8</v>
      </c>
      <c r="AJ658" s="52" t="s">
        <v>9</v>
      </c>
      <c r="AK658" s="40" t="s">
        <v>8</v>
      </c>
      <c r="AL658" s="52" t="s">
        <v>9</v>
      </c>
      <c r="AM658" s="32">
        <f t="shared" si="311"/>
        <v>27.25</v>
      </c>
      <c r="AN658" s="40">
        <f t="shared" si="312"/>
        <v>27.25</v>
      </c>
      <c r="AO658" s="49" t="s">
        <v>2856</v>
      </c>
      <c r="AP658" s="49">
        <v>2011</v>
      </c>
      <c r="AQ658" s="49" t="s">
        <v>1817</v>
      </c>
      <c r="AR658" s="49" t="s">
        <v>207</v>
      </c>
      <c r="AS658" s="49" t="s">
        <v>224</v>
      </c>
      <c r="AT658" s="49" t="s">
        <v>179</v>
      </c>
      <c r="AU658" s="114" t="str">
        <f t="shared" si="307"/>
        <v>Zhao, C., 2011</v>
      </c>
      <c r="AV658" s="3"/>
      <c r="AW658" s="50"/>
    </row>
    <row r="659" spans="1:49" s="13" customFormat="1" x14ac:dyDescent="0.3">
      <c r="A659" s="49" t="s">
        <v>14</v>
      </c>
      <c r="B659" s="97">
        <v>2</v>
      </c>
      <c r="C659" s="32" t="s">
        <v>8</v>
      </c>
      <c r="D659" s="31" t="str">
        <f t="shared" si="306"/>
        <v>NA</v>
      </c>
      <c r="E659" s="32">
        <f t="shared" si="308"/>
        <v>2</v>
      </c>
      <c r="F659" s="40"/>
      <c r="G659" s="32" t="s">
        <v>8</v>
      </c>
      <c r="H659" s="49" t="s">
        <v>63</v>
      </c>
      <c r="I659" s="49" t="s">
        <v>757</v>
      </c>
      <c r="J659" s="49" t="s">
        <v>9</v>
      </c>
      <c r="K659" s="31"/>
      <c r="L659" s="31"/>
      <c r="M659" s="49" t="s">
        <v>10</v>
      </c>
      <c r="N659" s="31" t="s">
        <v>1449</v>
      </c>
      <c r="O659" s="31"/>
      <c r="P659" s="49" t="s">
        <v>199</v>
      </c>
      <c r="Q659" s="31"/>
      <c r="R659" s="31" t="str">
        <f t="shared" si="302"/>
        <v>NA</v>
      </c>
      <c r="S659" s="31"/>
      <c r="T659" s="31"/>
      <c r="U659" s="49" t="s">
        <v>1422</v>
      </c>
      <c r="V659" s="49">
        <v>2</v>
      </c>
      <c r="W659" s="49">
        <v>573</v>
      </c>
      <c r="X659" s="49" t="s">
        <v>29</v>
      </c>
      <c r="Y659" s="32" t="str">
        <f t="shared" ref="Y659:Y667" si="313">IF(AND(X659="CO Chemisorption",AA659&lt;&gt;"NA",AG659&lt;&gt;"NA"),AA659*AG659*0.001,"NA")</f>
        <v>NA</v>
      </c>
      <c r="Z659" s="32" t="str">
        <f t="shared" si="309"/>
        <v>NA</v>
      </c>
      <c r="AA659" s="52">
        <v>70</v>
      </c>
      <c r="AB659" s="49" t="s">
        <v>9</v>
      </c>
      <c r="AC659" s="32" t="str">
        <f t="shared" si="303"/>
        <v>NA</v>
      </c>
      <c r="AD659" s="32">
        <f t="shared" si="304"/>
        <v>70</v>
      </c>
      <c r="AE659" s="32">
        <f t="shared" si="305"/>
        <v>15.571428571428571</v>
      </c>
      <c r="AF659" s="32">
        <f t="shared" si="310"/>
        <v>15.571428571428571</v>
      </c>
      <c r="AG659" s="40" t="s">
        <v>8</v>
      </c>
      <c r="AH659" s="52" t="s">
        <v>9</v>
      </c>
      <c r="AI659" s="40" t="s">
        <v>8</v>
      </c>
      <c r="AJ659" s="52" t="s">
        <v>9</v>
      </c>
      <c r="AK659" s="97">
        <v>15.9</v>
      </c>
      <c r="AL659" s="52">
        <v>3.9</v>
      </c>
      <c r="AM659" s="32">
        <f t="shared" si="311"/>
        <v>15.571428571428571</v>
      </c>
      <c r="AN659" s="40">
        <f t="shared" si="312"/>
        <v>15.571428571428571</v>
      </c>
      <c r="AO659" s="31" t="s">
        <v>2844</v>
      </c>
      <c r="AP659" s="49">
        <v>2012</v>
      </c>
      <c r="AQ659" s="49" t="s">
        <v>1530</v>
      </c>
      <c r="AR659" s="49" t="s">
        <v>760</v>
      </c>
      <c r="AS659" s="49" t="s">
        <v>450</v>
      </c>
      <c r="AT659" s="49" t="s">
        <v>62</v>
      </c>
      <c r="AU659" s="114" t="str">
        <f t="shared" si="307"/>
        <v>Li, Y., 2012</v>
      </c>
      <c r="AV659" s="3"/>
      <c r="AW659" s="50"/>
    </row>
    <row r="660" spans="1:49" s="13" customFormat="1" x14ac:dyDescent="0.3">
      <c r="A660" s="49" t="s">
        <v>14</v>
      </c>
      <c r="B660" s="97">
        <v>6</v>
      </c>
      <c r="C660" s="32" t="s">
        <v>8</v>
      </c>
      <c r="D660" s="31" t="str">
        <f t="shared" si="306"/>
        <v>NA</v>
      </c>
      <c r="E660" s="32">
        <f t="shared" si="308"/>
        <v>6</v>
      </c>
      <c r="F660" s="40"/>
      <c r="G660" s="32" t="s">
        <v>8</v>
      </c>
      <c r="H660" s="49" t="s">
        <v>63</v>
      </c>
      <c r="I660" s="49" t="s">
        <v>757</v>
      </c>
      <c r="J660" s="49" t="s">
        <v>9</v>
      </c>
      <c r="K660" s="31"/>
      <c r="L660" s="31"/>
      <c r="M660" s="49" t="s">
        <v>10</v>
      </c>
      <c r="N660" s="31" t="s">
        <v>1449</v>
      </c>
      <c r="O660" s="31"/>
      <c r="P660" s="49" t="s">
        <v>199</v>
      </c>
      <c r="Q660" s="31"/>
      <c r="R660" s="31" t="str">
        <f t="shared" si="302"/>
        <v>NA</v>
      </c>
      <c r="S660" s="31"/>
      <c r="T660" s="31"/>
      <c r="U660" s="49" t="s">
        <v>1422</v>
      </c>
      <c r="V660" s="49">
        <v>2</v>
      </c>
      <c r="W660" s="49">
        <v>573</v>
      </c>
      <c r="X660" s="49" t="s">
        <v>29</v>
      </c>
      <c r="Y660" s="32" t="str">
        <f t="shared" si="313"/>
        <v>NA</v>
      </c>
      <c r="Z660" s="32" t="str">
        <f t="shared" si="309"/>
        <v>NA</v>
      </c>
      <c r="AA660" s="52">
        <v>65</v>
      </c>
      <c r="AB660" s="49" t="s">
        <v>9</v>
      </c>
      <c r="AC660" s="32" t="str">
        <f t="shared" si="303"/>
        <v>NA</v>
      </c>
      <c r="AD660" s="32">
        <f t="shared" si="304"/>
        <v>65</v>
      </c>
      <c r="AE660" s="32">
        <f t="shared" si="305"/>
        <v>16.76923076923077</v>
      </c>
      <c r="AF660" s="32">
        <f t="shared" si="310"/>
        <v>16.76923076923077</v>
      </c>
      <c r="AG660" s="40" t="s">
        <v>8</v>
      </c>
      <c r="AH660" s="52" t="s">
        <v>9</v>
      </c>
      <c r="AI660" s="40" t="s">
        <v>8</v>
      </c>
      <c r="AJ660" s="52" t="s">
        <v>9</v>
      </c>
      <c r="AK660" s="97">
        <v>17.2</v>
      </c>
      <c r="AL660" s="52">
        <v>4.7</v>
      </c>
      <c r="AM660" s="32">
        <f t="shared" si="311"/>
        <v>16.76923076923077</v>
      </c>
      <c r="AN660" s="40">
        <f t="shared" si="312"/>
        <v>16.76923076923077</v>
      </c>
      <c r="AO660" s="31" t="s">
        <v>2844</v>
      </c>
      <c r="AP660" s="49">
        <v>2012</v>
      </c>
      <c r="AQ660" s="49" t="s">
        <v>1530</v>
      </c>
      <c r="AR660" s="49" t="s">
        <v>760</v>
      </c>
      <c r="AS660" s="49" t="s">
        <v>450</v>
      </c>
      <c r="AT660" s="49" t="s">
        <v>62</v>
      </c>
      <c r="AU660" s="114" t="str">
        <f t="shared" si="307"/>
        <v>Li, Y., 2012</v>
      </c>
      <c r="AV660" s="3"/>
      <c r="AW660" s="50"/>
    </row>
    <row r="661" spans="1:49" s="13" customFormat="1" x14ac:dyDescent="0.3">
      <c r="A661" s="49" t="s">
        <v>14</v>
      </c>
      <c r="B661" s="97">
        <v>10</v>
      </c>
      <c r="C661" s="32" t="s">
        <v>8</v>
      </c>
      <c r="D661" s="31" t="str">
        <f t="shared" si="306"/>
        <v>NA</v>
      </c>
      <c r="E661" s="32">
        <f t="shared" si="308"/>
        <v>10</v>
      </c>
      <c r="F661" s="40"/>
      <c r="G661" s="32" t="s">
        <v>8</v>
      </c>
      <c r="H661" s="49" t="s">
        <v>63</v>
      </c>
      <c r="I661" s="49" t="s">
        <v>757</v>
      </c>
      <c r="J661" s="49" t="s">
        <v>9</v>
      </c>
      <c r="K661" s="31"/>
      <c r="L661" s="31"/>
      <c r="M661" s="49" t="s">
        <v>10</v>
      </c>
      <c r="N661" s="31" t="s">
        <v>1449</v>
      </c>
      <c r="O661" s="31"/>
      <c r="P661" s="49" t="s">
        <v>199</v>
      </c>
      <c r="Q661" s="31"/>
      <c r="R661" s="31" t="str">
        <f t="shared" si="302"/>
        <v>NA</v>
      </c>
      <c r="S661" s="31"/>
      <c r="T661" s="31"/>
      <c r="U661" s="49" t="s">
        <v>1422</v>
      </c>
      <c r="V661" s="49">
        <v>2</v>
      </c>
      <c r="W661" s="49">
        <v>573</v>
      </c>
      <c r="X661" s="49" t="s">
        <v>29</v>
      </c>
      <c r="Y661" s="32" t="str">
        <f t="shared" si="313"/>
        <v>NA</v>
      </c>
      <c r="Z661" s="32" t="str">
        <f t="shared" si="309"/>
        <v>NA</v>
      </c>
      <c r="AA661" s="52">
        <v>43</v>
      </c>
      <c r="AB661" s="49" t="s">
        <v>9</v>
      </c>
      <c r="AC661" s="32" t="str">
        <f t="shared" si="303"/>
        <v>NA</v>
      </c>
      <c r="AD661" s="32">
        <f t="shared" si="304"/>
        <v>43</v>
      </c>
      <c r="AE661" s="32">
        <f t="shared" si="305"/>
        <v>25.348837209302324</v>
      </c>
      <c r="AF661" s="32">
        <f t="shared" si="310"/>
        <v>25.348837209302324</v>
      </c>
      <c r="AG661" s="40" t="s">
        <v>8</v>
      </c>
      <c r="AH661" s="52" t="s">
        <v>9</v>
      </c>
      <c r="AI661" s="40" t="s">
        <v>8</v>
      </c>
      <c r="AJ661" s="52" t="s">
        <v>9</v>
      </c>
      <c r="AK661" s="97">
        <v>26</v>
      </c>
      <c r="AL661" s="52">
        <v>7.7</v>
      </c>
      <c r="AM661" s="32">
        <f t="shared" si="311"/>
        <v>25.348837209302324</v>
      </c>
      <c r="AN661" s="40">
        <f t="shared" si="312"/>
        <v>25.348837209302324</v>
      </c>
      <c r="AO661" s="31" t="s">
        <v>2844</v>
      </c>
      <c r="AP661" s="49">
        <v>2012</v>
      </c>
      <c r="AQ661" s="49" t="s">
        <v>1530</v>
      </c>
      <c r="AR661" s="49" t="s">
        <v>760</v>
      </c>
      <c r="AS661" s="49" t="s">
        <v>450</v>
      </c>
      <c r="AT661" s="49" t="s">
        <v>62</v>
      </c>
      <c r="AU661" s="114" t="str">
        <f t="shared" si="307"/>
        <v>Li, Y., 2012</v>
      </c>
      <c r="AV661" s="3"/>
      <c r="AW661" s="50"/>
    </row>
    <row r="662" spans="1:49" s="20" customFormat="1" x14ac:dyDescent="0.3">
      <c r="A662" s="31" t="s">
        <v>2439</v>
      </c>
      <c r="B662" s="97">
        <v>5</v>
      </c>
      <c r="C662" s="52">
        <v>4.0999999999999996</v>
      </c>
      <c r="D662" s="31">
        <f t="shared" si="306"/>
        <v>0.18000000000000008</v>
      </c>
      <c r="E662" s="32">
        <f t="shared" si="308"/>
        <v>5</v>
      </c>
      <c r="F662" s="40"/>
      <c r="G662" s="32" t="s">
        <v>8</v>
      </c>
      <c r="H662" s="49" t="s">
        <v>63</v>
      </c>
      <c r="I662" s="49" t="s">
        <v>753</v>
      </c>
      <c r="J662" s="49" t="s">
        <v>756</v>
      </c>
      <c r="K662" s="31"/>
      <c r="L662" s="31"/>
      <c r="M662" s="49" t="s">
        <v>24</v>
      </c>
      <c r="N662" s="49" t="s">
        <v>90</v>
      </c>
      <c r="O662" s="31"/>
      <c r="P662" s="49" t="s">
        <v>199</v>
      </c>
      <c r="Q662" s="31"/>
      <c r="R662" s="31" t="str">
        <f t="shared" si="302"/>
        <v>NA</v>
      </c>
      <c r="S662" s="49">
        <v>3</v>
      </c>
      <c r="T662" s="49">
        <f>673</f>
        <v>673</v>
      </c>
      <c r="U662" s="49" t="s">
        <v>1422</v>
      </c>
      <c r="V662" s="49">
        <v>3</v>
      </c>
      <c r="W662" s="49">
        <v>673</v>
      </c>
      <c r="X662" s="49" t="s">
        <v>29</v>
      </c>
      <c r="Y662" s="32" t="str">
        <f t="shared" si="313"/>
        <v>NA</v>
      </c>
      <c r="Z662" s="32" t="str">
        <f t="shared" si="309"/>
        <v>NA</v>
      </c>
      <c r="AA662" s="32" t="s">
        <v>8</v>
      </c>
      <c r="AB662" s="49" t="s">
        <v>9</v>
      </c>
      <c r="AC662" s="32">
        <f t="shared" si="303"/>
        <v>77.857142857142861</v>
      </c>
      <c r="AD662" s="32">
        <f t="shared" si="304"/>
        <v>77.857142857142861</v>
      </c>
      <c r="AE662" s="32" t="str">
        <f t="shared" si="305"/>
        <v>NA</v>
      </c>
      <c r="AF662" s="32" t="str">
        <f t="shared" si="310"/>
        <v>NA</v>
      </c>
      <c r="AG662" s="40" t="s">
        <v>8</v>
      </c>
      <c r="AH662" s="52" t="s">
        <v>9</v>
      </c>
      <c r="AI662" s="97">
        <v>28</v>
      </c>
      <c r="AJ662" s="52">
        <v>2</v>
      </c>
      <c r="AK662" s="97">
        <v>14</v>
      </c>
      <c r="AL662" s="52">
        <v>7</v>
      </c>
      <c r="AM662" s="32">
        <f t="shared" si="311"/>
        <v>14</v>
      </c>
      <c r="AN662" s="40">
        <f t="shared" si="312"/>
        <v>14</v>
      </c>
      <c r="AO662" s="34" t="s">
        <v>2857</v>
      </c>
      <c r="AP662" s="49">
        <v>2012</v>
      </c>
      <c r="AQ662" s="49" t="s">
        <v>1818</v>
      </c>
      <c r="AR662" s="49" t="s">
        <v>39</v>
      </c>
      <c r="AS662" s="49" t="s">
        <v>449</v>
      </c>
      <c r="AT662" s="49" t="s">
        <v>448</v>
      </c>
      <c r="AU662" s="114" t="str">
        <f t="shared" si="307"/>
        <v>Shuai, D., 2012</v>
      </c>
      <c r="AV662" s="53"/>
      <c r="AW662" s="50"/>
    </row>
    <row r="663" spans="1:49" s="20" customFormat="1" x14ac:dyDescent="0.3">
      <c r="A663" s="31" t="s">
        <v>2439</v>
      </c>
      <c r="B663" s="97">
        <v>5</v>
      </c>
      <c r="C663" s="52">
        <v>4.8</v>
      </c>
      <c r="D663" s="31">
        <f t="shared" si="306"/>
        <v>4.0000000000000036E-2</v>
      </c>
      <c r="E663" s="32">
        <f t="shared" si="308"/>
        <v>5</v>
      </c>
      <c r="F663" s="40"/>
      <c r="G663" s="32" t="s">
        <v>8</v>
      </c>
      <c r="H663" s="49" t="s">
        <v>63</v>
      </c>
      <c r="I663" s="49" t="s">
        <v>753</v>
      </c>
      <c r="J663" s="49" t="s">
        <v>756</v>
      </c>
      <c r="K663" s="31"/>
      <c r="L663" s="31"/>
      <c r="M663" s="49" t="s">
        <v>24</v>
      </c>
      <c r="N663" s="49" t="s">
        <v>90</v>
      </c>
      <c r="O663" s="31"/>
      <c r="P663" s="49" t="s">
        <v>199</v>
      </c>
      <c r="Q663" s="31"/>
      <c r="R663" s="31" t="str">
        <f t="shared" si="302"/>
        <v>NA</v>
      </c>
      <c r="S663" s="49">
        <v>3</v>
      </c>
      <c r="T663" s="49">
        <f>673</f>
        <v>673</v>
      </c>
      <c r="U663" s="49" t="s">
        <v>1422</v>
      </c>
      <c r="V663" s="49">
        <v>3</v>
      </c>
      <c r="W663" s="49">
        <v>673</v>
      </c>
      <c r="X663" s="49" t="s">
        <v>29</v>
      </c>
      <c r="Y663" s="32" t="str">
        <f t="shared" si="313"/>
        <v>NA</v>
      </c>
      <c r="Z663" s="32" t="str">
        <f t="shared" si="309"/>
        <v>NA</v>
      </c>
      <c r="AA663" s="32" t="s">
        <v>8</v>
      </c>
      <c r="AB663" s="49" t="s">
        <v>9</v>
      </c>
      <c r="AC663" s="32">
        <f t="shared" si="303"/>
        <v>35.161290322580648</v>
      </c>
      <c r="AD663" s="32">
        <f t="shared" si="304"/>
        <v>35.161290322580648</v>
      </c>
      <c r="AE663" s="32" t="str">
        <f t="shared" si="305"/>
        <v>NA</v>
      </c>
      <c r="AF663" s="32" t="str">
        <f t="shared" si="310"/>
        <v>NA</v>
      </c>
      <c r="AG663" s="40" t="s">
        <v>8</v>
      </c>
      <c r="AH663" s="52" t="s">
        <v>9</v>
      </c>
      <c r="AI663" s="97">
        <v>37</v>
      </c>
      <c r="AJ663" s="52">
        <v>1</v>
      </c>
      <c r="AK663" s="97">
        <v>31</v>
      </c>
      <c r="AL663" s="52">
        <v>14</v>
      </c>
      <c r="AM663" s="32">
        <f t="shared" si="311"/>
        <v>31</v>
      </c>
      <c r="AN663" s="40">
        <f t="shared" si="312"/>
        <v>31</v>
      </c>
      <c r="AO663" s="34" t="s">
        <v>2857</v>
      </c>
      <c r="AP663" s="49">
        <v>2012</v>
      </c>
      <c r="AQ663" s="49" t="s">
        <v>1818</v>
      </c>
      <c r="AR663" s="49" t="s">
        <v>39</v>
      </c>
      <c r="AS663" s="49" t="s">
        <v>449</v>
      </c>
      <c r="AT663" s="49" t="s">
        <v>448</v>
      </c>
      <c r="AU663" s="114" t="str">
        <f t="shared" si="307"/>
        <v>Shuai, D., 2012</v>
      </c>
      <c r="AV663" s="53"/>
      <c r="AW663" s="50"/>
    </row>
    <row r="664" spans="1:49" s="20" customFormat="1" x14ac:dyDescent="0.3">
      <c r="A664" s="31" t="s">
        <v>2439</v>
      </c>
      <c r="B664" s="97">
        <v>5</v>
      </c>
      <c r="C664" s="52">
        <v>5.0999999999999996</v>
      </c>
      <c r="D664" s="31">
        <f t="shared" si="306"/>
        <v>1.9999999999999928E-2</v>
      </c>
      <c r="E664" s="32">
        <f t="shared" si="308"/>
        <v>5</v>
      </c>
      <c r="F664" s="40"/>
      <c r="G664" s="32" t="s">
        <v>8</v>
      </c>
      <c r="H664" s="49" t="s">
        <v>63</v>
      </c>
      <c r="I664" s="49" t="s">
        <v>753</v>
      </c>
      <c r="J664" s="49" t="s">
        <v>756</v>
      </c>
      <c r="K664" s="31"/>
      <c r="L664" s="31"/>
      <c r="M664" s="49" t="s">
        <v>24</v>
      </c>
      <c r="N664" s="49" t="s">
        <v>90</v>
      </c>
      <c r="O664" s="31"/>
      <c r="P664" s="49" t="s">
        <v>199</v>
      </c>
      <c r="Q664" s="31"/>
      <c r="R664" s="31" t="str">
        <f t="shared" si="302"/>
        <v>NA</v>
      </c>
      <c r="S664" s="49">
        <v>3</v>
      </c>
      <c r="T664" s="49">
        <f>673</f>
        <v>673</v>
      </c>
      <c r="U664" s="49" t="s">
        <v>1422</v>
      </c>
      <c r="V664" s="49">
        <v>3</v>
      </c>
      <c r="W664" s="49">
        <v>673</v>
      </c>
      <c r="X664" s="49" t="s">
        <v>29</v>
      </c>
      <c r="Y664" s="32" t="str">
        <f t="shared" si="313"/>
        <v>NA</v>
      </c>
      <c r="Z664" s="32" t="str">
        <f t="shared" si="309"/>
        <v>NA</v>
      </c>
      <c r="AA664" s="32" t="s">
        <v>8</v>
      </c>
      <c r="AB664" s="49" t="s">
        <v>9</v>
      </c>
      <c r="AC664" s="32">
        <f t="shared" si="303"/>
        <v>11.354166666666666</v>
      </c>
      <c r="AD664" s="32">
        <f t="shared" si="304"/>
        <v>11.354166666666666</v>
      </c>
      <c r="AE664" s="32" t="str">
        <f t="shared" si="305"/>
        <v>NA</v>
      </c>
      <c r="AF664" s="32" t="str">
        <f t="shared" si="310"/>
        <v>NA</v>
      </c>
      <c r="AG664" s="40" t="s">
        <v>8</v>
      </c>
      <c r="AH664" s="52" t="s">
        <v>9</v>
      </c>
      <c r="AI664" s="97">
        <v>124</v>
      </c>
      <c r="AJ664" s="52">
        <v>3</v>
      </c>
      <c r="AK664" s="97">
        <v>96</v>
      </c>
      <c r="AL664" s="52">
        <v>35</v>
      </c>
      <c r="AM664" s="32">
        <f t="shared" si="311"/>
        <v>96</v>
      </c>
      <c r="AN664" s="40">
        <f t="shared" si="312"/>
        <v>96</v>
      </c>
      <c r="AO664" s="34" t="s">
        <v>2857</v>
      </c>
      <c r="AP664" s="49">
        <v>2012</v>
      </c>
      <c r="AQ664" s="49" t="s">
        <v>1818</v>
      </c>
      <c r="AR664" s="49" t="s">
        <v>39</v>
      </c>
      <c r="AS664" s="49" t="s">
        <v>449</v>
      </c>
      <c r="AT664" s="49" t="s">
        <v>448</v>
      </c>
      <c r="AU664" s="114" t="str">
        <f t="shared" si="307"/>
        <v>Shuai, D., 2012</v>
      </c>
      <c r="AV664" s="53"/>
      <c r="AW664" s="50"/>
    </row>
    <row r="665" spans="1:49" s="20" customFormat="1" x14ac:dyDescent="0.3">
      <c r="A665" s="31" t="s">
        <v>2439</v>
      </c>
      <c r="B665" s="97">
        <v>5</v>
      </c>
      <c r="C665" s="52">
        <v>4.7</v>
      </c>
      <c r="D665" s="31">
        <f t="shared" si="306"/>
        <v>5.9999999999999963E-2</v>
      </c>
      <c r="E665" s="32">
        <f t="shared" si="308"/>
        <v>5</v>
      </c>
      <c r="F665" s="40"/>
      <c r="G665" s="32" t="s">
        <v>8</v>
      </c>
      <c r="H665" s="49" t="s">
        <v>63</v>
      </c>
      <c r="I665" s="49" t="s">
        <v>753</v>
      </c>
      <c r="J665" s="49" t="s">
        <v>756</v>
      </c>
      <c r="K665" s="31"/>
      <c r="L665" s="31"/>
      <c r="M665" s="49" t="s">
        <v>24</v>
      </c>
      <c r="N665" s="49" t="s">
        <v>90</v>
      </c>
      <c r="O665" s="31"/>
      <c r="P665" s="49" t="s">
        <v>199</v>
      </c>
      <c r="Q665" s="31"/>
      <c r="R665" s="31" t="str">
        <f t="shared" si="302"/>
        <v>NA</v>
      </c>
      <c r="S665" s="49">
        <v>3</v>
      </c>
      <c r="T665" s="49">
        <f>673</f>
        <v>673</v>
      </c>
      <c r="U665" s="49" t="s">
        <v>1422</v>
      </c>
      <c r="V665" s="49">
        <v>3</v>
      </c>
      <c r="W665" s="49">
        <v>673</v>
      </c>
      <c r="X665" s="49" t="s">
        <v>17</v>
      </c>
      <c r="Y665" s="32" t="str">
        <f t="shared" si="313"/>
        <v>NA</v>
      </c>
      <c r="Z665" s="32" t="str">
        <f t="shared" si="309"/>
        <v>NA</v>
      </c>
      <c r="AA665" s="32" t="s">
        <v>8</v>
      </c>
      <c r="AB665" s="49" t="s">
        <v>9</v>
      </c>
      <c r="AC665" s="32">
        <f t="shared" si="303"/>
        <v>15.138888888888889</v>
      </c>
      <c r="AD665" s="32">
        <f t="shared" si="304"/>
        <v>15.138888888888889</v>
      </c>
      <c r="AE665" s="32" t="str">
        <f t="shared" si="305"/>
        <v>NA</v>
      </c>
      <c r="AF665" s="32">
        <f t="shared" si="310"/>
        <v>72</v>
      </c>
      <c r="AG665" s="97">
        <v>72</v>
      </c>
      <c r="AH665" s="52" t="s">
        <v>9</v>
      </c>
      <c r="AI665" s="97">
        <v>48</v>
      </c>
      <c r="AJ665" s="52">
        <v>2</v>
      </c>
      <c r="AK665" s="97">
        <v>43</v>
      </c>
      <c r="AL665" s="52">
        <v>22</v>
      </c>
      <c r="AM665" s="32">
        <f t="shared" si="311"/>
        <v>72</v>
      </c>
      <c r="AN665" s="40">
        <f t="shared" si="312"/>
        <v>72</v>
      </c>
      <c r="AO665" s="34" t="s">
        <v>2857</v>
      </c>
      <c r="AP665" s="49">
        <v>2012</v>
      </c>
      <c r="AQ665" s="49" t="s">
        <v>1818</v>
      </c>
      <c r="AR665" s="49" t="s">
        <v>39</v>
      </c>
      <c r="AS665" s="49" t="s">
        <v>449</v>
      </c>
      <c r="AT665" s="49" t="s">
        <v>448</v>
      </c>
      <c r="AU665" s="114" t="str">
        <f t="shared" si="307"/>
        <v>Shuai, D., 2012</v>
      </c>
      <c r="AV665" s="53"/>
      <c r="AW665" s="50"/>
    </row>
    <row r="666" spans="1:49" s="20" customFormat="1" x14ac:dyDescent="0.3">
      <c r="A666" s="31" t="s">
        <v>2439</v>
      </c>
      <c r="B666" s="97">
        <v>5</v>
      </c>
      <c r="C666" s="52">
        <v>4.7</v>
      </c>
      <c r="D666" s="31">
        <f t="shared" si="306"/>
        <v>5.9999999999999963E-2</v>
      </c>
      <c r="E666" s="32">
        <f t="shared" si="308"/>
        <v>5</v>
      </c>
      <c r="F666" s="40"/>
      <c r="G666" s="32" t="s">
        <v>8</v>
      </c>
      <c r="H666" s="49" t="s">
        <v>63</v>
      </c>
      <c r="I666" s="49" t="s">
        <v>753</v>
      </c>
      <c r="J666" s="49" t="s">
        <v>756</v>
      </c>
      <c r="K666" s="31"/>
      <c r="L666" s="31"/>
      <c r="M666" s="49" t="s">
        <v>24</v>
      </c>
      <c r="N666" s="49" t="s">
        <v>138</v>
      </c>
      <c r="O666" s="31"/>
      <c r="P666" s="49" t="s">
        <v>199</v>
      </c>
      <c r="Q666" s="31"/>
      <c r="R666" s="31" t="str">
        <f t="shared" si="302"/>
        <v>NA</v>
      </c>
      <c r="S666" s="49">
        <v>3</v>
      </c>
      <c r="T666" s="49">
        <f>673</f>
        <v>673</v>
      </c>
      <c r="U666" s="49" t="s">
        <v>1422</v>
      </c>
      <c r="V666" s="49">
        <v>3</v>
      </c>
      <c r="W666" s="49">
        <v>673</v>
      </c>
      <c r="X666" s="49" t="s">
        <v>29</v>
      </c>
      <c r="Y666" s="32" t="str">
        <f t="shared" si="313"/>
        <v>NA</v>
      </c>
      <c r="Z666" s="32" t="str">
        <f t="shared" si="309"/>
        <v>NA</v>
      </c>
      <c r="AA666" s="32" t="s">
        <v>8</v>
      </c>
      <c r="AB666" s="49" t="s">
        <v>9</v>
      </c>
      <c r="AC666" s="32">
        <f t="shared" si="303"/>
        <v>43.6</v>
      </c>
      <c r="AD666" s="32">
        <f t="shared" si="304"/>
        <v>43.6</v>
      </c>
      <c r="AE666" s="32" t="str">
        <f t="shared" si="305"/>
        <v>NA</v>
      </c>
      <c r="AF666" s="32" t="str">
        <f t="shared" si="310"/>
        <v>NA</v>
      </c>
      <c r="AG666" s="40" t="s">
        <v>8</v>
      </c>
      <c r="AH666" s="52" t="s">
        <v>9</v>
      </c>
      <c r="AI666" s="97">
        <v>39</v>
      </c>
      <c r="AJ666" s="52">
        <v>3</v>
      </c>
      <c r="AK666" s="97">
        <v>25</v>
      </c>
      <c r="AL666" s="52">
        <v>13</v>
      </c>
      <c r="AM666" s="32">
        <f t="shared" si="311"/>
        <v>25</v>
      </c>
      <c r="AN666" s="40">
        <f t="shared" si="312"/>
        <v>25</v>
      </c>
      <c r="AO666" s="34" t="s">
        <v>2857</v>
      </c>
      <c r="AP666" s="49">
        <v>2012</v>
      </c>
      <c r="AQ666" s="49" t="s">
        <v>1818</v>
      </c>
      <c r="AR666" s="49" t="s">
        <v>39</v>
      </c>
      <c r="AS666" s="49" t="s">
        <v>449</v>
      </c>
      <c r="AT666" s="49" t="s">
        <v>448</v>
      </c>
      <c r="AU666" s="114" t="str">
        <f t="shared" si="307"/>
        <v>Shuai, D., 2012</v>
      </c>
      <c r="AV666" s="53"/>
      <c r="AW666" s="50"/>
    </row>
    <row r="667" spans="1:49" s="20" customFormat="1" x14ac:dyDescent="0.3">
      <c r="A667" s="49" t="s">
        <v>113</v>
      </c>
      <c r="B667" s="97">
        <v>5</v>
      </c>
      <c r="C667" s="52">
        <v>5.4</v>
      </c>
      <c r="D667" s="31">
        <f t="shared" si="306"/>
        <v>8.0000000000000071E-2</v>
      </c>
      <c r="E667" s="32">
        <f t="shared" si="308"/>
        <v>5</v>
      </c>
      <c r="F667" s="40"/>
      <c r="G667" s="32" t="s">
        <v>8</v>
      </c>
      <c r="H667" s="49" t="s">
        <v>63</v>
      </c>
      <c r="I667" s="49" t="s">
        <v>754</v>
      </c>
      <c r="J667" s="49" t="s">
        <v>8</v>
      </c>
      <c r="K667" s="31"/>
      <c r="L667" s="31"/>
      <c r="M667" s="49"/>
      <c r="N667" s="31"/>
      <c r="O667" s="31"/>
      <c r="P667" s="49" t="s">
        <v>199</v>
      </c>
      <c r="Q667" s="31"/>
      <c r="R667" s="31" t="str">
        <f t="shared" si="302"/>
        <v>NA</v>
      </c>
      <c r="S667" s="31"/>
      <c r="T667" s="31"/>
      <c r="U667" s="31" t="s">
        <v>8</v>
      </c>
      <c r="V667" s="31"/>
      <c r="W667" s="31"/>
      <c r="X667" s="49" t="s">
        <v>17</v>
      </c>
      <c r="Y667" s="32" t="str">
        <f t="shared" si="313"/>
        <v>NA</v>
      </c>
      <c r="Z667" s="32" t="str">
        <f t="shared" si="309"/>
        <v>NA</v>
      </c>
      <c r="AA667" s="32" t="s">
        <v>8</v>
      </c>
      <c r="AB667" s="49" t="s">
        <v>9</v>
      </c>
      <c r="AC667" s="32">
        <f t="shared" si="303"/>
        <v>21.372549019607842</v>
      </c>
      <c r="AD667" s="32">
        <f t="shared" si="304"/>
        <v>21.372549019607842</v>
      </c>
      <c r="AE667" s="32" t="str">
        <f t="shared" si="305"/>
        <v>NA</v>
      </c>
      <c r="AF667" s="32">
        <f t="shared" si="310"/>
        <v>51</v>
      </c>
      <c r="AG667" s="97">
        <v>51</v>
      </c>
      <c r="AH667" s="52" t="s">
        <v>9</v>
      </c>
      <c r="AI667" s="40" t="s">
        <v>8</v>
      </c>
      <c r="AJ667" s="52" t="s">
        <v>9</v>
      </c>
      <c r="AK667" s="97">
        <v>20</v>
      </c>
      <c r="AL667" s="52">
        <v>4</v>
      </c>
      <c r="AM667" s="32">
        <f t="shared" si="311"/>
        <v>51</v>
      </c>
      <c r="AN667" s="40">
        <f t="shared" si="312"/>
        <v>51</v>
      </c>
      <c r="AO667" s="34" t="s">
        <v>2857</v>
      </c>
      <c r="AP667" s="49">
        <v>2012</v>
      </c>
      <c r="AQ667" s="49" t="s">
        <v>1818</v>
      </c>
      <c r="AR667" s="49" t="s">
        <v>39</v>
      </c>
      <c r="AS667" s="49" t="s">
        <v>449</v>
      </c>
      <c r="AT667" s="49" t="s">
        <v>448</v>
      </c>
      <c r="AU667" s="114" t="str">
        <f t="shared" si="307"/>
        <v>Shuai, D., 2012</v>
      </c>
      <c r="AV667" s="53"/>
      <c r="AW667" s="50"/>
    </row>
    <row r="668" spans="1:49" s="20" customFormat="1" x14ac:dyDescent="0.3">
      <c r="A668" s="49" t="s">
        <v>113</v>
      </c>
      <c r="B668" s="97">
        <v>5</v>
      </c>
      <c r="C668" s="52">
        <v>5.6</v>
      </c>
      <c r="D668" s="31">
        <f t="shared" si="306"/>
        <v>0.11999999999999993</v>
      </c>
      <c r="E668" s="32">
        <f t="shared" ref="E668:E674" si="314">IF(B668="NA",C668,B668)</f>
        <v>5</v>
      </c>
      <c r="F668" s="40"/>
      <c r="G668" s="32" t="s">
        <v>8</v>
      </c>
      <c r="H668" s="49" t="s">
        <v>1414</v>
      </c>
      <c r="I668" s="49" t="s">
        <v>755</v>
      </c>
      <c r="J668" s="49" t="s">
        <v>8</v>
      </c>
      <c r="K668" s="31"/>
      <c r="L668" s="31"/>
      <c r="M668" s="49"/>
      <c r="N668" s="31"/>
      <c r="O668" s="31"/>
      <c r="P668" s="49" t="s">
        <v>199</v>
      </c>
      <c r="Q668" s="56">
        <v>7.5</v>
      </c>
      <c r="R668" s="31" t="str">
        <f t="shared" si="302"/>
        <v>NA</v>
      </c>
      <c r="S668" s="31"/>
      <c r="T668" s="31"/>
      <c r="U668" s="31" t="s">
        <v>8</v>
      </c>
      <c r="V668" s="31"/>
      <c r="W668" s="31"/>
      <c r="X668" s="49" t="s">
        <v>17</v>
      </c>
      <c r="Y668" s="32" t="str">
        <f t="shared" ref="Y668:Y674" si="315">IF(AND(X668="CO Chemisorption",AA668&lt;&gt;"NA",AG668&lt;&gt;"NA"),AA668*AG668*0.001,"NA")</f>
        <v>NA</v>
      </c>
      <c r="Z668" s="32" t="str">
        <f t="shared" ref="Z668:Z674" si="316">IF(AND(X668="H2 Chemisorption",AA668&lt;&gt;"NA",AG668&lt;&gt;"NA"),AA668*AG668*0.001,"NA")</f>
        <v>NA</v>
      </c>
      <c r="AA668" s="32" t="s">
        <v>8</v>
      </c>
      <c r="AB668" s="49" t="s">
        <v>9</v>
      </c>
      <c r="AC668" s="32">
        <f t="shared" si="303"/>
        <v>35.161290322580648</v>
      </c>
      <c r="AD668" s="32">
        <f t="shared" si="304"/>
        <v>35.161290322580648</v>
      </c>
      <c r="AE668" s="32" t="str">
        <f t="shared" si="305"/>
        <v>NA</v>
      </c>
      <c r="AF668" s="32">
        <f t="shared" ref="AF668:AF674" si="317">IF(AND(AG668="NA",AE668&lt;&gt;"NA"),AE668,AG668)</f>
        <v>31</v>
      </c>
      <c r="AG668" s="97">
        <v>31</v>
      </c>
      <c r="AH668" s="52" t="s">
        <v>9</v>
      </c>
      <c r="AI668" s="40" t="s">
        <v>8</v>
      </c>
      <c r="AJ668" s="52" t="s">
        <v>9</v>
      </c>
      <c r="AK668" s="97">
        <v>31</v>
      </c>
      <c r="AL668" s="52">
        <v>8</v>
      </c>
      <c r="AM668" s="32">
        <f t="shared" ref="AM668:AM674" si="318">IF(AND(AF668="NA",AK668&lt;&gt;"NA"),AK668,AF668)</f>
        <v>31</v>
      </c>
      <c r="AN668" s="40">
        <f t="shared" ref="AN668:AN674" si="319">IF(AND(AM668="NA",AI668&lt;&gt;"NA"),AI668,AM668)</f>
        <v>31</v>
      </c>
      <c r="AO668" s="34" t="s">
        <v>2857</v>
      </c>
      <c r="AP668" s="49">
        <v>2012</v>
      </c>
      <c r="AQ668" s="49" t="s">
        <v>1818</v>
      </c>
      <c r="AR668" s="49" t="s">
        <v>39</v>
      </c>
      <c r="AS668" s="49" t="s">
        <v>449</v>
      </c>
      <c r="AT668" s="49" t="s">
        <v>448</v>
      </c>
      <c r="AU668" s="114" t="str">
        <f t="shared" si="307"/>
        <v>Shuai, D., 2012</v>
      </c>
      <c r="AV668" s="53"/>
      <c r="AW668" s="50" t="s">
        <v>839</v>
      </c>
    </row>
    <row r="669" spans="1:49" s="20" customFormat="1" x14ac:dyDescent="0.3">
      <c r="A669" s="49" t="s">
        <v>1954</v>
      </c>
      <c r="B669" s="40" t="s">
        <v>8</v>
      </c>
      <c r="C669" s="52">
        <v>0.69</v>
      </c>
      <c r="D669" s="31" t="str">
        <f t="shared" si="306"/>
        <v>NA</v>
      </c>
      <c r="E669" s="32">
        <f t="shared" si="314"/>
        <v>0.69</v>
      </c>
      <c r="F669" s="40"/>
      <c r="G669" s="32" t="s">
        <v>8</v>
      </c>
      <c r="H669" s="49" t="s">
        <v>63</v>
      </c>
      <c r="I669" s="49" t="s">
        <v>1020</v>
      </c>
      <c r="J669" s="49" t="s">
        <v>9</v>
      </c>
      <c r="K669" s="31"/>
      <c r="L669" s="31"/>
      <c r="M669" s="49" t="s">
        <v>10</v>
      </c>
      <c r="N669" s="49" t="s">
        <v>56</v>
      </c>
      <c r="O669" s="31"/>
      <c r="P669" s="49" t="s">
        <v>199</v>
      </c>
      <c r="Q669" s="31"/>
      <c r="R669" s="31" t="str">
        <f t="shared" si="302"/>
        <v>NA</v>
      </c>
      <c r="S669" s="31"/>
      <c r="T669" s="31"/>
      <c r="U669" s="49" t="s">
        <v>1447</v>
      </c>
      <c r="V669" s="31"/>
      <c r="W669" s="49">
        <v>298</v>
      </c>
      <c r="X669" s="49" t="s">
        <v>29</v>
      </c>
      <c r="Y669" s="32" t="str">
        <f t="shared" si="315"/>
        <v>NA</v>
      </c>
      <c r="Z669" s="32" t="str">
        <f t="shared" si="316"/>
        <v>NA</v>
      </c>
      <c r="AA669" s="32" t="s">
        <v>8</v>
      </c>
      <c r="AB669" s="49" t="s">
        <v>9</v>
      </c>
      <c r="AC669" s="32">
        <f t="shared" si="303"/>
        <v>22.244897959183675</v>
      </c>
      <c r="AD669" s="32">
        <f t="shared" si="304"/>
        <v>22.244897959183675</v>
      </c>
      <c r="AE669" s="32" t="str">
        <f t="shared" si="305"/>
        <v>NA</v>
      </c>
      <c r="AF669" s="32" t="str">
        <f t="shared" si="317"/>
        <v>NA</v>
      </c>
      <c r="AG669" s="40" t="s">
        <v>8</v>
      </c>
      <c r="AH669" s="52" t="s">
        <v>9</v>
      </c>
      <c r="AI669" s="40" t="s">
        <v>8</v>
      </c>
      <c r="AJ669" s="52" t="s">
        <v>9</v>
      </c>
      <c r="AK669" s="97">
        <v>49</v>
      </c>
      <c r="AL669" s="52" t="s">
        <v>9</v>
      </c>
      <c r="AM669" s="32">
        <f t="shared" si="318"/>
        <v>49</v>
      </c>
      <c r="AN669" s="40">
        <f t="shared" si="319"/>
        <v>49</v>
      </c>
      <c r="AO669" s="31" t="s">
        <v>2844</v>
      </c>
      <c r="AP669" s="49">
        <v>2013</v>
      </c>
      <c r="AQ669" s="49" t="s">
        <v>1819</v>
      </c>
      <c r="AR669" s="49" t="s">
        <v>11</v>
      </c>
      <c r="AS669" s="49" t="s">
        <v>445</v>
      </c>
      <c r="AT669" s="49" t="s">
        <v>62</v>
      </c>
      <c r="AU669" s="114" t="str">
        <f t="shared" si="307"/>
        <v>Wu, G., 2013</v>
      </c>
      <c r="AV669" s="53" t="s">
        <v>1448</v>
      </c>
      <c r="AW669" s="50"/>
    </row>
    <row r="670" spans="1:49" s="20" customFormat="1" x14ac:dyDescent="0.3">
      <c r="A670" s="31" t="s">
        <v>2439</v>
      </c>
      <c r="B670" s="40" t="s">
        <v>8</v>
      </c>
      <c r="C670" s="52">
        <v>0.68</v>
      </c>
      <c r="D670" s="31" t="str">
        <f t="shared" si="306"/>
        <v>NA</v>
      </c>
      <c r="E670" s="32">
        <f t="shared" si="314"/>
        <v>0.68</v>
      </c>
      <c r="F670" s="97">
        <v>786</v>
      </c>
      <c r="G670" s="32">
        <f>IF(AND(B670="NA",F670&lt;&gt;"NA"),F670*100/C670,F670*100/B670)</f>
        <v>115588.23529411764</v>
      </c>
      <c r="H670" s="49" t="s">
        <v>63</v>
      </c>
      <c r="I670" s="49" t="s">
        <v>757</v>
      </c>
      <c r="J670" s="49" t="s">
        <v>9</v>
      </c>
      <c r="K670" s="31"/>
      <c r="L670" s="31"/>
      <c r="M670" s="49" t="s">
        <v>10</v>
      </c>
      <c r="N670" s="49" t="s">
        <v>90</v>
      </c>
      <c r="O670" s="31"/>
      <c r="P670" s="49" t="s">
        <v>199</v>
      </c>
      <c r="Q670" s="31"/>
      <c r="R670" s="31" t="str">
        <f t="shared" si="302"/>
        <v>NA</v>
      </c>
      <c r="S670" s="31"/>
      <c r="T670" s="31"/>
      <c r="U670" s="49" t="s">
        <v>1422</v>
      </c>
      <c r="V670" s="49">
        <v>1</v>
      </c>
      <c r="W670" s="49">
        <v>573</v>
      </c>
      <c r="X670" s="49" t="s">
        <v>29</v>
      </c>
      <c r="Y670" s="32" t="str">
        <f t="shared" si="315"/>
        <v>NA</v>
      </c>
      <c r="Z670" s="32" t="str">
        <f t="shared" si="316"/>
        <v>NA</v>
      </c>
      <c r="AA670" s="32" t="s">
        <v>8</v>
      </c>
      <c r="AB670" s="49" t="s">
        <v>9</v>
      </c>
      <c r="AC670" s="32">
        <f t="shared" si="303"/>
        <v>26.585365853658537</v>
      </c>
      <c r="AD670" s="32">
        <f t="shared" si="304"/>
        <v>26.585365853658537</v>
      </c>
      <c r="AE670" s="32" t="str">
        <f t="shared" si="305"/>
        <v>NA</v>
      </c>
      <c r="AF670" s="32" t="str">
        <f t="shared" si="317"/>
        <v>NA</v>
      </c>
      <c r="AG670" s="40" t="s">
        <v>8</v>
      </c>
      <c r="AH670" s="52" t="s">
        <v>9</v>
      </c>
      <c r="AI670" s="40" t="s">
        <v>8</v>
      </c>
      <c r="AJ670" s="52" t="s">
        <v>9</v>
      </c>
      <c r="AK670" s="97">
        <v>41</v>
      </c>
      <c r="AL670" s="52" t="s">
        <v>9</v>
      </c>
      <c r="AM670" s="32">
        <f t="shared" si="318"/>
        <v>41</v>
      </c>
      <c r="AN670" s="40">
        <f t="shared" si="319"/>
        <v>41</v>
      </c>
      <c r="AO670" s="31" t="s">
        <v>2844</v>
      </c>
      <c r="AP670" s="49">
        <v>2013</v>
      </c>
      <c r="AQ670" s="49" t="s">
        <v>1819</v>
      </c>
      <c r="AR670" s="49" t="s">
        <v>11</v>
      </c>
      <c r="AS670" s="49" t="s">
        <v>445</v>
      </c>
      <c r="AT670" s="49" t="s">
        <v>62</v>
      </c>
      <c r="AU670" s="114" t="str">
        <f t="shared" si="307"/>
        <v>Wu, G., 2013</v>
      </c>
      <c r="AV670" s="53" t="s">
        <v>1021</v>
      </c>
      <c r="AW670" s="50"/>
    </row>
    <row r="671" spans="1:49" s="20" customFormat="1" x14ac:dyDescent="0.3">
      <c r="A671" s="31" t="s">
        <v>2439</v>
      </c>
      <c r="B671" s="40" t="s">
        <v>8</v>
      </c>
      <c r="C671" s="52">
        <v>0.72</v>
      </c>
      <c r="D671" s="31" t="str">
        <f t="shared" si="306"/>
        <v>NA</v>
      </c>
      <c r="E671" s="32">
        <f t="shared" si="314"/>
        <v>0.72</v>
      </c>
      <c r="F671" s="97">
        <v>352</v>
      </c>
      <c r="G671" s="32">
        <f>IF(AND(B671="NA",F671&lt;&gt;"NA"),F671*100/C671,F671*100/B671)</f>
        <v>48888.888888888891</v>
      </c>
      <c r="H671" s="49" t="s">
        <v>63</v>
      </c>
      <c r="I671" s="49" t="s">
        <v>1018</v>
      </c>
      <c r="J671" s="49" t="s">
        <v>9</v>
      </c>
      <c r="K671" s="31"/>
      <c r="L671" s="31"/>
      <c r="M671" s="49" t="s">
        <v>10</v>
      </c>
      <c r="N671" s="49" t="s">
        <v>90</v>
      </c>
      <c r="O671" s="31"/>
      <c r="P671" s="49" t="s">
        <v>199</v>
      </c>
      <c r="Q671" s="31"/>
      <c r="R671" s="31" t="str">
        <f t="shared" si="302"/>
        <v>NA</v>
      </c>
      <c r="S671" s="31"/>
      <c r="T671" s="31"/>
      <c r="U671" s="49" t="s">
        <v>1422</v>
      </c>
      <c r="V671" s="49">
        <v>1</v>
      </c>
      <c r="W671" s="49">
        <v>573</v>
      </c>
      <c r="X671" s="49" t="s">
        <v>29</v>
      </c>
      <c r="Y671" s="32" t="str">
        <f t="shared" si="315"/>
        <v>NA</v>
      </c>
      <c r="Z671" s="32" t="str">
        <f t="shared" si="316"/>
        <v>NA</v>
      </c>
      <c r="AA671" s="32" t="s">
        <v>8</v>
      </c>
      <c r="AB671" s="49" t="s">
        <v>9</v>
      </c>
      <c r="AC671" s="32">
        <f t="shared" si="303"/>
        <v>28.684210526315791</v>
      </c>
      <c r="AD671" s="32">
        <f t="shared" si="304"/>
        <v>28.684210526315791</v>
      </c>
      <c r="AE671" s="32" t="str">
        <f t="shared" si="305"/>
        <v>NA</v>
      </c>
      <c r="AF671" s="32" t="str">
        <f t="shared" si="317"/>
        <v>NA</v>
      </c>
      <c r="AG671" s="40" t="s">
        <v>8</v>
      </c>
      <c r="AH671" s="52" t="s">
        <v>9</v>
      </c>
      <c r="AI671" s="40" t="s">
        <v>8</v>
      </c>
      <c r="AJ671" s="52" t="s">
        <v>9</v>
      </c>
      <c r="AK671" s="97">
        <v>38</v>
      </c>
      <c r="AL671" s="52" t="s">
        <v>9</v>
      </c>
      <c r="AM671" s="32">
        <f t="shared" si="318"/>
        <v>38</v>
      </c>
      <c r="AN671" s="40">
        <f t="shared" si="319"/>
        <v>38</v>
      </c>
      <c r="AO671" s="31" t="s">
        <v>2844</v>
      </c>
      <c r="AP671" s="49">
        <v>2013</v>
      </c>
      <c r="AQ671" s="49" t="s">
        <v>1819</v>
      </c>
      <c r="AR671" s="49" t="s">
        <v>11</v>
      </c>
      <c r="AS671" s="49" t="s">
        <v>445</v>
      </c>
      <c r="AT671" s="49" t="s">
        <v>62</v>
      </c>
      <c r="AU671" s="114" t="str">
        <f t="shared" si="307"/>
        <v>Wu, G., 2013</v>
      </c>
      <c r="AV671" s="53" t="s">
        <v>1021</v>
      </c>
      <c r="AW671" s="50"/>
    </row>
    <row r="672" spans="1:49" s="20" customFormat="1" x14ac:dyDescent="0.3">
      <c r="A672" s="31" t="s">
        <v>2439</v>
      </c>
      <c r="B672" s="40" t="s">
        <v>8</v>
      </c>
      <c r="C672" s="52">
        <v>0.71</v>
      </c>
      <c r="D672" s="31" t="str">
        <f t="shared" si="306"/>
        <v>NA</v>
      </c>
      <c r="E672" s="32">
        <f t="shared" si="314"/>
        <v>0.71</v>
      </c>
      <c r="F672" s="97">
        <v>497</v>
      </c>
      <c r="G672" s="32">
        <f>IF(AND(B672="NA",F672&lt;&gt;"NA"),F672*100/C672,F672*100/B672)</f>
        <v>70000</v>
      </c>
      <c r="H672" s="49" t="s">
        <v>63</v>
      </c>
      <c r="I672" s="49" t="s">
        <v>1019</v>
      </c>
      <c r="J672" s="49" t="s">
        <v>9</v>
      </c>
      <c r="K672" s="31"/>
      <c r="L672" s="31"/>
      <c r="M672" s="49" t="s">
        <v>10</v>
      </c>
      <c r="N672" s="49" t="s">
        <v>90</v>
      </c>
      <c r="O672" s="31"/>
      <c r="P672" s="49" t="s">
        <v>199</v>
      </c>
      <c r="Q672" s="31"/>
      <c r="R672" s="31" t="str">
        <f t="shared" si="302"/>
        <v>NA</v>
      </c>
      <c r="S672" s="31"/>
      <c r="T672" s="31"/>
      <c r="U672" s="49" t="s">
        <v>1422</v>
      </c>
      <c r="V672" s="49">
        <v>1</v>
      </c>
      <c r="W672" s="49">
        <v>573</v>
      </c>
      <c r="X672" s="49" t="s">
        <v>29</v>
      </c>
      <c r="Y672" s="32" t="str">
        <f t="shared" si="315"/>
        <v>NA</v>
      </c>
      <c r="Z672" s="32" t="str">
        <f t="shared" si="316"/>
        <v>NA</v>
      </c>
      <c r="AA672" s="32" t="s">
        <v>8</v>
      </c>
      <c r="AB672" s="49" t="s">
        <v>9</v>
      </c>
      <c r="AC672" s="32">
        <f t="shared" si="303"/>
        <v>25.348837209302324</v>
      </c>
      <c r="AD672" s="32">
        <f t="shared" si="304"/>
        <v>25.348837209302324</v>
      </c>
      <c r="AE672" s="32" t="str">
        <f t="shared" si="305"/>
        <v>NA</v>
      </c>
      <c r="AF672" s="32" t="str">
        <f t="shared" si="317"/>
        <v>NA</v>
      </c>
      <c r="AG672" s="40" t="s">
        <v>8</v>
      </c>
      <c r="AH672" s="52" t="s">
        <v>9</v>
      </c>
      <c r="AI672" s="40" t="s">
        <v>8</v>
      </c>
      <c r="AJ672" s="52" t="s">
        <v>9</v>
      </c>
      <c r="AK672" s="97">
        <v>43</v>
      </c>
      <c r="AL672" s="52" t="s">
        <v>9</v>
      </c>
      <c r="AM672" s="32">
        <f t="shared" si="318"/>
        <v>43</v>
      </c>
      <c r="AN672" s="40">
        <f t="shared" si="319"/>
        <v>43</v>
      </c>
      <c r="AO672" s="31" t="s">
        <v>2844</v>
      </c>
      <c r="AP672" s="49">
        <v>2013</v>
      </c>
      <c r="AQ672" s="49" t="s">
        <v>1819</v>
      </c>
      <c r="AR672" s="49" t="s">
        <v>11</v>
      </c>
      <c r="AS672" s="49" t="s">
        <v>445</v>
      </c>
      <c r="AT672" s="49" t="s">
        <v>62</v>
      </c>
      <c r="AU672" s="114" t="str">
        <f t="shared" si="307"/>
        <v>Wu, G., 2013</v>
      </c>
      <c r="AV672" s="53" t="s">
        <v>1021</v>
      </c>
      <c r="AW672" s="50"/>
    </row>
    <row r="673" spans="1:49" s="20" customFormat="1" x14ac:dyDescent="0.3">
      <c r="A673" s="49" t="s">
        <v>113</v>
      </c>
      <c r="B673" s="97">
        <v>5</v>
      </c>
      <c r="C673" s="52">
        <v>4.92</v>
      </c>
      <c r="D673" s="31">
        <f t="shared" si="306"/>
        <v>1.6000000000000014E-2</v>
      </c>
      <c r="E673" s="32">
        <f t="shared" si="314"/>
        <v>5</v>
      </c>
      <c r="F673" s="40"/>
      <c r="G673" s="32" t="s">
        <v>8</v>
      </c>
      <c r="H673" s="49" t="s">
        <v>63</v>
      </c>
      <c r="I673" s="49" t="s">
        <v>1019</v>
      </c>
      <c r="J673" s="49" t="s">
        <v>8</v>
      </c>
      <c r="K673" s="31"/>
      <c r="L673" s="31"/>
      <c r="M673" s="49"/>
      <c r="N673" s="31"/>
      <c r="O673" s="31"/>
      <c r="P673" s="49" t="s">
        <v>199</v>
      </c>
      <c r="Q673" s="31"/>
      <c r="R673" s="31" t="str">
        <f t="shared" si="302"/>
        <v>NA</v>
      </c>
      <c r="S673" s="31"/>
      <c r="T673" s="31"/>
      <c r="U673" s="31" t="s">
        <v>8</v>
      </c>
      <c r="V673" s="31"/>
      <c r="W673" s="31"/>
      <c r="X673" s="49" t="s">
        <v>29</v>
      </c>
      <c r="Y673" s="32" t="str">
        <f t="shared" si="315"/>
        <v>NA</v>
      </c>
      <c r="Z673" s="32" t="str">
        <f t="shared" si="316"/>
        <v>NA</v>
      </c>
      <c r="AA673" s="32" t="s">
        <v>8</v>
      </c>
      <c r="AB673" s="49" t="s">
        <v>9</v>
      </c>
      <c r="AC673" s="32">
        <f t="shared" si="303"/>
        <v>17.580645161290324</v>
      </c>
      <c r="AD673" s="32">
        <f t="shared" si="304"/>
        <v>17.580645161290324</v>
      </c>
      <c r="AE673" s="32" t="str">
        <f t="shared" si="305"/>
        <v>NA</v>
      </c>
      <c r="AF673" s="32" t="str">
        <f t="shared" si="317"/>
        <v>NA</v>
      </c>
      <c r="AG673" s="40" t="s">
        <v>8</v>
      </c>
      <c r="AH673" s="52" t="s">
        <v>9</v>
      </c>
      <c r="AI673" s="40" t="s">
        <v>8</v>
      </c>
      <c r="AJ673" s="52" t="s">
        <v>9</v>
      </c>
      <c r="AK673" s="97">
        <v>62</v>
      </c>
      <c r="AL673" s="52" t="s">
        <v>9</v>
      </c>
      <c r="AM673" s="32">
        <f t="shared" si="318"/>
        <v>62</v>
      </c>
      <c r="AN673" s="40">
        <f t="shared" si="319"/>
        <v>62</v>
      </c>
      <c r="AO673" s="31" t="s">
        <v>2844</v>
      </c>
      <c r="AP673" s="49">
        <v>2013</v>
      </c>
      <c r="AQ673" s="49" t="s">
        <v>1819</v>
      </c>
      <c r="AR673" s="49" t="s">
        <v>11</v>
      </c>
      <c r="AS673" s="49" t="s">
        <v>445</v>
      </c>
      <c r="AT673" s="49" t="s">
        <v>62</v>
      </c>
      <c r="AU673" s="114" t="str">
        <f t="shared" si="307"/>
        <v>Wu, G., 2013</v>
      </c>
      <c r="AV673" s="57"/>
      <c r="AW673" s="50"/>
    </row>
    <row r="674" spans="1:49" s="20" customFormat="1" x14ac:dyDescent="0.3">
      <c r="A674" s="49" t="s">
        <v>14</v>
      </c>
      <c r="B674" s="97">
        <v>2</v>
      </c>
      <c r="C674" s="52">
        <v>1.87</v>
      </c>
      <c r="D674" s="31">
        <f t="shared" si="306"/>
        <v>6.4999999999999947E-2</v>
      </c>
      <c r="E674" s="32">
        <f t="shared" si="314"/>
        <v>2</v>
      </c>
      <c r="F674" s="97">
        <v>150</v>
      </c>
      <c r="G674" s="32">
        <f t="shared" ref="G674:G693" si="320">IF(AND(B674="NA",F674&lt;&gt;"NA"),F674*100/C674,F674*100/B674)</f>
        <v>7500</v>
      </c>
      <c r="H674" s="49" t="s">
        <v>1414</v>
      </c>
      <c r="I674" s="49" t="s">
        <v>9</v>
      </c>
      <c r="J674" s="49" t="s">
        <v>9</v>
      </c>
      <c r="K674" s="31"/>
      <c r="L674" s="31"/>
      <c r="M674" s="49" t="s">
        <v>24</v>
      </c>
      <c r="N674" s="31"/>
      <c r="O674" s="31"/>
      <c r="P674" s="49" t="s">
        <v>199</v>
      </c>
      <c r="Q674" s="56">
        <v>8.5</v>
      </c>
      <c r="R674" s="31" t="str">
        <f t="shared" si="302"/>
        <v>NA</v>
      </c>
      <c r="S674" s="49">
        <v>3</v>
      </c>
      <c r="T674" s="49">
        <f>550+273</f>
        <v>823</v>
      </c>
      <c r="U674" s="49" t="s">
        <v>1422</v>
      </c>
      <c r="V674" s="49">
        <v>0.5</v>
      </c>
      <c r="W674" s="49">
        <f>350+273</f>
        <v>623</v>
      </c>
      <c r="X674" s="49" t="s">
        <v>17</v>
      </c>
      <c r="Y674" s="32" t="str">
        <f t="shared" si="315"/>
        <v>NA</v>
      </c>
      <c r="Z674" s="32" t="str">
        <f t="shared" si="316"/>
        <v>NA</v>
      </c>
      <c r="AA674" s="32" t="s">
        <v>8</v>
      </c>
      <c r="AB674" s="49" t="s">
        <v>9</v>
      </c>
      <c r="AC674" s="32">
        <f t="shared" si="303"/>
        <v>18.793103448275861</v>
      </c>
      <c r="AD674" s="32">
        <f t="shared" si="304"/>
        <v>18.793103448275861</v>
      </c>
      <c r="AE674" s="32" t="str">
        <f t="shared" si="305"/>
        <v>NA</v>
      </c>
      <c r="AF674" s="32">
        <f t="shared" si="317"/>
        <v>58</v>
      </c>
      <c r="AG674" s="97">
        <v>58</v>
      </c>
      <c r="AH674" s="52" t="s">
        <v>9</v>
      </c>
      <c r="AI674" s="40" t="s">
        <v>8</v>
      </c>
      <c r="AJ674" s="52" t="s">
        <v>9</v>
      </c>
      <c r="AK674" s="97">
        <v>47</v>
      </c>
      <c r="AL674" s="52" t="s">
        <v>9</v>
      </c>
      <c r="AM674" s="32">
        <f t="shared" si="318"/>
        <v>58</v>
      </c>
      <c r="AN674" s="40">
        <f t="shared" si="319"/>
        <v>58</v>
      </c>
      <c r="AO674" s="31" t="s">
        <v>2844</v>
      </c>
      <c r="AP674" s="49">
        <v>2013</v>
      </c>
      <c r="AQ674" s="49" t="s">
        <v>1820</v>
      </c>
      <c r="AR674" s="49" t="s">
        <v>11</v>
      </c>
      <c r="AS674" s="49" t="s">
        <v>258</v>
      </c>
      <c r="AT674" s="49" t="s">
        <v>45</v>
      </c>
      <c r="AU674" s="114" t="str">
        <f t="shared" si="307"/>
        <v>Cao, Y., 2013</v>
      </c>
      <c r="AV674" s="3"/>
      <c r="AW674" s="50" t="s">
        <v>827</v>
      </c>
    </row>
    <row r="675" spans="1:49" s="20" customFormat="1" x14ac:dyDescent="0.3">
      <c r="A675" s="49" t="s">
        <v>88</v>
      </c>
      <c r="B675" s="97">
        <v>5</v>
      </c>
      <c r="C675" s="32" t="s">
        <v>8</v>
      </c>
      <c r="D675" s="31" t="str">
        <f t="shared" si="306"/>
        <v>NA</v>
      </c>
      <c r="E675" s="32">
        <f t="shared" ref="E675:E693" si="321">IF(B675="NA",C675,B675)</f>
        <v>5</v>
      </c>
      <c r="F675" s="97">
        <v>980</v>
      </c>
      <c r="G675" s="32">
        <f t="shared" si="320"/>
        <v>19600</v>
      </c>
      <c r="H675" s="49" t="s">
        <v>63</v>
      </c>
      <c r="I675" s="49" t="s">
        <v>762</v>
      </c>
      <c r="J675" s="49" t="s">
        <v>9</v>
      </c>
      <c r="K675" s="31"/>
      <c r="L675" s="31"/>
      <c r="M675" s="49" t="s">
        <v>245</v>
      </c>
      <c r="N675" s="31"/>
      <c r="O675" s="31"/>
      <c r="P675" s="49" t="s">
        <v>199</v>
      </c>
      <c r="Q675" s="31"/>
      <c r="R675" s="31" t="str">
        <f t="shared" si="302"/>
        <v>NA</v>
      </c>
      <c r="S675" s="31"/>
      <c r="T675" s="31"/>
      <c r="U675" s="49" t="s">
        <v>1422</v>
      </c>
      <c r="V675" s="31"/>
      <c r="W675" s="49">
        <v>393</v>
      </c>
      <c r="X675" s="49" t="s">
        <v>17</v>
      </c>
      <c r="Y675" s="32" t="str">
        <f t="shared" ref="Y675:Y693" si="322">IF(AND(X675="CO Chemisorption",AA675&lt;&gt;"NA",AG675&lt;&gt;"NA"),AA675*AG675*0.001,"NA")</f>
        <v>NA</v>
      </c>
      <c r="Z675" s="32" t="str">
        <f t="shared" ref="Z675:Z693" si="323">IF(AND(X675="H2 Chemisorption",AA675&lt;&gt;"NA",AG675&lt;&gt;"NA"),AA675*AG675*0.001,"NA")</f>
        <v>NA</v>
      </c>
      <c r="AA675" s="52">
        <v>24.4</v>
      </c>
      <c r="AB675" s="49" t="s">
        <v>9</v>
      </c>
      <c r="AC675" s="32" t="str">
        <f t="shared" si="303"/>
        <v>NA</v>
      </c>
      <c r="AD675" s="32">
        <f t="shared" si="304"/>
        <v>24.4</v>
      </c>
      <c r="AE675" s="32">
        <f t="shared" si="305"/>
        <v>44.672131147540988</v>
      </c>
      <c r="AF675" s="32">
        <f t="shared" ref="AF675:AF693" si="324">IF(AND(AG675="NA",AE675&lt;&gt;"NA"),AE675,AG675)</f>
        <v>44.672131147540988</v>
      </c>
      <c r="AG675" s="40" t="s">
        <v>8</v>
      </c>
      <c r="AH675" s="52" t="s">
        <v>9</v>
      </c>
      <c r="AI675" s="40" t="s">
        <v>8</v>
      </c>
      <c r="AJ675" s="52" t="s">
        <v>9</v>
      </c>
      <c r="AK675" s="40" t="s">
        <v>8</v>
      </c>
      <c r="AL675" s="52" t="s">
        <v>9</v>
      </c>
      <c r="AM675" s="32">
        <f t="shared" ref="AM675:AM686" si="325">IF(AND(AF675="NA",AK675&lt;&gt;"NA"),AK675,AF675)</f>
        <v>44.672131147540988</v>
      </c>
      <c r="AN675" s="40">
        <f t="shared" ref="AN675:AN693" si="326">IF(AND(AM675="NA",AI675&lt;&gt;"NA"),AI675,AM675)</f>
        <v>44.672131147540988</v>
      </c>
      <c r="AO675" s="49" t="s">
        <v>2845</v>
      </c>
      <c r="AP675" s="49">
        <v>2014</v>
      </c>
      <c r="AQ675" s="49" t="s">
        <v>442</v>
      </c>
      <c r="AR675" s="49" t="s">
        <v>761</v>
      </c>
      <c r="AS675" s="49" t="s">
        <v>444</v>
      </c>
      <c r="AT675" s="49" t="s">
        <v>530</v>
      </c>
      <c r="AU675" s="114" t="str">
        <f t="shared" si="307"/>
        <v>Agostini, G., 2014</v>
      </c>
      <c r="AV675" s="53" t="s">
        <v>1022</v>
      </c>
      <c r="AW675" s="50"/>
    </row>
    <row r="676" spans="1:49" s="20" customFormat="1" x14ac:dyDescent="0.3">
      <c r="A676" s="49" t="s">
        <v>88</v>
      </c>
      <c r="B676" s="97">
        <v>5</v>
      </c>
      <c r="C676" s="32" t="s">
        <v>8</v>
      </c>
      <c r="D676" s="31" t="str">
        <f t="shared" si="306"/>
        <v>NA</v>
      </c>
      <c r="E676" s="32">
        <f t="shared" si="321"/>
        <v>5</v>
      </c>
      <c r="F676" s="97">
        <v>980</v>
      </c>
      <c r="G676" s="32">
        <f t="shared" si="320"/>
        <v>19600</v>
      </c>
      <c r="H676" s="49" t="s">
        <v>63</v>
      </c>
      <c r="I676" s="49" t="s">
        <v>762</v>
      </c>
      <c r="J676" s="49" t="s">
        <v>9</v>
      </c>
      <c r="K676" s="31"/>
      <c r="L676" s="31"/>
      <c r="M676" s="49" t="s">
        <v>245</v>
      </c>
      <c r="N676" s="31"/>
      <c r="O676" s="31"/>
      <c r="P676" s="49" t="s">
        <v>199</v>
      </c>
      <c r="Q676" s="31"/>
      <c r="R676" s="31" t="str">
        <f t="shared" si="302"/>
        <v>NA</v>
      </c>
      <c r="S676" s="31"/>
      <c r="T676" s="31"/>
      <c r="U676" s="49" t="s">
        <v>1422</v>
      </c>
      <c r="V676" s="31"/>
      <c r="W676" s="49">
        <v>393</v>
      </c>
      <c r="X676" s="49" t="s">
        <v>17</v>
      </c>
      <c r="Y676" s="32" t="str">
        <f t="shared" si="322"/>
        <v>NA</v>
      </c>
      <c r="Z676" s="32" t="str">
        <f t="shared" si="323"/>
        <v>NA</v>
      </c>
      <c r="AA676" s="52">
        <v>23.5</v>
      </c>
      <c r="AB676" s="49" t="s">
        <v>9</v>
      </c>
      <c r="AC676" s="32" t="str">
        <f t="shared" si="303"/>
        <v>NA</v>
      </c>
      <c r="AD676" s="32">
        <f t="shared" si="304"/>
        <v>23.5</v>
      </c>
      <c r="AE676" s="32">
        <f t="shared" si="305"/>
        <v>46.382978723404257</v>
      </c>
      <c r="AF676" s="32">
        <f t="shared" si="324"/>
        <v>46.382978723404257</v>
      </c>
      <c r="AG676" s="40" t="s">
        <v>8</v>
      </c>
      <c r="AH676" s="52" t="s">
        <v>9</v>
      </c>
      <c r="AI676" s="40" t="s">
        <v>8</v>
      </c>
      <c r="AJ676" s="52" t="s">
        <v>9</v>
      </c>
      <c r="AK676" s="40" t="s">
        <v>8</v>
      </c>
      <c r="AL676" s="52" t="s">
        <v>9</v>
      </c>
      <c r="AM676" s="32">
        <f t="shared" si="325"/>
        <v>46.382978723404257</v>
      </c>
      <c r="AN676" s="40">
        <f t="shared" si="326"/>
        <v>46.382978723404257</v>
      </c>
      <c r="AO676" s="49" t="s">
        <v>2845</v>
      </c>
      <c r="AP676" s="49">
        <v>2014</v>
      </c>
      <c r="AQ676" s="49" t="s">
        <v>442</v>
      </c>
      <c r="AR676" s="49" t="s">
        <v>761</v>
      </c>
      <c r="AS676" s="49" t="s">
        <v>443</v>
      </c>
      <c r="AT676" s="49" t="s">
        <v>530</v>
      </c>
      <c r="AU676" s="114" t="str">
        <f t="shared" si="307"/>
        <v>Agostini, G., 2014</v>
      </c>
      <c r="AV676" s="53" t="s">
        <v>1023</v>
      </c>
      <c r="AW676" s="50"/>
    </row>
    <row r="677" spans="1:49" s="20" customFormat="1" x14ac:dyDescent="0.3">
      <c r="A677" s="49" t="s">
        <v>88</v>
      </c>
      <c r="B677" s="97">
        <v>5</v>
      </c>
      <c r="C677" s="32" t="s">
        <v>8</v>
      </c>
      <c r="D677" s="31" t="str">
        <f t="shared" si="306"/>
        <v>NA</v>
      </c>
      <c r="E677" s="32">
        <f t="shared" si="321"/>
        <v>5</v>
      </c>
      <c r="F677" s="97">
        <v>980</v>
      </c>
      <c r="G677" s="32">
        <f t="shared" si="320"/>
        <v>19600</v>
      </c>
      <c r="H677" s="49" t="s">
        <v>63</v>
      </c>
      <c r="I677" s="49" t="s">
        <v>762</v>
      </c>
      <c r="J677" s="49" t="s">
        <v>9</v>
      </c>
      <c r="K677" s="31"/>
      <c r="L677" s="31"/>
      <c r="M677" s="49" t="s">
        <v>245</v>
      </c>
      <c r="N677" s="31"/>
      <c r="O677" s="31"/>
      <c r="P677" s="49" t="s">
        <v>199</v>
      </c>
      <c r="Q677" s="31"/>
      <c r="R677" s="31" t="str">
        <f t="shared" si="302"/>
        <v>NA</v>
      </c>
      <c r="S677" s="31"/>
      <c r="T677" s="31"/>
      <c r="U677" s="49" t="s">
        <v>1422</v>
      </c>
      <c r="V677" s="31"/>
      <c r="W677" s="49">
        <v>393</v>
      </c>
      <c r="X677" s="49" t="s">
        <v>17</v>
      </c>
      <c r="Y677" s="32" t="str">
        <f t="shared" si="322"/>
        <v>NA</v>
      </c>
      <c r="Z677" s="32" t="str">
        <f t="shared" si="323"/>
        <v>NA</v>
      </c>
      <c r="AA677" s="52">
        <v>23.2</v>
      </c>
      <c r="AB677" s="49" t="s">
        <v>9</v>
      </c>
      <c r="AC677" s="32" t="str">
        <f t="shared" si="303"/>
        <v>NA</v>
      </c>
      <c r="AD677" s="32">
        <f t="shared" si="304"/>
        <v>23.2</v>
      </c>
      <c r="AE677" s="32">
        <f t="shared" si="305"/>
        <v>46.982758620689658</v>
      </c>
      <c r="AF677" s="32">
        <f t="shared" si="324"/>
        <v>46.982758620689658</v>
      </c>
      <c r="AG677" s="40" t="s">
        <v>8</v>
      </c>
      <c r="AH677" s="52" t="s">
        <v>9</v>
      </c>
      <c r="AI677" s="40" t="s">
        <v>8</v>
      </c>
      <c r="AJ677" s="52" t="s">
        <v>9</v>
      </c>
      <c r="AK677" s="40" t="s">
        <v>8</v>
      </c>
      <c r="AL677" s="52" t="s">
        <v>9</v>
      </c>
      <c r="AM677" s="32">
        <f t="shared" si="325"/>
        <v>46.982758620689658</v>
      </c>
      <c r="AN677" s="40">
        <f t="shared" si="326"/>
        <v>46.982758620689658</v>
      </c>
      <c r="AO677" s="49" t="s">
        <v>2845</v>
      </c>
      <c r="AP677" s="49">
        <v>2014</v>
      </c>
      <c r="AQ677" s="49" t="s">
        <v>442</v>
      </c>
      <c r="AR677" s="49" t="s">
        <v>761</v>
      </c>
      <c r="AS677" s="49" t="s">
        <v>441</v>
      </c>
      <c r="AT677" s="49" t="s">
        <v>530</v>
      </c>
      <c r="AU677" s="114" t="str">
        <f t="shared" si="307"/>
        <v>Agostini, G., 2014</v>
      </c>
      <c r="AV677" s="53" t="s">
        <v>1024</v>
      </c>
      <c r="AW677" s="50"/>
    </row>
    <row r="678" spans="1:49" s="20" customFormat="1" x14ac:dyDescent="0.3">
      <c r="A678" s="31" t="s">
        <v>2439</v>
      </c>
      <c r="B678" s="40" t="s">
        <v>8</v>
      </c>
      <c r="C678" s="52">
        <v>0.9</v>
      </c>
      <c r="D678" s="31" t="str">
        <f t="shared" si="306"/>
        <v>NA</v>
      </c>
      <c r="E678" s="32">
        <f t="shared" si="321"/>
        <v>0.9</v>
      </c>
      <c r="F678" s="97">
        <v>546</v>
      </c>
      <c r="G678" s="32">
        <f t="shared" si="320"/>
        <v>60666.666666666664</v>
      </c>
      <c r="H678" s="49" t="s">
        <v>63</v>
      </c>
      <c r="I678" s="49" t="s">
        <v>758</v>
      </c>
      <c r="J678" s="49" t="s">
        <v>8</v>
      </c>
      <c r="K678" s="31"/>
      <c r="L678" s="31"/>
      <c r="M678" s="49" t="s">
        <v>10</v>
      </c>
      <c r="N678" s="31" t="s">
        <v>1449</v>
      </c>
      <c r="O678" s="31"/>
      <c r="P678" s="49" t="s">
        <v>199</v>
      </c>
      <c r="Q678" s="49">
        <v>8.6</v>
      </c>
      <c r="R678" s="31" t="str">
        <f t="shared" si="302"/>
        <v>NA</v>
      </c>
      <c r="S678" s="31"/>
      <c r="T678" s="31"/>
      <c r="U678" s="49" t="s">
        <v>1422</v>
      </c>
      <c r="V678" s="49">
        <v>0.5</v>
      </c>
      <c r="W678" s="49">
        <f>273+50</f>
        <v>323</v>
      </c>
      <c r="X678" s="49" t="s">
        <v>17</v>
      </c>
      <c r="Y678" s="32">
        <f t="shared" si="322"/>
        <v>1.1160000000000001</v>
      </c>
      <c r="Z678" s="32" t="str">
        <f t="shared" si="323"/>
        <v>NA</v>
      </c>
      <c r="AA678" s="52">
        <v>18</v>
      </c>
      <c r="AB678" s="49" t="s">
        <v>9</v>
      </c>
      <c r="AC678" s="32" t="str">
        <f t="shared" si="303"/>
        <v>NA</v>
      </c>
      <c r="AD678" s="32">
        <f t="shared" si="304"/>
        <v>18</v>
      </c>
      <c r="AE678" s="32" t="str">
        <f t="shared" si="305"/>
        <v>NA</v>
      </c>
      <c r="AF678" s="32">
        <f t="shared" si="324"/>
        <v>62</v>
      </c>
      <c r="AG678" s="97">
        <v>62</v>
      </c>
      <c r="AH678" s="52" t="s">
        <v>9</v>
      </c>
      <c r="AI678" s="40" t="s">
        <v>8</v>
      </c>
      <c r="AJ678" s="52" t="s">
        <v>9</v>
      </c>
      <c r="AK678" s="40" t="s">
        <v>8</v>
      </c>
      <c r="AL678" s="52" t="s">
        <v>9</v>
      </c>
      <c r="AM678" s="32">
        <f t="shared" si="325"/>
        <v>62</v>
      </c>
      <c r="AN678" s="40">
        <f t="shared" si="326"/>
        <v>62</v>
      </c>
      <c r="AO678" s="31" t="s">
        <v>2844</v>
      </c>
      <c r="AP678" s="49">
        <v>2014</v>
      </c>
      <c r="AQ678" s="49" t="s">
        <v>1821</v>
      </c>
      <c r="AR678" s="49" t="s">
        <v>11</v>
      </c>
      <c r="AS678" s="49" t="s">
        <v>440</v>
      </c>
      <c r="AT678" s="49" t="s">
        <v>268</v>
      </c>
      <c r="AU678" s="114" t="str">
        <f t="shared" si="307"/>
        <v>Wang, L., 2014</v>
      </c>
      <c r="AV678" s="53" t="s">
        <v>1438</v>
      </c>
      <c r="AW678" s="50"/>
    </row>
    <row r="679" spans="1:49" s="20" customFormat="1" x14ac:dyDescent="0.3">
      <c r="A679" s="31" t="s">
        <v>2439</v>
      </c>
      <c r="B679" s="40" t="s">
        <v>8</v>
      </c>
      <c r="C679" s="52">
        <v>0.91</v>
      </c>
      <c r="D679" s="31" t="str">
        <f t="shared" si="306"/>
        <v>NA</v>
      </c>
      <c r="E679" s="32">
        <f t="shared" si="321"/>
        <v>0.91</v>
      </c>
      <c r="F679" s="97">
        <v>583</v>
      </c>
      <c r="G679" s="32">
        <f t="shared" si="320"/>
        <v>64065.934065934067</v>
      </c>
      <c r="H679" s="49" t="s">
        <v>63</v>
      </c>
      <c r="I679" s="49" t="s">
        <v>758</v>
      </c>
      <c r="J679" s="49" t="s">
        <v>812</v>
      </c>
      <c r="K679" s="31"/>
      <c r="L679" s="31"/>
      <c r="M679" s="49" t="s">
        <v>10</v>
      </c>
      <c r="N679" s="31" t="s">
        <v>1449</v>
      </c>
      <c r="O679" s="31"/>
      <c r="P679" s="49" t="s">
        <v>199</v>
      </c>
      <c r="Q679" s="49">
        <v>4.7</v>
      </c>
      <c r="R679" s="31" t="str">
        <f t="shared" si="302"/>
        <v>NA</v>
      </c>
      <c r="S679" s="31"/>
      <c r="T679" s="31"/>
      <c r="U679" s="49" t="s">
        <v>1422</v>
      </c>
      <c r="V679" s="49">
        <v>0.5</v>
      </c>
      <c r="W679" s="49">
        <f>273+50</f>
        <v>323</v>
      </c>
      <c r="X679" s="49" t="s">
        <v>17</v>
      </c>
      <c r="Y679" s="32">
        <f t="shared" si="322"/>
        <v>1.1100000000000001</v>
      </c>
      <c r="Z679" s="32" t="str">
        <f t="shared" si="323"/>
        <v>NA</v>
      </c>
      <c r="AA679" s="52">
        <v>30</v>
      </c>
      <c r="AB679" s="49" t="s">
        <v>9</v>
      </c>
      <c r="AC679" s="32" t="str">
        <f t="shared" si="303"/>
        <v>NA</v>
      </c>
      <c r="AD679" s="32">
        <f t="shared" si="304"/>
        <v>30</v>
      </c>
      <c r="AE679" s="32" t="str">
        <f t="shared" si="305"/>
        <v>NA</v>
      </c>
      <c r="AF679" s="32">
        <f t="shared" si="324"/>
        <v>37</v>
      </c>
      <c r="AG679" s="97">
        <v>37</v>
      </c>
      <c r="AH679" s="52" t="s">
        <v>9</v>
      </c>
      <c r="AI679" s="40" t="s">
        <v>8</v>
      </c>
      <c r="AJ679" s="52" t="s">
        <v>9</v>
      </c>
      <c r="AK679" s="40" t="s">
        <v>8</v>
      </c>
      <c r="AL679" s="52" t="s">
        <v>9</v>
      </c>
      <c r="AM679" s="32">
        <f t="shared" si="325"/>
        <v>37</v>
      </c>
      <c r="AN679" s="40">
        <f t="shared" si="326"/>
        <v>37</v>
      </c>
      <c r="AO679" s="31" t="s">
        <v>2844</v>
      </c>
      <c r="AP679" s="49">
        <v>2014</v>
      </c>
      <c r="AQ679" s="49" t="s">
        <v>1821</v>
      </c>
      <c r="AR679" s="49" t="s">
        <v>11</v>
      </c>
      <c r="AS679" s="49" t="s">
        <v>440</v>
      </c>
      <c r="AT679" s="49" t="s">
        <v>268</v>
      </c>
      <c r="AU679" s="114" t="str">
        <f t="shared" si="307"/>
        <v>Wang, L., 2014</v>
      </c>
      <c r="AV679" s="53" t="s">
        <v>1438</v>
      </c>
      <c r="AW679" s="50"/>
    </row>
    <row r="680" spans="1:49" s="20" customFormat="1" x14ac:dyDescent="0.3">
      <c r="A680" s="31" t="s">
        <v>2439</v>
      </c>
      <c r="B680" s="40" t="s">
        <v>8</v>
      </c>
      <c r="C680" s="52">
        <v>0.88</v>
      </c>
      <c r="D680" s="31" t="str">
        <f t="shared" si="306"/>
        <v>NA</v>
      </c>
      <c r="E680" s="32">
        <f t="shared" si="321"/>
        <v>0.88</v>
      </c>
      <c r="F680" s="97">
        <v>619</v>
      </c>
      <c r="G680" s="32">
        <f t="shared" si="320"/>
        <v>70340.909090909088</v>
      </c>
      <c r="H680" s="49" t="s">
        <v>63</v>
      </c>
      <c r="I680" s="49" t="s">
        <v>758</v>
      </c>
      <c r="J680" s="49" t="s">
        <v>8</v>
      </c>
      <c r="K680" s="49">
        <f>350+273</f>
        <v>623</v>
      </c>
      <c r="L680" s="49">
        <v>4</v>
      </c>
      <c r="M680" s="49" t="s">
        <v>10</v>
      </c>
      <c r="N680" s="31" t="s">
        <v>1449</v>
      </c>
      <c r="O680" s="31"/>
      <c r="P680" s="49" t="s">
        <v>199</v>
      </c>
      <c r="Q680" s="49">
        <v>5.6</v>
      </c>
      <c r="R680" s="31" t="str">
        <f t="shared" si="302"/>
        <v>NA</v>
      </c>
      <c r="S680" s="31"/>
      <c r="T680" s="31"/>
      <c r="U680" s="49" t="s">
        <v>1422</v>
      </c>
      <c r="V680" s="49">
        <v>0.5</v>
      </c>
      <c r="W680" s="49">
        <f>273+50</f>
        <v>323</v>
      </c>
      <c r="X680" s="49" t="s">
        <v>17</v>
      </c>
      <c r="Y680" s="32">
        <f t="shared" si="322"/>
        <v>1.107</v>
      </c>
      <c r="Z680" s="32" t="str">
        <f t="shared" si="323"/>
        <v>NA</v>
      </c>
      <c r="AA680" s="52">
        <v>27</v>
      </c>
      <c r="AB680" s="49" t="s">
        <v>9</v>
      </c>
      <c r="AC680" s="32" t="str">
        <f t="shared" si="303"/>
        <v>NA</v>
      </c>
      <c r="AD680" s="32">
        <f t="shared" si="304"/>
        <v>27</v>
      </c>
      <c r="AE680" s="32" t="str">
        <f t="shared" si="305"/>
        <v>NA</v>
      </c>
      <c r="AF680" s="32">
        <f t="shared" si="324"/>
        <v>41</v>
      </c>
      <c r="AG680" s="97">
        <v>41</v>
      </c>
      <c r="AH680" s="52" t="s">
        <v>9</v>
      </c>
      <c r="AI680" s="40" t="s">
        <v>8</v>
      </c>
      <c r="AJ680" s="52" t="s">
        <v>9</v>
      </c>
      <c r="AK680" s="40" t="s">
        <v>8</v>
      </c>
      <c r="AL680" s="52" t="s">
        <v>9</v>
      </c>
      <c r="AM680" s="32">
        <f t="shared" si="325"/>
        <v>41</v>
      </c>
      <c r="AN680" s="40">
        <f t="shared" si="326"/>
        <v>41</v>
      </c>
      <c r="AO680" s="31" t="s">
        <v>2844</v>
      </c>
      <c r="AP680" s="49">
        <v>2014</v>
      </c>
      <c r="AQ680" s="49" t="s">
        <v>1821</v>
      </c>
      <c r="AR680" s="49" t="s">
        <v>11</v>
      </c>
      <c r="AS680" s="49" t="s">
        <v>440</v>
      </c>
      <c r="AT680" s="49" t="s">
        <v>268</v>
      </c>
      <c r="AU680" s="114" t="str">
        <f t="shared" si="307"/>
        <v>Wang, L., 2014</v>
      </c>
      <c r="AV680" s="53" t="s">
        <v>1438</v>
      </c>
      <c r="AW680" s="50"/>
    </row>
    <row r="681" spans="1:49" s="20" customFormat="1" x14ac:dyDescent="0.3">
      <c r="A681" s="31" t="s">
        <v>2439</v>
      </c>
      <c r="B681" s="40" t="s">
        <v>8</v>
      </c>
      <c r="C681" s="52">
        <v>0.85</v>
      </c>
      <c r="D681" s="31" t="str">
        <f t="shared" si="306"/>
        <v>NA</v>
      </c>
      <c r="E681" s="32">
        <f t="shared" si="321"/>
        <v>0.85</v>
      </c>
      <c r="F681" s="97">
        <v>632</v>
      </c>
      <c r="G681" s="32">
        <f t="shared" si="320"/>
        <v>74352.941176470587</v>
      </c>
      <c r="H681" s="49" t="s">
        <v>63</v>
      </c>
      <c r="I681" s="49" t="s">
        <v>758</v>
      </c>
      <c r="J681" s="49" t="s">
        <v>759</v>
      </c>
      <c r="K681" s="49">
        <f>350+273</f>
        <v>623</v>
      </c>
      <c r="L681" s="49">
        <v>4</v>
      </c>
      <c r="M681" s="49" t="s">
        <v>10</v>
      </c>
      <c r="N681" s="31" t="s">
        <v>1449</v>
      </c>
      <c r="O681" s="31"/>
      <c r="P681" s="49" t="s">
        <v>199</v>
      </c>
      <c r="Q681" s="49">
        <v>4.3</v>
      </c>
      <c r="R681" s="31" t="str">
        <f t="shared" si="302"/>
        <v>NA</v>
      </c>
      <c r="S681" s="31"/>
      <c r="T681" s="31"/>
      <c r="U681" s="49" t="s">
        <v>1422</v>
      </c>
      <c r="V681" s="49">
        <v>0.5</v>
      </c>
      <c r="W681" s="49">
        <f>273+50</f>
        <v>323</v>
      </c>
      <c r="X681" s="49" t="s">
        <v>17</v>
      </c>
      <c r="Y681" s="32">
        <f t="shared" si="322"/>
        <v>1.1200000000000001</v>
      </c>
      <c r="Z681" s="32" t="str">
        <f t="shared" si="323"/>
        <v>NA</v>
      </c>
      <c r="AA681" s="52">
        <v>35</v>
      </c>
      <c r="AB681" s="49" t="s">
        <v>9</v>
      </c>
      <c r="AC681" s="32" t="str">
        <f t="shared" si="303"/>
        <v>NA</v>
      </c>
      <c r="AD681" s="32">
        <f t="shared" si="304"/>
        <v>35</v>
      </c>
      <c r="AE681" s="32" t="str">
        <f t="shared" si="305"/>
        <v>NA</v>
      </c>
      <c r="AF681" s="32">
        <f t="shared" si="324"/>
        <v>32</v>
      </c>
      <c r="AG681" s="97">
        <v>32</v>
      </c>
      <c r="AH681" s="52" t="s">
        <v>9</v>
      </c>
      <c r="AI681" s="40" t="s">
        <v>8</v>
      </c>
      <c r="AJ681" s="52" t="s">
        <v>9</v>
      </c>
      <c r="AK681" s="40" t="s">
        <v>8</v>
      </c>
      <c r="AL681" s="52" t="s">
        <v>9</v>
      </c>
      <c r="AM681" s="32">
        <f t="shared" si="325"/>
        <v>32</v>
      </c>
      <c r="AN681" s="40">
        <f t="shared" si="326"/>
        <v>32</v>
      </c>
      <c r="AO681" s="31" t="s">
        <v>2844</v>
      </c>
      <c r="AP681" s="49">
        <v>2014</v>
      </c>
      <c r="AQ681" s="49" t="s">
        <v>1821</v>
      </c>
      <c r="AR681" s="49" t="s">
        <v>11</v>
      </c>
      <c r="AS681" s="49" t="s">
        <v>440</v>
      </c>
      <c r="AT681" s="49" t="s">
        <v>268</v>
      </c>
      <c r="AU681" s="114" t="str">
        <f t="shared" si="307"/>
        <v>Wang, L., 2014</v>
      </c>
      <c r="AV681" s="53" t="s">
        <v>1438</v>
      </c>
      <c r="AW681" s="50"/>
    </row>
    <row r="682" spans="1:49" s="20" customFormat="1" x14ac:dyDescent="0.3">
      <c r="A682" s="49" t="s">
        <v>1954</v>
      </c>
      <c r="B682" s="97">
        <v>2.5</v>
      </c>
      <c r="C682" s="32" t="s">
        <v>8</v>
      </c>
      <c r="D682" s="31" t="str">
        <f t="shared" si="306"/>
        <v>NA</v>
      </c>
      <c r="E682" s="32">
        <f t="shared" si="321"/>
        <v>2.5</v>
      </c>
      <c r="F682" s="97">
        <v>19</v>
      </c>
      <c r="G682" s="32">
        <f t="shared" si="320"/>
        <v>760</v>
      </c>
      <c r="H682" s="49" t="s">
        <v>63</v>
      </c>
      <c r="I682" s="49" t="s">
        <v>779</v>
      </c>
      <c r="J682" s="49" t="s">
        <v>780</v>
      </c>
      <c r="K682" s="31"/>
      <c r="L682" s="31"/>
      <c r="M682" s="49" t="s">
        <v>10</v>
      </c>
      <c r="N682" s="49" t="s">
        <v>1451</v>
      </c>
      <c r="O682" s="31"/>
      <c r="P682" s="49" t="s">
        <v>199</v>
      </c>
      <c r="Q682" s="49">
        <v>8.5</v>
      </c>
      <c r="R682" s="31" t="str">
        <f t="shared" si="302"/>
        <v>NA</v>
      </c>
      <c r="S682" s="31"/>
      <c r="T682" s="31"/>
      <c r="U682" s="49" t="s">
        <v>1425</v>
      </c>
      <c r="V682" s="49">
        <v>0.5</v>
      </c>
      <c r="W682" s="49">
        <v>333</v>
      </c>
      <c r="X682" s="49" t="s">
        <v>17</v>
      </c>
      <c r="Y682" s="32">
        <f t="shared" si="322"/>
        <v>1.1200000000000001</v>
      </c>
      <c r="Z682" s="32" t="str">
        <f t="shared" si="323"/>
        <v>NA</v>
      </c>
      <c r="AA682" s="52">
        <v>28</v>
      </c>
      <c r="AB682" s="49" t="s">
        <v>9</v>
      </c>
      <c r="AC682" s="32" t="str">
        <f t="shared" si="303"/>
        <v>NA</v>
      </c>
      <c r="AD682" s="32">
        <f t="shared" si="304"/>
        <v>28</v>
      </c>
      <c r="AE682" s="32" t="str">
        <f t="shared" si="305"/>
        <v>NA</v>
      </c>
      <c r="AF682" s="32">
        <f t="shared" si="324"/>
        <v>40</v>
      </c>
      <c r="AG682" s="97">
        <v>40</v>
      </c>
      <c r="AH682" s="52" t="s">
        <v>9</v>
      </c>
      <c r="AI682" s="40" t="s">
        <v>8</v>
      </c>
      <c r="AJ682" s="52" t="s">
        <v>9</v>
      </c>
      <c r="AK682" s="97">
        <v>43</v>
      </c>
      <c r="AL682" s="52" t="s">
        <v>9</v>
      </c>
      <c r="AM682" s="32">
        <f t="shared" si="325"/>
        <v>40</v>
      </c>
      <c r="AN682" s="40">
        <f t="shared" si="326"/>
        <v>40</v>
      </c>
      <c r="AO682" s="49" t="s">
        <v>674</v>
      </c>
      <c r="AP682" s="49">
        <v>2014</v>
      </c>
      <c r="AQ682" s="49" t="s">
        <v>1822</v>
      </c>
      <c r="AR682" s="49" t="s">
        <v>767</v>
      </c>
      <c r="AS682" s="49" t="s">
        <v>439</v>
      </c>
      <c r="AT682" s="49" t="s">
        <v>179</v>
      </c>
      <c r="AU682" s="114" t="str">
        <f t="shared" si="307"/>
        <v>Hu, B., 2014</v>
      </c>
      <c r="AV682" s="3"/>
      <c r="AW682" s="50"/>
    </row>
    <row r="683" spans="1:49" s="20" customFormat="1" x14ac:dyDescent="0.3">
      <c r="A683" s="49" t="s">
        <v>1954</v>
      </c>
      <c r="B683" s="97">
        <v>2.5</v>
      </c>
      <c r="C683" s="32" t="s">
        <v>8</v>
      </c>
      <c r="D683" s="31" t="str">
        <f t="shared" si="306"/>
        <v>NA</v>
      </c>
      <c r="E683" s="32">
        <f t="shared" si="321"/>
        <v>2.5</v>
      </c>
      <c r="F683" s="97">
        <v>114</v>
      </c>
      <c r="G683" s="32">
        <f t="shared" si="320"/>
        <v>4560</v>
      </c>
      <c r="H683" s="49" t="s">
        <v>63</v>
      </c>
      <c r="I683" s="49" t="s">
        <v>768</v>
      </c>
      <c r="J683" s="49" t="s">
        <v>780</v>
      </c>
      <c r="K683" s="31"/>
      <c r="L683" s="31"/>
      <c r="M683" s="49" t="s">
        <v>10</v>
      </c>
      <c r="N683" s="49" t="s">
        <v>1451</v>
      </c>
      <c r="O683" s="31"/>
      <c r="P683" s="49" t="s">
        <v>199</v>
      </c>
      <c r="Q683" s="49">
        <v>6.5</v>
      </c>
      <c r="R683" s="31" t="str">
        <f t="shared" si="302"/>
        <v>NA</v>
      </c>
      <c r="S683" s="31"/>
      <c r="T683" s="31"/>
      <c r="U683" s="49" t="s">
        <v>1425</v>
      </c>
      <c r="V683" s="49">
        <v>0.5</v>
      </c>
      <c r="W683" s="49">
        <v>333</v>
      </c>
      <c r="X683" s="49" t="s">
        <v>17</v>
      </c>
      <c r="Y683" s="32">
        <f t="shared" si="322"/>
        <v>1.1200000000000001</v>
      </c>
      <c r="Z683" s="32" t="str">
        <f t="shared" si="323"/>
        <v>NA</v>
      </c>
      <c r="AA683" s="52">
        <v>20</v>
      </c>
      <c r="AB683" s="49" t="s">
        <v>9</v>
      </c>
      <c r="AC683" s="32" t="str">
        <f t="shared" si="303"/>
        <v>NA</v>
      </c>
      <c r="AD683" s="32">
        <f t="shared" si="304"/>
        <v>20</v>
      </c>
      <c r="AE683" s="32" t="str">
        <f t="shared" si="305"/>
        <v>NA</v>
      </c>
      <c r="AF683" s="32">
        <f t="shared" si="324"/>
        <v>56</v>
      </c>
      <c r="AG683" s="97">
        <v>56</v>
      </c>
      <c r="AH683" s="52" t="s">
        <v>9</v>
      </c>
      <c r="AI683" s="40" t="s">
        <v>8</v>
      </c>
      <c r="AJ683" s="52" t="s">
        <v>9</v>
      </c>
      <c r="AK683" s="97">
        <v>59</v>
      </c>
      <c r="AL683" s="52" t="s">
        <v>9</v>
      </c>
      <c r="AM683" s="32">
        <f t="shared" si="325"/>
        <v>56</v>
      </c>
      <c r="AN683" s="40">
        <f t="shared" si="326"/>
        <v>56</v>
      </c>
      <c r="AO683" s="49" t="s">
        <v>674</v>
      </c>
      <c r="AP683" s="49">
        <v>2014</v>
      </c>
      <c r="AQ683" s="49" t="s">
        <v>1822</v>
      </c>
      <c r="AR683" s="49" t="s">
        <v>767</v>
      </c>
      <c r="AS683" s="49" t="s">
        <v>439</v>
      </c>
      <c r="AT683" s="49" t="s">
        <v>179</v>
      </c>
      <c r="AU683" s="114" t="str">
        <f t="shared" si="307"/>
        <v>Hu, B., 2014</v>
      </c>
      <c r="AV683" s="3"/>
      <c r="AW683" s="50"/>
    </row>
    <row r="684" spans="1:49" s="20" customFormat="1" x14ac:dyDescent="0.3">
      <c r="A684" s="49" t="s">
        <v>1954</v>
      </c>
      <c r="B684" s="97">
        <v>2.5</v>
      </c>
      <c r="C684" s="32" t="s">
        <v>8</v>
      </c>
      <c r="D684" s="31" t="str">
        <f t="shared" si="306"/>
        <v>NA</v>
      </c>
      <c r="E684" s="32">
        <f t="shared" si="321"/>
        <v>2.5</v>
      </c>
      <c r="F684" s="97">
        <v>3</v>
      </c>
      <c r="G684" s="32">
        <f t="shared" si="320"/>
        <v>120</v>
      </c>
      <c r="H684" s="49" t="s">
        <v>63</v>
      </c>
      <c r="I684" s="49" t="s">
        <v>769</v>
      </c>
      <c r="J684" s="49" t="s">
        <v>780</v>
      </c>
      <c r="K684" s="31"/>
      <c r="L684" s="31"/>
      <c r="M684" s="49" t="s">
        <v>10</v>
      </c>
      <c r="N684" s="49" t="s">
        <v>1451</v>
      </c>
      <c r="O684" s="31"/>
      <c r="P684" s="49" t="s">
        <v>199</v>
      </c>
      <c r="Q684" s="49">
        <v>8.8000000000000007</v>
      </c>
      <c r="R684" s="31" t="str">
        <f t="shared" si="302"/>
        <v>NA</v>
      </c>
      <c r="S684" s="31"/>
      <c r="T684" s="31"/>
      <c r="U684" s="49" t="s">
        <v>1425</v>
      </c>
      <c r="V684" s="49">
        <v>0.5</v>
      </c>
      <c r="W684" s="49">
        <v>333</v>
      </c>
      <c r="X684" s="49" t="s">
        <v>17</v>
      </c>
      <c r="Y684" s="32">
        <f t="shared" si="322"/>
        <v>1.107</v>
      </c>
      <c r="Z684" s="32" t="str">
        <f t="shared" si="323"/>
        <v>NA</v>
      </c>
      <c r="AA684" s="52">
        <v>27</v>
      </c>
      <c r="AB684" s="49" t="s">
        <v>9</v>
      </c>
      <c r="AC684" s="32" t="str">
        <f t="shared" si="303"/>
        <v>NA</v>
      </c>
      <c r="AD684" s="32">
        <f t="shared" si="304"/>
        <v>27</v>
      </c>
      <c r="AE684" s="32" t="str">
        <f t="shared" si="305"/>
        <v>NA</v>
      </c>
      <c r="AF684" s="32">
        <f t="shared" si="324"/>
        <v>41</v>
      </c>
      <c r="AG684" s="97">
        <v>41</v>
      </c>
      <c r="AH684" s="52" t="s">
        <v>9</v>
      </c>
      <c r="AI684" s="40" t="s">
        <v>8</v>
      </c>
      <c r="AJ684" s="52" t="s">
        <v>9</v>
      </c>
      <c r="AK684" s="97">
        <v>43</v>
      </c>
      <c r="AL684" s="52" t="s">
        <v>9</v>
      </c>
      <c r="AM684" s="32">
        <f t="shared" si="325"/>
        <v>41</v>
      </c>
      <c r="AN684" s="40">
        <f t="shared" si="326"/>
        <v>41</v>
      </c>
      <c r="AO684" s="49" t="s">
        <v>674</v>
      </c>
      <c r="AP684" s="49">
        <v>2014</v>
      </c>
      <c r="AQ684" s="49" t="s">
        <v>1822</v>
      </c>
      <c r="AR684" s="49" t="s">
        <v>767</v>
      </c>
      <c r="AS684" s="49" t="s">
        <v>439</v>
      </c>
      <c r="AT684" s="49" t="s">
        <v>179</v>
      </c>
      <c r="AU684" s="114" t="str">
        <f t="shared" si="307"/>
        <v>Hu, B., 2014</v>
      </c>
      <c r="AV684" s="3"/>
      <c r="AW684" s="50"/>
    </row>
    <row r="685" spans="1:49" s="20" customFormat="1" x14ac:dyDescent="0.3">
      <c r="A685" s="49" t="s">
        <v>1954</v>
      </c>
      <c r="B685" s="97">
        <v>2.5</v>
      </c>
      <c r="C685" s="32" t="s">
        <v>8</v>
      </c>
      <c r="D685" s="31" t="str">
        <f t="shared" si="306"/>
        <v>NA</v>
      </c>
      <c r="E685" s="32">
        <f t="shared" si="321"/>
        <v>2.5</v>
      </c>
      <c r="F685" s="97">
        <v>227</v>
      </c>
      <c r="G685" s="32">
        <f t="shared" si="320"/>
        <v>9080</v>
      </c>
      <c r="H685" s="49" t="s">
        <v>63</v>
      </c>
      <c r="I685" s="49" t="s">
        <v>773</v>
      </c>
      <c r="J685" s="49" t="s">
        <v>781</v>
      </c>
      <c r="K685" s="31"/>
      <c r="L685" s="31"/>
      <c r="M685" s="49" t="s">
        <v>10</v>
      </c>
      <c r="N685" s="49" t="s">
        <v>1451</v>
      </c>
      <c r="O685" s="74">
        <v>9</v>
      </c>
      <c r="P685" s="49" t="s">
        <v>199</v>
      </c>
      <c r="Q685" s="49">
        <v>7.8</v>
      </c>
      <c r="R685" s="31">
        <f t="shared" si="302"/>
        <v>-1.2000000000000002</v>
      </c>
      <c r="S685" s="31"/>
      <c r="T685" s="31"/>
      <c r="U685" s="49" t="s">
        <v>1425</v>
      </c>
      <c r="V685" s="49">
        <v>0.5</v>
      </c>
      <c r="W685" s="49">
        <v>333</v>
      </c>
      <c r="X685" s="49" t="s">
        <v>17</v>
      </c>
      <c r="Y685" s="32">
        <f t="shared" si="322"/>
        <v>1.1280000000000001</v>
      </c>
      <c r="Z685" s="32" t="str">
        <f t="shared" si="323"/>
        <v>NA</v>
      </c>
      <c r="AA685" s="52">
        <v>24</v>
      </c>
      <c r="AB685" s="49" t="s">
        <v>9</v>
      </c>
      <c r="AC685" s="32" t="str">
        <f t="shared" si="303"/>
        <v>NA</v>
      </c>
      <c r="AD685" s="32">
        <f t="shared" si="304"/>
        <v>24</v>
      </c>
      <c r="AE685" s="32" t="str">
        <f t="shared" si="305"/>
        <v>NA</v>
      </c>
      <c r="AF685" s="32">
        <f t="shared" si="324"/>
        <v>47</v>
      </c>
      <c r="AG685" s="97">
        <v>47</v>
      </c>
      <c r="AH685" s="52" t="s">
        <v>9</v>
      </c>
      <c r="AI685" s="40" t="s">
        <v>8</v>
      </c>
      <c r="AJ685" s="52" t="s">
        <v>9</v>
      </c>
      <c r="AK685" s="97">
        <v>50</v>
      </c>
      <c r="AL685" s="52" t="s">
        <v>9</v>
      </c>
      <c r="AM685" s="32">
        <f t="shared" si="325"/>
        <v>47</v>
      </c>
      <c r="AN685" s="40">
        <f t="shared" si="326"/>
        <v>47</v>
      </c>
      <c r="AO685" s="49" t="s">
        <v>674</v>
      </c>
      <c r="AP685" s="49">
        <v>2014</v>
      </c>
      <c r="AQ685" s="49" t="s">
        <v>1822</v>
      </c>
      <c r="AR685" s="49" t="s">
        <v>767</v>
      </c>
      <c r="AS685" s="49" t="s">
        <v>439</v>
      </c>
      <c r="AT685" s="49" t="s">
        <v>179</v>
      </c>
      <c r="AU685" s="114" t="str">
        <f t="shared" si="307"/>
        <v>Hu, B., 2014</v>
      </c>
      <c r="AV685" s="3"/>
      <c r="AW685" s="50"/>
    </row>
    <row r="686" spans="1:49" s="20" customFormat="1" x14ac:dyDescent="0.3">
      <c r="A686" s="49" t="s">
        <v>1954</v>
      </c>
      <c r="B686" s="97">
        <v>2.5</v>
      </c>
      <c r="C686" s="32" t="s">
        <v>8</v>
      </c>
      <c r="D686" s="31" t="str">
        <f t="shared" si="306"/>
        <v>NA</v>
      </c>
      <c r="E686" s="32">
        <f t="shared" si="321"/>
        <v>2.5</v>
      </c>
      <c r="F686" s="97">
        <v>227</v>
      </c>
      <c r="G686" s="32">
        <f t="shared" si="320"/>
        <v>9080</v>
      </c>
      <c r="H686" s="49" t="s">
        <v>63</v>
      </c>
      <c r="I686" s="49" t="s">
        <v>774</v>
      </c>
      <c r="J686" s="49" t="s">
        <v>780</v>
      </c>
      <c r="K686" s="31"/>
      <c r="L686" s="31"/>
      <c r="M686" s="49" t="s">
        <v>10</v>
      </c>
      <c r="N686" s="49" t="s">
        <v>1451</v>
      </c>
      <c r="O686" s="31"/>
      <c r="P686" s="49" t="s">
        <v>199</v>
      </c>
      <c r="Q686" s="49">
        <v>8.6</v>
      </c>
      <c r="R686" s="31" t="str">
        <f t="shared" si="302"/>
        <v>NA</v>
      </c>
      <c r="S686" s="31"/>
      <c r="T686" s="31"/>
      <c r="U686" s="49" t="s">
        <v>1425</v>
      </c>
      <c r="V686" s="49">
        <v>0.5</v>
      </c>
      <c r="W686" s="49">
        <v>333</v>
      </c>
      <c r="X686" s="49" t="s">
        <v>17</v>
      </c>
      <c r="Y686" s="32">
        <f t="shared" si="322"/>
        <v>1.1200000000000001</v>
      </c>
      <c r="Z686" s="32" t="str">
        <f t="shared" si="323"/>
        <v>NA</v>
      </c>
      <c r="AA686" s="52">
        <v>20</v>
      </c>
      <c r="AB686" s="49" t="s">
        <v>9</v>
      </c>
      <c r="AC686" s="32" t="str">
        <f t="shared" si="303"/>
        <v>NA</v>
      </c>
      <c r="AD686" s="32">
        <f t="shared" si="304"/>
        <v>20</v>
      </c>
      <c r="AE686" s="32" t="str">
        <f t="shared" si="305"/>
        <v>NA</v>
      </c>
      <c r="AF686" s="32">
        <f t="shared" si="324"/>
        <v>56</v>
      </c>
      <c r="AG686" s="97">
        <v>56</v>
      </c>
      <c r="AH686" s="52" t="s">
        <v>9</v>
      </c>
      <c r="AI686" s="40" t="s">
        <v>8</v>
      </c>
      <c r="AJ686" s="52" t="s">
        <v>9</v>
      </c>
      <c r="AK686" s="97">
        <v>58</v>
      </c>
      <c r="AL686" s="52" t="s">
        <v>9</v>
      </c>
      <c r="AM686" s="32">
        <f t="shared" si="325"/>
        <v>56</v>
      </c>
      <c r="AN686" s="40">
        <f t="shared" si="326"/>
        <v>56</v>
      </c>
      <c r="AO686" s="49" t="s">
        <v>674</v>
      </c>
      <c r="AP686" s="49">
        <v>2014</v>
      </c>
      <c r="AQ686" s="49" t="s">
        <v>1822</v>
      </c>
      <c r="AR686" s="49" t="s">
        <v>767</v>
      </c>
      <c r="AS686" s="49" t="s">
        <v>439</v>
      </c>
      <c r="AT686" s="49" t="s">
        <v>179</v>
      </c>
      <c r="AU686" s="114" t="str">
        <f t="shared" si="307"/>
        <v>Hu, B., 2014</v>
      </c>
      <c r="AV686" s="3"/>
      <c r="AW686" s="50"/>
    </row>
    <row r="687" spans="1:49" s="20" customFormat="1" x14ac:dyDescent="0.3">
      <c r="A687" s="49" t="s">
        <v>1954</v>
      </c>
      <c r="B687" s="97">
        <v>2.5</v>
      </c>
      <c r="C687" s="32" t="s">
        <v>8</v>
      </c>
      <c r="D687" s="31" t="str">
        <f t="shared" si="306"/>
        <v>NA</v>
      </c>
      <c r="E687" s="32">
        <f t="shared" si="321"/>
        <v>2.5</v>
      </c>
      <c r="F687" s="97">
        <v>50</v>
      </c>
      <c r="G687" s="32">
        <f t="shared" si="320"/>
        <v>2000</v>
      </c>
      <c r="H687" s="49" t="s">
        <v>63</v>
      </c>
      <c r="I687" s="49" t="s">
        <v>775</v>
      </c>
      <c r="J687" s="49" t="s">
        <v>780</v>
      </c>
      <c r="K687" s="31"/>
      <c r="L687" s="31"/>
      <c r="M687" s="49" t="s">
        <v>10</v>
      </c>
      <c r="N687" s="49" t="s">
        <v>1451</v>
      </c>
      <c r="O687" s="31"/>
      <c r="P687" s="49" t="s">
        <v>199</v>
      </c>
      <c r="Q687" s="49">
        <v>8.5</v>
      </c>
      <c r="R687" s="31" t="str">
        <f t="shared" si="302"/>
        <v>NA</v>
      </c>
      <c r="S687" s="31"/>
      <c r="T687" s="31"/>
      <c r="U687" s="49" t="s">
        <v>1425</v>
      </c>
      <c r="V687" s="49">
        <v>0.5</v>
      </c>
      <c r="W687" s="49">
        <v>333</v>
      </c>
      <c r="X687" s="49" t="s">
        <v>17</v>
      </c>
      <c r="Y687" s="32">
        <f t="shared" si="322"/>
        <v>1.1180000000000001</v>
      </c>
      <c r="Z687" s="32" t="str">
        <f t="shared" si="323"/>
        <v>NA</v>
      </c>
      <c r="AA687" s="49">
        <v>26</v>
      </c>
      <c r="AB687" s="49" t="s">
        <v>9</v>
      </c>
      <c r="AC687" s="32" t="str">
        <f t="shared" si="303"/>
        <v>NA</v>
      </c>
      <c r="AD687" s="32">
        <f t="shared" si="304"/>
        <v>26</v>
      </c>
      <c r="AE687" s="32" t="str">
        <f t="shared" si="305"/>
        <v>NA</v>
      </c>
      <c r="AF687" s="32">
        <f t="shared" si="324"/>
        <v>43</v>
      </c>
      <c r="AG687" s="97">
        <v>43</v>
      </c>
      <c r="AH687" s="52" t="s">
        <v>9</v>
      </c>
      <c r="AI687" s="40" t="s">
        <v>8</v>
      </c>
      <c r="AJ687" s="52" t="s">
        <v>9</v>
      </c>
      <c r="AK687" s="97">
        <v>47</v>
      </c>
      <c r="AL687" s="52" t="s">
        <v>9</v>
      </c>
      <c r="AM687" s="32">
        <f t="shared" ref="AM687:AM693" si="327">IF(AND(AF687="NA",AK687&lt;&gt;"NA"),AK687,AF687)</f>
        <v>43</v>
      </c>
      <c r="AN687" s="40">
        <f t="shared" si="326"/>
        <v>43</v>
      </c>
      <c r="AO687" s="49" t="s">
        <v>674</v>
      </c>
      <c r="AP687" s="49">
        <v>2014</v>
      </c>
      <c r="AQ687" s="49" t="s">
        <v>1822</v>
      </c>
      <c r="AR687" s="49" t="s">
        <v>767</v>
      </c>
      <c r="AS687" s="49" t="s">
        <v>439</v>
      </c>
      <c r="AT687" s="49" t="s">
        <v>179</v>
      </c>
      <c r="AU687" s="114" t="str">
        <f t="shared" si="307"/>
        <v>Hu, B., 2014</v>
      </c>
      <c r="AV687" s="3"/>
      <c r="AW687" s="50"/>
    </row>
    <row r="688" spans="1:49" s="20" customFormat="1" x14ac:dyDescent="0.3">
      <c r="A688" s="49" t="s">
        <v>1954</v>
      </c>
      <c r="B688" s="97">
        <v>2.5</v>
      </c>
      <c r="C688" s="32" t="s">
        <v>8</v>
      </c>
      <c r="D688" s="31" t="str">
        <f t="shared" si="306"/>
        <v>NA</v>
      </c>
      <c r="E688" s="32">
        <f t="shared" si="321"/>
        <v>2.5</v>
      </c>
      <c r="F688" s="97">
        <v>70</v>
      </c>
      <c r="G688" s="32">
        <f t="shared" si="320"/>
        <v>2800</v>
      </c>
      <c r="H688" s="49" t="s">
        <v>63</v>
      </c>
      <c r="I688" s="49" t="s">
        <v>772</v>
      </c>
      <c r="J688" s="49" t="s">
        <v>780</v>
      </c>
      <c r="K688" s="31"/>
      <c r="L688" s="31"/>
      <c r="M688" s="49" t="s">
        <v>10</v>
      </c>
      <c r="N688" s="49" t="s">
        <v>1451</v>
      </c>
      <c r="O688" s="31"/>
      <c r="P688" s="49" t="s">
        <v>199</v>
      </c>
      <c r="Q688" s="49">
        <v>6.3</v>
      </c>
      <c r="R688" s="31" t="str">
        <f t="shared" si="302"/>
        <v>NA</v>
      </c>
      <c r="S688" s="31"/>
      <c r="T688" s="31"/>
      <c r="U688" s="49" t="s">
        <v>1425</v>
      </c>
      <c r="V688" s="49">
        <v>0.5</v>
      </c>
      <c r="W688" s="49">
        <v>333</v>
      </c>
      <c r="X688" s="49" t="s">
        <v>17</v>
      </c>
      <c r="Y688" s="32">
        <f t="shared" si="322"/>
        <v>1.1220000000000001</v>
      </c>
      <c r="Z688" s="32" t="str">
        <f t="shared" si="323"/>
        <v>NA</v>
      </c>
      <c r="AA688" s="49">
        <v>22</v>
      </c>
      <c r="AB688" s="49" t="s">
        <v>9</v>
      </c>
      <c r="AC688" s="32" t="str">
        <f t="shared" si="303"/>
        <v>NA</v>
      </c>
      <c r="AD688" s="32">
        <f t="shared" si="304"/>
        <v>22</v>
      </c>
      <c r="AE688" s="32" t="str">
        <f t="shared" si="305"/>
        <v>NA</v>
      </c>
      <c r="AF688" s="32">
        <f t="shared" si="324"/>
        <v>51</v>
      </c>
      <c r="AG688" s="97">
        <v>51</v>
      </c>
      <c r="AH688" s="52" t="s">
        <v>9</v>
      </c>
      <c r="AI688" s="40" t="s">
        <v>8</v>
      </c>
      <c r="AJ688" s="52" t="s">
        <v>9</v>
      </c>
      <c r="AK688" s="97">
        <v>58</v>
      </c>
      <c r="AL688" s="52" t="s">
        <v>9</v>
      </c>
      <c r="AM688" s="32">
        <f t="shared" si="327"/>
        <v>51</v>
      </c>
      <c r="AN688" s="40">
        <f t="shared" si="326"/>
        <v>51</v>
      </c>
      <c r="AO688" s="49" t="s">
        <v>674</v>
      </c>
      <c r="AP688" s="49">
        <v>2014</v>
      </c>
      <c r="AQ688" s="49" t="s">
        <v>1822</v>
      </c>
      <c r="AR688" s="49" t="s">
        <v>767</v>
      </c>
      <c r="AS688" s="49" t="s">
        <v>439</v>
      </c>
      <c r="AT688" s="49" t="s">
        <v>179</v>
      </c>
      <c r="AU688" s="114" t="str">
        <f t="shared" si="307"/>
        <v>Hu, B., 2014</v>
      </c>
      <c r="AV688" s="3"/>
      <c r="AW688" s="50"/>
    </row>
    <row r="689" spans="1:49" s="20" customFormat="1" x14ac:dyDescent="0.3">
      <c r="A689" s="49" t="s">
        <v>1954</v>
      </c>
      <c r="B689" s="97">
        <v>2.5</v>
      </c>
      <c r="C689" s="32" t="s">
        <v>8</v>
      </c>
      <c r="D689" s="31" t="str">
        <f t="shared" si="306"/>
        <v>NA</v>
      </c>
      <c r="E689" s="32">
        <f t="shared" si="321"/>
        <v>2.5</v>
      </c>
      <c r="F689" s="97">
        <v>62</v>
      </c>
      <c r="G689" s="32">
        <f t="shared" si="320"/>
        <v>2480</v>
      </c>
      <c r="H689" s="49" t="s">
        <v>63</v>
      </c>
      <c r="I689" s="49" t="s">
        <v>771</v>
      </c>
      <c r="J689" s="49" t="s">
        <v>780</v>
      </c>
      <c r="K689" s="31"/>
      <c r="L689" s="31"/>
      <c r="M689" s="49" t="s">
        <v>10</v>
      </c>
      <c r="N689" s="49" t="s">
        <v>1451</v>
      </c>
      <c r="O689" s="31"/>
      <c r="P689" s="49" t="s">
        <v>199</v>
      </c>
      <c r="Q689" s="49">
        <v>6.2</v>
      </c>
      <c r="R689" s="31" t="str">
        <f t="shared" si="302"/>
        <v>NA</v>
      </c>
      <c r="S689" s="31"/>
      <c r="T689" s="31"/>
      <c r="U689" s="49" t="s">
        <v>1425</v>
      </c>
      <c r="V689" s="49">
        <v>0.5</v>
      </c>
      <c r="W689" s="49">
        <v>333</v>
      </c>
      <c r="X689" s="49" t="s">
        <v>17</v>
      </c>
      <c r="Y689" s="32">
        <f t="shared" si="322"/>
        <v>1.1100000000000001</v>
      </c>
      <c r="Z689" s="32" t="str">
        <f t="shared" si="323"/>
        <v>NA</v>
      </c>
      <c r="AA689" s="49">
        <v>37</v>
      </c>
      <c r="AB689" s="49" t="s">
        <v>9</v>
      </c>
      <c r="AC689" s="32" t="str">
        <f t="shared" si="303"/>
        <v>NA</v>
      </c>
      <c r="AD689" s="32">
        <f t="shared" si="304"/>
        <v>37</v>
      </c>
      <c r="AE689" s="32" t="str">
        <f t="shared" si="305"/>
        <v>NA</v>
      </c>
      <c r="AF689" s="32">
        <f t="shared" si="324"/>
        <v>30</v>
      </c>
      <c r="AG689" s="97">
        <v>30</v>
      </c>
      <c r="AH689" s="52" t="s">
        <v>9</v>
      </c>
      <c r="AI689" s="40" t="s">
        <v>8</v>
      </c>
      <c r="AJ689" s="52" t="s">
        <v>9</v>
      </c>
      <c r="AK689" s="97">
        <v>30</v>
      </c>
      <c r="AL689" s="52" t="s">
        <v>9</v>
      </c>
      <c r="AM689" s="32">
        <f t="shared" si="327"/>
        <v>30</v>
      </c>
      <c r="AN689" s="40">
        <f t="shared" si="326"/>
        <v>30</v>
      </c>
      <c r="AO689" s="49" t="s">
        <v>674</v>
      </c>
      <c r="AP689" s="49">
        <v>2014</v>
      </c>
      <c r="AQ689" s="49" t="s">
        <v>1822</v>
      </c>
      <c r="AR689" s="49" t="s">
        <v>767</v>
      </c>
      <c r="AS689" s="49" t="s">
        <v>439</v>
      </c>
      <c r="AT689" s="49" t="s">
        <v>179</v>
      </c>
      <c r="AU689" s="114" t="str">
        <f t="shared" si="307"/>
        <v>Hu, B., 2014</v>
      </c>
      <c r="AV689" s="3"/>
      <c r="AW689" s="50"/>
    </row>
    <row r="690" spans="1:49" s="20" customFormat="1" x14ac:dyDescent="0.3">
      <c r="A690" s="49" t="s">
        <v>1954</v>
      </c>
      <c r="B690" s="97">
        <v>2.5</v>
      </c>
      <c r="C690" s="32" t="s">
        <v>8</v>
      </c>
      <c r="D690" s="31" t="str">
        <f t="shared" si="306"/>
        <v>NA</v>
      </c>
      <c r="E690" s="32">
        <f t="shared" si="321"/>
        <v>2.5</v>
      </c>
      <c r="F690" s="97">
        <v>1458</v>
      </c>
      <c r="G690" s="32">
        <f t="shared" si="320"/>
        <v>58320</v>
      </c>
      <c r="H690" s="49" t="s">
        <v>63</v>
      </c>
      <c r="I690" s="49" t="s">
        <v>770</v>
      </c>
      <c r="J690" s="49" t="s">
        <v>780</v>
      </c>
      <c r="K690" s="31"/>
      <c r="L690" s="31"/>
      <c r="M690" s="49" t="s">
        <v>10</v>
      </c>
      <c r="N690" s="49" t="s">
        <v>1451</v>
      </c>
      <c r="O690" s="31"/>
      <c r="P690" s="49" t="s">
        <v>199</v>
      </c>
      <c r="Q690" s="49">
        <v>6.8</v>
      </c>
      <c r="R690" s="31" t="str">
        <f t="shared" si="302"/>
        <v>NA</v>
      </c>
      <c r="S690" s="31"/>
      <c r="T690" s="31"/>
      <c r="U690" s="49" t="s">
        <v>1425</v>
      </c>
      <c r="V690" s="49">
        <v>0.5</v>
      </c>
      <c r="W690" s="49">
        <v>333</v>
      </c>
      <c r="X690" s="49" t="s">
        <v>17</v>
      </c>
      <c r="Y690" s="32">
        <f t="shared" si="322"/>
        <v>1.1280000000000001</v>
      </c>
      <c r="Z690" s="32" t="str">
        <f t="shared" si="323"/>
        <v>NA</v>
      </c>
      <c r="AA690" s="49">
        <v>24</v>
      </c>
      <c r="AB690" s="49" t="s">
        <v>9</v>
      </c>
      <c r="AC690" s="32" t="str">
        <f t="shared" si="303"/>
        <v>NA</v>
      </c>
      <c r="AD690" s="32">
        <f t="shared" si="304"/>
        <v>24</v>
      </c>
      <c r="AE690" s="32" t="str">
        <f t="shared" si="305"/>
        <v>NA</v>
      </c>
      <c r="AF690" s="32">
        <f t="shared" si="324"/>
        <v>47</v>
      </c>
      <c r="AG690" s="97">
        <v>47</v>
      </c>
      <c r="AH690" s="52" t="s">
        <v>9</v>
      </c>
      <c r="AI690" s="40" t="s">
        <v>8</v>
      </c>
      <c r="AJ690" s="52" t="s">
        <v>9</v>
      </c>
      <c r="AK690" s="97">
        <v>52</v>
      </c>
      <c r="AL690" s="52" t="s">
        <v>9</v>
      </c>
      <c r="AM690" s="32">
        <f t="shared" si="327"/>
        <v>47</v>
      </c>
      <c r="AN690" s="40">
        <f t="shared" si="326"/>
        <v>47</v>
      </c>
      <c r="AO690" s="49" t="s">
        <v>674</v>
      </c>
      <c r="AP690" s="49">
        <v>2014</v>
      </c>
      <c r="AQ690" s="49" t="s">
        <v>1822</v>
      </c>
      <c r="AR690" s="49" t="s">
        <v>767</v>
      </c>
      <c r="AS690" s="49" t="s">
        <v>439</v>
      </c>
      <c r="AT690" s="49" t="s">
        <v>179</v>
      </c>
      <c r="AU690" s="114" t="str">
        <f t="shared" si="307"/>
        <v>Hu, B., 2014</v>
      </c>
      <c r="AV690" s="3"/>
      <c r="AW690" s="50"/>
    </row>
    <row r="691" spans="1:49" s="20" customFormat="1" x14ac:dyDescent="0.3">
      <c r="A691" s="49" t="s">
        <v>1954</v>
      </c>
      <c r="B691" s="97">
        <v>2.5</v>
      </c>
      <c r="C691" s="32" t="s">
        <v>8</v>
      </c>
      <c r="D691" s="31" t="str">
        <f t="shared" si="306"/>
        <v>NA</v>
      </c>
      <c r="E691" s="32">
        <f t="shared" si="321"/>
        <v>2.5</v>
      </c>
      <c r="F691" s="97">
        <v>80</v>
      </c>
      <c r="G691" s="32">
        <f t="shared" si="320"/>
        <v>3200</v>
      </c>
      <c r="H691" s="49" t="s">
        <v>63</v>
      </c>
      <c r="I691" s="49" t="s">
        <v>776</v>
      </c>
      <c r="J691" s="49" t="s">
        <v>780</v>
      </c>
      <c r="K691" s="31"/>
      <c r="L691" s="31"/>
      <c r="M691" s="49" t="s">
        <v>10</v>
      </c>
      <c r="N691" s="49" t="s">
        <v>1451</v>
      </c>
      <c r="O691" s="31"/>
      <c r="P691" s="49" t="s">
        <v>199</v>
      </c>
      <c r="Q691" s="49">
        <v>7.5</v>
      </c>
      <c r="R691" s="31" t="str">
        <f t="shared" si="302"/>
        <v>NA</v>
      </c>
      <c r="S691" s="31"/>
      <c r="T691" s="31"/>
      <c r="U691" s="49" t="s">
        <v>1425</v>
      </c>
      <c r="V691" s="49">
        <v>0.5</v>
      </c>
      <c r="W691" s="49">
        <v>333</v>
      </c>
      <c r="X691" s="49" t="s">
        <v>17</v>
      </c>
      <c r="Y691" s="32">
        <f t="shared" si="322"/>
        <v>1.1280000000000001</v>
      </c>
      <c r="Z691" s="32" t="str">
        <f t="shared" si="323"/>
        <v>NA</v>
      </c>
      <c r="AA691" s="49">
        <v>24</v>
      </c>
      <c r="AB691" s="49" t="s">
        <v>9</v>
      </c>
      <c r="AC691" s="32" t="str">
        <f t="shared" si="303"/>
        <v>NA</v>
      </c>
      <c r="AD691" s="32">
        <f t="shared" si="304"/>
        <v>24</v>
      </c>
      <c r="AE691" s="32" t="str">
        <f t="shared" si="305"/>
        <v>NA</v>
      </c>
      <c r="AF691" s="32">
        <f t="shared" si="324"/>
        <v>47</v>
      </c>
      <c r="AG691" s="97">
        <v>47</v>
      </c>
      <c r="AH691" s="52" t="s">
        <v>9</v>
      </c>
      <c r="AI691" s="40" t="s">
        <v>8</v>
      </c>
      <c r="AJ691" s="52" t="s">
        <v>9</v>
      </c>
      <c r="AK691" s="97">
        <v>44</v>
      </c>
      <c r="AL691" s="52" t="s">
        <v>9</v>
      </c>
      <c r="AM691" s="32">
        <f t="shared" si="327"/>
        <v>47</v>
      </c>
      <c r="AN691" s="40">
        <f t="shared" si="326"/>
        <v>47</v>
      </c>
      <c r="AO691" s="49" t="s">
        <v>674</v>
      </c>
      <c r="AP691" s="49">
        <v>2014</v>
      </c>
      <c r="AQ691" s="49" t="s">
        <v>1822</v>
      </c>
      <c r="AR691" s="49" t="s">
        <v>767</v>
      </c>
      <c r="AS691" s="49" t="s">
        <v>439</v>
      </c>
      <c r="AT691" s="49" t="s">
        <v>179</v>
      </c>
      <c r="AU691" s="114" t="str">
        <f t="shared" si="307"/>
        <v>Hu, B., 2014</v>
      </c>
      <c r="AV691" s="3"/>
      <c r="AW691" s="50"/>
    </row>
    <row r="692" spans="1:49" s="20" customFormat="1" x14ac:dyDescent="0.3">
      <c r="A692" s="49" t="s">
        <v>1954</v>
      </c>
      <c r="B692" s="97">
        <v>2.5</v>
      </c>
      <c r="C692" s="32" t="s">
        <v>8</v>
      </c>
      <c r="D692" s="31" t="str">
        <f t="shared" si="306"/>
        <v>NA</v>
      </c>
      <c r="E692" s="32">
        <f t="shared" si="321"/>
        <v>2.5</v>
      </c>
      <c r="F692" s="97">
        <v>758</v>
      </c>
      <c r="G692" s="32">
        <f t="shared" si="320"/>
        <v>30320</v>
      </c>
      <c r="H692" s="49" t="s">
        <v>63</v>
      </c>
      <c r="I692" s="49" t="s">
        <v>777</v>
      </c>
      <c r="J692" s="49" t="s">
        <v>780</v>
      </c>
      <c r="K692" s="31"/>
      <c r="L692" s="31"/>
      <c r="M692" s="49" t="s">
        <v>10</v>
      </c>
      <c r="N692" s="49" t="s">
        <v>1451</v>
      </c>
      <c r="O692" s="31"/>
      <c r="P692" s="49" t="s">
        <v>199</v>
      </c>
      <c r="Q692" s="49">
        <v>7.4</v>
      </c>
      <c r="R692" s="31" t="str">
        <f t="shared" si="302"/>
        <v>NA</v>
      </c>
      <c r="S692" s="31"/>
      <c r="T692" s="31"/>
      <c r="U692" s="49" t="s">
        <v>1425</v>
      </c>
      <c r="V692" s="49">
        <v>0.5</v>
      </c>
      <c r="W692" s="49">
        <v>333</v>
      </c>
      <c r="X692" s="49" t="s">
        <v>17</v>
      </c>
      <c r="Y692" s="32">
        <f t="shared" si="322"/>
        <v>1.1180000000000001</v>
      </c>
      <c r="Z692" s="32" t="str">
        <f t="shared" si="323"/>
        <v>NA</v>
      </c>
      <c r="AA692" s="49">
        <v>26</v>
      </c>
      <c r="AB692" s="49" t="s">
        <v>9</v>
      </c>
      <c r="AC692" s="32" t="str">
        <f t="shared" si="303"/>
        <v>NA</v>
      </c>
      <c r="AD692" s="32">
        <f t="shared" si="304"/>
        <v>26</v>
      </c>
      <c r="AE692" s="32" t="str">
        <f t="shared" si="305"/>
        <v>NA</v>
      </c>
      <c r="AF692" s="32">
        <f t="shared" si="324"/>
        <v>43</v>
      </c>
      <c r="AG692" s="97">
        <v>43</v>
      </c>
      <c r="AH692" s="52" t="s">
        <v>9</v>
      </c>
      <c r="AI692" s="40" t="s">
        <v>8</v>
      </c>
      <c r="AJ692" s="52" t="s">
        <v>9</v>
      </c>
      <c r="AK692" s="97">
        <v>42</v>
      </c>
      <c r="AL692" s="52" t="s">
        <v>9</v>
      </c>
      <c r="AM692" s="32">
        <f t="shared" si="327"/>
        <v>43</v>
      </c>
      <c r="AN692" s="40">
        <f t="shared" si="326"/>
        <v>43</v>
      </c>
      <c r="AO692" s="49" t="s">
        <v>674</v>
      </c>
      <c r="AP692" s="49">
        <v>2014</v>
      </c>
      <c r="AQ692" s="49" t="s">
        <v>1822</v>
      </c>
      <c r="AR692" s="49" t="s">
        <v>767</v>
      </c>
      <c r="AS692" s="49" t="s">
        <v>439</v>
      </c>
      <c r="AT692" s="49" t="s">
        <v>179</v>
      </c>
      <c r="AU692" s="114" t="str">
        <f t="shared" si="307"/>
        <v>Hu, B., 2014</v>
      </c>
      <c r="AV692" s="3"/>
      <c r="AW692" s="50"/>
    </row>
    <row r="693" spans="1:49" s="20" customFormat="1" x14ac:dyDescent="0.3">
      <c r="A693" s="49" t="s">
        <v>1954</v>
      </c>
      <c r="B693" s="97">
        <v>2.5</v>
      </c>
      <c r="C693" s="32" t="s">
        <v>8</v>
      </c>
      <c r="D693" s="31" t="str">
        <f t="shared" si="306"/>
        <v>NA</v>
      </c>
      <c r="E693" s="32">
        <f t="shared" si="321"/>
        <v>2.5</v>
      </c>
      <c r="F693" s="97">
        <v>1565</v>
      </c>
      <c r="G693" s="32">
        <f t="shared" si="320"/>
        <v>62600</v>
      </c>
      <c r="H693" s="49" t="s">
        <v>63</v>
      </c>
      <c r="I693" s="49" t="s">
        <v>778</v>
      </c>
      <c r="J693" s="49" t="s">
        <v>780</v>
      </c>
      <c r="K693" s="31"/>
      <c r="L693" s="31"/>
      <c r="M693" s="49" t="s">
        <v>10</v>
      </c>
      <c r="N693" s="49" t="s">
        <v>1451</v>
      </c>
      <c r="O693" s="31"/>
      <c r="P693" s="49" t="s">
        <v>199</v>
      </c>
      <c r="Q693" s="49">
        <v>6.1</v>
      </c>
      <c r="R693" s="31" t="str">
        <f t="shared" si="302"/>
        <v>NA</v>
      </c>
      <c r="S693" s="31"/>
      <c r="T693" s="31"/>
      <c r="U693" s="49" t="s">
        <v>1425</v>
      </c>
      <c r="V693" s="49">
        <v>0.5</v>
      </c>
      <c r="W693" s="49">
        <v>333</v>
      </c>
      <c r="X693" s="49" t="s">
        <v>17</v>
      </c>
      <c r="Y693" s="32">
        <f t="shared" si="322"/>
        <v>1.107</v>
      </c>
      <c r="Z693" s="32" t="str">
        <f t="shared" si="323"/>
        <v>NA</v>
      </c>
      <c r="AA693" s="52">
        <v>27</v>
      </c>
      <c r="AB693" s="49" t="s">
        <v>9</v>
      </c>
      <c r="AC693" s="32" t="str">
        <f t="shared" si="303"/>
        <v>NA</v>
      </c>
      <c r="AD693" s="32">
        <f t="shared" si="304"/>
        <v>27</v>
      </c>
      <c r="AE693" s="32" t="str">
        <f t="shared" si="305"/>
        <v>NA</v>
      </c>
      <c r="AF693" s="32">
        <f t="shared" si="324"/>
        <v>41</v>
      </c>
      <c r="AG693" s="97">
        <v>41</v>
      </c>
      <c r="AH693" s="52" t="s">
        <v>9</v>
      </c>
      <c r="AI693" s="40" t="s">
        <v>8</v>
      </c>
      <c r="AJ693" s="52" t="s">
        <v>9</v>
      </c>
      <c r="AK693" s="97">
        <v>48</v>
      </c>
      <c r="AL693" s="52" t="s">
        <v>9</v>
      </c>
      <c r="AM693" s="32">
        <f t="shared" si="327"/>
        <v>41</v>
      </c>
      <c r="AN693" s="40">
        <f t="shared" si="326"/>
        <v>41</v>
      </c>
      <c r="AO693" s="49" t="s">
        <v>674</v>
      </c>
      <c r="AP693" s="49">
        <v>2014</v>
      </c>
      <c r="AQ693" s="49" t="s">
        <v>1822</v>
      </c>
      <c r="AR693" s="49" t="s">
        <v>767</v>
      </c>
      <c r="AS693" s="49" t="s">
        <v>439</v>
      </c>
      <c r="AT693" s="49" t="s">
        <v>179</v>
      </c>
      <c r="AU693" s="114" t="str">
        <f t="shared" si="307"/>
        <v>Hu, B., 2014</v>
      </c>
      <c r="AV693" s="28"/>
      <c r="AW693" s="50"/>
    </row>
    <row r="694" spans="1:49" s="20" customFormat="1" x14ac:dyDescent="0.3">
      <c r="A694" s="31" t="s">
        <v>2439</v>
      </c>
      <c r="B694" s="97">
        <v>2.5</v>
      </c>
      <c r="C694" s="32" t="s">
        <v>8</v>
      </c>
      <c r="D694" s="31" t="str">
        <f t="shared" si="306"/>
        <v>NA</v>
      </c>
      <c r="E694" s="32">
        <f t="shared" ref="E694:E708" si="328">IF(B694="NA",C694,B694)</f>
        <v>2.5</v>
      </c>
      <c r="F694" s="40"/>
      <c r="G694" s="32" t="s">
        <v>8</v>
      </c>
      <c r="H694" s="49" t="s">
        <v>7</v>
      </c>
      <c r="I694" s="49" t="s">
        <v>9</v>
      </c>
      <c r="J694" s="49" t="s">
        <v>9</v>
      </c>
      <c r="K694" s="31"/>
      <c r="L694" s="31"/>
      <c r="M694" s="49" t="s">
        <v>10</v>
      </c>
      <c r="N694" s="49" t="s">
        <v>56</v>
      </c>
      <c r="O694" s="31"/>
      <c r="P694" s="49" t="s">
        <v>199</v>
      </c>
      <c r="Q694" s="56">
        <v>3</v>
      </c>
      <c r="R694" s="31" t="str">
        <f t="shared" si="302"/>
        <v>NA</v>
      </c>
      <c r="S694" s="49">
        <v>1</v>
      </c>
      <c r="T694" s="49">
        <v>573</v>
      </c>
      <c r="U694" s="49" t="s">
        <v>1422</v>
      </c>
      <c r="V694" s="49">
        <v>1</v>
      </c>
      <c r="W694" s="49">
        <v>573</v>
      </c>
      <c r="X694" s="49" t="s">
        <v>17</v>
      </c>
      <c r="Y694" s="32">
        <f>IF(AND(X694="CO Chemisorption",AA694&lt;&gt;"NA",AG694&lt;&gt;"NA"),AA694*AG694*0.001,"NA")</f>
        <v>1.1200000000000001</v>
      </c>
      <c r="Z694" s="32" t="str">
        <f t="shared" ref="Z694:Z708" si="329">IF(AND(X694="H2 Chemisorption",AA694&lt;&gt;"NA",AG694&lt;&gt;"NA"),AA694*AG694*0.001,"NA")</f>
        <v>NA</v>
      </c>
      <c r="AA694" s="52">
        <v>16</v>
      </c>
      <c r="AB694" s="49" t="s">
        <v>9</v>
      </c>
      <c r="AC694" s="32" t="str">
        <f t="shared" si="303"/>
        <v>NA</v>
      </c>
      <c r="AD694" s="32">
        <f t="shared" si="304"/>
        <v>16</v>
      </c>
      <c r="AE694" s="32" t="str">
        <f t="shared" si="305"/>
        <v>NA</v>
      </c>
      <c r="AF694" s="32">
        <f t="shared" ref="AF694:AF708" si="330">IF(AND(AG694="NA",AE694&lt;&gt;"NA"),AE694,AG694)</f>
        <v>70</v>
      </c>
      <c r="AG694" s="97">
        <v>70</v>
      </c>
      <c r="AH694" s="52" t="s">
        <v>9</v>
      </c>
      <c r="AI694" s="40" t="s">
        <v>8</v>
      </c>
      <c r="AJ694" s="52" t="s">
        <v>9</v>
      </c>
      <c r="AK694" s="97">
        <v>85</v>
      </c>
      <c r="AL694" s="52" t="s">
        <v>9</v>
      </c>
      <c r="AM694" s="32">
        <f t="shared" ref="AM694:AM708" si="331">IF(AND(AF694="NA",AK694&lt;&gt;"NA"),AK694,AF694)</f>
        <v>70</v>
      </c>
      <c r="AN694" s="40">
        <f t="shared" ref="AN694:AN708" si="332">IF(AND(AM694="NA",AI694&lt;&gt;"NA"),AI694,AM694)</f>
        <v>70</v>
      </c>
      <c r="AO694" s="49" t="s">
        <v>674</v>
      </c>
      <c r="AP694" s="49">
        <v>2014</v>
      </c>
      <c r="AQ694" s="49" t="s">
        <v>1822</v>
      </c>
      <c r="AR694" s="49" t="s">
        <v>767</v>
      </c>
      <c r="AS694" s="49" t="s">
        <v>439</v>
      </c>
      <c r="AT694" s="49" t="s">
        <v>179</v>
      </c>
      <c r="AU694" s="114" t="str">
        <f t="shared" si="307"/>
        <v>Hu, B., 2014</v>
      </c>
      <c r="AV694" s="28"/>
      <c r="AW694" s="50" t="s">
        <v>815</v>
      </c>
    </row>
    <row r="695" spans="1:49" s="20" customFormat="1" x14ac:dyDescent="0.3">
      <c r="A695" s="31" t="s">
        <v>2439</v>
      </c>
      <c r="B695" s="97">
        <v>2.5</v>
      </c>
      <c r="C695" s="32" t="s">
        <v>8</v>
      </c>
      <c r="D695" s="31" t="str">
        <f t="shared" si="306"/>
        <v>NA</v>
      </c>
      <c r="E695" s="32">
        <f t="shared" si="328"/>
        <v>2.5</v>
      </c>
      <c r="F695" s="40"/>
      <c r="G695" s="32" t="s">
        <v>8</v>
      </c>
      <c r="H695" s="49" t="s">
        <v>22</v>
      </c>
      <c r="I695" s="49" t="s">
        <v>9</v>
      </c>
      <c r="J695" s="49" t="s">
        <v>9</v>
      </c>
      <c r="K695" s="31"/>
      <c r="L695" s="31"/>
      <c r="M695" s="49" t="s">
        <v>10</v>
      </c>
      <c r="N695" s="49" t="s">
        <v>56</v>
      </c>
      <c r="O695" s="31"/>
      <c r="P695" s="49" t="s">
        <v>199</v>
      </c>
      <c r="Q695" s="56">
        <v>8.5</v>
      </c>
      <c r="R695" s="31" t="str">
        <f t="shared" si="302"/>
        <v>NA</v>
      </c>
      <c r="S695" s="49">
        <v>1</v>
      </c>
      <c r="T695" s="49">
        <v>573</v>
      </c>
      <c r="U695" s="49" t="s">
        <v>1422</v>
      </c>
      <c r="V695" s="49">
        <v>1</v>
      </c>
      <c r="W695" s="49">
        <v>573</v>
      </c>
      <c r="X695" s="49" t="s">
        <v>17</v>
      </c>
      <c r="Y695" s="32">
        <f>IF(AND(X695="CO Chemisorption",AA695&lt;&gt;"NA",AG695&lt;&gt;"NA"),AA695*AG695*0.001,"NA")</f>
        <v>1.107</v>
      </c>
      <c r="Z695" s="32" t="str">
        <f t="shared" si="329"/>
        <v>NA</v>
      </c>
      <c r="AA695" s="52">
        <v>27</v>
      </c>
      <c r="AB695" s="49" t="s">
        <v>9</v>
      </c>
      <c r="AC695" s="32" t="str">
        <f t="shared" si="303"/>
        <v>NA</v>
      </c>
      <c r="AD695" s="32">
        <f t="shared" si="304"/>
        <v>27</v>
      </c>
      <c r="AE695" s="32" t="str">
        <f t="shared" si="305"/>
        <v>NA</v>
      </c>
      <c r="AF695" s="32">
        <f t="shared" si="330"/>
        <v>41</v>
      </c>
      <c r="AG695" s="97">
        <v>41</v>
      </c>
      <c r="AH695" s="52" t="s">
        <v>9</v>
      </c>
      <c r="AI695" s="40" t="s">
        <v>8</v>
      </c>
      <c r="AJ695" s="52" t="s">
        <v>9</v>
      </c>
      <c r="AK695" s="97">
        <v>43</v>
      </c>
      <c r="AL695" s="52" t="s">
        <v>9</v>
      </c>
      <c r="AM695" s="32">
        <f t="shared" si="331"/>
        <v>41</v>
      </c>
      <c r="AN695" s="40">
        <f t="shared" si="332"/>
        <v>41</v>
      </c>
      <c r="AO695" s="49" t="s">
        <v>674</v>
      </c>
      <c r="AP695" s="49">
        <v>2014</v>
      </c>
      <c r="AQ695" s="49" t="s">
        <v>1822</v>
      </c>
      <c r="AR695" s="49" t="s">
        <v>767</v>
      </c>
      <c r="AS695" s="49" t="s">
        <v>439</v>
      </c>
      <c r="AT695" s="49" t="s">
        <v>179</v>
      </c>
      <c r="AU695" s="114" t="str">
        <f t="shared" si="307"/>
        <v>Hu, B., 2014</v>
      </c>
      <c r="AV695" s="28"/>
      <c r="AW695" s="50" t="s">
        <v>827</v>
      </c>
    </row>
    <row r="696" spans="1:49" s="20" customFormat="1" x14ac:dyDescent="0.3">
      <c r="A696" s="31" t="s">
        <v>2439</v>
      </c>
      <c r="B696" s="97">
        <v>2.5</v>
      </c>
      <c r="C696" s="32" t="s">
        <v>8</v>
      </c>
      <c r="D696" s="31" t="str">
        <f t="shared" si="306"/>
        <v>NA</v>
      </c>
      <c r="E696" s="32">
        <f t="shared" si="328"/>
        <v>2.5</v>
      </c>
      <c r="F696" s="40"/>
      <c r="G696" s="32" t="s">
        <v>8</v>
      </c>
      <c r="H696" s="49" t="s">
        <v>37</v>
      </c>
      <c r="I696" s="49" t="s">
        <v>9</v>
      </c>
      <c r="J696" s="49" t="s">
        <v>9</v>
      </c>
      <c r="K696" s="31"/>
      <c r="L696" s="31"/>
      <c r="M696" s="49" t="s">
        <v>10</v>
      </c>
      <c r="N696" s="49" t="s">
        <v>56</v>
      </c>
      <c r="O696" s="31"/>
      <c r="P696" s="49" t="s">
        <v>199</v>
      </c>
      <c r="Q696" s="56">
        <v>5.5</v>
      </c>
      <c r="R696" s="31" t="str">
        <f t="shared" si="302"/>
        <v>NA</v>
      </c>
      <c r="S696" s="49">
        <v>1</v>
      </c>
      <c r="T696" s="49">
        <v>573</v>
      </c>
      <c r="U696" s="49" t="s">
        <v>1422</v>
      </c>
      <c r="V696" s="49">
        <v>1</v>
      </c>
      <c r="W696" s="49">
        <v>573</v>
      </c>
      <c r="X696" s="49" t="s">
        <v>17</v>
      </c>
      <c r="Y696" s="32">
        <f>IF(AND(X696="CO Chemisorption",AA696&lt;&gt;"NA",AG696&lt;&gt;"NA"),AA696*AG696*0.001,"NA")</f>
        <v>1.1280000000000001</v>
      </c>
      <c r="Z696" s="32" t="str">
        <f t="shared" si="329"/>
        <v>NA</v>
      </c>
      <c r="AA696" s="52">
        <v>24</v>
      </c>
      <c r="AB696" s="49" t="s">
        <v>9</v>
      </c>
      <c r="AC696" s="32" t="str">
        <f t="shared" si="303"/>
        <v>NA</v>
      </c>
      <c r="AD696" s="32">
        <f t="shared" si="304"/>
        <v>24</v>
      </c>
      <c r="AE696" s="32" t="str">
        <f t="shared" si="305"/>
        <v>NA</v>
      </c>
      <c r="AF696" s="32">
        <f t="shared" si="330"/>
        <v>47</v>
      </c>
      <c r="AG696" s="97">
        <v>47</v>
      </c>
      <c r="AH696" s="52" t="s">
        <v>9</v>
      </c>
      <c r="AI696" s="40" t="s">
        <v>8</v>
      </c>
      <c r="AJ696" s="52" t="s">
        <v>9</v>
      </c>
      <c r="AK696" s="97">
        <v>48</v>
      </c>
      <c r="AL696" s="52" t="s">
        <v>9</v>
      </c>
      <c r="AM696" s="32">
        <f t="shared" si="331"/>
        <v>47</v>
      </c>
      <c r="AN696" s="40">
        <f t="shared" si="332"/>
        <v>47</v>
      </c>
      <c r="AO696" s="49" t="s">
        <v>674</v>
      </c>
      <c r="AP696" s="49">
        <v>2014</v>
      </c>
      <c r="AQ696" s="49" t="s">
        <v>1822</v>
      </c>
      <c r="AR696" s="49" t="s">
        <v>767</v>
      </c>
      <c r="AS696" s="49" t="s">
        <v>439</v>
      </c>
      <c r="AT696" s="49" t="s">
        <v>179</v>
      </c>
      <c r="AU696" s="114" t="str">
        <f t="shared" si="307"/>
        <v>Hu, B., 2014</v>
      </c>
      <c r="AV696" s="28"/>
      <c r="AW696" s="50" t="s">
        <v>1167</v>
      </c>
    </row>
    <row r="697" spans="1:49" s="20" customFormat="1" x14ac:dyDescent="0.3">
      <c r="A697" s="31" t="s">
        <v>2439</v>
      </c>
      <c r="B697" s="97">
        <v>2.5</v>
      </c>
      <c r="C697" s="32" t="s">
        <v>8</v>
      </c>
      <c r="D697" s="31" t="str">
        <f t="shared" si="306"/>
        <v>NA</v>
      </c>
      <c r="E697" s="32">
        <f t="shared" si="328"/>
        <v>2.5</v>
      </c>
      <c r="F697" s="40"/>
      <c r="G697" s="32" t="s">
        <v>8</v>
      </c>
      <c r="H697" s="31" t="s">
        <v>15</v>
      </c>
      <c r="I697" s="49" t="s">
        <v>9</v>
      </c>
      <c r="J697" s="49" t="s">
        <v>9</v>
      </c>
      <c r="K697" s="31"/>
      <c r="L697" s="31"/>
      <c r="M697" s="49" t="s">
        <v>10</v>
      </c>
      <c r="N697" s="49" t="s">
        <v>56</v>
      </c>
      <c r="O697" s="31"/>
      <c r="P697" s="49" t="s">
        <v>199</v>
      </c>
      <c r="Q697" s="56">
        <v>6.1</v>
      </c>
      <c r="R697" s="31" t="str">
        <f t="shared" si="302"/>
        <v>NA</v>
      </c>
      <c r="S697" s="49">
        <v>1</v>
      </c>
      <c r="T697" s="49">
        <v>573</v>
      </c>
      <c r="U697" s="49" t="s">
        <v>1422</v>
      </c>
      <c r="V697" s="49">
        <v>1</v>
      </c>
      <c r="W697" s="49">
        <v>573</v>
      </c>
      <c r="X697" s="49" t="s">
        <v>17</v>
      </c>
      <c r="Y697" s="32">
        <f>IF(AND(X697="CO Chemisorption",AA697&lt;&gt;"NA",AG697&lt;&gt;"NA"),AA697*AG697*0.001,"NA")</f>
        <v>1.1180000000000001</v>
      </c>
      <c r="Z697" s="32" t="str">
        <f t="shared" si="329"/>
        <v>NA</v>
      </c>
      <c r="AA697" s="52">
        <v>26</v>
      </c>
      <c r="AB697" s="49" t="s">
        <v>9</v>
      </c>
      <c r="AC697" s="32" t="str">
        <f t="shared" si="303"/>
        <v>NA</v>
      </c>
      <c r="AD697" s="32">
        <f t="shared" si="304"/>
        <v>26</v>
      </c>
      <c r="AE697" s="32" t="str">
        <f t="shared" si="305"/>
        <v>NA</v>
      </c>
      <c r="AF697" s="32">
        <f t="shared" si="330"/>
        <v>43</v>
      </c>
      <c r="AG697" s="97">
        <v>43</v>
      </c>
      <c r="AH697" s="52" t="s">
        <v>9</v>
      </c>
      <c r="AI697" s="40" t="s">
        <v>8</v>
      </c>
      <c r="AJ697" s="52" t="s">
        <v>9</v>
      </c>
      <c r="AK697" s="97">
        <v>46</v>
      </c>
      <c r="AL697" s="52" t="s">
        <v>9</v>
      </c>
      <c r="AM697" s="32">
        <f t="shared" si="331"/>
        <v>43</v>
      </c>
      <c r="AN697" s="40">
        <f t="shared" si="332"/>
        <v>43</v>
      </c>
      <c r="AO697" s="49" t="s">
        <v>674</v>
      </c>
      <c r="AP697" s="49">
        <v>2014</v>
      </c>
      <c r="AQ697" s="49" t="s">
        <v>1822</v>
      </c>
      <c r="AR697" s="49" t="s">
        <v>767</v>
      </c>
      <c r="AS697" s="49" t="s">
        <v>439</v>
      </c>
      <c r="AT697" s="49" t="s">
        <v>179</v>
      </c>
      <c r="AU697" s="114" t="str">
        <f t="shared" si="307"/>
        <v>Hu, B., 2014</v>
      </c>
      <c r="AV697" s="28"/>
      <c r="AW697" s="50" t="s">
        <v>817</v>
      </c>
    </row>
    <row r="698" spans="1:49" s="20" customFormat="1" x14ac:dyDescent="0.3">
      <c r="A698" s="31" t="s">
        <v>2439</v>
      </c>
      <c r="B698" s="97">
        <v>2.5</v>
      </c>
      <c r="C698" s="32" t="s">
        <v>8</v>
      </c>
      <c r="D698" s="31" t="str">
        <f t="shared" si="306"/>
        <v>NA</v>
      </c>
      <c r="E698" s="32">
        <f t="shared" si="328"/>
        <v>2.5</v>
      </c>
      <c r="F698" s="40"/>
      <c r="G698" s="32" t="s">
        <v>8</v>
      </c>
      <c r="H698" s="49" t="s">
        <v>86</v>
      </c>
      <c r="I698" s="49" t="s">
        <v>9</v>
      </c>
      <c r="J698" s="49" t="s">
        <v>9</v>
      </c>
      <c r="K698" s="31"/>
      <c r="L698" s="31"/>
      <c r="M698" s="49" t="s">
        <v>10</v>
      </c>
      <c r="N698" s="49" t="s">
        <v>56</v>
      </c>
      <c r="O698" s="31"/>
      <c r="P698" s="49" t="s">
        <v>199</v>
      </c>
      <c r="Q698" s="56">
        <v>6</v>
      </c>
      <c r="R698" s="31" t="str">
        <f t="shared" si="302"/>
        <v>NA</v>
      </c>
      <c r="S698" s="49">
        <v>1</v>
      </c>
      <c r="T698" s="49">
        <v>573</v>
      </c>
      <c r="U698" s="49" t="s">
        <v>1422</v>
      </c>
      <c r="V698" s="49">
        <v>1</v>
      </c>
      <c r="W698" s="49">
        <v>573</v>
      </c>
      <c r="X698" s="49" t="s">
        <v>17</v>
      </c>
      <c r="Y698" s="32">
        <f>IF(AND(X698="CO Chemisorption",AA698&lt;&gt;"NA",AG698&lt;&gt;"NA"),AA698*AG698*0.001,"NA")</f>
        <v>1.107</v>
      </c>
      <c r="Z698" s="32" t="str">
        <f t="shared" si="329"/>
        <v>NA</v>
      </c>
      <c r="AA698" s="52">
        <v>27</v>
      </c>
      <c r="AB698" s="49" t="s">
        <v>9</v>
      </c>
      <c r="AC698" s="32" t="str">
        <f t="shared" si="303"/>
        <v>NA</v>
      </c>
      <c r="AD698" s="32">
        <f t="shared" si="304"/>
        <v>27</v>
      </c>
      <c r="AE698" s="32" t="str">
        <f t="shared" si="305"/>
        <v>NA</v>
      </c>
      <c r="AF698" s="32">
        <f t="shared" si="330"/>
        <v>41</v>
      </c>
      <c r="AG698" s="97">
        <v>41</v>
      </c>
      <c r="AH698" s="52" t="s">
        <v>9</v>
      </c>
      <c r="AI698" s="40" t="s">
        <v>8</v>
      </c>
      <c r="AJ698" s="52" t="s">
        <v>9</v>
      </c>
      <c r="AK698" s="97">
        <v>43</v>
      </c>
      <c r="AL698" s="52" t="s">
        <v>9</v>
      </c>
      <c r="AM698" s="32">
        <f t="shared" si="331"/>
        <v>41</v>
      </c>
      <c r="AN698" s="40">
        <f t="shared" si="332"/>
        <v>41</v>
      </c>
      <c r="AO698" s="49" t="s">
        <v>674</v>
      </c>
      <c r="AP698" s="49">
        <v>2014</v>
      </c>
      <c r="AQ698" s="49" t="s">
        <v>1822</v>
      </c>
      <c r="AR698" s="49" t="s">
        <v>767</v>
      </c>
      <c r="AS698" s="49" t="s">
        <v>439</v>
      </c>
      <c r="AT698" s="49" t="s">
        <v>179</v>
      </c>
      <c r="AU698" s="114" t="str">
        <f t="shared" si="307"/>
        <v>Hu, B., 2014</v>
      </c>
      <c r="AV698" s="28"/>
      <c r="AW698" s="50" t="s">
        <v>838</v>
      </c>
    </row>
    <row r="699" spans="1:49" s="20" customFormat="1" x14ac:dyDescent="0.3">
      <c r="A699" s="49" t="s">
        <v>1954</v>
      </c>
      <c r="B699" s="97">
        <v>2.5</v>
      </c>
      <c r="C699" s="32" t="s">
        <v>8</v>
      </c>
      <c r="D699" s="31" t="str">
        <f t="shared" si="306"/>
        <v>NA</v>
      </c>
      <c r="E699" s="32">
        <f t="shared" si="328"/>
        <v>2.5</v>
      </c>
      <c r="F699" s="97">
        <v>227</v>
      </c>
      <c r="G699" s="32">
        <f>IF(AND(B699="NA",F699&lt;&gt;"NA"),F699*100/C699,F699*100/B699)</f>
        <v>9080</v>
      </c>
      <c r="H699" s="49" t="s">
        <v>63</v>
      </c>
      <c r="I699" s="49" t="s">
        <v>773</v>
      </c>
      <c r="J699" s="49" t="s">
        <v>781</v>
      </c>
      <c r="K699" s="31"/>
      <c r="L699" s="31"/>
      <c r="M699" s="49" t="s">
        <v>10</v>
      </c>
      <c r="N699" s="49" t="s">
        <v>1451</v>
      </c>
      <c r="O699" s="74">
        <v>9</v>
      </c>
      <c r="P699" s="49" t="s">
        <v>199</v>
      </c>
      <c r="Q699" s="49">
        <v>7.8</v>
      </c>
      <c r="R699" s="31">
        <f t="shared" si="302"/>
        <v>-1.2000000000000002</v>
      </c>
      <c r="S699" s="31"/>
      <c r="T699" s="31"/>
      <c r="U699" s="49" t="s">
        <v>1425</v>
      </c>
      <c r="V699" s="49">
        <v>0.5</v>
      </c>
      <c r="W699" s="49">
        <v>333</v>
      </c>
      <c r="X699" s="49" t="s">
        <v>29</v>
      </c>
      <c r="Y699" s="32" t="str">
        <f t="shared" ref="Y699:Y708" si="333">IF(AND(X699="CO Chemisorption",AA699&lt;&gt;"NA",AG699&lt;&gt;"NA"),AA699*AG699*0.001,"NA")</f>
        <v>NA</v>
      </c>
      <c r="Z699" s="32" t="str">
        <f t="shared" si="329"/>
        <v>NA</v>
      </c>
      <c r="AA699" s="32" t="s">
        <v>8</v>
      </c>
      <c r="AB699" s="49" t="s">
        <v>9</v>
      </c>
      <c r="AC699" s="32">
        <f t="shared" si="303"/>
        <v>26.585365853658537</v>
      </c>
      <c r="AD699" s="32">
        <f t="shared" si="304"/>
        <v>26.585365853658537</v>
      </c>
      <c r="AE699" s="32" t="str">
        <f t="shared" si="305"/>
        <v>NA</v>
      </c>
      <c r="AF699" s="32" t="str">
        <f t="shared" si="330"/>
        <v>NA</v>
      </c>
      <c r="AG699" s="40" t="s">
        <v>8</v>
      </c>
      <c r="AH699" s="52" t="s">
        <v>9</v>
      </c>
      <c r="AI699" s="40" t="s">
        <v>8</v>
      </c>
      <c r="AJ699" s="52" t="s">
        <v>9</v>
      </c>
      <c r="AK699" s="97">
        <v>41</v>
      </c>
      <c r="AL699" s="52" t="s">
        <v>9</v>
      </c>
      <c r="AM699" s="32">
        <f t="shared" si="331"/>
        <v>41</v>
      </c>
      <c r="AN699" s="40">
        <f t="shared" si="332"/>
        <v>41</v>
      </c>
      <c r="AO699" s="49" t="s">
        <v>674</v>
      </c>
      <c r="AP699" s="49">
        <v>2014</v>
      </c>
      <c r="AQ699" s="49" t="s">
        <v>1822</v>
      </c>
      <c r="AR699" s="49" t="s">
        <v>767</v>
      </c>
      <c r="AS699" s="49" t="s">
        <v>439</v>
      </c>
      <c r="AT699" s="49" t="s">
        <v>179</v>
      </c>
      <c r="AU699" s="114" t="str">
        <f t="shared" si="307"/>
        <v>Hu, B., 2014</v>
      </c>
      <c r="AV699" s="3"/>
      <c r="AW699" s="50"/>
    </row>
    <row r="700" spans="1:49" s="20" customFormat="1" x14ac:dyDescent="0.3">
      <c r="A700" s="49" t="s">
        <v>1954</v>
      </c>
      <c r="B700" s="97">
        <v>2.5</v>
      </c>
      <c r="C700" s="32" t="s">
        <v>8</v>
      </c>
      <c r="D700" s="31" t="str">
        <f t="shared" si="306"/>
        <v>NA</v>
      </c>
      <c r="E700" s="32">
        <f t="shared" si="328"/>
        <v>2.5</v>
      </c>
      <c r="F700" s="97">
        <v>227</v>
      </c>
      <c r="G700" s="32">
        <f t="shared" ref="G700:G763" si="334">IF(AND(B700="NA",F700&lt;&gt;"NA"),F700*100/C700,F700*100/B700)</f>
        <v>9080</v>
      </c>
      <c r="H700" s="49" t="s">
        <v>63</v>
      </c>
      <c r="I700" s="49" t="s">
        <v>773</v>
      </c>
      <c r="J700" s="49" t="s">
        <v>781</v>
      </c>
      <c r="K700" s="31"/>
      <c r="L700" s="31"/>
      <c r="M700" s="49" t="s">
        <v>10</v>
      </c>
      <c r="N700" s="49" t="s">
        <v>1451</v>
      </c>
      <c r="O700" s="74">
        <v>9</v>
      </c>
      <c r="P700" s="49" t="s">
        <v>199</v>
      </c>
      <c r="Q700" s="49">
        <v>7.8</v>
      </c>
      <c r="R700" s="31">
        <f t="shared" si="302"/>
        <v>-1.2000000000000002</v>
      </c>
      <c r="S700" s="31"/>
      <c r="T700" s="31"/>
      <c r="U700" s="49" t="s">
        <v>1425</v>
      </c>
      <c r="V700" s="49">
        <v>0.5</v>
      </c>
      <c r="W700" s="49">
        <v>333</v>
      </c>
      <c r="X700" s="49" t="s">
        <v>29</v>
      </c>
      <c r="Y700" s="32" t="str">
        <f t="shared" si="333"/>
        <v>NA</v>
      </c>
      <c r="Z700" s="32" t="str">
        <f t="shared" si="329"/>
        <v>NA</v>
      </c>
      <c r="AA700" s="32" t="s">
        <v>8</v>
      </c>
      <c r="AB700" s="49" t="s">
        <v>9</v>
      </c>
      <c r="AC700" s="32">
        <f t="shared" si="303"/>
        <v>17.03125</v>
      </c>
      <c r="AD700" s="32">
        <f t="shared" si="304"/>
        <v>17.03125</v>
      </c>
      <c r="AE700" s="32" t="str">
        <f t="shared" si="305"/>
        <v>NA</v>
      </c>
      <c r="AF700" s="32" t="str">
        <f t="shared" si="330"/>
        <v>NA</v>
      </c>
      <c r="AG700" s="40" t="s">
        <v>8</v>
      </c>
      <c r="AH700" s="52" t="s">
        <v>9</v>
      </c>
      <c r="AI700" s="40" t="s">
        <v>8</v>
      </c>
      <c r="AJ700" s="52" t="s">
        <v>9</v>
      </c>
      <c r="AK700" s="97">
        <v>64</v>
      </c>
      <c r="AL700" s="52" t="s">
        <v>9</v>
      </c>
      <c r="AM700" s="32">
        <f t="shared" si="331"/>
        <v>64</v>
      </c>
      <c r="AN700" s="40">
        <f t="shared" si="332"/>
        <v>64</v>
      </c>
      <c r="AO700" s="49" t="s">
        <v>674</v>
      </c>
      <c r="AP700" s="49">
        <v>2014</v>
      </c>
      <c r="AQ700" s="49" t="s">
        <v>1822</v>
      </c>
      <c r="AR700" s="49" t="s">
        <v>767</v>
      </c>
      <c r="AS700" s="49" t="s">
        <v>439</v>
      </c>
      <c r="AT700" s="49" t="s">
        <v>179</v>
      </c>
      <c r="AU700" s="114" t="str">
        <f t="shared" si="307"/>
        <v>Hu, B., 2014</v>
      </c>
      <c r="AV700" s="3"/>
      <c r="AW700" s="50"/>
    </row>
    <row r="701" spans="1:49" s="20" customFormat="1" x14ac:dyDescent="0.3">
      <c r="A701" s="49" t="s">
        <v>1954</v>
      </c>
      <c r="B701" s="97">
        <v>2.5</v>
      </c>
      <c r="C701" s="32" t="s">
        <v>8</v>
      </c>
      <c r="D701" s="31" t="str">
        <f t="shared" si="306"/>
        <v>NA</v>
      </c>
      <c r="E701" s="32">
        <f t="shared" si="328"/>
        <v>2.5</v>
      </c>
      <c r="F701" s="97">
        <v>227</v>
      </c>
      <c r="G701" s="32">
        <f t="shared" si="334"/>
        <v>9080</v>
      </c>
      <c r="H701" s="49" t="s">
        <v>63</v>
      </c>
      <c r="I701" s="49" t="s">
        <v>773</v>
      </c>
      <c r="J701" s="49" t="s">
        <v>781</v>
      </c>
      <c r="K701" s="31"/>
      <c r="L701" s="31"/>
      <c r="M701" s="49" t="s">
        <v>10</v>
      </c>
      <c r="N701" s="49" t="s">
        <v>1451</v>
      </c>
      <c r="O701" s="74">
        <v>13</v>
      </c>
      <c r="P701" s="49" t="s">
        <v>199</v>
      </c>
      <c r="Q701" s="49">
        <v>7.8</v>
      </c>
      <c r="R701" s="31">
        <f t="shared" si="302"/>
        <v>-5.2</v>
      </c>
      <c r="S701" s="31"/>
      <c r="T701" s="31"/>
      <c r="U701" s="49" t="s">
        <v>1425</v>
      </c>
      <c r="V701" s="49">
        <v>0.5</v>
      </c>
      <c r="W701" s="49">
        <v>333</v>
      </c>
      <c r="X701" s="49" t="s">
        <v>29</v>
      </c>
      <c r="Y701" s="32" t="str">
        <f t="shared" si="333"/>
        <v>NA</v>
      </c>
      <c r="Z701" s="32" t="str">
        <f t="shared" si="329"/>
        <v>NA</v>
      </c>
      <c r="AA701" s="32" t="s">
        <v>8</v>
      </c>
      <c r="AB701" s="49" t="s">
        <v>9</v>
      </c>
      <c r="AC701" s="32">
        <f t="shared" si="303"/>
        <v>14.931506849315069</v>
      </c>
      <c r="AD701" s="32">
        <f t="shared" si="304"/>
        <v>14.931506849315069</v>
      </c>
      <c r="AE701" s="32" t="str">
        <f t="shared" si="305"/>
        <v>NA</v>
      </c>
      <c r="AF701" s="32" t="str">
        <f t="shared" si="330"/>
        <v>NA</v>
      </c>
      <c r="AG701" s="40" t="s">
        <v>8</v>
      </c>
      <c r="AH701" s="52" t="s">
        <v>9</v>
      </c>
      <c r="AI701" s="40" t="s">
        <v>8</v>
      </c>
      <c r="AJ701" s="52" t="s">
        <v>9</v>
      </c>
      <c r="AK701" s="97">
        <v>73</v>
      </c>
      <c r="AL701" s="52" t="s">
        <v>9</v>
      </c>
      <c r="AM701" s="32">
        <f t="shared" si="331"/>
        <v>73</v>
      </c>
      <c r="AN701" s="40">
        <f t="shared" si="332"/>
        <v>73</v>
      </c>
      <c r="AO701" s="49" t="s">
        <v>674</v>
      </c>
      <c r="AP701" s="49">
        <v>2014</v>
      </c>
      <c r="AQ701" s="49" t="s">
        <v>1822</v>
      </c>
      <c r="AR701" s="49" t="s">
        <v>767</v>
      </c>
      <c r="AS701" s="49" t="s">
        <v>439</v>
      </c>
      <c r="AT701" s="49" t="s">
        <v>179</v>
      </c>
      <c r="AU701" s="114" t="str">
        <f t="shared" si="307"/>
        <v>Hu, B., 2014</v>
      </c>
      <c r="AV701" s="3"/>
      <c r="AW701" s="50"/>
    </row>
    <row r="702" spans="1:49" s="20" customFormat="1" x14ac:dyDescent="0.3">
      <c r="A702" s="49" t="s">
        <v>1954</v>
      </c>
      <c r="B702" s="97">
        <v>2.5</v>
      </c>
      <c r="C702" s="32" t="s">
        <v>8</v>
      </c>
      <c r="D702" s="31" t="str">
        <f t="shared" si="306"/>
        <v>NA</v>
      </c>
      <c r="E702" s="32">
        <f t="shared" si="328"/>
        <v>2.5</v>
      </c>
      <c r="F702" s="97">
        <v>227</v>
      </c>
      <c r="G702" s="32">
        <f t="shared" si="334"/>
        <v>9080</v>
      </c>
      <c r="H702" s="49" t="s">
        <v>63</v>
      </c>
      <c r="I702" s="49" t="s">
        <v>773</v>
      </c>
      <c r="J702" s="49" t="s">
        <v>781</v>
      </c>
      <c r="K702" s="31"/>
      <c r="L702" s="31"/>
      <c r="M702" s="49" t="s">
        <v>10</v>
      </c>
      <c r="N702" s="49" t="s">
        <v>1451</v>
      </c>
      <c r="O702" s="74">
        <v>13</v>
      </c>
      <c r="P702" s="49" t="s">
        <v>199</v>
      </c>
      <c r="Q702" s="49">
        <v>7.8</v>
      </c>
      <c r="R702" s="31">
        <f t="shared" si="302"/>
        <v>-5.2</v>
      </c>
      <c r="S702" s="31"/>
      <c r="T702" s="31"/>
      <c r="U702" s="49" t="s">
        <v>1425</v>
      </c>
      <c r="V702" s="49">
        <v>0.5</v>
      </c>
      <c r="W702" s="49">
        <v>333</v>
      </c>
      <c r="X702" s="49" t="s">
        <v>29</v>
      </c>
      <c r="Y702" s="32" t="str">
        <f t="shared" si="333"/>
        <v>NA</v>
      </c>
      <c r="Z702" s="32" t="str">
        <f t="shared" si="329"/>
        <v>NA</v>
      </c>
      <c r="AA702" s="32" t="s">
        <v>8</v>
      </c>
      <c r="AB702" s="49" t="s">
        <v>9</v>
      </c>
      <c r="AC702" s="32">
        <f t="shared" si="303"/>
        <v>12.823529411764707</v>
      </c>
      <c r="AD702" s="32">
        <f t="shared" si="304"/>
        <v>12.823529411764707</v>
      </c>
      <c r="AE702" s="32" t="str">
        <f t="shared" si="305"/>
        <v>NA</v>
      </c>
      <c r="AF702" s="32" t="str">
        <f t="shared" si="330"/>
        <v>NA</v>
      </c>
      <c r="AG702" s="40" t="s">
        <v>8</v>
      </c>
      <c r="AH702" s="52" t="s">
        <v>9</v>
      </c>
      <c r="AI702" s="40" t="s">
        <v>8</v>
      </c>
      <c r="AJ702" s="52" t="s">
        <v>9</v>
      </c>
      <c r="AK702" s="97">
        <v>85</v>
      </c>
      <c r="AL702" s="52" t="s">
        <v>9</v>
      </c>
      <c r="AM702" s="32">
        <f t="shared" si="331"/>
        <v>85</v>
      </c>
      <c r="AN702" s="40">
        <f t="shared" si="332"/>
        <v>85</v>
      </c>
      <c r="AO702" s="49" t="s">
        <v>674</v>
      </c>
      <c r="AP702" s="49">
        <v>2014</v>
      </c>
      <c r="AQ702" s="49" t="s">
        <v>1822</v>
      </c>
      <c r="AR702" s="49" t="s">
        <v>767</v>
      </c>
      <c r="AS702" s="49" t="s">
        <v>439</v>
      </c>
      <c r="AT702" s="49" t="s">
        <v>179</v>
      </c>
      <c r="AU702" s="114" t="str">
        <f t="shared" si="307"/>
        <v>Hu, B., 2014</v>
      </c>
      <c r="AV702" s="3"/>
      <c r="AW702" s="50"/>
    </row>
    <row r="703" spans="1:49" s="20" customFormat="1" x14ac:dyDescent="0.3">
      <c r="A703" s="49" t="s">
        <v>1954</v>
      </c>
      <c r="B703" s="97">
        <v>2.5</v>
      </c>
      <c r="C703" s="32" t="s">
        <v>8</v>
      </c>
      <c r="D703" s="31" t="str">
        <f t="shared" si="306"/>
        <v>NA</v>
      </c>
      <c r="E703" s="32">
        <f t="shared" si="328"/>
        <v>2.5</v>
      </c>
      <c r="F703" s="97">
        <v>227</v>
      </c>
      <c r="G703" s="32">
        <f t="shared" si="334"/>
        <v>9080</v>
      </c>
      <c r="H703" s="49" t="s">
        <v>63</v>
      </c>
      <c r="I703" s="49" t="s">
        <v>773</v>
      </c>
      <c r="J703" s="49" t="s">
        <v>781</v>
      </c>
      <c r="K703" s="31"/>
      <c r="L703" s="31"/>
      <c r="M703" s="49" t="s">
        <v>10</v>
      </c>
      <c r="N703" s="49" t="s">
        <v>1451</v>
      </c>
      <c r="O703" s="74">
        <v>9</v>
      </c>
      <c r="P703" s="49" t="s">
        <v>199</v>
      </c>
      <c r="Q703" s="49">
        <v>7.8</v>
      </c>
      <c r="R703" s="31">
        <f t="shared" si="302"/>
        <v>-1.2000000000000002</v>
      </c>
      <c r="S703" s="31"/>
      <c r="T703" s="31"/>
      <c r="U703" s="49" t="s">
        <v>1425</v>
      </c>
      <c r="V703" s="49">
        <v>0.5</v>
      </c>
      <c r="W703" s="49">
        <v>333</v>
      </c>
      <c r="X703" s="49" t="s">
        <v>29</v>
      </c>
      <c r="Y703" s="32" t="str">
        <f t="shared" si="333"/>
        <v>NA</v>
      </c>
      <c r="Z703" s="32" t="str">
        <f t="shared" si="329"/>
        <v>NA</v>
      </c>
      <c r="AA703" s="32" t="s">
        <v>8</v>
      </c>
      <c r="AB703" s="49" t="s">
        <v>9</v>
      </c>
      <c r="AC703" s="32">
        <f t="shared" si="303"/>
        <v>11.595744680851064</v>
      </c>
      <c r="AD703" s="32">
        <f t="shared" si="304"/>
        <v>11.595744680851064</v>
      </c>
      <c r="AE703" s="32" t="str">
        <f t="shared" si="305"/>
        <v>NA</v>
      </c>
      <c r="AF703" s="32" t="str">
        <f t="shared" si="330"/>
        <v>NA</v>
      </c>
      <c r="AG703" s="40" t="s">
        <v>8</v>
      </c>
      <c r="AH703" s="52" t="s">
        <v>9</v>
      </c>
      <c r="AI703" s="40" t="s">
        <v>8</v>
      </c>
      <c r="AJ703" s="52" t="s">
        <v>9</v>
      </c>
      <c r="AK703" s="97">
        <v>94</v>
      </c>
      <c r="AL703" s="52" t="s">
        <v>9</v>
      </c>
      <c r="AM703" s="32">
        <f t="shared" si="331"/>
        <v>94</v>
      </c>
      <c r="AN703" s="40">
        <f t="shared" si="332"/>
        <v>94</v>
      </c>
      <c r="AO703" s="49" t="s">
        <v>674</v>
      </c>
      <c r="AP703" s="49">
        <v>2014</v>
      </c>
      <c r="AQ703" s="49" t="s">
        <v>1822</v>
      </c>
      <c r="AR703" s="49" t="s">
        <v>767</v>
      </c>
      <c r="AS703" s="49" t="s">
        <v>439</v>
      </c>
      <c r="AT703" s="49" t="s">
        <v>179</v>
      </c>
      <c r="AU703" s="114" t="str">
        <f t="shared" si="307"/>
        <v>Hu, B., 2014</v>
      </c>
      <c r="AV703" s="3"/>
      <c r="AW703" s="50"/>
    </row>
    <row r="704" spans="1:49" s="20" customFormat="1" x14ac:dyDescent="0.3">
      <c r="A704" s="49" t="s">
        <v>1954</v>
      </c>
      <c r="B704" s="97">
        <v>2.5</v>
      </c>
      <c r="C704" s="32" t="s">
        <v>8</v>
      </c>
      <c r="D704" s="31" t="str">
        <f t="shared" si="306"/>
        <v>NA</v>
      </c>
      <c r="E704" s="32">
        <f t="shared" si="328"/>
        <v>2.5</v>
      </c>
      <c r="F704" s="97">
        <v>227</v>
      </c>
      <c r="G704" s="32">
        <f t="shared" si="334"/>
        <v>9080</v>
      </c>
      <c r="H704" s="49" t="s">
        <v>63</v>
      </c>
      <c r="I704" s="49" t="s">
        <v>773</v>
      </c>
      <c r="J704" s="49" t="s">
        <v>781</v>
      </c>
      <c r="K704" s="31"/>
      <c r="L704" s="31"/>
      <c r="M704" s="49" t="s">
        <v>10</v>
      </c>
      <c r="N704" s="49" t="s">
        <v>1451</v>
      </c>
      <c r="O704" s="74">
        <v>13</v>
      </c>
      <c r="P704" s="49" t="s">
        <v>199</v>
      </c>
      <c r="Q704" s="49">
        <v>7.8</v>
      </c>
      <c r="R704" s="31">
        <f t="shared" si="302"/>
        <v>-5.2</v>
      </c>
      <c r="S704" s="31"/>
      <c r="T704" s="31"/>
      <c r="U704" s="49" t="s">
        <v>1425</v>
      </c>
      <c r="V704" s="49">
        <v>0.5</v>
      </c>
      <c r="W704" s="49">
        <v>333</v>
      </c>
      <c r="X704" s="49" t="s">
        <v>29</v>
      </c>
      <c r="Y704" s="32" t="str">
        <f t="shared" si="333"/>
        <v>NA</v>
      </c>
      <c r="Z704" s="32" t="str">
        <f t="shared" si="329"/>
        <v>NA</v>
      </c>
      <c r="AA704" s="32" t="s">
        <v>8</v>
      </c>
      <c r="AB704" s="49" t="s">
        <v>9</v>
      </c>
      <c r="AC704" s="32">
        <f t="shared" si="303"/>
        <v>10.48076923076923</v>
      </c>
      <c r="AD704" s="32">
        <f t="shared" si="304"/>
        <v>10.48076923076923</v>
      </c>
      <c r="AE704" s="32" t="str">
        <f t="shared" si="305"/>
        <v>NA</v>
      </c>
      <c r="AF704" s="32" t="str">
        <f t="shared" si="330"/>
        <v>NA</v>
      </c>
      <c r="AG704" s="40" t="s">
        <v>8</v>
      </c>
      <c r="AH704" s="52" t="s">
        <v>9</v>
      </c>
      <c r="AI704" s="40" t="s">
        <v>8</v>
      </c>
      <c r="AJ704" s="52" t="s">
        <v>9</v>
      </c>
      <c r="AK704" s="97">
        <v>104</v>
      </c>
      <c r="AL704" s="52" t="s">
        <v>9</v>
      </c>
      <c r="AM704" s="32">
        <f t="shared" si="331"/>
        <v>104</v>
      </c>
      <c r="AN704" s="40">
        <f t="shared" si="332"/>
        <v>104</v>
      </c>
      <c r="AO704" s="49" t="s">
        <v>674</v>
      </c>
      <c r="AP704" s="49">
        <v>2014</v>
      </c>
      <c r="AQ704" s="49" t="s">
        <v>1822</v>
      </c>
      <c r="AR704" s="49" t="s">
        <v>767</v>
      </c>
      <c r="AS704" s="49" t="s">
        <v>439</v>
      </c>
      <c r="AT704" s="49" t="s">
        <v>179</v>
      </c>
      <c r="AU704" s="114" t="str">
        <f t="shared" si="307"/>
        <v>Hu, B., 2014</v>
      </c>
      <c r="AV704" s="3"/>
      <c r="AW704" s="50"/>
    </row>
    <row r="705" spans="1:49" s="20" customFormat="1" x14ac:dyDescent="0.3">
      <c r="A705" s="49" t="s">
        <v>1954</v>
      </c>
      <c r="B705" s="97">
        <v>2.5</v>
      </c>
      <c r="C705" s="32" t="s">
        <v>8</v>
      </c>
      <c r="D705" s="31" t="str">
        <f t="shared" si="306"/>
        <v>NA</v>
      </c>
      <c r="E705" s="32">
        <f t="shared" si="328"/>
        <v>2.5</v>
      </c>
      <c r="F705" s="97">
        <v>227</v>
      </c>
      <c r="G705" s="32">
        <f t="shared" si="334"/>
        <v>9080</v>
      </c>
      <c r="H705" s="49" t="s">
        <v>63</v>
      </c>
      <c r="I705" s="49" t="s">
        <v>773</v>
      </c>
      <c r="J705" s="49" t="s">
        <v>781</v>
      </c>
      <c r="K705" s="31"/>
      <c r="L705" s="31"/>
      <c r="M705" s="49" t="s">
        <v>10</v>
      </c>
      <c r="N705" s="49" t="s">
        <v>1451</v>
      </c>
      <c r="O705" s="74">
        <v>7</v>
      </c>
      <c r="P705" s="49" t="s">
        <v>199</v>
      </c>
      <c r="Q705" s="49">
        <v>7.8</v>
      </c>
      <c r="R705" s="31">
        <f t="shared" si="302"/>
        <v>0.79999999999999982</v>
      </c>
      <c r="S705" s="31"/>
      <c r="T705" s="31"/>
      <c r="U705" s="49" t="s">
        <v>1425</v>
      </c>
      <c r="V705" s="49">
        <v>0.5</v>
      </c>
      <c r="W705" s="49">
        <v>333</v>
      </c>
      <c r="X705" s="49" t="s">
        <v>29</v>
      </c>
      <c r="Y705" s="32" t="str">
        <f t="shared" si="333"/>
        <v>NA</v>
      </c>
      <c r="Z705" s="32" t="str">
        <f t="shared" si="329"/>
        <v>NA</v>
      </c>
      <c r="AA705" s="32" t="s">
        <v>8</v>
      </c>
      <c r="AB705" s="49" t="s">
        <v>9</v>
      </c>
      <c r="AC705" s="32">
        <f t="shared" si="303"/>
        <v>8.1954887218045105</v>
      </c>
      <c r="AD705" s="32">
        <f t="shared" si="304"/>
        <v>8.1954887218045105</v>
      </c>
      <c r="AE705" s="32" t="str">
        <f t="shared" si="305"/>
        <v>NA</v>
      </c>
      <c r="AF705" s="32" t="str">
        <f t="shared" si="330"/>
        <v>NA</v>
      </c>
      <c r="AG705" s="40" t="s">
        <v>8</v>
      </c>
      <c r="AH705" s="52" t="s">
        <v>9</v>
      </c>
      <c r="AI705" s="40" t="s">
        <v>8</v>
      </c>
      <c r="AJ705" s="52" t="s">
        <v>9</v>
      </c>
      <c r="AK705" s="97">
        <v>133</v>
      </c>
      <c r="AL705" s="52" t="s">
        <v>9</v>
      </c>
      <c r="AM705" s="32">
        <f t="shared" si="331"/>
        <v>133</v>
      </c>
      <c r="AN705" s="40">
        <f t="shared" si="332"/>
        <v>133</v>
      </c>
      <c r="AO705" s="49" t="s">
        <v>674</v>
      </c>
      <c r="AP705" s="49">
        <v>2014</v>
      </c>
      <c r="AQ705" s="49" t="s">
        <v>1822</v>
      </c>
      <c r="AR705" s="49" t="s">
        <v>767</v>
      </c>
      <c r="AS705" s="49" t="s">
        <v>439</v>
      </c>
      <c r="AT705" s="49" t="s">
        <v>179</v>
      </c>
      <c r="AU705" s="114" t="str">
        <f t="shared" si="307"/>
        <v>Hu, B., 2014</v>
      </c>
      <c r="AV705" s="3"/>
      <c r="AW705" s="50"/>
    </row>
    <row r="706" spans="1:49" s="20" customFormat="1" x14ac:dyDescent="0.3">
      <c r="A706" s="49" t="s">
        <v>1954</v>
      </c>
      <c r="B706" s="97">
        <v>2.5</v>
      </c>
      <c r="C706" s="32" t="s">
        <v>8</v>
      </c>
      <c r="D706" s="31" t="str">
        <f t="shared" si="306"/>
        <v>NA</v>
      </c>
      <c r="E706" s="32">
        <f t="shared" si="328"/>
        <v>2.5</v>
      </c>
      <c r="F706" s="97">
        <v>227</v>
      </c>
      <c r="G706" s="32">
        <f t="shared" si="334"/>
        <v>9080</v>
      </c>
      <c r="H706" s="49" t="s">
        <v>63</v>
      </c>
      <c r="I706" s="49" t="s">
        <v>773</v>
      </c>
      <c r="J706" s="49" t="s">
        <v>781</v>
      </c>
      <c r="K706" s="31"/>
      <c r="L706" s="31"/>
      <c r="M706" s="49" t="s">
        <v>10</v>
      </c>
      <c r="N706" s="49" t="s">
        <v>1451</v>
      </c>
      <c r="O706" s="74">
        <v>2</v>
      </c>
      <c r="P706" s="49" t="s">
        <v>199</v>
      </c>
      <c r="Q706" s="49">
        <v>7.8</v>
      </c>
      <c r="R706" s="31">
        <f t="shared" ref="R706:R766" si="335">IF(AND(O706&lt;&gt;"",Q706&lt;&gt;""),Q706-O706,"NA")</f>
        <v>5.8</v>
      </c>
      <c r="S706" s="31"/>
      <c r="T706" s="31"/>
      <c r="U706" s="49" t="s">
        <v>1425</v>
      </c>
      <c r="V706" s="49">
        <v>0.5</v>
      </c>
      <c r="W706" s="49">
        <v>333</v>
      </c>
      <c r="X706" s="49" t="s">
        <v>29</v>
      </c>
      <c r="Y706" s="32" t="str">
        <f t="shared" si="333"/>
        <v>NA</v>
      </c>
      <c r="Z706" s="32" t="str">
        <f t="shared" si="329"/>
        <v>NA</v>
      </c>
      <c r="AA706" s="32" t="s">
        <v>8</v>
      </c>
      <c r="AB706" s="49" t="s">
        <v>9</v>
      </c>
      <c r="AC706" s="32">
        <f t="shared" si="303"/>
        <v>5.45</v>
      </c>
      <c r="AD706" s="32">
        <f t="shared" si="304"/>
        <v>5.45</v>
      </c>
      <c r="AE706" s="32" t="str">
        <f t="shared" si="305"/>
        <v>NA</v>
      </c>
      <c r="AF706" s="32" t="str">
        <f t="shared" si="330"/>
        <v>NA</v>
      </c>
      <c r="AG706" s="40" t="s">
        <v>8</v>
      </c>
      <c r="AH706" s="52" t="s">
        <v>9</v>
      </c>
      <c r="AI706" s="40" t="s">
        <v>8</v>
      </c>
      <c r="AJ706" s="52" t="s">
        <v>9</v>
      </c>
      <c r="AK706" s="97">
        <v>200</v>
      </c>
      <c r="AL706" s="52" t="s">
        <v>9</v>
      </c>
      <c r="AM706" s="32">
        <f t="shared" si="331"/>
        <v>200</v>
      </c>
      <c r="AN706" s="40">
        <f t="shared" si="332"/>
        <v>200</v>
      </c>
      <c r="AO706" s="49" t="s">
        <v>674</v>
      </c>
      <c r="AP706" s="49">
        <v>2014</v>
      </c>
      <c r="AQ706" s="49" t="s">
        <v>1822</v>
      </c>
      <c r="AR706" s="49" t="s">
        <v>767</v>
      </c>
      <c r="AS706" s="49" t="s">
        <v>439</v>
      </c>
      <c r="AT706" s="49" t="s">
        <v>179</v>
      </c>
      <c r="AU706" s="114" t="str">
        <f t="shared" si="307"/>
        <v>Hu, B., 2014</v>
      </c>
      <c r="AV706" s="3"/>
      <c r="AW706" s="50"/>
    </row>
    <row r="707" spans="1:49" s="20" customFormat="1" x14ac:dyDescent="0.3">
      <c r="A707" s="31" t="s">
        <v>2439</v>
      </c>
      <c r="B707" s="97">
        <v>5</v>
      </c>
      <c r="C707" s="32" t="s">
        <v>8</v>
      </c>
      <c r="D707" s="31" t="str">
        <f t="shared" si="306"/>
        <v>NA</v>
      </c>
      <c r="E707" s="32">
        <f t="shared" si="328"/>
        <v>5</v>
      </c>
      <c r="F707" s="97">
        <v>852</v>
      </c>
      <c r="G707" s="32">
        <f t="shared" si="334"/>
        <v>17040</v>
      </c>
      <c r="H707" s="49" t="s">
        <v>63</v>
      </c>
      <c r="I707" s="49" t="s">
        <v>797</v>
      </c>
      <c r="J707" s="49" t="s">
        <v>1168</v>
      </c>
      <c r="K707" s="31"/>
      <c r="L707" s="31"/>
      <c r="M707" s="49" t="s">
        <v>10</v>
      </c>
      <c r="N707" s="31" t="s">
        <v>1449</v>
      </c>
      <c r="O707" s="31"/>
      <c r="P707" s="49" t="s">
        <v>199</v>
      </c>
      <c r="Q707" s="31"/>
      <c r="R707" s="31" t="str">
        <f t="shared" si="335"/>
        <v>NA</v>
      </c>
      <c r="S707" s="31"/>
      <c r="T707" s="31"/>
      <c r="U707" s="49" t="s">
        <v>8</v>
      </c>
      <c r="V707" s="31"/>
      <c r="W707" s="31"/>
      <c r="X707" s="49" t="s">
        <v>29</v>
      </c>
      <c r="Y707" s="32" t="str">
        <f t="shared" si="333"/>
        <v>NA</v>
      </c>
      <c r="Z707" s="32" t="str">
        <f t="shared" si="329"/>
        <v>NA</v>
      </c>
      <c r="AA707" s="32" t="s">
        <v>8</v>
      </c>
      <c r="AB707" s="49" t="s">
        <v>9</v>
      </c>
      <c r="AC707" s="32">
        <f t="shared" ref="AC707:AC770" si="336">IF(AND(AA707="NA",AN707&lt;&gt;"NA"),1000*1.09/AN707,"NA")</f>
        <v>6.8424356559949775</v>
      </c>
      <c r="AD707" s="32">
        <f t="shared" ref="AD707:AD770" si="337">IF(AND(AA707="NA",AC707&lt;&gt;"NA"),AC707,AA707)</f>
        <v>6.8424356559949775</v>
      </c>
      <c r="AE707" s="32" t="str">
        <f t="shared" ref="AE707:AE770" si="338">IF(AND(AA707&lt;&gt;"NA",AG707="NA"),1.09*1000/AA707,"NA")</f>
        <v>NA</v>
      </c>
      <c r="AF707" s="32" t="str">
        <f t="shared" si="330"/>
        <v>NA</v>
      </c>
      <c r="AG707" s="40" t="s">
        <v>8</v>
      </c>
      <c r="AH707" s="52" t="s">
        <v>9</v>
      </c>
      <c r="AI707" s="40" t="s">
        <v>8</v>
      </c>
      <c r="AJ707" s="52" t="s">
        <v>9</v>
      </c>
      <c r="AK707" s="97">
        <v>159.30000000000001</v>
      </c>
      <c r="AL707" s="52">
        <v>54.2</v>
      </c>
      <c r="AM707" s="32">
        <f t="shared" si="331"/>
        <v>159.30000000000001</v>
      </c>
      <c r="AN707" s="40">
        <f t="shared" si="332"/>
        <v>159.30000000000001</v>
      </c>
      <c r="AO707" s="31" t="s">
        <v>2844</v>
      </c>
      <c r="AP707" s="49">
        <v>2014</v>
      </c>
      <c r="AQ707" s="49" t="s">
        <v>1823</v>
      </c>
      <c r="AR707" s="49" t="s">
        <v>11</v>
      </c>
      <c r="AS707" s="49" t="s">
        <v>437</v>
      </c>
      <c r="AT707" s="49" t="s">
        <v>436</v>
      </c>
      <c r="AU707" s="114" t="str">
        <f t="shared" si="307"/>
        <v>Qi, B., 2014</v>
      </c>
      <c r="AV707" s="53" t="s">
        <v>438</v>
      </c>
      <c r="AW707" s="50"/>
    </row>
    <row r="708" spans="1:49" s="20" customFormat="1" x14ac:dyDescent="0.3">
      <c r="A708" s="49" t="s">
        <v>1954</v>
      </c>
      <c r="B708" s="97">
        <v>1</v>
      </c>
      <c r="C708" s="32" t="s">
        <v>8</v>
      </c>
      <c r="D708" s="31" t="str">
        <f t="shared" ref="D708:D771" si="339">IF(AND(C708&lt;&gt;"NA",B708&lt;&gt;"NA"),ABS(B708-C708)/B708,"NA")</f>
        <v>NA</v>
      </c>
      <c r="E708" s="32">
        <f t="shared" si="328"/>
        <v>1</v>
      </c>
      <c r="F708" s="97">
        <v>274</v>
      </c>
      <c r="G708" s="32">
        <f t="shared" si="334"/>
        <v>27400</v>
      </c>
      <c r="H708" s="49" t="s">
        <v>63</v>
      </c>
      <c r="I708" s="49" t="s">
        <v>798</v>
      </c>
      <c r="J708" s="49" t="s">
        <v>9</v>
      </c>
      <c r="K708" s="31"/>
      <c r="L708" s="31"/>
      <c r="M708" s="49" t="s">
        <v>303</v>
      </c>
      <c r="N708" s="49" t="s">
        <v>272</v>
      </c>
      <c r="O708" s="31"/>
      <c r="P708" s="49" t="s">
        <v>199</v>
      </c>
      <c r="Q708" s="31"/>
      <c r="R708" s="31" t="str">
        <f t="shared" si="335"/>
        <v>NA</v>
      </c>
      <c r="S708" s="31"/>
      <c r="T708" s="31"/>
      <c r="U708" s="49" t="s">
        <v>1446</v>
      </c>
      <c r="V708" s="49">
        <f>1/6</f>
        <v>0.16666666666666666</v>
      </c>
      <c r="W708" s="49">
        <v>298</v>
      </c>
      <c r="X708" s="49" t="s">
        <v>29</v>
      </c>
      <c r="Y708" s="32" t="str">
        <f t="shared" si="333"/>
        <v>NA</v>
      </c>
      <c r="Z708" s="32" t="str">
        <f t="shared" si="329"/>
        <v>NA</v>
      </c>
      <c r="AA708" s="32" t="s">
        <v>8</v>
      </c>
      <c r="AB708" s="49" t="s">
        <v>9</v>
      </c>
      <c r="AC708" s="32">
        <v>100</v>
      </c>
      <c r="AD708" s="32">
        <f t="shared" si="337"/>
        <v>100</v>
      </c>
      <c r="AE708" s="32" t="str">
        <f t="shared" si="338"/>
        <v>NA</v>
      </c>
      <c r="AF708" s="32" t="str">
        <f t="shared" si="330"/>
        <v>NA</v>
      </c>
      <c r="AG708" s="40" t="s">
        <v>8</v>
      </c>
      <c r="AH708" s="52" t="s">
        <v>9</v>
      </c>
      <c r="AI708" s="40" t="s">
        <v>8</v>
      </c>
      <c r="AJ708" s="52" t="s">
        <v>9</v>
      </c>
      <c r="AK708" s="97">
        <v>7</v>
      </c>
      <c r="AL708" s="52" t="s">
        <v>9</v>
      </c>
      <c r="AM708" s="32">
        <f t="shared" si="331"/>
        <v>7</v>
      </c>
      <c r="AN708" s="40">
        <f t="shared" si="332"/>
        <v>7</v>
      </c>
      <c r="AO708" s="31" t="s">
        <v>2854</v>
      </c>
      <c r="AP708" s="49">
        <v>2014</v>
      </c>
      <c r="AQ708" s="49" t="s">
        <v>1824</v>
      </c>
      <c r="AR708" s="49" t="s">
        <v>39</v>
      </c>
      <c r="AS708" s="49" t="s">
        <v>435</v>
      </c>
      <c r="AT708" s="49" t="s">
        <v>45</v>
      </c>
      <c r="AU708" s="114" t="str">
        <f t="shared" si="307"/>
        <v>Benavidez, A.D., 2014</v>
      </c>
      <c r="AV708" s="3"/>
      <c r="AW708" s="50"/>
    </row>
    <row r="709" spans="1:49" s="20" customFormat="1" x14ac:dyDescent="0.3">
      <c r="A709" s="49" t="s">
        <v>1954</v>
      </c>
      <c r="B709" s="97">
        <v>1</v>
      </c>
      <c r="C709" s="32" t="s">
        <v>8</v>
      </c>
      <c r="D709" s="31" t="str">
        <f t="shared" si="339"/>
        <v>NA</v>
      </c>
      <c r="E709" s="32">
        <f t="shared" ref="E709:E717" si="340">IF(B709="NA",C709,B709)</f>
        <v>1</v>
      </c>
      <c r="F709" s="97">
        <v>32</v>
      </c>
      <c r="G709" s="32">
        <f t="shared" si="334"/>
        <v>3200</v>
      </c>
      <c r="H709" s="49" t="s">
        <v>213</v>
      </c>
      <c r="I709" s="49" t="s">
        <v>799</v>
      </c>
      <c r="J709" s="49" t="s">
        <v>9</v>
      </c>
      <c r="K709" s="31"/>
      <c r="L709" s="31"/>
      <c r="M709" s="49" t="s">
        <v>303</v>
      </c>
      <c r="N709" s="49" t="s">
        <v>272</v>
      </c>
      <c r="O709" s="31"/>
      <c r="P709" s="49" t="s">
        <v>199</v>
      </c>
      <c r="Q709" s="56">
        <v>10</v>
      </c>
      <c r="R709" s="31" t="str">
        <f t="shared" si="335"/>
        <v>NA</v>
      </c>
      <c r="S709" s="31"/>
      <c r="T709" s="31"/>
      <c r="U709" s="49" t="s">
        <v>1446</v>
      </c>
      <c r="V709" s="49">
        <f>1/6</f>
        <v>0.16666666666666666</v>
      </c>
      <c r="W709" s="49">
        <v>298</v>
      </c>
      <c r="X709" s="49" t="s">
        <v>29</v>
      </c>
      <c r="Y709" s="32" t="str">
        <f t="shared" ref="Y709:Y717" si="341">IF(AND(X709="CO Chemisorption",AA709&lt;&gt;"NA",AG709&lt;&gt;"NA"),AA709*AG709*0.001,"NA")</f>
        <v>NA</v>
      </c>
      <c r="Z709" s="32" t="str">
        <f t="shared" ref="Z709:Z717" si="342">IF(AND(X709="H2 Chemisorption",AA709&lt;&gt;"NA",AG709&lt;&gt;"NA"),AA709*AG709*0.001,"NA")</f>
        <v>NA</v>
      </c>
      <c r="AA709" s="32" t="s">
        <v>8</v>
      </c>
      <c r="AB709" s="49" t="s">
        <v>9</v>
      </c>
      <c r="AC709" s="32">
        <v>100</v>
      </c>
      <c r="AD709" s="32">
        <f t="shared" si="337"/>
        <v>100</v>
      </c>
      <c r="AE709" s="32" t="str">
        <f t="shared" si="338"/>
        <v>NA</v>
      </c>
      <c r="AF709" s="32" t="str">
        <f t="shared" ref="AF709:AF717" si="343">IF(AND(AG709="NA",AE709&lt;&gt;"NA"),AE709,AG709)</f>
        <v>NA</v>
      </c>
      <c r="AG709" s="40" t="s">
        <v>8</v>
      </c>
      <c r="AH709" s="52" t="s">
        <v>9</v>
      </c>
      <c r="AI709" s="40" t="s">
        <v>8</v>
      </c>
      <c r="AJ709" s="52" t="s">
        <v>9</v>
      </c>
      <c r="AK709" s="97">
        <v>10</v>
      </c>
      <c r="AL709" s="52" t="s">
        <v>9</v>
      </c>
      <c r="AM709" s="32">
        <f t="shared" ref="AM709:AM717" si="344">IF(AND(AF709="NA",AK709&lt;&gt;"NA"),AK709,AF709)</f>
        <v>10</v>
      </c>
      <c r="AN709" s="40">
        <f t="shared" ref="AN709:AN717" si="345">IF(AND(AM709="NA",AI709&lt;&gt;"NA"),AI709,AM709)</f>
        <v>10</v>
      </c>
      <c r="AO709" s="31" t="s">
        <v>2854</v>
      </c>
      <c r="AP709" s="49">
        <v>2014</v>
      </c>
      <c r="AQ709" s="49" t="s">
        <v>1824</v>
      </c>
      <c r="AR709" s="49" t="s">
        <v>39</v>
      </c>
      <c r="AS709" s="49" t="s">
        <v>435</v>
      </c>
      <c r="AT709" s="49" t="s">
        <v>45</v>
      </c>
      <c r="AU709" s="114" t="str">
        <f t="shared" si="307"/>
        <v>Benavidez, A.D., 2014</v>
      </c>
      <c r="AV709" s="28"/>
      <c r="AW709" s="50" t="s">
        <v>987</v>
      </c>
    </row>
    <row r="710" spans="1:49" s="20" customFormat="1" x14ac:dyDescent="0.3">
      <c r="A710" s="49" t="s">
        <v>1954</v>
      </c>
      <c r="B710" s="97">
        <v>1</v>
      </c>
      <c r="C710" s="32" t="s">
        <v>8</v>
      </c>
      <c r="D710" s="31" t="str">
        <f t="shared" si="339"/>
        <v>NA</v>
      </c>
      <c r="E710" s="32">
        <f t="shared" si="340"/>
        <v>1</v>
      </c>
      <c r="F710" s="97">
        <v>160</v>
      </c>
      <c r="G710" s="32">
        <f t="shared" si="334"/>
        <v>16000</v>
      </c>
      <c r="H710" s="49" t="s">
        <v>22</v>
      </c>
      <c r="I710" s="49" t="s">
        <v>800</v>
      </c>
      <c r="J710" s="49" t="s">
        <v>9</v>
      </c>
      <c r="K710" s="31"/>
      <c r="L710" s="31"/>
      <c r="M710" s="49" t="s">
        <v>303</v>
      </c>
      <c r="N710" s="49" t="s">
        <v>272</v>
      </c>
      <c r="O710" s="31"/>
      <c r="P710" s="49" t="s">
        <v>199</v>
      </c>
      <c r="Q710" s="56">
        <v>8.5</v>
      </c>
      <c r="R710" s="31" t="str">
        <f t="shared" si="335"/>
        <v>NA</v>
      </c>
      <c r="S710" s="31"/>
      <c r="T710" s="31"/>
      <c r="U710" s="49" t="s">
        <v>1446</v>
      </c>
      <c r="V710" s="49">
        <f>1/6</f>
        <v>0.16666666666666666</v>
      </c>
      <c r="W710" s="49">
        <v>298</v>
      </c>
      <c r="X710" s="49" t="s">
        <v>29</v>
      </c>
      <c r="Y710" s="32" t="str">
        <f t="shared" si="341"/>
        <v>NA</v>
      </c>
      <c r="Z710" s="32" t="str">
        <f t="shared" si="342"/>
        <v>NA</v>
      </c>
      <c r="AA710" s="32" t="s">
        <v>8</v>
      </c>
      <c r="AB710" s="49" t="s">
        <v>9</v>
      </c>
      <c r="AC710" s="32">
        <v>100</v>
      </c>
      <c r="AD710" s="32">
        <f t="shared" si="337"/>
        <v>100</v>
      </c>
      <c r="AE710" s="32" t="str">
        <f t="shared" si="338"/>
        <v>NA</v>
      </c>
      <c r="AF710" s="32" t="str">
        <f t="shared" si="343"/>
        <v>NA</v>
      </c>
      <c r="AG710" s="40" t="s">
        <v>8</v>
      </c>
      <c r="AH710" s="52" t="s">
        <v>9</v>
      </c>
      <c r="AI710" s="40" t="s">
        <v>8</v>
      </c>
      <c r="AJ710" s="52" t="s">
        <v>9</v>
      </c>
      <c r="AK710" s="97">
        <v>8</v>
      </c>
      <c r="AL710" s="52" t="s">
        <v>9</v>
      </c>
      <c r="AM710" s="32">
        <f t="shared" si="344"/>
        <v>8</v>
      </c>
      <c r="AN710" s="40">
        <f t="shared" si="345"/>
        <v>8</v>
      </c>
      <c r="AO710" s="31" t="s">
        <v>2854</v>
      </c>
      <c r="AP710" s="49">
        <v>2014</v>
      </c>
      <c r="AQ710" s="49" t="s">
        <v>1824</v>
      </c>
      <c r="AR710" s="49" t="s">
        <v>39</v>
      </c>
      <c r="AS710" s="49" t="s">
        <v>435</v>
      </c>
      <c r="AT710" s="49" t="s">
        <v>45</v>
      </c>
      <c r="AU710" s="114" t="str">
        <f t="shared" si="307"/>
        <v>Benavidez, A.D., 2014</v>
      </c>
      <c r="AV710" s="28"/>
      <c r="AW710" s="50" t="s">
        <v>827</v>
      </c>
    </row>
    <row r="711" spans="1:49" s="20" customFormat="1" x14ac:dyDescent="0.3">
      <c r="A711" s="31" t="s">
        <v>2439</v>
      </c>
      <c r="B711" s="98">
        <v>0.4</v>
      </c>
      <c r="C711" s="32" t="s">
        <v>8</v>
      </c>
      <c r="D711" s="31" t="str">
        <f t="shared" si="339"/>
        <v>NA</v>
      </c>
      <c r="E711" s="32">
        <f t="shared" si="340"/>
        <v>0.4</v>
      </c>
      <c r="F711" s="98">
        <v>250</v>
      </c>
      <c r="G711" s="32">
        <f t="shared" si="334"/>
        <v>62500</v>
      </c>
      <c r="H711" s="49" t="s">
        <v>1414</v>
      </c>
      <c r="I711" s="30" t="s">
        <v>1125</v>
      </c>
      <c r="J711" s="30" t="s">
        <v>9</v>
      </c>
      <c r="K711" s="30">
        <v>793</v>
      </c>
      <c r="L711" s="31"/>
      <c r="M711" s="30" t="s">
        <v>10</v>
      </c>
      <c r="N711" s="31" t="s">
        <v>1449</v>
      </c>
      <c r="O711" s="31"/>
      <c r="P711" s="30" t="s">
        <v>199</v>
      </c>
      <c r="Q711" s="31"/>
      <c r="R711" s="31" t="str">
        <f t="shared" si="335"/>
        <v>NA</v>
      </c>
      <c r="S711" s="31"/>
      <c r="T711" s="30">
        <v>723</v>
      </c>
      <c r="U711" s="30" t="s">
        <v>1422</v>
      </c>
      <c r="V711" s="31"/>
      <c r="W711" s="30">
        <v>773</v>
      </c>
      <c r="X711" s="30" t="s">
        <v>256</v>
      </c>
      <c r="Y711" s="32" t="str">
        <f t="shared" si="341"/>
        <v>NA</v>
      </c>
      <c r="Z711" s="32" t="str">
        <f t="shared" si="342"/>
        <v>NA</v>
      </c>
      <c r="AA711" s="30">
        <v>0.34</v>
      </c>
      <c r="AB711" s="30" t="s">
        <v>9</v>
      </c>
      <c r="AC711" s="32" t="str">
        <f t="shared" si="336"/>
        <v>NA</v>
      </c>
      <c r="AD711" s="32">
        <v>1</v>
      </c>
      <c r="AE711" s="32">
        <f t="shared" si="338"/>
        <v>3205.8823529411761</v>
      </c>
      <c r="AF711" s="32">
        <f t="shared" si="343"/>
        <v>3205.8823529411761</v>
      </c>
      <c r="AG711" s="40" t="s">
        <v>8</v>
      </c>
      <c r="AH711" s="94" t="s">
        <v>9</v>
      </c>
      <c r="AI711" s="40" t="s">
        <v>8</v>
      </c>
      <c r="AJ711" s="94" t="s">
        <v>9</v>
      </c>
      <c r="AK711" s="40" t="s">
        <v>8</v>
      </c>
      <c r="AL711" s="94" t="s">
        <v>9</v>
      </c>
      <c r="AM711" s="32">
        <f t="shared" si="344"/>
        <v>3205.8823529411761</v>
      </c>
      <c r="AN711" s="40">
        <f t="shared" si="345"/>
        <v>3205.8823529411761</v>
      </c>
      <c r="AO711" s="30" t="s">
        <v>2855</v>
      </c>
      <c r="AP711" s="30">
        <v>2015</v>
      </c>
      <c r="AQ711" s="30" t="s">
        <v>1123</v>
      </c>
      <c r="AR711" s="30" t="s">
        <v>196</v>
      </c>
      <c r="AS711" s="30" t="s">
        <v>575</v>
      </c>
      <c r="AT711" s="30" t="s">
        <v>576</v>
      </c>
      <c r="AU711" s="114" t="str">
        <f t="shared" si="307"/>
        <v>Dzhikiya, O.V., 2015</v>
      </c>
      <c r="AV711" s="24"/>
      <c r="AW711" s="34"/>
    </row>
    <row r="712" spans="1:49" s="20" customFormat="1" x14ac:dyDescent="0.3">
      <c r="A712" s="31" t="s">
        <v>2439</v>
      </c>
      <c r="B712" s="98">
        <v>0.3</v>
      </c>
      <c r="C712" s="32" t="s">
        <v>8</v>
      </c>
      <c r="D712" s="31" t="str">
        <f t="shared" si="339"/>
        <v>NA</v>
      </c>
      <c r="E712" s="32">
        <f t="shared" si="340"/>
        <v>0.3</v>
      </c>
      <c r="F712" s="98">
        <v>340</v>
      </c>
      <c r="G712" s="32">
        <f t="shared" si="334"/>
        <v>113333.33333333334</v>
      </c>
      <c r="H712" s="30" t="s">
        <v>7</v>
      </c>
      <c r="I712" s="30" t="s">
        <v>9</v>
      </c>
      <c r="J712" s="30" t="s">
        <v>9</v>
      </c>
      <c r="K712" s="31"/>
      <c r="L712" s="31"/>
      <c r="M712" s="30" t="s">
        <v>10</v>
      </c>
      <c r="N712" s="31" t="s">
        <v>1449</v>
      </c>
      <c r="O712" s="31"/>
      <c r="P712" s="30" t="s">
        <v>199</v>
      </c>
      <c r="Q712" s="31"/>
      <c r="R712" s="31" t="str">
        <f t="shared" si="335"/>
        <v>NA</v>
      </c>
      <c r="S712" s="31"/>
      <c r="T712" s="31"/>
      <c r="U712" s="30" t="s">
        <v>1422</v>
      </c>
      <c r="V712" s="31"/>
      <c r="W712" s="30">
        <v>523</v>
      </c>
      <c r="X712" s="30" t="s">
        <v>256</v>
      </c>
      <c r="Y712" s="32" t="str">
        <f t="shared" si="341"/>
        <v>NA</v>
      </c>
      <c r="Z712" s="32" t="str">
        <f t="shared" si="342"/>
        <v>NA</v>
      </c>
      <c r="AA712" s="30">
        <v>0.37</v>
      </c>
      <c r="AB712" s="30" t="s">
        <v>9</v>
      </c>
      <c r="AC712" s="32" t="str">
        <f t="shared" si="336"/>
        <v>NA</v>
      </c>
      <c r="AD712" s="32">
        <v>1</v>
      </c>
      <c r="AE712" s="32">
        <f t="shared" si="338"/>
        <v>2945.9459459459458</v>
      </c>
      <c r="AF712" s="32">
        <f t="shared" si="343"/>
        <v>2945.9459459459458</v>
      </c>
      <c r="AG712" s="40" t="s">
        <v>8</v>
      </c>
      <c r="AH712" s="94" t="s">
        <v>9</v>
      </c>
      <c r="AI712" s="40" t="s">
        <v>8</v>
      </c>
      <c r="AJ712" s="94" t="s">
        <v>9</v>
      </c>
      <c r="AK712" s="40" t="s">
        <v>8</v>
      </c>
      <c r="AL712" s="94" t="s">
        <v>9</v>
      </c>
      <c r="AM712" s="32">
        <f t="shared" si="344"/>
        <v>2945.9459459459458</v>
      </c>
      <c r="AN712" s="40">
        <f t="shared" si="345"/>
        <v>2945.9459459459458</v>
      </c>
      <c r="AO712" s="30" t="s">
        <v>2855</v>
      </c>
      <c r="AP712" s="30">
        <v>2015</v>
      </c>
      <c r="AQ712" s="30" t="s">
        <v>1123</v>
      </c>
      <c r="AR712" s="30" t="s">
        <v>196</v>
      </c>
      <c r="AS712" s="30" t="s">
        <v>575</v>
      </c>
      <c r="AT712" s="30" t="s">
        <v>576</v>
      </c>
      <c r="AU712" s="114" t="str">
        <f t="shared" si="307"/>
        <v>Dzhikiya, O.V., 2015</v>
      </c>
      <c r="AV712" s="24"/>
      <c r="AW712" s="34"/>
    </row>
    <row r="713" spans="1:49" s="20" customFormat="1" x14ac:dyDescent="0.3">
      <c r="A713" s="31" t="s">
        <v>2439</v>
      </c>
      <c r="B713" s="98">
        <v>0.6</v>
      </c>
      <c r="C713" s="32" t="s">
        <v>8</v>
      </c>
      <c r="D713" s="31" t="str">
        <f t="shared" si="339"/>
        <v>NA</v>
      </c>
      <c r="E713" s="32">
        <f t="shared" si="340"/>
        <v>0.6</v>
      </c>
      <c r="F713" s="98">
        <v>250</v>
      </c>
      <c r="G713" s="32">
        <f t="shared" si="334"/>
        <v>41666.666666666672</v>
      </c>
      <c r="H713" s="49" t="s">
        <v>1414</v>
      </c>
      <c r="I713" s="30" t="s">
        <v>1125</v>
      </c>
      <c r="J713" s="30" t="s">
        <v>9</v>
      </c>
      <c r="K713" s="30">
        <v>793</v>
      </c>
      <c r="L713" s="31"/>
      <c r="M713" s="30" t="s">
        <v>303</v>
      </c>
      <c r="N713" s="30" t="s">
        <v>90</v>
      </c>
      <c r="O713" s="31"/>
      <c r="P713" s="30" t="s">
        <v>199</v>
      </c>
      <c r="Q713" s="31"/>
      <c r="R713" s="31" t="str">
        <f t="shared" si="335"/>
        <v>NA</v>
      </c>
      <c r="S713" s="31"/>
      <c r="T713" s="30">
        <v>723</v>
      </c>
      <c r="U713" s="30" t="s">
        <v>1422</v>
      </c>
      <c r="V713" s="31"/>
      <c r="W713" s="30">
        <v>773</v>
      </c>
      <c r="X713" s="30" t="s">
        <v>256</v>
      </c>
      <c r="Y713" s="32" t="str">
        <f t="shared" si="341"/>
        <v>NA</v>
      </c>
      <c r="Z713" s="32" t="str">
        <f t="shared" si="342"/>
        <v>NA</v>
      </c>
      <c r="AA713" s="30">
        <v>0.27</v>
      </c>
      <c r="AB713" s="30" t="s">
        <v>9</v>
      </c>
      <c r="AC713" s="32" t="str">
        <f t="shared" si="336"/>
        <v>NA</v>
      </c>
      <c r="AD713" s="32">
        <v>1</v>
      </c>
      <c r="AE713" s="32">
        <f t="shared" si="338"/>
        <v>4037.037037037037</v>
      </c>
      <c r="AF713" s="32">
        <f t="shared" si="343"/>
        <v>4037.037037037037</v>
      </c>
      <c r="AG713" s="40" t="s">
        <v>8</v>
      </c>
      <c r="AH713" s="94" t="s">
        <v>9</v>
      </c>
      <c r="AI713" s="40" t="s">
        <v>8</v>
      </c>
      <c r="AJ713" s="94" t="s">
        <v>9</v>
      </c>
      <c r="AK713" s="40" t="s">
        <v>8</v>
      </c>
      <c r="AL713" s="94" t="s">
        <v>9</v>
      </c>
      <c r="AM713" s="32">
        <f t="shared" si="344"/>
        <v>4037.037037037037</v>
      </c>
      <c r="AN713" s="40">
        <f t="shared" si="345"/>
        <v>4037.037037037037</v>
      </c>
      <c r="AO713" s="30" t="s">
        <v>2855</v>
      </c>
      <c r="AP713" s="30">
        <v>2015</v>
      </c>
      <c r="AQ713" s="30" t="s">
        <v>1123</v>
      </c>
      <c r="AR713" s="30" t="s">
        <v>196</v>
      </c>
      <c r="AS713" s="30" t="s">
        <v>575</v>
      </c>
      <c r="AT713" s="30" t="s">
        <v>576</v>
      </c>
      <c r="AU713" s="114" t="str">
        <f t="shared" si="307"/>
        <v>Dzhikiya, O.V., 2015</v>
      </c>
      <c r="AV713" s="24"/>
      <c r="AW713" s="34"/>
    </row>
    <row r="714" spans="1:49" s="21" customFormat="1" x14ac:dyDescent="0.3">
      <c r="A714" s="49" t="s">
        <v>88</v>
      </c>
      <c r="B714" s="98">
        <v>2</v>
      </c>
      <c r="C714" s="32" t="s">
        <v>8</v>
      </c>
      <c r="D714" s="31" t="str">
        <f t="shared" si="339"/>
        <v>NA</v>
      </c>
      <c r="E714" s="32">
        <f t="shared" si="340"/>
        <v>2</v>
      </c>
      <c r="F714" s="40"/>
      <c r="G714" s="32" t="s">
        <v>8</v>
      </c>
      <c r="H714" s="30" t="s">
        <v>63</v>
      </c>
      <c r="I714" s="30" t="s">
        <v>579</v>
      </c>
      <c r="J714" s="30" t="s">
        <v>1128</v>
      </c>
      <c r="K714" s="31"/>
      <c r="L714" s="31"/>
      <c r="M714" s="30" t="s">
        <v>48</v>
      </c>
      <c r="N714" s="31"/>
      <c r="O714" s="31"/>
      <c r="P714" s="30" t="s">
        <v>199</v>
      </c>
      <c r="Q714" s="31"/>
      <c r="R714" s="31" t="str">
        <f t="shared" si="335"/>
        <v>NA</v>
      </c>
      <c r="S714" s="31"/>
      <c r="T714" s="31"/>
      <c r="U714" s="31" t="s">
        <v>8</v>
      </c>
      <c r="V714" s="31"/>
      <c r="W714" s="31"/>
      <c r="X714" s="30" t="s">
        <v>29</v>
      </c>
      <c r="Y714" s="32" t="str">
        <f t="shared" si="341"/>
        <v>NA</v>
      </c>
      <c r="Z714" s="32" t="str">
        <f t="shared" si="342"/>
        <v>NA</v>
      </c>
      <c r="AA714" s="32" t="s">
        <v>8</v>
      </c>
      <c r="AB714" s="30" t="s">
        <v>9</v>
      </c>
      <c r="AC714" s="32">
        <f t="shared" si="336"/>
        <v>72.666666666666671</v>
      </c>
      <c r="AD714" s="32">
        <f t="shared" si="337"/>
        <v>72.666666666666671</v>
      </c>
      <c r="AE714" s="32" t="str">
        <f t="shared" si="338"/>
        <v>NA</v>
      </c>
      <c r="AF714" s="32" t="str">
        <f t="shared" si="343"/>
        <v>NA</v>
      </c>
      <c r="AG714" s="40" t="s">
        <v>8</v>
      </c>
      <c r="AH714" s="94" t="s">
        <v>9</v>
      </c>
      <c r="AI714" s="40" t="s">
        <v>8</v>
      </c>
      <c r="AJ714" s="94" t="s">
        <v>9</v>
      </c>
      <c r="AK714" s="98">
        <v>15</v>
      </c>
      <c r="AL714" s="94" t="s">
        <v>9</v>
      </c>
      <c r="AM714" s="32">
        <f t="shared" si="344"/>
        <v>15</v>
      </c>
      <c r="AN714" s="40">
        <f t="shared" si="345"/>
        <v>15</v>
      </c>
      <c r="AO714" s="31" t="s">
        <v>2854</v>
      </c>
      <c r="AP714" s="30">
        <v>2015</v>
      </c>
      <c r="AQ714" s="30" t="s">
        <v>1126</v>
      </c>
      <c r="AR714" s="30" t="s">
        <v>196</v>
      </c>
      <c r="AS714" s="30" t="s">
        <v>577</v>
      </c>
      <c r="AT714" s="30" t="s">
        <v>578</v>
      </c>
      <c r="AU714" s="114" t="str">
        <f t="shared" ref="AU714:AU762" si="346">AQ714&amp;", "&amp;AP714</f>
        <v>Eremenko, N.K., 2015</v>
      </c>
      <c r="AV714" s="24"/>
      <c r="AW714" s="34"/>
    </row>
    <row r="715" spans="1:49" s="21" customFormat="1" x14ac:dyDescent="0.3">
      <c r="A715" s="49" t="s">
        <v>88</v>
      </c>
      <c r="B715" s="98">
        <v>2</v>
      </c>
      <c r="C715" s="32" t="s">
        <v>8</v>
      </c>
      <c r="D715" s="31" t="str">
        <f t="shared" si="339"/>
        <v>NA</v>
      </c>
      <c r="E715" s="32">
        <f t="shared" si="340"/>
        <v>2</v>
      </c>
      <c r="F715" s="40"/>
      <c r="G715" s="32" t="s">
        <v>8</v>
      </c>
      <c r="H715" s="30" t="s">
        <v>63</v>
      </c>
      <c r="I715" s="30" t="s">
        <v>579</v>
      </c>
      <c r="J715" s="30" t="s">
        <v>9</v>
      </c>
      <c r="K715" s="31"/>
      <c r="L715" s="31"/>
      <c r="M715" s="30" t="s">
        <v>48</v>
      </c>
      <c r="N715" s="31"/>
      <c r="O715" s="31"/>
      <c r="P715" s="30" t="s">
        <v>199</v>
      </c>
      <c r="Q715" s="31"/>
      <c r="R715" s="31" t="str">
        <f t="shared" si="335"/>
        <v>NA</v>
      </c>
      <c r="S715" s="31"/>
      <c r="T715" s="31"/>
      <c r="U715" s="31" t="s">
        <v>8</v>
      </c>
      <c r="V715" s="31"/>
      <c r="W715" s="31"/>
      <c r="X715" s="30" t="s">
        <v>29</v>
      </c>
      <c r="Y715" s="32" t="str">
        <f t="shared" si="341"/>
        <v>NA</v>
      </c>
      <c r="Z715" s="32" t="str">
        <f t="shared" si="342"/>
        <v>NA</v>
      </c>
      <c r="AA715" s="32" t="s">
        <v>8</v>
      </c>
      <c r="AB715" s="30" t="s">
        <v>9</v>
      </c>
      <c r="AC715" s="32">
        <f t="shared" si="336"/>
        <v>54.5</v>
      </c>
      <c r="AD715" s="32">
        <f t="shared" si="337"/>
        <v>54.5</v>
      </c>
      <c r="AE715" s="32" t="str">
        <f t="shared" si="338"/>
        <v>NA</v>
      </c>
      <c r="AF715" s="32" t="str">
        <f t="shared" si="343"/>
        <v>NA</v>
      </c>
      <c r="AG715" s="40" t="s">
        <v>8</v>
      </c>
      <c r="AH715" s="94" t="s">
        <v>9</v>
      </c>
      <c r="AI715" s="40" t="s">
        <v>8</v>
      </c>
      <c r="AJ715" s="94" t="s">
        <v>9</v>
      </c>
      <c r="AK715" s="98">
        <v>20</v>
      </c>
      <c r="AL715" s="94" t="s">
        <v>9</v>
      </c>
      <c r="AM715" s="32">
        <f t="shared" si="344"/>
        <v>20</v>
      </c>
      <c r="AN715" s="40">
        <f t="shared" si="345"/>
        <v>20</v>
      </c>
      <c r="AO715" s="31" t="s">
        <v>2854</v>
      </c>
      <c r="AP715" s="30">
        <v>2015</v>
      </c>
      <c r="AQ715" s="30" t="s">
        <v>1126</v>
      </c>
      <c r="AR715" s="30" t="s">
        <v>196</v>
      </c>
      <c r="AS715" s="30" t="s">
        <v>577</v>
      </c>
      <c r="AT715" s="30" t="s">
        <v>578</v>
      </c>
      <c r="AU715" s="114" t="str">
        <f t="shared" si="346"/>
        <v>Eremenko, N.K., 2015</v>
      </c>
      <c r="AV715" s="24"/>
      <c r="AW715" s="34"/>
    </row>
    <row r="716" spans="1:49" s="21" customFormat="1" x14ac:dyDescent="0.3">
      <c r="A716" s="49" t="s">
        <v>88</v>
      </c>
      <c r="B716" s="98">
        <v>1</v>
      </c>
      <c r="C716" s="32" t="s">
        <v>8</v>
      </c>
      <c r="D716" s="31" t="str">
        <f t="shared" si="339"/>
        <v>NA</v>
      </c>
      <c r="E716" s="32">
        <f t="shared" si="340"/>
        <v>1</v>
      </c>
      <c r="F716" s="40"/>
      <c r="G716" s="32" t="s">
        <v>8</v>
      </c>
      <c r="H716" s="30" t="s">
        <v>63</v>
      </c>
      <c r="I716" s="30" t="s">
        <v>579</v>
      </c>
      <c r="J716" s="30" t="s">
        <v>9</v>
      </c>
      <c r="K716" s="31"/>
      <c r="L716" s="31"/>
      <c r="M716" s="30" t="s">
        <v>48</v>
      </c>
      <c r="N716" s="31"/>
      <c r="O716" s="31"/>
      <c r="P716" s="30" t="s">
        <v>199</v>
      </c>
      <c r="Q716" s="31"/>
      <c r="R716" s="31" t="str">
        <f t="shared" si="335"/>
        <v>NA</v>
      </c>
      <c r="S716" s="31"/>
      <c r="T716" s="31"/>
      <c r="U716" s="31" t="s">
        <v>8</v>
      </c>
      <c r="V716" s="31"/>
      <c r="W716" s="31"/>
      <c r="X716" s="30" t="s">
        <v>29</v>
      </c>
      <c r="Y716" s="32" t="str">
        <f t="shared" si="341"/>
        <v>NA</v>
      </c>
      <c r="Z716" s="32" t="str">
        <f t="shared" si="342"/>
        <v>NA</v>
      </c>
      <c r="AA716" s="32" t="s">
        <v>8</v>
      </c>
      <c r="AB716" s="30" t="s">
        <v>9</v>
      </c>
      <c r="AC716" s="32">
        <f t="shared" si="336"/>
        <v>10.9</v>
      </c>
      <c r="AD716" s="32">
        <f t="shared" si="337"/>
        <v>10.9</v>
      </c>
      <c r="AE716" s="32" t="str">
        <f t="shared" si="338"/>
        <v>NA</v>
      </c>
      <c r="AF716" s="32" t="str">
        <f t="shared" si="343"/>
        <v>NA</v>
      </c>
      <c r="AG716" s="40" t="s">
        <v>8</v>
      </c>
      <c r="AH716" s="94" t="s">
        <v>9</v>
      </c>
      <c r="AI716" s="40" t="s">
        <v>8</v>
      </c>
      <c r="AJ716" s="94" t="s">
        <v>9</v>
      </c>
      <c r="AK716" s="98">
        <v>100</v>
      </c>
      <c r="AL716" s="94" t="s">
        <v>9</v>
      </c>
      <c r="AM716" s="32">
        <f t="shared" si="344"/>
        <v>100</v>
      </c>
      <c r="AN716" s="40">
        <f t="shared" si="345"/>
        <v>100</v>
      </c>
      <c r="AO716" s="31" t="s">
        <v>2854</v>
      </c>
      <c r="AP716" s="30">
        <v>2015</v>
      </c>
      <c r="AQ716" s="30" t="s">
        <v>1126</v>
      </c>
      <c r="AR716" s="30" t="s">
        <v>196</v>
      </c>
      <c r="AS716" s="30" t="s">
        <v>577</v>
      </c>
      <c r="AT716" s="30" t="s">
        <v>578</v>
      </c>
      <c r="AU716" s="114" t="str">
        <f t="shared" si="346"/>
        <v>Eremenko, N.K., 2015</v>
      </c>
      <c r="AV716" s="24"/>
      <c r="AW716" s="34"/>
    </row>
    <row r="717" spans="1:49" s="21" customFormat="1" x14ac:dyDescent="0.3">
      <c r="A717" s="31" t="s">
        <v>2439</v>
      </c>
      <c r="B717" s="98">
        <v>4</v>
      </c>
      <c r="C717" s="32" t="s">
        <v>8</v>
      </c>
      <c r="D717" s="31" t="str">
        <f t="shared" si="339"/>
        <v>NA</v>
      </c>
      <c r="E717" s="32">
        <f t="shared" si="340"/>
        <v>4</v>
      </c>
      <c r="F717" s="40"/>
      <c r="G717" s="32" t="s">
        <v>8</v>
      </c>
      <c r="H717" s="30" t="s">
        <v>63</v>
      </c>
      <c r="I717" s="30" t="s">
        <v>580</v>
      </c>
      <c r="J717" s="30" t="s">
        <v>9</v>
      </c>
      <c r="K717" s="31"/>
      <c r="L717" s="31"/>
      <c r="M717" s="49" t="s">
        <v>303</v>
      </c>
      <c r="N717" s="31"/>
      <c r="O717" s="31"/>
      <c r="P717" s="30" t="s">
        <v>199</v>
      </c>
      <c r="Q717" s="31"/>
      <c r="R717" s="31" t="str">
        <f t="shared" si="335"/>
        <v>NA</v>
      </c>
      <c r="S717" s="31"/>
      <c r="T717" s="31"/>
      <c r="U717" s="31" t="s">
        <v>8</v>
      </c>
      <c r="V717" s="31"/>
      <c r="W717" s="31"/>
      <c r="X717" s="30" t="s">
        <v>29</v>
      </c>
      <c r="Y717" s="32" t="str">
        <f t="shared" si="341"/>
        <v>NA</v>
      </c>
      <c r="Z717" s="32" t="str">
        <f t="shared" si="342"/>
        <v>NA</v>
      </c>
      <c r="AA717" s="32" t="s">
        <v>8</v>
      </c>
      <c r="AB717" s="30" t="s">
        <v>9</v>
      </c>
      <c r="AC717" s="32">
        <f t="shared" si="336"/>
        <v>5.45</v>
      </c>
      <c r="AD717" s="32">
        <f t="shared" si="337"/>
        <v>5.45</v>
      </c>
      <c r="AE717" s="32" t="str">
        <f t="shared" si="338"/>
        <v>NA</v>
      </c>
      <c r="AF717" s="32" t="str">
        <f t="shared" si="343"/>
        <v>NA</v>
      </c>
      <c r="AG717" s="40" t="s">
        <v>8</v>
      </c>
      <c r="AH717" s="94" t="s">
        <v>9</v>
      </c>
      <c r="AI717" s="40" t="s">
        <v>8</v>
      </c>
      <c r="AJ717" s="94" t="s">
        <v>9</v>
      </c>
      <c r="AK717" s="98">
        <v>200</v>
      </c>
      <c r="AL717" s="94" t="s">
        <v>9</v>
      </c>
      <c r="AM717" s="32">
        <f t="shared" si="344"/>
        <v>200</v>
      </c>
      <c r="AN717" s="40">
        <f t="shared" si="345"/>
        <v>200</v>
      </c>
      <c r="AO717" s="31" t="s">
        <v>2854</v>
      </c>
      <c r="AP717" s="30">
        <v>2015</v>
      </c>
      <c r="AQ717" s="30" t="s">
        <v>1126</v>
      </c>
      <c r="AR717" s="30" t="s">
        <v>196</v>
      </c>
      <c r="AS717" s="30" t="s">
        <v>577</v>
      </c>
      <c r="AT717" s="30" t="s">
        <v>578</v>
      </c>
      <c r="AU717" s="114" t="str">
        <f t="shared" si="346"/>
        <v>Eremenko, N.K., 2015</v>
      </c>
      <c r="AV717" s="24"/>
      <c r="AW717" s="34"/>
    </row>
    <row r="718" spans="1:49" s="21" customFormat="1" x14ac:dyDescent="0.3">
      <c r="A718" s="31" t="s">
        <v>2439</v>
      </c>
      <c r="B718" s="98">
        <v>4</v>
      </c>
      <c r="C718" s="32" t="s">
        <v>8</v>
      </c>
      <c r="D718" s="31" t="str">
        <f t="shared" si="339"/>
        <v>NA</v>
      </c>
      <c r="E718" s="32">
        <f t="shared" ref="E718:E728" si="347">IF(B718="NA",C718,B718)</f>
        <v>4</v>
      </c>
      <c r="F718" s="40"/>
      <c r="G718" s="32" t="s">
        <v>8</v>
      </c>
      <c r="H718" s="49" t="s">
        <v>1414</v>
      </c>
      <c r="I718" s="30" t="s">
        <v>9</v>
      </c>
      <c r="J718" s="30" t="s">
        <v>9</v>
      </c>
      <c r="K718" s="31"/>
      <c r="L718" s="31"/>
      <c r="M718" s="49" t="s">
        <v>303</v>
      </c>
      <c r="N718" s="31"/>
      <c r="O718" s="31"/>
      <c r="P718" s="30" t="s">
        <v>199</v>
      </c>
      <c r="Q718" s="31"/>
      <c r="R718" s="31" t="str">
        <f t="shared" si="335"/>
        <v>NA</v>
      </c>
      <c r="S718" s="31"/>
      <c r="T718" s="31"/>
      <c r="U718" s="31" t="s">
        <v>8</v>
      </c>
      <c r="V718" s="31"/>
      <c r="W718" s="31"/>
      <c r="X718" s="30" t="s">
        <v>29</v>
      </c>
      <c r="Y718" s="32" t="str">
        <f t="shared" ref="Y718:Y728" si="348">IF(AND(X718="CO Chemisorption",AA718&lt;&gt;"NA",AG718&lt;&gt;"NA"),AA718*AG718*0.001,"NA")</f>
        <v>NA</v>
      </c>
      <c r="Z718" s="32" t="str">
        <f t="shared" ref="Z718:Z728" si="349">IF(AND(X718="H2 Chemisorption",AA718&lt;&gt;"NA",AG718&lt;&gt;"NA"),AA718*AG718*0.001,"NA")</f>
        <v>NA</v>
      </c>
      <c r="AA718" s="32" t="s">
        <v>8</v>
      </c>
      <c r="AB718" s="30" t="s">
        <v>9</v>
      </c>
      <c r="AC718" s="32">
        <f t="shared" si="336"/>
        <v>4.3600000000000003</v>
      </c>
      <c r="AD718" s="32">
        <f t="shared" si="337"/>
        <v>4.3600000000000003</v>
      </c>
      <c r="AE718" s="32" t="str">
        <f t="shared" si="338"/>
        <v>NA</v>
      </c>
      <c r="AF718" s="32" t="str">
        <f t="shared" ref="AF718:AF728" si="350">IF(AND(AG718="NA",AE718&lt;&gt;"NA"),AE718,AG718)</f>
        <v>NA</v>
      </c>
      <c r="AG718" s="40" t="s">
        <v>8</v>
      </c>
      <c r="AH718" s="94" t="s">
        <v>9</v>
      </c>
      <c r="AI718" s="40" t="s">
        <v>8</v>
      </c>
      <c r="AJ718" s="94" t="s">
        <v>9</v>
      </c>
      <c r="AK718" s="98">
        <v>250</v>
      </c>
      <c r="AL718" s="94" t="s">
        <v>9</v>
      </c>
      <c r="AM718" s="32">
        <f t="shared" ref="AM718:AM728" si="351">IF(AND(AF718="NA",AK718&lt;&gt;"NA"),AK718,AF718)</f>
        <v>250</v>
      </c>
      <c r="AN718" s="40">
        <f t="shared" ref="AN718:AN728" si="352">IF(AND(AM718="NA",AI718&lt;&gt;"NA"),AI718,AM718)</f>
        <v>250</v>
      </c>
      <c r="AO718" s="31" t="s">
        <v>2854</v>
      </c>
      <c r="AP718" s="30">
        <v>2015</v>
      </c>
      <c r="AQ718" s="30" t="s">
        <v>1126</v>
      </c>
      <c r="AR718" s="30" t="s">
        <v>196</v>
      </c>
      <c r="AS718" s="30" t="s">
        <v>577</v>
      </c>
      <c r="AT718" s="30" t="s">
        <v>578</v>
      </c>
      <c r="AU718" s="114" t="str">
        <f t="shared" si="346"/>
        <v>Eremenko, N.K., 2015</v>
      </c>
      <c r="AV718" s="24"/>
      <c r="AW718" s="34"/>
    </row>
    <row r="719" spans="1:49" s="21" customFormat="1" x14ac:dyDescent="0.3">
      <c r="A719" s="30" t="s">
        <v>88</v>
      </c>
      <c r="B719" s="40" t="s">
        <v>8</v>
      </c>
      <c r="C719" s="94">
        <v>0.83</v>
      </c>
      <c r="D719" s="31" t="str">
        <f t="shared" si="339"/>
        <v>NA</v>
      </c>
      <c r="E719" s="32">
        <f t="shared" si="347"/>
        <v>0.83</v>
      </c>
      <c r="F719" s="98">
        <v>85.6</v>
      </c>
      <c r="G719" s="32">
        <f t="shared" si="334"/>
        <v>10313.253012048193</v>
      </c>
      <c r="H719" s="30" t="s">
        <v>86</v>
      </c>
      <c r="I719" s="30" t="s">
        <v>1130</v>
      </c>
      <c r="J719" s="30" t="s">
        <v>9</v>
      </c>
      <c r="K719" s="30">
        <v>773</v>
      </c>
      <c r="L719" s="30">
        <v>4</v>
      </c>
      <c r="M719" s="30" t="s">
        <v>10</v>
      </c>
      <c r="N719" s="30" t="s">
        <v>56</v>
      </c>
      <c r="O719" s="76">
        <v>10.5</v>
      </c>
      <c r="P719" s="30" t="s">
        <v>89</v>
      </c>
      <c r="Q719" s="30">
        <v>6.4</v>
      </c>
      <c r="R719" s="31">
        <f t="shared" si="335"/>
        <v>-4.0999999999999996</v>
      </c>
      <c r="S719" s="30">
        <v>4</v>
      </c>
      <c r="T719" s="30">
        <v>573</v>
      </c>
      <c r="U719" s="30" t="s">
        <v>1422</v>
      </c>
      <c r="V719" s="30">
        <v>2</v>
      </c>
      <c r="W719" s="30">
        <v>573</v>
      </c>
      <c r="X719" s="49" t="s">
        <v>17</v>
      </c>
      <c r="Y719" s="32">
        <f t="shared" si="348"/>
        <v>1.1187400000000001</v>
      </c>
      <c r="Z719" s="32" t="str">
        <f t="shared" si="349"/>
        <v>NA</v>
      </c>
      <c r="AA719" s="30">
        <v>85.4</v>
      </c>
      <c r="AB719" s="30" t="s">
        <v>9</v>
      </c>
      <c r="AC719" s="32" t="str">
        <f t="shared" si="336"/>
        <v>NA</v>
      </c>
      <c r="AD719" s="32">
        <f t="shared" si="337"/>
        <v>85.4</v>
      </c>
      <c r="AE719" s="32" t="str">
        <f t="shared" si="338"/>
        <v>NA</v>
      </c>
      <c r="AF719" s="32">
        <f t="shared" si="350"/>
        <v>13.1</v>
      </c>
      <c r="AG719" s="98">
        <v>13.1</v>
      </c>
      <c r="AH719" s="94" t="s">
        <v>9</v>
      </c>
      <c r="AI719" s="40" t="s">
        <v>8</v>
      </c>
      <c r="AJ719" s="94" t="s">
        <v>9</v>
      </c>
      <c r="AK719" s="40" t="s">
        <v>8</v>
      </c>
      <c r="AL719" s="94" t="s">
        <v>9</v>
      </c>
      <c r="AM719" s="32">
        <f t="shared" si="351"/>
        <v>13.1</v>
      </c>
      <c r="AN719" s="40">
        <f t="shared" si="352"/>
        <v>13.1</v>
      </c>
      <c r="AO719" s="31" t="s">
        <v>2854</v>
      </c>
      <c r="AP719" s="30">
        <v>2015</v>
      </c>
      <c r="AQ719" s="30" t="s">
        <v>1607</v>
      </c>
      <c r="AR719" s="49" t="s">
        <v>11</v>
      </c>
      <c r="AS719" s="30" t="s">
        <v>581</v>
      </c>
      <c r="AT719" s="30" t="s">
        <v>62</v>
      </c>
      <c r="AU719" s="114" t="str">
        <f t="shared" si="346"/>
        <v>Zhou, J., 2015</v>
      </c>
      <c r="AV719" s="53" t="s">
        <v>1934</v>
      </c>
      <c r="AW719" s="34"/>
    </row>
    <row r="720" spans="1:49" s="21" customFormat="1" x14ac:dyDescent="0.3">
      <c r="A720" s="30" t="s">
        <v>88</v>
      </c>
      <c r="B720" s="40" t="s">
        <v>8</v>
      </c>
      <c r="C720" s="94">
        <v>0.85</v>
      </c>
      <c r="D720" s="31" t="str">
        <f t="shared" si="339"/>
        <v>NA</v>
      </c>
      <c r="E720" s="32">
        <f t="shared" si="347"/>
        <v>0.85</v>
      </c>
      <c r="F720" s="98">
        <v>83.2</v>
      </c>
      <c r="G720" s="32">
        <f t="shared" si="334"/>
        <v>9788.2352941176468</v>
      </c>
      <c r="H720" s="31" t="s">
        <v>15</v>
      </c>
      <c r="I720" s="30" t="s">
        <v>1131</v>
      </c>
      <c r="J720" s="30" t="s">
        <v>9</v>
      </c>
      <c r="K720" s="30">
        <v>773</v>
      </c>
      <c r="L720" s="30">
        <v>4</v>
      </c>
      <c r="M720" s="30" t="s">
        <v>10</v>
      </c>
      <c r="N720" s="30" t="s">
        <v>56</v>
      </c>
      <c r="O720" s="76">
        <v>10.5</v>
      </c>
      <c r="P720" s="30" t="s">
        <v>89</v>
      </c>
      <c r="Q720" s="30">
        <v>6.3</v>
      </c>
      <c r="R720" s="31">
        <f t="shared" si="335"/>
        <v>-4.2</v>
      </c>
      <c r="S720" s="30">
        <v>4</v>
      </c>
      <c r="T720" s="30">
        <v>573</v>
      </c>
      <c r="U720" s="30" t="s">
        <v>1422</v>
      </c>
      <c r="V720" s="30">
        <v>2</v>
      </c>
      <c r="W720" s="30">
        <v>573</v>
      </c>
      <c r="X720" s="49" t="s">
        <v>17</v>
      </c>
      <c r="Y720" s="32">
        <f t="shared" si="348"/>
        <v>1.1187199999999997</v>
      </c>
      <c r="Z720" s="32" t="str">
        <f t="shared" si="349"/>
        <v>NA</v>
      </c>
      <c r="AA720" s="30">
        <v>60.8</v>
      </c>
      <c r="AB720" s="30" t="s">
        <v>9</v>
      </c>
      <c r="AC720" s="32" t="str">
        <f t="shared" si="336"/>
        <v>NA</v>
      </c>
      <c r="AD720" s="32">
        <f t="shared" si="337"/>
        <v>60.8</v>
      </c>
      <c r="AE720" s="32" t="str">
        <f t="shared" si="338"/>
        <v>NA</v>
      </c>
      <c r="AF720" s="32">
        <f t="shared" si="350"/>
        <v>18.399999999999999</v>
      </c>
      <c r="AG720" s="98">
        <v>18.399999999999999</v>
      </c>
      <c r="AH720" s="94" t="s">
        <v>9</v>
      </c>
      <c r="AI720" s="40" t="s">
        <v>8</v>
      </c>
      <c r="AJ720" s="94" t="s">
        <v>9</v>
      </c>
      <c r="AK720" s="40" t="s">
        <v>8</v>
      </c>
      <c r="AL720" s="94" t="s">
        <v>9</v>
      </c>
      <c r="AM720" s="32">
        <f t="shared" si="351"/>
        <v>18.399999999999999</v>
      </c>
      <c r="AN720" s="40">
        <f t="shared" si="352"/>
        <v>18.399999999999999</v>
      </c>
      <c r="AO720" s="31" t="s">
        <v>2854</v>
      </c>
      <c r="AP720" s="30">
        <v>2015</v>
      </c>
      <c r="AQ720" s="30" t="s">
        <v>1607</v>
      </c>
      <c r="AR720" s="49" t="s">
        <v>11</v>
      </c>
      <c r="AS720" s="30" t="s">
        <v>581</v>
      </c>
      <c r="AT720" s="30" t="s">
        <v>62</v>
      </c>
      <c r="AU720" s="114" t="str">
        <f t="shared" si="346"/>
        <v>Zhou, J., 2015</v>
      </c>
      <c r="AV720" s="53" t="s">
        <v>1934</v>
      </c>
      <c r="AW720" s="34"/>
    </row>
    <row r="721" spans="1:49" s="21" customFormat="1" x14ac:dyDescent="0.3">
      <c r="A721" s="30" t="s">
        <v>88</v>
      </c>
      <c r="B721" s="40" t="s">
        <v>8</v>
      </c>
      <c r="C721" s="94">
        <v>0.9</v>
      </c>
      <c r="D721" s="31" t="str">
        <f t="shared" si="339"/>
        <v>NA</v>
      </c>
      <c r="E721" s="32">
        <f t="shared" si="347"/>
        <v>0.9</v>
      </c>
      <c r="F721" s="98">
        <v>92.5</v>
      </c>
      <c r="G721" s="32">
        <f t="shared" si="334"/>
        <v>10277.777777777777</v>
      </c>
      <c r="H721" s="30" t="s">
        <v>582</v>
      </c>
      <c r="I721" s="30" t="s">
        <v>1132</v>
      </c>
      <c r="J721" s="30" t="s">
        <v>9</v>
      </c>
      <c r="K721" s="30">
        <v>773</v>
      </c>
      <c r="L721" s="30">
        <v>4</v>
      </c>
      <c r="M721" s="30" t="s">
        <v>10</v>
      </c>
      <c r="N721" s="30" t="s">
        <v>56</v>
      </c>
      <c r="O721" s="76">
        <v>10.5</v>
      </c>
      <c r="P721" s="30" t="s">
        <v>89</v>
      </c>
      <c r="Q721" s="30">
        <v>6.1</v>
      </c>
      <c r="R721" s="31">
        <f t="shared" si="335"/>
        <v>-4.4000000000000004</v>
      </c>
      <c r="S721" s="30">
        <v>4</v>
      </c>
      <c r="T721" s="30">
        <v>573</v>
      </c>
      <c r="U721" s="30" t="s">
        <v>1422</v>
      </c>
      <c r="V721" s="30">
        <v>2</v>
      </c>
      <c r="W721" s="30">
        <v>573</v>
      </c>
      <c r="X721" s="49" t="s">
        <v>17</v>
      </c>
      <c r="Y721" s="32">
        <f t="shared" si="348"/>
        <v>1.1241300000000001</v>
      </c>
      <c r="Z721" s="32" t="str">
        <f t="shared" si="349"/>
        <v>NA</v>
      </c>
      <c r="AA721" s="30">
        <v>70.7</v>
      </c>
      <c r="AB721" s="30" t="s">
        <v>9</v>
      </c>
      <c r="AC721" s="32" t="str">
        <f t="shared" si="336"/>
        <v>NA</v>
      </c>
      <c r="AD721" s="32">
        <f t="shared" si="337"/>
        <v>70.7</v>
      </c>
      <c r="AE721" s="32" t="str">
        <f t="shared" si="338"/>
        <v>NA</v>
      </c>
      <c r="AF721" s="32">
        <f t="shared" si="350"/>
        <v>15.9</v>
      </c>
      <c r="AG721" s="98">
        <v>15.9</v>
      </c>
      <c r="AH721" s="94" t="s">
        <v>9</v>
      </c>
      <c r="AI721" s="40" t="s">
        <v>8</v>
      </c>
      <c r="AJ721" s="94" t="s">
        <v>9</v>
      </c>
      <c r="AK721" s="40" t="s">
        <v>8</v>
      </c>
      <c r="AL721" s="94" t="s">
        <v>9</v>
      </c>
      <c r="AM721" s="32">
        <f t="shared" si="351"/>
        <v>15.9</v>
      </c>
      <c r="AN721" s="40">
        <f t="shared" si="352"/>
        <v>15.9</v>
      </c>
      <c r="AO721" s="31" t="s">
        <v>2854</v>
      </c>
      <c r="AP721" s="30">
        <v>2015</v>
      </c>
      <c r="AQ721" s="30" t="s">
        <v>1607</v>
      </c>
      <c r="AR721" s="49" t="s">
        <v>11</v>
      </c>
      <c r="AS721" s="30" t="s">
        <v>581</v>
      </c>
      <c r="AT721" s="30" t="s">
        <v>62</v>
      </c>
      <c r="AU721" s="114" t="str">
        <f t="shared" si="346"/>
        <v>Zhou, J., 2015</v>
      </c>
      <c r="AV721" s="53" t="s">
        <v>1934</v>
      </c>
      <c r="AW721" s="34"/>
    </row>
    <row r="722" spans="1:49" s="21" customFormat="1" x14ac:dyDescent="0.3">
      <c r="A722" s="30" t="s">
        <v>88</v>
      </c>
      <c r="B722" s="40" t="s">
        <v>8</v>
      </c>
      <c r="C722" s="94">
        <v>0.85</v>
      </c>
      <c r="D722" s="31" t="str">
        <f t="shared" si="339"/>
        <v>NA</v>
      </c>
      <c r="E722" s="32">
        <f t="shared" si="347"/>
        <v>0.85</v>
      </c>
      <c r="F722" s="98">
        <v>102.3</v>
      </c>
      <c r="G722" s="32">
        <f t="shared" si="334"/>
        <v>12035.294117647059</v>
      </c>
      <c r="H722" s="30" t="s">
        <v>582</v>
      </c>
      <c r="I722" s="30" t="s">
        <v>1133</v>
      </c>
      <c r="J722" s="30" t="s">
        <v>9</v>
      </c>
      <c r="K722" s="30">
        <v>773</v>
      </c>
      <c r="L722" s="30">
        <v>4</v>
      </c>
      <c r="M722" s="30" t="s">
        <v>10</v>
      </c>
      <c r="N722" s="30" t="s">
        <v>56</v>
      </c>
      <c r="O722" s="76">
        <v>10.5</v>
      </c>
      <c r="P722" s="30" t="s">
        <v>89</v>
      </c>
      <c r="Q722" s="30">
        <v>6.5</v>
      </c>
      <c r="R722" s="31">
        <f t="shared" si="335"/>
        <v>-4</v>
      </c>
      <c r="S722" s="30">
        <v>4</v>
      </c>
      <c r="T722" s="30">
        <v>573</v>
      </c>
      <c r="U722" s="30" t="s">
        <v>1422</v>
      </c>
      <c r="V722" s="30">
        <v>2</v>
      </c>
      <c r="W722" s="30">
        <v>573</v>
      </c>
      <c r="X722" s="49" t="s">
        <v>17</v>
      </c>
      <c r="Y722" s="32">
        <f t="shared" si="348"/>
        <v>1.1205600000000002</v>
      </c>
      <c r="Z722" s="32" t="str">
        <f t="shared" si="349"/>
        <v>NA</v>
      </c>
      <c r="AA722" s="30">
        <v>81.2</v>
      </c>
      <c r="AB722" s="30" t="s">
        <v>9</v>
      </c>
      <c r="AC722" s="32" t="str">
        <f t="shared" si="336"/>
        <v>NA</v>
      </c>
      <c r="AD722" s="32">
        <f t="shared" si="337"/>
        <v>81.2</v>
      </c>
      <c r="AE722" s="32" t="str">
        <f t="shared" si="338"/>
        <v>NA</v>
      </c>
      <c r="AF722" s="32">
        <f t="shared" si="350"/>
        <v>13.8</v>
      </c>
      <c r="AG722" s="98">
        <v>13.8</v>
      </c>
      <c r="AH722" s="94" t="s">
        <v>9</v>
      </c>
      <c r="AI722" s="40" t="s">
        <v>8</v>
      </c>
      <c r="AJ722" s="94" t="s">
        <v>9</v>
      </c>
      <c r="AK722" s="40" t="s">
        <v>8</v>
      </c>
      <c r="AL722" s="94" t="s">
        <v>9</v>
      </c>
      <c r="AM722" s="32">
        <f t="shared" si="351"/>
        <v>13.8</v>
      </c>
      <c r="AN722" s="40">
        <f t="shared" si="352"/>
        <v>13.8</v>
      </c>
      <c r="AO722" s="31" t="s">
        <v>2854</v>
      </c>
      <c r="AP722" s="30">
        <v>2015</v>
      </c>
      <c r="AQ722" s="30" t="s">
        <v>1607</v>
      </c>
      <c r="AR722" s="49" t="s">
        <v>11</v>
      </c>
      <c r="AS722" s="30" t="s">
        <v>581</v>
      </c>
      <c r="AT722" s="30" t="s">
        <v>62</v>
      </c>
      <c r="AU722" s="114" t="str">
        <f t="shared" si="346"/>
        <v>Zhou, J., 2015</v>
      </c>
      <c r="AV722" s="53" t="s">
        <v>1934</v>
      </c>
      <c r="AW722" s="34"/>
    </row>
    <row r="723" spans="1:49" s="21" customFormat="1" x14ac:dyDescent="0.3">
      <c r="A723" s="30" t="s">
        <v>88</v>
      </c>
      <c r="B723" s="40" t="s">
        <v>8</v>
      </c>
      <c r="C723" s="94">
        <v>0.5</v>
      </c>
      <c r="D723" s="31" t="str">
        <f t="shared" si="339"/>
        <v>NA</v>
      </c>
      <c r="E723" s="32">
        <f t="shared" si="347"/>
        <v>0.5</v>
      </c>
      <c r="F723" s="98">
        <v>94.9</v>
      </c>
      <c r="G723" s="32">
        <f t="shared" si="334"/>
        <v>18980</v>
      </c>
      <c r="H723" s="30" t="s">
        <v>582</v>
      </c>
      <c r="I723" s="30" t="s">
        <v>1134</v>
      </c>
      <c r="J723" s="30" t="s">
        <v>9</v>
      </c>
      <c r="K723" s="30">
        <v>773</v>
      </c>
      <c r="L723" s="30">
        <v>4</v>
      </c>
      <c r="M723" s="30" t="s">
        <v>10</v>
      </c>
      <c r="N723" s="30" t="s">
        <v>56</v>
      </c>
      <c r="O723" s="76">
        <v>10.5</v>
      </c>
      <c r="P723" s="30" t="s">
        <v>89</v>
      </c>
      <c r="Q723" s="30">
        <v>6.2</v>
      </c>
      <c r="R723" s="31">
        <f t="shared" si="335"/>
        <v>-4.3</v>
      </c>
      <c r="S723" s="30">
        <v>4</v>
      </c>
      <c r="T723" s="30">
        <v>573</v>
      </c>
      <c r="U723" s="30" t="s">
        <v>1422</v>
      </c>
      <c r="V723" s="30">
        <v>2</v>
      </c>
      <c r="W723" s="30">
        <v>573</v>
      </c>
      <c r="X723" s="49" t="s">
        <v>17</v>
      </c>
      <c r="Y723" s="32">
        <f t="shared" si="348"/>
        <v>1.1231999999999998</v>
      </c>
      <c r="Z723" s="32" t="str">
        <f t="shared" si="349"/>
        <v>NA</v>
      </c>
      <c r="AA723" s="30">
        <v>96</v>
      </c>
      <c r="AB723" s="30" t="s">
        <v>9</v>
      </c>
      <c r="AC723" s="32" t="str">
        <f t="shared" si="336"/>
        <v>NA</v>
      </c>
      <c r="AD723" s="32">
        <f t="shared" si="337"/>
        <v>96</v>
      </c>
      <c r="AE723" s="32" t="str">
        <f t="shared" si="338"/>
        <v>NA</v>
      </c>
      <c r="AF723" s="32">
        <f t="shared" si="350"/>
        <v>11.7</v>
      </c>
      <c r="AG723" s="98">
        <v>11.7</v>
      </c>
      <c r="AH723" s="94" t="s">
        <v>9</v>
      </c>
      <c r="AI723" s="40" t="s">
        <v>8</v>
      </c>
      <c r="AJ723" s="94" t="s">
        <v>9</v>
      </c>
      <c r="AK723" s="40" t="s">
        <v>8</v>
      </c>
      <c r="AL723" s="94" t="s">
        <v>9</v>
      </c>
      <c r="AM723" s="32">
        <f t="shared" si="351"/>
        <v>11.7</v>
      </c>
      <c r="AN723" s="40">
        <f t="shared" si="352"/>
        <v>11.7</v>
      </c>
      <c r="AO723" s="31" t="s">
        <v>2854</v>
      </c>
      <c r="AP723" s="30">
        <v>2015</v>
      </c>
      <c r="AQ723" s="30" t="s">
        <v>1607</v>
      </c>
      <c r="AR723" s="49" t="s">
        <v>11</v>
      </c>
      <c r="AS723" s="30" t="s">
        <v>581</v>
      </c>
      <c r="AT723" s="30" t="s">
        <v>62</v>
      </c>
      <c r="AU723" s="114" t="str">
        <f t="shared" si="346"/>
        <v>Zhou, J., 2015</v>
      </c>
      <c r="AV723" s="53" t="s">
        <v>1934</v>
      </c>
      <c r="AW723" s="34"/>
    </row>
    <row r="724" spans="1:49" s="21" customFormat="1" x14ac:dyDescent="0.3">
      <c r="A724" s="30" t="s">
        <v>88</v>
      </c>
      <c r="B724" s="40" t="s">
        <v>8</v>
      </c>
      <c r="C724" s="94">
        <v>0.86</v>
      </c>
      <c r="D724" s="31" t="str">
        <f t="shared" si="339"/>
        <v>NA</v>
      </c>
      <c r="E724" s="32">
        <f t="shared" si="347"/>
        <v>0.86</v>
      </c>
      <c r="F724" s="98">
        <v>94.9</v>
      </c>
      <c r="G724" s="32">
        <f t="shared" si="334"/>
        <v>11034.883720930233</v>
      </c>
      <c r="H724" s="30" t="s">
        <v>582</v>
      </c>
      <c r="I724" s="30" t="s">
        <v>1134</v>
      </c>
      <c r="J724" s="30" t="s">
        <v>9</v>
      </c>
      <c r="K724" s="30">
        <v>773</v>
      </c>
      <c r="L724" s="30">
        <v>4</v>
      </c>
      <c r="M724" s="30" t="s">
        <v>10</v>
      </c>
      <c r="N724" s="30" t="s">
        <v>56</v>
      </c>
      <c r="O724" s="76">
        <v>10.5</v>
      </c>
      <c r="P724" s="30" t="s">
        <v>89</v>
      </c>
      <c r="Q724" s="30">
        <v>6.2</v>
      </c>
      <c r="R724" s="31">
        <f t="shared" si="335"/>
        <v>-4.3</v>
      </c>
      <c r="S724" s="30">
        <v>4</v>
      </c>
      <c r="T724" s="30">
        <v>573</v>
      </c>
      <c r="U724" s="30" t="s">
        <v>1422</v>
      </c>
      <c r="V724" s="30">
        <v>2</v>
      </c>
      <c r="W724" s="30">
        <v>573</v>
      </c>
      <c r="X724" s="49" t="s">
        <v>17</v>
      </c>
      <c r="Y724" s="32">
        <f t="shared" si="348"/>
        <v>1.1222000000000001</v>
      </c>
      <c r="Z724" s="32" t="str">
        <f t="shared" si="349"/>
        <v>NA</v>
      </c>
      <c r="AA724" s="30">
        <v>90.5</v>
      </c>
      <c r="AB724" s="30" t="s">
        <v>9</v>
      </c>
      <c r="AC724" s="32" t="str">
        <f t="shared" si="336"/>
        <v>NA</v>
      </c>
      <c r="AD724" s="32">
        <f t="shared" si="337"/>
        <v>90.5</v>
      </c>
      <c r="AE724" s="32" t="str">
        <f t="shared" si="338"/>
        <v>NA</v>
      </c>
      <c r="AF724" s="32">
        <f t="shared" si="350"/>
        <v>12.4</v>
      </c>
      <c r="AG724" s="98">
        <v>12.4</v>
      </c>
      <c r="AH724" s="94" t="s">
        <v>9</v>
      </c>
      <c r="AI724" s="40" t="s">
        <v>8</v>
      </c>
      <c r="AJ724" s="94" t="s">
        <v>9</v>
      </c>
      <c r="AK724" s="40" t="s">
        <v>8</v>
      </c>
      <c r="AL724" s="94" t="s">
        <v>9</v>
      </c>
      <c r="AM724" s="32">
        <f t="shared" si="351"/>
        <v>12.4</v>
      </c>
      <c r="AN724" s="40">
        <f t="shared" si="352"/>
        <v>12.4</v>
      </c>
      <c r="AO724" s="31" t="s">
        <v>2854</v>
      </c>
      <c r="AP724" s="30">
        <v>2015</v>
      </c>
      <c r="AQ724" s="30" t="s">
        <v>1607</v>
      </c>
      <c r="AR724" s="49" t="s">
        <v>11</v>
      </c>
      <c r="AS724" s="30" t="s">
        <v>581</v>
      </c>
      <c r="AT724" s="30" t="s">
        <v>62</v>
      </c>
      <c r="AU724" s="114" t="str">
        <f t="shared" si="346"/>
        <v>Zhou, J., 2015</v>
      </c>
      <c r="AV724" s="53" t="s">
        <v>1934</v>
      </c>
      <c r="AW724" s="34"/>
    </row>
    <row r="725" spans="1:49" s="21" customFormat="1" x14ac:dyDescent="0.3">
      <c r="A725" s="30" t="s">
        <v>88</v>
      </c>
      <c r="B725" s="40" t="s">
        <v>8</v>
      </c>
      <c r="C725" s="94">
        <v>1.74</v>
      </c>
      <c r="D725" s="31" t="str">
        <f t="shared" si="339"/>
        <v>NA</v>
      </c>
      <c r="E725" s="32">
        <f t="shared" si="347"/>
        <v>1.74</v>
      </c>
      <c r="F725" s="98">
        <v>94.9</v>
      </c>
      <c r="G725" s="32">
        <f t="shared" si="334"/>
        <v>5454.022988505747</v>
      </c>
      <c r="H725" s="30" t="s">
        <v>582</v>
      </c>
      <c r="I725" s="30" t="s">
        <v>1134</v>
      </c>
      <c r="J725" s="30" t="s">
        <v>9</v>
      </c>
      <c r="K725" s="30">
        <v>773</v>
      </c>
      <c r="L725" s="30">
        <v>4</v>
      </c>
      <c r="M725" s="30" t="s">
        <v>10</v>
      </c>
      <c r="N725" s="30" t="s">
        <v>56</v>
      </c>
      <c r="O725" s="76">
        <v>10.5</v>
      </c>
      <c r="P725" s="30" t="s">
        <v>89</v>
      </c>
      <c r="Q725" s="30">
        <v>6.2</v>
      </c>
      <c r="R725" s="31">
        <f t="shared" si="335"/>
        <v>-4.3</v>
      </c>
      <c r="S725" s="30">
        <v>4</v>
      </c>
      <c r="T725" s="30">
        <v>573</v>
      </c>
      <c r="U725" s="30" t="s">
        <v>1422</v>
      </c>
      <c r="V725" s="30">
        <v>2</v>
      </c>
      <c r="W725" s="30">
        <v>573</v>
      </c>
      <c r="X725" s="49" t="s">
        <v>17</v>
      </c>
      <c r="Y725" s="32">
        <f t="shared" si="348"/>
        <v>1.1206800000000001</v>
      </c>
      <c r="Z725" s="32" t="str">
        <f t="shared" si="349"/>
        <v>NA</v>
      </c>
      <c r="AA725" s="30">
        <v>84.9</v>
      </c>
      <c r="AB725" s="30" t="s">
        <v>9</v>
      </c>
      <c r="AC725" s="32" t="str">
        <f t="shared" si="336"/>
        <v>NA</v>
      </c>
      <c r="AD725" s="32">
        <f t="shared" si="337"/>
        <v>84.9</v>
      </c>
      <c r="AE725" s="32" t="str">
        <f t="shared" si="338"/>
        <v>NA</v>
      </c>
      <c r="AF725" s="32">
        <f t="shared" si="350"/>
        <v>13.2</v>
      </c>
      <c r="AG725" s="98">
        <v>13.2</v>
      </c>
      <c r="AH725" s="94" t="s">
        <v>9</v>
      </c>
      <c r="AI725" s="40" t="s">
        <v>8</v>
      </c>
      <c r="AJ725" s="94" t="s">
        <v>9</v>
      </c>
      <c r="AK725" s="40" t="s">
        <v>8</v>
      </c>
      <c r="AL725" s="94" t="s">
        <v>9</v>
      </c>
      <c r="AM725" s="32">
        <f t="shared" si="351"/>
        <v>13.2</v>
      </c>
      <c r="AN725" s="40">
        <f t="shared" si="352"/>
        <v>13.2</v>
      </c>
      <c r="AO725" s="31" t="s">
        <v>2854</v>
      </c>
      <c r="AP725" s="30">
        <v>2015</v>
      </c>
      <c r="AQ725" s="30" t="s">
        <v>1607</v>
      </c>
      <c r="AR725" s="49" t="s">
        <v>11</v>
      </c>
      <c r="AS725" s="30" t="s">
        <v>581</v>
      </c>
      <c r="AT725" s="30" t="s">
        <v>62</v>
      </c>
      <c r="AU725" s="114" t="str">
        <f t="shared" si="346"/>
        <v>Zhou, J., 2015</v>
      </c>
      <c r="AV725" s="53" t="s">
        <v>1934</v>
      </c>
      <c r="AW725" s="34"/>
    </row>
    <row r="726" spans="1:49" s="21" customFormat="1" x14ac:dyDescent="0.3">
      <c r="A726" s="30" t="s">
        <v>88</v>
      </c>
      <c r="B726" s="40" t="s">
        <v>8</v>
      </c>
      <c r="C726" s="94">
        <v>2.4900000000000002</v>
      </c>
      <c r="D726" s="31" t="str">
        <f t="shared" si="339"/>
        <v>NA</v>
      </c>
      <c r="E726" s="32">
        <f t="shared" si="347"/>
        <v>2.4900000000000002</v>
      </c>
      <c r="F726" s="98">
        <v>94.9</v>
      </c>
      <c r="G726" s="32">
        <f t="shared" si="334"/>
        <v>3811.2449799196784</v>
      </c>
      <c r="H726" s="30" t="s">
        <v>582</v>
      </c>
      <c r="I726" s="30" t="s">
        <v>1134</v>
      </c>
      <c r="J726" s="30" t="s">
        <v>9</v>
      </c>
      <c r="K726" s="30">
        <v>773</v>
      </c>
      <c r="L726" s="30">
        <v>4</v>
      </c>
      <c r="M726" s="30" t="s">
        <v>10</v>
      </c>
      <c r="N726" s="30" t="s">
        <v>56</v>
      </c>
      <c r="O726" s="76">
        <v>10.5</v>
      </c>
      <c r="P726" s="30" t="s">
        <v>89</v>
      </c>
      <c r="Q726" s="30">
        <v>6.2</v>
      </c>
      <c r="R726" s="31">
        <f t="shared" si="335"/>
        <v>-4.3</v>
      </c>
      <c r="S726" s="30">
        <v>4</v>
      </c>
      <c r="T726" s="30">
        <v>573</v>
      </c>
      <c r="U726" s="30" t="s">
        <v>1422</v>
      </c>
      <c r="V726" s="30">
        <v>2</v>
      </c>
      <c r="W726" s="30">
        <v>573</v>
      </c>
      <c r="X726" s="49" t="s">
        <v>17</v>
      </c>
      <c r="Y726" s="32">
        <f t="shared" si="348"/>
        <v>1.1234999999999999</v>
      </c>
      <c r="Z726" s="32" t="str">
        <f t="shared" si="349"/>
        <v>NA</v>
      </c>
      <c r="AA726" s="30">
        <v>64.2</v>
      </c>
      <c r="AB726" s="30" t="s">
        <v>9</v>
      </c>
      <c r="AC726" s="32" t="str">
        <f t="shared" si="336"/>
        <v>NA</v>
      </c>
      <c r="AD726" s="32">
        <f t="shared" si="337"/>
        <v>64.2</v>
      </c>
      <c r="AE726" s="32" t="str">
        <f t="shared" si="338"/>
        <v>NA</v>
      </c>
      <c r="AF726" s="32">
        <f t="shared" si="350"/>
        <v>17.5</v>
      </c>
      <c r="AG726" s="98">
        <v>17.5</v>
      </c>
      <c r="AH726" s="94" t="s">
        <v>9</v>
      </c>
      <c r="AI726" s="40" t="s">
        <v>8</v>
      </c>
      <c r="AJ726" s="94" t="s">
        <v>9</v>
      </c>
      <c r="AK726" s="40" t="s">
        <v>8</v>
      </c>
      <c r="AL726" s="94" t="s">
        <v>9</v>
      </c>
      <c r="AM726" s="32">
        <f t="shared" si="351"/>
        <v>17.5</v>
      </c>
      <c r="AN726" s="40">
        <f t="shared" si="352"/>
        <v>17.5</v>
      </c>
      <c r="AO726" s="31" t="s">
        <v>2854</v>
      </c>
      <c r="AP726" s="30">
        <v>2015</v>
      </c>
      <c r="AQ726" s="30" t="s">
        <v>1607</v>
      </c>
      <c r="AR726" s="49" t="s">
        <v>11</v>
      </c>
      <c r="AS726" s="30" t="s">
        <v>581</v>
      </c>
      <c r="AT726" s="30" t="s">
        <v>62</v>
      </c>
      <c r="AU726" s="114" t="str">
        <f t="shared" si="346"/>
        <v>Zhou, J., 2015</v>
      </c>
      <c r="AV726" s="53" t="s">
        <v>1934</v>
      </c>
      <c r="AW726" s="34"/>
    </row>
    <row r="727" spans="1:49" s="21" customFormat="1" x14ac:dyDescent="0.3">
      <c r="A727" s="30" t="s">
        <v>14</v>
      </c>
      <c r="B727" s="98">
        <v>1</v>
      </c>
      <c r="C727" s="32" t="s">
        <v>8</v>
      </c>
      <c r="D727" s="31" t="str">
        <f t="shared" si="339"/>
        <v>NA</v>
      </c>
      <c r="E727" s="32">
        <f t="shared" si="347"/>
        <v>1</v>
      </c>
      <c r="F727" s="98">
        <v>1200</v>
      </c>
      <c r="G727" s="32">
        <f t="shared" si="334"/>
        <v>120000</v>
      </c>
      <c r="H727" s="30" t="s">
        <v>63</v>
      </c>
      <c r="I727" s="30" t="s">
        <v>1138</v>
      </c>
      <c r="J727" s="30" t="s">
        <v>9</v>
      </c>
      <c r="K727" s="31"/>
      <c r="L727" s="31"/>
      <c r="M727" s="30" t="s">
        <v>10</v>
      </c>
      <c r="N727" s="49" t="s">
        <v>56</v>
      </c>
      <c r="O727" s="31"/>
      <c r="P727" s="30" t="s">
        <v>199</v>
      </c>
      <c r="Q727" s="31"/>
      <c r="R727" s="31" t="str">
        <f t="shared" si="335"/>
        <v>NA</v>
      </c>
      <c r="S727" s="31"/>
      <c r="T727" s="31"/>
      <c r="U727" s="30" t="s">
        <v>1422</v>
      </c>
      <c r="V727" s="30">
        <v>2</v>
      </c>
      <c r="W727" s="30">
        <v>523</v>
      </c>
      <c r="X727" s="49" t="s">
        <v>17</v>
      </c>
      <c r="Y727" s="32" t="str">
        <f t="shared" si="348"/>
        <v>NA</v>
      </c>
      <c r="Z727" s="32" t="str">
        <f t="shared" si="349"/>
        <v>NA</v>
      </c>
      <c r="AA727" s="30">
        <v>26</v>
      </c>
      <c r="AB727" s="30" t="s">
        <v>9</v>
      </c>
      <c r="AC727" s="32" t="str">
        <f t="shared" si="336"/>
        <v>NA</v>
      </c>
      <c r="AD727" s="32">
        <f t="shared" si="337"/>
        <v>26</v>
      </c>
      <c r="AE727" s="32">
        <f t="shared" si="338"/>
        <v>41.92307692307692</v>
      </c>
      <c r="AF727" s="32">
        <f t="shared" si="350"/>
        <v>41.92307692307692</v>
      </c>
      <c r="AG727" s="40" t="s">
        <v>8</v>
      </c>
      <c r="AH727" s="94" t="s">
        <v>9</v>
      </c>
      <c r="AI727" s="40" t="s">
        <v>8</v>
      </c>
      <c r="AJ727" s="94" t="s">
        <v>9</v>
      </c>
      <c r="AK727" s="40" t="s">
        <v>8</v>
      </c>
      <c r="AL727" s="94" t="s">
        <v>9</v>
      </c>
      <c r="AM727" s="32">
        <f t="shared" si="351"/>
        <v>41.92307692307692</v>
      </c>
      <c r="AN727" s="40">
        <f t="shared" si="352"/>
        <v>41.92307692307692</v>
      </c>
      <c r="AO727" s="34" t="s">
        <v>2841</v>
      </c>
      <c r="AP727" s="30">
        <v>2015</v>
      </c>
      <c r="AQ727" s="30" t="s">
        <v>1825</v>
      </c>
      <c r="AR727" s="30" t="s">
        <v>1135</v>
      </c>
      <c r="AS727" s="30" t="s">
        <v>583</v>
      </c>
      <c r="AT727" s="30" t="s">
        <v>62</v>
      </c>
      <c r="AU727" s="114" t="str">
        <f t="shared" si="346"/>
        <v>Martin-Martinez, M., 2015</v>
      </c>
      <c r="AV727" s="24"/>
      <c r="AW727" s="34"/>
    </row>
    <row r="728" spans="1:49" s="21" customFormat="1" x14ac:dyDescent="0.3">
      <c r="A728" s="30" t="s">
        <v>113</v>
      </c>
      <c r="B728" s="98">
        <v>5</v>
      </c>
      <c r="C728" s="94">
        <v>5</v>
      </c>
      <c r="D728" s="31">
        <f t="shared" si="339"/>
        <v>0</v>
      </c>
      <c r="E728" s="32">
        <f t="shared" si="347"/>
        <v>5</v>
      </c>
      <c r="F728" s="40"/>
      <c r="G728" s="32" t="s">
        <v>8</v>
      </c>
      <c r="H728" s="30" t="s">
        <v>63</v>
      </c>
      <c r="I728" s="30" t="s">
        <v>754</v>
      </c>
      <c r="J728" s="30" t="s">
        <v>8</v>
      </c>
      <c r="K728" s="31"/>
      <c r="L728" s="31"/>
      <c r="M728" s="49"/>
      <c r="N728" s="31"/>
      <c r="O728" s="31"/>
      <c r="P728" s="30" t="s">
        <v>199</v>
      </c>
      <c r="Q728" s="31"/>
      <c r="R728" s="31" t="str">
        <f t="shared" si="335"/>
        <v>NA</v>
      </c>
      <c r="S728" s="31"/>
      <c r="T728" s="31"/>
      <c r="U728" s="31" t="s">
        <v>8</v>
      </c>
      <c r="V728" s="31"/>
      <c r="W728" s="31"/>
      <c r="X728" s="49" t="s">
        <v>17</v>
      </c>
      <c r="Y728" s="32" t="str">
        <f t="shared" si="348"/>
        <v>NA</v>
      </c>
      <c r="Z728" s="32" t="str">
        <f t="shared" si="349"/>
        <v>NA</v>
      </c>
      <c r="AA728" s="30">
        <v>23.3</v>
      </c>
      <c r="AB728" s="30" t="s">
        <v>9</v>
      </c>
      <c r="AC728" s="32" t="str">
        <f t="shared" si="336"/>
        <v>NA</v>
      </c>
      <c r="AD728" s="32">
        <f t="shared" si="337"/>
        <v>23.3</v>
      </c>
      <c r="AE728" s="32">
        <f t="shared" si="338"/>
        <v>46.781115879828327</v>
      </c>
      <c r="AF728" s="32">
        <f t="shared" si="350"/>
        <v>46.781115879828327</v>
      </c>
      <c r="AG728" s="40" t="s">
        <v>8</v>
      </c>
      <c r="AH728" s="94" t="s">
        <v>9</v>
      </c>
      <c r="AI728" s="40" t="s">
        <v>8</v>
      </c>
      <c r="AJ728" s="94" t="s">
        <v>9</v>
      </c>
      <c r="AK728" s="98">
        <v>30</v>
      </c>
      <c r="AL728" s="94" t="s">
        <v>9</v>
      </c>
      <c r="AM728" s="32">
        <f t="shared" si="351"/>
        <v>46.781115879828327</v>
      </c>
      <c r="AN728" s="40">
        <f t="shared" si="352"/>
        <v>46.781115879828327</v>
      </c>
      <c r="AO728" s="49" t="s">
        <v>2843</v>
      </c>
      <c r="AP728" s="30">
        <v>2015</v>
      </c>
      <c r="AQ728" s="30" t="s">
        <v>1826</v>
      </c>
      <c r="AR728" s="30" t="s">
        <v>39</v>
      </c>
      <c r="AS728" s="30" t="s">
        <v>585</v>
      </c>
      <c r="AT728" s="30" t="s">
        <v>1139</v>
      </c>
      <c r="AU728" s="114" t="str">
        <f t="shared" si="346"/>
        <v>Su, J., 2015</v>
      </c>
      <c r="AV728" s="51"/>
      <c r="AW728" s="34"/>
    </row>
    <row r="729" spans="1:49" s="21" customFormat="1" x14ac:dyDescent="0.3">
      <c r="A729" s="30" t="s">
        <v>113</v>
      </c>
      <c r="B729" s="98">
        <v>1.2</v>
      </c>
      <c r="C729" s="94">
        <v>1.2</v>
      </c>
      <c r="D729" s="31">
        <f t="shared" si="339"/>
        <v>0</v>
      </c>
      <c r="E729" s="32">
        <f>IF(B729="NA",C729,B729)</f>
        <v>1.2</v>
      </c>
      <c r="F729" s="40"/>
      <c r="G729" s="32" t="s">
        <v>8</v>
      </c>
      <c r="H729" s="49" t="s">
        <v>1414</v>
      </c>
      <c r="I729" s="30" t="s">
        <v>755</v>
      </c>
      <c r="J729" s="30" t="s">
        <v>8</v>
      </c>
      <c r="K729" s="31"/>
      <c r="L729" s="31"/>
      <c r="M729" s="49"/>
      <c r="N729" s="31"/>
      <c r="O729" s="31"/>
      <c r="P729" s="30" t="s">
        <v>199</v>
      </c>
      <c r="Q729" s="60">
        <v>8.5</v>
      </c>
      <c r="R729" s="31" t="str">
        <f t="shared" si="335"/>
        <v>NA</v>
      </c>
      <c r="S729" s="31"/>
      <c r="T729" s="31"/>
      <c r="U729" s="30" t="s">
        <v>1422</v>
      </c>
      <c r="V729" s="30">
        <v>1</v>
      </c>
      <c r="W729" s="30">
        <v>573</v>
      </c>
      <c r="X729" s="30" t="s">
        <v>95</v>
      </c>
      <c r="Y729" s="32" t="str">
        <f>IF(AND(X729="CO Chemisorption",AA729&lt;&gt;"NA",AG729&lt;&gt;"NA"),AA729*AG729*0.001,"NA")</f>
        <v>NA</v>
      </c>
      <c r="Z729" s="32" t="str">
        <f>IF(AND(X729="H2 Chemisorption",AA729&lt;&gt;"NA",AG729&lt;&gt;"NA"),AA729*AG729*0.001,"NA")</f>
        <v>NA</v>
      </c>
      <c r="AA729" s="32" t="s">
        <v>8</v>
      </c>
      <c r="AB729" s="30" t="s">
        <v>9</v>
      </c>
      <c r="AC729" s="32">
        <f t="shared" si="336"/>
        <v>45.416666666666664</v>
      </c>
      <c r="AD729" s="32">
        <f t="shared" si="337"/>
        <v>45.416666666666664</v>
      </c>
      <c r="AE729" s="32" t="str">
        <f t="shared" si="338"/>
        <v>NA</v>
      </c>
      <c r="AF729" s="32">
        <f>IF(AND(AG729="NA",AE729&lt;&gt;"NA"),AE729,AG729)</f>
        <v>24</v>
      </c>
      <c r="AG729" s="98">
        <v>24</v>
      </c>
      <c r="AH729" s="94" t="s">
        <v>9</v>
      </c>
      <c r="AI729" s="40" t="s">
        <v>8</v>
      </c>
      <c r="AJ729" s="94" t="s">
        <v>9</v>
      </c>
      <c r="AK729" s="98">
        <v>30</v>
      </c>
      <c r="AL729" s="94">
        <v>13</v>
      </c>
      <c r="AM729" s="32">
        <f>IF(AND(AF729="NA",AK729&lt;&gt;"NA"),AK729,AF729)</f>
        <v>24</v>
      </c>
      <c r="AN729" s="40">
        <f>IF(AND(AM729="NA",AI729&lt;&gt;"NA"),AI729,AM729)</f>
        <v>24</v>
      </c>
      <c r="AO729" s="31" t="s">
        <v>2854</v>
      </c>
      <c r="AP729" s="30">
        <v>2015</v>
      </c>
      <c r="AQ729" s="30" t="s">
        <v>1827</v>
      </c>
      <c r="AR729" s="30" t="s">
        <v>587</v>
      </c>
      <c r="AS729" s="30" t="s">
        <v>588</v>
      </c>
      <c r="AT729" s="30" t="s">
        <v>589</v>
      </c>
      <c r="AU729" s="114" t="str">
        <f t="shared" si="346"/>
        <v>Hao, Y., 2015</v>
      </c>
      <c r="AV729" s="24"/>
      <c r="AW729" s="34" t="s">
        <v>827</v>
      </c>
    </row>
    <row r="730" spans="1:49" s="21" customFormat="1" x14ac:dyDescent="0.3">
      <c r="A730" s="30" t="s">
        <v>113</v>
      </c>
      <c r="B730" s="98">
        <v>1</v>
      </c>
      <c r="C730" s="94">
        <v>1</v>
      </c>
      <c r="D730" s="31">
        <f t="shared" si="339"/>
        <v>0</v>
      </c>
      <c r="E730" s="32">
        <f>IF(B730="NA",C730,B730)</f>
        <v>1</v>
      </c>
      <c r="F730" s="40"/>
      <c r="G730" s="32" t="s">
        <v>8</v>
      </c>
      <c r="H730" s="30" t="s">
        <v>63</v>
      </c>
      <c r="I730" s="30" t="s">
        <v>755</v>
      </c>
      <c r="J730" s="30" t="s">
        <v>8</v>
      </c>
      <c r="K730" s="31"/>
      <c r="L730" s="31"/>
      <c r="M730" s="49"/>
      <c r="N730" s="31"/>
      <c r="O730" s="31"/>
      <c r="P730" s="30" t="s">
        <v>199</v>
      </c>
      <c r="Q730" s="31"/>
      <c r="R730" s="31" t="str">
        <f t="shared" si="335"/>
        <v>NA</v>
      </c>
      <c r="S730" s="31"/>
      <c r="T730" s="31"/>
      <c r="U730" s="30" t="s">
        <v>1422</v>
      </c>
      <c r="V730" s="30">
        <v>1</v>
      </c>
      <c r="W730" s="30">
        <v>573</v>
      </c>
      <c r="X730" s="30" t="s">
        <v>95</v>
      </c>
      <c r="Y730" s="32" t="str">
        <f>IF(AND(X730="CO Chemisorption",AA730&lt;&gt;"NA",AG730&lt;&gt;"NA"),AA730*AG730*0.001,"NA")</f>
        <v>NA</v>
      </c>
      <c r="Z730" s="32" t="str">
        <f>IF(AND(X730="H2 Chemisorption",AA730&lt;&gt;"NA",AG730&lt;&gt;"NA"),AA730*AG730*0.001,"NA")</f>
        <v>NA</v>
      </c>
      <c r="AA730" s="32" t="s">
        <v>8</v>
      </c>
      <c r="AB730" s="30" t="s">
        <v>9</v>
      </c>
      <c r="AC730" s="32">
        <f t="shared" si="336"/>
        <v>49.545454545454547</v>
      </c>
      <c r="AD730" s="32">
        <f t="shared" si="337"/>
        <v>49.545454545454547</v>
      </c>
      <c r="AE730" s="32" t="str">
        <f t="shared" si="338"/>
        <v>NA</v>
      </c>
      <c r="AF730" s="32">
        <f>IF(AND(AG730="NA",AE730&lt;&gt;"NA"),AE730,AG730)</f>
        <v>22</v>
      </c>
      <c r="AG730" s="98">
        <v>22</v>
      </c>
      <c r="AH730" s="94" t="s">
        <v>9</v>
      </c>
      <c r="AI730" s="40" t="s">
        <v>8</v>
      </c>
      <c r="AJ730" s="94" t="s">
        <v>9</v>
      </c>
      <c r="AK730" s="98">
        <v>25</v>
      </c>
      <c r="AL730" s="94">
        <v>11</v>
      </c>
      <c r="AM730" s="32">
        <f>IF(AND(AF730="NA",AK730&lt;&gt;"NA"),AK730,AF730)</f>
        <v>22</v>
      </c>
      <c r="AN730" s="40">
        <f>IF(AND(AM730="NA",AI730&lt;&gt;"NA"),AI730,AM730)</f>
        <v>22</v>
      </c>
      <c r="AO730" s="31" t="s">
        <v>2854</v>
      </c>
      <c r="AP730" s="30">
        <v>2015</v>
      </c>
      <c r="AQ730" s="30" t="s">
        <v>1827</v>
      </c>
      <c r="AR730" s="30" t="s">
        <v>587</v>
      </c>
      <c r="AS730" s="30" t="s">
        <v>588</v>
      </c>
      <c r="AT730" s="30" t="s">
        <v>589</v>
      </c>
      <c r="AU730" s="114" t="str">
        <f t="shared" si="346"/>
        <v>Hao, Y., 2015</v>
      </c>
      <c r="AV730" s="24"/>
      <c r="AW730" s="34"/>
    </row>
    <row r="731" spans="1:49" s="21" customFormat="1" ht="15.6" x14ac:dyDescent="0.3">
      <c r="A731" s="30" t="s">
        <v>14</v>
      </c>
      <c r="B731" s="98">
        <v>2</v>
      </c>
      <c r="C731" s="32" t="s">
        <v>8</v>
      </c>
      <c r="D731" s="31" t="str">
        <f t="shared" si="339"/>
        <v>NA</v>
      </c>
      <c r="E731" s="32">
        <f t="shared" ref="E731:E739" si="353">IF(B731="NA",C731,B731)</f>
        <v>2</v>
      </c>
      <c r="F731" s="40"/>
      <c r="G731" s="32" t="s">
        <v>8</v>
      </c>
      <c r="H731" s="30" t="s">
        <v>22</v>
      </c>
      <c r="I731" s="30" t="s">
        <v>800</v>
      </c>
      <c r="J731" s="30" t="s">
        <v>9</v>
      </c>
      <c r="K731" s="30">
        <v>773</v>
      </c>
      <c r="L731" s="30">
        <v>2</v>
      </c>
      <c r="M731" s="30" t="s">
        <v>24</v>
      </c>
      <c r="N731" s="49" t="s">
        <v>56</v>
      </c>
      <c r="O731" s="31"/>
      <c r="P731" s="30" t="s">
        <v>199</v>
      </c>
      <c r="Q731" s="60">
        <v>8.5</v>
      </c>
      <c r="R731" s="31" t="str">
        <f t="shared" si="335"/>
        <v>NA</v>
      </c>
      <c r="S731" s="30">
        <v>2</v>
      </c>
      <c r="T731" s="30">
        <v>773</v>
      </c>
      <c r="U731" s="31" t="s">
        <v>8</v>
      </c>
      <c r="V731" s="31"/>
      <c r="W731" s="31"/>
      <c r="X731" s="49" t="s">
        <v>17</v>
      </c>
      <c r="Y731" s="32" t="str">
        <f t="shared" ref="Y731:Y739" si="354">IF(AND(X731="CO Chemisorption",AA731&lt;&gt;"NA",AG731&lt;&gt;"NA"),AA731*AG731*0.001,"NA")</f>
        <v>NA</v>
      </c>
      <c r="Z731" s="32" t="str">
        <f t="shared" ref="Z731:Z739" si="355">IF(AND(X731="H2 Chemisorption",AA731&lt;&gt;"NA",AG731&lt;&gt;"NA"),AA731*AG731*0.001,"NA")</f>
        <v>NA</v>
      </c>
      <c r="AA731" s="30">
        <v>5.7</v>
      </c>
      <c r="AB731" s="30" t="s">
        <v>9</v>
      </c>
      <c r="AC731" s="32" t="str">
        <f t="shared" si="336"/>
        <v>NA</v>
      </c>
      <c r="AD731" s="32">
        <f t="shared" si="337"/>
        <v>5.7</v>
      </c>
      <c r="AE731" s="32">
        <f t="shared" si="338"/>
        <v>191.2280701754386</v>
      </c>
      <c r="AF731" s="32">
        <f t="shared" ref="AF731:AF739" si="356">IF(AND(AG731="NA",AE731&lt;&gt;"NA"),AE731,AG731)</f>
        <v>191.2280701754386</v>
      </c>
      <c r="AG731" s="40" t="s">
        <v>8</v>
      </c>
      <c r="AH731" s="94" t="s">
        <v>9</v>
      </c>
      <c r="AI731" s="40" t="s">
        <v>8</v>
      </c>
      <c r="AJ731" s="94" t="s">
        <v>9</v>
      </c>
      <c r="AK731" s="40" t="s">
        <v>8</v>
      </c>
      <c r="AL731" s="94" t="s">
        <v>9</v>
      </c>
      <c r="AM731" s="32">
        <f t="shared" ref="AM731:AM739" si="357">IF(AND(AF731="NA",AK731&lt;&gt;"NA"),AK731,AF731)</f>
        <v>191.2280701754386</v>
      </c>
      <c r="AN731" s="40">
        <f t="shared" ref="AN731:AN739" si="358">IF(AND(AM731="NA",AI731&lt;&gt;"NA"),AI731,AM731)</f>
        <v>191.2280701754386</v>
      </c>
      <c r="AO731" s="31" t="s">
        <v>2844</v>
      </c>
      <c r="AP731" s="30">
        <v>2015</v>
      </c>
      <c r="AQ731" s="30" t="s">
        <v>1828</v>
      </c>
      <c r="AR731" s="109" t="s">
        <v>2416</v>
      </c>
      <c r="AS731" s="30" t="s">
        <v>590</v>
      </c>
      <c r="AT731" s="30" t="s">
        <v>363</v>
      </c>
      <c r="AU731" s="114" t="str">
        <f t="shared" si="346"/>
        <v>Lee, H., 2015</v>
      </c>
      <c r="AV731" s="24"/>
      <c r="AW731" s="34" t="s">
        <v>827</v>
      </c>
    </row>
    <row r="732" spans="1:49" s="21" customFormat="1" ht="15.6" x14ac:dyDescent="0.3">
      <c r="A732" s="30" t="s">
        <v>14</v>
      </c>
      <c r="B732" s="98">
        <v>2</v>
      </c>
      <c r="C732" s="32" t="s">
        <v>8</v>
      </c>
      <c r="D732" s="31" t="str">
        <f t="shared" si="339"/>
        <v>NA</v>
      </c>
      <c r="E732" s="32">
        <f t="shared" si="353"/>
        <v>2</v>
      </c>
      <c r="F732" s="40"/>
      <c r="G732" s="32" t="s">
        <v>8</v>
      </c>
      <c r="H732" s="30" t="s">
        <v>7</v>
      </c>
      <c r="I732" s="30" t="s">
        <v>755</v>
      </c>
      <c r="J732" s="30" t="s">
        <v>9</v>
      </c>
      <c r="K732" s="30">
        <v>773</v>
      </c>
      <c r="L732" s="30">
        <v>2</v>
      </c>
      <c r="M732" s="30" t="s">
        <v>24</v>
      </c>
      <c r="N732" s="49" t="s">
        <v>56</v>
      </c>
      <c r="O732" s="31"/>
      <c r="P732" s="30" t="s">
        <v>199</v>
      </c>
      <c r="Q732" s="60">
        <v>3</v>
      </c>
      <c r="R732" s="31" t="str">
        <f t="shared" si="335"/>
        <v>NA</v>
      </c>
      <c r="S732" s="30">
        <v>2</v>
      </c>
      <c r="T732" s="30">
        <v>773</v>
      </c>
      <c r="U732" s="31" t="s">
        <v>8</v>
      </c>
      <c r="V732" s="31"/>
      <c r="W732" s="31"/>
      <c r="X732" s="49" t="s">
        <v>17</v>
      </c>
      <c r="Y732" s="32" t="str">
        <f t="shared" si="354"/>
        <v>NA</v>
      </c>
      <c r="Z732" s="32" t="str">
        <f t="shared" si="355"/>
        <v>NA</v>
      </c>
      <c r="AA732" s="30">
        <v>4.8</v>
      </c>
      <c r="AB732" s="30" t="s">
        <v>9</v>
      </c>
      <c r="AC732" s="32" t="str">
        <f t="shared" si="336"/>
        <v>NA</v>
      </c>
      <c r="AD732" s="32">
        <f t="shared" si="337"/>
        <v>4.8</v>
      </c>
      <c r="AE732" s="32">
        <f t="shared" si="338"/>
        <v>227.08333333333334</v>
      </c>
      <c r="AF732" s="32">
        <f t="shared" si="356"/>
        <v>227.08333333333334</v>
      </c>
      <c r="AG732" s="40" t="s">
        <v>8</v>
      </c>
      <c r="AH732" s="94" t="s">
        <v>9</v>
      </c>
      <c r="AI732" s="40" t="s">
        <v>8</v>
      </c>
      <c r="AJ732" s="94" t="s">
        <v>9</v>
      </c>
      <c r="AK732" s="40" t="s">
        <v>8</v>
      </c>
      <c r="AL732" s="94" t="s">
        <v>9</v>
      </c>
      <c r="AM732" s="32">
        <f t="shared" si="357"/>
        <v>227.08333333333334</v>
      </c>
      <c r="AN732" s="40">
        <f t="shared" si="358"/>
        <v>227.08333333333334</v>
      </c>
      <c r="AO732" s="31" t="s">
        <v>2844</v>
      </c>
      <c r="AP732" s="30">
        <v>2015</v>
      </c>
      <c r="AQ732" s="30" t="s">
        <v>1828</v>
      </c>
      <c r="AR732" s="109" t="s">
        <v>2416</v>
      </c>
      <c r="AS732" s="30" t="s">
        <v>590</v>
      </c>
      <c r="AT732" s="30" t="s">
        <v>363</v>
      </c>
      <c r="AU732" s="114" t="str">
        <f t="shared" si="346"/>
        <v>Lee, H., 2015</v>
      </c>
      <c r="AV732" s="24"/>
      <c r="AW732" s="34" t="s">
        <v>815</v>
      </c>
    </row>
    <row r="733" spans="1:49" s="21" customFormat="1" ht="15.6" x14ac:dyDescent="0.3">
      <c r="A733" s="30" t="s">
        <v>14</v>
      </c>
      <c r="B733" s="98">
        <v>2</v>
      </c>
      <c r="C733" s="32" t="s">
        <v>8</v>
      </c>
      <c r="D733" s="31" t="str">
        <f t="shared" si="339"/>
        <v>NA</v>
      </c>
      <c r="E733" s="32">
        <f t="shared" si="353"/>
        <v>2</v>
      </c>
      <c r="F733" s="40"/>
      <c r="G733" s="32" t="s">
        <v>8</v>
      </c>
      <c r="H733" s="30" t="s">
        <v>37</v>
      </c>
      <c r="I733" s="30" t="s">
        <v>1141</v>
      </c>
      <c r="J733" s="30" t="s">
        <v>9</v>
      </c>
      <c r="K733" s="30">
        <v>773</v>
      </c>
      <c r="L733" s="30">
        <v>2</v>
      </c>
      <c r="M733" s="30" t="s">
        <v>24</v>
      </c>
      <c r="N733" s="49" t="s">
        <v>56</v>
      </c>
      <c r="O733" s="31"/>
      <c r="P733" s="30" t="s">
        <v>199</v>
      </c>
      <c r="Q733" s="60">
        <v>6</v>
      </c>
      <c r="R733" s="31" t="str">
        <f t="shared" si="335"/>
        <v>NA</v>
      </c>
      <c r="S733" s="30">
        <v>2</v>
      </c>
      <c r="T733" s="30">
        <v>773</v>
      </c>
      <c r="U733" s="31" t="s">
        <v>8</v>
      </c>
      <c r="V733" s="31"/>
      <c r="W733" s="31"/>
      <c r="X733" s="49" t="s">
        <v>17</v>
      </c>
      <c r="Y733" s="32" t="str">
        <f t="shared" si="354"/>
        <v>NA</v>
      </c>
      <c r="Z733" s="32" t="str">
        <f t="shared" si="355"/>
        <v>NA</v>
      </c>
      <c r="AA733" s="30">
        <v>4.2</v>
      </c>
      <c r="AB733" s="30" t="s">
        <v>9</v>
      </c>
      <c r="AC733" s="32" t="str">
        <f t="shared" si="336"/>
        <v>NA</v>
      </c>
      <c r="AD733" s="32">
        <f t="shared" si="337"/>
        <v>4.2</v>
      </c>
      <c r="AE733" s="32">
        <f t="shared" si="338"/>
        <v>259.52380952380952</v>
      </c>
      <c r="AF733" s="32">
        <f t="shared" si="356"/>
        <v>259.52380952380952</v>
      </c>
      <c r="AG733" s="40" t="s">
        <v>8</v>
      </c>
      <c r="AH733" s="94" t="s">
        <v>9</v>
      </c>
      <c r="AI733" s="40" t="s">
        <v>8</v>
      </c>
      <c r="AJ733" s="94" t="s">
        <v>9</v>
      </c>
      <c r="AK733" s="40" t="s">
        <v>8</v>
      </c>
      <c r="AL733" s="94" t="s">
        <v>9</v>
      </c>
      <c r="AM733" s="32">
        <f t="shared" si="357"/>
        <v>259.52380952380952</v>
      </c>
      <c r="AN733" s="40">
        <f t="shared" si="358"/>
        <v>259.52380952380952</v>
      </c>
      <c r="AO733" s="31" t="s">
        <v>2844</v>
      </c>
      <c r="AP733" s="30">
        <v>2015</v>
      </c>
      <c r="AQ733" s="30" t="s">
        <v>1828</v>
      </c>
      <c r="AR733" s="109" t="s">
        <v>2416</v>
      </c>
      <c r="AS733" s="30" t="s">
        <v>590</v>
      </c>
      <c r="AT733" s="30" t="s">
        <v>363</v>
      </c>
      <c r="AU733" s="114" t="str">
        <f t="shared" si="346"/>
        <v>Lee, H., 2015</v>
      </c>
      <c r="AV733" s="24"/>
      <c r="AW733" s="34" t="s">
        <v>1142</v>
      </c>
    </row>
    <row r="734" spans="1:49" s="21" customFormat="1" x14ac:dyDescent="0.3">
      <c r="A734" s="30" t="s">
        <v>14</v>
      </c>
      <c r="B734" s="98">
        <v>1</v>
      </c>
      <c r="C734" s="32" t="s">
        <v>8</v>
      </c>
      <c r="D734" s="31" t="str">
        <f t="shared" si="339"/>
        <v>NA</v>
      </c>
      <c r="E734" s="32">
        <f t="shared" si="353"/>
        <v>1</v>
      </c>
      <c r="F734" s="98">
        <v>50</v>
      </c>
      <c r="G734" s="32">
        <f t="shared" si="334"/>
        <v>5000</v>
      </c>
      <c r="H734" s="30" t="s">
        <v>37</v>
      </c>
      <c r="I734" s="30" t="s">
        <v>399</v>
      </c>
      <c r="J734" s="30" t="s">
        <v>9</v>
      </c>
      <c r="K734" s="31"/>
      <c r="L734" s="31"/>
      <c r="M734" s="30" t="s">
        <v>10</v>
      </c>
      <c r="N734" s="49" t="s">
        <v>56</v>
      </c>
      <c r="O734" s="31"/>
      <c r="P734" s="30" t="s">
        <v>199</v>
      </c>
      <c r="Q734" s="60">
        <v>6</v>
      </c>
      <c r="R734" s="31" t="str">
        <f t="shared" si="335"/>
        <v>NA</v>
      </c>
      <c r="S734" s="30">
        <v>0.5</v>
      </c>
      <c r="T734" s="30">
        <v>673</v>
      </c>
      <c r="U734" s="30" t="s">
        <v>1422</v>
      </c>
      <c r="V734" s="30">
        <v>0.5</v>
      </c>
      <c r="W734" s="30">
        <v>573</v>
      </c>
      <c r="X734" s="30" t="s">
        <v>29</v>
      </c>
      <c r="Y734" s="32" t="str">
        <f t="shared" si="354"/>
        <v>NA</v>
      </c>
      <c r="Z734" s="32" t="str">
        <f t="shared" si="355"/>
        <v>NA</v>
      </c>
      <c r="AA734" s="30">
        <v>51</v>
      </c>
      <c r="AB734" s="30" t="s">
        <v>9</v>
      </c>
      <c r="AC734" s="32" t="str">
        <f t="shared" si="336"/>
        <v>NA</v>
      </c>
      <c r="AD734" s="32">
        <f t="shared" si="337"/>
        <v>51</v>
      </c>
      <c r="AE734" s="32">
        <f t="shared" si="338"/>
        <v>21.372549019607842</v>
      </c>
      <c r="AF734" s="32">
        <f t="shared" si="356"/>
        <v>21.372549019607842</v>
      </c>
      <c r="AG734" s="40" t="s">
        <v>8</v>
      </c>
      <c r="AH734" s="94" t="s">
        <v>9</v>
      </c>
      <c r="AI734" s="40" t="s">
        <v>8</v>
      </c>
      <c r="AJ734" s="94" t="s">
        <v>9</v>
      </c>
      <c r="AK734" s="98">
        <v>22</v>
      </c>
      <c r="AL734" s="94" t="s">
        <v>9</v>
      </c>
      <c r="AM734" s="32">
        <f t="shared" si="357"/>
        <v>21.372549019607842</v>
      </c>
      <c r="AN734" s="40">
        <f t="shared" si="358"/>
        <v>21.372549019607842</v>
      </c>
      <c r="AO734" s="49" t="s">
        <v>674</v>
      </c>
      <c r="AP734" s="30">
        <v>2015</v>
      </c>
      <c r="AQ734" s="30" t="s">
        <v>1829</v>
      </c>
      <c r="AR734" s="49" t="s">
        <v>11</v>
      </c>
      <c r="AS734" s="30" t="s">
        <v>591</v>
      </c>
      <c r="AT734" s="30" t="s">
        <v>179</v>
      </c>
      <c r="AU734" s="114" t="str">
        <f t="shared" si="346"/>
        <v>Ouyang, L., 2015</v>
      </c>
      <c r="AV734" s="24"/>
      <c r="AW734" s="34" t="s">
        <v>1142</v>
      </c>
    </row>
    <row r="735" spans="1:49" s="21" customFormat="1" x14ac:dyDescent="0.3">
      <c r="A735" s="30" t="s">
        <v>14</v>
      </c>
      <c r="B735" s="98">
        <v>2</v>
      </c>
      <c r="C735" s="32" t="s">
        <v>8</v>
      </c>
      <c r="D735" s="31" t="str">
        <f t="shared" si="339"/>
        <v>NA</v>
      </c>
      <c r="E735" s="32">
        <f t="shared" si="353"/>
        <v>2</v>
      </c>
      <c r="F735" s="98">
        <v>50</v>
      </c>
      <c r="G735" s="32">
        <f t="shared" si="334"/>
        <v>2500</v>
      </c>
      <c r="H735" s="30" t="s">
        <v>37</v>
      </c>
      <c r="I735" s="30" t="s">
        <v>399</v>
      </c>
      <c r="J735" s="30" t="s">
        <v>9</v>
      </c>
      <c r="K735" s="31"/>
      <c r="L735" s="31"/>
      <c r="M735" s="30" t="s">
        <v>10</v>
      </c>
      <c r="N735" s="49" t="s">
        <v>56</v>
      </c>
      <c r="O735" s="31"/>
      <c r="P735" s="30" t="s">
        <v>199</v>
      </c>
      <c r="Q735" s="60">
        <v>6</v>
      </c>
      <c r="R735" s="31" t="str">
        <f t="shared" si="335"/>
        <v>NA</v>
      </c>
      <c r="S735" s="30">
        <v>0.5</v>
      </c>
      <c r="T735" s="30">
        <v>673</v>
      </c>
      <c r="U735" s="30" t="s">
        <v>1422</v>
      </c>
      <c r="V735" s="30">
        <v>0.5</v>
      </c>
      <c r="W735" s="30">
        <v>573</v>
      </c>
      <c r="X735" s="30" t="s">
        <v>29</v>
      </c>
      <c r="Y735" s="32" t="str">
        <f t="shared" si="354"/>
        <v>NA</v>
      </c>
      <c r="Z735" s="32" t="str">
        <f t="shared" si="355"/>
        <v>NA</v>
      </c>
      <c r="AA735" s="30">
        <v>51</v>
      </c>
      <c r="AB735" s="30" t="s">
        <v>9</v>
      </c>
      <c r="AC735" s="32" t="str">
        <f t="shared" si="336"/>
        <v>NA</v>
      </c>
      <c r="AD735" s="32">
        <f t="shared" si="337"/>
        <v>51</v>
      </c>
      <c r="AE735" s="32">
        <f t="shared" si="338"/>
        <v>21.372549019607842</v>
      </c>
      <c r="AF735" s="32">
        <f t="shared" si="356"/>
        <v>21.372549019607842</v>
      </c>
      <c r="AG735" s="40" t="s">
        <v>8</v>
      </c>
      <c r="AH735" s="94" t="s">
        <v>9</v>
      </c>
      <c r="AI735" s="40" t="s">
        <v>8</v>
      </c>
      <c r="AJ735" s="94" t="s">
        <v>9</v>
      </c>
      <c r="AK735" s="98">
        <v>22</v>
      </c>
      <c r="AL735" s="94" t="s">
        <v>9</v>
      </c>
      <c r="AM735" s="32">
        <f t="shared" si="357"/>
        <v>21.372549019607842</v>
      </c>
      <c r="AN735" s="40">
        <f t="shared" si="358"/>
        <v>21.372549019607842</v>
      </c>
      <c r="AO735" s="49" t="s">
        <v>674</v>
      </c>
      <c r="AP735" s="30">
        <v>2015</v>
      </c>
      <c r="AQ735" s="30" t="s">
        <v>1829</v>
      </c>
      <c r="AR735" s="49" t="s">
        <v>11</v>
      </c>
      <c r="AS735" s="30" t="s">
        <v>591</v>
      </c>
      <c r="AT735" s="30" t="s">
        <v>179</v>
      </c>
      <c r="AU735" s="114" t="str">
        <f t="shared" si="346"/>
        <v>Ouyang, L., 2015</v>
      </c>
      <c r="AV735" s="24"/>
      <c r="AW735" s="34" t="s">
        <v>1142</v>
      </c>
    </row>
    <row r="736" spans="1:49" s="21" customFormat="1" x14ac:dyDescent="0.3">
      <c r="A736" s="30" t="s">
        <v>14</v>
      </c>
      <c r="B736" s="98">
        <v>3</v>
      </c>
      <c r="C736" s="32" t="s">
        <v>8</v>
      </c>
      <c r="D736" s="31" t="str">
        <f t="shared" si="339"/>
        <v>NA</v>
      </c>
      <c r="E736" s="32">
        <f t="shared" si="353"/>
        <v>3</v>
      </c>
      <c r="F736" s="98">
        <v>50</v>
      </c>
      <c r="G736" s="32">
        <f t="shared" si="334"/>
        <v>1666.6666666666667</v>
      </c>
      <c r="H736" s="30" t="s">
        <v>37</v>
      </c>
      <c r="I736" s="30" t="s">
        <v>399</v>
      </c>
      <c r="J736" s="30" t="s">
        <v>9</v>
      </c>
      <c r="K736" s="31"/>
      <c r="L736" s="31"/>
      <c r="M736" s="30" t="s">
        <v>10</v>
      </c>
      <c r="N736" s="49" t="s">
        <v>56</v>
      </c>
      <c r="O736" s="31"/>
      <c r="P736" s="30" t="s">
        <v>199</v>
      </c>
      <c r="Q736" s="60">
        <v>6</v>
      </c>
      <c r="R736" s="31" t="str">
        <f t="shared" si="335"/>
        <v>NA</v>
      </c>
      <c r="S736" s="30">
        <v>0.5</v>
      </c>
      <c r="T736" s="30">
        <v>673</v>
      </c>
      <c r="U736" s="30" t="s">
        <v>1422</v>
      </c>
      <c r="V736" s="30">
        <v>0.5</v>
      </c>
      <c r="W736" s="30">
        <v>573</v>
      </c>
      <c r="X736" s="30" t="s">
        <v>29</v>
      </c>
      <c r="Y736" s="32" t="str">
        <f t="shared" si="354"/>
        <v>NA</v>
      </c>
      <c r="Z736" s="32" t="str">
        <f t="shared" si="355"/>
        <v>NA</v>
      </c>
      <c r="AA736" s="30">
        <v>48</v>
      </c>
      <c r="AB736" s="30" t="s">
        <v>9</v>
      </c>
      <c r="AC736" s="32" t="str">
        <f t="shared" si="336"/>
        <v>NA</v>
      </c>
      <c r="AD736" s="32">
        <f t="shared" si="337"/>
        <v>48</v>
      </c>
      <c r="AE736" s="32">
        <f t="shared" si="338"/>
        <v>22.708333333333332</v>
      </c>
      <c r="AF736" s="32">
        <f t="shared" si="356"/>
        <v>22.708333333333332</v>
      </c>
      <c r="AG736" s="40" t="s">
        <v>8</v>
      </c>
      <c r="AH736" s="94" t="s">
        <v>9</v>
      </c>
      <c r="AI736" s="40" t="s">
        <v>8</v>
      </c>
      <c r="AJ736" s="94" t="s">
        <v>9</v>
      </c>
      <c r="AK736" s="98">
        <v>23</v>
      </c>
      <c r="AL736" s="94" t="s">
        <v>9</v>
      </c>
      <c r="AM736" s="32">
        <f t="shared" si="357"/>
        <v>22.708333333333332</v>
      </c>
      <c r="AN736" s="40">
        <f t="shared" si="358"/>
        <v>22.708333333333332</v>
      </c>
      <c r="AO736" s="49" t="s">
        <v>674</v>
      </c>
      <c r="AP736" s="30">
        <v>2015</v>
      </c>
      <c r="AQ736" s="30" t="s">
        <v>1829</v>
      </c>
      <c r="AR736" s="49" t="s">
        <v>11</v>
      </c>
      <c r="AS736" s="30" t="s">
        <v>591</v>
      </c>
      <c r="AT736" s="30" t="s">
        <v>179</v>
      </c>
      <c r="AU736" s="114" t="str">
        <f t="shared" si="346"/>
        <v>Ouyang, L., 2015</v>
      </c>
      <c r="AV736" s="24"/>
      <c r="AW736" s="34" t="s">
        <v>1142</v>
      </c>
    </row>
    <row r="737" spans="1:49" s="21" customFormat="1" x14ac:dyDescent="0.3">
      <c r="A737" s="30" t="s">
        <v>14</v>
      </c>
      <c r="B737" s="98">
        <v>5</v>
      </c>
      <c r="C737" s="32" t="s">
        <v>8</v>
      </c>
      <c r="D737" s="31" t="str">
        <f t="shared" si="339"/>
        <v>NA</v>
      </c>
      <c r="E737" s="32">
        <f t="shared" si="353"/>
        <v>5</v>
      </c>
      <c r="F737" s="98">
        <v>50</v>
      </c>
      <c r="G737" s="32">
        <f t="shared" si="334"/>
        <v>1000</v>
      </c>
      <c r="H737" s="30" t="s">
        <v>37</v>
      </c>
      <c r="I737" s="30" t="s">
        <v>399</v>
      </c>
      <c r="J737" s="30" t="s">
        <v>9</v>
      </c>
      <c r="K737" s="31"/>
      <c r="L737" s="31"/>
      <c r="M737" s="30" t="s">
        <v>10</v>
      </c>
      <c r="N737" s="49" t="s">
        <v>56</v>
      </c>
      <c r="O737" s="31"/>
      <c r="P737" s="30" t="s">
        <v>199</v>
      </c>
      <c r="Q737" s="60">
        <v>6</v>
      </c>
      <c r="R737" s="31" t="str">
        <f t="shared" si="335"/>
        <v>NA</v>
      </c>
      <c r="S737" s="30">
        <v>0.5</v>
      </c>
      <c r="T737" s="30">
        <v>673</v>
      </c>
      <c r="U737" s="30" t="s">
        <v>1422</v>
      </c>
      <c r="V737" s="30">
        <v>0.5</v>
      </c>
      <c r="W737" s="30">
        <v>573</v>
      </c>
      <c r="X737" s="30" t="s">
        <v>29</v>
      </c>
      <c r="Y737" s="32" t="str">
        <f t="shared" si="354"/>
        <v>NA</v>
      </c>
      <c r="Z737" s="32" t="str">
        <f t="shared" si="355"/>
        <v>NA</v>
      </c>
      <c r="AA737" s="30">
        <v>45</v>
      </c>
      <c r="AB737" s="30" t="s">
        <v>9</v>
      </c>
      <c r="AC737" s="32" t="str">
        <f t="shared" si="336"/>
        <v>NA</v>
      </c>
      <c r="AD737" s="32">
        <f t="shared" si="337"/>
        <v>45</v>
      </c>
      <c r="AE737" s="32">
        <f t="shared" si="338"/>
        <v>24.222222222222221</v>
      </c>
      <c r="AF737" s="32">
        <f t="shared" si="356"/>
        <v>24.222222222222221</v>
      </c>
      <c r="AG737" s="40" t="s">
        <v>8</v>
      </c>
      <c r="AH737" s="94" t="s">
        <v>9</v>
      </c>
      <c r="AI737" s="40" t="s">
        <v>8</v>
      </c>
      <c r="AJ737" s="94" t="s">
        <v>9</v>
      </c>
      <c r="AK737" s="98">
        <v>25</v>
      </c>
      <c r="AL737" s="94" t="s">
        <v>9</v>
      </c>
      <c r="AM737" s="32">
        <f t="shared" si="357"/>
        <v>24.222222222222221</v>
      </c>
      <c r="AN737" s="40">
        <f t="shared" si="358"/>
        <v>24.222222222222221</v>
      </c>
      <c r="AO737" s="49" t="s">
        <v>674</v>
      </c>
      <c r="AP737" s="30">
        <v>2015</v>
      </c>
      <c r="AQ737" s="30" t="s">
        <v>1829</v>
      </c>
      <c r="AR737" s="49" t="s">
        <v>11</v>
      </c>
      <c r="AS737" s="30" t="s">
        <v>591</v>
      </c>
      <c r="AT737" s="30" t="s">
        <v>179</v>
      </c>
      <c r="AU737" s="114" t="str">
        <f t="shared" si="346"/>
        <v>Ouyang, L., 2015</v>
      </c>
      <c r="AV737" s="24"/>
      <c r="AW737" s="34" t="s">
        <v>1142</v>
      </c>
    </row>
    <row r="738" spans="1:49" s="21" customFormat="1" x14ac:dyDescent="0.3">
      <c r="A738" s="31" t="s">
        <v>2439</v>
      </c>
      <c r="B738" s="103">
        <v>1.5</v>
      </c>
      <c r="C738" s="32" t="s">
        <v>8</v>
      </c>
      <c r="D738" s="31" t="str">
        <f t="shared" si="339"/>
        <v>NA</v>
      </c>
      <c r="E738" s="32">
        <f t="shared" si="353"/>
        <v>1.5</v>
      </c>
      <c r="F738" s="98">
        <v>213</v>
      </c>
      <c r="G738" s="32">
        <f t="shared" si="334"/>
        <v>14200</v>
      </c>
      <c r="H738" s="30" t="s">
        <v>63</v>
      </c>
      <c r="I738" s="30" t="s">
        <v>1005</v>
      </c>
      <c r="J738" s="30" t="s">
        <v>9</v>
      </c>
      <c r="K738" s="31"/>
      <c r="L738" s="31"/>
      <c r="M738" s="30" t="s">
        <v>10</v>
      </c>
      <c r="N738" s="31" t="s">
        <v>1449</v>
      </c>
      <c r="O738" s="31"/>
      <c r="P738" s="30" t="s">
        <v>199</v>
      </c>
      <c r="Q738" s="30">
        <v>7.7</v>
      </c>
      <c r="R738" s="31" t="str">
        <f t="shared" si="335"/>
        <v>NA</v>
      </c>
      <c r="S738" s="31"/>
      <c r="T738" s="30">
        <f>550+273</f>
        <v>823</v>
      </c>
      <c r="U738" s="30" t="s">
        <v>1422</v>
      </c>
      <c r="V738" s="30">
        <v>2</v>
      </c>
      <c r="W738" s="30">
        <v>523</v>
      </c>
      <c r="X738" s="49" t="s">
        <v>17</v>
      </c>
      <c r="Y738" s="32" t="str">
        <f t="shared" si="354"/>
        <v>NA</v>
      </c>
      <c r="Z738" s="32" t="str">
        <f t="shared" si="355"/>
        <v>NA</v>
      </c>
      <c r="AA738" s="30">
        <v>36</v>
      </c>
      <c r="AB738" s="30" t="s">
        <v>9</v>
      </c>
      <c r="AC738" s="32" t="str">
        <f t="shared" si="336"/>
        <v>NA</v>
      </c>
      <c r="AD738" s="32">
        <f t="shared" si="337"/>
        <v>36</v>
      </c>
      <c r="AE738" s="32">
        <f t="shared" si="338"/>
        <v>30.277777777777779</v>
      </c>
      <c r="AF738" s="32">
        <f t="shared" si="356"/>
        <v>30.277777777777779</v>
      </c>
      <c r="AG738" s="40" t="s">
        <v>8</v>
      </c>
      <c r="AH738" s="94" t="s">
        <v>9</v>
      </c>
      <c r="AI738" s="40" t="s">
        <v>8</v>
      </c>
      <c r="AJ738" s="94" t="s">
        <v>9</v>
      </c>
      <c r="AK738" s="98">
        <v>23</v>
      </c>
      <c r="AL738" s="94" t="s">
        <v>9</v>
      </c>
      <c r="AM738" s="32">
        <f t="shared" si="357"/>
        <v>30.277777777777779</v>
      </c>
      <c r="AN738" s="40">
        <f t="shared" si="358"/>
        <v>30.277777777777779</v>
      </c>
      <c r="AO738" s="31" t="s">
        <v>2854</v>
      </c>
      <c r="AP738" s="30">
        <v>2015</v>
      </c>
      <c r="AQ738" s="30" t="s">
        <v>1091</v>
      </c>
      <c r="AR738" s="30" t="s">
        <v>196</v>
      </c>
      <c r="AS738" s="30" t="s">
        <v>592</v>
      </c>
      <c r="AT738" s="30" t="s">
        <v>21</v>
      </c>
      <c r="AU738" s="114" t="str">
        <f t="shared" si="346"/>
        <v>Mironenko, R.M., 2015</v>
      </c>
      <c r="AV738" s="24"/>
      <c r="AW738" s="34"/>
    </row>
    <row r="739" spans="1:49" s="21" customFormat="1" x14ac:dyDescent="0.3">
      <c r="A739" s="31" t="s">
        <v>2439</v>
      </c>
      <c r="B739" s="103">
        <v>1.5</v>
      </c>
      <c r="C739" s="32" t="s">
        <v>8</v>
      </c>
      <c r="D739" s="31" t="str">
        <f t="shared" si="339"/>
        <v>NA</v>
      </c>
      <c r="E739" s="32">
        <f t="shared" si="353"/>
        <v>1.5</v>
      </c>
      <c r="F739" s="98">
        <v>429</v>
      </c>
      <c r="G739" s="32">
        <f t="shared" si="334"/>
        <v>28600</v>
      </c>
      <c r="H739" s="30" t="s">
        <v>63</v>
      </c>
      <c r="I739" s="30" t="s">
        <v>1143</v>
      </c>
      <c r="J739" s="30" t="s">
        <v>9</v>
      </c>
      <c r="K739" s="31"/>
      <c r="L739" s="31"/>
      <c r="M739" s="30" t="s">
        <v>10</v>
      </c>
      <c r="N739" s="31" t="s">
        <v>1449</v>
      </c>
      <c r="O739" s="31"/>
      <c r="P739" s="30" t="s">
        <v>199</v>
      </c>
      <c r="Q739" s="30">
        <v>6.1</v>
      </c>
      <c r="R739" s="31" t="str">
        <f t="shared" si="335"/>
        <v>NA</v>
      </c>
      <c r="S739" s="31"/>
      <c r="T739" s="30">
        <f>550+273</f>
        <v>823</v>
      </c>
      <c r="U739" s="30" t="s">
        <v>1422</v>
      </c>
      <c r="V739" s="30">
        <v>2</v>
      </c>
      <c r="W739" s="30">
        <v>523</v>
      </c>
      <c r="X739" s="49" t="s">
        <v>17</v>
      </c>
      <c r="Y739" s="32" t="str">
        <f t="shared" si="354"/>
        <v>NA</v>
      </c>
      <c r="Z739" s="32" t="str">
        <f t="shared" si="355"/>
        <v>NA</v>
      </c>
      <c r="AA739" s="30">
        <v>16</v>
      </c>
      <c r="AB739" s="30" t="s">
        <v>9</v>
      </c>
      <c r="AC739" s="32" t="str">
        <f t="shared" si="336"/>
        <v>NA</v>
      </c>
      <c r="AD739" s="32">
        <f t="shared" si="337"/>
        <v>16</v>
      </c>
      <c r="AE739" s="32">
        <f t="shared" si="338"/>
        <v>68.125</v>
      </c>
      <c r="AF739" s="32">
        <f t="shared" si="356"/>
        <v>68.125</v>
      </c>
      <c r="AG739" s="40" t="s">
        <v>8</v>
      </c>
      <c r="AH739" s="94" t="s">
        <v>9</v>
      </c>
      <c r="AI739" s="40" t="s">
        <v>8</v>
      </c>
      <c r="AJ739" s="94" t="s">
        <v>9</v>
      </c>
      <c r="AK739" s="40" t="s">
        <v>8</v>
      </c>
      <c r="AL739" s="94" t="s">
        <v>9</v>
      </c>
      <c r="AM739" s="32">
        <f t="shared" si="357"/>
        <v>68.125</v>
      </c>
      <c r="AN739" s="40">
        <f t="shared" si="358"/>
        <v>68.125</v>
      </c>
      <c r="AO739" s="31" t="s">
        <v>2854</v>
      </c>
      <c r="AP739" s="30">
        <v>2015</v>
      </c>
      <c r="AQ739" s="30" t="s">
        <v>1091</v>
      </c>
      <c r="AR739" s="30" t="s">
        <v>196</v>
      </c>
      <c r="AS739" s="30" t="s">
        <v>592</v>
      </c>
      <c r="AT739" s="30" t="s">
        <v>21</v>
      </c>
      <c r="AU739" s="114" t="str">
        <f t="shared" si="346"/>
        <v>Mironenko, R.M., 2015</v>
      </c>
      <c r="AV739" s="24"/>
      <c r="AW739" s="34"/>
    </row>
    <row r="740" spans="1:49" s="21" customFormat="1" x14ac:dyDescent="0.3">
      <c r="A740" s="30" t="s">
        <v>113</v>
      </c>
      <c r="B740" s="98">
        <v>1</v>
      </c>
      <c r="C740" s="94">
        <v>1.02</v>
      </c>
      <c r="D740" s="31">
        <f t="shared" si="339"/>
        <v>2.0000000000000018E-2</v>
      </c>
      <c r="E740" s="32">
        <f t="shared" ref="E740:E759" si="359">IF(B740="NA",C740,B740)</f>
        <v>1</v>
      </c>
      <c r="F740" s="40"/>
      <c r="G740" s="32" t="s">
        <v>8</v>
      </c>
      <c r="H740" s="49" t="s">
        <v>1414</v>
      </c>
      <c r="I740" s="30" t="s">
        <v>215</v>
      </c>
      <c r="J740" s="30" t="s">
        <v>8</v>
      </c>
      <c r="K740" s="31"/>
      <c r="L740" s="31"/>
      <c r="M740" s="49"/>
      <c r="N740" s="31"/>
      <c r="O740" s="31"/>
      <c r="P740" s="30" t="s">
        <v>199</v>
      </c>
      <c r="Q740" s="60">
        <v>8.5</v>
      </c>
      <c r="R740" s="31" t="str">
        <f t="shared" si="335"/>
        <v>NA</v>
      </c>
      <c r="S740" s="31"/>
      <c r="T740" s="31"/>
      <c r="U740" s="30" t="s">
        <v>1422</v>
      </c>
      <c r="V740" s="30">
        <v>2</v>
      </c>
      <c r="W740" s="30">
        <v>523</v>
      </c>
      <c r="X740" s="30" t="s">
        <v>17</v>
      </c>
      <c r="Y740" s="32">
        <f t="shared" ref="Y740:Y759" si="360">IF(AND(X740="CO Chemisorption",AA740&lt;&gt;"NA",AG740&lt;&gt;"NA"),AA740*AG740*0.001,"NA")</f>
        <v>1.1040000000000001</v>
      </c>
      <c r="Z740" s="32" t="str">
        <f t="shared" ref="Z740:Z759" si="361">IF(AND(X740="H2 Chemisorption",AA740&lt;&gt;"NA",AG740&lt;&gt;"NA"),AA740*AG740*0.001,"NA")</f>
        <v>NA</v>
      </c>
      <c r="AA740" s="30">
        <v>23</v>
      </c>
      <c r="AB740" s="30" t="s">
        <v>9</v>
      </c>
      <c r="AC740" s="32" t="str">
        <f t="shared" si="336"/>
        <v>NA</v>
      </c>
      <c r="AD740" s="32">
        <f t="shared" si="337"/>
        <v>23</v>
      </c>
      <c r="AE740" s="32" t="str">
        <f t="shared" si="338"/>
        <v>NA</v>
      </c>
      <c r="AF740" s="32">
        <f t="shared" ref="AF740:AF759" si="362">IF(AND(AG740="NA",AE740&lt;&gt;"NA"),AE740,AG740)</f>
        <v>48</v>
      </c>
      <c r="AG740" s="98">
        <v>48</v>
      </c>
      <c r="AH740" s="94" t="s">
        <v>9</v>
      </c>
      <c r="AI740" s="40" t="s">
        <v>8</v>
      </c>
      <c r="AJ740" s="94" t="s">
        <v>9</v>
      </c>
      <c r="AK740" s="40" t="s">
        <v>8</v>
      </c>
      <c r="AL740" s="94" t="s">
        <v>9</v>
      </c>
      <c r="AM740" s="32">
        <f t="shared" ref="AM740:AM759" si="363">IF(AND(AF740="NA",AK740&lt;&gt;"NA"),AK740,AF740)</f>
        <v>48</v>
      </c>
      <c r="AN740" s="40">
        <f t="shared" ref="AN740:AN759" si="364">IF(AND(AM740="NA",AI740&lt;&gt;"NA"),AI740,AM740)</f>
        <v>48</v>
      </c>
      <c r="AO740" s="31" t="s">
        <v>2844</v>
      </c>
      <c r="AP740" s="30">
        <v>2015</v>
      </c>
      <c r="AQ740" s="30" t="s">
        <v>1046</v>
      </c>
      <c r="AR740" s="30" t="s">
        <v>39</v>
      </c>
      <c r="AS740" s="30" t="s">
        <v>673</v>
      </c>
      <c r="AT740" s="30" t="s">
        <v>45</v>
      </c>
      <c r="AU740" s="114" t="str">
        <f t="shared" si="346"/>
        <v>Miller, J.B., 2015</v>
      </c>
      <c r="AV740" s="51"/>
      <c r="AW740" s="34" t="s">
        <v>827</v>
      </c>
    </row>
    <row r="741" spans="1:49" s="21" customFormat="1" x14ac:dyDescent="0.3">
      <c r="A741" s="31" t="s">
        <v>2439</v>
      </c>
      <c r="B741" s="40" t="s">
        <v>8</v>
      </c>
      <c r="C741" s="94">
        <v>1.35</v>
      </c>
      <c r="D741" s="31" t="str">
        <f t="shared" si="339"/>
        <v>NA</v>
      </c>
      <c r="E741" s="32">
        <f t="shared" si="359"/>
        <v>1.35</v>
      </c>
      <c r="F741" s="40"/>
      <c r="G741" s="32" t="s">
        <v>8</v>
      </c>
      <c r="H741" s="49" t="s">
        <v>1414</v>
      </c>
      <c r="I741" s="30" t="s">
        <v>1047</v>
      </c>
      <c r="J741" s="30" t="s">
        <v>9</v>
      </c>
      <c r="K741" s="31"/>
      <c r="L741" s="31"/>
      <c r="M741" s="30" t="s">
        <v>24</v>
      </c>
      <c r="N741" s="49" t="s">
        <v>1456</v>
      </c>
      <c r="O741" s="31"/>
      <c r="P741" s="30" t="s">
        <v>199</v>
      </c>
      <c r="Q741" s="60">
        <v>8.5</v>
      </c>
      <c r="R741" s="31" t="str">
        <f t="shared" si="335"/>
        <v>NA</v>
      </c>
      <c r="S741" s="30">
        <v>1</v>
      </c>
      <c r="T741" s="30">
        <v>773</v>
      </c>
      <c r="U741" s="30" t="s">
        <v>1422</v>
      </c>
      <c r="V741" s="30">
        <v>2</v>
      </c>
      <c r="W741" s="30">
        <v>523</v>
      </c>
      <c r="X741" s="30" t="s">
        <v>17</v>
      </c>
      <c r="Y741" s="32">
        <f t="shared" si="360"/>
        <v>1.113</v>
      </c>
      <c r="Z741" s="32" t="str">
        <f t="shared" si="361"/>
        <v>NA</v>
      </c>
      <c r="AA741" s="30">
        <v>21</v>
      </c>
      <c r="AB741" s="30" t="s">
        <v>9</v>
      </c>
      <c r="AC741" s="32" t="str">
        <f t="shared" si="336"/>
        <v>NA</v>
      </c>
      <c r="AD741" s="32">
        <f t="shared" si="337"/>
        <v>21</v>
      </c>
      <c r="AE741" s="32" t="str">
        <f t="shared" si="338"/>
        <v>NA</v>
      </c>
      <c r="AF741" s="32">
        <f t="shared" si="362"/>
        <v>53</v>
      </c>
      <c r="AG741" s="98">
        <v>53</v>
      </c>
      <c r="AH741" s="94" t="s">
        <v>9</v>
      </c>
      <c r="AI741" s="40" t="s">
        <v>8</v>
      </c>
      <c r="AJ741" s="94" t="s">
        <v>9</v>
      </c>
      <c r="AK741" s="40" t="s">
        <v>8</v>
      </c>
      <c r="AL741" s="94" t="s">
        <v>9</v>
      </c>
      <c r="AM741" s="32">
        <f t="shared" si="363"/>
        <v>53</v>
      </c>
      <c r="AN741" s="40">
        <f t="shared" si="364"/>
        <v>53</v>
      </c>
      <c r="AO741" s="31" t="s">
        <v>2844</v>
      </c>
      <c r="AP741" s="30">
        <v>2015</v>
      </c>
      <c r="AQ741" s="30" t="s">
        <v>1046</v>
      </c>
      <c r="AR741" s="30" t="s">
        <v>39</v>
      </c>
      <c r="AS741" s="30" t="s">
        <v>673</v>
      </c>
      <c r="AT741" s="30" t="s">
        <v>45</v>
      </c>
      <c r="AU741" s="114" t="str">
        <f t="shared" si="346"/>
        <v>Miller, J.B., 2015</v>
      </c>
      <c r="AV741" s="24"/>
      <c r="AW741" s="34" t="s">
        <v>827</v>
      </c>
    </row>
    <row r="742" spans="1:49" s="21" customFormat="1" x14ac:dyDescent="0.3">
      <c r="A742" s="31" t="s">
        <v>2439</v>
      </c>
      <c r="B742" s="40" t="s">
        <v>8</v>
      </c>
      <c r="C742" s="94">
        <v>1.44</v>
      </c>
      <c r="D742" s="31" t="str">
        <f t="shared" si="339"/>
        <v>NA</v>
      </c>
      <c r="E742" s="32">
        <f t="shared" si="359"/>
        <v>1.44</v>
      </c>
      <c r="F742" s="40"/>
      <c r="G742" s="32" t="s">
        <v>8</v>
      </c>
      <c r="H742" s="49" t="s">
        <v>1414</v>
      </c>
      <c r="I742" s="30" t="s">
        <v>1047</v>
      </c>
      <c r="J742" s="30" t="s">
        <v>9</v>
      </c>
      <c r="K742" s="31"/>
      <c r="L742" s="31"/>
      <c r="M742" s="49" t="s">
        <v>33</v>
      </c>
      <c r="N742" s="31"/>
      <c r="O742" s="31"/>
      <c r="P742" s="30" t="s">
        <v>199</v>
      </c>
      <c r="Q742" s="60">
        <v>8.5</v>
      </c>
      <c r="R742" s="31" t="str">
        <f t="shared" si="335"/>
        <v>NA</v>
      </c>
      <c r="S742" s="30">
        <v>1</v>
      </c>
      <c r="T742" s="30">
        <v>773</v>
      </c>
      <c r="U742" s="30" t="s">
        <v>1422</v>
      </c>
      <c r="V742" s="30">
        <v>2</v>
      </c>
      <c r="W742" s="30">
        <v>523</v>
      </c>
      <c r="X742" s="30" t="s">
        <v>17</v>
      </c>
      <c r="Y742" s="32">
        <f t="shared" si="360"/>
        <v>1.1520000000000001</v>
      </c>
      <c r="Z742" s="32" t="str">
        <f t="shared" si="361"/>
        <v>NA</v>
      </c>
      <c r="AA742" s="30">
        <v>32</v>
      </c>
      <c r="AB742" s="30" t="s">
        <v>9</v>
      </c>
      <c r="AC742" s="32" t="str">
        <f t="shared" si="336"/>
        <v>NA</v>
      </c>
      <c r="AD742" s="32">
        <f t="shared" si="337"/>
        <v>32</v>
      </c>
      <c r="AE742" s="32" t="str">
        <f t="shared" si="338"/>
        <v>NA</v>
      </c>
      <c r="AF742" s="32">
        <f t="shared" si="362"/>
        <v>36</v>
      </c>
      <c r="AG742" s="98">
        <v>36</v>
      </c>
      <c r="AH742" s="94" t="s">
        <v>9</v>
      </c>
      <c r="AI742" s="40" t="s">
        <v>8</v>
      </c>
      <c r="AJ742" s="94" t="s">
        <v>9</v>
      </c>
      <c r="AK742" s="40" t="s">
        <v>8</v>
      </c>
      <c r="AL742" s="94" t="s">
        <v>9</v>
      </c>
      <c r="AM742" s="32">
        <f t="shared" si="363"/>
        <v>36</v>
      </c>
      <c r="AN742" s="40">
        <f t="shared" si="364"/>
        <v>36</v>
      </c>
      <c r="AO742" s="31" t="s">
        <v>2844</v>
      </c>
      <c r="AP742" s="30">
        <v>2015</v>
      </c>
      <c r="AQ742" s="30" t="s">
        <v>1046</v>
      </c>
      <c r="AR742" s="30" t="s">
        <v>39</v>
      </c>
      <c r="AS742" s="30" t="s">
        <v>673</v>
      </c>
      <c r="AT742" s="30" t="s">
        <v>45</v>
      </c>
      <c r="AU742" s="114" t="str">
        <f t="shared" si="346"/>
        <v>Miller, J.B., 2015</v>
      </c>
      <c r="AV742" s="24"/>
      <c r="AW742" s="34" t="s">
        <v>827</v>
      </c>
    </row>
    <row r="743" spans="1:49" s="21" customFormat="1" x14ac:dyDescent="0.3">
      <c r="A743" s="31" t="s">
        <v>2439</v>
      </c>
      <c r="B743" s="40" t="s">
        <v>8</v>
      </c>
      <c r="C743" s="94">
        <v>1.1299999999999999</v>
      </c>
      <c r="D743" s="31" t="str">
        <f t="shared" si="339"/>
        <v>NA</v>
      </c>
      <c r="E743" s="32">
        <f t="shared" si="359"/>
        <v>1.1299999999999999</v>
      </c>
      <c r="F743" s="40"/>
      <c r="G743" s="32" t="s">
        <v>8</v>
      </c>
      <c r="H743" s="30" t="s">
        <v>582</v>
      </c>
      <c r="I743" s="30" t="s">
        <v>1048</v>
      </c>
      <c r="J743" s="30" t="s">
        <v>9</v>
      </c>
      <c r="K743" s="31"/>
      <c r="L743" s="31"/>
      <c r="M743" s="30" t="s">
        <v>24</v>
      </c>
      <c r="N743" s="49" t="s">
        <v>1456</v>
      </c>
      <c r="O743" s="31"/>
      <c r="P743" s="30" t="s">
        <v>199</v>
      </c>
      <c r="Q743" s="31"/>
      <c r="R743" s="31" t="str">
        <f t="shared" si="335"/>
        <v>NA</v>
      </c>
      <c r="S743" s="30">
        <v>1</v>
      </c>
      <c r="T743" s="30">
        <v>773</v>
      </c>
      <c r="U743" s="30" t="s">
        <v>1422</v>
      </c>
      <c r="V743" s="30">
        <v>2</v>
      </c>
      <c r="W743" s="30">
        <v>523</v>
      </c>
      <c r="X743" s="30" t="s">
        <v>17</v>
      </c>
      <c r="Y743" s="32">
        <f t="shared" si="360"/>
        <v>1.1400000000000001</v>
      </c>
      <c r="Z743" s="32" t="str">
        <f t="shared" si="361"/>
        <v>NA</v>
      </c>
      <c r="AA743" s="30">
        <v>20</v>
      </c>
      <c r="AB743" s="30" t="s">
        <v>9</v>
      </c>
      <c r="AC743" s="32" t="str">
        <f t="shared" si="336"/>
        <v>NA</v>
      </c>
      <c r="AD743" s="32">
        <f t="shared" si="337"/>
        <v>20</v>
      </c>
      <c r="AE743" s="32" t="str">
        <f t="shared" si="338"/>
        <v>NA</v>
      </c>
      <c r="AF743" s="32">
        <f t="shared" si="362"/>
        <v>57</v>
      </c>
      <c r="AG743" s="98">
        <v>57</v>
      </c>
      <c r="AH743" s="94" t="s">
        <v>9</v>
      </c>
      <c r="AI743" s="40" t="s">
        <v>8</v>
      </c>
      <c r="AJ743" s="94" t="s">
        <v>9</v>
      </c>
      <c r="AK743" s="40" t="s">
        <v>8</v>
      </c>
      <c r="AL743" s="94" t="s">
        <v>9</v>
      </c>
      <c r="AM743" s="32">
        <f t="shared" si="363"/>
        <v>57</v>
      </c>
      <c r="AN743" s="40">
        <f t="shared" si="364"/>
        <v>57</v>
      </c>
      <c r="AO743" s="31" t="s">
        <v>2844</v>
      </c>
      <c r="AP743" s="30">
        <v>2015</v>
      </c>
      <c r="AQ743" s="30" t="s">
        <v>1046</v>
      </c>
      <c r="AR743" s="30" t="s">
        <v>39</v>
      </c>
      <c r="AS743" s="30" t="s">
        <v>673</v>
      </c>
      <c r="AT743" s="30" t="s">
        <v>45</v>
      </c>
      <c r="AU743" s="114" t="str">
        <f t="shared" si="346"/>
        <v>Miller, J.B., 2015</v>
      </c>
      <c r="AV743" s="24"/>
      <c r="AW743" s="34"/>
    </row>
    <row r="744" spans="1:49" s="21" customFormat="1" x14ac:dyDescent="0.3">
      <c r="A744" s="31" t="s">
        <v>2439</v>
      </c>
      <c r="B744" s="40" t="s">
        <v>8</v>
      </c>
      <c r="C744" s="94">
        <v>0.54</v>
      </c>
      <c r="D744" s="31" t="str">
        <f t="shared" si="339"/>
        <v>NA</v>
      </c>
      <c r="E744" s="32">
        <f t="shared" si="359"/>
        <v>0.54</v>
      </c>
      <c r="F744" s="40"/>
      <c r="G744" s="32" t="s">
        <v>8</v>
      </c>
      <c r="H744" s="30" t="s">
        <v>582</v>
      </c>
      <c r="I744" s="30" t="s">
        <v>1048</v>
      </c>
      <c r="J744" s="30" t="s">
        <v>9</v>
      </c>
      <c r="K744" s="31"/>
      <c r="L744" s="31"/>
      <c r="M744" s="49" t="s">
        <v>33</v>
      </c>
      <c r="N744" s="31"/>
      <c r="O744" s="31"/>
      <c r="P744" s="30" t="s">
        <v>199</v>
      </c>
      <c r="Q744" s="31"/>
      <c r="R744" s="31" t="str">
        <f t="shared" si="335"/>
        <v>NA</v>
      </c>
      <c r="S744" s="30">
        <v>1</v>
      </c>
      <c r="T744" s="30">
        <v>773</v>
      </c>
      <c r="U744" s="30" t="s">
        <v>1422</v>
      </c>
      <c r="V744" s="30">
        <v>2</v>
      </c>
      <c r="W744" s="30">
        <v>523</v>
      </c>
      <c r="X744" s="30" t="s">
        <v>17</v>
      </c>
      <c r="Y744" s="32">
        <f t="shared" si="360"/>
        <v>1.107</v>
      </c>
      <c r="Z744" s="32" t="str">
        <f t="shared" si="361"/>
        <v>NA</v>
      </c>
      <c r="AA744" s="30">
        <v>41</v>
      </c>
      <c r="AB744" s="30" t="s">
        <v>9</v>
      </c>
      <c r="AC744" s="32" t="str">
        <f t="shared" si="336"/>
        <v>NA</v>
      </c>
      <c r="AD744" s="32">
        <f t="shared" si="337"/>
        <v>41</v>
      </c>
      <c r="AE744" s="32" t="str">
        <f t="shared" si="338"/>
        <v>NA</v>
      </c>
      <c r="AF744" s="32">
        <f t="shared" si="362"/>
        <v>27</v>
      </c>
      <c r="AG744" s="98">
        <v>27</v>
      </c>
      <c r="AH744" s="94" t="s">
        <v>9</v>
      </c>
      <c r="AI744" s="40" t="s">
        <v>8</v>
      </c>
      <c r="AJ744" s="94" t="s">
        <v>9</v>
      </c>
      <c r="AK744" s="40" t="s">
        <v>8</v>
      </c>
      <c r="AL744" s="94" t="s">
        <v>9</v>
      </c>
      <c r="AM744" s="32">
        <f t="shared" si="363"/>
        <v>27</v>
      </c>
      <c r="AN744" s="40">
        <f t="shared" si="364"/>
        <v>27</v>
      </c>
      <c r="AO744" s="31" t="s">
        <v>2844</v>
      </c>
      <c r="AP744" s="30">
        <v>2015</v>
      </c>
      <c r="AQ744" s="30" t="s">
        <v>1046</v>
      </c>
      <c r="AR744" s="30" t="s">
        <v>39</v>
      </c>
      <c r="AS744" s="30" t="s">
        <v>673</v>
      </c>
      <c r="AT744" s="30" t="s">
        <v>45</v>
      </c>
      <c r="AU744" s="114" t="str">
        <f t="shared" si="346"/>
        <v>Miller, J.B., 2015</v>
      </c>
      <c r="AV744" s="24"/>
      <c r="AW744" s="34"/>
    </row>
    <row r="745" spans="1:49" s="21" customFormat="1" x14ac:dyDescent="0.3">
      <c r="A745" s="31" t="s">
        <v>2439</v>
      </c>
      <c r="B745" s="40" t="s">
        <v>8</v>
      </c>
      <c r="C745" s="94">
        <v>0.52</v>
      </c>
      <c r="D745" s="31" t="str">
        <f t="shared" si="339"/>
        <v>NA</v>
      </c>
      <c r="E745" s="32">
        <f t="shared" si="359"/>
        <v>0.52</v>
      </c>
      <c r="F745" s="40"/>
      <c r="G745" s="32" t="s">
        <v>8</v>
      </c>
      <c r="H745" s="30" t="s">
        <v>86</v>
      </c>
      <c r="I745" s="30" t="s">
        <v>1049</v>
      </c>
      <c r="J745" s="30" t="s">
        <v>9</v>
      </c>
      <c r="K745" s="31"/>
      <c r="L745" s="31"/>
      <c r="M745" s="30" t="s">
        <v>24</v>
      </c>
      <c r="N745" s="49" t="s">
        <v>1456</v>
      </c>
      <c r="O745" s="31"/>
      <c r="P745" s="30" t="s">
        <v>199</v>
      </c>
      <c r="Q745" s="60">
        <v>6</v>
      </c>
      <c r="R745" s="31" t="str">
        <f t="shared" si="335"/>
        <v>NA</v>
      </c>
      <c r="S745" s="30">
        <v>1</v>
      </c>
      <c r="T745" s="30">
        <v>773</v>
      </c>
      <c r="U745" s="30" t="s">
        <v>1422</v>
      </c>
      <c r="V745" s="30">
        <v>2</v>
      </c>
      <c r="W745" s="30">
        <v>523</v>
      </c>
      <c r="X745" s="30" t="s">
        <v>17</v>
      </c>
      <c r="Y745" s="32">
        <f t="shared" si="360"/>
        <v>1.1100000000000001</v>
      </c>
      <c r="Z745" s="32" t="str">
        <f t="shared" si="361"/>
        <v>NA</v>
      </c>
      <c r="AA745" s="30">
        <v>10</v>
      </c>
      <c r="AB745" s="30" t="s">
        <v>9</v>
      </c>
      <c r="AC745" s="32" t="str">
        <f t="shared" si="336"/>
        <v>NA</v>
      </c>
      <c r="AD745" s="32">
        <f t="shared" si="337"/>
        <v>10</v>
      </c>
      <c r="AE745" s="32" t="str">
        <f t="shared" si="338"/>
        <v>NA</v>
      </c>
      <c r="AF745" s="32">
        <f t="shared" si="362"/>
        <v>111</v>
      </c>
      <c r="AG745" s="98">
        <v>111</v>
      </c>
      <c r="AH745" s="94" t="s">
        <v>9</v>
      </c>
      <c r="AI745" s="40" t="s">
        <v>8</v>
      </c>
      <c r="AJ745" s="94" t="s">
        <v>9</v>
      </c>
      <c r="AK745" s="40" t="s">
        <v>8</v>
      </c>
      <c r="AL745" s="94" t="s">
        <v>9</v>
      </c>
      <c r="AM745" s="32">
        <f t="shared" si="363"/>
        <v>111</v>
      </c>
      <c r="AN745" s="40">
        <f t="shared" si="364"/>
        <v>111</v>
      </c>
      <c r="AO745" s="31" t="s">
        <v>2844</v>
      </c>
      <c r="AP745" s="30">
        <v>2015</v>
      </c>
      <c r="AQ745" s="30" t="s">
        <v>1046</v>
      </c>
      <c r="AR745" s="30" t="s">
        <v>39</v>
      </c>
      <c r="AS745" s="30" t="s">
        <v>673</v>
      </c>
      <c r="AT745" s="30" t="s">
        <v>45</v>
      </c>
      <c r="AU745" s="114" t="str">
        <f t="shared" si="346"/>
        <v>Miller, J.B., 2015</v>
      </c>
      <c r="AV745" s="24"/>
      <c r="AW745" s="34" t="s">
        <v>838</v>
      </c>
    </row>
    <row r="746" spans="1:49" s="21" customFormat="1" x14ac:dyDescent="0.3">
      <c r="A746" s="31" t="s">
        <v>2439</v>
      </c>
      <c r="B746" s="98">
        <v>2</v>
      </c>
      <c r="C746" s="94">
        <v>1.9</v>
      </c>
      <c r="D746" s="31">
        <f t="shared" si="339"/>
        <v>5.0000000000000044E-2</v>
      </c>
      <c r="E746" s="32">
        <f t="shared" si="359"/>
        <v>2</v>
      </c>
      <c r="F746" s="98">
        <v>301</v>
      </c>
      <c r="G746" s="32">
        <f t="shared" si="334"/>
        <v>15050</v>
      </c>
      <c r="H746" s="30" t="s">
        <v>22</v>
      </c>
      <c r="I746" s="30" t="s">
        <v>675</v>
      </c>
      <c r="J746" s="30" t="s">
        <v>1051</v>
      </c>
      <c r="K746" s="31"/>
      <c r="L746" s="31"/>
      <c r="M746" s="49" t="s">
        <v>33</v>
      </c>
      <c r="N746" s="49" t="s">
        <v>56</v>
      </c>
      <c r="O746" s="31"/>
      <c r="P746" s="30" t="s">
        <v>199</v>
      </c>
      <c r="Q746" s="60">
        <v>8.5</v>
      </c>
      <c r="R746" s="31" t="str">
        <f t="shared" si="335"/>
        <v>NA</v>
      </c>
      <c r="S746" s="30">
        <v>2</v>
      </c>
      <c r="T746" s="30">
        <v>673</v>
      </c>
      <c r="U746" s="30" t="s">
        <v>1422</v>
      </c>
      <c r="V746" s="30">
        <v>2.5</v>
      </c>
      <c r="W746" s="30">
        <f>273+250</f>
        <v>523</v>
      </c>
      <c r="X746" s="30" t="s">
        <v>29</v>
      </c>
      <c r="Y746" s="32" t="str">
        <f t="shared" si="360"/>
        <v>NA</v>
      </c>
      <c r="Z746" s="32" t="str">
        <f t="shared" si="361"/>
        <v>NA</v>
      </c>
      <c r="AA746" s="30">
        <v>24.1</v>
      </c>
      <c r="AB746" s="30" t="s">
        <v>9</v>
      </c>
      <c r="AC746" s="32" t="str">
        <f t="shared" si="336"/>
        <v>NA</v>
      </c>
      <c r="AD746" s="32">
        <f t="shared" si="337"/>
        <v>24.1</v>
      </c>
      <c r="AE746" s="32" t="str">
        <f t="shared" si="338"/>
        <v>NA</v>
      </c>
      <c r="AF746" s="32">
        <f t="shared" si="362"/>
        <v>30</v>
      </c>
      <c r="AG746" s="98">
        <v>30</v>
      </c>
      <c r="AH746" s="94" t="s">
        <v>9</v>
      </c>
      <c r="AI746" s="98">
        <v>58</v>
      </c>
      <c r="AJ746" s="94" t="s">
        <v>9</v>
      </c>
      <c r="AK746" s="98">
        <v>40</v>
      </c>
      <c r="AL746" s="94" t="s">
        <v>9</v>
      </c>
      <c r="AM746" s="32">
        <f t="shared" si="363"/>
        <v>30</v>
      </c>
      <c r="AN746" s="40">
        <f t="shared" si="364"/>
        <v>30</v>
      </c>
      <c r="AO746" s="31" t="s">
        <v>2854</v>
      </c>
      <c r="AP746" s="30">
        <v>2015</v>
      </c>
      <c r="AQ746" s="30" t="s">
        <v>1830</v>
      </c>
      <c r="AR746" s="30" t="s">
        <v>112</v>
      </c>
      <c r="AS746" s="30" t="s">
        <v>676</v>
      </c>
      <c r="AT746" s="30" t="s">
        <v>179</v>
      </c>
      <c r="AU746" s="114" t="str">
        <f t="shared" si="346"/>
        <v>Bhogeswararao, S., 2015</v>
      </c>
      <c r="AV746" s="24"/>
      <c r="AW746" s="34" t="s">
        <v>827</v>
      </c>
    </row>
    <row r="747" spans="1:49" s="21" customFormat="1" x14ac:dyDescent="0.3">
      <c r="A747" s="31" t="s">
        <v>2439</v>
      </c>
      <c r="B747" s="98">
        <v>5</v>
      </c>
      <c r="C747" s="94">
        <v>4.7</v>
      </c>
      <c r="D747" s="31">
        <f t="shared" si="339"/>
        <v>5.9999999999999963E-2</v>
      </c>
      <c r="E747" s="32">
        <f t="shared" si="359"/>
        <v>5</v>
      </c>
      <c r="F747" s="98">
        <v>301</v>
      </c>
      <c r="G747" s="32">
        <f t="shared" si="334"/>
        <v>6020</v>
      </c>
      <c r="H747" s="30" t="s">
        <v>22</v>
      </c>
      <c r="I747" s="30" t="s">
        <v>675</v>
      </c>
      <c r="J747" s="30" t="s">
        <v>1051</v>
      </c>
      <c r="K747" s="31"/>
      <c r="L747" s="31"/>
      <c r="M747" s="49" t="s">
        <v>33</v>
      </c>
      <c r="N747" s="49" t="s">
        <v>56</v>
      </c>
      <c r="O747" s="31"/>
      <c r="P747" s="30" t="s">
        <v>199</v>
      </c>
      <c r="Q747" s="60">
        <v>8.5</v>
      </c>
      <c r="R747" s="31" t="str">
        <f t="shared" si="335"/>
        <v>NA</v>
      </c>
      <c r="S747" s="30">
        <v>2</v>
      </c>
      <c r="T747" s="30">
        <v>673</v>
      </c>
      <c r="U747" s="30" t="s">
        <v>1422</v>
      </c>
      <c r="V747" s="30">
        <v>2.5</v>
      </c>
      <c r="W747" s="30">
        <f>273+250</f>
        <v>523</v>
      </c>
      <c r="X747" s="30" t="s">
        <v>29</v>
      </c>
      <c r="Y747" s="32" t="str">
        <f t="shared" si="360"/>
        <v>NA</v>
      </c>
      <c r="Z747" s="32" t="str">
        <f t="shared" si="361"/>
        <v>NA</v>
      </c>
      <c r="AA747" s="30">
        <v>19.8</v>
      </c>
      <c r="AB747" s="30" t="s">
        <v>9</v>
      </c>
      <c r="AC747" s="32" t="str">
        <f t="shared" si="336"/>
        <v>NA</v>
      </c>
      <c r="AD747" s="32">
        <f t="shared" si="337"/>
        <v>19.8</v>
      </c>
      <c r="AE747" s="32">
        <f t="shared" si="338"/>
        <v>55.050505050505052</v>
      </c>
      <c r="AF747" s="32">
        <f t="shared" si="362"/>
        <v>55.050505050505052</v>
      </c>
      <c r="AG747" s="40" t="s">
        <v>8</v>
      </c>
      <c r="AH747" s="94" t="s">
        <v>9</v>
      </c>
      <c r="AI747" s="98">
        <v>81</v>
      </c>
      <c r="AJ747" s="94" t="s">
        <v>9</v>
      </c>
      <c r="AK747" s="98">
        <v>48</v>
      </c>
      <c r="AL747" s="94" t="s">
        <v>9</v>
      </c>
      <c r="AM747" s="32">
        <f t="shared" si="363"/>
        <v>55.050505050505052</v>
      </c>
      <c r="AN747" s="40">
        <f t="shared" si="364"/>
        <v>55.050505050505052</v>
      </c>
      <c r="AO747" s="31" t="s">
        <v>2854</v>
      </c>
      <c r="AP747" s="30">
        <v>2015</v>
      </c>
      <c r="AQ747" s="30" t="s">
        <v>1830</v>
      </c>
      <c r="AR747" s="30" t="s">
        <v>112</v>
      </c>
      <c r="AS747" s="30" t="s">
        <v>676</v>
      </c>
      <c r="AT747" s="30" t="s">
        <v>179</v>
      </c>
      <c r="AU747" s="114" t="str">
        <f t="shared" si="346"/>
        <v>Bhogeswararao, S., 2015</v>
      </c>
      <c r="AV747" s="24"/>
      <c r="AW747" s="34" t="s">
        <v>827</v>
      </c>
    </row>
    <row r="748" spans="1:49" s="21" customFormat="1" x14ac:dyDescent="0.3">
      <c r="A748" s="31" t="s">
        <v>2439</v>
      </c>
      <c r="B748" s="98">
        <v>10</v>
      </c>
      <c r="C748" s="94">
        <v>8.3000000000000007</v>
      </c>
      <c r="D748" s="31">
        <f t="shared" si="339"/>
        <v>0.16999999999999993</v>
      </c>
      <c r="E748" s="32">
        <f t="shared" si="359"/>
        <v>10</v>
      </c>
      <c r="F748" s="98">
        <v>301</v>
      </c>
      <c r="G748" s="32">
        <f t="shared" si="334"/>
        <v>3010</v>
      </c>
      <c r="H748" s="30" t="s">
        <v>22</v>
      </c>
      <c r="I748" s="30" t="s">
        <v>675</v>
      </c>
      <c r="J748" s="30" t="s">
        <v>1051</v>
      </c>
      <c r="K748" s="31"/>
      <c r="L748" s="31"/>
      <c r="M748" s="49" t="s">
        <v>33</v>
      </c>
      <c r="N748" s="49" t="s">
        <v>56</v>
      </c>
      <c r="O748" s="31"/>
      <c r="P748" s="30" t="s">
        <v>199</v>
      </c>
      <c r="Q748" s="60">
        <v>8.5</v>
      </c>
      <c r="R748" s="31" t="str">
        <f t="shared" si="335"/>
        <v>NA</v>
      </c>
      <c r="S748" s="30">
        <v>2</v>
      </c>
      <c r="T748" s="30">
        <v>673</v>
      </c>
      <c r="U748" s="30" t="s">
        <v>1422</v>
      </c>
      <c r="V748" s="30">
        <v>2.5</v>
      </c>
      <c r="W748" s="30">
        <f>273+250</f>
        <v>523</v>
      </c>
      <c r="X748" s="30" t="s">
        <v>29</v>
      </c>
      <c r="Y748" s="32" t="str">
        <f t="shared" si="360"/>
        <v>NA</v>
      </c>
      <c r="Z748" s="32" t="str">
        <f t="shared" si="361"/>
        <v>NA</v>
      </c>
      <c r="AA748" s="30">
        <v>17.8</v>
      </c>
      <c r="AB748" s="30" t="s">
        <v>9</v>
      </c>
      <c r="AC748" s="32" t="str">
        <f t="shared" si="336"/>
        <v>NA</v>
      </c>
      <c r="AD748" s="32">
        <f t="shared" si="337"/>
        <v>17.8</v>
      </c>
      <c r="AE748" s="32">
        <f t="shared" si="338"/>
        <v>61.235955056179776</v>
      </c>
      <c r="AF748" s="32">
        <f t="shared" si="362"/>
        <v>61.235955056179776</v>
      </c>
      <c r="AG748" s="40" t="s">
        <v>8</v>
      </c>
      <c r="AH748" s="94" t="s">
        <v>9</v>
      </c>
      <c r="AI748" s="98">
        <v>78</v>
      </c>
      <c r="AJ748" s="94" t="s">
        <v>9</v>
      </c>
      <c r="AK748" s="98">
        <v>55</v>
      </c>
      <c r="AL748" s="94" t="s">
        <v>9</v>
      </c>
      <c r="AM748" s="32">
        <f t="shared" si="363"/>
        <v>61.235955056179776</v>
      </c>
      <c r="AN748" s="40">
        <f t="shared" si="364"/>
        <v>61.235955056179776</v>
      </c>
      <c r="AO748" s="31" t="s">
        <v>2854</v>
      </c>
      <c r="AP748" s="30">
        <v>2015</v>
      </c>
      <c r="AQ748" s="30" t="s">
        <v>1830</v>
      </c>
      <c r="AR748" s="30" t="s">
        <v>112</v>
      </c>
      <c r="AS748" s="30" t="s">
        <v>676</v>
      </c>
      <c r="AT748" s="30" t="s">
        <v>179</v>
      </c>
      <c r="AU748" s="114" t="str">
        <f t="shared" si="346"/>
        <v>Bhogeswararao, S., 2015</v>
      </c>
      <c r="AV748" s="24"/>
      <c r="AW748" s="34" t="s">
        <v>827</v>
      </c>
    </row>
    <row r="749" spans="1:49" s="21" customFormat="1" x14ac:dyDescent="0.3">
      <c r="A749" s="31" t="s">
        <v>2439</v>
      </c>
      <c r="B749" s="40" t="s">
        <v>8</v>
      </c>
      <c r="C749" s="94">
        <v>0.8</v>
      </c>
      <c r="D749" s="31" t="str">
        <f t="shared" si="339"/>
        <v>NA</v>
      </c>
      <c r="E749" s="32">
        <f t="shared" si="359"/>
        <v>0.8</v>
      </c>
      <c r="F749" s="98">
        <v>115</v>
      </c>
      <c r="G749" s="32">
        <f t="shared" si="334"/>
        <v>14375</v>
      </c>
      <c r="H749" s="30" t="s">
        <v>37</v>
      </c>
      <c r="I749" s="30" t="s">
        <v>678</v>
      </c>
      <c r="J749" s="30" t="s">
        <v>9</v>
      </c>
      <c r="K749" s="31"/>
      <c r="L749" s="31"/>
      <c r="M749" s="30" t="s">
        <v>24</v>
      </c>
      <c r="N749" s="49" t="s">
        <v>56</v>
      </c>
      <c r="O749" s="31"/>
      <c r="P749" s="30" t="s">
        <v>199</v>
      </c>
      <c r="Q749" s="60">
        <v>6</v>
      </c>
      <c r="R749" s="31" t="str">
        <f t="shared" si="335"/>
        <v>NA</v>
      </c>
      <c r="S749" s="30">
        <v>4</v>
      </c>
      <c r="T749" s="30">
        <v>673</v>
      </c>
      <c r="U749" s="31" t="s">
        <v>8</v>
      </c>
      <c r="V749" s="31"/>
      <c r="W749" s="31"/>
      <c r="X749" s="30" t="s">
        <v>29</v>
      </c>
      <c r="Y749" s="32" t="str">
        <f t="shared" si="360"/>
        <v>NA</v>
      </c>
      <c r="Z749" s="32" t="str">
        <f t="shared" si="361"/>
        <v>NA</v>
      </c>
      <c r="AA749" s="32" t="s">
        <v>8</v>
      </c>
      <c r="AB749" s="30" t="s">
        <v>9</v>
      </c>
      <c r="AC749" s="32">
        <f t="shared" si="336"/>
        <v>15.571428571428571</v>
      </c>
      <c r="AD749" s="32">
        <f t="shared" si="337"/>
        <v>15.571428571428571</v>
      </c>
      <c r="AE749" s="32" t="str">
        <f t="shared" si="338"/>
        <v>NA</v>
      </c>
      <c r="AF749" s="32" t="str">
        <f t="shared" si="362"/>
        <v>NA</v>
      </c>
      <c r="AG749" s="40" t="s">
        <v>8</v>
      </c>
      <c r="AH749" s="94" t="s">
        <v>9</v>
      </c>
      <c r="AI749" s="40" t="s">
        <v>8</v>
      </c>
      <c r="AJ749" s="94" t="s">
        <v>9</v>
      </c>
      <c r="AK749" s="98">
        <v>70</v>
      </c>
      <c r="AL749" s="94">
        <v>10</v>
      </c>
      <c r="AM749" s="32">
        <f t="shared" si="363"/>
        <v>70</v>
      </c>
      <c r="AN749" s="40">
        <f t="shared" si="364"/>
        <v>70</v>
      </c>
      <c r="AO749" s="31" t="s">
        <v>2844</v>
      </c>
      <c r="AP749" s="30">
        <v>2015</v>
      </c>
      <c r="AQ749" s="30" t="s">
        <v>1831</v>
      </c>
      <c r="AR749" s="30" t="s">
        <v>1053</v>
      </c>
      <c r="AS749" s="30" t="s">
        <v>679</v>
      </c>
      <c r="AT749" s="30" t="s">
        <v>595</v>
      </c>
      <c r="AU749" s="114" t="str">
        <f t="shared" si="346"/>
        <v>Gil, S., 2015</v>
      </c>
      <c r="AV749" s="24"/>
      <c r="AW749" s="34" t="s">
        <v>916</v>
      </c>
    </row>
    <row r="750" spans="1:49" s="21" customFormat="1" x14ac:dyDescent="0.3">
      <c r="A750" s="31" t="s">
        <v>2439</v>
      </c>
      <c r="B750" s="40" t="s">
        <v>8</v>
      </c>
      <c r="C750" s="94">
        <v>0.5</v>
      </c>
      <c r="D750" s="31" t="str">
        <f t="shared" si="339"/>
        <v>NA</v>
      </c>
      <c r="E750" s="32">
        <f t="shared" si="359"/>
        <v>0.5</v>
      </c>
      <c r="F750" s="98">
        <v>79</v>
      </c>
      <c r="G750" s="32">
        <f t="shared" si="334"/>
        <v>15800</v>
      </c>
      <c r="H750" s="30" t="s">
        <v>86</v>
      </c>
      <c r="I750" s="30" t="s">
        <v>680</v>
      </c>
      <c r="J750" s="30" t="s">
        <v>9</v>
      </c>
      <c r="K750" s="31"/>
      <c r="L750" s="31"/>
      <c r="M750" s="30" t="s">
        <v>24</v>
      </c>
      <c r="N750" s="49" t="s">
        <v>56</v>
      </c>
      <c r="O750" s="31"/>
      <c r="P750" s="30" t="s">
        <v>199</v>
      </c>
      <c r="Q750" s="60">
        <v>6</v>
      </c>
      <c r="R750" s="31" t="str">
        <f t="shared" si="335"/>
        <v>NA</v>
      </c>
      <c r="S750" s="30">
        <v>4</v>
      </c>
      <c r="T750" s="30">
        <v>673</v>
      </c>
      <c r="U750" s="31" t="s">
        <v>8</v>
      </c>
      <c r="V750" s="31"/>
      <c r="W750" s="31"/>
      <c r="X750" s="30" t="s">
        <v>29</v>
      </c>
      <c r="Y750" s="32" t="str">
        <f t="shared" si="360"/>
        <v>NA</v>
      </c>
      <c r="Z750" s="32" t="str">
        <f t="shared" si="361"/>
        <v>NA</v>
      </c>
      <c r="AA750" s="32" t="s">
        <v>8</v>
      </c>
      <c r="AB750" s="30" t="s">
        <v>9</v>
      </c>
      <c r="AC750" s="32">
        <f t="shared" si="336"/>
        <v>15.571428571428571</v>
      </c>
      <c r="AD750" s="32">
        <f t="shared" si="337"/>
        <v>15.571428571428571</v>
      </c>
      <c r="AE750" s="32" t="str">
        <f t="shared" si="338"/>
        <v>NA</v>
      </c>
      <c r="AF750" s="32" t="str">
        <f t="shared" si="362"/>
        <v>NA</v>
      </c>
      <c r="AG750" s="40" t="s">
        <v>8</v>
      </c>
      <c r="AH750" s="94" t="s">
        <v>9</v>
      </c>
      <c r="AI750" s="40" t="s">
        <v>8</v>
      </c>
      <c r="AJ750" s="94" t="s">
        <v>9</v>
      </c>
      <c r="AK750" s="98">
        <v>70</v>
      </c>
      <c r="AL750" s="94">
        <v>10</v>
      </c>
      <c r="AM750" s="32">
        <f t="shared" si="363"/>
        <v>70</v>
      </c>
      <c r="AN750" s="40">
        <f t="shared" si="364"/>
        <v>70</v>
      </c>
      <c r="AO750" s="31" t="s">
        <v>2844</v>
      </c>
      <c r="AP750" s="30">
        <v>2015</v>
      </c>
      <c r="AQ750" s="30" t="s">
        <v>1831</v>
      </c>
      <c r="AR750" s="30" t="s">
        <v>1053</v>
      </c>
      <c r="AS750" s="30" t="s">
        <v>679</v>
      </c>
      <c r="AT750" s="30" t="s">
        <v>595</v>
      </c>
      <c r="AU750" s="114" t="str">
        <f t="shared" si="346"/>
        <v>Gil, S., 2015</v>
      </c>
      <c r="AV750" s="24"/>
      <c r="AW750" s="34" t="s">
        <v>838</v>
      </c>
    </row>
    <row r="751" spans="1:49" s="21" customFormat="1" x14ac:dyDescent="0.3">
      <c r="A751" s="31" t="s">
        <v>2439</v>
      </c>
      <c r="B751" s="40" t="s">
        <v>8</v>
      </c>
      <c r="C751" s="94">
        <v>0.8</v>
      </c>
      <c r="D751" s="31" t="str">
        <f t="shared" si="339"/>
        <v>NA</v>
      </c>
      <c r="E751" s="32">
        <f t="shared" si="359"/>
        <v>0.8</v>
      </c>
      <c r="F751" s="98">
        <v>157</v>
      </c>
      <c r="G751" s="32">
        <f t="shared" si="334"/>
        <v>19625</v>
      </c>
      <c r="H751" s="49" t="s">
        <v>1414</v>
      </c>
      <c r="I751" s="30" t="s">
        <v>410</v>
      </c>
      <c r="J751" s="30" t="s">
        <v>9</v>
      </c>
      <c r="K751" s="31"/>
      <c r="L751" s="31"/>
      <c r="M751" s="30" t="s">
        <v>24</v>
      </c>
      <c r="N751" s="49" t="s">
        <v>56</v>
      </c>
      <c r="O751" s="31"/>
      <c r="P751" s="30" t="s">
        <v>199</v>
      </c>
      <c r="Q751" s="60">
        <v>7.5</v>
      </c>
      <c r="R751" s="31" t="str">
        <f t="shared" si="335"/>
        <v>NA</v>
      </c>
      <c r="S751" s="30">
        <v>4</v>
      </c>
      <c r="T751" s="30">
        <v>673</v>
      </c>
      <c r="U751" s="31" t="s">
        <v>8</v>
      </c>
      <c r="V751" s="31"/>
      <c r="W751" s="31"/>
      <c r="X751" s="30" t="s">
        <v>29</v>
      </c>
      <c r="Y751" s="32" t="str">
        <f t="shared" si="360"/>
        <v>NA</v>
      </c>
      <c r="Z751" s="32" t="str">
        <f t="shared" si="361"/>
        <v>NA</v>
      </c>
      <c r="AA751" s="32" t="s">
        <v>8</v>
      </c>
      <c r="AB751" s="30" t="s">
        <v>9</v>
      </c>
      <c r="AC751" s="32">
        <f t="shared" si="336"/>
        <v>15.571428571428571</v>
      </c>
      <c r="AD751" s="32">
        <f t="shared" si="337"/>
        <v>15.571428571428571</v>
      </c>
      <c r="AE751" s="32" t="str">
        <f t="shared" si="338"/>
        <v>NA</v>
      </c>
      <c r="AF751" s="32" t="str">
        <f t="shared" si="362"/>
        <v>NA</v>
      </c>
      <c r="AG751" s="40" t="s">
        <v>8</v>
      </c>
      <c r="AH751" s="94" t="s">
        <v>9</v>
      </c>
      <c r="AI751" s="40" t="s">
        <v>8</v>
      </c>
      <c r="AJ751" s="94" t="s">
        <v>9</v>
      </c>
      <c r="AK751" s="98">
        <v>70</v>
      </c>
      <c r="AL751" s="94">
        <v>10</v>
      </c>
      <c r="AM751" s="32">
        <f t="shared" si="363"/>
        <v>70</v>
      </c>
      <c r="AN751" s="40">
        <f t="shared" si="364"/>
        <v>70</v>
      </c>
      <c r="AO751" s="31" t="s">
        <v>2844</v>
      </c>
      <c r="AP751" s="30">
        <v>2015</v>
      </c>
      <c r="AQ751" s="30" t="s">
        <v>1831</v>
      </c>
      <c r="AR751" s="30" t="s">
        <v>1053</v>
      </c>
      <c r="AS751" s="30" t="s">
        <v>679</v>
      </c>
      <c r="AT751" s="30" t="s">
        <v>595</v>
      </c>
      <c r="AU751" s="114" t="str">
        <f t="shared" si="346"/>
        <v>Gil, S., 2015</v>
      </c>
      <c r="AV751" s="24"/>
      <c r="AW751" s="34" t="s">
        <v>1054</v>
      </c>
    </row>
    <row r="752" spans="1:49" s="21" customFormat="1" x14ac:dyDescent="0.3">
      <c r="A752" s="31" t="s">
        <v>2439</v>
      </c>
      <c r="B752" s="40" t="s">
        <v>8</v>
      </c>
      <c r="C752" s="94">
        <v>0.8</v>
      </c>
      <c r="D752" s="31" t="str">
        <f t="shared" si="339"/>
        <v>NA</v>
      </c>
      <c r="E752" s="32">
        <f t="shared" si="359"/>
        <v>0.8</v>
      </c>
      <c r="F752" s="98">
        <v>140</v>
      </c>
      <c r="G752" s="32">
        <f t="shared" si="334"/>
        <v>17500</v>
      </c>
      <c r="H752" s="49" t="s">
        <v>1414</v>
      </c>
      <c r="I752" s="30" t="s">
        <v>410</v>
      </c>
      <c r="J752" s="30" t="s">
        <v>681</v>
      </c>
      <c r="K752" s="30">
        <v>773</v>
      </c>
      <c r="L752" s="30">
        <v>3</v>
      </c>
      <c r="M752" s="30" t="s">
        <v>24</v>
      </c>
      <c r="N752" s="49" t="s">
        <v>56</v>
      </c>
      <c r="O752" s="31"/>
      <c r="P752" s="30" t="s">
        <v>199</v>
      </c>
      <c r="Q752" s="60">
        <v>7.5</v>
      </c>
      <c r="R752" s="31" t="str">
        <f t="shared" si="335"/>
        <v>NA</v>
      </c>
      <c r="S752" s="30">
        <v>4</v>
      </c>
      <c r="T752" s="30">
        <v>673</v>
      </c>
      <c r="U752" s="31" t="s">
        <v>8</v>
      </c>
      <c r="V752" s="31"/>
      <c r="W752" s="31"/>
      <c r="X752" s="30" t="s">
        <v>29</v>
      </c>
      <c r="Y752" s="32" t="str">
        <f t="shared" si="360"/>
        <v>NA</v>
      </c>
      <c r="Z752" s="32" t="str">
        <f t="shared" si="361"/>
        <v>NA</v>
      </c>
      <c r="AA752" s="32" t="s">
        <v>8</v>
      </c>
      <c r="AB752" s="30" t="s">
        <v>9</v>
      </c>
      <c r="AC752" s="32">
        <f t="shared" si="336"/>
        <v>15.571428571428571</v>
      </c>
      <c r="AD752" s="32">
        <f t="shared" si="337"/>
        <v>15.571428571428571</v>
      </c>
      <c r="AE752" s="32" t="str">
        <f t="shared" si="338"/>
        <v>NA</v>
      </c>
      <c r="AF752" s="32" t="str">
        <f t="shared" si="362"/>
        <v>NA</v>
      </c>
      <c r="AG752" s="40" t="s">
        <v>8</v>
      </c>
      <c r="AH752" s="94" t="s">
        <v>9</v>
      </c>
      <c r="AI752" s="40" t="s">
        <v>8</v>
      </c>
      <c r="AJ752" s="94" t="s">
        <v>9</v>
      </c>
      <c r="AK752" s="98">
        <v>70</v>
      </c>
      <c r="AL752" s="94">
        <v>10</v>
      </c>
      <c r="AM752" s="32">
        <f t="shared" si="363"/>
        <v>70</v>
      </c>
      <c r="AN752" s="40">
        <f t="shared" si="364"/>
        <v>70</v>
      </c>
      <c r="AO752" s="31" t="s">
        <v>2844</v>
      </c>
      <c r="AP752" s="30">
        <v>2015</v>
      </c>
      <c r="AQ752" s="30" t="s">
        <v>1831</v>
      </c>
      <c r="AR752" s="30" t="s">
        <v>1053</v>
      </c>
      <c r="AS752" s="30" t="s">
        <v>679</v>
      </c>
      <c r="AT752" s="30" t="s">
        <v>595</v>
      </c>
      <c r="AU752" s="114" t="str">
        <f t="shared" si="346"/>
        <v>Gil, S., 2015</v>
      </c>
      <c r="AV752" s="24"/>
      <c r="AW752" s="34" t="s">
        <v>1054</v>
      </c>
    </row>
    <row r="753" spans="1:49" s="21" customFormat="1" x14ac:dyDescent="0.3">
      <c r="A753" s="31" t="s">
        <v>2439</v>
      </c>
      <c r="B753" s="40" t="s">
        <v>8</v>
      </c>
      <c r="C753" s="94">
        <v>0.8</v>
      </c>
      <c r="D753" s="31" t="str">
        <f t="shared" si="339"/>
        <v>NA</v>
      </c>
      <c r="E753" s="32">
        <f t="shared" si="359"/>
        <v>0.8</v>
      </c>
      <c r="F753" s="98">
        <v>155</v>
      </c>
      <c r="G753" s="32">
        <f t="shared" si="334"/>
        <v>19375</v>
      </c>
      <c r="H753" s="49" t="s">
        <v>1414</v>
      </c>
      <c r="I753" s="30" t="s">
        <v>410</v>
      </c>
      <c r="J753" s="30" t="s">
        <v>682</v>
      </c>
      <c r="K753" s="30">
        <v>773</v>
      </c>
      <c r="L753" s="30">
        <v>3</v>
      </c>
      <c r="M753" s="30" t="s">
        <v>24</v>
      </c>
      <c r="N753" s="49" t="s">
        <v>56</v>
      </c>
      <c r="O753" s="31"/>
      <c r="P753" s="30" t="s">
        <v>199</v>
      </c>
      <c r="Q753" s="60">
        <v>7.5</v>
      </c>
      <c r="R753" s="31" t="str">
        <f t="shared" si="335"/>
        <v>NA</v>
      </c>
      <c r="S753" s="30">
        <v>4</v>
      </c>
      <c r="T753" s="30">
        <v>673</v>
      </c>
      <c r="U753" s="31" t="s">
        <v>8</v>
      </c>
      <c r="V753" s="31"/>
      <c r="W753" s="31"/>
      <c r="X753" s="30" t="s">
        <v>29</v>
      </c>
      <c r="Y753" s="32" t="str">
        <f t="shared" si="360"/>
        <v>NA</v>
      </c>
      <c r="Z753" s="32" t="str">
        <f t="shared" si="361"/>
        <v>NA</v>
      </c>
      <c r="AA753" s="32" t="s">
        <v>8</v>
      </c>
      <c r="AB753" s="30" t="s">
        <v>9</v>
      </c>
      <c r="AC753" s="32">
        <f t="shared" si="336"/>
        <v>15.571428571428571</v>
      </c>
      <c r="AD753" s="32">
        <f t="shared" si="337"/>
        <v>15.571428571428571</v>
      </c>
      <c r="AE753" s="32" t="str">
        <f t="shared" si="338"/>
        <v>NA</v>
      </c>
      <c r="AF753" s="32" t="str">
        <f t="shared" si="362"/>
        <v>NA</v>
      </c>
      <c r="AG753" s="40" t="s">
        <v>8</v>
      </c>
      <c r="AH753" s="94" t="s">
        <v>9</v>
      </c>
      <c r="AI753" s="40" t="s">
        <v>8</v>
      </c>
      <c r="AJ753" s="94" t="s">
        <v>9</v>
      </c>
      <c r="AK753" s="98">
        <v>70</v>
      </c>
      <c r="AL753" s="94">
        <v>10</v>
      </c>
      <c r="AM753" s="32">
        <f t="shared" si="363"/>
        <v>70</v>
      </c>
      <c r="AN753" s="40">
        <f t="shared" si="364"/>
        <v>70</v>
      </c>
      <c r="AO753" s="31" t="s">
        <v>2844</v>
      </c>
      <c r="AP753" s="30">
        <v>2015</v>
      </c>
      <c r="AQ753" s="30" t="s">
        <v>1831</v>
      </c>
      <c r="AR753" s="30" t="s">
        <v>1053</v>
      </c>
      <c r="AS753" s="30" t="s">
        <v>679</v>
      </c>
      <c r="AT753" s="30" t="s">
        <v>595</v>
      </c>
      <c r="AU753" s="114" t="str">
        <f t="shared" si="346"/>
        <v>Gil, S., 2015</v>
      </c>
      <c r="AV753" s="24"/>
      <c r="AW753" s="34" t="s">
        <v>1054</v>
      </c>
    </row>
    <row r="754" spans="1:49" s="21" customFormat="1" x14ac:dyDescent="0.3">
      <c r="A754" s="31" t="s">
        <v>2439</v>
      </c>
      <c r="B754" s="40" t="s">
        <v>8</v>
      </c>
      <c r="C754" s="94">
        <v>0.8</v>
      </c>
      <c r="D754" s="31" t="str">
        <f t="shared" si="339"/>
        <v>NA</v>
      </c>
      <c r="E754" s="32">
        <f t="shared" si="359"/>
        <v>0.8</v>
      </c>
      <c r="F754" s="98">
        <v>145</v>
      </c>
      <c r="G754" s="32">
        <f t="shared" si="334"/>
        <v>18125</v>
      </c>
      <c r="H754" s="49" t="s">
        <v>1414</v>
      </c>
      <c r="I754" s="30" t="s">
        <v>410</v>
      </c>
      <c r="J754" s="30" t="s">
        <v>683</v>
      </c>
      <c r="K754" s="30">
        <v>773</v>
      </c>
      <c r="L754" s="30">
        <v>3</v>
      </c>
      <c r="M754" s="30" t="s">
        <v>24</v>
      </c>
      <c r="N754" s="49" t="s">
        <v>56</v>
      </c>
      <c r="O754" s="31"/>
      <c r="P754" s="30" t="s">
        <v>199</v>
      </c>
      <c r="Q754" s="60">
        <v>7.5</v>
      </c>
      <c r="R754" s="31" t="str">
        <f t="shared" si="335"/>
        <v>NA</v>
      </c>
      <c r="S754" s="30">
        <v>4</v>
      </c>
      <c r="T754" s="30">
        <v>673</v>
      </c>
      <c r="U754" s="31" t="s">
        <v>8</v>
      </c>
      <c r="V754" s="31"/>
      <c r="W754" s="31"/>
      <c r="X754" s="30" t="s">
        <v>29</v>
      </c>
      <c r="Y754" s="32" t="str">
        <f t="shared" si="360"/>
        <v>NA</v>
      </c>
      <c r="Z754" s="32" t="str">
        <f t="shared" si="361"/>
        <v>NA</v>
      </c>
      <c r="AA754" s="32" t="s">
        <v>8</v>
      </c>
      <c r="AB754" s="30" t="s">
        <v>9</v>
      </c>
      <c r="AC754" s="32">
        <f t="shared" si="336"/>
        <v>15.571428571428571</v>
      </c>
      <c r="AD754" s="32">
        <f t="shared" si="337"/>
        <v>15.571428571428571</v>
      </c>
      <c r="AE754" s="32" t="str">
        <f t="shared" si="338"/>
        <v>NA</v>
      </c>
      <c r="AF754" s="32" t="str">
        <f t="shared" si="362"/>
        <v>NA</v>
      </c>
      <c r="AG754" s="40" t="s">
        <v>8</v>
      </c>
      <c r="AH754" s="94" t="s">
        <v>9</v>
      </c>
      <c r="AI754" s="40" t="s">
        <v>8</v>
      </c>
      <c r="AJ754" s="94" t="s">
        <v>9</v>
      </c>
      <c r="AK754" s="98">
        <v>70</v>
      </c>
      <c r="AL754" s="94">
        <v>10</v>
      </c>
      <c r="AM754" s="32">
        <f t="shared" si="363"/>
        <v>70</v>
      </c>
      <c r="AN754" s="40">
        <f t="shared" si="364"/>
        <v>70</v>
      </c>
      <c r="AO754" s="31" t="s">
        <v>2844</v>
      </c>
      <c r="AP754" s="30">
        <v>2015</v>
      </c>
      <c r="AQ754" s="30" t="s">
        <v>1831</v>
      </c>
      <c r="AR754" s="30" t="s">
        <v>1053</v>
      </c>
      <c r="AS754" s="30" t="s">
        <v>679</v>
      </c>
      <c r="AT754" s="30" t="s">
        <v>595</v>
      </c>
      <c r="AU754" s="114" t="str">
        <f t="shared" si="346"/>
        <v>Gil, S., 2015</v>
      </c>
      <c r="AV754" s="24"/>
      <c r="AW754" s="34" t="s">
        <v>1054</v>
      </c>
    </row>
    <row r="755" spans="1:49" s="21" customFormat="1" x14ac:dyDescent="0.3">
      <c r="A755" s="31" t="s">
        <v>2439</v>
      </c>
      <c r="B755" s="40" t="s">
        <v>8</v>
      </c>
      <c r="C755" s="94">
        <v>0.8</v>
      </c>
      <c r="D755" s="31" t="str">
        <f t="shared" si="339"/>
        <v>NA</v>
      </c>
      <c r="E755" s="32">
        <f t="shared" si="359"/>
        <v>0.8</v>
      </c>
      <c r="F755" s="98">
        <v>146</v>
      </c>
      <c r="G755" s="32">
        <f t="shared" si="334"/>
        <v>18250</v>
      </c>
      <c r="H755" s="49" t="s">
        <v>1414</v>
      </c>
      <c r="I755" s="30" t="s">
        <v>410</v>
      </c>
      <c r="J755" s="30" t="s">
        <v>684</v>
      </c>
      <c r="K755" s="30">
        <v>773</v>
      </c>
      <c r="L755" s="30">
        <v>3</v>
      </c>
      <c r="M755" s="30" t="s">
        <v>24</v>
      </c>
      <c r="N755" s="49" t="s">
        <v>56</v>
      </c>
      <c r="O755" s="31"/>
      <c r="P755" s="30" t="s">
        <v>199</v>
      </c>
      <c r="Q755" s="60">
        <v>7.5</v>
      </c>
      <c r="R755" s="31" t="str">
        <f t="shared" si="335"/>
        <v>NA</v>
      </c>
      <c r="S755" s="30">
        <v>4</v>
      </c>
      <c r="T755" s="30">
        <v>673</v>
      </c>
      <c r="U755" s="31" t="s">
        <v>8</v>
      </c>
      <c r="V755" s="31"/>
      <c r="W755" s="31"/>
      <c r="X755" s="30" t="s">
        <v>29</v>
      </c>
      <c r="Y755" s="32" t="str">
        <f t="shared" si="360"/>
        <v>NA</v>
      </c>
      <c r="Z755" s="32" t="str">
        <f t="shared" si="361"/>
        <v>NA</v>
      </c>
      <c r="AA755" s="32" t="s">
        <v>8</v>
      </c>
      <c r="AB755" s="30" t="s">
        <v>9</v>
      </c>
      <c r="AC755" s="32">
        <f t="shared" si="336"/>
        <v>15.571428571428571</v>
      </c>
      <c r="AD755" s="32">
        <f t="shared" si="337"/>
        <v>15.571428571428571</v>
      </c>
      <c r="AE755" s="32" t="str">
        <f t="shared" si="338"/>
        <v>NA</v>
      </c>
      <c r="AF755" s="32" t="str">
        <f t="shared" si="362"/>
        <v>NA</v>
      </c>
      <c r="AG755" s="40" t="s">
        <v>8</v>
      </c>
      <c r="AH755" s="94" t="s">
        <v>9</v>
      </c>
      <c r="AI755" s="40" t="s">
        <v>8</v>
      </c>
      <c r="AJ755" s="94" t="s">
        <v>9</v>
      </c>
      <c r="AK755" s="98">
        <v>70</v>
      </c>
      <c r="AL755" s="94">
        <v>10</v>
      </c>
      <c r="AM755" s="32">
        <f t="shared" si="363"/>
        <v>70</v>
      </c>
      <c r="AN755" s="40">
        <f t="shared" si="364"/>
        <v>70</v>
      </c>
      <c r="AO755" s="31" t="s">
        <v>2844</v>
      </c>
      <c r="AP755" s="30">
        <v>2015</v>
      </c>
      <c r="AQ755" s="30" t="s">
        <v>1831</v>
      </c>
      <c r="AR755" s="30" t="s">
        <v>1053</v>
      </c>
      <c r="AS755" s="30" t="s">
        <v>679</v>
      </c>
      <c r="AT755" s="30" t="s">
        <v>595</v>
      </c>
      <c r="AU755" s="114" t="str">
        <f t="shared" si="346"/>
        <v>Gil, S., 2015</v>
      </c>
      <c r="AV755" s="24"/>
      <c r="AW755" s="34" t="s">
        <v>1054</v>
      </c>
    </row>
    <row r="756" spans="1:49" s="21" customFormat="1" x14ac:dyDescent="0.3">
      <c r="A756" s="30" t="s">
        <v>14</v>
      </c>
      <c r="B756" s="98">
        <v>1</v>
      </c>
      <c r="C756" s="32" t="s">
        <v>8</v>
      </c>
      <c r="D756" s="31" t="str">
        <f t="shared" si="339"/>
        <v>NA</v>
      </c>
      <c r="E756" s="32">
        <f t="shared" si="359"/>
        <v>1</v>
      </c>
      <c r="F756" s="98">
        <v>111</v>
      </c>
      <c r="G756" s="32">
        <f t="shared" si="334"/>
        <v>11100</v>
      </c>
      <c r="H756" s="31" t="s">
        <v>582</v>
      </c>
      <c r="I756" s="30" t="s">
        <v>685</v>
      </c>
      <c r="J756" s="30" t="s">
        <v>9</v>
      </c>
      <c r="K756" s="31"/>
      <c r="L756" s="31"/>
      <c r="M756" s="49" t="s">
        <v>10</v>
      </c>
      <c r="N756" s="31" t="s">
        <v>16</v>
      </c>
      <c r="O756" s="31"/>
      <c r="P756" s="30" t="s">
        <v>199</v>
      </c>
      <c r="Q756" s="31"/>
      <c r="R756" s="31" t="str">
        <f t="shared" si="335"/>
        <v>NA</v>
      </c>
      <c r="S756" s="30">
        <v>2</v>
      </c>
      <c r="T756" s="30">
        <v>773</v>
      </c>
      <c r="U756" s="30" t="s">
        <v>1422</v>
      </c>
      <c r="V756" s="31"/>
      <c r="W756" s="31"/>
      <c r="X756" s="30" t="s">
        <v>17</v>
      </c>
      <c r="Y756" s="32">
        <f t="shared" si="360"/>
        <v>1.1054999999999999</v>
      </c>
      <c r="Z756" s="32" t="str">
        <f t="shared" si="361"/>
        <v>NA</v>
      </c>
      <c r="AA756" s="30">
        <v>20.100000000000001</v>
      </c>
      <c r="AB756" s="30" t="s">
        <v>9</v>
      </c>
      <c r="AC756" s="32" t="str">
        <f t="shared" si="336"/>
        <v>NA</v>
      </c>
      <c r="AD756" s="32">
        <f t="shared" si="337"/>
        <v>20.100000000000001</v>
      </c>
      <c r="AE756" s="32" t="str">
        <f t="shared" si="338"/>
        <v>NA</v>
      </c>
      <c r="AF756" s="32">
        <f t="shared" si="362"/>
        <v>55</v>
      </c>
      <c r="AG756" s="98">
        <v>55</v>
      </c>
      <c r="AH756" s="94" t="s">
        <v>9</v>
      </c>
      <c r="AI756" s="40" t="s">
        <v>8</v>
      </c>
      <c r="AJ756" s="94" t="s">
        <v>9</v>
      </c>
      <c r="AK756" s="40" t="s">
        <v>8</v>
      </c>
      <c r="AL756" s="94" t="s">
        <v>9</v>
      </c>
      <c r="AM756" s="32">
        <f t="shared" si="363"/>
        <v>55</v>
      </c>
      <c r="AN756" s="40">
        <f t="shared" si="364"/>
        <v>55</v>
      </c>
      <c r="AO756" s="30" t="s">
        <v>686</v>
      </c>
      <c r="AP756" s="30">
        <v>2015</v>
      </c>
      <c r="AQ756" s="30" t="s">
        <v>1832</v>
      </c>
      <c r="AR756" s="49" t="s">
        <v>11</v>
      </c>
      <c r="AS756" s="30" t="s">
        <v>687</v>
      </c>
      <c r="AT756" s="30" t="s">
        <v>519</v>
      </c>
      <c r="AU756" s="114" t="str">
        <f t="shared" si="346"/>
        <v>Lin, S., 2015</v>
      </c>
      <c r="AV756" s="51" t="s">
        <v>1055</v>
      </c>
      <c r="AW756" s="34"/>
    </row>
    <row r="757" spans="1:49" s="21" customFormat="1" x14ac:dyDescent="0.3">
      <c r="A757" s="30" t="s">
        <v>14</v>
      </c>
      <c r="B757" s="98">
        <v>1</v>
      </c>
      <c r="C757" s="32" t="s">
        <v>8</v>
      </c>
      <c r="D757" s="31" t="str">
        <f t="shared" si="339"/>
        <v>NA</v>
      </c>
      <c r="E757" s="32">
        <f t="shared" si="359"/>
        <v>1</v>
      </c>
      <c r="F757" s="98">
        <v>111</v>
      </c>
      <c r="G757" s="32">
        <f t="shared" si="334"/>
        <v>11100</v>
      </c>
      <c r="H757" s="31" t="s">
        <v>582</v>
      </c>
      <c r="I757" s="30" t="s">
        <v>685</v>
      </c>
      <c r="J757" s="30" t="s">
        <v>9</v>
      </c>
      <c r="K757" s="31"/>
      <c r="L757" s="31"/>
      <c r="M757" s="30" t="s">
        <v>24</v>
      </c>
      <c r="N757" s="31"/>
      <c r="O757" s="31"/>
      <c r="P757" s="30" t="s">
        <v>199</v>
      </c>
      <c r="Q757" s="31"/>
      <c r="R757" s="31" t="str">
        <f t="shared" si="335"/>
        <v>NA</v>
      </c>
      <c r="S757" s="30">
        <v>2</v>
      </c>
      <c r="T757" s="30">
        <v>773</v>
      </c>
      <c r="U757" s="30" t="s">
        <v>1422</v>
      </c>
      <c r="V757" s="31"/>
      <c r="W757" s="31"/>
      <c r="X757" s="30" t="s">
        <v>17</v>
      </c>
      <c r="Y757" s="32">
        <f t="shared" si="360"/>
        <v>1.1025</v>
      </c>
      <c r="Z757" s="32" t="str">
        <f t="shared" si="361"/>
        <v>NA</v>
      </c>
      <c r="AA757" s="30">
        <v>24.5</v>
      </c>
      <c r="AB757" s="30" t="s">
        <v>9</v>
      </c>
      <c r="AC757" s="32" t="str">
        <f t="shared" si="336"/>
        <v>NA</v>
      </c>
      <c r="AD757" s="32">
        <f t="shared" si="337"/>
        <v>24.5</v>
      </c>
      <c r="AE757" s="32" t="str">
        <f t="shared" si="338"/>
        <v>NA</v>
      </c>
      <c r="AF757" s="32">
        <f t="shared" si="362"/>
        <v>45</v>
      </c>
      <c r="AG757" s="98">
        <v>45</v>
      </c>
      <c r="AH757" s="94" t="s">
        <v>9</v>
      </c>
      <c r="AI757" s="40" t="s">
        <v>8</v>
      </c>
      <c r="AJ757" s="94" t="s">
        <v>9</v>
      </c>
      <c r="AK757" s="40" t="s">
        <v>8</v>
      </c>
      <c r="AL757" s="94" t="s">
        <v>9</v>
      </c>
      <c r="AM757" s="32">
        <f t="shared" si="363"/>
        <v>45</v>
      </c>
      <c r="AN757" s="40">
        <f t="shared" si="364"/>
        <v>45</v>
      </c>
      <c r="AO757" s="30" t="s">
        <v>686</v>
      </c>
      <c r="AP757" s="30">
        <v>2015</v>
      </c>
      <c r="AQ757" s="30" t="s">
        <v>1832</v>
      </c>
      <c r="AR757" s="49" t="s">
        <v>11</v>
      </c>
      <c r="AS757" s="30" t="s">
        <v>687</v>
      </c>
      <c r="AT757" s="30" t="s">
        <v>519</v>
      </c>
      <c r="AU757" s="114" t="str">
        <f t="shared" si="346"/>
        <v>Lin, S., 2015</v>
      </c>
      <c r="AV757" s="51" t="s">
        <v>1055</v>
      </c>
      <c r="AW757" s="34"/>
    </row>
    <row r="758" spans="1:49" s="21" customFormat="1" x14ac:dyDescent="0.3">
      <c r="A758" s="30" t="s">
        <v>14</v>
      </c>
      <c r="B758" s="98">
        <v>1</v>
      </c>
      <c r="C758" s="32" t="s">
        <v>8</v>
      </c>
      <c r="D758" s="31" t="str">
        <f t="shared" si="339"/>
        <v>NA</v>
      </c>
      <c r="E758" s="32">
        <f t="shared" si="359"/>
        <v>1</v>
      </c>
      <c r="F758" s="98">
        <v>111</v>
      </c>
      <c r="G758" s="32">
        <f t="shared" si="334"/>
        <v>11100</v>
      </c>
      <c r="H758" s="31" t="s">
        <v>582</v>
      </c>
      <c r="I758" s="30" t="s">
        <v>685</v>
      </c>
      <c r="J758" s="30" t="s">
        <v>9</v>
      </c>
      <c r="K758" s="31"/>
      <c r="L758" s="31"/>
      <c r="M758" s="49" t="s">
        <v>33</v>
      </c>
      <c r="N758" s="31"/>
      <c r="O758" s="31"/>
      <c r="P758" s="30" t="s">
        <v>199</v>
      </c>
      <c r="Q758" s="31"/>
      <c r="R758" s="31" t="str">
        <f t="shared" si="335"/>
        <v>NA</v>
      </c>
      <c r="S758" s="30">
        <v>2</v>
      </c>
      <c r="T758" s="30">
        <v>773</v>
      </c>
      <c r="U758" s="30" t="s">
        <v>1422</v>
      </c>
      <c r="V758" s="31"/>
      <c r="W758" s="31"/>
      <c r="X758" s="30" t="s">
        <v>17</v>
      </c>
      <c r="Y758" s="32">
        <f t="shared" si="360"/>
        <v>1.1143999999999998</v>
      </c>
      <c r="Z758" s="32" t="str">
        <f t="shared" si="361"/>
        <v>NA</v>
      </c>
      <c r="AA758" s="30">
        <v>39.799999999999997</v>
      </c>
      <c r="AB758" s="30" t="s">
        <v>9</v>
      </c>
      <c r="AC758" s="32" t="str">
        <f t="shared" si="336"/>
        <v>NA</v>
      </c>
      <c r="AD758" s="32">
        <f t="shared" si="337"/>
        <v>39.799999999999997</v>
      </c>
      <c r="AE758" s="32" t="str">
        <f t="shared" si="338"/>
        <v>NA</v>
      </c>
      <c r="AF758" s="32">
        <f t="shared" si="362"/>
        <v>28</v>
      </c>
      <c r="AG758" s="98">
        <v>28</v>
      </c>
      <c r="AH758" s="94" t="s">
        <v>9</v>
      </c>
      <c r="AI758" s="40" t="s">
        <v>8</v>
      </c>
      <c r="AJ758" s="94" t="s">
        <v>9</v>
      </c>
      <c r="AK758" s="40" t="s">
        <v>8</v>
      </c>
      <c r="AL758" s="94" t="s">
        <v>9</v>
      </c>
      <c r="AM758" s="32">
        <f t="shared" si="363"/>
        <v>28</v>
      </c>
      <c r="AN758" s="40">
        <f t="shared" si="364"/>
        <v>28</v>
      </c>
      <c r="AO758" s="30" t="s">
        <v>686</v>
      </c>
      <c r="AP758" s="30">
        <v>2015</v>
      </c>
      <c r="AQ758" s="30" t="s">
        <v>1832</v>
      </c>
      <c r="AR758" s="49" t="s">
        <v>11</v>
      </c>
      <c r="AS758" s="30" t="s">
        <v>687</v>
      </c>
      <c r="AT758" s="30" t="s">
        <v>519</v>
      </c>
      <c r="AU758" s="114" t="str">
        <f t="shared" si="346"/>
        <v>Lin, S., 2015</v>
      </c>
      <c r="AV758" s="51" t="s">
        <v>1055</v>
      </c>
      <c r="AW758" s="34"/>
    </row>
    <row r="759" spans="1:49" s="21" customFormat="1" ht="13.95" customHeight="1" x14ac:dyDescent="0.3">
      <c r="A759" s="49" t="s">
        <v>1954</v>
      </c>
      <c r="B759" s="40" t="s">
        <v>8</v>
      </c>
      <c r="C759" s="94">
        <v>7.8</v>
      </c>
      <c r="D759" s="31" t="str">
        <f t="shared" si="339"/>
        <v>NA</v>
      </c>
      <c r="E759" s="32">
        <f t="shared" si="359"/>
        <v>7.8</v>
      </c>
      <c r="F759" s="40"/>
      <c r="G759" s="32" t="s">
        <v>8</v>
      </c>
      <c r="H759" s="30" t="s">
        <v>63</v>
      </c>
      <c r="I759" s="30" t="s">
        <v>1057</v>
      </c>
      <c r="J759" s="30" t="s">
        <v>9</v>
      </c>
      <c r="K759" s="31"/>
      <c r="L759" s="31"/>
      <c r="M759" s="30" t="s">
        <v>10</v>
      </c>
      <c r="N759" s="49" t="s">
        <v>968</v>
      </c>
      <c r="O759" s="31"/>
      <c r="P759" s="30" t="s">
        <v>199</v>
      </c>
      <c r="Q759" s="31"/>
      <c r="R759" s="31" t="str">
        <f t="shared" si="335"/>
        <v>NA</v>
      </c>
      <c r="S759" s="31"/>
      <c r="T759" s="31"/>
      <c r="U759" s="30" t="s">
        <v>1422</v>
      </c>
      <c r="V759" s="30">
        <v>1</v>
      </c>
      <c r="W759" s="30">
        <v>573</v>
      </c>
      <c r="X759" s="30" t="s">
        <v>17</v>
      </c>
      <c r="Y759" s="32">
        <f t="shared" si="360"/>
        <v>1.08</v>
      </c>
      <c r="Z759" s="32" t="str">
        <f t="shared" si="361"/>
        <v>NA</v>
      </c>
      <c r="AA759" s="30">
        <v>36</v>
      </c>
      <c r="AB759" s="30" t="s">
        <v>9</v>
      </c>
      <c r="AC759" s="32" t="str">
        <f t="shared" si="336"/>
        <v>NA</v>
      </c>
      <c r="AD759" s="32">
        <f t="shared" si="337"/>
        <v>36</v>
      </c>
      <c r="AE759" s="32" t="str">
        <f t="shared" si="338"/>
        <v>NA</v>
      </c>
      <c r="AF759" s="32">
        <f t="shared" si="362"/>
        <v>30</v>
      </c>
      <c r="AG759" s="98">
        <v>30</v>
      </c>
      <c r="AH759" s="94" t="s">
        <v>9</v>
      </c>
      <c r="AI759" s="98">
        <v>30</v>
      </c>
      <c r="AJ759" s="94" t="s">
        <v>9</v>
      </c>
      <c r="AK759" s="98">
        <v>40</v>
      </c>
      <c r="AL759" s="94" t="s">
        <v>9</v>
      </c>
      <c r="AM759" s="32">
        <f t="shared" si="363"/>
        <v>30</v>
      </c>
      <c r="AN759" s="40">
        <f t="shared" si="364"/>
        <v>30</v>
      </c>
      <c r="AO759" s="49" t="s">
        <v>424</v>
      </c>
      <c r="AP759" s="30">
        <v>2015</v>
      </c>
      <c r="AQ759" s="30" t="s">
        <v>1056</v>
      </c>
      <c r="AR759" s="49" t="s">
        <v>11</v>
      </c>
      <c r="AS759" s="30" t="s">
        <v>688</v>
      </c>
      <c r="AT759" s="30" t="s">
        <v>45</v>
      </c>
      <c r="AU759" s="114" t="str">
        <f t="shared" si="346"/>
        <v>Wang, P., 2015</v>
      </c>
      <c r="AV759" s="24"/>
      <c r="AW759" s="34"/>
    </row>
    <row r="760" spans="1:49" s="21" customFormat="1" x14ac:dyDescent="0.3">
      <c r="A760" s="31" t="s">
        <v>2439</v>
      </c>
      <c r="B760" s="98">
        <v>1</v>
      </c>
      <c r="C760" s="94">
        <v>0.83</v>
      </c>
      <c r="D760" s="31">
        <f t="shared" si="339"/>
        <v>0.17000000000000004</v>
      </c>
      <c r="E760" s="32">
        <f t="shared" ref="E760:E790" si="365">IF(B760="NA",C760,B760)</f>
        <v>1</v>
      </c>
      <c r="F760" s="40"/>
      <c r="G760" s="32" t="s">
        <v>8</v>
      </c>
      <c r="H760" s="30" t="s">
        <v>156</v>
      </c>
      <c r="I760" s="30" t="s">
        <v>1058</v>
      </c>
      <c r="J760" s="30" t="s">
        <v>9</v>
      </c>
      <c r="K760" s="31"/>
      <c r="L760" s="31"/>
      <c r="M760" s="30" t="s">
        <v>245</v>
      </c>
      <c r="N760" s="49" t="s">
        <v>56</v>
      </c>
      <c r="O760" s="31"/>
      <c r="P760" s="30" t="s">
        <v>199</v>
      </c>
      <c r="Q760" s="31"/>
      <c r="R760" s="31" t="str">
        <f t="shared" si="335"/>
        <v>NA</v>
      </c>
      <c r="S760" s="31"/>
      <c r="T760" s="31"/>
      <c r="U760" s="30" t="s">
        <v>1422</v>
      </c>
      <c r="V760" s="30">
        <v>4</v>
      </c>
      <c r="W760" s="30">
        <v>673</v>
      </c>
      <c r="X760" s="30" t="s">
        <v>17</v>
      </c>
      <c r="Y760" s="32">
        <f t="shared" ref="Y760:Y790" si="366">IF(AND(X760="CO Chemisorption",AA760&lt;&gt;"NA",AG760&lt;&gt;"NA"),AA760*AG760*0.001,"NA")</f>
        <v>0.86499999999999999</v>
      </c>
      <c r="Z760" s="32" t="str">
        <f t="shared" ref="Z760:Z790" si="367">IF(AND(X760="H2 Chemisorption",AA760&lt;&gt;"NA",AG760&lt;&gt;"NA"),AA760*AG760*0.001,"NA")</f>
        <v>NA</v>
      </c>
      <c r="AA760" s="30">
        <v>34.6</v>
      </c>
      <c r="AB760" s="30" t="s">
        <v>9</v>
      </c>
      <c r="AC760" s="32" t="str">
        <f t="shared" si="336"/>
        <v>NA</v>
      </c>
      <c r="AD760" s="32">
        <f t="shared" si="337"/>
        <v>34.6</v>
      </c>
      <c r="AE760" s="32" t="str">
        <f t="shared" si="338"/>
        <v>NA</v>
      </c>
      <c r="AF760" s="32">
        <f t="shared" ref="AF760:AF790" si="368">IF(AND(AG760="NA",AE760&lt;&gt;"NA"),AE760,AG760)</f>
        <v>25</v>
      </c>
      <c r="AG760" s="98">
        <v>25</v>
      </c>
      <c r="AH760" s="94" t="s">
        <v>9</v>
      </c>
      <c r="AI760" s="40" t="s">
        <v>8</v>
      </c>
      <c r="AJ760" s="94" t="s">
        <v>9</v>
      </c>
      <c r="AK760" s="98">
        <v>43</v>
      </c>
      <c r="AL760" s="94">
        <v>14</v>
      </c>
      <c r="AM760" s="32">
        <f t="shared" ref="AM760:AM790" si="369">IF(AND(AF760="NA",AK760&lt;&gt;"NA"),AK760,AF760)</f>
        <v>25</v>
      </c>
      <c r="AN760" s="40">
        <f t="shared" ref="AN760:AN790" si="370">IF(AND(AM760="NA",AI760&lt;&gt;"NA"),AI760,AM760)</f>
        <v>25</v>
      </c>
      <c r="AO760" s="31" t="s">
        <v>2854</v>
      </c>
      <c r="AP760" s="30">
        <v>2015</v>
      </c>
      <c r="AQ760" s="30" t="s">
        <v>1833</v>
      </c>
      <c r="AR760" s="49" t="s">
        <v>11</v>
      </c>
      <c r="AS760" s="30" t="s">
        <v>689</v>
      </c>
      <c r="AT760" s="30" t="s">
        <v>179</v>
      </c>
      <c r="AU760" s="114" t="str">
        <f t="shared" si="346"/>
        <v>He, Y., 2015</v>
      </c>
      <c r="AV760" s="24"/>
      <c r="AW760" s="34"/>
    </row>
    <row r="761" spans="1:49" s="21" customFormat="1" x14ac:dyDescent="0.3">
      <c r="A761" s="31" t="s">
        <v>2439</v>
      </c>
      <c r="B761" s="98">
        <v>1</v>
      </c>
      <c r="C761" s="94">
        <v>0.81</v>
      </c>
      <c r="D761" s="31">
        <f t="shared" si="339"/>
        <v>0.18999999999999995</v>
      </c>
      <c r="E761" s="32">
        <f t="shared" si="365"/>
        <v>1</v>
      </c>
      <c r="F761" s="40"/>
      <c r="G761" s="32" t="s">
        <v>8</v>
      </c>
      <c r="H761" s="30" t="s">
        <v>213</v>
      </c>
      <c r="I761" s="30" t="s">
        <v>9</v>
      </c>
      <c r="J761" s="30" t="s">
        <v>9</v>
      </c>
      <c r="K761" s="31"/>
      <c r="L761" s="31"/>
      <c r="M761" s="30" t="s">
        <v>245</v>
      </c>
      <c r="N761" s="49" t="s">
        <v>56</v>
      </c>
      <c r="O761" s="31"/>
      <c r="P761" s="30" t="s">
        <v>199</v>
      </c>
      <c r="Q761" s="60">
        <v>10</v>
      </c>
      <c r="R761" s="31" t="str">
        <f t="shared" si="335"/>
        <v>NA</v>
      </c>
      <c r="S761" s="31"/>
      <c r="T761" s="31"/>
      <c r="U761" s="30" t="s">
        <v>1422</v>
      </c>
      <c r="V761" s="30">
        <v>4</v>
      </c>
      <c r="W761" s="30">
        <v>673</v>
      </c>
      <c r="X761" s="30" t="s">
        <v>17</v>
      </c>
      <c r="Y761" s="32">
        <f t="shared" si="366"/>
        <v>0.87909999999999999</v>
      </c>
      <c r="Z761" s="32" t="str">
        <f t="shared" si="367"/>
        <v>NA</v>
      </c>
      <c r="AA761" s="30">
        <v>5.9</v>
      </c>
      <c r="AB761" s="30" t="s">
        <v>9</v>
      </c>
      <c r="AC761" s="32" t="str">
        <f t="shared" si="336"/>
        <v>NA</v>
      </c>
      <c r="AD761" s="32">
        <f t="shared" si="337"/>
        <v>5.9</v>
      </c>
      <c r="AE761" s="32" t="str">
        <f t="shared" si="338"/>
        <v>NA</v>
      </c>
      <c r="AF761" s="32">
        <f t="shared" si="368"/>
        <v>149</v>
      </c>
      <c r="AG761" s="98">
        <v>149</v>
      </c>
      <c r="AH761" s="94" t="s">
        <v>9</v>
      </c>
      <c r="AI761" s="40" t="s">
        <v>8</v>
      </c>
      <c r="AJ761" s="94" t="s">
        <v>9</v>
      </c>
      <c r="AK761" s="98">
        <v>62</v>
      </c>
      <c r="AL761" s="94">
        <v>32</v>
      </c>
      <c r="AM761" s="32">
        <f t="shared" si="369"/>
        <v>149</v>
      </c>
      <c r="AN761" s="40">
        <f t="shared" si="370"/>
        <v>149</v>
      </c>
      <c r="AO761" s="31" t="s">
        <v>2854</v>
      </c>
      <c r="AP761" s="30">
        <v>2015</v>
      </c>
      <c r="AQ761" s="30" t="s">
        <v>1833</v>
      </c>
      <c r="AR761" s="49" t="s">
        <v>11</v>
      </c>
      <c r="AS761" s="30" t="s">
        <v>689</v>
      </c>
      <c r="AT761" s="30" t="s">
        <v>179</v>
      </c>
      <c r="AU761" s="114" t="str">
        <f t="shared" si="346"/>
        <v>He, Y., 2015</v>
      </c>
      <c r="AV761" s="24"/>
      <c r="AW761" s="34" t="s">
        <v>904</v>
      </c>
    </row>
    <row r="762" spans="1:49" s="21" customFormat="1" x14ac:dyDescent="0.3">
      <c r="A762" s="31" t="s">
        <v>2439</v>
      </c>
      <c r="B762" s="98">
        <v>1</v>
      </c>
      <c r="C762" s="94">
        <v>0.8</v>
      </c>
      <c r="D762" s="31">
        <f t="shared" si="339"/>
        <v>0.19999999999999996</v>
      </c>
      <c r="E762" s="32">
        <f t="shared" si="365"/>
        <v>1</v>
      </c>
      <c r="F762" s="40"/>
      <c r="G762" s="32" t="s">
        <v>8</v>
      </c>
      <c r="H762" s="49" t="s">
        <v>1414</v>
      </c>
      <c r="I762" s="30" t="s">
        <v>677</v>
      </c>
      <c r="J762" s="30" t="s">
        <v>9</v>
      </c>
      <c r="K762" s="30">
        <f>1150+273</f>
        <v>1423</v>
      </c>
      <c r="L762" s="31"/>
      <c r="M762" s="30" t="s">
        <v>245</v>
      </c>
      <c r="N762" s="49" t="s">
        <v>56</v>
      </c>
      <c r="O762" s="31"/>
      <c r="P762" s="30" t="s">
        <v>199</v>
      </c>
      <c r="Q762" s="60">
        <v>8.5</v>
      </c>
      <c r="R762" s="31" t="str">
        <f t="shared" si="335"/>
        <v>NA</v>
      </c>
      <c r="S762" s="31"/>
      <c r="T762" s="31"/>
      <c r="U762" s="30" t="s">
        <v>1422</v>
      </c>
      <c r="V762" s="30">
        <v>4</v>
      </c>
      <c r="W762" s="30">
        <v>673</v>
      </c>
      <c r="X762" s="30" t="s">
        <v>17</v>
      </c>
      <c r="Y762" s="32">
        <f t="shared" si="366"/>
        <v>0.88</v>
      </c>
      <c r="Z762" s="32" t="str">
        <f t="shared" si="367"/>
        <v>NA</v>
      </c>
      <c r="AA762" s="30">
        <v>4</v>
      </c>
      <c r="AB762" s="30" t="s">
        <v>9</v>
      </c>
      <c r="AC762" s="32" t="str">
        <f t="shared" si="336"/>
        <v>NA</v>
      </c>
      <c r="AD762" s="32">
        <f t="shared" si="337"/>
        <v>4</v>
      </c>
      <c r="AE762" s="32" t="str">
        <f t="shared" si="338"/>
        <v>NA</v>
      </c>
      <c r="AF762" s="32">
        <f t="shared" si="368"/>
        <v>220</v>
      </c>
      <c r="AG762" s="98">
        <v>220</v>
      </c>
      <c r="AH762" s="94" t="s">
        <v>9</v>
      </c>
      <c r="AI762" s="40" t="s">
        <v>8</v>
      </c>
      <c r="AJ762" s="94" t="s">
        <v>9</v>
      </c>
      <c r="AK762" s="98">
        <v>87</v>
      </c>
      <c r="AL762" s="94">
        <v>43</v>
      </c>
      <c r="AM762" s="32">
        <f t="shared" si="369"/>
        <v>220</v>
      </c>
      <c r="AN762" s="40">
        <f t="shared" si="370"/>
        <v>220</v>
      </c>
      <c r="AO762" s="31" t="s">
        <v>2854</v>
      </c>
      <c r="AP762" s="30">
        <v>2015</v>
      </c>
      <c r="AQ762" s="30" t="s">
        <v>1833</v>
      </c>
      <c r="AR762" s="49" t="s">
        <v>11</v>
      </c>
      <c r="AS762" s="30" t="s">
        <v>689</v>
      </c>
      <c r="AT762" s="30" t="s">
        <v>179</v>
      </c>
      <c r="AU762" s="114" t="str">
        <f t="shared" si="346"/>
        <v>He, Y., 2015</v>
      </c>
      <c r="AV762" s="24"/>
      <c r="AW762" s="34" t="s">
        <v>827</v>
      </c>
    </row>
    <row r="763" spans="1:49" s="21" customFormat="1" x14ac:dyDescent="0.3">
      <c r="A763" s="30" t="s">
        <v>14</v>
      </c>
      <c r="B763" s="98">
        <v>0.5</v>
      </c>
      <c r="C763" s="32" t="s">
        <v>8</v>
      </c>
      <c r="D763" s="31" t="str">
        <f t="shared" si="339"/>
        <v>NA</v>
      </c>
      <c r="E763" s="32">
        <f t="shared" si="365"/>
        <v>0.5</v>
      </c>
      <c r="F763" s="98">
        <v>200</v>
      </c>
      <c r="G763" s="32">
        <f t="shared" si="334"/>
        <v>40000</v>
      </c>
      <c r="H763" s="30" t="s">
        <v>22</v>
      </c>
      <c r="I763" s="30" t="s">
        <v>690</v>
      </c>
      <c r="J763" s="30" t="s">
        <v>9</v>
      </c>
      <c r="K763" s="31"/>
      <c r="L763" s="31"/>
      <c r="M763" s="49" t="s">
        <v>33</v>
      </c>
      <c r="N763" s="31"/>
      <c r="O763" s="31"/>
      <c r="P763" s="30" t="s">
        <v>199</v>
      </c>
      <c r="Q763" s="60">
        <v>8.5</v>
      </c>
      <c r="R763" s="31" t="str">
        <f t="shared" si="335"/>
        <v>NA</v>
      </c>
      <c r="S763" s="30">
        <v>2</v>
      </c>
      <c r="T763" s="30">
        <v>773</v>
      </c>
      <c r="U763" s="30" t="s">
        <v>1422</v>
      </c>
      <c r="V763" s="30">
        <v>0.5</v>
      </c>
      <c r="W763" s="30">
        <v>773</v>
      </c>
      <c r="X763" s="30" t="s">
        <v>17</v>
      </c>
      <c r="Y763" s="32" t="str">
        <f t="shared" si="366"/>
        <v>NA</v>
      </c>
      <c r="Z763" s="32" t="str">
        <f t="shared" si="367"/>
        <v>NA</v>
      </c>
      <c r="AA763" s="30">
        <v>100</v>
      </c>
      <c r="AB763" s="30" t="s">
        <v>9</v>
      </c>
      <c r="AC763" s="32" t="str">
        <f t="shared" si="336"/>
        <v>NA</v>
      </c>
      <c r="AD763" s="32">
        <f t="shared" si="337"/>
        <v>100</v>
      </c>
      <c r="AE763" s="32">
        <f t="shared" si="338"/>
        <v>10.9</v>
      </c>
      <c r="AF763" s="32">
        <f t="shared" si="368"/>
        <v>10.9</v>
      </c>
      <c r="AG763" s="40" t="s">
        <v>8</v>
      </c>
      <c r="AH763" s="94" t="s">
        <v>9</v>
      </c>
      <c r="AI763" s="40" t="s">
        <v>8</v>
      </c>
      <c r="AJ763" s="94" t="s">
        <v>9</v>
      </c>
      <c r="AK763" s="40" t="s">
        <v>8</v>
      </c>
      <c r="AL763" s="94" t="s">
        <v>9</v>
      </c>
      <c r="AM763" s="32">
        <f t="shared" si="369"/>
        <v>10.9</v>
      </c>
      <c r="AN763" s="40">
        <f t="shared" si="370"/>
        <v>10.9</v>
      </c>
      <c r="AO763" s="31" t="s">
        <v>2854</v>
      </c>
      <c r="AP763" s="30">
        <v>2015</v>
      </c>
      <c r="AQ763" s="30" t="s">
        <v>511</v>
      </c>
      <c r="AR763" s="49" t="s">
        <v>1059</v>
      </c>
      <c r="AS763" s="30" t="s">
        <v>691</v>
      </c>
      <c r="AT763" s="30" t="s">
        <v>530</v>
      </c>
      <c r="AU763" s="114" t="str">
        <f>AQ763&amp;", "&amp;AP763</f>
        <v>Wang, X., 2015</v>
      </c>
      <c r="AV763" s="24"/>
      <c r="AW763" s="34" t="s">
        <v>827</v>
      </c>
    </row>
    <row r="764" spans="1:49" s="21" customFormat="1" x14ac:dyDescent="0.3">
      <c r="A764" s="30" t="s">
        <v>14</v>
      </c>
      <c r="B764" s="98">
        <v>5</v>
      </c>
      <c r="C764" s="32" t="s">
        <v>8</v>
      </c>
      <c r="D764" s="31" t="str">
        <f t="shared" si="339"/>
        <v>NA</v>
      </c>
      <c r="E764" s="32">
        <f t="shared" si="365"/>
        <v>5</v>
      </c>
      <c r="F764" s="98">
        <v>200</v>
      </c>
      <c r="G764" s="32">
        <f t="shared" ref="G764:G767" si="371">IF(AND(B764="NA",F764&lt;&gt;"NA"),F764*100/C764,F764*100/B764)</f>
        <v>4000</v>
      </c>
      <c r="H764" s="30" t="s">
        <v>22</v>
      </c>
      <c r="I764" s="30" t="s">
        <v>690</v>
      </c>
      <c r="J764" s="30" t="s">
        <v>9</v>
      </c>
      <c r="K764" s="31"/>
      <c r="L764" s="31"/>
      <c r="M764" s="49" t="s">
        <v>33</v>
      </c>
      <c r="N764" s="31"/>
      <c r="O764" s="31"/>
      <c r="P764" s="30" t="s">
        <v>199</v>
      </c>
      <c r="Q764" s="60">
        <v>8.5</v>
      </c>
      <c r="R764" s="31" t="str">
        <f t="shared" si="335"/>
        <v>NA</v>
      </c>
      <c r="S764" s="30">
        <v>2</v>
      </c>
      <c r="T764" s="30">
        <v>773</v>
      </c>
      <c r="U764" s="30" t="s">
        <v>1422</v>
      </c>
      <c r="V764" s="30">
        <v>0.5</v>
      </c>
      <c r="W764" s="30">
        <v>773</v>
      </c>
      <c r="X764" s="30" t="s">
        <v>17</v>
      </c>
      <c r="Y764" s="32" t="str">
        <f t="shared" si="366"/>
        <v>NA</v>
      </c>
      <c r="Z764" s="32" t="str">
        <f t="shared" si="367"/>
        <v>NA</v>
      </c>
      <c r="AA764" s="30">
        <v>11</v>
      </c>
      <c r="AB764" s="30" t="s">
        <v>9</v>
      </c>
      <c r="AC764" s="32" t="str">
        <f t="shared" si="336"/>
        <v>NA</v>
      </c>
      <c r="AD764" s="32">
        <f t="shared" si="337"/>
        <v>11</v>
      </c>
      <c r="AE764" s="32">
        <f t="shared" si="338"/>
        <v>99.090909090909093</v>
      </c>
      <c r="AF764" s="32">
        <f t="shared" si="368"/>
        <v>99.090909090909093</v>
      </c>
      <c r="AG764" s="40" t="s">
        <v>8</v>
      </c>
      <c r="AH764" s="94" t="s">
        <v>9</v>
      </c>
      <c r="AI764" s="40" t="s">
        <v>8</v>
      </c>
      <c r="AJ764" s="94" t="s">
        <v>9</v>
      </c>
      <c r="AK764" s="40" t="s">
        <v>8</v>
      </c>
      <c r="AL764" s="94" t="s">
        <v>9</v>
      </c>
      <c r="AM764" s="32">
        <f t="shared" si="369"/>
        <v>99.090909090909093</v>
      </c>
      <c r="AN764" s="40">
        <f t="shared" si="370"/>
        <v>99.090909090909093</v>
      </c>
      <c r="AO764" s="31" t="s">
        <v>2854</v>
      </c>
      <c r="AP764" s="30">
        <v>2015</v>
      </c>
      <c r="AQ764" s="30" t="s">
        <v>511</v>
      </c>
      <c r="AR764" s="49" t="s">
        <v>1059</v>
      </c>
      <c r="AS764" s="30" t="s">
        <v>691</v>
      </c>
      <c r="AT764" s="30" t="s">
        <v>530</v>
      </c>
      <c r="AU764" s="114" t="str">
        <f t="shared" ref="AU764:AU815" si="372">AQ764&amp;", "&amp;AP764</f>
        <v>Wang, X., 2015</v>
      </c>
      <c r="AV764" s="24"/>
      <c r="AW764" s="34" t="s">
        <v>827</v>
      </c>
    </row>
    <row r="765" spans="1:49" s="21" customFormat="1" x14ac:dyDescent="0.3">
      <c r="A765" s="49" t="s">
        <v>14</v>
      </c>
      <c r="B765" s="97">
        <v>1</v>
      </c>
      <c r="C765" s="32" t="s">
        <v>8</v>
      </c>
      <c r="D765" s="31" t="str">
        <f t="shared" si="339"/>
        <v>NA</v>
      </c>
      <c r="E765" s="32">
        <f t="shared" si="365"/>
        <v>1</v>
      </c>
      <c r="F765" s="97">
        <v>215</v>
      </c>
      <c r="G765" s="32">
        <f t="shared" si="371"/>
        <v>21500</v>
      </c>
      <c r="H765" s="49" t="s">
        <v>22</v>
      </c>
      <c r="I765" s="49" t="s">
        <v>260</v>
      </c>
      <c r="J765" s="49" t="s">
        <v>9</v>
      </c>
      <c r="K765" s="31"/>
      <c r="L765" s="31"/>
      <c r="M765" s="49" t="s">
        <v>24</v>
      </c>
      <c r="N765" s="49" t="s">
        <v>56</v>
      </c>
      <c r="O765" s="31"/>
      <c r="P765" s="49" t="s">
        <v>199</v>
      </c>
      <c r="Q765" s="56">
        <v>8.5</v>
      </c>
      <c r="R765" s="31" t="str">
        <f t="shared" si="335"/>
        <v>NA</v>
      </c>
      <c r="S765" s="49">
        <v>4</v>
      </c>
      <c r="T765" s="49">
        <v>673</v>
      </c>
      <c r="U765" s="31" t="s">
        <v>8</v>
      </c>
      <c r="V765" s="31"/>
      <c r="W765" s="31"/>
      <c r="X765" s="49" t="s">
        <v>17</v>
      </c>
      <c r="Y765" s="32" t="str">
        <f t="shared" si="366"/>
        <v>NA</v>
      </c>
      <c r="Z765" s="32" t="str">
        <f t="shared" si="367"/>
        <v>NA</v>
      </c>
      <c r="AA765" s="32" t="s">
        <v>8</v>
      </c>
      <c r="AB765" s="49" t="s">
        <v>9</v>
      </c>
      <c r="AC765" s="32">
        <f t="shared" si="336"/>
        <v>41.92307692307692</v>
      </c>
      <c r="AD765" s="32">
        <f t="shared" si="337"/>
        <v>41.92307692307692</v>
      </c>
      <c r="AE765" s="32" t="str">
        <f t="shared" si="338"/>
        <v>NA</v>
      </c>
      <c r="AF765" s="32">
        <f t="shared" si="368"/>
        <v>26</v>
      </c>
      <c r="AG765" s="97">
        <v>26</v>
      </c>
      <c r="AH765" s="52" t="s">
        <v>9</v>
      </c>
      <c r="AI765" s="40" t="s">
        <v>8</v>
      </c>
      <c r="AJ765" s="52" t="s">
        <v>9</v>
      </c>
      <c r="AK765" s="97">
        <v>48</v>
      </c>
      <c r="AL765" s="52">
        <v>11</v>
      </c>
      <c r="AM765" s="32">
        <f t="shared" si="369"/>
        <v>26</v>
      </c>
      <c r="AN765" s="40">
        <f t="shared" si="370"/>
        <v>26</v>
      </c>
      <c r="AO765" s="31" t="s">
        <v>2844</v>
      </c>
      <c r="AP765" s="49">
        <v>2016</v>
      </c>
      <c r="AQ765" s="49" t="s">
        <v>500</v>
      </c>
      <c r="AR765" s="49" t="s">
        <v>1060</v>
      </c>
      <c r="AS765" s="49" t="s">
        <v>259</v>
      </c>
      <c r="AT765" s="49" t="s">
        <v>87</v>
      </c>
      <c r="AU765" s="114" t="str">
        <f t="shared" si="372"/>
        <v>Bychkov, V. Y., 2016</v>
      </c>
      <c r="AV765" s="3"/>
      <c r="AW765" s="50" t="s">
        <v>827</v>
      </c>
    </row>
    <row r="766" spans="1:49" s="21" customFormat="1" x14ac:dyDescent="0.3">
      <c r="A766" s="49" t="s">
        <v>14</v>
      </c>
      <c r="B766" s="97">
        <v>1</v>
      </c>
      <c r="C766" s="32" t="s">
        <v>8</v>
      </c>
      <c r="D766" s="31" t="str">
        <f t="shared" si="339"/>
        <v>NA</v>
      </c>
      <c r="E766" s="32">
        <f t="shared" si="365"/>
        <v>1</v>
      </c>
      <c r="F766" s="97">
        <v>215</v>
      </c>
      <c r="G766" s="32">
        <f t="shared" si="371"/>
        <v>21500</v>
      </c>
      <c r="H766" s="49" t="s">
        <v>22</v>
      </c>
      <c r="I766" s="49" t="s">
        <v>260</v>
      </c>
      <c r="J766" s="49" t="s">
        <v>9</v>
      </c>
      <c r="K766" s="31"/>
      <c r="L766" s="31"/>
      <c r="M766" s="49" t="s">
        <v>24</v>
      </c>
      <c r="N766" s="49" t="s">
        <v>1453</v>
      </c>
      <c r="O766" s="31"/>
      <c r="P766" s="49" t="s">
        <v>199</v>
      </c>
      <c r="Q766" s="56">
        <v>8.5</v>
      </c>
      <c r="R766" s="31" t="str">
        <f t="shared" si="335"/>
        <v>NA</v>
      </c>
      <c r="S766" s="49">
        <v>4</v>
      </c>
      <c r="T766" s="49">
        <v>673</v>
      </c>
      <c r="U766" s="31" t="s">
        <v>8</v>
      </c>
      <c r="V766" s="31"/>
      <c r="W766" s="31"/>
      <c r="X766" s="49" t="s">
        <v>17</v>
      </c>
      <c r="Y766" s="32" t="str">
        <f t="shared" si="366"/>
        <v>NA</v>
      </c>
      <c r="Z766" s="32" t="str">
        <f t="shared" si="367"/>
        <v>NA</v>
      </c>
      <c r="AA766" s="32" t="s">
        <v>8</v>
      </c>
      <c r="AB766" s="49" t="s">
        <v>9</v>
      </c>
      <c r="AC766" s="32">
        <f t="shared" si="336"/>
        <v>11.354166666666666</v>
      </c>
      <c r="AD766" s="32">
        <f t="shared" si="337"/>
        <v>11.354166666666666</v>
      </c>
      <c r="AE766" s="32" t="str">
        <f t="shared" si="338"/>
        <v>NA</v>
      </c>
      <c r="AF766" s="32">
        <f t="shared" si="368"/>
        <v>96</v>
      </c>
      <c r="AG766" s="97">
        <v>96</v>
      </c>
      <c r="AH766" s="52" t="s">
        <v>9</v>
      </c>
      <c r="AI766" s="40" t="s">
        <v>8</v>
      </c>
      <c r="AJ766" s="52" t="s">
        <v>9</v>
      </c>
      <c r="AK766" s="97">
        <v>160</v>
      </c>
      <c r="AL766" s="52">
        <v>70</v>
      </c>
      <c r="AM766" s="32">
        <f t="shared" si="369"/>
        <v>96</v>
      </c>
      <c r="AN766" s="40">
        <f t="shared" si="370"/>
        <v>96</v>
      </c>
      <c r="AO766" s="31" t="s">
        <v>2844</v>
      </c>
      <c r="AP766" s="49">
        <v>2016</v>
      </c>
      <c r="AQ766" s="49" t="s">
        <v>500</v>
      </c>
      <c r="AR766" s="49" t="s">
        <v>1060</v>
      </c>
      <c r="AS766" s="49" t="s">
        <v>259</v>
      </c>
      <c r="AT766" s="49" t="s">
        <v>87</v>
      </c>
      <c r="AU766" s="114" t="str">
        <f t="shared" si="372"/>
        <v>Bychkov, V. Y., 2016</v>
      </c>
      <c r="AV766" s="3"/>
      <c r="AW766" s="50" t="s">
        <v>827</v>
      </c>
    </row>
    <row r="767" spans="1:49" s="21" customFormat="1" x14ac:dyDescent="0.3">
      <c r="A767" s="49" t="s">
        <v>14</v>
      </c>
      <c r="B767" s="97">
        <v>5</v>
      </c>
      <c r="C767" s="32" t="s">
        <v>8</v>
      </c>
      <c r="D767" s="31" t="str">
        <f t="shared" si="339"/>
        <v>NA</v>
      </c>
      <c r="E767" s="32">
        <f t="shared" si="365"/>
        <v>5</v>
      </c>
      <c r="F767" s="97">
        <v>6</v>
      </c>
      <c r="G767" s="32">
        <f t="shared" si="371"/>
        <v>120</v>
      </c>
      <c r="H767" s="49" t="s">
        <v>61</v>
      </c>
      <c r="I767" s="49" t="s">
        <v>1061</v>
      </c>
      <c r="J767" s="49" t="s">
        <v>9</v>
      </c>
      <c r="K767" s="49">
        <f>1150+273</f>
        <v>1423</v>
      </c>
      <c r="L767" s="31"/>
      <c r="M767" s="49" t="s">
        <v>24</v>
      </c>
      <c r="N767" s="49" t="s">
        <v>56</v>
      </c>
      <c r="O767" s="31"/>
      <c r="P767" s="49" t="s">
        <v>199</v>
      </c>
      <c r="Q767" s="56">
        <v>8.1999999999999993</v>
      </c>
      <c r="R767" s="31" t="str">
        <f t="shared" ref="R767:R830" si="373">IF(AND(O767&lt;&gt;"",Q767&lt;&gt;""),Q767-O767,"NA")</f>
        <v>NA</v>
      </c>
      <c r="S767" s="49">
        <v>4</v>
      </c>
      <c r="T767" s="49">
        <v>673</v>
      </c>
      <c r="U767" s="31" t="s">
        <v>8</v>
      </c>
      <c r="V767" s="31"/>
      <c r="W767" s="31"/>
      <c r="X767" s="49" t="s">
        <v>17</v>
      </c>
      <c r="Y767" s="32" t="str">
        <f t="shared" si="366"/>
        <v>NA</v>
      </c>
      <c r="Z767" s="32" t="str">
        <f t="shared" si="367"/>
        <v>NA</v>
      </c>
      <c r="AA767" s="32" t="s">
        <v>8</v>
      </c>
      <c r="AB767" s="49" t="s">
        <v>9</v>
      </c>
      <c r="AC767" s="32">
        <v>1</v>
      </c>
      <c r="AD767" s="32">
        <f t="shared" si="337"/>
        <v>1</v>
      </c>
      <c r="AE767" s="32" t="str">
        <f t="shared" si="338"/>
        <v>NA</v>
      </c>
      <c r="AF767" s="32">
        <f t="shared" si="368"/>
        <v>1250</v>
      </c>
      <c r="AG767" s="97">
        <v>1250</v>
      </c>
      <c r="AH767" s="52" t="s">
        <v>9</v>
      </c>
      <c r="AI767" s="40" t="s">
        <v>8</v>
      </c>
      <c r="AJ767" s="52" t="s">
        <v>9</v>
      </c>
      <c r="AK767" s="97">
        <v>750</v>
      </c>
      <c r="AL767" s="52" t="s">
        <v>9</v>
      </c>
      <c r="AM767" s="32">
        <f t="shared" si="369"/>
        <v>1250</v>
      </c>
      <c r="AN767" s="40">
        <f t="shared" si="370"/>
        <v>1250</v>
      </c>
      <c r="AO767" s="31" t="s">
        <v>2844</v>
      </c>
      <c r="AP767" s="49">
        <v>2016</v>
      </c>
      <c r="AQ767" s="49" t="s">
        <v>500</v>
      </c>
      <c r="AR767" s="49" t="s">
        <v>1060</v>
      </c>
      <c r="AS767" s="49" t="s">
        <v>259</v>
      </c>
      <c r="AT767" s="49" t="s">
        <v>87</v>
      </c>
      <c r="AU767" s="114" t="str">
        <f t="shared" si="372"/>
        <v>Bychkov, V. Y., 2016</v>
      </c>
      <c r="AV767" s="3"/>
      <c r="AW767" s="50" t="s">
        <v>1276</v>
      </c>
    </row>
    <row r="768" spans="1:49" s="21" customFormat="1" x14ac:dyDescent="0.3">
      <c r="A768" s="49" t="s">
        <v>1957</v>
      </c>
      <c r="B768" s="98">
        <v>1</v>
      </c>
      <c r="C768" s="94">
        <v>0.82</v>
      </c>
      <c r="D768" s="31">
        <f t="shared" si="339"/>
        <v>0.18000000000000005</v>
      </c>
      <c r="E768" s="32">
        <f t="shared" si="365"/>
        <v>1</v>
      </c>
      <c r="F768" s="40"/>
      <c r="G768" s="32" t="s">
        <v>8</v>
      </c>
      <c r="H768" s="30" t="s">
        <v>7</v>
      </c>
      <c r="I768" s="30" t="s">
        <v>9</v>
      </c>
      <c r="J768" s="30" t="s">
        <v>9</v>
      </c>
      <c r="K768" s="31"/>
      <c r="L768" s="31"/>
      <c r="M768" s="30" t="s">
        <v>10</v>
      </c>
      <c r="N768" s="30" t="s">
        <v>1451</v>
      </c>
      <c r="O768" s="77">
        <v>1.4</v>
      </c>
      <c r="P768" s="30" t="s">
        <v>199</v>
      </c>
      <c r="Q768" s="60">
        <v>3</v>
      </c>
      <c r="R768" s="31">
        <f t="shared" si="373"/>
        <v>1.6</v>
      </c>
      <c r="S768" s="31"/>
      <c r="T768" s="31"/>
      <c r="U768" s="30" t="s">
        <v>1422</v>
      </c>
      <c r="V768" s="30">
        <v>4</v>
      </c>
      <c r="W768" s="30">
        <f>350+273</f>
        <v>623</v>
      </c>
      <c r="X768" s="49" t="s">
        <v>17</v>
      </c>
      <c r="Y768" s="32">
        <f t="shared" si="366"/>
        <v>1.1830000000000001</v>
      </c>
      <c r="Z768" s="32" t="str">
        <f t="shared" si="367"/>
        <v>NA</v>
      </c>
      <c r="AA768" s="30">
        <v>18.2</v>
      </c>
      <c r="AB768" s="30" t="s">
        <v>9</v>
      </c>
      <c r="AC768" s="32" t="str">
        <f t="shared" si="336"/>
        <v>NA</v>
      </c>
      <c r="AD768" s="32">
        <f t="shared" si="337"/>
        <v>18.2</v>
      </c>
      <c r="AE768" s="32" t="str">
        <f t="shared" si="338"/>
        <v>NA</v>
      </c>
      <c r="AF768" s="32">
        <f t="shared" si="368"/>
        <v>65</v>
      </c>
      <c r="AG768" s="98">
        <v>65</v>
      </c>
      <c r="AH768" s="94" t="s">
        <v>9</v>
      </c>
      <c r="AI768" s="40" t="s">
        <v>8</v>
      </c>
      <c r="AJ768" s="94" t="s">
        <v>9</v>
      </c>
      <c r="AK768" s="98">
        <v>60</v>
      </c>
      <c r="AL768" s="94" t="s">
        <v>9</v>
      </c>
      <c r="AM768" s="32">
        <f t="shared" si="369"/>
        <v>65</v>
      </c>
      <c r="AN768" s="40">
        <f t="shared" si="370"/>
        <v>65</v>
      </c>
      <c r="AO768" s="31" t="s">
        <v>2844</v>
      </c>
      <c r="AP768" s="30">
        <v>2016</v>
      </c>
      <c r="AQ768" s="30" t="s">
        <v>1835</v>
      </c>
      <c r="AR768" s="30" t="s">
        <v>112</v>
      </c>
      <c r="AS768" s="30" t="s">
        <v>593</v>
      </c>
      <c r="AT768" s="30" t="s">
        <v>594</v>
      </c>
      <c r="AU768" s="114" t="str">
        <f t="shared" si="372"/>
        <v>Soni, K.C., 2016</v>
      </c>
      <c r="AV768" s="24"/>
      <c r="AW768" s="34" t="s">
        <v>815</v>
      </c>
    </row>
    <row r="769" spans="1:49" s="21" customFormat="1" x14ac:dyDescent="0.3">
      <c r="A769" s="49" t="s">
        <v>1957</v>
      </c>
      <c r="B769" s="98">
        <v>1</v>
      </c>
      <c r="C769" s="94">
        <v>0.85</v>
      </c>
      <c r="D769" s="31">
        <f t="shared" si="339"/>
        <v>0.15000000000000002</v>
      </c>
      <c r="E769" s="32">
        <f t="shared" si="365"/>
        <v>1</v>
      </c>
      <c r="F769" s="40"/>
      <c r="G769" s="32" t="s">
        <v>8</v>
      </c>
      <c r="H769" s="30" t="s">
        <v>22</v>
      </c>
      <c r="I769" s="30" t="s">
        <v>9</v>
      </c>
      <c r="J769" s="30" t="s">
        <v>9</v>
      </c>
      <c r="K769" s="31"/>
      <c r="L769" s="31"/>
      <c r="M769" s="30" t="s">
        <v>10</v>
      </c>
      <c r="N769" s="30" t="s">
        <v>1451</v>
      </c>
      <c r="O769" s="77">
        <v>1.4</v>
      </c>
      <c r="P769" s="30" t="s">
        <v>199</v>
      </c>
      <c r="Q769" s="60">
        <v>8.5</v>
      </c>
      <c r="R769" s="31">
        <f t="shared" si="373"/>
        <v>7.1</v>
      </c>
      <c r="S769" s="31"/>
      <c r="T769" s="31"/>
      <c r="U769" s="30" t="s">
        <v>1422</v>
      </c>
      <c r="V769" s="30">
        <v>4</v>
      </c>
      <c r="W769" s="30">
        <f>350+273</f>
        <v>623</v>
      </c>
      <c r="X769" s="49" t="s">
        <v>17</v>
      </c>
      <c r="Y769" s="32">
        <f t="shared" si="366"/>
        <v>1.1662000000000001</v>
      </c>
      <c r="Z769" s="32" t="str">
        <f t="shared" si="367"/>
        <v>NA</v>
      </c>
      <c r="AA769" s="30">
        <v>23.8</v>
      </c>
      <c r="AB769" s="30" t="s">
        <v>9</v>
      </c>
      <c r="AC769" s="32" t="str">
        <f t="shared" si="336"/>
        <v>NA</v>
      </c>
      <c r="AD769" s="32">
        <f t="shared" si="337"/>
        <v>23.8</v>
      </c>
      <c r="AE769" s="32" t="str">
        <f t="shared" si="338"/>
        <v>NA</v>
      </c>
      <c r="AF769" s="32">
        <f t="shared" si="368"/>
        <v>49</v>
      </c>
      <c r="AG769" s="98">
        <v>49</v>
      </c>
      <c r="AH769" s="94" t="s">
        <v>9</v>
      </c>
      <c r="AI769" s="40" t="s">
        <v>8</v>
      </c>
      <c r="AJ769" s="94" t="s">
        <v>9</v>
      </c>
      <c r="AK769" s="98">
        <v>30</v>
      </c>
      <c r="AL769" s="94" t="s">
        <v>9</v>
      </c>
      <c r="AM769" s="32">
        <f t="shared" si="369"/>
        <v>49</v>
      </c>
      <c r="AN769" s="40">
        <f t="shared" si="370"/>
        <v>49</v>
      </c>
      <c r="AO769" s="31" t="s">
        <v>2844</v>
      </c>
      <c r="AP769" s="30">
        <v>2016</v>
      </c>
      <c r="AQ769" s="30" t="s">
        <v>1835</v>
      </c>
      <c r="AR769" s="30" t="s">
        <v>112</v>
      </c>
      <c r="AS769" s="30" t="s">
        <v>593</v>
      </c>
      <c r="AT769" s="30" t="s">
        <v>594</v>
      </c>
      <c r="AU769" s="114" t="str">
        <f t="shared" si="372"/>
        <v>Soni, K.C., 2016</v>
      </c>
      <c r="AV769" s="24"/>
      <c r="AW769" s="34" t="s">
        <v>827</v>
      </c>
    </row>
    <row r="770" spans="1:49" s="21" customFormat="1" x14ac:dyDescent="0.3">
      <c r="A770" s="31" t="s">
        <v>2439</v>
      </c>
      <c r="B770" s="98">
        <v>1</v>
      </c>
      <c r="C770" s="32">
        <v>0.71</v>
      </c>
      <c r="D770" s="31">
        <f t="shared" si="339"/>
        <v>0.29000000000000004</v>
      </c>
      <c r="E770" s="32">
        <f t="shared" si="365"/>
        <v>1</v>
      </c>
      <c r="F770" s="98">
        <v>230</v>
      </c>
      <c r="G770" s="32">
        <f>IF(AND(B770="NA",F770&lt;&gt;"NA"),F770*100/C770,F770*100/B770)</f>
        <v>23000</v>
      </c>
      <c r="H770" s="30" t="s">
        <v>22</v>
      </c>
      <c r="I770" s="30" t="s">
        <v>9</v>
      </c>
      <c r="J770" s="30" t="s">
        <v>9</v>
      </c>
      <c r="K770" s="30">
        <v>623</v>
      </c>
      <c r="L770" s="30">
        <v>4</v>
      </c>
      <c r="M770" s="30" t="s">
        <v>10</v>
      </c>
      <c r="N770" s="49" t="s">
        <v>56</v>
      </c>
      <c r="O770" s="31"/>
      <c r="P770" s="30" t="s">
        <v>199</v>
      </c>
      <c r="Q770" s="60">
        <v>8.5</v>
      </c>
      <c r="R770" s="31" t="str">
        <f t="shared" si="373"/>
        <v>NA</v>
      </c>
      <c r="S770" s="30">
        <v>4</v>
      </c>
      <c r="T770" s="30">
        <v>773</v>
      </c>
      <c r="U770" s="30" t="s">
        <v>1422</v>
      </c>
      <c r="V770" s="30">
        <v>2</v>
      </c>
      <c r="W770" s="30">
        <v>723</v>
      </c>
      <c r="X770" s="30" t="s">
        <v>34</v>
      </c>
      <c r="Y770" s="32" t="str">
        <f t="shared" si="366"/>
        <v>NA</v>
      </c>
      <c r="Z770" s="32" t="str">
        <f t="shared" si="367"/>
        <v>NA</v>
      </c>
      <c r="AA770" s="32" t="s">
        <v>8</v>
      </c>
      <c r="AB770" s="30" t="s">
        <v>9</v>
      </c>
      <c r="AC770" s="32">
        <f t="shared" si="336"/>
        <v>12.111111111111111</v>
      </c>
      <c r="AD770" s="32">
        <f t="shared" si="337"/>
        <v>12.111111111111111</v>
      </c>
      <c r="AE770" s="32" t="str">
        <f t="shared" si="338"/>
        <v>NA</v>
      </c>
      <c r="AF770" s="32" t="str">
        <f t="shared" si="368"/>
        <v>NA</v>
      </c>
      <c r="AG770" s="40" t="s">
        <v>8</v>
      </c>
      <c r="AH770" s="94" t="s">
        <v>9</v>
      </c>
      <c r="AI770" s="98">
        <v>90</v>
      </c>
      <c r="AJ770" s="94" t="s">
        <v>9</v>
      </c>
      <c r="AK770" s="40" t="s">
        <v>8</v>
      </c>
      <c r="AL770" s="94" t="s">
        <v>9</v>
      </c>
      <c r="AM770" s="32" t="str">
        <f t="shared" si="369"/>
        <v>NA</v>
      </c>
      <c r="AN770" s="40">
        <f t="shared" si="370"/>
        <v>90</v>
      </c>
      <c r="AO770" s="31" t="s">
        <v>2854</v>
      </c>
      <c r="AP770" s="30">
        <v>2016</v>
      </c>
      <c r="AQ770" s="30" t="s">
        <v>1836</v>
      </c>
      <c r="AR770" s="49" t="s">
        <v>11</v>
      </c>
      <c r="AS770" s="30" t="s">
        <v>708</v>
      </c>
      <c r="AT770" s="30" t="s">
        <v>595</v>
      </c>
      <c r="AU770" s="114" t="str">
        <f t="shared" si="372"/>
        <v>Yi, J., 2016</v>
      </c>
      <c r="AV770" s="24"/>
      <c r="AW770" s="34" t="s">
        <v>827</v>
      </c>
    </row>
    <row r="771" spans="1:49" s="21" customFormat="1" x14ac:dyDescent="0.3">
      <c r="A771" s="31" t="s">
        <v>2439</v>
      </c>
      <c r="B771" s="98">
        <v>5</v>
      </c>
      <c r="C771" s="32">
        <v>4.54</v>
      </c>
      <c r="D771" s="31">
        <f t="shared" si="339"/>
        <v>9.1999999999999998E-2</v>
      </c>
      <c r="E771" s="32">
        <f t="shared" si="365"/>
        <v>5</v>
      </c>
      <c r="F771" s="98">
        <v>230</v>
      </c>
      <c r="G771" s="32">
        <f>IF(AND(B771="NA",F771&lt;&gt;"NA"),F771*100/C771,F771*100/B771)</f>
        <v>4600</v>
      </c>
      <c r="H771" s="30" t="s">
        <v>22</v>
      </c>
      <c r="I771" s="30" t="s">
        <v>9</v>
      </c>
      <c r="J771" s="30" t="s">
        <v>9</v>
      </c>
      <c r="K771" s="30">
        <v>623</v>
      </c>
      <c r="L771" s="30">
        <v>4</v>
      </c>
      <c r="M771" s="30" t="s">
        <v>10</v>
      </c>
      <c r="N771" s="49" t="s">
        <v>56</v>
      </c>
      <c r="O771" s="31"/>
      <c r="P771" s="30" t="s">
        <v>199</v>
      </c>
      <c r="Q771" s="60">
        <v>8.5</v>
      </c>
      <c r="R771" s="31" t="str">
        <f t="shared" si="373"/>
        <v>NA</v>
      </c>
      <c r="S771" s="30">
        <v>4</v>
      </c>
      <c r="T771" s="30">
        <v>773</v>
      </c>
      <c r="U771" s="30" t="s">
        <v>1422</v>
      </c>
      <c r="V771" s="30">
        <v>2</v>
      </c>
      <c r="W771" s="30">
        <v>723</v>
      </c>
      <c r="X771" s="30" t="s">
        <v>34</v>
      </c>
      <c r="Y771" s="32" t="str">
        <f t="shared" si="366"/>
        <v>NA</v>
      </c>
      <c r="Z771" s="32" t="str">
        <f t="shared" si="367"/>
        <v>NA</v>
      </c>
      <c r="AA771" s="32" t="s">
        <v>8</v>
      </c>
      <c r="AB771" s="30" t="s">
        <v>9</v>
      </c>
      <c r="AC771" s="32">
        <f t="shared" ref="AC771:AC834" si="374">IF(AND(AA771="NA",AN771&lt;&gt;"NA"),1000*1.09/AN771,"NA")</f>
        <v>6.8125</v>
      </c>
      <c r="AD771" s="32">
        <f t="shared" ref="AD771:AD834" si="375">IF(AND(AA771="NA",AC771&lt;&gt;"NA"),AC771,AA771)</f>
        <v>6.8125</v>
      </c>
      <c r="AE771" s="32" t="str">
        <f t="shared" ref="AE771:AE834" si="376">IF(AND(AA771&lt;&gt;"NA",AG771="NA"),1.09*1000/AA771,"NA")</f>
        <v>NA</v>
      </c>
      <c r="AF771" s="32" t="str">
        <f t="shared" si="368"/>
        <v>NA</v>
      </c>
      <c r="AG771" s="40" t="s">
        <v>8</v>
      </c>
      <c r="AH771" s="94" t="s">
        <v>9</v>
      </c>
      <c r="AI771" s="98">
        <v>160</v>
      </c>
      <c r="AJ771" s="94" t="s">
        <v>9</v>
      </c>
      <c r="AK771" s="40" t="s">
        <v>8</v>
      </c>
      <c r="AL771" s="94" t="s">
        <v>9</v>
      </c>
      <c r="AM771" s="32" t="str">
        <f t="shared" si="369"/>
        <v>NA</v>
      </c>
      <c r="AN771" s="40">
        <f t="shared" si="370"/>
        <v>160</v>
      </c>
      <c r="AO771" s="31" t="s">
        <v>2854</v>
      </c>
      <c r="AP771" s="30">
        <v>2016</v>
      </c>
      <c r="AQ771" s="30" t="s">
        <v>1836</v>
      </c>
      <c r="AR771" s="49" t="s">
        <v>11</v>
      </c>
      <c r="AS771" s="30" t="s">
        <v>708</v>
      </c>
      <c r="AT771" s="30" t="s">
        <v>595</v>
      </c>
      <c r="AU771" s="114" t="str">
        <f t="shared" si="372"/>
        <v>Yi, J., 2016</v>
      </c>
      <c r="AV771" s="24"/>
      <c r="AW771" s="34" t="s">
        <v>827</v>
      </c>
    </row>
    <row r="772" spans="1:49" s="21" customFormat="1" ht="13.95" customHeight="1" x14ac:dyDescent="0.3">
      <c r="A772" s="31" t="s">
        <v>2439</v>
      </c>
      <c r="B772" s="98">
        <v>3</v>
      </c>
      <c r="C772" s="32" t="s">
        <v>8</v>
      </c>
      <c r="D772" s="31" t="str">
        <f t="shared" ref="D772:D835" si="377">IF(AND(C772&lt;&gt;"NA",B772&lt;&gt;"NA"),ABS(B772-C772)/B772,"NA")</f>
        <v>NA</v>
      </c>
      <c r="E772" s="32">
        <f t="shared" si="365"/>
        <v>3</v>
      </c>
      <c r="F772" s="40"/>
      <c r="G772" s="32" t="s">
        <v>8</v>
      </c>
      <c r="H772" s="30" t="s">
        <v>7</v>
      </c>
      <c r="I772" s="30" t="s">
        <v>1103</v>
      </c>
      <c r="J772" s="30" t="s">
        <v>276</v>
      </c>
      <c r="K772" s="31"/>
      <c r="L772" s="31"/>
      <c r="M772" s="30" t="s">
        <v>10</v>
      </c>
      <c r="N772" s="31" t="s">
        <v>16</v>
      </c>
      <c r="O772" s="31"/>
      <c r="P772" s="30" t="s">
        <v>199</v>
      </c>
      <c r="Q772" s="60">
        <v>3</v>
      </c>
      <c r="R772" s="31" t="str">
        <f t="shared" si="373"/>
        <v>NA</v>
      </c>
      <c r="S772" s="30">
        <v>2</v>
      </c>
      <c r="T772" s="30">
        <v>773</v>
      </c>
      <c r="U772" s="30" t="s">
        <v>1422</v>
      </c>
      <c r="V772" s="31"/>
      <c r="W772" s="30">
        <v>573</v>
      </c>
      <c r="X772" s="30" t="s">
        <v>29</v>
      </c>
      <c r="Y772" s="32" t="str">
        <f t="shared" si="366"/>
        <v>NA</v>
      </c>
      <c r="Z772" s="32" t="str">
        <f t="shared" si="367"/>
        <v>NA</v>
      </c>
      <c r="AA772" s="32" t="s">
        <v>8</v>
      </c>
      <c r="AB772" s="30" t="s">
        <v>9</v>
      </c>
      <c r="AC772" s="32">
        <f t="shared" si="374"/>
        <v>17.580645161290324</v>
      </c>
      <c r="AD772" s="32">
        <f t="shared" si="375"/>
        <v>17.580645161290324</v>
      </c>
      <c r="AE772" s="32" t="str">
        <f t="shared" si="376"/>
        <v>NA</v>
      </c>
      <c r="AF772" s="32" t="str">
        <f t="shared" si="368"/>
        <v>NA</v>
      </c>
      <c r="AG772" s="40" t="s">
        <v>8</v>
      </c>
      <c r="AH772" s="94" t="s">
        <v>9</v>
      </c>
      <c r="AI772" s="40" t="s">
        <v>8</v>
      </c>
      <c r="AJ772" s="94" t="s">
        <v>9</v>
      </c>
      <c r="AK772" s="98">
        <v>62</v>
      </c>
      <c r="AL772" s="94" t="s">
        <v>9</v>
      </c>
      <c r="AM772" s="32">
        <f t="shared" si="369"/>
        <v>62</v>
      </c>
      <c r="AN772" s="40">
        <f t="shared" si="370"/>
        <v>62</v>
      </c>
      <c r="AO772" s="31" t="s">
        <v>2854</v>
      </c>
      <c r="AP772" s="30">
        <v>2016</v>
      </c>
      <c r="AQ772" s="30" t="s">
        <v>1837</v>
      </c>
      <c r="AR772" s="49" t="s">
        <v>1101</v>
      </c>
      <c r="AS772" s="30" t="s">
        <v>596</v>
      </c>
      <c r="AT772" s="30" t="s">
        <v>597</v>
      </c>
      <c r="AU772" s="114" t="str">
        <f t="shared" si="372"/>
        <v>Song, W., 2016</v>
      </c>
      <c r="AV772" s="51" t="s">
        <v>1104</v>
      </c>
      <c r="AW772" s="34" t="s">
        <v>815</v>
      </c>
    </row>
    <row r="773" spans="1:49" s="21" customFormat="1" ht="13.95" customHeight="1" x14ac:dyDescent="0.3">
      <c r="A773" s="31" t="s">
        <v>2439</v>
      </c>
      <c r="B773" s="98">
        <v>3</v>
      </c>
      <c r="C773" s="32" t="s">
        <v>8</v>
      </c>
      <c r="D773" s="31" t="str">
        <f t="shared" si="377"/>
        <v>NA</v>
      </c>
      <c r="E773" s="32">
        <f t="shared" si="365"/>
        <v>3</v>
      </c>
      <c r="F773" s="40"/>
      <c r="G773" s="32" t="s">
        <v>8</v>
      </c>
      <c r="H773" s="30" t="s">
        <v>7</v>
      </c>
      <c r="I773" s="30" t="s">
        <v>1103</v>
      </c>
      <c r="J773" s="30" t="s">
        <v>9</v>
      </c>
      <c r="K773" s="31"/>
      <c r="L773" s="31"/>
      <c r="M773" s="30" t="s">
        <v>10</v>
      </c>
      <c r="N773" s="31" t="s">
        <v>16</v>
      </c>
      <c r="O773" s="31"/>
      <c r="P773" s="30" t="s">
        <v>199</v>
      </c>
      <c r="Q773" s="60">
        <v>3</v>
      </c>
      <c r="R773" s="31" t="str">
        <f t="shared" si="373"/>
        <v>NA</v>
      </c>
      <c r="S773" s="30">
        <v>2</v>
      </c>
      <c r="T773" s="30">
        <v>573</v>
      </c>
      <c r="U773" s="30" t="s">
        <v>1422</v>
      </c>
      <c r="V773" s="31"/>
      <c r="W773" s="30">
        <v>573</v>
      </c>
      <c r="X773" s="30" t="s">
        <v>29</v>
      </c>
      <c r="Y773" s="32" t="str">
        <f t="shared" si="366"/>
        <v>NA</v>
      </c>
      <c r="Z773" s="32" t="str">
        <f t="shared" si="367"/>
        <v>NA</v>
      </c>
      <c r="AA773" s="32" t="s">
        <v>8</v>
      </c>
      <c r="AB773" s="30" t="s">
        <v>9</v>
      </c>
      <c r="AC773" s="32">
        <f t="shared" si="374"/>
        <v>19.464285714285715</v>
      </c>
      <c r="AD773" s="32">
        <f t="shared" si="375"/>
        <v>19.464285714285715</v>
      </c>
      <c r="AE773" s="32" t="str">
        <f t="shared" si="376"/>
        <v>NA</v>
      </c>
      <c r="AF773" s="32" t="str">
        <f t="shared" si="368"/>
        <v>NA</v>
      </c>
      <c r="AG773" s="40" t="s">
        <v>8</v>
      </c>
      <c r="AH773" s="94" t="s">
        <v>9</v>
      </c>
      <c r="AI773" s="40" t="s">
        <v>8</v>
      </c>
      <c r="AJ773" s="94" t="s">
        <v>9</v>
      </c>
      <c r="AK773" s="98">
        <v>56</v>
      </c>
      <c r="AL773" s="94" t="s">
        <v>9</v>
      </c>
      <c r="AM773" s="32">
        <f t="shared" si="369"/>
        <v>56</v>
      </c>
      <c r="AN773" s="40">
        <f t="shared" si="370"/>
        <v>56</v>
      </c>
      <c r="AO773" s="31" t="s">
        <v>2854</v>
      </c>
      <c r="AP773" s="30">
        <v>2016</v>
      </c>
      <c r="AQ773" s="30" t="s">
        <v>1837</v>
      </c>
      <c r="AR773" s="49" t="s">
        <v>1101</v>
      </c>
      <c r="AS773" s="30" t="s">
        <v>596</v>
      </c>
      <c r="AT773" s="30" t="s">
        <v>597</v>
      </c>
      <c r="AU773" s="114" t="str">
        <f t="shared" si="372"/>
        <v>Song, W., 2016</v>
      </c>
      <c r="AV773" s="51" t="s">
        <v>1104</v>
      </c>
      <c r="AW773" s="34" t="s">
        <v>815</v>
      </c>
    </row>
    <row r="774" spans="1:49" s="21" customFormat="1" ht="13.95" customHeight="1" x14ac:dyDescent="0.3">
      <c r="A774" s="31" t="s">
        <v>2439</v>
      </c>
      <c r="B774" s="98">
        <v>3</v>
      </c>
      <c r="C774" s="32" t="s">
        <v>8</v>
      </c>
      <c r="D774" s="31" t="str">
        <f t="shared" si="377"/>
        <v>NA</v>
      </c>
      <c r="E774" s="32">
        <f t="shared" si="365"/>
        <v>3</v>
      </c>
      <c r="F774" s="40"/>
      <c r="G774" s="32" t="s">
        <v>8</v>
      </c>
      <c r="H774" s="30" t="s">
        <v>7</v>
      </c>
      <c r="I774" s="30" t="s">
        <v>1103</v>
      </c>
      <c r="J774" s="30" t="s">
        <v>9</v>
      </c>
      <c r="K774" s="31"/>
      <c r="L774" s="31"/>
      <c r="M774" s="30" t="s">
        <v>10</v>
      </c>
      <c r="N774" s="31" t="s">
        <v>16</v>
      </c>
      <c r="O774" s="31"/>
      <c r="P774" s="30" t="s">
        <v>199</v>
      </c>
      <c r="Q774" s="60">
        <v>3</v>
      </c>
      <c r="R774" s="31" t="str">
        <f t="shared" si="373"/>
        <v>NA</v>
      </c>
      <c r="S774" s="30">
        <v>2</v>
      </c>
      <c r="T774" s="30">
        <v>673</v>
      </c>
      <c r="U774" s="30" t="s">
        <v>1422</v>
      </c>
      <c r="V774" s="31"/>
      <c r="W774" s="30">
        <v>573</v>
      </c>
      <c r="X774" s="30" t="s">
        <v>29</v>
      </c>
      <c r="Y774" s="32" t="str">
        <f t="shared" si="366"/>
        <v>NA</v>
      </c>
      <c r="Z774" s="32" t="str">
        <f t="shared" si="367"/>
        <v>NA</v>
      </c>
      <c r="AA774" s="32" t="s">
        <v>8</v>
      </c>
      <c r="AB774" s="30" t="s">
        <v>9</v>
      </c>
      <c r="AC774" s="32">
        <f t="shared" si="374"/>
        <v>19.464285714285715</v>
      </c>
      <c r="AD774" s="32">
        <f t="shared" si="375"/>
        <v>19.464285714285715</v>
      </c>
      <c r="AE774" s="32" t="str">
        <f t="shared" si="376"/>
        <v>NA</v>
      </c>
      <c r="AF774" s="32" t="str">
        <f t="shared" si="368"/>
        <v>NA</v>
      </c>
      <c r="AG774" s="40" t="s">
        <v>8</v>
      </c>
      <c r="AH774" s="94" t="s">
        <v>9</v>
      </c>
      <c r="AI774" s="40" t="s">
        <v>8</v>
      </c>
      <c r="AJ774" s="94" t="s">
        <v>9</v>
      </c>
      <c r="AK774" s="98">
        <v>56</v>
      </c>
      <c r="AL774" s="94" t="s">
        <v>9</v>
      </c>
      <c r="AM774" s="32">
        <f t="shared" si="369"/>
        <v>56</v>
      </c>
      <c r="AN774" s="40">
        <f t="shared" si="370"/>
        <v>56</v>
      </c>
      <c r="AO774" s="31" t="s">
        <v>2854</v>
      </c>
      <c r="AP774" s="30">
        <v>2016</v>
      </c>
      <c r="AQ774" s="30" t="s">
        <v>1837</v>
      </c>
      <c r="AR774" s="49" t="s">
        <v>1101</v>
      </c>
      <c r="AS774" s="30" t="s">
        <v>596</v>
      </c>
      <c r="AT774" s="30" t="s">
        <v>597</v>
      </c>
      <c r="AU774" s="114" t="str">
        <f t="shared" si="372"/>
        <v>Song, W., 2016</v>
      </c>
      <c r="AV774" s="51" t="s">
        <v>1104</v>
      </c>
      <c r="AW774" s="34" t="s">
        <v>815</v>
      </c>
    </row>
    <row r="775" spans="1:49" s="21" customFormat="1" ht="13.95" customHeight="1" x14ac:dyDescent="0.3">
      <c r="A775" s="31" t="s">
        <v>2439</v>
      </c>
      <c r="B775" s="98">
        <v>3</v>
      </c>
      <c r="C775" s="32" t="s">
        <v>8</v>
      </c>
      <c r="D775" s="31" t="str">
        <f t="shared" si="377"/>
        <v>NA</v>
      </c>
      <c r="E775" s="32">
        <f t="shared" si="365"/>
        <v>3</v>
      </c>
      <c r="F775" s="40"/>
      <c r="G775" s="32" t="s">
        <v>8</v>
      </c>
      <c r="H775" s="30" t="s">
        <v>7</v>
      </c>
      <c r="I775" s="30" t="s">
        <v>1103</v>
      </c>
      <c r="J775" s="30" t="s">
        <v>9</v>
      </c>
      <c r="K775" s="31"/>
      <c r="L775" s="31"/>
      <c r="M775" s="30" t="s">
        <v>10</v>
      </c>
      <c r="N775" s="31" t="s">
        <v>16</v>
      </c>
      <c r="O775" s="31"/>
      <c r="P775" s="30" t="s">
        <v>199</v>
      </c>
      <c r="Q775" s="60">
        <v>3</v>
      </c>
      <c r="R775" s="31" t="str">
        <f t="shared" si="373"/>
        <v>NA</v>
      </c>
      <c r="S775" s="30">
        <v>2</v>
      </c>
      <c r="T775" s="30">
        <v>773</v>
      </c>
      <c r="U775" s="30" t="s">
        <v>1422</v>
      </c>
      <c r="V775" s="31"/>
      <c r="W775" s="30">
        <v>573</v>
      </c>
      <c r="X775" s="30" t="s">
        <v>29</v>
      </c>
      <c r="Y775" s="32" t="str">
        <f t="shared" si="366"/>
        <v>NA</v>
      </c>
      <c r="Z775" s="32" t="str">
        <f t="shared" si="367"/>
        <v>NA</v>
      </c>
      <c r="AA775" s="32" t="s">
        <v>8</v>
      </c>
      <c r="AB775" s="30" t="s">
        <v>9</v>
      </c>
      <c r="AC775" s="32">
        <f t="shared" si="374"/>
        <v>17.03125</v>
      </c>
      <c r="AD775" s="32">
        <f t="shared" si="375"/>
        <v>17.03125</v>
      </c>
      <c r="AE775" s="32" t="str">
        <f t="shared" si="376"/>
        <v>NA</v>
      </c>
      <c r="AF775" s="32" t="str">
        <f t="shared" si="368"/>
        <v>NA</v>
      </c>
      <c r="AG775" s="40" t="s">
        <v>8</v>
      </c>
      <c r="AH775" s="94" t="s">
        <v>9</v>
      </c>
      <c r="AI775" s="40" t="s">
        <v>8</v>
      </c>
      <c r="AJ775" s="94" t="s">
        <v>9</v>
      </c>
      <c r="AK775" s="98">
        <v>64</v>
      </c>
      <c r="AL775" s="94" t="s">
        <v>9</v>
      </c>
      <c r="AM775" s="32">
        <f t="shared" si="369"/>
        <v>64</v>
      </c>
      <c r="AN775" s="40">
        <f t="shared" si="370"/>
        <v>64</v>
      </c>
      <c r="AO775" s="31" t="s">
        <v>2854</v>
      </c>
      <c r="AP775" s="30">
        <v>2016</v>
      </c>
      <c r="AQ775" s="30" t="s">
        <v>1837</v>
      </c>
      <c r="AR775" s="49" t="s">
        <v>1101</v>
      </c>
      <c r="AS775" s="30" t="s">
        <v>596</v>
      </c>
      <c r="AT775" s="30" t="s">
        <v>597</v>
      </c>
      <c r="AU775" s="114" t="str">
        <f t="shared" si="372"/>
        <v>Song, W., 2016</v>
      </c>
      <c r="AV775" s="51" t="s">
        <v>1104</v>
      </c>
      <c r="AW775" s="34" t="s">
        <v>815</v>
      </c>
    </row>
    <row r="776" spans="1:49" s="21" customFormat="1" x14ac:dyDescent="0.3">
      <c r="A776" s="31" t="s">
        <v>2439</v>
      </c>
      <c r="B776" s="98">
        <v>3</v>
      </c>
      <c r="C776" s="32" t="s">
        <v>8</v>
      </c>
      <c r="D776" s="31" t="str">
        <f t="shared" si="377"/>
        <v>NA</v>
      </c>
      <c r="E776" s="32">
        <f t="shared" si="365"/>
        <v>3</v>
      </c>
      <c r="F776" s="40"/>
      <c r="G776" s="32" t="s">
        <v>8</v>
      </c>
      <c r="H776" s="30" t="s">
        <v>7</v>
      </c>
      <c r="I776" s="30" t="s">
        <v>1103</v>
      </c>
      <c r="J776" s="30" t="s">
        <v>9</v>
      </c>
      <c r="K776" s="31"/>
      <c r="L776" s="31"/>
      <c r="M776" s="30" t="s">
        <v>10</v>
      </c>
      <c r="N776" s="31" t="s">
        <v>16</v>
      </c>
      <c r="O776" s="31"/>
      <c r="P776" s="30" t="s">
        <v>199</v>
      </c>
      <c r="Q776" s="60">
        <v>3</v>
      </c>
      <c r="R776" s="31" t="str">
        <f t="shared" si="373"/>
        <v>NA</v>
      </c>
      <c r="S776" s="30">
        <v>2</v>
      </c>
      <c r="T776" s="30">
        <v>1073</v>
      </c>
      <c r="U776" s="30" t="s">
        <v>1422</v>
      </c>
      <c r="V776" s="31"/>
      <c r="W776" s="30">
        <v>573</v>
      </c>
      <c r="X776" s="30" t="s">
        <v>29</v>
      </c>
      <c r="Y776" s="32" t="str">
        <f t="shared" si="366"/>
        <v>NA</v>
      </c>
      <c r="Z776" s="32" t="str">
        <f t="shared" si="367"/>
        <v>NA</v>
      </c>
      <c r="AA776" s="32" t="s">
        <v>8</v>
      </c>
      <c r="AB776" s="30" t="s">
        <v>9</v>
      </c>
      <c r="AC776" s="32">
        <f t="shared" si="374"/>
        <v>19.464285714285715</v>
      </c>
      <c r="AD776" s="32">
        <f t="shared" si="375"/>
        <v>19.464285714285715</v>
      </c>
      <c r="AE776" s="32" t="str">
        <f t="shared" si="376"/>
        <v>NA</v>
      </c>
      <c r="AF776" s="32" t="str">
        <f t="shared" si="368"/>
        <v>NA</v>
      </c>
      <c r="AG776" s="40" t="s">
        <v>8</v>
      </c>
      <c r="AH776" s="94" t="s">
        <v>9</v>
      </c>
      <c r="AI776" s="40" t="s">
        <v>8</v>
      </c>
      <c r="AJ776" s="94" t="s">
        <v>9</v>
      </c>
      <c r="AK776" s="98">
        <v>56</v>
      </c>
      <c r="AL776" s="94" t="s">
        <v>9</v>
      </c>
      <c r="AM776" s="32">
        <f t="shared" si="369"/>
        <v>56</v>
      </c>
      <c r="AN776" s="40">
        <f t="shared" si="370"/>
        <v>56</v>
      </c>
      <c r="AO776" s="31" t="s">
        <v>2854</v>
      </c>
      <c r="AP776" s="30">
        <v>2016</v>
      </c>
      <c r="AQ776" s="30" t="s">
        <v>1837</v>
      </c>
      <c r="AR776" s="49" t="s">
        <v>1101</v>
      </c>
      <c r="AS776" s="30" t="s">
        <v>596</v>
      </c>
      <c r="AT776" s="30" t="s">
        <v>597</v>
      </c>
      <c r="AU776" s="114" t="str">
        <f t="shared" si="372"/>
        <v>Song, W., 2016</v>
      </c>
      <c r="AV776" s="51" t="s">
        <v>1104</v>
      </c>
      <c r="AW776" s="34" t="s">
        <v>815</v>
      </c>
    </row>
    <row r="777" spans="1:49" s="21" customFormat="1" x14ac:dyDescent="0.3">
      <c r="A777" s="30" t="s">
        <v>14</v>
      </c>
      <c r="B777" s="98">
        <v>0.5</v>
      </c>
      <c r="C777" s="32" t="s">
        <v>8</v>
      </c>
      <c r="D777" s="31" t="str">
        <f t="shared" si="377"/>
        <v>NA</v>
      </c>
      <c r="E777" s="32">
        <f t="shared" si="365"/>
        <v>0.5</v>
      </c>
      <c r="F777" s="40"/>
      <c r="G777" s="32" t="s">
        <v>8</v>
      </c>
      <c r="H777" s="30" t="s">
        <v>22</v>
      </c>
      <c r="I777" s="30" t="s">
        <v>9</v>
      </c>
      <c r="J777" s="30" t="s">
        <v>9</v>
      </c>
      <c r="K777" s="31"/>
      <c r="L777" s="31"/>
      <c r="M777" s="49" t="s">
        <v>303</v>
      </c>
      <c r="N777" s="30" t="s">
        <v>272</v>
      </c>
      <c r="O777" s="31"/>
      <c r="P777" s="30" t="s">
        <v>199</v>
      </c>
      <c r="Q777" s="60">
        <v>8.5</v>
      </c>
      <c r="R777" s="31" t="str">
        <f t="shared" si="373"/>
        <v>NA</v>
      </c>
      <c r="S777" s="30">
        <v>5</v>
      </c>
      <c r="T777" s="30">
        <v>573</v>
      </c>
      <c r="U777" s="30" t="s">
        <v>1422</v>
      </c>
      <c r="V777" s="30">
        <v>1</v>
      </c>
      <c r="W777" s="30">
        <v>393</v>
      </c>
      <c r="X777" s="30" t="s">
        <v>29</v>
      </c>
      <c r="Y777" s="32" t="str">
        <f t="shared" si="366"/>
        <v>NA</v>
      </c>
      <c r="Z777" s="32" t="str">
        <f t="shared" si="367"/>
        <v>NA</v>
      </c>
      <c r="AA777" s="32" t="s">
        <v>8</v>
      </c>
      <c r="AB777" s="30" t="s">
        <v>9</v>
      </c>
      <c r="AC777" s="32">
        <f t="shared" si="374"/>
        <v>60.555555555555557</v>
      </c>
      <c r="AD777" s="32">
        <f t="shared" si="375"/>
        <v>60.555555555555557</v>
      </c>
      <c r="AE777" s="32" t="str">
        <f t="shared" si="376"/>
        <v>NA</v>
      </c>
      <c r="AF777" s="32" t="str">
        <f t="shared" si="368"/>
        <v>NA</v>
      </c>
      <c r="AG777" s="40" t="s">
        <v>8</v>
      </c>
      <c r="AH777" s="94" t="s">
        <v>9</v>
      </c>
      <c r="AI777" s="40" t="s">
        <v>8</v>
      </c>
      <c r="AJ777" s="94" t="s">
        <v>9</v>
      </c>
      <c r="AK777" s="98">
        <v>18</v>
      </c>
      <c r="AL777" s="94">
        <v>4</v>
      </c>
      <c r="AM777" s="32">
        <f t="shared" si="369"/>
        <v>18</v>
      </c>
      <c r="AN777" s="40">
        <f t="shared" si="370"/>
        <v>18</v>
      </c>
      <c r="AO777" s="31" t="s">
        <v>2854</v>
      </c>
      <c r="AP777" s="30">
        <v>2016</v>
      </c>
      <c r="AQ777" s="30" t="s">
        <v>1838</v>
      </c>
      <c r="AR777" s="49" t="s">
        <v>11</v>
      </c>
      <c r="AS777" s="30" t="s">
        <v>598</v>
      </c>
      <c r="AT777" s="30" t="s">
        <v>597</v>
      </c>
      <c r="AU777" s="114" t="str">
        <f t="shared" si="372"/>
        <v>Jiang, F., 2016</v>
      </c>
      <c r="AV777" s="24"/>
      <c r="AW777" s="34" t="s">
        <v>827</v>
      </c>
    </row>
    <row r="778" spans="1:49" s="21" customFormat="1" x14ac:dyDescent="0.3">
      <c r="A778" s="30" t="s">
        <v>14</v>
      </c>
      <c r="B778" s="98">
        <v>0.1</v>
      </c>
      <c r="C778" s="32" t="s">
        <v>8</v>
      </c>
      <c r="D778" s="31" t="str">
        <f t="shared" si="377"/>
        <v>NA</v>
      </c>
      <c r="E778" s="32">
        <f t="shared" si="365"/>
        <v>0.1</v>
      </c>
      <c r="F778" s="40"/>
      <c r="G778" s="32" t="s">
        <v>8</v>
      </c>
      <c r="H778" s="30" t="s">
        <v>22</v>
      </c>
      <c r="I778" s="30" t="s">
        <v>9</v>
      </c>
      <c r="J778" s="30" t="s">
        <v>9</v>
      </c>
      <c r="K778" s="31"/>
      <c r="L778" s="31"/>
      <c r="M778" s="49" t="s">
        <v>303</v>
      </c>
      <c r="N778" s="30" t="s">
        <v>272</v>
      </c>
      <c r="O778" s="31"/>
      <c r="P778" s="30" t="s">
        <v>199</v>
      </c>
      <c r="Q778" s="60">
        <v>8.5</v>
      </c>
      <c r="R778" s="31" t="str">
        <f t="shared" si="373"/>
        <v>NA</v>
      </c>
      <c r="S778" s="30">
        <v>5</v>
      </c>
      <c r="T778" s="30">
        <v>573</v>
      </c>
      <c r="U778" s="30" t="s">
        <v>1422</v>
      </c>
      <c r="V778" s="30">
        <v>1</v>
      </c>
      <c r="W778" s="30">
        <v>393</v>
      </c>
      <c r="X778" s="30" t="s">
        <v>29</v>
      </c>
      <c r="Y778" s="32" t="str">
        <f t="shared" si="366"/>
        <v>NA</v>
      </c>
      <c r="Z778" s="32" t="str">
        <f t="shared" si="367"/>
        <v>NA</v>
      </c>
      <c r="AA778" s="32" t="s">
        <v>8</v>
      </c>
      <c r="AB778" s="30" t="s">
        <v>9</v>
      </c>
      <c r="AC778" s="32">
        <f t="shared" si="374"/>
        <v>83.84615384615384</v>
      </c>
      <c r="AD778" s="32">
        <f t="shared" si="375"/>
        <v>83.84615384615384</v>
      </c>
      <c r="AE778" s="32" t="str">
        <f t="shared" si="376"/>
        <v>NA</v>
      </c>
      <c r="AF778" s="32" t="str">
        <f t="shared" si="368"/>
        <v>NA</v>
      </c>
      <c r="AG778" s="40" t="s">
        <v>8</v>
      </c>
      <c r="AH778" s="94" t="s">
        <v>9</v>
      </c>
      <c r="AI778" s="40" t="s">
        <v>8</v>
      </c>
      <c r="AJ778" s="94" t="s">
        <v>9</v>
      </c>
      <c r="AK778" s="98">
        <v>13</v>
      </c>
      <c r="AL778" s="94">
        <v>4</v>
      </c>
      <c r="AM778" s="32">
        <f t="shared" si="369"/>
        <v>13</v>
      </c>
      <c r="AN778" s="40">
        <f t="shared" si="370"/>
        <v>13</v>
      </c>
      <c r="AO778" s="31" t="s">
        <v>2854</v>
      </c>
      <c r="AP778" s="30">
        <v>2016</v>
      </c>
      <c r="AQ778" s="30" t="s">
        <v>1838</v>
      </c>
      <c r="AR778" s="49" t="s">
        <v>11</v>
      </c>
      <c r="AS778" s="30" t="s">
        <v>598</v>
      </c>
      <c r="AT778" s="30" t="s">
        <v>597</v>
      </c>
      <c r="AU778" s="114" t="str">
        <f t="shared" si="372"/>
        <v>Jiang, F., 2016</v>
      </c>
      <c r="AV778" s="24"/>
      <c r="AW778" s="34" t="s">
        <v>827</v>
      </c>
    </row>
    <row r="779" spans="1:49" s="21" customFormat="1" x14ac:dyDescent="0.3">
      <c r="A779" s="30" t="s">
        <v>14</v>
      </c>
      <c r="B779" s="98">
        <v>0.5</v>
      </c>
      <c r="C779" s="32" t="s">
        <v>8</v>
      </c>
      <c r="D779" s="31" t="str">
        <f t="shared" si="377"/>
        <v>NA</v>
      </c>
      <c r="E779" s="32">
        <f t="shared" si="365"/>
        <v>0.5</v>
      </c>
      <c r="F779" s="40"/>
      <c r="G779" s="32" t="s">
        <v>8</v>
      </c>
      <c r="H779" s="30" t="s">
        <v>22</v>
      </c>
      <c r="I779" s="30" t="s">
        <v>9</v>
      </c>
      <c r="J779" s="30" t="s">
        <v>9</v>
      </c>
      <c r="K779" s="31"/>
      <c r="L779" s="31"/>
      <c r="M779" s="30" t="s">
        <v>24</v>
      </c>
      <c r="N779" s="49" t="s">
        <v>56</v>
      </c>
      <c r="O779" s="31"/>
      <c r="P779" s="30" t="s">
        <v>199</v>
      </c>
      <c r="Q779" s="60">
        <v>8.5</v>
      </c>
      <c r="R779" s="31" t="str">
        <f t="shared" si="373"/>
        <v>NA</v>
      </c>
      <c r="S779" s="30">
        <v>5</v>
      </c>
      <c r="T779" s="30">
        <v>573</v>
      </c>
      <c r="U779" s="30" t="s">
        <v>1422</v>
      </c>
      <c r="V779" s="30">
        <v>1</v>
      </c>
      <c r="W779" s="30">
        <v>393</v>
      </c>
      <c r="X779" s="30" t="s">
        <v>29</v>
      </c>
      <c r="Y779" s="32" t="str">
        <f t="shared" si="366"/>
        <v>NA</v>
      </c>
      <c r="Z779" s="32" t="str">
        <f t="shared" si="367"/>
        <v>NA</v>
      </c>
      <c r="AA779" s="32" t="s">
        <v>8</v>
      </c>
      <c r="AB779" s="30" t="s">
        <v>9</v>
      </c>
      <c r="AC779" s="32">
        <f t="shared" si="374"/>
        <v>43.6</v>
      </c>
      <c r="AD779" s="32">
        <f t="shared" si="375"/>
        <v>43.6</v>
      </c>
      <c r="AE779" s="32" t="str">
        <f t="shared" si="376"/>
        <v>NA</v>
      </c>
      <c r="AF779" s="32" t="str">
        <f t="shared" si="368"/>
        <v>NA</v>
      </c>
      <c r="AG779" s="40" t="s">
        <v>8</v>
      </c>
      <c r="AH779" s="94" t="s">
        <v>9</v>
      </c>
      <c r="AI779" s="40" t="s">
        <v>8</v>
      </c>
      <c r="AJ779" s="94" t="s">
        <v>9</v>
      </c>
      <c r="AK779" s="98">
        <v>25</v>
      </c>
      <c r="AL779" s="94">
        <v>10</v>
      </c>
      <c r="AM779" s="32">
        <f t="shared" si="369"/>
        <v>25</v>
      </c>
      <c r="AN779" s="40">
        <f t="shared" si="370"/>
        <v>25</v>
      </c>
      <c r="AO779" s="31" t="s">
        <v>2854</v>
      </c>
      <c r="AP779" s="30">
        <v>2016</v>
      </c>
      <c r="AQ779" s="30" t="s">
        <v>1838</v>
      </c>
      <c r="AR779" s="49" t="s">
        <v>11</v>
      </c>
      <c r="AS779" s="30" t="s">
        <v>598</v>
      </c>
      <c r="AT779" s="30" t="s">
        <v>597</v>
      </c>
      <c r="AU779" s="114" t="str">
        <f t="shared" si="372"/>
        <v>Jiang, F., 2016</v>
      </c>
      <c r="AV779" s="24"/>
      <c r="AW779" s="34" t="s">
        <v>827</v>
      </c>
    </row>
    <row r="780" spans="1:49" s="21" customFormat="1" x14ac:dyDescent="0.3">
      <c r="A780" s="30" t="s">
        <v>14</v>
      </c>
      <c r="B780" s="98">
        <v>0.5</v>
      </c>
      <c r="C780" s="32" t="s">
        <v>8</v>
      </c>
      <c r="D780" s="31" t="str">
        <f t="shared" si="377"/>
        <v>NA</v>
      </c>
      <c r="E780" s="32">
        <f t="shared" si="365"/>
        <v>0.5</v>
      </c>
      <c r="F780" s="40"/>
      <c r="G780" s="32" t="s">
        <v>8</v>
      </c>
      <c r="H780" s="30" t="s">
        <v>22</v>
      </c>
      <c r="I780" s="30" t="s">
        <v>9</v>
      </c>
      <c r="J780" s="30" t="s">
        <v>9</v>
      </c>
      <c r="K780" s="31"/>
      <c r="L780" s="31"/>
      <c r="M780" s="30" t="s">
        <v>74</v>
      </c>
      <c r="N780" s="49" t="s">
        <v>56</v>
      </c>
      <c r="O780" s="31"/>
      <c r="P780" s="30" t="s">
        <v>199</v>
      </c>
      <c r="Q780" s="60">
        <v>8.5</v>
      </c>
      <c r="R780" s="31" t="str">
        <f t="shared" si="373"/>
        <v>NA</v>
      </c>
      <c r="S780" s="30">
        <v>5</v>
      </c>
      <c r="T780" s="30">
        <v>573</v>
      </c>
      <c r="U780" s="30" t="s">
        <v>1422</v>
      </c>
      <c r="V780" s="30">
        <v>1</v>
      </c>
      <c r="W780" s="30">
        <v>393</v>
      </c>
      <c r="X780" s="30" t="s">
        <v>29</v>
      </c>
      <c r="Y780" s="32" t="str">
        <f t="shared" si="366"/>
        <v>NA</v>
      </c>
      <c r="Z780" s="32" t="str">
        <f t="shared" si="367"/>
        <v>NA</v>
      </c>
      <c r="AA780" s="32" t="s">
        <v>8</v>
      </c>
      <c r="AB780" s="30" t="s">
        <v>9</v>
      </c>
      <c r="AC780" s="32">
        <f t="shared" si="374"/>
        <v>19.12280701754386</v>
      </c>
      <c r="AD780" s="32">
        <f t="shared" si="375"/>
        <v>19.12280701754386</v>
      </c>
      <c r="AE780" s="32" t="str">
        <f t="shared" si="376"/>
        <v>NA</v>
      </c>
      <c r="AF780" s="32" t="str">
        <f t="shared" si="368"/>
        <v>NA</v>
      </c>
      <c r="AG780" s="40" t="s">
        <v>8</v>
      </c>
      <c r="AH780" s="94" t="s">
        <v>9</v>
      </c>
      <c r="AI780" s="40" t="s">
        <v>8</v>
      </c>
      <c r="AJ780" s="94" t="s">
        <v>9</v>
      </c>
      <c r="AK780" s="98">
        <v>57</v>
      </c>
      <c r="AL780" s="94">
        <v>18</v>
      </c>
      <c r="AM780" s="32">
        <f t="shared" si="369"/>
        <v>57</v>
      </c>
      <c r="AN780" s="40">
        <f t="shared" si="370"/>
        <v>57</v>
      </c>
      <c r="AO780" s="31" t="s">
        <v>2854</v>
      </c>
      <c r="AP780" s="30">
        <v>2016</v>
      </c>
      <c r="AQ780" s="30" t="s">
        <v>1838</v>
      </c>
      <c r="AR780" s="49" t="s">
        <v>11</v>
      </c>
      <c r="AS780" s="30" t="s">
        <v>598</v>
      </c>
      <c r="AT780" s="30" t="s">
        <v>597</v>
      </c>
      <c r="AU780" s="114" t="str">
        <f t="shared" si="372"/>
        <v>Jiang, F., 2016</v>
      </c>
      <c r="AV780" s="24"/>
      <c r="AW780" s="34" t="s">
        <v>827</v>
      </c>
    </row>
    <row r="781" spans="1:49" s="21" customFormat="1" x14ac:dyDescent="0.3">
      <c r="A781" s="30" t="s">
        <v>14</v>
      </c>
      <c r="B781" s="98">
        <v>0.1</v>
      </c>
      <c r="C781" s="32" t="s">
        <v>8</v>
      </c>
      <c r="D781" s="31" t="str">
        <f t="shared" si="377"/>
        <v>NA</v>
      </c>
      <c r="E781" s="32">
        <f t="shared" si="365"/>
        <v>0.1</v>
      </c>
      <c r="F781" s="98">
        <v>51</v>
      </c>
      <c r="G781" s="32">
        <f>IF(AND(B781="NA",F781&lt;&gt;"NA"),F781*100/C781,F781*100/B781)</f>
        <v>51000</v>
      </c>
      <c r="H781" s="30" t="s">
        <v>37</v>
      </c>
      <c r="I781" s="30" t="s">
        <v>1105</v>
      </c>
      <c r="J781" s="30" t="s">
        <v>9</v>
      </c>
      <c r="K781" s="30">
        <f>750+273</f>
        <v>1023</v>
      </c>
      <c r="L781" s="30">
        <v>4</v>
      </c>
      <c r="M781" s="49" t="s">
        <v>303</v>
      </c>
      <c r="N781" s="30" t="s">
        <v>272</v>
      </c>
      <c r="O781" s="31"/>
      <c r="P781" s="30" t="s">
        <v>199</v>
      </c>
      <c r="Q781" s="60">
        <v>6</v>
      </c>
      <c r="R781" s="31" t="str">
        <f t="shared" si="373"/>
        <v>NA</v>
      </c>
      <c r="S781" s="30">
        <v>2</v>
      </c>
      <c r="T781" s="30">
        <v>573</v>
      </c>
      <c r="U781" s="30" t="s">
        <v>1422</v>
      </c>
      <c r="V781" s="30">
        <v>2</v>
      </c>
      <c r="W781" s="30">
        <v>523</v>
      </c>
      <c r="X781" s="30" t="s">
        <v>29</v>
      </c>
      <c r="Y781" s="32" t="str">
        <f t="shared" si="366"/>
        <v>NA</v>
      </c>
      <c r="Z781" s="32" t="str">
        <f t="shared" si="367"/>
        <v>NA</v>
      </c>
      <c r="AA781" s="32" t="s">
        <v>8</v>
      </c>
      <c r="AB781" s="30" t="s">
        <v>9</v>
      </c>
      <c r="AC781" s="32">
        <f t="shared" si="374"/>
        <v>47.391304347826086</v>
      </c>
      <c r="AD781" s="32">
        <f t="shared" si="375"/>
        <v>47.391304347826086</v>
      </c>
      <c r="AE781" s="32" t="str">
        <f t="shared" si="376"/>
        <v>NA</v>
      </c>
      <c r="AF781" s="32" t="str">
        <f t="shared" si="368"/>
        <v>NA</v>
      </c>
      <c r="AG781" s="40" t="s">
        <v>8</v>
      </c>
      <c r="AH781" s="94" t="s">
        <v>9</v>
      </c>
      <c r="AI781" s="40" t="s">
        <v>8</v>
      </c>
      <c r="AJ781" s="94" t="s">
        <v>9</v>
      </c>
      <c r="AK781" s="98">
        <v>23</v>
      </c>
      <c r="AL781" s="94">
        <v>7</v>
      </c>
      <c r="AM781" s="32">
        <f t="shared" si="369"/>
        <v>23</v>
      </c>
      <c r="AN781" s="40">
        <f t="shared" si="370"/>
        <v>23</v>
      </c>
      <c r="AO781" s="31" t="s">
        <v>2854</v>
      </c>
      <c r="AP781" s="30">
        <v>2016</v>
      </c>
      <c r="AQ781" s="30" t="s">
        <v>1838</v>
      </c>
      <c r="AR781" s="49" t="s">
        <v>11</v>
      </c>
      <c r="AS781" s="30" t="s">
        <v>598</v>
      </c>
      <c r="AT781" s="30" t="s">
        <v>597</v>
      </c>
      <c r="AU781" s="114" t="str">
        <f t="shared" si="372"/>
        <v>Jiang, F., 2016</v>
      </c>
      <c r="AV781" s="24"/>
      <c r="AW781" s="34" t="s">
        <v>841</v>
      </c>
    </row>
    <row r="782" spans="1:49" s="21" customFormat="1" x14ac:dyDescent="0.3">
      <c r="A782" s="30" t="s">
        <v>14</v>
      </c>
      <c r="B782" s="98">
        <v>0.1</v>
      </c>
      <c r="C782" s="32" t="s">
        <v>8</v>
      </c>
      <c r="D782" s="31" t="str">
        <f t="shared" si="377"/>
        <v>NA</v>
      </c>
      <c r="E782" s="32">
        <f t="shared" si="365"/>
        <v>0.1</v>
      </c>
      <c r="F782" s="98">
        <v>51</v>
      </c>
      <c r="G782" s="32">
        <f>IF(AND(B782="NA",F782&lt;&gt;"NA"),F782*100/C782,F782*100/B782)</f>
        <v>51000</v>
      </c>
      <c r="H782" s="30" t="s">
        <v>37</v>
      </c>
      <c r="I782" s="30" t="s">
        <v>9</v>
      </c>
      <c r="J782" s="30" t="s">
        <v>9</v>
      </c>
      <c r="K782" s="30">
        <f>750+273</f>
        <v>1023</v>
      </c>
      <c r="L782" s="30">
        <v>4</v>
      </c>
      <c r="M782" s="49" t="s">
        <v>303</v>
      </c>
      <c r="N782" s="30" t="s">
        <v>272</v>
      </c>
      <c r="O782" s="31"/>
      <c r="P782" s="30" t="s">
        <v>199</v>
      </c>
      <c r="Q782" s="60">
        <v>6</v>
      </c>
      <c r="R782" s="31" t="str">
        <f t="shared" si="373"/>
        <v>NA</v>
      </c>
      <c r="S782" s="30">
        <v>2</v>
      </c>
      <c r="T782" s="30">
        <v>573</v>
      </c>
      <c r="U782" s="30" t="s">
        <v>1422</v>
      </c>
      <c r="V782" s="30">
        <v>2</v>
      </c>
      <c r="W782" s="30">
        <v>723</v>
      </c>
      <c r="X782" s="30" t="s">
        <v>29</v>
      </c>
      <c r="Y782" s="32" t="str">
        <f t="shared" si="366"/>
        <v>NA</v>
      </c>
      <c r="Z782" s="32" t="str">
        <f t="shared" si="367"/>
        <v>NA</v>
      </c>
      <c r="AA782" s="32" t="s">
        <v>8</v>
      </c>
      <c r="AB782" s="30" t="s">
        <v>9</v>
      </c>
      <c r="AC782" s="32">
        <f t="shared" si="374"/>
        <v>38.928571428571431</v>
      </c>
      <c r="AD782" s="32">
        <f t="shared" si="375"/>
        <v>38.928571428571431</v>
      </c>
      <c r="AE782" s="32" t="str">
        <f t="shared" si="376"/>
        <v>NA</v>
      </c>
      <c r="AF782" s="32" t="str">
        <f t="shared" si="368"/>
        <v>NA</v>
      </c>
      <c r="AG782" s="40" t="s">
        <v>8</v>
      </c>
      <c r="AH782" s="94" t="s">
        <v>9</v>
      </c>
      <c r="AI782" s="40" t="s">
        <v>8</v>
      </c>
      <c r="AJ782" s="94" t="s">
        <v>9</v>
      </c>
      <c r="AK782" s="98">
        <v>28</v>
      </c>
      <c r="AL782" s="94">
        <v>8</v>
      </c>
      <c r="AM782" s="32">
        <f t="shared" si="369"/>
        <v>28</v>
      </c>
      <c r="AN782" s="40">
        <f t="shared" si="370"/>
        <v>28</v>
      </c>
      <c r="AO782" s="31" t="s">
        <v>2854</v>
      </c>
      <c r="AP782" s="30">
        <v>2016</v>
      </c>
      <c r="AQ782" s="30" t="s">
        <v>1838</v>
      </c>
      <c r="AR782" s="49" t="s">
        <v>11</v>
      </c>
      <c r="AS782" s="30" t="s">
        <v>598</v>
      </c>
      <c r="AT782" s="30" t="s">
        <v>597</v>
      </c>
      <c r="AU782" s="114" t="str">
        <f t="shared" si="372"/>
        <v>Jiang, F., 2016</v>
      </c>
      <c r="AV782" s="24"/>
      <c r="AW782" s="34" t="s">
        <v>841</v>
      </c>
    </row>
    <row r="783" spans="1:49" s="21" customFormat="1" x14ac:dyDescent="0.3">
      <c r="A783" s="30" t="s">
        <v>14</v>
      </c>
      <c r="B783" s="98">
        <v>0.1</v>
      </c>
      <c r="C783" s="32" t="s">
        <v>8</v>
      </c>
      <c r="D783" s="31" t="str">
        <f t="shared" si="377"/>
        <v>NA</v>
      </c>
      <c r="E783" s="32">
        <f t="shared" si="365"/>
        <v>0.1</v>
      </c>
      <c r="F783" s="98">
        <v>51</v>
      </c>
      <c r="G783" s="32">
        <f>IF(AND(B783="NA",F783&lt;&gt;"NA"),F783*100/C783,F783*100/B783)</f>
        <v>51000</v>
      </c>
      <c r="H783" s="30" t="s">
        <v>37</v>
      </c>
      <c r="I783" s="30" t="s">
        <v>9</v>
      </c>
      <c r="J783" s="30" t="s">
        <v>9</v>
      </c>
      <c r="K783" s="30">
        <f>750+273</f>
        <v>1023</v>
      </c>
      <c r="L783" s="30">
        <v>4</v>
      </c>
      <c r="M783" s="49" t="s">
        <v>303</v>
      </c>
      <c r="N783" s="30" t="s">
        <v>272</v>
      </c>
      <c r="O783" s="31"/>
      <c r="P783" s="30" t="s">
        <v>199</v>
      </c>
      <c r="Q783" s="60">
        <v>6</v>
      </c>
      <c r="R783" s="31" t="str">
        <f t="shared" si="373"/>
        <v>NA</v>
      </c>
      <c r="S783" s="30">
        <v>2</v>
      </c>
      <c r="T783" s="30">
        <v>573</v>
      </c>
      <c r="U783" s="30" t="s">
        <v>1422</v>
      </c>
      <c r="V783" s="30">
        <v>2</v>
      </c>
      <c r="W783" s="30">
        <v>873</v>
      </c>
      <c r="X783" s="30" t="s">
        <v>29</v>
      </c>
      <c r="Y783" s="32" t="str">
        <f t="shared" si="366"/>
        <v>NA</v>
      </c>
      <c r="Z783" s="32" t="str">
        <f t="shared" si="367"/>
        <v>NA</v>
      </c>
      <c r="AA783" s="32" t="s">
        <v>8</v>
      </c>
      <c r="AB783" s="30" t="s">
        <v>9</v>
      </c>
      <c r="AC783" s="32">
        <f t="shared" si="374"/>
        <v>28.684210526315791</v>
      </c>
      <c r="AD783" s="32">
        <f t="shared" si="375"/>
        <v>28.684210526315791</v>
      </c>
      <c r="AE783" s="32" t="str">
        <f t="shared" si="376"/>
        <v>NA</v>
      </c>
      <c r="AF783" s="32" t="str">
        <f t="shared" si="368"/>
        <v>NA</v>
      </c>
      <c r="AG783" s="40" t="s">
        <v>8</v>
      </c>
      <c r="AH783" s="94" t="s">
        <v>9</v>
      </c>
      <c r="AI783" s="40" t="s">
        <v>8</v>
      </c>
      <c r="AJ783" s="94" t="s">
        <v>9</v>
      </c>
      <c r="AK783" s="98">
        <v>38</v>
      </c>
      <c r="AL783" s="94">
        <v>9</v>
      </c>
      <c r="AM783" s="32">
        <f t="shared" si="369"/>
        <v>38</v>
      </c>
      <c r="AN783" s="40">
        <f t="shared" si="370"/>
        <v>38</v>
      </c>
      <c r="AO783" s="31" t="s">
        <v>2854</v>
      </c>
      <c r="AP783" s="30">
        <v>2016</v>
      </c>
      <c r="AQ783" s="30" t="s">
        <v>1838</v>
      </c>
      <c r="AR783" s="49" t="s">
        <v>11</v>
      </c>
      <c r="AS783" s="30" t="s">
        <v>598</v>
      </c>
      <c r="AT783" s="30" t="s">
        <v>597</v>
      </c>
      <c r="AU783" s="114" t="str">
        <f t="shared" si="372"/>
        <v>Jiang, F., 2016</v>
      </c>
      <c r="AV783" s="24"/>
      <c r="AW783" s="34" t="s">
        <v>841</v>
      </c>
    </row>
    <row r="784" spans="1:49" s="22" customFormat="1" x14ac:dyDescent="0.3">
      <c r="A784" s="30" t="s">
        <v>14</v>
      </c>
      <c r="B784" s="98">
        <v>1</v>
      </c>
      <c r="C784" s="83">
        <v>0.7</v>
      </c>
      <c r="D784" s="31">
        <f t="shared" si="377"/>
        <v>0.30000000000000004</v>
      </c>
      <c r="E784" s="32">
        <f t="shared" si="365"/>
        <v>1</v>
      </c>
      <c r="F784" s="40"/>
      <c r="G784" s="32" t="s">
        <v>8</v>
      </c>
      <c r="H784" s="30" t="s">
        <v>22</v>
      </c>
      <c r="I784" s="30" t="s">
        <v>1107</v>
      </c>
      <c r="J784" s="30" t="s">
        <v>9</v>
      </c>
      <c r="K784" s="30">
        <v>773</v>
      </c>
      <c r="L784" s="30">
        <v>12</v>
      </c>
      <c r="M784" s="49" t="s">
        <v>28</v>
      </c>
      <c r="N784" s="31"/>
      <c r="O784" s="31"/>
      <c r="P784" s="30" t="s">
        <v>199</v>
      </c>
      <c r="Q784" s="60">
        <v>8.5</v>
      </c>
      <c r="R784" s="31" t="str">
        <f t="shared" si="373"/>
        <v>NA</v>
      </c>
      <c r="S784" s="30">
        <v>4</v>
      </c>
      <c r="T784" s="30">
        <v>623</v>
      </c>
      <c r="U784" s="30" t="s">
        <v>1422</v>
      </c>
      <c r="V784" s="30">
        <v>2</v>
      </c>
      <c r="W784" s="30">
        <f>350+273</f>
        <v>623</v>
      </c>
      <c r="X784" s="49" t="s">
        <v>17</v>
      </c>
      <c r="Y784" s="32">
        <f t="shared" si="366"/>
        <v>1.0962000000000001</v>
      </c>
      <c r="Z784" s="32" t="str">
        <f t="shared" si="367"/>
        <v>NA</v>
      </c>
      <c r="AA784" s="30">
        <v>52.2</v>
      </c>
      <c r="AB784" s="30" t="s">
        <v>9</v>
      </c>
      <c r="AC784" s="32" t="str">
        <f t="shared" si="374"/>
        <v>NA</v>
      </c>
      <c r="AD784" s="32">
        <f t="shared" si="375"/>
        <v>52.2</v>
      </c>
      <c r="AE784" s="32" t="str">
        <f t="shared" si="376"/>
        <v>NA</v>
      </c>
      <c r="AF784" s="32">
        <f t="shared" si="368"/>
        <v>21</v>
      </c>
      <c r="AG784" s="98">
        <v>21</v>
      </c>
      <c r="AH784" s="94" t="s">
        <v>9</v>
      </c>
      <c r="AI784" s="40" t="s">
        <v>8</v>
      </c>
      <c r="AJ784" s="94" t="s">
        <v>9</v>
      </c>
      <c r="AK784" s="40" t="s">
        <v>8</v>
      </c>
      <c r="AL784" s="94" t="s">
        <v>9</v>
      </c>
      <c r="AM784" s="32">
        <f t="shared" si="369"/>
        <v>21</v>
      </c>
      <c r="AN784" s="40">
        <f t="shared" si="370"/>
        <v>21</v>
      </c>
      <c r="AO784" s="49" t="s">
        <v>2856</v>
      </c>
      <c r="AP784" s="30">
        <v>2016</v>
      </c>
      <c r="AQ784" s="30" t="s">
        <v>1840</v>
      </c>
      <c r="AR784" s="30" t="s">
        <v>108</v>
      </c>
      <c r="AS784" s="30" t="s">
        <v>601</v>
      </c>
      <c r="AT784" s="30" t="s">
        <v>602</v>
      </c>
      <c r="AU784" s="114" t="str">
        <f t="shared" si="372"/>
        <v>Duarte, D.P., 2016</v>
      </c>
      <c r="AV784" s="51" t="s">
        <v>1108</v>
      </c>
      <c r="AW784" s="34" t="s">
        <v>827</v>
      </c>
    </row>
    <row r="785" spans="1:49" s="22" customFormat="1" x14ac:dyDescent="0.3">
      <c r="A785" s="31" t="s">
        <v>2439</v>
      </c>
      <c r="B785" s="40" t="s">
        <v>8</v>
      </c>
      <c r="C785" s="94">
        <v>4.5</v>
      </c>
      <c r="D785" s="31" t="str">
        <f t="shared" si="377"/>
        <v>NA</v>
      </c>
      <c r="E785" s="32">
        <f t="shared" si="365"/>
        <v>4.5</v>
      </c>
      <c r="F785" s="40"/>
      <c r="G785" s="32" t="s">
        <v>8</v>
      </c>
      <c r="H785" s="30" t="s">
        <v>63</v>
      </c>
      <c r="I785" s="30" t="s">
        <v>1003</v>
      </c>
      <c r="J785" s="30" t="s">
        <v>694</v>
      </c>
      <c r="K785" s="31"/>
      <c r="L785" s="31"/>
      <c r="M785" s="30" t="s">
        <v>10</v>
      </c>
      <c r="N785" s="49" t="s">
        <v>56</v>
      </c>
      <c r="O785" s="31"/>
      <c r="P785" s="30" t="s">
        <v>199</v>
      </c>
      <c r="Q785" s="31"/>
      <c r="R785" s="31" t="str">
        <f t="shared" si="373"/>
        <v>NA</v>
      </c>
      <c r="S785" s="31"/>
      <c r="T785" s="31"/>
      <c r="U785" s="30" t="s">
        <v>1422</v>
      </c>
      <c r="V785" s="30">
        <v>8</v>
      </c>
      <c r="W785" s="30">
        <v>313</v>
      </c>
      <c r="X785" s="30" t="s">
        <v>29</v>
      </c>
      <c r="Y785" s="32" t="str">
        <f t="shared" si="366"/>
        <v>NA</v>
      </c>
      <c r="Z785" s="32" t="str">
        <f t="shared" si="367"/>
        <v>NA</v>
      </c>
      <c r="AA785" s="32" t="s">
        <v>8</v>
      </c>
      <c r="AB785" s="30" t="s">
        <v>9</v>
      </c>
      <c r="AC785" s="32">
        <f t="shared" si="374"/>
        <v>6.9426751592356686</v>
      </c>
      <c r="AD785" s="32">
        <f t="shared" si="375"/>
        <v>6.9426751592356686</v>
      </c>
      <c r="AE785" s="32" t="str">
        <f t="shared" si="376"/>
        <v>NA</v>
      </c>
      <c r="AF785" s="32" t="str">
        <f t="shared" si="368"/>
        <v>NA</v>
      </c>
      <c r="AG785" s="40" t="s">
        <v>8</v>
      </c>
      <c r="AH785" s="94" t="s">
        <v>9</v>
      </c>
      <c r="AI785" s="98">
        <v>111</v>
      </c>
      <c r="AJ785" s="94" t="s">
        <v>9</v>
      </c>
      <c r="AK785" s="98">
        <v>157</v>
      </c>
      <c r="AL785" s="94" t="s">
        <v>9</v>
      </c>
      <c r="AM785" s="32">
        <f t="shared" si="369"/>
        <v>157</v>
      </c>
      <c r="AN785" s="40">
        <f t="shared" si="370"/>
        <v>157</v>
      </c>
      <c r="AO785" s="31" t="s">
        <v>2854</v>
      </c>
      <c r="AP785" s="30">
        <v>2016</v>
      </c>
      <c r="AQ785" s="30" t="s">
        <v>1841</v>
      </c>
      <c r="AR785" s="49" t="s">
        <v>11</v>
      </c>
      <c r="AS785" s="30" t="s">
        <v>695</v>
      </c>
      <c r="AT785" s="30" t="s">
        <v>62</v>
      </c>
      <c r="AU785" s="114" t="str">
        <f t="shared" si="372"/>
        <v>Nie, R., 2016</v>
      </c>
      <c r="AV785" s="24"/>
      <c r="AW785" s="34"/>
    </row>
    <row r="786" spans="1:49" s="22" customFormat="1" x14ac:dyDescent="0.3">
      <c r="A786" s="31" t="s">
        <v>2439</v>
      </c>
      <c r="B786" s="40" t="s">
        <v>8</v>
      </c>
      <c r="C786" s="94">
        <v>4.5999999999999996</v>
      </c>
      <c r="D786" s="31" t="str">
        <f t="shared" si="377"/>
        <v>NA</v>
      </c>
      <c r="E786" s="32">
        <f t="shared" si="365"/>
        <v>4.5999999999999996</v>
      </c>
      <c r="F786" s="40"/>
      <c r="G786" s="32" t="s">
        <v>8</v>
      </c>
      <c r="H786" s="30" t="s">
        <v>63</v>
      </c>
      <c r="I786" s="30" t="s">
        <v>1003</v>
      </c>
      <c r="J786" s="30" t="s">
        <v>9</v>
      </c>
      <c r="K786" s="31"/>
      <c r="L786" s="31"/>
      <c r="M786" s="30" t="s">
        <v>10</v>
      </c>
      <c r="N786" s="49" t="s">
        <v>56</v>
      </c>
      <c r="O786" s="31"/>
      <c r="P786" s="30" t="s">
        <v>199</v>
      </c>
      <c r="Q786" s="31"/>
      <c r="R786" s="31" t="str">
        <f t="shared" si="373"/>
        <v>NA</v>
      </c>
      <c r="S786" s="31"/>
      <c r="T786" s="31"/>
      <c r="U786" s="30" t="s">
        <v>1422</v>
      </c>
      <c r="V786" s="30">
        <v>8</v>
      </c>
      <c r="W786" s="30">
        <v>313</v>
      </c>
      <c r="X786" s="30" t="s">
        <v>29</v>
      </c>
      <c r="Y786" s="32" t="str">
        <f t="shared" si="366"/>
        <v>NA</v>
      </c>
      <c r="Z786" s="32" t="str">
        <f t="shared" si="367"/>
        <v>NA</v>
      </c>
      <c r="AA786" s="32" t="s">
        <v>8</v>
      </c>
      <c r="AB786" s="30" t="s">
        <v>9</v>
      </c>
      <c r="AC786" s="32">
        <f t="shared" si="374"/>
        <v>6.6060606060606064</v>
      </c>
      <c r="AD786" s="32">
        <f t="shared" si="375"/>
        <v>6.6060606060606064</v>
      </c>
      <c r="AE786" s="32" t="str">
        <f t="shared" si="376"/>
        <v>NA</v>
      </c>
      <c r="AF786" s="32" t="str">
        <f t="shared" si="368"/>
        <v>NA</v>
      </c>
      <c r="AG786" s="40" t="s">
        <v>8</v>
      </c>
      <c r="AH786" s="94" t="s">
        <v>9</v>
      </c>
      <c r="AI786" s="98">
        <v>134</v>
      </c>
      <c r="AJ786" s="94" t="s">
        <v>9</v>
      </c>
      <c r="AK786" s="98">
        <v>165</v>
      </c>
      <c r="AL786" s="94" t="s">
        <v>9</v>
      </c>
      <c r="AM786" s="32">
        <f t="shared" si="369"/>
        <v>165</v>
      </c>
      <c r="AN786" s="40">
        <f t="shared" si="370"/>
        <v>165</v>
      </c>
      <c r="AO786" s="31" t="s">
        <v>2854</v>
      </c>
      <c r="AP786" s="30">
        <v>2016</v>
      </c>
      <c r="AQ786" s="30" t="s">
        <v>1841</v>
      </c>
      <c r="AR786" s="49" t="s">
        <v>11</v>
      </c>
      <c r="AS786" s="30" t="s">
        <v>695</v>
      </c>
      <c r="AT786" s="30" t="s">
        <v>62</v>
      </c>
      <c r="AU786" s="114" t="str">
        <f t="shared" si="372"/>
        <v>Nie, R., 2016</v>
      </c>
      <c r="AV786" s="24"/>
      <c r="AW786" s="34"/>
    </row>
    <row r="787" spans="1:49" s="22" customFormat="1" x14ac:dyDescent="0.3">
      <c r="A787" s="31" t="s">
        <v>2439</v>
      </c>
      <c r="B787" s="40" t="s">
        <v>8</v>
      </c>
      <c r="C787" s="94">
        <v>4.5</v>
      </c>
      <c r="D787" s="31" t="str">
        <f t="shared" si="377"/>
        <v>NA</v>
      </c>
      <c r="E787" s="32">
        <f t="shared" si="365"/>
        <v>4.5</v>
      </c>
      <c r="F787" s="40"/>
      <c r="G787" s="32" t="s">
        <v>8</v>
      </c>
      <c r="H787" s="30" t="s">
        <v>63</v>
      </c>
      <c r="I787" s="30" t="s">
        <v>1003</v>
      </c>
      <c r="J787" s="30" t="s">
        <v>696</v>
      </c>
      <c r="K787" s="31"/>
      <c r="L787" s="31"/>
      <c r="M787" s="30" t="s">
        <v>10</v>
      </c>
      <c r="N787" s="49" t="s">
        <v>56</v>
      </c>
      <c r="O787" s="31"/>
      <c r="P787" s="30" t="s">
        <v>199</v>
      </c>
      <c r="Q787" s="31"/>
      <c r="R787" s="31" t="str">
        <f t="shared" si="373"/>
        <v>NA</v>
      </c>
      <c r="S787" s="31"/>
      <c r="T787" s="31"/>
      <c r="U787" s="30" t="s">
        <v>1422</v>
      </c>
      <c r="V787" s="30">
        <v>8</v>
      </c>
      <c r="W787" s="30">
        <v>313</v>
      </c>
      <c r="X787" s="30" t="s">
        <v>29</v>
      </c>
      <c r="Y787" s="32" t="str">
        <f t="shared" si="366"/>
        <v>NA</v>
      </c>
      <c r="Z787" s="32" t="str">
        <f t="shared" si="367"/>
        <v>NA</v>
      </c>
      <c r="AA787" s="32" t="s">
        <v>8</v>
      </c>
      <c r="AB787" s="30" t="s">
        <v>9</v>
      </c>
      <c r="AC787" s="32">
        <f t="shared" si="374"/>
        <v>21.372549019607842</v>
      </c>
      <c r="AD787" s="32">
        <f t="shared" si="375"/>
        <v>21.372549019607842</v>
      </c>
      <c r="AE787" s="32" t="str">
        <f t="shared" si="376"/>
        <v>NA</v>
      </c>
      <c r="AF787" s="32" t="str">
        <f t="shared" si="368"/>
        <v>NA</v>
      </c>
      <c r="AG787" s="40" t="s">
        <v>8</v>
      </c>
      <c r="AH787" s="94" t="s">
        <v>9</v>
      </c>
      <c r="AI787" s="98">
        <v>32</v>
      </c>
      <c r="AJ787" s="94" t="s">
        <v>9</v>
      </c>
      <c r="AK787" s="98">
        <v>51</v>
      </c>
      <c r="AL787" s="94" t="s">
        <v>9</v>
      </c>
      <c r="AM787" s="32">
        <f t="shared" si="369"/>
        <v>51</v>
      </c>
      <c r="AN787" s="40">
        <f t="shared" si="370"/>
        <v>51</v>
      </c>
      <c r="AO787" s="31" t="s">
        <v>2854</v>
      </c>
      <c r="AP787" s="30">
        <v>2016</v>
      </c>
      <c r="AQ787" s="30" t="s">
        <v>1841</v>
      </c>
      <c r="AR787" s="49" t="s">
        <v>11</v>
      </c>
      <c r="AS787" s="30" t="s">
        <v>695</v>
      </c>
      <c r="AT787" s="30" t="s">
        <v>62</v>
      </c>
      <c r="AU787" s="114" t="str">
        <f t="shared" si="372"/>
        <v>Nie, R., 2016</v>
      </c>
      <c r="AV787" s="24"/>
      <c r="AW787" s="34"/>
    </row>
    <row r="788" spans="1:49" s="22" customFormat="1" x14ac:dyDescent="0.3">
      <c r="A788" s="31" t="s">
        <v>2439</v>
      </c>
      <c r="B788" s="40" t="s">
        <v>8</v>
      </c>
      <c r="C788" s="94">
        <v>4.5999999999999996</v>
      </c>
      <c r="D788" s="31" t="str">
        <f t="shared" si="377"/>
        <v>NA</v>
      </c>
      <c r="E788" s="32">
        <f t="shared" si="365"/>
        <v>4.5999999999999996</v>
      </c>
      <c r="F788" s="40"/>
      <c r="G788" s="32" t="s">
        <v>8</v>
      </c>
      <c r="H788" s="30" t="s">
        <v>63</v>
      </c>
      <c r="I788" s="30" t="s">
        <v>1003</v>
      </c>
      <c r="J788" s="30" t="s">
        <v>697</v>
      </c>
      <c r="K788" s="31"/>
      <c r="L788" s="31"/>
      <c r="M788" s="30" t="s">
        <v>10</v>
      </c>
      <c r="N788" s="49" t="s">
        <v>56</v>
      </c>
      <c r="O788" s="31"/>
      <c r="P788" s="30" t="s">
        <v>199</v>
      </c>
      <c r="Q788" s="31"/>
      <c r="R788" s="31" t="str">
        <f t="shared" si="373"/>
        <v>NA</v>
      </c>
      <c r="S788" s="31"/>
      <c r="T788" s="31"/>
      <c r="U788" s="30" t="s">
        <v>1422</v>
      </c>
      <c r="V788" s="30">
        <v>8</v>
      </c>
      <c r="W788" s="30">
        <v>313</v>
      </c>
      <c r="X788" s="30" t="s">
        <v>29</v>
      </c>
      <c r="Y788" s="32" t="str">
        <f t="shared" si="366"/>
        <v>NA</v>
      </c>
      <c r="Z788" s="32" t="str">
        <f t="shared" si="367"/>
        <v>NA</v>
      </c>
      <c r="AA788" s="32" t="s">
        <v>8</v>
      </c>
      <c r="AB788" s="30" t="s">
        <v>9</v>
      </c>
      <c r="AC788" s="32">
        <f t="shared" si="374"/>
        <v>68.125</v>
      </c>
      <c r="AD788" s="32">
        <f t="shared" si="375"/>
        <v>68.125</v>
      </c>
      <c r="AE788" s="32" t="str">
        <f t="shared" si="376"/>
        <v>NA</v>
      </c>
      <c r="AF788" s="32" t="str">
        <f t="shared" si="368"/>
        <v>NA</v>
      </c>
      <c r="AG788" s="40" t="s">
        <v>8</v>
      </c>
      <c r="AH788" s="94" t="s">
        <v>9</v>
      </c>
      <c r="AI788" s="98">
        <v>14</v>
      </c>
      <c r="AJ788" s="94" t="s">
        <v>9</v>
      </c>
      <c r="AK788" s="98">
        <v>16</v>
      </c>
      <c r="AL788" s="94" t="s">
        <v>9</v>
      </c>
      <c r="AM788" s="32">
        <f t="shared" si="369"/>
        <v>16</v>
      </c>
      <c r="AN788" s="40">
        <f t="shared" si="370"/>
        <v>16</v>
      </c>
      <c r="AO788" s="31" t="s">
        <v>2854</v>
      </c>
      <c r="AP788" s="30">
        <v>2016</v>
      </c>
      <c r="AQ788" s="30" t="s">
        <v>1841</v>
      </c>
      <c r="AR788" s="49" t="s">
        <v>11</v>
      </c>
      <c r="AS788" s="30" t="s">
        <v>695</v>
      </c>
      <c r="AT788" s="30" t="s">
        <v>62</v>
      </c>
      <c r="AU788" s="114" t="str">
        <f t="shared" si="372"/>
        <v>Nie, R., 2016</v>
      </c>
      <c r="AV788" s="51" t="s">
        <v>1062</v>
      </c>
      <c r="AW788" s="34"/>
    </row>
    <row r="789" spans="1:49" s="22" customFormat="1" x14ac:dyDescent="0.3">
      <c r="A789" s="30" t="s">
        <v>14</v>
      </c>
      <c r="B789" s="98">
        <v>0.5</v>
      </c>
      <c r="C789" s="32">
        <v>2.5499999999999998</v>
      </c>
      <c r="D789" s="31">
        <f t="shared" si="377"/>
        <v>4.0999999999999996</v>
      </c>
      <c r="E789" s="32">
        <f t="shared" si="365"/>
        <v>0.5</v>
      </c>
      <c r="F789" s="98">
        <v>950</v>
      </c>
      <c r="G789" s="32">
        <f>IF(AND(B789="NA",F789&lt;&gt;"NA"),F789*100/C789,F789*100/B789)</f>
        <v>190000</v>
      </c>
      <c r="H789" s="30" t="s">
        <v>63</v>
      </c>
      <c r="I789" s="30" t="s">
        <v>1002</v>
      </c>
      <c r="J789" s="30" t="s">
        <v>8</v>
      </c>
      <c r="K789" s="31"/>
      <c r="L789" s="31"/>
      <c r="M789" s="30" t="s">
        <v>10</v>
      </c>
      <c r="N789" s="31" t="s">
        <v>1449</v>
      </c>
      <c r="O789" s="31"/>
      <c r="P789" s="30" t="s">
        <v>199</v>
      </c>
      <c r="Q789" s="31"/>
      <c r="R789" s="31" t="str">
        <f t="shared" si="373"/>
        <v>NA</v>
      </c>
      <c r="S789" s="30">
        <v>3</v>
      </c>
      <c r="T789" s="30">
        <v>573</v>
      </c>
      <c r="U789" s="30" t="s">
        <v>1422</v>
      </c>
      <c r="V789" s="30">
        <v>1.5</v>
      </c>
      <c r="W789" s="30">
        <v>423</v>
      </c>
      <c r="X789" s="30" t="s">
        <v>17</v>
      </c>
      <c r="Y789" s="32" t="str">
        <f t="shared" si="366"/>
        <v>NA</v>
      </c>
      <c r="Z789" s="32" t="str">
        <f t="shared" si="367"/>
        <v>NA</v>
      </c>
      <c r="AA789" s="30">
        <v>32</v>
      </c>
      <c r="AB789" s="30" t="s">
        <v>9</v>
      </c>
      <c r="AC789" s="32" t="str">
        <f t="shared" si="374"/>
        <v>NA</v>
      </c>
      <c r="AD789" s="32">
        <f t="shared" si="375"/>
        <v>32</v>
      </c>
      <c r="AE789" s="32">
        <f t="shared" si="376"/>
        <v>34.0625</v>
      </c>
      <c r="AF789" s="32">
        <f t="shared" si="368"/>
        <v>34.0625</v>
      </c>
      <c r="AG789" s="40" t="s">
        <v>8</v>
      </c>
      <c r="AH789" s="94" t="s">
        <v>9</v>
      </c>
      <c r="AI789" s="40" t="s">
        <v>8</v>
      </c>
      <c r="AJ789" s="94" t="s">
        <v>9</v>
      </c>
      <c r="AK789" s="40" t="s">
        <v>8</v>
      </c>
      <c r="AL789" s="94" t="s">
        <v>9</v>
      </c>
      <c r="AM789" s="32">
        <f t="shared" si="369"/>
        <v>34.0625</v>
      </c>
      <c r="AN789" s="40">
        <f t="shared" si="370"/>
        <v>34.0625</v>
      </c>
      <c r="AO789" s="34" t="s">
        <v>2841</v>
      </c>
      <c r="AP789" s="30">
        <v>2016</v>
      </c>
      <c r="AQ789" s="30" t="s">
        <v>510</v>
      </c>
      <c r="AR789" s="30" t="s">
        <v>119</v>
      </c>
      <c r="AS789" s="30" t="s">
        <v>699</v>
      </c>
      <c r="AT789" s="30" t="s">
        <v>62</v>
      </c>
      <c r="AU789" s="114" t="str">
        <f t="shared" si="372"/>
        <v>Diaz, E., 2016</v>
      </c>
      <c r="AV789" s="24"/>
      <c r="AW789" s="34"/>
    </row>
    <row r="790" spans="1:49" s="22" customFormat="1" x14ac:dyDescent="0.3">
      <c r="A790" s="30" t="s">
        <v>14</v>
      </c>
      <c r="B790" s="98">
        <v>0.5</v>
      </c>
      <c r="C790" s="32">
        <v>0.86</v>
      </c>
      <c r="D790" s="31">
        <f t="shared" si="377"/>
        <v>0.72</v>
      </c>
      <c r="E790" s="32">
        <f t="shared" si="365"/>
        <v>0.5</v>
      </c>
      <c r="F790" s="98">
        <v>950</v>
      </c>
      <c r="G790" s="32">
        <f>IF(AND(B790="NA",F790&lt;&gt;"NA"),F790*100/C790,F790*100/B790)</f>
        <v>190000</v>
      </c>
      <c r="H790" s="30" t="s">
        <v>63</v>
      </c>
      <c r="I790" s="30" t="s">
        <v>1002</v>
      </c>
      <c r="J790" s="30" t="s">
        <v>276</v>
      </c>
      <c r="K790" s="31"/>
      <c r="L790" s="31"/>
      <c r="M790" s="30" t="s">
        <v>10</v>
      </c>
      <c r="N790" s="31" t="s">
        <v>1449</v>
      </c>
      <c r="O790" s="31"/>
      <c r="P790" s="30" t="s">
        <v>199</v>
      </c>
      <c r="Q790" s="31"/>
      <c r="R790" s="31" t="str">
        <f t="shared" si="373"/>
        <v>NA</v>
      </c>
      <c r="S790" s="30">
        <v>3</v>
      </c>
      <c r="T790" s="30">
        <v>573</v>
      </c>
      <c r="U790" s="30" t="s">
        <v>1422</v>
      </c>
      <c r="V790" s="30">
        <v>1.5</v>
      </c>
      <c r="W790" s="30">
        <v>423</v>
      </c>
      <c r="X790" s="30" t="s">
        <v>17</v>
      </c>
      <c r="Y790" s="32" t="str">
        <f t="shared" si="366"/>
        <v>NA</v>
      </c>
      <c r="Z790" s="32" t="str">
        <f t="shared" si="367"/>
        <v>NA</v>
      </c>
      <c r="AA790" s="30">
        <v>38</v>
      </c>
      <c r="AB790" s="30" t="s">
        <v>9</v>
      </c>
      <c r="AC790" s="32" t="str">
        <f t="shared" si="374"/>
        <v>NA</v>
      </c>
      <c r="AD790" s="32">
        <f t="shared" si="375"/>
        <v>38</v>
      </c>
      <c r="AE790" s="32">
        <f t="shared" si="376"/>
        <v>28.684210526315791</v>
      </c>
      <c r="AF790" s="32">
        <f t="shared" si="368"/>
        <v>28.684210526315791</v>
      </c>
      <c r="AG790" s="40" t="s">
        <v>8</v>
      </c>
      <c r="AH790" s="94" t="s">
        <v>9</v>
      </c>
      <c r="AI790" s="40" t="s">
        <v>8</v>
      </c>
      <c r="AJ790" s="94" t="s">
        <v>9</v>
      </c>
      <c r="AK790" s="40" t="s">
        <v>8</v>
      </c>
      <c r="AL790" s="94" t="s">
        <v>9</v>
      </c>
      <c r="AM790" s="32">
        <f t="shared" si="369"/>
        <v>28.684210526315791</v>
      </c>
      <c r="AN790" s="40">
        <f t="shared" si="370"/>
        <v>28.684210526315791</v>
      </c>
      <c r="AO790" s="34" t="s">
        <v>2841</v>
      </c>
      <c r="AP790" s="30">
        <v>2016</v>
      </c>
      <c r="AQ790" s="30" t="s">
        <v>510</v>
      </c>
      <c r="AR790" s="30" t="s">
        <v>119</v>
      </c>
      <c r="AS790" s="30" t="s">
        <v>699</v>
      </c>
      <c r="AT790" s="30" t="s">
        <v>62</v>
      </c>
      <c r="AU790" s="114" t="str">
        <f t="shared" si="372"/>
        <v>Diaz, E., 2016</v>
      </c>
      <c r="AV790" s="24"/>
      <c r="AW790" s="34"/>
    </row>
    <row r="791" spans="1:49" s="22" customFormat="1" x14ac:dyDescent="0.3">
      <c r="A791" s="30" t="s">
        <v>14</v>
      </c>
      <c r="B791" s="98">
        <v>5</v>
      </c>
      <c r="C791" s="94">
        <v>4.68</v>
      </c>
      <c r="D791" s="31">
        <f t="shared" si="377"/>
        <v>6.4000000000000057E-2</v>
      </c>
      <c r="E791" s="32">
        <f t="shared" ref="E791:E837" si="378">IF(B791="NA",C791,B791)</f>
        <v>5</v>
      </c>
      <c r="F791" s="40"/>
      <c r="G791" s="32" t="s">
        <v>8</v>
      </c>
      <c r="H791" s="30" t="s">
        <v>94</v>
      </c>
      <c r="I791" s="30" t="s">
        <v>9</v>
      </c>
      <c r="J791" s="30" t="s">
        <v>9</v>
      </c>
      <c r="K791" s="31"/>
      <c r="L791" s="31"/>
      <c r="M791" s="30" t="s">
        <v>10</v>
      </c>
      <c r="N791" s="31" t="s">
        <v>16</v>
      </c>
      <c r="O791" s="31"/>
      <c r="P791" s="30" t="s">
        <v>199</v>
      </c>
      <c r="Q791" s="60">
        <v>8.9</v>
      </c>
      <c r="R791" s="31" t="str">
        <f t="shared" si="373"/>
        <v>NA</v>
      </c>
      <c r="S791" s="31"/>
      <c r="T791" s="30">
        <v>773</v>
      </c>
      <c r="U791" s="30" t="s">
        <v>8</v>
      </c>
      <c r="V791" s="31"/>
      <c r="W791" s="31"/>
      <c r="X791" s="30" t="s">
        <v>29</v>
      </c>
      <c r="Y791" s="32" t="str">
        <f t="shared" ref="Y791:Y837" si="379">IF(AND(X791="CO Chemisorption",AA791&lt;&gt;"NA",AG791&lt;&gt;"NA"),AA791*AG791*0.001,"NA")</f>
        <v>NA</v>
      </c>
      <c r="Z791" s="32" t="str">
        <f t="shared" ref="Z791:Z837" si="380">IF(AND(X791="H2 Chemisorption",AA791&lt;&gt;"NA",AG791&lt;&gt;"NA"),AA791*AG791*0.001,"NA")</f>
        <v>NA</v>
      </c>
      <c r="AA791" s="32" t="s">
        <v>8</v>
      </c>
      <c r="AB791" s="30" t="s">
        <v>9</v>
      </c>
      <c r="AC791" s="32">
        <f t="shared" si="374"/>
        <v>9.6460176991150437</v>
      </c>
      <c r="AD791" s="32">
        <f t="shared" si="375"/>
        <v>9.6460176991150437</v>
      </c>
      <c r="AE791" s="32" t="str">
        <f t="shared" si="376"/>
        <v>NA</v>
      </c>
      <c r="AF791" s="32" t="str">
        <f t="shared" ref="AF791:AF837" si="381">IF(AND(AG791="NA",AE791&lt;&gt;"NA"),AE791,AG791)</f>
        <v>NA</v>
      </c>
      <c r="AG791" s="40" t="s">
        <v>8</v>
      </c>
      <c r="AH791" s="94" t="s">
        <v>9</v>
      </c>
      <c r="AI791" s="40" t="s">
        <v>8</v>
      </c>
      <c r="AJ791" s="94" t="s">
        <v>9</v>
      </c>
      <c r="AK791" s="98">
        <v>113</v>
      </c>
      <c r="AL791" s="94">
        <v>40</v>
      </c>
      <c r="AM791" s="32">
        <f t="shared" ref="AM791:AM837" si="382">IF(AND(AF791="NA",AK791&lt;&gt;"NA"),AK791,AF791)</f>
        <v>113</v>
      </c>
      <c r="AN791" s="40">
        <f t="shared" ref="AN791:AN837" si="383">IF(AND(AM791="NA",AI791&lt;&gt;"NA"),AI791,AM791)</f>
        <v>113</v>
      </c>
      <c r="AO791" s="31" t="s">
        <v>2854</v>
      </c>
      <c r="AP791" s="30">
        <v>2016</v>
      </c>
      <c r="AQ791" s="30" t="s">
        <v>1842</v>
      </c>
      <c r="AR791" s="30" t="s">
        <v>49</v>
      </c>
      <c r="AS791" s="30" t="s">
        <v>700</v>
      </c>
      <c r="AT791" s="30" t="s">
        <v>179</v>
      </c>
      <c r="AU791" s="114" t="str">
        <f t="shared" si="372"/>
        <v>Bahruji, H., 2016</v>
      </c>
      <c r="AV791" s="24"/>
      <c r="AW791" s="34" t="s">
        <v>840</v>
      </c>
    </row>
    <row r="792" spans="1:49" s="22" customFormat="1" x14ac:dyDescent="0.3">
      <c r="A792" s="30" t="s">
        <v>14</v>
      </c>
      <c r="B792" s="98">
        <v>5</v>
      </c>
      <c r="C792" s="94">
        <v>4.66</v>
      </c>
      <c r="D792" s="31">
        <f t="shared" si="377"/>
        <v>6.7999999999999977E-2</v>
      </c>
      <c r="E792" s="32">
        <f t="shared" si="378"/>
        <v>5</v>
      </c>
      <c r="F792" s="40"/>
      <c r="G792" s="32" t="s">
        <v>8</v>
      </c>
      <c r="H792" s="30" t="s">
        <v>94</v>
      </c>
      <c r="I792" s="30" t="s">
        <v>9</v>
      </c>
      <c r="J792" s="30" t="s">
        <v>9</v>
      </c>
      <c r="K792" s="31"/>
      <c r="L792" s="31"/>
      <c r="M792" s="30" t="s">
        <v>10</v>
      </c>
      <c r="N792" s="31" t="s">
        <v>16</v>
      </c>
      <c r="O792" s="31"/>
      <c r="P792" s="30" t="s">
        <v>199</v>
      </c>
      <c r="Q792" s="60">
        <v>8.9</v>
      </c>
      <c r="R792" s="31" t="str">
        <f t="shared" si="373"/>
        <v>NA</v>
      </c>
      <c r="S792" s="31"/>
      <c r="T792" s="30">
        <v>773</v>
      </c>
      <c r="U792" s="30" t="s">
        <v>1422</v>
      </c>
      <c r="V792" s="30">
        <v>3</v>
      </c>
      <c r="W792" s="30">
        <v>673</v>
      </c>
      <c r="X792" s="30" t="s">
        <v>29</v>
      </c>
      <c r="Y792" s="32" t="str">
        <f t="shared" si="379"/>
        <v>NA</v>
      </c>
      <c r="Z792" s="32" t="str">
        <f t="shared" si="380"/>
        <v>NA</v>
      </c>
      <c r="AA792" s="32" t="s">
        <v>8</v>
      </c>
      <c r="AB792" s="30" t="s">
        <v>9</v>
      </c>
      <c r="AC792" s="32">
        <f t="shared" si="374"/>
        <v>10.48076923076923</v>
      </c>
      <c r="AD792" s="32">
        <f t="shared" si="375"/>
        <v>10.48076923076923</v>
      </c>
      <c r="AE792" s="32" t="str">
        <f t="shared" si="376"/>
        <v>NA</v>
      </c>
      <c r="AF792" s="32" t="str">
        <f t="shared" si="381"/>
        <v>NA</v>
      </c>
      <c r="AG792" s="40" t="s">
        <v>8</v>
      </c>
      <c r="AH792" s="94" t="s">
        <v>9</v>
      </c>
      <c r="AI792" s="40" t="s">
        <v>8</v>
      </c>
      <c r="AJ792" s="94" t="s">
        <v>9</v>
      </c>
      <c r="AK792" s="98">
        <v>104</v>
      </c>
      <c r="AL792" s="94">
        <v>40</v>
      </c>
      <c r="AM792" s="32">
        <f t="shared" si="382"/>
        <v>104</v>
      </c>
      <c r="AN792" s="40">
        <f t="shared" si="383"/>
        <v>104</v>
      </c>
      <c r="AO792" s="31" t="s">
        <v>2854</v>
      </c>
      <c r="AP792" s="30">
        <v>2016</v>
      </c>
      <c r="AQ792" s="30" t="s">
        <v>1842</v>
      </c>
      <c r="AR792" s="30" t="s">
        <v>49</v>
      </c>
      <c r="AS792" s="30" t="s">
        <v>700</v>
      </c>
      <c r="AT792" s="30" t="s">
        <v>179</v>
      </c>
      <c r="AU792" s="114" t="str">
        <f t="shared" si="372"/>
        <v>Bahruji, H., 2016</v>
      </c>
      <c r="AV792" s="24"/>
      <c r="AW792" s="34" t="s">
        <v>840</v>
      </c>
    </row>
    <row r="793" spans="1:49" s="22" customFormat="1" x14ac:dyDescent="0.3">
      <c r="A793" s="30" t="s">
        <v>14</v>
      </c>
      <c r="B793" s="98">
        <v>5</v>
      </c>
      <c r="C793" s="32" t="s">
        <v>8</v>
      </c>
      <c r="D793" s="31" t="str">
        <f t="shared" si="377"/>
        <v>NA</v>
      </c>
      <c r="E793" s="32">
        <f t="shared" si="378"/>
        <v>5</v>
      </c>
      <c r="F793" s="40"/>
      <c r="G793" s="32" t="s">
        <v>8</v>
      </c>
      <c r="H793" s="30" t="s">
        <v>94</v>
      </c>
      <c r="I793" s="30" t="s">
        <v>9</v>
      </c>
      <c r="J793" s="30" t="s">
        <v>9</v>
      </c>
      <c r="K793" s="31"/>
      <c r="L793" s="31"/>
      <c r="M793" s="30" t="s">
        <v>10</v>
      </c>
      <c r="N793" s="31" t="s">
        <v>16</v>
      </c>
      <c r="O793" s="31"/>
      <c r="P793" s="30" t="s">
        <v>199</v>
      </c>
      <c r="Q793" s="60">
        <v>8.9</v>
      </c>
      <c r="R793" s="31" t="str">
        <f t="shared" si="373"/>
        <v>NA</v>
      </c>
      <c r="S793" s="31"/>
      <c r="T793" s="31"/>
      <c r="U793" s="30" t="s">
        <v>8</v>
      </c>
      <c r="V793" s="31"/>
      <c r="W793" s="31"/>
      <c r="X793" s="30" t="s">
        <v>29</v>
      </c>
      <c r="Y793" s="32" t="str">
        <f t="shared" si="379"/>
        <v>NA</v>
      </c>
      <c r="Z793" s="32" t="str">
        <f t="shared" si="380"/>
        <v>NA</v>
      </c>
      <c r="AA793" s="32" t="s">
        <v>8</v>
      </c>
      <c r="AB793" s="30" t="s">
        <v>9</v>
      </c>
      <c r="AC793" s="32">
        <f t="shared" si="374"/>
        <v>77.857142857142861</v>
      </c>
      <c r="AD793" s="32">
        <f t="shared" si="375"/>
        <v>77.857142857142861</v>
      </c>
      <c r="AE793" s="32" t="str">
        <f t="shared" si="376"/>
        <v>NA</v>
      </c>
      <c r="AF793" s="32" t="str">
        <f t="shared" si="381"/>
        <v>NA</v>
      </c>
      <c r="AG793" s="40" t="s">
        <v>8</v>
      </c>
      <c r="AH793" s="94" t="s">
        <v>9</v>
      </c>
      <c r="AI793" s="40" t="s">
        <v>8</v>
      </c>
      <c r="AJ793" s="94" t="s">
        <v>9</v>
      </c>
      <c r="AK793" s="98">
        <v>14</v>
      </c>
      <c r="AL793" s="94" t="s">
        <v>9</v>
      </c>
      <c r="AM793" s="32">
        <f t="shared" si="382"/>
        <v>14</v>
      </c>
      <c r="AN793" s="40">
        <f t="shared" si="383"/>
        <v>14</v>
      </c>
      <c r="AO793" s="31" t="s">
        <v>2854</v>
      </c>
      <c r="AP793" s="30">
        <v>2016</v>
      </c>
      <c r="AQ793" s="30" t="s">
        <v>1842</v>
      </c>
      <c r="AR793" s="30" t="s">
        <v>49</v>
      </c>
      <c r="AS793" s="30" t="s">
        <v>700</v>
      </c>
      <c r="AT793" s="30" t="s">
        <v>179</v>
      </c>
      <c r="AU793" s="114" t="str">
        <f t="shared" si="372"/>
        <v>Bahruji, H., 2016</v>
      </c>
      <c r="AV793" s="51" t="s">
        <v>701</v>
      </c>
      <c r="AW793" s="34" t="s">
        <v>840</v>
      </c>
    </row>
    <row r="794" spans="1:49" s="22" customFormat="1" x14ac:dyDescent="0.3">
      <c r="A794" s="30" t="s">
        <v>14</v>
      </c>
      <c r="B794" s="98">
        <v>5</v>
      </c>
      <c r="C794" s="32" t="s">
        <v>8</v>
      </c>
      <c r="D794" s="31" t="str">
        <f t="shared" si="377"/>
        <v>NA</v>
      </c>
      <c r="E794" s="32">
        <f t="shared" si="378"/>
        <v>5</v>
      </c>
      <c r="F794" s="40"/>
      <c r="G794" s="32" t="s">
        <v>8</v>
      </c>
      <c r="H794" s="30" t="s">
        <v>94</v>
      </c>
      <c r="I794" s="30" t="s">
        <v>9</v>
      </c>
      <c r="J794" s="30" t="s">
        <v>9</v>
      </c>
      <c r="K794" s="31"/>
      <c r="L794" s="31"/>
      <c r="M794" s="30" t="s">
        <v>10</v>
      </c>
      <c r="N794" s="31" t="s">
        <v>16</v>
      </c>
      <c r="O794" s="31"/>
      <c r="P794" s="30" t="s">
        <v>199</v>
      </c>
      <c r="Q794" s="60">
        <v>8.9</v>
      </c>
      <c r="R794" s="31" t="str">
        <f t="shared" si="373"/>
        <v>NA</v>
      </c>
      <c r="S794" s="31"/>
      <c r="T794" s="31"/>
      <c r="U794" s="30" t="s">
        <v>1422</v>
      </c>
      <c r="V794" s="30">
        <v>3</v>
      </c>
      <c r="W794" s="30">
        <v>423</v>
      </c>
      <c r="X794" s="30" t="s">
        <v>29</v>
      </c>
      <c r="Y794" s="32" t="str">
        <f t="shared" si="379"/>
        <v>NA</v>
      </c>
      <c r="Z794" s="32" t="str">
        <f t="shared" si="380"/>
        <v>NA</v>
      </c>
      <c r="AA794" s="32" t="s">
        <v>8</v>
      </c>
      <c r="AB794" s="30" t="s">
        <v>9</v>
      </c>
      <c r="AC794" s="32">
        <f t="shared" si="374"/>
        <v>34.0625</v>
      </c>
      <c r="AD794" s="32">
        <f t="shared" si="375"/>
        <v>34.0625</v>
      </c>
      <c r="AE794" s="32" t="str">
        <f t="shared" si="376"/>
        <v>NA</v>
      </c>
      <c r="AF794" s="32" t="str">
        <f t="shared" si="381"/>
        <v>NA</v>
      </c>
      <c r="AG794" s="40" t="s">
        <v>8</v>
      </c>
      <c r="AH794" s="94" t="s">
        <v>9</v>
      </c>
      <c r="AI794" s="40" t="s">
        <v>8</v>
      </c>
      <c r="AJ794" s="94" t="s">
        <v>9</v>
      </c>
      <c r="AK794" s="98">
        <v>32</v>
      </c>
      <c r="AL794" s="94" t="s">
        <v>9</v>
      </c>
      <c r="AM794" s="32">
        <f t="shared" si="382"/>
        <v>32</v>
      </c>
      <c r="AN794" s="40">
        <f t="shared" si="383"/>
        <v>32</v>
      </c>
      <c r="AO794" s="31" t="s">
        <v>2854</v>
      </c>
      <c r="AP794" s="30">
        <v>2016</v>
      </c>
      <c r="AQ794" s="30" t="s">
        <v>1842</v>
      </c>
      <c r="AR794" s="30" t="s">
        <v>49</v>
      </c>
      <c r="AS794" s="30" t="s">
        <v>700</v>
      </c>
      <c r="AT794" s="30" t="s">
        <v>179</v>
      </c>
      <c r="AU794" s="114" t="str">
        <f t="shared" si="372"/>
        <v>Bahruji, H., 2016</v>
      </c>
      <c r="AV794" s="51" t="s">
        <v>701</v>
      </c>
      <c r="AW794" s="34" t="s">
        <v>840</v>
      </c>
    </row>
    <row r="795" spans="1:49" s="22" customFormat="1" x14ac:dyDescent="0.3">
      <c r="A795" s="30" t="s">
        <v>14</v>
      </c>
      <c r="B795" s="98">
        <v>5</v>
      </c>
      <c r="C795" s="32" t="s">
        <v>8</v>
      </c>
      <c r="D795" s="31" t="str">
        <f t="shared" si="377"/>
        <v>NA</v>
      </c>
      <c r="E795" s="32">
        <f t="shared" si="378"/>
        <v>5</v>
      </c>
      <c r="F795" s="40"/>
      <c r="G795" s="32" t="s">
        <v>8</v>
      </c>
      <c r="H795" s="30" t="s">
        <v>94</v>
      </c>
      <c r="I795" s="30" t="s">
        <v>9</v>
      </c>
      <c r="J795" s="30" t="s">
        <v>9</v>
      </c>
      <c r="K795" s="31"/>
      <c r="L795" s="31"/>
      <c r="M795" s="30" t="s">
        <v>10</v>
      </c>
      <c r="N795" s="31" t="s">
        <v>16</v>
      </c>
      <c r="O795" s="31"/>
      <c r="P795" s="30" t="s">
        <v>199</v>
      </c>
      <c r="Q795" s="60">
        <v>8.9</v>
      </c>
      <c r="R795" s="31" t="str">
        <f t="shared" si="373"/>
        <v>NA</v>
      </c>
      <c r="S795" s="31"/>
      <c r="T795" s="31"/>
      <c r="U795" s="30" t="s">
        <v>1422</v>
      </c>
      <c r="V795" s="30">
        <v>3</v>
      </c>
      <c r="W795" s="30">
        <v>523</v>
      </c>
      <c r="X795" s="30" t="s">
        <v>29</v>
      </c>
      <c r="Y795" s="32" t="str">
        <f t="shared" si="379"/>
        <v>NA</v>
      </c>
      <c r="Z795" s="32" t="str">
        <f t="shared" si="380"/>
        <v>NA</v>
      </c>
      <c r="AA795" s="32" t="s">
        <v>8</v>
      </c>
      <c r="AB795" s="30" t="s">
        <v>9</v>
      </c>
      <c r="AC795" s="32">
        <f t="shared" si="374"/>
        <v>17.301587301587301</v>
      </c>
      <c r="AD795" s="32">
        <f t="shared" si="375"/>
        <v>17.301587301587301</v>
      </c>
      <c r="AE795" s="32" t="str">
        <f t="shared" si="376"/>
        <v>NA</v>
      </c>
      <c r="AF795" s="32" t="str">
        <f t="shared" si="381"/>
        <v>NA</v>
      </c>
      <c r="AG795" s="40" t="s">
        <v>8</v>
      </c>
      <c r="AH795" s="94" t="s">
        <v>9</v>
      </c>
      <c r="AI795" s="40" t="s">
        <v>8</v>
      </c>
      <c r="AJ795" s="94" t="s">
        <v>9</v>
      </c>
      <c r="AK795" s="98">
        <v>63</v>
      </c>
      <c r="AL795" s="94" t="s">
        <v>9</v>
      </c>
      <c r="AM795" s="32">
        <f t="shared" si="382"/>
        <v>63</v>
      </c>
      <c r="AN795" s="40">
        <f t="shared" si="383"/>
        <v>63</v>
      </c>
      <c r="AO795" s="31" t="s">
        <v>2854</v>
      </c>
      <c r="AP795" s="30">
        <v>2016</v>
      </c>
      <c r="AQ795" s="30" t="s">
        <v>1842</v>
      </c>
      <c r="AR795" s="30" t="s">
        <v>49</v>
      </c>
      <c r="AS795" s="30" t="s">
        <v>700</v>
      </c>
      <c r="AT795" s="30" t="s">
        <v>179</v>
      </c>
      <c r="AU795" s="114" t="str">
        <f t="shared" si="372"/>
        <v>Bahruji, H., 2016</v>
      </c>
      <c r="AV795" s="51" t="s">
        <v>701</v>
      </c>
      <c r="AW795" s="34" t="s">
        <v>840</v>
      </c>
    </row>
    <row r="796" spans="1:49" s="22" customFormat="1" x14ac:dyDescent="0.3">
      <c r="A796" s="30" t="s">
        <v>14</v>
      </c>
      <c r="B796" s="98">
        <v>5</v>
      </c>
      <c r="C796" s="32" t="s">
        <v>8</v>
      </c>
      <c r="D796" s="31" t="str">
        <f t="shared" si="377"/>
        <v>NA</v>
      </c>
      <c r="E796" s="32">
        <f t="shared" si="378"/>
        <v>5</v>
      </c>
      <c r="F796" s="40"/>
      <c r="G796" s="32" t="s">
        <v>8</v>
      </c>
      <c r="H796" s="30" t="s">
        <v>94</v>
      </c>
      <c r="I796" s="30" t="s">
        <v>9</v>
      </c>
      <c r="J796" s="30" t="s">
        <v>9</v>
      </c>
      <c r="K796" s="31"/>
      <c r="L796" s="31"/>
      <c r="M796" s="30" t="s">
        <v>10</v>
      </c>
      <c r="N796" s="31" t="s">
        <v>16</v>
      </c>
      <c r="O796" s="31"/>
      <c r="P796" s="30" t="s">
        <v>199</v>
      </c>
      <c r="Q796" s="60">
        <v>8.9</v>
      </c>
      <c r="R796" s="31" t="str">
        <f t="shared" si="373"/>
        <v>NA</v>
      </c>
      <c r="S796" s="31"/>
      <c r="T796" s="31"/>
      <c r="U796" s="30" t="s">
        <v>1422</v>
      </c>
      <c r="V796" s="30">
        <v>3</v>
      </c>
      <c r="W796" s="30">
        <v>673</v>
      </c>
      <c r="X796" s="30" t="s">
        <v>29</v>
      </c>
      <c r="Y796" s="32" t="str">
        <f t="shared" si="379"/>
        <v>NA</v>
      </c>
      <c r="Z796" s="32" t="str">
        <f t="shared" si="380"/>
        <v>NA</v>
      </c>
      <c r="AA796" s="32" t="s">
        <v>8</v>
      </c>
      <c r="AB796" s="30" t="s">
        <v>9</v>
      </c>
      <c r="AC796" s="32">
        <f t="shared" si="374"/>
        <v>12.386363636363637</v>
      </c>
      <c r="AD796" s="32">
        <f t="shared" si="375"/>
        <v>12.386363636363637</v>
      </c>
      <c r="AE796" s="32" t="str">
        <f t="shared" si="376"/>
        <v>NA</v>
      </c>
      <c r="AF796" s="32" t="str">
        <f t="shared" si="381"/>
        <v>NA</v>
      </c>
      <c r="AG796" s="40" t="s">
        <v>8</v>
      </c>
      <c r="AH796" s="94" t="s">
        <v>9</v>
      </c>
      <c r="AI796" s="40" t="s">
        <v>8</v>
      </c>
      <c r="AJ796" s="94" t="s">
        <v>9</v>
      </c>
      <c r="AK796" s="98">
        <v>88</v>
      </c>
      <c r="AL796" s="94" t="s">
        <v>9</v>
      </c>
      <c r="AM796" s="32">
        <f t="shared" si="382"/>
        <v>88</v>
      </c>
      <c r="AN796" s="40">
        <f t="shared" si="383"/>
        <v>88</v>
      </c>
      <c r="AO796" s="31" t="s">
        <v>2854</v>
      </c>
      <c r="AP796" s="30">
        <v>2016</v>
      </c>
      <c r="AQ796" s="30" t="s">
        <v>1842</v>
      </c>
      <c r="AR796" s="30" t="s">
        <v>49</v>
      </c>
      <c r="AS796" s="30" t="s">
        <v>700</v>
      </c>
      <c r="AT796" s="30" t="s">
        <v>179</v>
      </c>
      <c r="AU796" s="114" t="str">
        <f t="shared" si="372"/>
        <v>Bahruji, H., 2016</v>
      </c>
      <c r="AV796" s="51" t="s">
        <v>701</v>
      </c>
      <c r="AW796" s="34" t="s">
        <v>840</v>
      </c>
    </row>
    <row r="797" spans="1:49" s="22" customFormat="1" x14ac:dyDescent="0.3">
      <c r="A797" s="30" t="s">
        <v>14</v>
      </c>
      <c r="B797" s="98">
        <v>5</v>
      </c>
      <c r="C797" s="32" t="s">
        <v>8</v>
      </c>
      <c r="D797" s="31" t="str">
        <f t="shared" si="377"/>
        <v>NA</v>
      </c>
      <c r="E797" s="32">
        <f t="shared" si="378"/>
        <v>5</v>
      </c>
      <c r="F797" s="40"/>
      <c r="G797" s="32" t="s">
        <v>8</v>
      </c>
      <c r="H797" s="30" t="s">
        <v>94</v>
      </c>
      <c r="I797" s="30" t="s">
        <v>9</v>
      </c>
      <c r="J797" s="30" t="s">
        <v>9</v>
      </c>
      <c r="K797" s="31"/>
      <c r="L797" s="31"/>
      <c r="M797" s="30" t="s">
        <v>10</v>
      </c>
      <c r="N797" s="31" t="s">
        <v>16</v>
      </c>
      <c r="O797" s="31"/>
      <c r="P797" s="30" t="s">
        <v>199</v>
      </c>
      <c r="Q797" s="60">
        <v>8.9</v>
      </c>
      <c r="R797" s="31" t="str">
        <f t="shared" si="373"/>
        <v>NA</v>
      </c>
      <c r="S797" s="31"/>
      <c r="T797" s="31"/>
      <c r="U797" s="30" t="s">
        <v>1422</v>
      </c>
      <c r="V797" s="30">
        <v>3</v>
      </c>
      <c r="W797" s="30">
        <v>823</v>
      </c>
      <c r="X797" s="30" t="s">
        <v>29</v>
      </c>
      <c r="Y797" s="32" t="str">
        <f t="shared" si="379"/>
        <v>NA</v>
      </c>
      <c r="Z797" s="32" t="str">
        <f t="shared" si="380"/>
        <v>NA</v>
      </c>
      <c r="AA797" s="32" t="s">
        <v>8</v>
      </c>
      <c r="AB797" s="30" t="s">
        <v>9</v>
      </c>
      <c r="AC797" s="32">
        <f t="shared" si="374"/>
        <v>11.720430107526882</v>
      </c>
      <c r="AD797" s="32">
        <f t="shared" si="375"/>
        <v>11.720430107526882</v>
      </c>
      <c r="AE797" s="32" t="str">
        <f t="shared" si="376"/>
        <v>NA</v>
      </c>
      <c r="AF797" s="32" t="str">
        <f t="shared" si="381"/>
        <v>NA</v>
      </c>
      <c r="AG797" s="40" t="s">
        <v>8</v>
      </c>
      <c r="AH797" s="94" t="s">
        <v>9</v>
      </c>
      <c r="AI797" s="40" t="s">
        <v>8</v>
      </c>
      <c r="AJ797" s="94" t="s">
        <v>9</v>
      </c>
      <c r="AK797" s="98">
        <v>93</v>
      </c>
      <c r="AL797" s="94" t="s">
        <v>9</v>
      </c>
      <c r="AM797" s="32">
        <f t="shared" si="382"/>
        <v>93</v>
      </c>
      <c r="AN797" s="40">
        <f t="shared" si="383"/>
        <v>93</v>
      </c>
      <c r="AO797" s="31" t="s">
        <v>2854</v>
      </c>
      <c r="AP797" s="30">
        <v>2016</v>
      </c>
      <c r="AQ797" s="30" t="s">
        <v>1842</v>
      </c>
      <c r="AR797" s="30" t="s">
        <v>49</v>
      </c>
      <c r="AS797" s="30" t="s">
        <v>700</v>
      </c>
      <c r="AT797" s="30" t="s">
        <v>179</v>
      </c>
      <c r="AU797" s="114" t="str">
        <f t="shared" si="372"/>
        <v>Bahruji, H., 2016</v>
      </c>
      <c r="AV797" s="51" t="s">
        <v>701</v>
      </c>
      <c r="AW797" s="34" t="s">
        <v>840</v>
      </c>
    </row>
    <row r="798" spans="1:49" s="22" customFormat="1" x14ac:dyDescent="0.3">
      <c r="A798" s="30" t="s">
        <v>14</v>
      </c>
      <c r="B798" s="98">
        <v>5</v>
      </c>
      <c r="C798" s="32" t="s">
        <v>8</v>
      </c>
      <c r="D798" s="31" t="str">
        <f t="shared" si="377"/>
        <v>NA</v>
      </c>
      <c r="E798" s="32">
        <f t="shared" si="378"/>
        <v>5</v>
      </c>
      <c r="F798" s="40"/>
      <c r="G798" s="32" t="s">
        <v>8</v>
      </c>
      <c r="H798" s="30" t="s">
        <v>94</v>
      </c>
      <c r="I798" s="30" t="s">
        <v>9</v>
      </c>
      <c r="J798" s="30" t="s">
        <v>9</v>
      </c>
      <c r="K798" s="31"/>
      <c r="L798" s="31"/>
      <c r="M798" s="30" t="s">
        <v>10</v>
      </c>
      <c r="N798" s="31" t="s">
        <v>16</v>
      </c>
      <c r="O798" s="31"/>
      <c r="P798" s="30" t="s">
        <v>199</v>
      </c>
      <c r="Q798" s="60">
        <v>8.9</v>
      </c>
      <c r="R798" s="31" t="str">
        <f t="shared" si="373"/>
        <v>NA</v>
      </c>
      <c r="S798" s="31"/>
      <c r="T798" s="31"/>
      <c r="U798" s="30" t="s">
        <v>1422</v>
      </c>
      <c r="V798" s="30">
        <v>3</v>
      </c>
      <c r="W798" s="30">
        <v>973</v>
      </c>
      <c r="X798" s="30" t="s">
        <v>29</v>
      </c>
      <c r="Y798" s="32" t="str">
        <f t="shared" si="379"/>
        <v>NA</v>
      </c>
      <c r="Z798" s="32" t="str">
        <f t="shared" si="380"/>
        <v>NA</v>
      </c>
      <c r="AA798" s="32" t="s">
        <v>8</v>
      </c>
      <c r="AB798" s="30" t="s">
        <v>9</v>
      </c>
      <c r="AC798" s="32">
        <f t="shared" si="374"/>
        <v>3.851590106007067</v>
      </c>
      <c r="AD798" s="32">
        <f t="shared" si="375"/>
        <v>3.851590106007067</v>
      </c>
      <c r="AE798" s="32" t="str">
        <f t="shared" si="376"/>
        <v>NA</v>
      </c>
      <c r="AF798" s="32" t="str">
        <f t="shared" si="381"/>
        <v>NA</v>
      </c>
      <c r="AG798" s="40" t="s">
        <v>8</v>
      </c>
      <c r="AH798" s="94" t="s">
        <v>9</v>
      </c>
      <c r="AI798" s="40" t="s">
        <v>8</v>
      </c>
      <c r="AJ798" s="94" t="s">
        <v>9</v>
      </c>
      <c r="AK798" s="98">
        <v>283</v>
      </c>
      <c r="AL798" s="94" t="s">
        <v>9</v>
      </c>
      <c r="AM798" s="32">
        <f t="shared" si="382"/>
        <v>283</v>
      </c>
      <c r="AN798" s="40">
        <f t="shared" si="383"/>
        <v>283</v>
      </c>
      <c r="AO798" s="31" t="s">
        <v>2854</v>
      </c>
      <c r="AP798" s="30">
        <v>2016</v>
      </c>
      <c r="AQ798" s="30" t="s">
        <v>1842</v>
      </c>
      <c r="AR798" s="30" t="s">
        <v>49</v>
      </c>
      <c r="AS798" s="30" t="s">
        <v>700</v>
      </c>
      <c r="AT798" s="30" t="s">
        <v>179</v>
      </c>
      <c r="AU798" s="114" t="str">
        <f t="shared" si="372"/>
        <v>Bahruji, H., 2016</v>
      </c>
      <c r="AV798" s="51" t="s">
        <v>701</v>
      </c>
      <c r="AW798" s="34" t="s">
        <v>840</v>
      </c>
    </row>
    <row r="799" spans="1:49" s="22" customFormat="1" x14ac:dyDescent="0.3">
      <c r="A799" s="31" t="s">
        <v>1996</v>
      </c>
      <c r="B799" s="98">
        <v>5</v>
      </c>
      <c r="C799" s="94">
        <v>5.6</v>
      </c>
      <c r="D799" s="31">
        <f t="shared" si="377"/>
        <v>0.11999999999999993</v>
      </c>
      <c r="E799" s="32">
        <f t="shared" si="378"/>
        <v>5</v>
      </c>
      <c r="F799" s="40"/>
      <c r="G799" s="32" t="s">
        <v>8</v>
      </c>
      <c r="H799" s="30" t="s">
        <v>94</v>
      </c>
      <c r="I799" s="30" t="s">
        <v>9</v>
      </c>
      <c r="J799" s="30" t="s">
        <v>702</v>
      </c>
      <c r="K799" s="31"/>
      <c r="L799" s="31"/>
      <c r="M799" s="30" t="s">
        <v>10</v>
      </c>
      <c r="N799" s="49" t="s">
        <v>56</v>
      </c>
      <c r="O799" s="31"/>
      <c r="P799" s="30" t="s">
        <v>199</v>
      </c>
      <c r="Q799" s="60">
        <v>8.9</v>
      </c>
      <c r="R799" s="31" t="str">
        <f t="shared" si="373"/>
        <v>NA</v>
      </c>
      <c r="S799" s="31"/>
      <c r="T799" s="31"/>
      <c r="U799" s="30" t="s">
        <v>8</v>
      </c>
      <c r="V799" s="31"/>
      <c r="W799" s="31"/>
      <c r="X799" s="30" t="s">
        <v>29</v>
      </c>
      <c r="Y799" s="32" t="str">
        <f t="shared" si="379"/>
        <v>NA</v>
      </c>
      <c r="Z799" s="32" t="str">
        <f t="shared" si="380"/>
        <v>NA</v>
      </c>
      <c r="AA799" s="32" t="s">
        <v>8</v>
      </c>
      <c r="AB799" s="30" t="s">
        <v>9</v>
      </c>
      <c r="AC799" s="32">
        <f t="shared" si="374"/>
        <v>35.161290322580648</v>
      </c>
      <c r="AD799" s="32">
        <f t="shared" si="375"/>
        <v>35.161290322580648</v>
      </c>
      <c r="AE799" s="32" t="str">
        <f t="shared" si="376"/>
        <v>NA</v>
      </c>
      <c r="AF799" s="32" t="str">
        <f t="shared" si="381"/>
        <v>NA</v>
      </c>
      <c r="AG799" s="40" t="s">
        <v>8</v>
      </c>
      <c r="AH799" s="94" t="s">
        <v>9</v>
      </c>
      <c r="AI799" s="40" t="s">
        <v>8</v>
      </c>
      <c r="AJ799" s="94" t="s">
        <v>9</v>
      </c>
      <c r="AK799" s="98">
        <v>31</v>
      </c>
      <c r="AL799" s="94" t="s">
        <v>9</v>
      </c>
      <c r="AM799" s="32">
        <f t="shared" si="382"/>
        <v>31</v>
      </c>
      <c r="AN799" s="40">
        <f t="shared" si="383"/>
        <v>31</v>
      </c>
      <c r="AO799" s="31" t="s">
        <v>2854</v>
      </c>
      <c r="AP799" s="30">
        <v>2016</v>
      </c>
      <c r="AQ799" s="30" t="s">
        <v>1842</v>
      </c>
      <c r="AR799" s="30" t="s">
        <v>49</v>
      </c>
      <c r="AS799" s="30" t="s">
        <v>700</v>
      </c>
      <c r="AT799" s="30" t="s">
        <v>179</v>
      </c>
      <c r="AU799" s="114" t="str">
        <f t="shared" si="372"/>
        <v>Bahruji, H., 2016</v>
      </c>
      <c r="AV799" s="51" t="s">
        <v>703</v>
      </c>
      <c r="AW799" s="34" t="s">
        <v>840</v>
      </c>
    </row>
    <row r="800" spans="1:49" s="22" customFormat="1" x14ac:dyDescent="0.3">
      <c r="A800" s="31" t="s">
        <v>1996</v>
      </c>
      <c r="B800" s="98">
        <v>5</v>
      </c>
      <c r="C800" s="94">
        <v>5.6</v>
      </c>
      <c r="D800" s="31">
        <f t="shared" si="377"/>
        <v>0.11999999999999993</v>
      </c>
      <c r="E800" s="32">
        <f t="shared" si="378"/>
        <v>5</v>
      </c>
      <c r="F800" s="40"/>
      <c r="G800" s="32" t="s">
        <v>8</v>
      </c>
      <c r="H800" s="30" t="s">
        <v>94</v>
      </c>
      <c r="I800" s="30" t="s">
        <v>9</v>
      </c>
      <c r="J800" s="30" t="s">
        <v>702</v>
      </c>
      <c r="K800" s="31"/>
      <c r="L800" s="31"/>
      <c r="M800" s="30" t="s">
        <v>10</v>
      </c>
      <c r="N800" s="49" t="s">
        <v>56</v>
      </c>
      <c r="O800" s="31"/>
      <c r="P800" s="30" t="s">
        <v>199</v>
      </c>
      <c r="Q800" s="60">
        <v>8.9</v>
      </c>
      <c r="R800" s="31" t="str">
        <f t="shared" si="373"/>
        <v>NA</v>
      </c>
      <c r="S800" s="31"/>
      <c r="T800" s="31"/>
      <c r="U800" s="30" t="s">
        <v>1422</v>
      </c>
      <c r="V800" s="30">
        <v>3</v>
      </c>
      <c r="W800" s="30">
        <v>423</v>
      </c>
      <c r="X800" s="30" t="s">
        <v>29</v>
      </c>
      <c r="Y800" s="32" t="str">
        <f t="shared" si="379"/>
        <v>NA</v>
      </c>
      <c r="Z800" s="32" t="str">
        <f t="shared" si="380"/>
        <v>NA</v>
      </c>
      <c r="AA800" s="32" t="s">
        <v>8</v>
      </c>
      <c r="AB800" s="30" t="s">
        <v>9</v>
      </c>
      <c r="AC800" s="32">
        <f t="shared" si="374"/>
        <v>38.928571428571431</v>
      </c>
      <c r="AD800" s="32">
        <f t="shared" si="375"/>
        <v>38.928571428571431</v>
      </c>
      <c r="AE800" s="32" t="str">
        <f t="shared" si="376"/>
        <v>NA</v>
      </c>
      <c r="AF800" s="32" t="str">
        <f t="shared" si="381"/>
        <v>NA</v>
      </c>
      <c r="AG800" s="40" t="s">
        <v>8</v>
      </c>
      <c r="AH800" s="94" t="s">
        <v>9</v>
      </c>
      <c r="AI800" s="40" t="s">
        <v>8</v>
      </c>
      <c r="AJ800" s="94" t="s">
        <v>9</v>
      </c>
      <c r="AK800" s="98">
        <v>28</v>
      </c>
      <c r="AL800" s="94" t="s">
        <v>9</v>
      </c>
      <c r="AM800" s="32">
        <f t="shared" si="382"/>
        <v>28</v>
      </c>
      <c r="AN800" s="40">
        <f t="shared" si="383"/>
        <v>28</v>
      </c>
      <c r="AO800" s="31" t="s">
        <v>2854</v>
      </c>
      <c r="AP800" s="30">
        <v>2016</v>
      </c>
      <c r="AQ800" s="30" t="s">
        <v>1842</v>
      </c>
      <c r="AR800" s="30" t="s">
        <v>49</v>
      </c>
      <c r="AS800" s="30" t="s">
        <v>700</v>
      </c>
      <c r="AT800" s="30" t="s">
        <v>179</v>
      </c>
      <c r="AU800" s="114" t="str">
        <f t="shared" si="372"/>
        <v>Bahruji, H., 2016</v>
      </c>
      <c r="AV800" s="51" t="s">
        <v>703</v>
      </c>
      <c r="AW800" s="34" t="s">
        <v>840</v>
      </c>
    </row>
    <row r="801" spans="1:50" s="22" customFormat="1" x14ac:dyDescent="0.3">
      <c r="A801" s="31" t="s">
        <v>1996</v>
      </c>
      <c r="B801" s="98">
        <v>5</v>
      </c>
      <c r="C801" s="94">
        <v>5.6</v>
      </c>
      <c r="D801" s="31">
        <f t="shared" si="377"/>
        <v>0.11999999999999993</v>
      </c>
      <c r="E801" s="32">
        <f t="shared" si="378"/>
        <v>5</v>
      </c>
      <c r="F801" s="40"/>
      <c r="G801" s="32" t="s">
        <v>8</v>
      </c>
      <c r="H801" s="30" t="s">
        <v>94</v>
      </c>
      <c r="I801" s="30" t="s">
        <v>9</v>
      </c>
      <c r="J801" s="30" t="s">
        <v>702</v>
      </c>
      <c r="K801" s="31"/>
      <c r="L801" s="31"/>
      <c r="M801" s="30" t="s">
        <v>10</v>
      </c>
      <c r="N801" s="49" t="s">
        <v>56</v>
      </c>
      <c r="O801" s="31"/>
      <c r="P801" s="30" t="s">
        <v>199</v>
      </c>
      <c r="Q801" s="60">
        <v>8.9</v>
      </c>
      <c r="R801" s="31" t="str">
        <f t="shared" si="373"/>
        <v>NA</v>
      </c>
      <c r="S801" s="31"/>
      <c r="T801" s="31"/>
      <c r="U801" s="30" t="s">
        <v>1422</v>
      </c>
      <c r="V801" s="30">
        <v>3</v>
      </c>
      <c r="W801" s="30">
        <v>523</v>
      </c>
      <c r="X801" s="30" t="s">
        <v>29</v>
      </c>
      <c r="Y801" s="32" t="str">
        <f t="shared" si="379"/>
        <v>NA</v>
      </c>
      <c r="Z801" s="32" t="str">
        <f t="shared" si="380"/>
        <v>NA</v>
      </c>
      <c r="AA801" s="32" t="s">
        <v>8</v>
      </c>
      <c r="AB801" s="30" t="s">
        <v>9</v>
      </c>
      <c r="AC801" s="32">
        <f t="shared" si="374"/>
        <v>25.348837209302324</v>
      </c>
      <c r="AD801" s="32">
        <f t="shared" si="375"/>
        <v>25.348837209302324</v>
      </c>
      <c r="AE801" s="32" t="str">
        <f t="shared" si="376"/>
        <v>NA</v>
      </c>
      <c r="AF801" s="32" t="str">
        <f t="shared" si="381"/>
        <v>NA</v>
      </c>
      <c r="AG801" s="40" t="s">
        <v>8</v>
      </c>
      <c r="AH801" s="94" t="s">
        <v>9</v>
      </c>
      <c r="AI801" s="40" t="s">
        <v>8</v>
      </c>
      <c r="AJ801" s="94" t="s">
        <v>9</v>
      </c>
      <c r="AK801" s="98">
        <v>43</v>
      </c>
      <c r="AL801" s="94" t="s">
        <v>9</v>
      </c>
      <c r="AM801" s="32">
        <f t="shared" si="382"/>
        <v>43</v>
      </c>
      <c r="AN801" s="40">
        <f t="shared" si="383"/>
        <v>43</v>
      </c>
      <c r="AO801" s="31" t="s">
        <v>2854</v>
      </c>
      <c r="AP801" s="30">
        <v>2016</v>
      </c>
      <c r="AQ801" s="30" t="s">
        <v>1842</v>
      </c>
      <c r="AR801" s="30" t="s">
        <v>49</v>
      </c>
      <c r="AS801" s="30" t="s">
        <v>700</v>
      </c>
      <c r="AT801" s="30" t="s">
        <v>179</v>
      </c>
      <c r="AU801" s="114" t="str">
        <f t="shared" si="372"/>
        <v>Bahruji, H., 2016</v>
      </c>
      <c r="AV801" s="51" t="s">
        <v>703</v>
      </c>
      <c r="AW801" s="34" t="s">
        <v>840</v>
      </c>
      <c r="AX801" s="30"/>
    </row>
    <row r="802" spans="1:50" s="22" customFormat="1" x14ac:dyDescent="0.3">
      <c r="A802" s="31" t="s">
        <v>1996</v>
      </c>
      <c r="B802" s="98">
        <v>5</v>
      </c>
      <c r="C802" s="94">
        <v>5.6</v>
      </c>
      <c r="D802" s="31">
        <f t="shared" si="377"/>
        <v>0.11999999999999993</v>
      </c>
      <c r="E802" s="32">
        <f t="shared" si="378"/>
        <v>5</v>
      </c>
      <c r="F802" s="40"/>
      <c r="G802" s="32" t="s">
        <v>8</v>
      </c>
      <c r="H802" s="30" t="s">
        <v>94</v>
      </c>
      <c r="I802" s="30" t="s">
        <v>9</v>
      </c>
      <c r="J802" s="30" t="s">
        <v>702</v>
      </c>
      <c r="K802" s="31"/>
      <c r="L802" s="31"/>
      <c r="M802" s="30" t="s">
        <v>10</v>
      </c>
      <c r="N802" s="49" t="s">
        <v>56</v>
      </c>
      <c r="O802" s="31"/>
      <c r="P802" s="30" t="s">
        <v>199</v>
      </c>
      <c r="Q802" s="60">
        <v>8.9</v>
      </c>
      <c r="R802" s="31" t="str">
        <f t="shared" si="373"/>
        <v>NA</v>
      </c>
      <c r="S802" s="31"/>
      <c r="T802" s="31"/>
      <c r="U802" s="30" t="s">
        <v>1422</v>
      </c>
      <c r="V802" s="30">
        <v>3</v>
      </c>
      <c r="W802" s="30">
        <v>673</v>
      </c>
      <c r="X802" s="30" t="s">
        <v>29</v>
      </c>
      <c r="Y802" s="32" t="str">
        <f t="shared" si="379"/>
        <v>NA</v>
      </c>
      <c r="Z802" s="32" t="str">
        <f t="shared" si="380"/>
        <v>NA</v>
      </c>
      <c r="AA802" s="32" t="s">
        <v>8</v>
      </c>
      <c r="AB802" s="30" t="s">
        <v>9</v>
      </c>
      <c r="AC802" s="32">
        <f t="shared" si="374"/>
        <v>22.244897959183675</v>
      </c>
      <c r="AD802" s="32">
        <f t="shared" si="375"/>
        <v>22.244897959183675</v>
      </c>
      <c r="AE802" s="32" t="str">
        <f t="shared" si="376"/>
        <v>NA</v>
      </c>
      <c r="AF802" s="32" t="str">
        <f t="shared" si="381"/>
        <v>NA</v>
      </c>
      <c r="AG802" s="40" t="s">
        <v>8</v>
      </c>
      <c r="AH802" s="94" t="s">
        <v>9</v>
      </c>
      <c r="AI802" s="40" t="s">
        <v>8</v>
      </c>
      <c r="AJ802" s="94" t="s">
        <v>9</v>
      </c>
      <c r="AK802" s="98">
        <v>49</v>
      </c>
      <c r="AL802" s="94" t="s">
        <v>9</v>
      </c>
      <c r="AM802" s="32">
        <f t="shared" si="382"/>
        <v>49</v>
      </c>
      <c r="AN802" s="40">
        <f t="shared" si="383"/>
        <v>49</v>
      </c>
      <c r="AO802" s="31" t="s">
        <v>2854</v>
      </c>
      <c r="AP802" s="30">
        <v>2016</v>
      </c>
      <c r="AQ802" s="30" t="s">
        <v>1842</v>
      </c>
      <c r="AR802" s="30" t="s">
        <v>49</v>
      </c>
      <c r="AS802" s="30" t="s">
        <v>700</v>
      </c>
      <c r="AT802" s="30" t="s">
        <v>179</v>
      </c>
      <c r="AU802" s="114" t="str">
        <f t="shared" si="372"/>
        <v>Bahruji, H., 2016</v>
      </c>
      <c r="AV802" s="51" t="s">
        <v>703</v>
      </c>
      <c r="AW802" s="34" t="s">
        <v>840</v>
      </c>
      <c r="AX802" s="30"/>
    </row>
    <row r="803" spans="1:50" s="22" customFormat="1" x14ac:dyDescent="0.3">
      <c r="A803" s="31" t="s">
        <v>1996</v>
      </c>
      <c r="B803" s="98">
        <v>5</v>
      </c>
      <c r="C803" s="94">
        <v>5.6</v>
      </c>
      <c r="D803" s="31">
        <f t="shared" si="377"/>
        <v>0.11999999999999993</v>
      </c>
      <c r="E803" s="32">
        <f t="shared" si="378"/>
        <v>5</v>
      </c>
      <c r="F803" s="40"/>
      <c r="G803" s="32" t="s">
        <v>8</v>
      </c>
      <c r="H803" s="30" t="s">
        <v>94</v>
      </c>
      <c r="I803" s="30" t="s">
        <v>9</v>
      </c>
      <c r="J803" s="30" t="s">
        <v>702</v>
      </c>
      <c r="K803" s="31"/>
      <c r="L803" s="31"/>
      <c r="M803" s="30" t="s">
        <v>10</v>
      </c>
      <c r="N803" s="49" t="s">
        <v>56</v>
      </c>
      <c r="O803" s="31"/>
      <c r="P803" s="30" t="s">
        <v>199</v>
      </c>
      <c r="Q803" s="60">
        <v>8.9</v>
      </c>
      <c r="R803" s="31" t="str">
        <f t="shared" si="373"/>
        <v>NA</v>
      </c>
      <c r="S803" s="31"/>
      <c r="T803" s="31"/>
      <c r="U803" s="30" t="s">
        <v>1422</v>
      </c>
      <c r="V803" s="30">
        <v>3</v>
      </c>
      <c r="W803" s="30">
        <v>823</v>
      </c>
      <c r="X803" s="30" t="s">
        <v>29</v>
      </c>
      <c r="Y803" s="32" t="str">
        <f t="shared" si="379"/>
        <v>NA</v>
      </c>
      <c r="Z803" s="32" t="str">
        <f t="shared" si="380"/>
        <v>NA</v>
      </c>
      <c r="AA803" s="32" t="s">
        <v>8</v>
      </c>
      <c r="AB803" s="30" t="s">
        <v>9</v>
      </c>
      <c r="AC803" s="32">
        <f t="shared" si="374"/>
        <v>20.185185185185187</v>
      </c>
      <c r="AD803" s="32">
        <f t="shared" si="375"/>
        <v>20.185185185185187</v>
      </c>
      <c r="AE803" s="32" t="str">
        <f t="shared" si="376"/>
        <v>NA</v>
      </c>
      <c r="AF803" s="32" t="str">
        <f t="shared" si="381"/>
        <v>NA</v>
      </c>
      <c r="AG803" s="40" t="s">
        <v>8</v>
      </c>
      <c r="AH803" s="94" t="s">
        <v>9</v>
      </c>
      <c r="AI803" s="40" t="s">
        <v>8</v>
      </c>
      <c r="AJ803" s="94" t="s">
        <v>9</v>
      </c>
      <c r="AK803" s="98">
        <v>54</v>
      </c>
      <c r="AL803" s="94" t="s">
        <v>9</v>
      </c>
      <c r="AM803" s="32">
        <f t="shared" si="382"/>
        <v>54</v>
      </c>
      <c r="AN803" s="40">
        <f t="shared" si="383"/>
        <v>54</v>
      </c>
      <c r="AO803" s="31" t="s">
        <v>2854</v>
      </c>
      <c r="AP803" s="30">
        <v>2016</v>
      </c>
      <c r="AQ803" s="30" t="s">
        <v>1842</v>
      </c>
      <c r="AR803" s="30" t="s">
        <v>49</v>
      </c>
      <c r="AS803" s="30" t="s">
        <v>700</v>
      </c>
      <c r="AT803" s="30" t="s">
        <v>179</v>
      </c>
      <c r="AU803" s="114" t="str">
        <f t="shared" si="372"/>
        <v>Bahruji, H., 2016</v>
      </c>
      <c r="AV803" s="51" t="s">
        <v>703</v>
      </c>
      <c r="AW803" s="34" t="s">
        <v>840</v>
      </c>
      <c r="AX803" s="30"/>
    </row>
    <row r="804" spans="1:50" s="22" customFormat="1" x14ac:dyDescent="0.3">
      <c r="A804" s="31" t="s">
        <v>1996</v>
      </c>
      <c r="B804" s="98">
        <v>5</v>
      </c>
      <c r="C804" s="94">
        <v>5.6</v>
      </c>
      <c r="D804" s="31">
        <f t="shared" si="377"/>
        <v>0.11999999999999993</v>
      </c>
      <c r="E804" s="32">
        <f t="shared" si="378"/>
        <v>5</v>
      </c>
      <c r="F804" s="40"/>
      <c r="G804" s="32" t="s">
        <v>8</v>
      </c>
      <c r="H804" s="30" t="s">
        <v>94</v>
      </c>
      <c r="I804" s="30" t="s">
        <v>9</v>
      </c>
      <c r="J804" s="30" t="s">
        <v>702</v>
      </c>
      <c r="K804" s="31"/>
      <c r="L804" s="31"/>
      <c r="M804" s="30" t="s">
        <v>10</v>
      </c>
      <c r="N804" s="49" t="s">
        <v>56</v>
      </c>
      <c r="O804" s="31"/>
      <c r="P804" s="30" t="s">
        <v>199</v>
      </c>
      <c r="Q804" s="60">
        <v>8.9</v>
      </c>
      <c r="R804" s="31" t="str">
        <f t="shared" si="373"/>
        <v>NA</v>
      </c>
      <c r="S804" s="31"/>
      <c r="T804" s="31"/>
      <c r="U804" s="30" t="s">
        <v>1422</v>
      </c>
      <c r="V804" s="30">
        <v>3</v>
      </c>
      <c r="W804" s="30">
        <v>973</v>
      </c>
      <c r="X804" s="30" t="s">
        <v>29</v>
      </c>
      <c r="Y804" s="32" t="str">
        <f t="shared" si="379"/>
        <v>NA</v>
      </c>
      <c r="Z804" s="32" t="str">
        <f t="shared" si="380"/>
        <v>NA</v>
      </c>
      <c r="AA804" s="32" t="s">
        <v>8</v>
      </c>
      <c r="AB804" s="30" t="s">
        <v>9</v>
      </c>
      <c r="AC804" s="32">
        <f t="shared" si="374"/>
        <v>14.931506849315069</v>
      </c>
      <c r="AD804" s="32">
        <f t="shared" si="375"/>
        <v>14.931506849315069</v>
      </c>
      <c r="AE804" s="32" t="str">
        <f t="shared" si="376"/>
        <v>NA</v>
      </c>
      <c r="AF804" s="32" t="str">
        <f t="shared" si="381"/>
        <v>NA</v>
      </c>
      <c r="AG804" s="40" t="s">
        <v>8</v>
      </c>
      <c r="AH804" s="94" t="s">
        <v>9</v>
      </c>
      <c r="AI804" s="40" t="s">
        <v>8</v>
      </c>
      <c r="AJ804" s="94" t="s">
        <v>9</v>
      </c>
      <c r="AK804" s="98">
        <v>73</v>
      </c>
      <c r="AL804" s="94" t="s">
        <v>9</v>
      </c>
      <c r="AM804" s="32">
        <f t="shared" si="382"/>
        <v>73</v>
      </c>
      <c r="AN804" s="40">
        <f t="shared" si="383"/>
        <v>73</v>
      </c>
      <c r="AO804" s="31" t="s">
        <v>2854</v>
      </c>
      <c r="AP804" s="30">
        <v>2016</v>
      </c>
      <c r="AQ804" s="30" t="s">
        <v>1842</v>
      </c>
      <c r="AR804" s="30" t="s">
        <v>49</v>
      </c>
      <c r="AS804" s="30" t="s">
        <v>700</v>
      </c>
      <c r="AT804" s="30" t="s">
        <v>179</v>
      </c>
      <c r="AU804" s="114" t="str">
        <f t="shared" si="372"/>
        <v>Bahruji, H., 2016</v>
      </c>
      <c r="AV804" s="51" t="s">
        <v>703</v>
      </c>
      <c r="AW804" s="34" t="s">
        <v>840</v>
      </c>
      <c r="AX804" s="30"/>
    </row>
    <row r="805" spans="1:50" s="22" customFormat="1" x14ac:dyDescent="0.3">
      <c r="A805" s="31" t="s">
        <v>2439</v>
      </c>
      <c r="B805" s="98">
        <v>5</v>
      </c>
      <c r="C805" s="94">
        <v>4.9000000000000004</v>
      </c>
      <c r="D805" s="31">
        <f t="shared" si="377"/>
        <v>1.9999999999999928E-2</v>
      </c>
      <c r="E805" s="32">
        <f t="shared" si="378"/>
        <v>5</v>
      </c>
      <c r="F805" s="98">
        <v>481</v>
      </c>
      <c r="G805" s="32">
        <f t="shared" ref="G805:G810" si="384">IF(AND(B805="NA",F805&lt;&gt;"NA"),F805*100/C805,F805*100/B805)</f>
        <v>9620</v>
      </c>
      <c r="H805" s="30" t="s">
        <v>7</v>
      </c>
      <c r="I805" s="30" t="s">
        <v>1025</v>
      </c>
      <c r="J805" s="30" t="s">
        <v>9</v>
      </c>
      <c r="K805" s="30">
        <v>773</v>
      </c>
      <c r="L805" s="30">
        <v>15</v>
      </c>
      <c r="M805" s="30" t="s">
        <v>74</v>
      </c>
      <c r="N805" s="49" t="s">
        <v>56</v>
      </c>
      <c r="O805" s="77">
        <v>10.6</v>
      </c>
      <c r="P805" s="30" t="s">
        <v>89</v>
      </c>
      <c r="Q805" s="60">
        <v>3</v>
      </c>
      <c r="R805" s="31">
        <f t="shared" si="373"/>
        <v>-7.6</v>
      </c>
      <c r="S805" s="30">
        <v>3</v>
      </c>
      <c r="T805" s="30">
        <v>773</v>
      </c>
      <c r="U805" s="30" t="s">
        <v>1422</v>
      </c>
      <c r="V805" s="30">
        <v>2</v>
      </c>
      <c r="W805" s="30">
        <v>573</v>
      </c>
      <c r="X805" s="30" t="s">
        <v>17</v>
      </c>
      <c r="Y805" s="32" t="str">
        <f t="shared" si="379"/>
        <v>NA</v>
      </c>
      <c r="Z805" s="32" t="str">
        <f t="shared" si="380"/>
        <v>NA</v>
      </c>
      <c r="AA805" s="30">
        <v>3</v>
      </c>
      <c r="AB805" s="30" t="s">
        <v>9</v>
      </c>
      <c r="AC805" s="32" t="str">
        <f t="shared" si="374"/>
        <v>NA</v>
      </c>
      <c r="AD805" s="32">
        <f t="shared" si="375"/>
        <v>3</v>
      </c>
      <c r="AE805" s="32">
        <f t="shared" si="376"/>
        <v>363.33333333333331</v>
      </c>
      <c r="AF805" s="32">
        <f t="shared" si="381"/>
        <v>363.33333333333331</v>
      </c>
      <c r="AG805" s="40" t="s">
        <v>8</v>
      </c>
      <c r="AH805" s="94" t="s">
        <v>9</v>
      </c>
      <c r="AI805" s="40" t="s">
        <v>8</v>
      </c>
      <c r="AJ805" s="94" t="s">
        <v>9</v>
      </c>
      <c r="AK805" s="40" t="s">
        <v>8</v>
      </c>
      <c r="AL805" s="94" t="s">
        <v>9</v>
      </c>
      <c r="AM805" s="32">
        <f t="shared" si="382"/>
        <v>363.33333333333331</v>
      </c>
      <c r="AN805" s="40">
        <f t="shared" si="383"/>
        <v>363.33333333333331</v>
      </c>
      <c r="AO805" s="49" t="s">
        <v>2839</v>
      </c>
      <c r="AP805" s="30">
        <v>2016</v>
      </c>
      <c r="AQ805" s="30" t="s">
        <v>1843</v>
      </c>
      <c r="AR805" s="30" t="s">
        <v>107</v>
      </c>
      <c r="AS805" s="30" t="s">
        <v>704</v>
      </c>
      <c r="AT805" s="30" t="s">
        <v>76</v>
      </c>
      <c r="AU805" s="114" t="str">
        <f t="shared" si="372"/>
        <v>Jacquemin, M., 2016</v>
      </c>
      <c r="AV805" s="24"/>
      <c r="AW805" s="34" t="s">
        <v>1031</v>
      </c>
    </row>
    <row r="806" spans="1:50" s="22" customFormat="1" x14ac:dyDescent="0.3">
      <c r="A806" s="31" t="s">
        <v>2439</v>
      </c>
      <c r="B806" s="98">
        <v>5</v>
      </c>
      <c r="C806" s="94">
        <v>4.8</v>
      </c>
      <c r="D806" s="31">
        <f t="shared" si="377"/>
        <v>4.0000000000000036E-2</v>
      </c>
      <c r="E806" s="32">
        <f t="shared" si="378"/>
        <v>5</v>
      </c>
      <c r="F806" s="98">
        <v>316</v>
      </c>
      <c r="G806" s="32">
        <f t="shared" si="384"/>
        <v>6320</v>
      </c>
      <c r="H806" s="49" t="s">
        <v>999</v>
      </c>
      <c r="I806" s="30" t="s">
        <v>1030</v>
      </c>
      <c r="J806" s="30" t="s">
        <v>9</v>
      </c>
      <c r="K806" s="30">
        <v>773</v>
      </c>
      <c r="L806" s="30">
        <v>15</v>
      </c>
      <c r="M806" s="30" t="s">
        <v>74</v>
      </c>
      <c r="N806" s="49" t="s">
        <v>56</v>
      </c>
      <c r="O806" s="77">
        <v>10.6</v>
      </c>
      <c r="P806" s="30" t="s">
        <v>89</v>
      </c>
      <c r="Q806" s="31"/>
      <c r="R806" s="31" t="str">
        <f t="shared" si="373"/>
        <v>NA</v>
      </c>
      <c r="S806" s="30">
        <v>3</v>
      </c>
      <c r="T806" s="30">
        <v>773</v>
      </c>
      <c r="U806" s="30" t="s">
        <v>1422</v>
      </c>
      <c r="V806" s="30">
        <v>2</v>
      </c>
      <c r="W806" s="30">
        <v>573</v>
      </c>
      <c r="X806" s="30" t="s">
        <v>17</v>
      </c>
      <c r="Y806" s="32" t="str">
        <f t="shared" si="379"/>
        <v>NA</v>
      </c>
      <c r="Z806" s="32" t="str">
        <f t="shared" si="380"/>
        <v>NA</v>
      </c>
      <c r="AA806" s="30">
        <v>10</v>
      </c>
      <c r="AB806" s="30" t="s">
        <v>9</v>
      </c>
      <c r="AC806" s="32" t="str">
        <f t="shared" si="374"/>
        <v>NA</v>
      </c>
      <c r="AD806" s="32">
        <f t="shared" si="375"/>
        <v>10</v>
      </c>
      <c r="AE806" s="32">
        <f t="shared" si="376"/>
        <v>109</v>
      </c>
      <c r="AF806" s="32">
        <f t="shared" si="381"/>
        <v>109</v>
      </c>
      <c r="AG806" s="40" t="s">
        <v>8</v>
      </c>
      <c r="AH806" s="94" t="s">
        <v>9</v>
      </c>
      <c r="AI806" s="40" t="s">
        <v>8</v>
      </c>
      <c r="AJ806" s="94" t="s">
        <v>9</v>
      </c>
      <c r="AK806" s="40" t="s">
        <v>8</v>
      </c>
      <c r="AL806" s="94" t="s">
        <v>9</v>
      </c>
      <c r="AM806" s="32">
        <f t="shared" si="382"/>
        <v>109</v>
      </c>
      <c r="AN806" s="40">
        <f t="shared" si="383"/>
        <v>109</v>
      </c>
      <c r="AO806" s="49" t="s">
        <v>2839</v>
      </c>
      <c r="AP806" s="30">
        <v>2016</v>
      </c>
      <c r="AQ806" s="30" t="s">
        <v>1843</v>
      </c>
      <c r="AR806" s="30" t="s">
        <v>107</v>
      </c>
      <c r="AS806" s="30" t="s">
        <v>704</v>
      </c>
      <c r="AT806" s="30" t="s">
        <v>76</v>
      </c>
      <c r="AU806" s="114" t="str">
        <f t="shared" si="372"/>
        <v>Jacquemin, M., 2016</v>
      </c>
      <c r="AV806" s="24"/>
      <c r="AW806" s="34"/>
    </row>
    <row r="807" spans="1:50" s="22" customFormat="1" x14ac:dyDescent="0.3">
      <c r="A807" s="31" t="s">
        <v>2439</v>
      </c>
      <c r="B807" s="98">
        <v>5</v>
      </c>
      <c r="C807" s="94">
        <v>4.7</v>
      </c>
      <c r="D807" s="31">
        <f t="shared" si="377"/>
        <v>5.9999999999999963E-2</v>
      </c>
      <c r="E807" s="32">
        <f t="shared" si="378"/>
        <v>5</v>
      </c>
      <c r="F807" s="98">
        <v>340</v>
      </c>
      <c r="G807" s="32">
        <f t="shared" si="384"/>
        <v>6800</v>
      </c>
      <c r="H807" s="49" t="s">
        <v>999</v>
      </c>
      <c r="I807" s="30" t="s">
        <v>1029</v>
      </c>
      <c r="J807" s="30" t="s">
        <v>9</v>
      </c>
      <c r="K807" s="30">
        <v>773</v>
      </c>
      <c r="L807" s="30">
        <v>15</v>
      </c>
      <c r="M807" s="30" t="s">
        <v>74</v>
      </c>
      <c r="N807" s="49" t="s">
        <v>56</v>
      </c>
      <c r="O807" s="77">
        <v>10.6</v>
      </c>
      <c r="P807" s="30" t="s">
        <v>89</v>
      </c>
      <c r="Q807" s="31"/>
      <c r="R807" s="31" t="str">
        <f t="shared" si="373"/>
        <v>NA</v>
      </c>
      <c r="S807" s="30">
        <v>3</v>
      </c>
      <c r="T807" s="30">
        <v>773</v>
      </c>
      <c r="U807" s="30" t="s">
        <v>1422</v>
      </c>
      <c r="V807" s="30">
        <v>2</v>
      </c>
      <c r="W807" s="30">
        <v>573</v>
      </c>
      <c r="X807" s="30" t="s">
        <v>17</v>
      </c>
      <c r="Y807" s="32" t="str">
        <f t="shared" si="379"/>
        <v>NA</v>
      </c>
      <c r="Z807" s="32" t="str">
        <f t="shared" si="380"/>
        <v>NA</v>
      </c>
      <c r="AA807" s="30">
        <v>7</v>
      </c>
      <c r="AB807" s="30" t="s">
        <v>9</v>
      </c>
      <c r="AC807" s="32" t="str">
        <f t="shared" si="374"/>
        <v>NA</v>
      </c>
      <c r="AD807" s="32">
        <f t="shared" si="375"/>
        <v>7</v>
      </c>
      <c r="AE807" s="32">
        <f t="shared" si="376"/>
        <v>155.71428571428572</v>
      </c>
      <c r="AF807" s="32">
        <f t="shared" si="381"/>
        <v>155.71428571428572</v>
      </c>
      <c r="AG807" s="40" t="s">
        <v>8</v>
      </c>
      <c r="AH807" s="94" t="s">
        <v>9</v>
      </c>
      <c r="AI807" s="40" t="s">
        <v>8</v>
      </c>
      <c r="AJ807" s="94" t="s">
        <v>9</v>
      </c>
      <c r="AK807" s="40" t="s">
        <v>8</v>
      </c>
      <c r="AL807" s="94" t="s">
        <v>9</v>
      </c>
      <c r="AM807" s="32">
        <f t="shared" si="382"/>
        <v>155.71428571428572</v>
      </c>
      <c r="AN807" s="40">
        <f t="shared" si="383"/>
        <v>155.71428571428572</v>
      </c>
      <c r="AO807" s="49" t="s">
        <v>2839</v>
      </c>
      <c r="AP807" s="30">
        <v>2016</v>
      </c>
      <c r="AQ807" s="30" t="s">
        <v>1843</v>
      </c>
      <c r="AR807" s="30" t="s">
        <v>107</v>
      </c>
      <c r="AS807" s="30" t="s">
        <v>704</v>
      </c>
      <c r="AT807" s="30" t="s">
        <v>76</v>
      </c>
      <c r="AU807" s="114" t="str">
        <f t="shared" si="372"/>
        <v>Jacquemin, M., 2016</v>
      </c>
      <c r="AV807" s="24"/>
      <c r="AW807" s="34"/>
    </row>
    <row r="808" spans="1:50" s="22" customFormat="1" x14ac:dyDescent="0.3">
      <c r="A808" s="31" t="s">
        <v>2439</v>
      </c>
      <c r="B808" s="98">
        <v>5</v>
      </c>
      <c r="C808" s="94">
        <v>4.9000000000000004</v>
      </c>
      <c r="D808" s="31">
        <f t="shared" si="377"/>
        <v>1.9999999999999928E-2</v>
      </c>
      <c r="E808" s="32">
        <f t="shared" si="378"/>
        <v>5</v>
      </c>
      <c r="F808" s="98">
        <v>200</v>
      </c>
      <c r="G808" s="32">
        <f t="shared" si="384"/>
        <v>4000</v>
      </c>
      <c r="H808" s="49" t="s">
        <v>999</v>
      </c>
      <c r="I808" s="30" t="s">
        <v>1028</v>
      </c>
      <c r="J808" s="30" t="s">
        <v>9</v>
      </c>
      <c r="K808" s="30">
        <v>773</v>
      </c>
      <c r="L808" s="30">
        <v>15</v>
      </c>
      <c r="M808" s="30" t="s">
        <v>74</v>
      </c>
      <c r="N808" s="49" t="s">
        <v>56</v>
      </c>
      <c r="O808" s="77">
        <v>10.6</v>
      </c>
      <c r="P808" s="30" t="s">
        <v>89</v>
      </c>
      <c r="Q808" s="31"/>
      <c r="R808" s="31" t="str">
        <f t="shared" si="373"/>
        <v>NA</v>
      </c>
      <c r="S808" s="30">
        <v>3</v>
      </c>
      <c r="T808" s="30">
        <v>773</v>
      </c>
      <c r="U808" s="30" t="s">
        <v>1422</v>
      </c>
      <c r="V808" s="30">
        <v>2</v>
      </c>
      <c r="W808" s="30">
        <v>573</v>
      </c>
      <c r="X808" s="30" t="s">
        <v>17</v>
      </c>
      <c r="Y808" s="32" t="str">
        <f t="shared" si="379"/>
        <v>NA</v>
      </c>
      <c r="Z808" s="32" t="str">
        <f t="shared" si="380"/>
        <v>NA</v>
      </c>
      <c r="AA808" s="30">
        <v>6</v>
      </c>
      <c r="AB808" s="30" t="s">
        <v>9</v>
      </c>
      <c r="AC808" s="32" t="str">
        <f t="shared" si="374"/>
        <v>NA</v>
      </c>
      <c r="AD808" s="32">
        <f t="shared" si="375"/>
        <v>6</v>
      </c>
      <c r="AE808" s="32">
        <f t="shared" si="376"/>
        <v>181.66666666666666</v>
      </c>
      <c r="AF808" s="32">
        <f t="shared" si="381"/>
        <v>181.66666666666666</v>
      </c>
      <c r="AG808" s="40" t="s">
        <v>8</v>
      </c>
      <c r="AH808" s="94" t="s">
        <v>9</v>
      </c>
      <c r="AI808" s="40" t="s">
        <v>8</v>
      </c>
      <c r="AJ808" s="94" t="s">
        <v>9</v>
      </c>
      <c r="AK808" s="40" t="s">
        <v>8</v>
      </c>
      <c r="AL808" s="94" t="s">
        <v>9</v>
      </c>
      <c r="AM808" s="32">
        <f t="shared" si="382"/>
        <v>181.66666666666666</v>
      </c>
      <c r="AN808" s="40">
        <f t="shared" si="383"/>
        <v>181.66666666666666</v>
      </c>
      <c r="AO808" s="49" t="s">
        <v>2839</v>
      </c>
      <c r="AP808" s="30">
        <v>2016</v>
      </c>
      <c r="AQ808" s="30" t="s">
        <v>1843</v>
      </c>
      <c r="AR808" s="30" t="s">
        <v>107</v>
      </c>
      <c r="AS808" s="30" t="s">
        <v>704</v>
      </c>
      <c r="AT808" s="30" t="s">
        <v>76</v>
      </c>
      <c r="AU808" s="114" t="str">
        <f t="shared" si="372"/>
        <v>Jacquemin, M., 2016</v>
      </c>
      <c r="AV808" s="24"/>
      <c r="AW808" s="34"/>
    </row>
    <row r="809" spans="1:50" s="22" customFormat="1" x14ac:dyDescent="0.3">
      <c r="A809" s="31" t="s">
        <v>2439</v>
      </c>
      <c r="B809" s="98">
        <v>5</v>
      </c>
      <c r="C809" s="94">
        <v>5</v>
      </c>
      <c r="D809" s="31">
        <f t="shared" si="377"/>
        <v>0</v>
      </c>
      <c r="E809" s="32">
        <f t="shared" si="378"/>
        <v>5</v>
      </c>
      <c r="F809" s="98">
        <v>152</v>
      </c>
      <c r="G809" s="32">
        <f t="shared" si="384"/>
        <v>3040</v>
      </c>
      <c r="H809" s="49" t="s">
        <v>999</v>
      </c>
      <c r="I809" s="30" t="s">
        <v>1027</v>
      </c>
      <c r="J809" s="30" t="s">
        <v>9</v>
      </c>
      <c r="K809" s="30">
        <v>773</v>
      </c>
      <c r="L809" s="30">
        <v>15</v>
      </c>
      <c r="M809" s="30" t="s">
        <v>74</v>
      </c>
      <c r="N809" s="49" t="s">
        <v>56</v>
      </c>
      <c r="O809" s="77">
        <v>10.6</v>
      </c>
      <c r="P809" s="30" t="s">
        <v>89</v>
      </c>
      <c r="Q809" s="31"/>
      <c r="R809" s="31" t="str">
        <f t="shared" si="373"/>
        <v>NA</v>
      </c>
      <c r="S809" s="30">
        <v>3</v>
      </c>
      <c r="T809" s="30">
        <v>773</v>
      </c>
      <c r="U809" s="30" t="s">
        <v>1422</v>
      </c>
      <c r="V809" s="30">
        <v>2</v>
      </c>
      <c r="W809" s="30">
        <v>573</v>
      </c>
      <c r="X809" s="30" t="s">
        <v>17</v>
      </c>
      <c r="Y809" s="32" t="str">
        <f t="shared" si="379"/>
        <v>NA</v>
      </c>
      <c r="Z809" s="32" t="str">
        <f t="shared" si="380"/>
        <v>NA</v>
      </c>
      <c r="AA809" s="30">
        <v>4</v>
      </c>
      <c r="AB809" s="30" t="s">
        <v>9</v>
      </c>
      <c r="AC809" s="32" t="str">
        <f t="shared" si="374"/>
        <v>NA</v>
      </c>
      <c r="AD809" s="32">
        <f t="shared" si="375"/>
        <v>4</v>
      </c>
      <c r="AE809" s="32">
        <f t="shared" si="376"/>
        <v>272.5</v>
      </c>
      <c r="AF809" s="32">
        <f t="shared" si="381"/>
        <v>272.5</v>
      </c>
      <c r="AG809" s="40" t="s">
        <v>8</v>
      </c>
      <c r="AH809" s="94" t="s">
        <v>9</v>
      </c>
      <c r="AI809" s="40" t="s">
        <v>8</v>
      </c>
      <c r="AJ809" s="94" t="s">
        <v>9</v>
      </c>
      <c r="AK809" s="40" t="s">
        <v>8</v>
      </c>
      <c r="AL809" s="94" t="s">
        <v>9</v>
      </c>
      <c r="AM809" s="32">
        <f t="shared" si="382"/>
        <v>272.5</v>
      </c>
      <c r="AN809" s="40">
        <f t="shared" si="383"/>
        <v>272.5</v>
      </c>
      <c r="AO809" s="49" t="s">
        <v>2839</v>
      </c>
      <c r="AP809" s="30">
        <v>2016</v>
      </c>
      <c r="AQ809" s="30" t="s">
        <v>1843</v>
      </c>
      <c r="AR809" s="30" t="s">
        <v>107</v>
      </c>
      <c r="AS809" s="30" t="s">
        <v>704</v>
      </c>
      <c r="AT809" s="30" t="s">
        <v>76</v>
      </c>
      <c r="AU809" s="114" t="str">
        <f t="shared" si="372"/>
        <v>Jacquemin, M., 2016</v>
      </c>
      <c r="AV809" s="24"/>
      <c r="AW809" s="34"/>
    </row>
    <row r="810" spans="1:50" s="22" customFormat="1" x14ac:dyDescent="0.3">
      <c r="A810" s="31" t="s">
        <v>2439</v>
      </c>
      <c r="B810" s="98">
        <v>5</v>
      </c>
      <c r="C810" s="94">
        <v>4.9000000000000004</v>
      </c>
      <c r="D810" s="31">
        <f t="shared" si="377"/>
        <v>1.9999999999999928E-2</v>
      </c>
      <c r="E810" s="32">
        <f t="shared" si="378"/>
        <v>5</v>
      </c>
      <c r="F810" s="98">
        <v>211</v>
      </c>
      <c r="G810" s="32">
        <f t="shared" si="384"/>
        <v>4220</v>
      </c>
      <c r="H810" s="49" t="s">
        <v>1414</v>
      </c>
      <c r="I810" s="30" t="s">
        <v>1026</v>
      </c>
      <c r="J810" s="30" t="s">
        <v>9</v>
      </c>
      <c r="K810" s="30">
        <v>773</v>
      </c>
      <c r="L810" s="30">
        <v>15</v>
      </c>
      <c r="M810" s="30" t="s">
        <v>74</v>
      </c>
      <c r="N810" s="49" t="s">
        <v>56</v>
      </c>
      <c r="O810" s="77">
        <v>10.6</v>
      </c>
      <c r="P810" s="30" t="s">
        <v>89</v>
      </c>
      <c r="Q810" s="60">
        <v>8.6</v>
      </c>
      <c r="R810" s="31">
        <f t="shared" si="373"/>
        <v>-2</v>
      </c>
      <c r="S810" s="30">
        <v>3</v>
      </c>
      <c r="T810" s="30">
        <v>773</v>
      </c>
      <c r="U810" s="30" t="s">
        <v>1422</v>
      </c>
      <c r="V810" s="30">
        <v>2</v>
      </c>
      <c r="W810" s="30">
        <v>573</v>
      </c>
      <c r="X810" s="30" t="s">
        <v>17</v>
      </c>
      <c r="Y810" s="32" t="str">
        <f t="shared" si="379"/>
        <v>NA</v>
      </c>
      <c r="Z810" s="32" t="str">
        <f t="shared" si="380"/>
        <v>NA</v>
      </c>
      <c r="AA810" s="30">
        <v>18</v>
      </c>
      <c r="AB810" s="30" t="s">
        <v>9</v>
      </c>
      <c r="AC810" s="32" t="str">
        <f t="shared" si="374"/>
        <v>NA</v>
      </c>
      <c r="AD810" s="32">
        <f t="shared" si="375"/>
        <v>18</v>
      </c>
      <c r="AE810" s="32">
        <f t="shared" si="376"/>
        <v>60.555555555555557</v>
      </c>
      <c r="AF810" s="32">
        <f t="shared" si="381"/>
        <v>60.555555555555557</v>
      </c>
      <c r="AG810" s="40" t="s">
        <v>8</v>
      </c>
      <c r="AH810" s="94" t="s">
        <v>9</v>
      </c>
      <c r="AI810" s="40" t="s">
        <v>8</v>
      </c>
      <c r="AJ810" s="94" t="s">
        <v>9</v>
      </c>
      <c r="AK810" s="40" t="s">
        <v>8</v>
      </c>
      <c r="AL810" s="94" t="s">
        <v>9</v>
      </c>
      <c r="AM810" s="32">
        <f t="shared" si="382"/>
        <v>60.555555555555557</v>
      </c>
      <c r="AN810" s="40">
        <f t="shared" si="383"/>
        <v>60.555555555555557</v>
      </c>
      <c r="AO810" s="49" t="s">
        <v>2839</v>
      </c>
      <c r="AP810" s="30">
        <v>2016</v>
      </c>
      <c r="AQ810" s="30" t="s">
        <v>1843</v>
      </c>
      <c r="AR810" s="30" t="s">
        <v>107</v>
      </c>
      <c r="AS810" s="30" t="s">
        <v>704</v>
      </c>
      <c r="AT810" s="30" t="s">
        <v>76</v>
      </c>
      <c r="AU810" s="114" t="str">
        <f t="shared" si="372"/>
        <v>Jacquemin, M., 2016</v>
      </c>
      <c r="AV810" s="24"/>
      <c r="AW810" s="34" t="s">
        <v>1032</v>
      </c>
    </row>
    <row r="811" spans="1:50" s="22" customFormat="1" x14ac:dyDescent="0.3">
      <c r="A811" s="30" t="s">
        <v>14</v>
      </c>
      <c r="B811" s="98">
        <v>1</v>
      </c>
      <c r="C811" s="32" t="s">
        <v>8</v>
      </c>
      <c r="D811" s="31" t="str">
        <f t="shared" si="377"/>
        <v>NA</v>
      </c>
      <c r="E811" s="32">
        <f t="shared" si="378"/>
        <v>1</v>
      </c>
      <c r="F811" s="40"/>
      <c r="G811" s="32" t="s">
        <v>8</v>
      </c>
      <c r="H811" s="30" t="s">
        <v>599</v>
      </c>
      <c r="I811" s="30" t="s">
        <v>1033</v>
      </c>
      <c r="J811" s="30" t="s">
        <v>9</v>
      </c>
      <c r="K811" s="30">
        <v>773</v>
      </c>
      <c r="L811" s="30">
        <v>1</v>
      </c>
      <c r="M811" s="30" t="s">
        <v>24</v>
      </c>
      <c r="N811" s="30" t="s">
        <v>90</v>
      </c>
      <c r="O811" s="31"/>
      <c r="P811" s="30" t="s">
        <v>199</v>
      </c>
      <c r="Q811" s="31"/>
      <c r="R811" s="31" t="str">
        <f t="shared" si="373"/>
        <v>NA</v>
      </c>
      <c r="S811" s="30">
        <v>1</v>
      </c>
      <c r="T811" s="30">
        <v>723</v>
      </c>
      <c r="U811" s="31" t="s">
        <v>8</v>
      </c>
      <c r="V811" s="31"/>
      <c r="W811" s="31"/>
      <c r="X811" s="30" t="s">
        <v>34</v>
      </c>
      <c r="Y811" s="32" t="str">
        <f t="shared" si="379"/>
        <v>NA</v>
      </c>
      <c r="Z811" s="32" t="str">
        <f t="shared" si="380"/>
        <v>NA</v>
      </c>
      <c r="AA811" s="32" t="s">
        <v>8</v>
      </c>
      <c r="AB811" s="30" t="s">
        <v>9</v>
      </c>
      <c r="AC811" s="32">
        <f t="shared" si="374"/>
        <v>12.111111111111111</v>
      </c>
      <c r="AD811" s="32">
        <f t="shared" si="375"/>
        <v>12.111111111111111</v>
      </c>
      <c r="AE811" s="32" t="str">
        <f t="shared" si="376"/>
        <v>NA</v>
      </c>
      <c r="AF811" s="32" t="str">
        <f t="shared" si="381"/>
        <v>NA</v>
      </c>
      <c r="AG811" s="40" t="s">
        <v>8</v>
      </c>
      <c r="AH811" s="94" t="s">
        <v>9</v>
      </c>
      <c r="AI811" s="98">
        <v>90</v>
      </c>
      <c r="AJ811" s="94" t="s">
        <v>9</v>
      </c>
      <c r="AK811" s="40" t="s">
        <v>8</v>
      </c>
      <c r="AL811" s="94" t="s">
        <v>9</v>
      </c>
      <c r="AM811" s="32" t="str">
        <f t="shared" si="382"/>
        <v>NA</v>
      </c>
      <c r="AN811" s="40">
        <f t="shared" si="383"/>
        <v>90</v>
      </c>
      <c r="AO811" s="31" t="s">
        <v>2844</v>
      </c>
      <c r="AP811" s="30">
        <v>2016</v>
      </c>
      <c r="AQ811" s="30" t="s">
        <v>1839</v>
      </c>
      <c r="AR811" s="30" t="s">
        <v>196</v>
      </c>
      <c r="AS811" s="30" t="s">
        <v>600</v>
      </c>
      <c r="AT811" s="30" t="s">
        <v>87</v>
      </c>
      <c r="AU811" s="114" t="str">
        <f t="shared" si="372"/>
        <v>Vasilchenko, D.B., 2016</v>
      </c>
      <c r="AV811" s="24"/>
      <c r="AW811" s="34"/>
    </row>
    <row r="812" spans="1:50" s="22" customFormat="1" x14ac:dyDescent="0.3">
      <c r="A812" s="30" t="s">
        <v>14</v>
      </c>
      <c r="B812" s="98">
        <v>5</v>
      </c>
      <c r="C812" s="32" t="s">
        <v>8</v>
      </c>
      <c r="D812" s="31" t="str">
        <f t="shared" si="377"/>
        <v>NA</v>
      </c>
      <c r="E812" s="32">
        <f t="shared" si="378"/>
        <v>5</v>
      </c>
      <c r="F812" s="40"/>
      <c r="G812" s="32" t="s">
        <v>8</v>
      </c>
      <c r="H812" s="30" t="s">
        <v>599</v>
      </c>
      <c r="I812" s="30" t="s">
        <v>1033</v>
      </c>
      <c r="J812" s="30" t="s">
        <v>9</v>
      </c>
      <c r="K812" s="30">
        <v>773</v>
      </c>
      <c r="L812" s="30">
        <v>1</v>
      </c>
      <c r="M812" s="30" t="s">
        <v>24</v>
      </c>
      <c r="N812" s="30" t="s">
        <v>90</v>
      </c>
      <c r="O812" s="31"/>
      <c r="P812" s="30" t="s">
        <v>199</v>
      </c>
      <c r="Q812" s="31"/>
      <c r="R812" s="31" t="str">
        <f t="shared" si="373"/>
        <v>NA</v>
      </c>
      <c r="S812" s="30">
        <v>1</v>
      </c>
      <c r="T812" s="30">
        <v>723</v>
      </c>
      <c r="U812" s="31" t="s">
        <v>8</v>
      </c>
      <c r="V812" s="31"/>
      <c r="W812" s="31"/>
      <c r="X812" s="30" t="s">
        <v>34</v>
      </c>
      <c r="Y812" s="32" t="str">
        <f t="shared" si="379"/>
        <v>NA</v>
      </c>
      <c r="Z812" s="32" t="str">
        <f t="shared" si="380"/>
        <v>NA</v>
      </c>
      <c r="AA812" s="32" t="s">
        <v>8</v>
      </c>
      <c r="AB812" s="30" t="s">
        <v>9</v>
      </c>
      <c r="AC812" s="32">
        <f t="shared" si="374"/>
        <v>12.111111111111111</v>
      </c>
      <c r="AD812" s="32">
        <f t="shared" si="375"/>
        <v>12.111111111111111</v>
      </c>
      <c r="AE812" s="32" t="str">
        <f t="shared" si="376"/>
        <v>NA</v>
      </c>
      <c r="AF812" s="32" t="str">
        <f t="shared" si="381"/>
        <v>NA</v>
      </c>
      <c r="AG812" s="40" t="s">
        <v>8</v>
      </c>
      <c r="AH812" s="94" t="s">
        <v>9</v>
      </c>
      <c r="AI812" s="98">
        <v>90</v>
      </c>
      <c r="AJ812" s="94" t="s">
        <v>9</v>
      </c>
      <c r="AK812" s="40" t="s">
        <v>8</v>
      </c>
      <c r="AL812" s="94" t="s">
        <v>9</v>
      </c>
      <c r="AM812" s="32" t="str">
        <f t="shared" si="382"/>
        <v>NA</v>
      </c>
      <c r="AN812" s="40">
        <f t="shared" si="383"/>
        <v>90</v>
      </c>
      <c r="AO812" s="31" t="s">
        <v>2844</v>
      </c>
      <c r="AP812" s="30">
        <v>2016</v>
      </c>
      <c r="AQ812" s="30" t="s">
        <v>1839</v>
      </c>
      <c r="AR812" s="30" t="s">
        <v>196</v>
      </c>
      <c r="AS812" s="30" t="s">
        <v>600</v>
      </c>
      <c r="AT812" s="30" t="s">
        <v>87</v>
      </c>
      <c r="AU812" s="114" t="str">
        <f t="shared" si="372"/>
        <v>Vasilchenko, D.B., 2016</v>
      </c>
      <c r="AV812" s="24"/>
      <c r="AW812" s="34"/>
    </row>
    <row r="813" spans="1:50" s="22" customFormat="1" ht="13.95" customHeight="1" x14ac:dyDescent="0.3">
      <c r="A813" s="31" t="s">
        <v>2439</v>
      </c>
      <c r="B813" s="98">
        <v>0.8</v>
      </c>
      <c r="C813" s="32" t="s">
        <v>8</v>
      </c>
      <c r="D813" s="31" t="str">
        <f t="shared" si="377"/>
        <v>NA</v>
      </c>
      <c r="E813" s="32">
        <f t="shared" si="378"/>
        <v>0.8</v>
      </c>
      <c r="F813" s="98">
        <v>273</v>
      </c>
      <c r="G813" s="32">
        <f>IF(AND(B813="NA",F813&lt;&gt;"NA"),F813*100/C813,F813*100/B813)</f>
        <v>34125</v>
      </c>
      <c r="H813" s="31" t="s">
        <v>15</v>
      </c>
      <c r="I813" s="30" t="s">
        <v>1035</v>
      </c>
      <c r="J813" s="30" t="s">
        <v>9</v>
      </c>
      <c r="K813" s="31"/>
      <c r="L813" s="31"/>
      <c r="M813" s="30" t="s">
        <v>24</v>
      </c>
      <c r="N813" s="30" t="s">
        <v>56</v>
      </c>
      <c r="O813" s="31"/>
      <c r="P813" s="30" t="s">
        <v>199</v>
      </c>
      <c r="Q813" s="31"/>
      <c r="R813" s="31" t="str">
        <f t="shared" si="373"/>
        <v>NA</v>
      </c>
      <c r="S813" s="30">
        <v>1</v>
      </c>
      <c r="T813" s="30">
        <v>773</v>
      </c>
      <c r="U813" s="31" t="s">
        <v>8</v>
      </c>
      <c r="V813" s="31"/>
      <c r="W813" s="31"/>
      <c r="X813" s="30" t="s">
        <v>29</v>
      </c>
      <c r="Y813" s="32" t="str">
        <f t="shared" si="379"/>
        <v>NA</v>
      </c>
      <c r="Z813" s="32" t="str">
        <f t="shared" si="380"/>
        <v>NA</v>
      </c>
      <c r="AA813" s="32" t="s">
        <v>8</v>
      </c>
      <c r="AB813" s="30" t="s">
        <v>9</v>
      </c>
      <c r="AC813" s="32">
        <f t="shared" si="374"/>
        <v>72.666666666666671</v>
      </c>
      <c r="AD813" s="32">
        <f t="shared" si="375"/>
        <v>72.666666666666671</v>
      </c>
      <c r="AE813" s="32" t="str">
        <f t="shared" si="376"/>
        <v>NA</v>
      </c>
      <c r="AF813" s="32" t="str">
        <f t="shared" si="381"/>
        <v>NA</v>
      </c>
      <c r="AG813" s="40" t="s">
        <v>8</v>
      </c>
      <c r="AH813" s="94" t="s">
        <v>9</v>
      </c>
      <c r="AI813" s="40" t="s">
        <v>8</v>
      </c>
      <c r="AJ813" s="94" t="s">
        <v>9</v>
      </c>
      <c r="AK813" s="98">
        <v>15</v>
      </c>
      <c r="AL813" s="94" t="s">
        <v>9</v>
      </c>
      <c r="AM813" s="32">
        <f t="shared" si="382"/>
        <v>15</v>
      </c>
      <c r="AN813" s="40">
        <f t="shared" si="383"/>
        <v>15</v>
      </c>
      <c r="AO813" s="31" t="s">
        <v>2844</v>
      </c>
      <c r="AP813" s="30">
        <v>2016</v>
      </c>
      <c r="AQ813" s="30" t="s">
        <v>1034</v>
      </c>
      <c r="AR813" s="30" t="s">
        <v>196</v>
      </c>
      <c r="AS813" s="30" t="s">
        <v>705</v>
      </c>
      <c r="AT813" s="30" t="s">
        <v>706</v>
      </c>
      <c r="AU813" s="114" t="str">
        <f t="shared" si="372"/>
        <v>Vedyagin, A.A., 2016</v>
      </c>
      <c r="AV813" s="51" t="s">
        <v>1036</v>
      </c>
      <c r="AW813" s="34"/>
    </row>
    <row r="814" spans="1:50" s="22" customFormat="1" ht="13.95" customHeight="1" x14ac:dyDescent="0.3">
      <c r="A814" s="31" t="s">
        <v>14</v>
      </c>
      <c r="B814" s="98">
        <v>1</v>
      </c>
      <c r="C814" s="32" t="s">
        <v>8</v>
      </c>
      <c r="D814" s="31" t="str">
        <f t="shared" si="377"/>
        <v>NA</v>
      </c>
      <c r="E814" s="32">
        <f t="shared" si="378"/>
        <v>1</v>
      </c>
      <c r="F814" s="98">
        <v>2.9</v>
      </c>
      <c r="G814" s="32">
        <f>IF(AND(B814="NA",F814&lt;&gt;"NA"),F814*100/C814,F814*100/B814)</f>
        <v>290</v>
      </c>
      <c r="H814" s="30" t="s">
        <v>94</v>
      </c>
      <c r="I814" s="30" t="s">
        <v>9</v>
      </c>
      <c r="J814" s="30" t="s">
        <v>9</v>
      </c>
      <c r="K814" s="31"/>
      <c r="L814" s="31"/>
      <c r="M814" s="30" t="s">
        <v>24</v>
      </c>
      <c r="N814" s="31"/>
      <c r="O814" s="31"/>
      <c r="P814" s="30" t="s">
        <v>199</v>
      </c>
      <c r="Q814" s="60">
        <v>8.9</v>
      </c>
      <c r="R814" s="31" t="str">
        <f t="shared" si="373"/>
        <v>NA</v>
      </c>
      <c r="S814" s="30">
        <v>3</v>
      </c>
      <c r="T814" s="30">
        <v>673</v>
      </c>
      <c r="U814" s="31" t="s">
        <v>8</v>
      </c>
      <c r="V814" s="31"/>
      <c r="W814" s="31"/>
      <c r="X814" s="30" t="s">
        <v>29</v>
      </c>
      <c r="Y814" s="32" t="str">
        <f t="shared" si="379"/>
        <v>NA</v>
      </c>
      <c r="Z814" s="32" t="str">
        <f t="shared" si="380"/>
        <v>NA</v>
      </c>
      <c r="AA814" s="32" t="s">
        <v>8</v>
      </c>
      <c r="AB814" s="30" t="s">
        <v>9</v>
      </c>
      <c r="AC814" s="32">
        <f t="shared" si="374"/>
        <v>28.684210526315791</v>
      </c>
      <c r="AD814" s="32">
        <f t="shared" si="375"/>
        <v>28.684210526315791</v>
      </c>
      <c r="AE814" s="32" t="str">
        <f t="shared" si="376"/>
        <v>NA</v>
      </c>
      <c r="AF814" s="32" t="str">
        <f t="shared" si="381"/>
        <v>NA</v>
      </c>
      <c r="AG814" s="40" t="s">
        <v>8</v>
      </c>
      <c r="AH814" s="94" t="s">
        <v>9</v>
      </c>
      <c r="AI814" s="40" t="s">
        <v>8</v>
      </c>
      <c r="AJ814" s="94" t="s">
        <v>9</v>
      </c>
      <c r="AK814" s="98">
        <v>38</v>
      </c>
      <c r="AL814" s="94">
        <v>12.5</v>
      </c>
      <c r="AM814" s="32">
        <f t="shared" si="382"/>
        <v>38</v>
      </c>
      <c r="AN814" s="40">
        <f t="shared" si="383"/>
        <v>38</v>
      </c>
      <c r="AO814" s="31" t="s">
        <v>2854</v>
      </c>
      <c r="AP814" s="30">
        <v>2016</v>
      </c>
      <c r="AQ814" s="30" t="s">
        <v>1844</v>
      </c>
      <c r="AR814" s="49" t="s">
        <v>11</v>
      </c>
      <c r="AS814" s="30" t="s">
        <v>707</v>
      </c>
      <c r="AT814" s="30" t="s">
        <v>519</v>
      </c>
      <c r="AU814" s="114" t="str">
        <f t="shared" si="372"/>
        <v>Zhou, H., 2016</v>
      </c>
      <c r="AV814" s="51" t="s">
        <v>1037</v>
      </c>
      <c r="AW814" s="34" t="s">
        <v>840</v>
      </c>
    </row>
    <row r="815" spans="1:50" s="22" customFormat="1" ht="13.95" customHeight="1" x14ac:dyDescent="0.3">
      <c r="A815" s="31" t="s">
        <v>14</v>
      </c>
      <c r="B815" s="98">
        <v>0.1</v>
      </c>
      <c r="C815" s="32" t="s">
        <v>8</v>
      </c>
      <c r="D815" s="31" t="str">
        <f t="shared" si="377"/>
        <v>NA</v>
      </c>
      <c r="E815" s="32">
        <f t="shared" si="378"/>
        <v>0.1</v>
      </c>
      <c r="F815" s="98">
        <v>2.9</v>
      </c>
      <c r="G815" s="32">
        <f>IF(AND(B815="NA",F815&lt;&gt;"NA"),F815*100/C815,F815*100/B815)</f>
        <v>2900</v>
      </c>
      <c r="H815" s="30" t="s">
        <v>94</v>
      </c>
      <c r="I815" s="30" t="s">
        <v>9</v>
      </c>
      <c r="J815" s="30" t="s">
        <v>9</v>
      </c>
      <c r="K815" s="31"/>
      <c r="L815" s="31"/>
      <c r="M815" s="30" t="s">
        <v>24</v>
      </c>
      <c r="N815" s="31"/>
      <c r="O815" s="31"/>
      <c r="P815" s="30" t="s">
        <v>199</v>
      </c>
      <c r="Q815" s="60">
        <v>8.9</v>
      </c>
      <c r="R815" s="31" t="str">
        <f t="shared" si="373"/>
        <v>NA</v>
      </c>
      <c r="S815" s="30">
        <v>3</v>
      </c>
      <c r="T815" s="30">
        <v>673</v>
      </c>
      <c r="U815" s="31" t="s">
        <v>8</v>
      </c>
      <c r="V815" s="31"/>
      <c r="W815" s="31"/>
      <c r="X815" s="30" t="s">
        <v>29</v>
      </c>
      <c r="Y815" s="32" t="str">
        <f t="shared" si="379"/>
        <v>NA</v>
      </c>
      <c r="Z815" s="32" t="str">
        <f t="shared" si="380"/>
        <v>NA</v>
      </c>
      <c r="AA815" s="32" t="s">
        <v>8</v>
      </c>
      <c r="AB815" s="30" t="s">
        <v>9</v>
      </c>
      <c r="AC815" s="32">
        <v>100</v>
      </c>
      <c r="AD815" s="32">
        <f t="shared" si="375"/>
        <v>100</v>
      </c>
      <c r="AE815" s="32" t="str">
        <f t="shared" si="376"/>
        <v>NA</v>
      </c>
      <c r="AF815" s="32" t="str">
        <f t="shared" si="381"/>
        <v>NA</v>
      </c>
      <c r="AG815" s="40" t="s">
        <v>8</v>
      </c>
      <c r="AH815" s="94" t="s">
        <v>9</v>
      </c>
      <c r="AI815" s="40" t="s">
        <v>8</v>
      </c>
      <c r="AJ815" s="94" t="s">
        <v>9</v>
      </c>
      <c r="AK815" s="98">
        <v>9</v>
      </c>
      <c r="AL815" s="94">
        <v>3.5</v>
      </c>
      <c r="AM815" s="32">
        <f t="shared" si="382"/>
        <v>9</v>
      </c>
      <c r="AN815" s="40">
        <f t="shared" si="383"/>
        <v>9</v>
      </c>
      <c r="AO815" s="31" t="s">
        <v>2854</v>
      </c>
      <c r="AP815" s="30">
        <v>2016</v>
      </c>
      <c r="AQ815" s="30" t="s">
        <v>1844</v>
      </c>
      <c r="AR815" s="49" t="s">
        <v>11</v>
      </c>
      <c r="AS815" s="30" t="s">
        <v>707</v>
      </c>
      <c r="AT815" s="30" t="s">
        <v>519</v>
      </c>
      <c r="AU815" s="114" t="str">
        <f t="shared" si="372"/>
        <v>Zhou, H., 2016</v>
      </c>
      <c r="AV815" s="51" t="s">
        <v>1037</v>
      </c>
      <c r="AW815" s="34" t="s">
        <v>840</v>
      </c>
    </row>
    <row r="816" spans="1:50" s="22" customFormat="1" ht="13.95" customHeight="1" x14ac:dyDescent="0.3">
      <c r="A816" s="31" t="s">
        <v>2439</v>
      </c>
      <c r="B816" s="98">
        <v>1</v>
      </c>
      <c r="C816" s="32" t="s">
        <v>8</v>
      </c>
      <c r="D816" s="31" t="str">
        <f t="shared" si="377"/>
        <v>NA</v>
      </c>
      <c r="E816" s="32">
        <f t="shared" si="378"/>
        <v>1</v>
      </c>
      <c r="F816" s="40"/>
      <c r="G816" s="32" t="s">
        <v>8</v>
      </c>
      <c r="H816" s="30" t="s">
        <v>22</v>
      </c>
      <c r="I816" s="30" t="s">
        <v>1110</v>
      </c>
      <c r="J816" s="30" t="s">
        <v>1112</v>
      </c>
      <c r="K816" s="31"/>
      <c r="L816" s="31"/>
      <c r="M816" s="30" t="s">
        <v>24</v>
      </c>
      <c r="N816" s="49" t="s">
        <v>56</v>
      </c>
      <c r="O816" s="31"/>
      <c r="P816" s="30" t="s">
        <v>199</v>
      </c>
      <c r="Q816" s="60">
        <v>8.5</v>
      </c>
      <c r="R816" s="31" t="str">
        <f t="shared" si="373"/>
        <v>NA</v>
      </c>
      <c r="S816" s="30">
        <v>3</v>
      </c>
      <c r="T816" s="30">
        <v>773</v>
      </c>
      <c r="U816" s="30" t="s">
        <v>1422</v>
      </c>
      <c r="V816" s="30">
        <f t="shared" ref="V816:V831" si="385">15/60</f>
        <v>0.25</v>
      </c>
      <c r="W816" s="30">
        <v>473</v>
      </c>
      <c r="X816" s="49" t="s">
        <v>17</v>
      </c>
      <c r="Y816" s="32">
        <f t="shared" si="379"/>
        <v>1.1000999999999999</v>
      </c>
      <c r="Z816" s="32" t="str">
        <f t="shared" si="380"/>
        <v>NA</v>
      </c>
      <c r="AA816" s="30">
        <v>57.9</v>
      </c>
      <c r="AB816" s="30" t="s">
        <v>9</v>
      </c>
      <c r="AC816" s="32" t="str">
        <f t="shared" si="374"/>
        <v>NA</v>
      </c>
      <c r="AD816" s="32">
        <f t="shared" si="375"/>
        <v>57.9</v>
      </c>
      <c r="AE816" s="32" t="str">
        <f t="shared" si="376"/>
        <v>NA</v>
      </c>
      <c r="AF816" s="32">
        <f t="shared" si="381"/>
        <v>19</v>
      </c>
      <c r="AG816" s="98">
        <v>19</v>
      </c>
      <c r="AH816" s="94" t="s">
        <v>9</v>
      </c>
      <c r="AI816" s="40" t="s">
        <v>8</v>
      </c>
      <c r="AJ816" s="94" t="s">
        <v>9</v>
      </c>
      <c r="AK816" s="40" t="s">
        <v>8</v>
      </c>
      <c r="AL816" s="94" t="s">
        <v>9</v>
      </c>
      <c r="AM816" s="32">
        <f t="shared" si="382"/>
        <v>19</v>
      </c>
      <c r="AN816" s="40">
        <f t="shared" si="383"/>
        <v>19</v>
      </c>
      <c r="AO816" s="31" t="s">
        <v>2844</v>
      </c>
      <c r="AP816" s="30">
        <v>2017</v>
      </c>
      <c r="AQ816" s="30" t="s">
        <v>1845</v>
      </c>
      <c r="AR816" s="30" t="s">
        <v>71</v>
      </c>
      <c r="AS816" s="30" t="s">
        <v>603</v>
      </c>
      <c r="AT816" s="30" t="s">
        <v>604</v>
      </c>
      <c r="AU816" s="114" t="str">
        <f t="shared" ref="AU816:AU879" si="386">AQ816&amp;", "&amp;AP816</f>
        <v>Murata, K., 2017</v>
      </c>
      <c r="AV816" s="24"/>
      <c r="AW816" s="34" t="s">
        <v>827</v>
      </c>
    </row>
    <row r="817" spans="1:49" s="22" customFormat="1" ht="13.95" customHeight="1" x14ac:dyDescent="0.3">
      <c r="A817" s="31" t="s">
        <v>2439</v>
      </c>
      <c r="B817" s="98">
        <v>2</v>
      </c>
      <c r="C817" s="32" t="s">
        <v>8</v>
      </c>
      <c r="D817" s="31" t="str">
        <f t="shared" si="377"/>
        <v>NA</v>
      </c>
      <c r="E817" s="32">
        <f t="shared" si="378"/>
        <v>2</v>
      </c>
      <c r="F817" s="40"/>
      <c r="G817" s="32" t="s">
        <v>8</v>
      </c>
      <c r="H817" s="30" t="s">
        <v>22</v>
      </c>
      <c r="I817" s="30" t="s">
        <v>1110</v>
      </c>
      <c r="J817" s="30" t="s">
        <v>1112</v>
      </c>
      <c r="K817" s="31"/>
      <c r="L817" s="31"/>
      <c r="M817" s="30" t="s">
        <v>24</v>
      </c>
      <c r="N817" s="49" t="s">
        <v>56</v>
      </c>
      <c r="O817" s="31"/>
      <c r="P817" s="30" t="s">
        <v>199</v>
      </c>
      <c r="Q817" s="60">
        <v>8.5</v>
      </c>
      <c r="R817" s="31" t="str">
        <f t="shared" si="373"/>
        <v>NA</v>
      </c>
      <c r="S817" s="30">
        <v>3</v>
      </c>
      <c r="T817" s="30">
        <v>773</v>
      </c>
      <c r="U817" s="30" t="s">
        <v>1422</v>
      </c>
      <c r="V817" s="30">
        <f t="shared" si="385"/>
        <v>0.25</v>
      </c>
      <c r="W817" s="30">
        <v>473</v>
      </c>
      <c r="X817" s="49" t="s">
        <v>17</v>
      </c>
      <c r="Y817" s="32">
        <f t="shared" si="379"/>
        <v>1.1173999999999999</v>
      </c>
      <c r="Z817" s="32" t="str">
        <f t="shared" si="380"/>
        <v>NA</v>
      </c>
      <c r="AA817" s="30">
        <v>30.2</v>
      </c>
      <c r="AB817" s="30" t="s">
        <v>9</v>
      </c>
      <c r="AC817" s="32" t="str">
        <f t="shared" si="374"/>
        <v>NA</v>
      </c>
      <c r="AD817" s="32">
        <f t="shared" si="375"/>
        <v>30.2</v>
      </c>
      <c r="AE817" s="32" t="str">
        <f t="shared" si="376"/>
        <v>NA</v>
      </c>
      <c r="AF817" s="32">
        <f t="shared" si="381"/>
        <v>37</v>
      </c>
      <c r="AG817" s="98">
        <v>37</v>
      </c>
      <c r="AH817" s="94" t="s">
        <v>9</v>
      </c>
      <c r="AI817" s="40" t="s">
        <v>8</v>
      </c>
      <c r="AJ817" s="94" t="s">
        <v>9</v>
      </c>
      <c r="AK817" s="40" t="s">
        <v>8</v>
      </c>
      <c r="AL817" s="94" t="s">
        <v>9</v>
      </c>
      <c r="AM817" s="32">
        <f t="shared" si="382"/>
        <v>37</v>
      </c>
      <c r="AN817" s="40">
        <f t="shared" si="383"/>
        <v>37</v>
      </c>
      <c r="AO817" s="31" t="s">
        <v>2844</v>
      </c>
      <c r="AP817" s="30">
        <v>2017</v>
      </c>
      <c r="AQ817" s="30" t="s">
        <v>1845</v>
      </c>
      <c r="AR817" s="30" t="s">
        <v>71</v>
      </c>
      <c r="AS817" s="30" t="s">
        <v>603</v>
      </c>
      <c r="AT817" s="30" t="s">
        <v>604</v>
      </c>
      <c r="AU817" s="114" t="str">
        <f t="shared" si="386"/>
        <v>Murata, K., 2017</v>
      </c>
      <c r="AV817" s="24"/>
      <c r="AW817" s="34" t="s">
        <v>827</v>
      </c>
    </row>
    <row r="818" spans="1:49" s="22" customFormat="1" ht="13.95" customHeight="1" x14ac:dyDescent="0.3">
      <c r="A818" s="31" t="s">
        <v>2439</v>
      </c>
      <c r="B818" s="98">
        <v>2</v>
      </c>
      <c r="C818" s="32" t="s">
        <v>8</v>
      </c>
      <c r="D818" s="31" t="str">
        <f t="shared" si="377"/>
        <v>NA</v>
      </c>
      <c r="E818" s="32">
        <f t="shared" si="378"/>
        <v>2</v>
      </c>
      <c r="F818" s="40"/>
      <c r="G818" s="32" t="s">
        <v>8</v>
      </c>
      <c r="H818" s="30" t="s">
        <v>22</v>
      </c>
      <c r="I818" s="30" t="s">
        <v>1110</v>
      </c>
      <c r="J818" s="30" t="s">
        <v>1112</v>
      </c>
      <c r="K818" s="31"/>
      <c r="L818" s="31"/>
      <c r="M818" s="30" t="s">
        <v>24</v>
      </c>
      <c r="N818" s="49" t="s">
        <v>56</v>
      </c>
      <c r="O818" s="31"/>
      <c r="P818" s="30" t="s">
        <v>199</v>
      </c>
      <c r="Q818" s="60">
        <v>8.5</v>
      </c>
      <c r="R818" s="31" t="str">
        <f t="shared" si="373"/>
        <v>NA</v>
      </c>
      <c r="S818" s="30">
        <v>10</v>
      </c>
      <c r="T818" s="30">
        <v>1073</v>
      </c>
      <c r="U818" s="30" t="s">
        <v>1422</v>
      </c>
      <c r="V818" s="30">
        <f t="shared" si="385"/>
        <v>0.25</v>
      </c>
      <c r="W818" s="30">
        <v>473</v>
      </c>
      <c r="X818" s="49" t="s">
        <v>17</v>
      </c>
      <c r="Y818" s="32">
        <f t="shared" si="379"/>
        <v>1.1232</v>
      </c>
      <c r="Z818" s="32" t="str">
        <f t="shared" si="380"/>
        <v>NA</v>
      </c>
      <c r="AA818" s="30">
        <v>20.8</v>
      </c>
      <c r="AB818" s="30" t="s">
        <v>9</v>
      </c>
      <c r="AC818" s="32" t="str">
        <f t="shared" si="374"/>
        <v>NA</v>
      </c>
      <c r="AD818" s="32">
        <f t="shared" si="375"/>
        <v>20.8</v>
      </c>
      <c r="AE818" s="32" t="str">
        <f t="shared" si="376"/>
        <v>NA</v>
      </c>
      <c r="AF818" s="32">
        <f t="shared" si="381"/>
        <v>54</v>
      </c>
      <c r="AG818" s="98">
        <v>54</v>
      </c>
      <c r="AH818" s="94" t="s">
        <v>9</v>
      </c>
      <c r="AI818" s="40" t="s">
        <v>8</v>
      </c>
      <c r="AJ818" s="94" t="s">
        <v>9</v>
      </c>
      <c r="AK818" s="98">
        <v>49</v>
      </c>
      <c r="AL818" s="94">
        <v>27</v>
      </c>
      <c r="AM818" s="32">
        <f t="shared" si="382"/>
        <v>54</v>
      </c>
      <c r="AN818" s="40">
        <f t="shared" si="383"/>
        <v>54</v>
      </c>
      <c r="AO818" s="31" t="s">
        <v>2844</v>
      </c>
      <c r="AP818" s="30">
        <v>2017</v>
      </c>
      <c r="AQ818" s="30" t="s">
        <v>1845</v>
      </c>
      <c r="AR818" s="30" t="s">
        <v>71</v>
      </c>
      <c r="AS818" s="30" t="s">
        <v>603</v>
      </c>
      <c r="AT818" s="30" t="s">
        <v>604</v>
      </c>
      <c r="AU818" s="114" t="str">
        <f t="shared" si="386"/>
        <v>Murata, K., 2017</v>
      </c>
      <c r="AV818" s="51" t="s">
        <v>1113</v>
      </c>
      <c r="AW818" s="34" t="s">
        <v>827</v>
      </c>
    </row>
    <row r="819" spans="1:49" s="22" customFormat="1" ht="13.95" customHeight="1" x14ac:dyDescent="0.3">
      <c r="A819" s="31" t="s">
        <v>2439</v>
      </c>
      <c r="B819" s="98">
        <v>2</v>
      </c>
      <c r="C819" s="32" t="s">
        <v>8</v>
      </c>
      <c r="D819" s="31" t="str">
        <f t="shared" si="377"/>
        <v>NA</v>
      </c>
      <c r="E819" s="32">
        <f t="shared" si="378"/>
        <v>2</v>
      </c>
      <c r="F819" s="40"/>
      <c r="G819" s="32" t="s">
        <v>8</v>
      </c>
      <c r="H819" s="30" t="s">
        <v>22</v>
      </c>
      <c r="I819" s="30" t="s">
        <v>1110</v>
      </c>
      <c r="J819" s="30" t="s">
        <v>1112</v>
      </c>
      <c r="K819" s="31"/>
      <c r="L819" s="31"/>
      <c r="M819" s="30" t="s">
        <v>24</v>
      </c>
      <c r="N819" s="49" t="s">
        <v>56</v>
      </c>
      <c r="O819" s="31"/>
      <c r="P819" s="30" t="s">
        <v>199</v>
      </c>
      <c r="Q819" s="60">
        <v>8.5</v>
      </c>
      <c r="R819" s="31" t="str">
        <f t="shared" si="373"/>
        <v>NA</v>
      </c>
      <c r="S819" s="30">
        <v>10</v>
      </c>
      <c r="T819" s="30">
        <f>850+273</f>
        <v>1123</v>
      </c>
      <c r="U819" s="30" t="s">
        <v>1422</v>
      </c>
      <c r="V819" s="30">
        <f t="shared" si="385"/>
        <v>0.25</v>
      </c>
      <c r="W819" s="30">
        <v>473</v>
      </c>
      <c r="X819" s="49" t="s">
        <v>17</v>
      </c>
      <c r="Y819" s="32">
        <f t="shared" si="379"/>
        <v>1.1165</v>
      </c>
      <c r="Z819" s="32" t="str">
        <f t="shared" si="380"/>
        <v>NA</v>
      </c>
      <c r="AA819" s="30">
        <v>14.5</v>
      </c>
      <c r="AB819" s="30" t="s">
        <v>9</v>
      </c>
      <c r="AC819" s="32" t="str">
        <f t="shared" si="374"/>
        <v>NA</v>
      </c>
      <c r="AD819" s="32">
        <f t="shared" si="375"/>
        <v>14.5</v>
      </c>
      <c r="AE819" s="32" t="str">
        <f t="shared" si="376"/>
        <v>NA</v>
      </c>
      <c r="AF819" s="32">
        <f t="shared" si="381"/>
        <v>77</v>
      </c>
      <c r="AG819" s="98">
        <v>77</v>
      </c>
      <c r="AH819" s="94" t="s">
        <v>9</v>
      </c>
      <c r="AI819" s="40" t="s">
        <v>8</v>
      </c>
      <c r="AJ819" s="94" t="s">
        <v>9</v>
      </c>
      <c r="AK819" s="40" t="s">
        <v>8</v>
      </c>
      <c r="AL819" s="94" t="s">
        <v>9</v>
      </c>
      <c r="AM819" s="32">
        <f t="shared" si="382"/>
        <v>77</v>
      </c>
      <c r="AN819" s="40">
        <f t="shared" si="383"/>
        <v>77</v>
      </c>
      <c r="AO819" s="31" t="s">
        <v>2844</v>
      </c>
      <c r="AP819" s="30">
        <v>2017</v>
      </c>
      <c r="AQ819" s="30" t="s">
        <v>1845</v>
      </c>
      <c r="AR819" s="30" t="s">
        <v>71</v>
      </c>
      <c r="AS819" s="30" t="s">
        <v>603</v>
      </c>
      <c r="AT819" s="30" t="s">
        <v>604</v>
      </c>
      <c r="AU819" s="114" t="str">
        <f t="shared" si="386"/>
        <v>Murata, K., 2017</v>
      </c>
      <c r="AV819" s="51" t="s">
        <v>1113</v>
      </c>
      <c r="AW819" s="34" t="s">
        <v>827</v>
      </c>
    </row>
    <row r="820" spans="1:49" s="22" customFormat="1" ht="13.95" customHeight="1" x14ac:dyDescent="0.3">
      <c r="A820" s="31" t="s">
        <v>2439</v>
      </c>
      <c r="B820" s="98">
        <v>2</v>
      </c>
      <c r="C820" s="32" t="s">
        <v>8</v>
      </c>
      <c r="D820" s="31" t="str">
        <f t="shared" si="377"/>
        <v>NA</v>
      </c>
      <c r="E820" s="32">
        <f t="shared" si="378"/>
        <v>2</v>
      </c>
      <c r="F820" s="40"/>
      <c r="G820" s="32" t="s">
        <v>8</v>
      </c>
      <c r="H820" s="30" t="s">
        <v>22</v>
      </c>
      <c r="I820" s="30" t="s">
        <v>1110</v>
      </c>
      <c r="J820" s="30" t="s">
        <v>1112</v>
      </c>
      <c r="K820" s="31"/>
      <c r="L820" s="31"/>
      <c r="M820" s="30" t="s">
        <v>24</v>
      </c>
      <c r="N820" s="49" t="s">
        <v>56</v>
      </c>
      <c r="O820" s="31"/>
      <c r="P820" s="30" t="s">
        <v>199</v>
      </c>
      <c r="Q820" s="60">
        <v>8.5</v>
      </c>
      <c r="R820" s="31" t="str">
        <f t="shared" si="373"/>
        <v>NA</v>
      </c>
      <c r="S820" s="30">
        <v>10</v>
      </c>
      <c r="T820" s="30">
        <v>1173</v>
      </c>
      <c r="U820" s="30" t="s">
        <v>1422</v>
      </c>
      <c r="V820" s="30">
        <f t="shared" si="385"/>
        <v>0.25</v>
      </c>
      <c r="W820" s="30">
        <v>473</v>
      </c>
      <c r="X820" s="49" t="s">
        <v>17</v>
      </c>
      <c r="Y820" s="32">
        <f t="shared" si="379"/>
        <v>1.1269</v>
      </c>
      <c r="Z820" s="32" t="str">
        <f t="shared" si="380"/>
        <v>NA</v>
      </c>
      <c r="AA820" s="30">
        <v>5.9</v>
      </c>
      <c r="AB820" s="30" t="s">
        <v>9</v>
      </c>
      <c r="AC820" s="32" t="str">
        <f t="shared" si="374"/>
        <v>NA</v>
      </c>
      <c r="AD820" s="32">
        <f t="shared" si="375"/>
        <v>5.9</v>
      </c>
      <c r="AE820" s="32" t="str">
        <f t="shared" si="376"/>
        <v>NA</v>
      </c>
      <c r="AF820" s="32">
        <f t="shared" si="381"/>
        <v>191</v>
      </c>
      <c r="AG820" s="98">
        <v>191</v>
      </c>
      <c r="AH820" s="94" t="s">
        <v>9</v>
      </c>
      <c r="AI820" s="40" t="s">
        <v>8</v>
      </c>
      <c r="AJ820" s="94" t="s">
        <v>9</v>
      </c>
      <c r="AK820" s="40" t="s">
        <v>8</v>
      </c>
      <c r="AL820" s="94" t="s">
        <v>9</v>
      </c>
      <c r="AM820" s="32">
        <f t="shared" si="382"/>
        <v>191</v>
      </c>
      <c r="AN820" s="40">
        <f t="shared" si="383"/>
        <v>191</v>
      </c>
      <c r="AO820" s="31" t="s">
        <v>2844</v>
      </c>
      <c r="AP820" s="30">
        <v>2017</v>
      </c>
      <c r="AQ820" s="30" t="s">
        <v>1845</v>
      </c>
      <c r="AR820" s="30" t="s">
        <v>71</v>
      </c>
      <c r="AS820" s="30" t="s">
        <v>603</v>
      </c>
      <c r="AT820" s="30" t="s">
        <v>604</v>
      </c>
      <c r="AU820" s="114" t="str">
        <f t="shared" si="386"/>
        <v>Murata, K., 2017</v>
      </c>
      <c r="AV820" s="51" t="s">
        <v>1113</v>
      </c>
      <c r="AW820" s="34" t="s">
        <v>827</v>
      </c>
    </row>
    <row r="821" spans="1:49" s="22" customFormat="1" x14ac:dyDescent="0.3">
      <c r="A821" s="31" t="s">
        <v>2439</v>
      </c>
      <c r="B821" s="98">
        <v>0.5</v>
      </c>
      <c r="C821" s="32" t="s">
        <v>8</v>
      </c>
      <c r="D821" s="31" t="str">
        <f t="shared" si="377"/>
        <v>NA</v>
      </c>
      <c r="E821" s="32">
        <f t="shared" si="378"/>
        <v>0.5</v>
      </c>
      <c r="F821" s="40"/>
      <c r="G821" s="32" t="s">
        <v>8</v>
      </c>
      <c r="H821" s="30" t="s">
        <v>997</v>
      </c>
      <c r="I821" s="30" t="s">
        <v>1111</v>
      </c>
      <c r="J821" s="30" t="s">
        <v>9</v>
      </c>
      <c r="K821" s="30">
        <v>773</v>
      </c>
      <c r="L821" s="30">
        <v>1</v>
      </c>
      <c r="M821" s="30" t="s">
        <v>24</v>
      </c>
      <c r="N821" s="49" t="s">
        <v>56</v>
      </c>
      <c r="O821" s="31"/>
      <c r="P821" s="30" t="s">
        <v>199</v>
      </c>
      <c r="Q821" s="60">
        <v>9.3000000000000007</v>
      </c>
      <c r="R821" s="31" t="str">
        <f t="shared" si="373"/>
        <v>NA</v>
      </c>
      <c r="S821" s="30">
        <v>3</v>
      </c>
      <c r="T821" s="30">
        <v>773</v>
      </c>
      <c r="U821" s="30" t="s">
        <v>1422</v>
      </c>
      <c r="V821" s="30">
        <f t="shared" si="385"/>
        <v>0.25</v>
      </c>
      <c r="W821" s="30">
        <v>473</v>
      </c>
      <c r="X821" s="49" t="s">
        <v>17</v>
      </c>
      <c r="Y821" s="32">
        <f t="shared" si="379"/>
        <v>1.0905</v>
      </c>
      <c r="Z821" s="32" t="str">
        <f t="shared" si="380"/>
        <v>NA</v>
      </c>
      <c r="AA821" s="30">
        <v>72.7</v>
      </c>
      <c r="AB821" s="30" t="s">
        <v>9</v>
      </c>
      <c r="AC821" s="32" t="str">
        <f t="shared" si="374"/>
        <v>NA</v>
      </c>
      <c r="AD821" s="32">
        <f t="shared" si="375"/>
        <v>72.7</v>
      </c>
      <c r="AE821" s="32" t="str">
        <f t="shared" si="376"/>
        <v>NA</v>
      </c>
      <c r="AF821" s="32">
        <f t="shared" si="381"/>
        <v>15</v>
      </c>
      <c r="AG821" s="98">
        <v>15</v>
      </c>
      <c r="AH821" s="94" t="s">
        <v>9</v>
      </c>
      <c r="AI821" s="40" t="s">
        <v>8</v>
      </c>
      <c r="AJ821" s="94" t="s">
        <v>9</v>
      </c>
      <c r="AK821" s="98">
        <v>11</v>
      </c>
      <c r="AL821" s="94">
        <v>10</v>
      </c>
      <c r="AM821" s="32">
        <f t="shared" si="382"/>
        <v>15</v>
      </c>
      <c r="AN821" s="40">
        <f t="shared" si="383"/>
        <v>15</v>
      </c>
      <c r="AO821" s="31" t="s">
        <v>2844</v>
      </c>
      <c r="AP821" s="30">
        <v>2017</v>
      </c>
      <c r="AQ821" s="30" t="s">
        <v>1845</v>
      </c>
      <c r="AR821" s="30" t="s">
        <v>71</v>
      </c>
      <c r="AS821" s="30" t="s">
        <v>603</v>
      </c>
      <c r="AT821" s="30" t="s">
        <v>604</v>
      </c>
      <c r="AU821" s="114" t="str">
        <f t="shared" si="386"/>
        <v>Murata, K., 2017</v>
      </c>
      <c r="AV821" s="24"/>
      <c r="AW821" s="34" t="s">
        <v>1114</v>
      </c>
    </row>
    <row r="822" spans="1:49" s="22" customFormat="1" x14ac:dyDescent="0.3">
      <c r="A822" s="31" t="s">
        <v>2439</v>
      </c>
      <c r="B822" s="98">
        <v>1</v>
      </c>
      <c r="C822" s="32" t="s">
        <v>8</v>
      </c>
      <c r="D822" s="31" t="str">
        <f t="shared" si="377"/>
        <v>NA</v>
      </c>
      <c r="E822" s="32">
        <f t="shared" si="378"/>
        <v>1</v>
      </c>
      <c r="F822" s="40"/>
      <c r="G822" s="32" t="s">
        <v>8</v>
      </c>
      <c r="H822" s="30" t="s">
        <v>997</v>
      </c>
      <c r="I822" s="30" t="s">
        <v>1111</v>
      </c>
      <c r="J822" s="30" t="s">
        <v>9</v>
      </c>
      <c r="K822" s="30">
        <v>773</v>
      </c>
      <c r="L822" s="30">
        <v>1</v>
      </c>
      <c r="M822" s="30" t="s">
        <v>24</v>
      </c>
      <c r="N822" s="49" t="s">
        <v>56</v>
      </c>
      <c r="O822" s="31"/>
      <c r="P822" s="30" t="s">
        <v>199</v>
      </c>
      <c r="Q822" s="60">
        <v>9.3000000000000007</v>
      </c>
      <c r="R822" s="31" t="str">
        <f t="shared" si="373"/>
        <v>NA</v>
      </c>
      <c r="S822" s="30">
        <v>3</v>
      </c>
      <c r="T822" s="30">
        <v>773</v>
      </c>
      <c r="U822" s="30" t="s">
        <v>1422</v>
      </c>
      <c r="V822" s="30">
        <f t="shared" si="385"/>
        <v>0.25</v>
      </c>
      <c r="W822" s="30">
        <v>473</v>
      </c>
      <c r="X822" s="49" t="s">
        <v>17</v>
      </c>
      <c r="Y822" s="32">
        <f t="shared" si="379"/>
        <v>1.1095999999999999</v>
      </c>
      <c r="Z822" s="32" t="str">
        <f t="shared" si="380"/>
        <v>NA</v>
      </c>
      <c r="AA822" s="30">
        <v>29.2</v>
      </c>
      <c r="AB822" s="30" t="s">
        <v>9</v>
      </c>
      <c r="AC822" s="32" t="str">
        <f t="shared" si="374"/>
        <v>NA</v>
      </c>
      <c r="AD822" s="32">
        <f t="shared" si="375"/>
        <v>29.2</v>
      </c>
      <c r="AE822" s="32" t="str">
        <f t="shared" si="376"/>
        <v>NA</v>
      </c>
      <c r="AF822" s="32">
        <f t="shared" si="381"/>
        <v>38</v>
      </c>
      <c r="AG822" s="98">
        <v>38</v>
      </c>
      <c r="AH822" s="94" t="s">
        <v>9</v>
      </c>
      <c r="AI822" s="40" t="s">
        <v>8</v>
      </c>
      <c r="AJ822" s="94" t="s">
        <v>9</v>
      </c>
      <c r="AK822" s="98">
        <v>41</v>
      </c>
      <c r="AL822" s="94">
        <v>9</v>
      </c>
      <c r="AM822" s="32">
        <f t="shared" si="382"/>
        <v>38</v>
      </c>
      <c r="AN822" s="40">
        <f t="shared" si="383"/>
        <v>38</v>
      </c>
      <c r="AO822" s="31" t="s">
        <v>2844</v>
      </c>
      <c r="AP822" s="30">
        <v>2017</v>
      </c>
      <c r="AQ822" s="30" t="s">
        <v>1845</v>
      </c>
      <c r="AR822" s="30" t="s">
        <v>71</v>
      </c>
      <c r="AS822" s="30" t="s">
        <v>603</v>
      </c>
      <c r="AT822" s="30" t="s">
        <v>604</v>
      </c>
      <c r="AU822" s="114" t="str">
        <f t="shared" si="386"/>
        <v>Murata, K., 2017</v>
      </c>
      <c r="AV822" s="24"/>
      <c r="AW822" s="34" t="s">
        <v>1114</v>
      </c>
    </row>
    <row r="823" spans="1:49" s="22" customFormat="1" ht="13.95" customHeight="1" x14ac:dyDescent="0.3">
      <c r="A823" s="31" t="s">
        <v>2439</v>
      </c>
      <c r="B823" s="98">
        <v>2</v>
      </c>
      <c r="C823" s="32" t="s">
        <v>8</v>
      </c>
      <c r="D823" s="31" t="str">
        <f t="shared" si="377"/>
        <v>NA</v>
      </c>
      <c r="E823" s="32">
        <f t="shared" si="378"/>
        <v>2</v>
      </c>
      <c r="F823" s="40"/>
      <c r="G823" s="32" t="s">
        <v>8</v>
      </c>
      <c r="H823" s="30" t="s">
        <v>997</v>
      </c>
      <c r="I823" s="30" t="s">
        <v>1111</v>
      </c>
      <c r="J823" s="30" t="s">
        <v>9</v>
      </c>
      <c r="K823" s="30">
        <v>773</v>
      </c>
      <c r="L823" s="30">
        <v>1</v>
      </c>
      <c r="M823" s="30" t="s">
        <v>24</v>
      </c>
      <c r="N823" s="49" t="s">
        <v>56</v>
      </c>
      <c r="O823" s="31"/>
      <c r="P823" s="30" t="s">
        <v>199</v>
      </c>
      <c r="Q823" s="60">
        <v>9.3000000000000007</v>
      </c>
      <c r="R823" s="31" t="str">
        <f t="shared" si="373"/>
        <v>NA</v>
      </c>
      <c r="S823" s="30">
        <v>3</v>
      </c>
      <c r="T823" s="30">
        <v>773</v>
      </c>
      <c r="U823" s="30" t="s">
        <v>1422</v>
      </c>
      <c r="V823" s="30">
        <f t="shared" si="385"/>
        <v>0.25</v>
      </c>
      <c r="W823" s="30">
        <v>473</v>
      </c>
      <c r="X823" s="49" t="s">
        <v>17</v>
      </c>
      <c r="Y823" s="32">
        <f t="shared" si="379"/>
        <v>1.1340000000000001</v>
      </c>
      <c r="Z823" s="32" t="str">
        <f t="shared" si="380"/>
        <v>NA</v>
      </c>
      <c r="AA823" s="30">
        <v>21</v>
      </c>
      <c r="AB823" s="30" t="s">
        <v>9</v>
      </c>
      <c r="AC823" s="32" t="str">
        <f t="shared" si="374"/>
        <v>NA</v>
      </c>
      <c r="AD823" s="32">
        <f t="shared" si="375"/>
        <v>21</v>
      </c>
      <c r="AE823" s="32" t="str">
        <f t="shared" si="376"/>
        <v>NA</v>
      </c>
      <c r="AF823" s="32">
        <f t="shared" si="381"/>
        <v>54</v>
      </c>
      <c r="AG823" s="98">
        <v>54</v>
      </c>
      <c r="AH823" s="94" t="s">
        <v>9</v>
      </c>
      <c r="AI823" s="40" t="s">
        <v>8</v>
      </c>
      <c r="AJ823" s="94" t="s">
        <v>9</v>
      </c>
      <c r="AK823" s="98">
        <v>52</v>
      </c>
      <c r="AL823" s="94">
        <v>25</v>
      </c>
      <c r="AM823" s="32">
        <f t="shared" si="382"/>
        <v>54</v>
      </c>
      <c r="AN823" s="40">
        <f t="shared" si="383"/>
        <v>54</v>
      </c>
      <c r="AO823" s="31" t="s">
        <v>2844</v>
      </c>
      <c r="AP823" s="30">
        <v>2017</v>
      </c>
      <c r="AQ823" s="30" t="s">
        <v>1845</v>
      </c>
      <c r="AR823" s="30" t="s">
        <v>71</v>
      </c>
      <c r="AS823" s="30" t="s">
        <v>603</v>
      </c>
      <c r="AT823" s="30" t="s">
        <v>604</v>
      </c>
      <c r="AU823" s="114" t="str">
        <f t="shared" si="386"/>
        <v>Murata, K., 2017</v>
      </c>
      <c r="AV823" s="24"/>
      <c r="AW823" s="34" t="s">
        <v>1114</v>
      </c>
    </row>
    <row r="824" spans="1:49" s="22" customFormat="1" ht="13.95" customHeight="1" x14ac:dyDescent="0.3">
      <c r="A824" s="31" t="s">
        <v>2439</v>
      </c>
      <c r="B824" s="98">
        <v>2</v>
      </c>
      <c r="C824" s="32" t="s">
        <v>8</v>
      </c>
      <c r="D824" s="31" t="str">
        <f t="shared" si="377"/>
        <v>NA</v>
      </c>
      <c r="E824" s="32">
        <f t="shared" si="378"/>
        <v>2</v>
      </c>
      <c r="F824" s="40"/>
      <c r="G824" s="32" t="s">
        <v>8</v>
      </c>
      <c r="H824" s="30" t="s">
        <v>997</v>
      </c>
      <c r="I824" s="30" t="s">
        <v>1111</v>
      </c>
      <c r="J824" s="30" t="s">
        <v>9</v>
      </c>
      <c r="K824" s="30">
        <v>773</v>
      </c>
      <c r="L824" s="30">
        <v>1</v>
      </c>
      <c r="M824" s="30" t="s">
        <v>24</v>
      </c>
      <c r="N824" s="49" t="s">
        <v>56</v>
      </c>
      <c r="O824" s="31"/>
      <c r="P824" s="30" t="s">
        <v>199</v>
      </c>
      <c r="Q824" s="60">
        <v>9.3000000000000007</v>
      </c>
      <c r="R824" s="31" t="str">
        <f t="shared" si="373"/>
        <v>NA</v>
      </c>
      <c r="S824" s="30">
        <v>10</v>
      </c>
      <c r="T824" s="30">
        <v>1073</v>
      </c>
      <c r="U824" s="30" t="s">
        <v>1422</v>
      </c>
      <c r="V824" s="30">
        <f t="shared" si="385"/>
        <v>0.25</v>
      </c>
      <c r="W824" s="30">
        <v>473</v>
      </c>
      <c r="X824" s="49" t="s">
        <v>17</v>
      </c>
      <c r="Y824" s="32">
        <f t="shared" si="379"/>
        <v>1.1242000000000001</v>
      </c>
      <c r="Z824" s="32" t="str">
        <f t="shared" si="380"/>
        <v>NA</v>
      </c>
      <c r="AA824" s="30">
        <v>15.4</v>
      </c>
      <c r="AB824" s="30" t="s">
        <v>9</v>
      </c>
      <c r="AC824" s="32" t="str">
        <f t="shared" si="374"/>
        <v>NA</v>
      </c>
      <c r="AD824" s="32">
        <f t="shared" si="375"/>
        <v>15.4</v>
      </c>
      <c r="AE824" s="32" t="str">
        <f t="shared" si="376"/>
        <v>NA</v>
      </c>
      <c r="AF824" s="32">
        <f t="shared" si="381"/>
        <v>73</v>
      </c>
      <c r="AG824" s="98">
        <v>73</v>
      </c>
      <c r="AH824" s="94" t="s">
        <v>9</v>
      </c>
      <c r="AI824" s="40" t="s">
        <v>8</v>
      </c>
      <c r="AJ824" s="94" t="s">
        <v>9</v>
      </c>
      <c r="AK824" s="98">
        <v>64</v>
      </c>
      <c r="AL824" s="94">
        <v>20</v>
      </c>
      <c r="AM824" s="32">
        <f t="shared" si="382"/>
        <v>73</v>
      </c>
      <c r="AN824" s="40">
        <f t="shared" si="383"/>
        <v>73</v>
      </c>
      <c r="AO824" s="31" t="s">
        <v>2844</v>
      </c>
      <c r="AP824" s="30">
        <v>2017</v>
      </c>
      <c r="AQ824" s="30" t="s">
        <v>1845</v>
      </c>
      <c r="AR824" s="30" t="s">
        <v>71</v>
      </c>
      <c r="AS824" s="30" t="s">
        <v>603</v>
      </c>
      <c r="AT824" s="30" t="s">
        <v>604</v>
      </c>
      <c r="AU824" s="114" t="str">
        <f t="shared" si="386"/>
        <v>Murata, K., 2017</v>
      </c>
      <c r="AV824" s="51" t="s">
        <v>1113</v>
      </c>
      <c r="AW824" s="34" t="s">
        <v>1114</v>
      </c>
    </row>
    <row r="825" spans="1:49" s="22" customFormat="1" ht="13.95" customHeight="1" x14ac:dyDescent="0.3">
      <c r="A825" s="31" t="s">
        <v>2439</v>
      </c>
      <c r="B825" s="98">
        <v>2</v>
      </c>
      <c r="C825" s="32" t="s">
        <v>8</v>
      </c>
      <c r="D825" s="31" t="str">
        <f t="shared" si="377"/>
        <v>NA</v>
      </c>
      <c r="E825" s="32">
        <f t="shared" si="378"/>
        <v>2</v>
      </c>
      <c r="F825" s="40"/>
      <c r="G825" s="32" t="s">
        <v>8</v>
      </c>
      <c r="H825" s="30" t="s">
        <v>997</v>
      </c>
      <c r="I825" s="30" t="s">
        <v>1111</v>
      </c>
      <c r="J825" s="30" t="s">
        <v>9</v>
      </c>
      <c r="K825" s="30">
        <v>773</v>
      </c>
      <c r="L825" s="30">
        <v>1</v>
      </c>
      <c r="M825" s="30" t="s">
        <v>24</v>
      </c>
      <c r="N825" s="49" t="s">
        <v>56</v>
      </c>
      <c r="O825" s="31"/>
      <c r="P825" s="30" t="s">
        <v>199</v>
      </c>
      <c r="Q825" s="60">
        <v>9.3000000000000007</v>
      </c>
      <c r="R825" s="31" t="str">
        <f t="shared" si="373"/>
        <v>NA</v>
      </c>
      <c r="S825" s="30">
        <v>10</v>
      </c>
      <c r="T825" s="30">
        <v>1123</v>
      </c>
      <c r="U825" s="30" t="s">
        <v>1422</v>
      </c>
      <c r="V825" s="30">
        <f t="shared" si="385"/>
        <v>0.25</v>
      </c>
      <c r="W825" s="30">
        <v>473</v>
      </c>
      <c r="X825" s="49" t="s">
        <v>17</v>
      </c>
      <c r="Y825" s="32">
        <f t="shared" si="379"/>
        <v>1.1232</v>
      </c>
      <c r="Z825" s="32" t="str">
        <f t="shared" si="380"/>
        <v>NA</v>
      </c>
      <c r="AA825" s="30">
        <v>7.8</v>
      </c>
      <c r="AB825" s="30" t="s">
        <v>9</v>
      </c>
      <c r="AC825" s="32" t="str">
        <f t="shared" si="374"/>
        <v>NA</v>
      </c>
      <c r="AD825" s="32">
        <f t="shared" si="375"/>
        <v>7.8</v>
      </c>
      <c r="AE825" s="32" t="str">
        <f t="shared" si="376"/>
        <v>NA</v>
      </c>
      <c r="AF825" s="32">
        <f t="shared" si="381"/>
        <v>144</v>
      </c>
      <c r="AG825" s="98">
        <v>144</v>
      </c>
      <c r="AH825" s="94" t="s">
        <v>9</v>
      </c>
      <c r="AI825" s="40" t="s">
        <v>8</v>
      </c>
      <c r="AJ825" s="94" t="s">
        <v>9</v>
      </c>
      <c r="AK825" s="98">
        <v>99</v>
      </c>
      <c r="AL825" s="94">
        <v>55</v>
      </c>
      <c r="AM825" s="32">
        <f t="shared" si="382"/>
        <v>144</v>
      </c>
      <c r="AN825" s="40">
        <f t="shared" si="383"/>
        <v>144</v>
      </c>
      <c r="AO825" s="31" t="s">
        <v>2844</v>
      </c>
      <c r="AP825" s="30">
        <v>2017</v>
      </c>
      <c r="AQ825" s="30" t="s">
        <v>1845</v>
      </c>
      <c r="AR825" s="30" t="s">
        <v>71</v>
      </c>
      <c r="AS825" s="30" t="s">
        <v>603</v>
      </c>
      <c r="AT825" s="30" t="s">
        <v>604</v>
      </c>
      <c r="AU825" s="114" t="str">
        <f t="shared" si="386"/>
        <v>Murata, K., 2017</v>
      </c>
      <c r="AV825" s="51" t="s">
        <v>1113</v>
      </c>
      <c r="AW825" s="34" t="s">
        <v>1114</v>
      </c>
    </row>
    <row r="826" spans="1:49" s="22" customFormat="1" ht="13.95" customHeight="1" x14ac:dyDescent="0.3">
      <c r="A826" s="31" t="s">
        <v>2439</v>
      </c>
      <c r="B826" s="98">
        <v>2</v>
      </c>
      <c r="C826" s="32" t="s">
        <v>8</v>
      </c>
      <c r="D826" s="31" t="str">
        <f t="shared" si="377"/>
        <v>NA</v>
      </c>
      <c r="E826" s="32">
        <f t="shared" si="378"/>
        <v>2</v>
      </c>
      <c r="F826" s="40"/>
      <c r="G826" s="32" t="s">
        <v>8</v>
      </c>
      <c r="H826" s="30" t="s">
        <v>997</v>
      </c>
      <c r="I826" s="30" t="s">
        <v>1111</v>
      </c>
      <c r="J826" s="30" t="s">
        <v>9</v>
      </c>
      <c r="K826" s="30">
        <v>773</v>
      </c>
      <c r="L826" s="30">
        <v>1</v>
      </c>
      <c r="M826" s="30" t="s">
        <v>24</v>
      </c>
      <c r="N826" s="49" t="s">
        <v>56</v>
      </c>
      <c r="O826" s="31"/>
      <c r="P826" s="30" t="s">
        <v>199</v>
      </c>
      <c r="Q826" s="60">
        <v>9.3000000000000007</v>
      </c>
      <c r="R826" s="31" t="str">
        <f t="shared" si="373"/>
        <v>NA</v>
      </c>
      <c r="S826" s="30">
        <v>10</v>
      </c>
      <c r="T826" s="30">
        <v>1173</v>
      </c>
      <c r="U826" s="30" t="s">
        <v>1422</v>
      </c>
      <c r="V826" s="30">
        <f t="shared" si="385"/>
        <v>0.25</v>
      </c>
      <c r="W826" s="30">
        <v>473</v>
      </c>
      <c r="X826" s="49" t="s">
        <v>17</v>
      </c>
      <c r="Y826" s="32">
        <f t="shared" si="379"/>
        <v>1.1135999999999999</v>
      </c>
      <c r="Z826" s="32" t="str">
        <f t="shared" si="380"/>
        <v>NA</v>
      </c>
      <c r="AA826" s="30">
        <v>5.8</v>
      </c>
      <c r="AB826" s="30" t="s">
        <v>9</v>
      </c>
      <c r="AC826" s="32" t="str">
        <f t="shared" si="374"/>
        <v>NA</v>
      </c>
      <c r="AD826" s="32">
        <f t="shared" si="375"/>
        <v>5.8</v>
      </c>
      <c r="AE826" s="32" t="str">
        <f t="shared" si="376"/>
        <v>NA</v>
      </c>
      <c r="AF826" s="32">
        <f t="shared" si="381"/>
        <v>192</v>
      </c>
      <c r="AG826" s="98">
        <v>192</v>
      </c>
      <c r="AH826" s="94" t="s">
        <v>9</v>
      </c>
      <c r="AI826" s="40" t="s">
        <v>8</v>
      </c>
      <c r="AJ826" s="94" t="s">
        <v>9</v>
      </c>
      <c r="AK826" s="98">
        <v>226</v>
      </c>
      <c r="AL826" s="94">
        <v>120</v>
      </c>
      <c r="AM826" s="32">
        <f t="shared" si="382"/>
        <v>192</v>
      </c>
      <c r="AN826" s="40">
        <f t="shared" si="383"/>
        <v>192</v>
      </c>
      <c r="AO826" s="31" t="s">
        <v>2844</v>
      </c>
      <c r="AP826" s="30">
        <v>2017</v>
      </c>
      <c r="AQ826" s="30" t="s">
        <v>1845</v>
      </c>
      <c r="AR826" s="30" t="s">
        <v>71</v>
      </c>
      <c r="AS826" s="30" t="s">
        <v>603</v>
      </c>
      <c r="AT826" s="30" t="s">
        <v>604</v>
      </c>
      <c r="AU826" s="114" t="str">
        <f t="shared" si="386"/>
        <v>Murata, K., 2017</v>
      </c>
      <c r="AV826" s="51" t="s">
        <v>1113</v>
      </c>
      <c r="AW826" s="34" t="s">
        <v>1114</v>
      </c>
    </row>
    <row r="827" spans="1:49" s="22" customFormat="1" ht="13.95" customHeight="1" x14ac:dyDescent="0.3">
      <c r="A827" s="31" t="s">
        <v>2439</v>
      </c>
      <c r="B827" s="98">
        <v>0.2</v>
      </c>
      <c r="C827" s="32" t="s">
        <v>8</v>
      </c>
      <c r="D827" s="31" t="str">
        <f t="shared" si="377"/>
        <v>NA</v>
      </c>
      <c r="E827" s="32">
        <f t="shared" si="378"/>
        <v>0.2</v>
      </c>
      <c r="F827" s="40"/>
      <c r="G827" s="32" t="s">
        <v>8</v>
      </c>
      <c r="H827" s="30" t="s">
        <v>61</v>
      </c>
      <c r="I827" s="30" t="s">
        <v>1111</v>
      </c>
      <c r="J827" s="30" t="s">
        <v>9</v>
      </c>
      <c r="K827" s="30">
        <v>773</v>
      </c>
      <c r="L827" s="30">
        <v>1</v>
      </c>
      <c r="M827" s="30" t="s">
        <v>24</v>
      </c>
      <c r="N827" s="49" t="s">
        <v>56</v>
      </c>
      <c r="O827" s="31"/>
      <c r="P827" s="30" t="s">
        <v>199</v>
      </c>
      <c r="Q827" s="60">
        <v>9.3000000000000007</v>
      </c>
      <c r="R827" s="31" t="str">
        <f t="shared" si="373"/>
        <v>NA</v>
      </c>
      <c r="S827" s="30">
        <v>3</v>
      </c>
      <c r="T827" s="30">
        <v>773</v>
      </c>
      <c r="U827" s="30" t="s">
        <v>1422</v>
      </c>
      <c r="V827" s="30">
        <f t="shared" si="385"/>
        <v>0.25</v>
      </c>
      <c r="W827" s="30">
        <v>473</v>
      </c>
      <c r="X827" s="49" t="s">
        <v>17</v>
      </c>
      <c r="Y827" s="32">
        <f t="shared" si="379"/>
        <v>1.127</v>
      </c>
      <c r="Z827" s="32" t="str">
        <f t="shared" si="380"/>
        <v>NA</v>
      </c>
      <c r="AA827" s="30">
        <v>32.200000000000003</v>
      </c>
      <c r="AB827" s="30" t="s">
        <v>9</v>
      </c>
      <c r="AC827" s="32" t="str">
        <f t="shared" si="374"/>
        <v>NA</v>
      </c>
      <c r="AD827" s="32">
        <f t="shared" si="375"/>
        <v>32.200000000000003</v>
      </c>
      <c r="AE827" s="32" t="str">
        <f t="shared" si="376"/>
        <v>NA</v>
      </c>
      <c r="AF827" s="32">
        <f t="shared" si="381"/>
        <v>35</v>
      </c>
      <c r="AG827" s="98">
        <v>35</v>
      </c>
      <c r="AH827" s="94" t="s">
        <v>9</v>
      </c>
      <c r="AI827" s="40" t="s">
        <v>8</v>
      </c>
      <c r="AJ827" s="94" t="s">
        <v>9</v>
      </c>
      <c r="AK827" s="40" t="s">
        <v>8</v>
      </c>
      <c r="AL827" s="94" t="s">
        <v>9</v>
      </c>
      <c r="AM827" s="32">
        <f t="shared" si="382"/>
        <v>35</v>
      </c>
      <c r="AN827" s="40">
        <f t="shared" si="383"/>
        <v>35</v>
      </c>
      <c r="AO827" s="31" t="s">
        <v>2844</v>
      </c>
      <c r="AP827" s="30">
        <v>2017</v>
      </c>
      <c r="AQ827" s="30" t="s">
        <v>1845</v>
      </c>
      <c r="AR827" s="30" t="s">
        <v>71</v>
      </c>
      <c r="AS827" s="30" t="s">
        <v>603</v>
      </c>
      <c r="AT827" s="30" t="s">
        <v>604</v>
      </c>
      <c r="AU827" s="114" t="str">
        <f t="shared" si="386"/>
        <v>Murata, K., 2017</v>
      </c>
      <c r="AV827" s="24"/>
      <c r="AW827" s="34" t="s">
        <v>1114</v>
      </c>
    </row>
    <row r="828" spans="1:49" s="22" customFormat="1" ht="13.95" customHeight="1" x14ac:dyDescent="0.3">
      <c r="A828" s="31" t="s">
        <v>2439</v>
      </c>
      <c r="B828" s="98">
        <v>0.5</v>
      </c>
      <c r="C828" s="32" t="s">
        <v>8</v>
      </c>
      <c r="D828" s="31" t="str">
        <f t="shared" si="377"/>
        <v>NA</v>
      </c>
      <c r="E828" s="32">
        <f t="shared" si="378"/>
        <v>0.5</v>
      </c>
      <c r="F828" s="40"/>
      <c r="G828" s="32" t="s">
        <v>8</v>
      </c>
      <c r="H828" s="30" t="s">
        <v>61</v>
      </c>
      <c r="I828" s="30" t="s">
        <v>1111</v>
      </c>
      <c r="J828" s="30" t="s">
        <v>9</v>
      </c>
      <c r="K828" s="30">
        <v>773</v>
      </c>
      <c r="L828" s="30">
        <v>1</v>
      </c>
      <c r="M828" s="30" t="s">
        <v>24</v>
      </c>
      <c r="N828" s="49" t="s">
        <v>56</v>
      </c>
      <c r="O828" s="31"/>
      <c r="P828" s="30" t="s">
        <v>199</v>
      </c>
      <c r="Q828" s="60">
        <v>9.3000000000000007</v>
      </c>
      <c r="R828" s="31" t="str">
        <f t="shared" si="373"/>
        <v>NA</v>
      </c>
      <c r="S828" s="30">
        <v>3</v>
      </c>
      <c r="T828" s="30">
        <v>773</v>
      </c>
      <c r="U828" s="30" t="s">
        <v>1422</v>
      </c>
      <c r="V828" s="30">
        <f t="shared" si="385"/>
        <v>0.25</v>
      </c>
      <c r="W828" s="30">
        <v>473</v>
      </c>
      <c r="X828" s="49" t="s">
        <v>17</v>
      </c>
      <c r="Y828" s="32">
        <f t="shared" si="379"/>
        <v>1.107</v>
      </c>
      <c r="Z828" s="32" t="str">
        <f t="shared" si="380"/>
        <v>NA</v>
      </c>
      <c r="AA828" s="30">
        <v>27</v>
      </c>
      <c r="AB828" s="30" t="s">
        <v>9</v>
      </c>
      <c r="AC828" s="32" t="str">
        <f t="shared" si="374"/>
        <v>NA</v>
      </c>
      <c r="AD828" s="32">
        <f t="shared" si="375"/>
        <v>27</v>
      </c>
      <c r="AE828" s="32" t="str">
        <f t="shared" si="376"/>
        <v>NA</v>
      </c>
      <c r="AF828" s="32">
        <f t="shared" si="381"/>
        <v>41</v>
      </c>
      <c r="AG828" s="98">
        <v>41</v>
      </c>
      <c r="AH828" s="94" t="s">
        <v>9</v>
      </c>
      <c r="AI828" s="40" t="s">
        <v>8</v>
      </c>
      <c r="AJ828" s="94" t="s">
        <v>9</v>
      </c>
      <c r="AK828" s="40" t="s">
        <v>8</v>
      </c>
      <c r="AL828" s="94" t="s">
        <v>9</v>
      </c>
      <c r="AM828" s="32">
        <f t="shared" si="382"/>
        <v>41</v>
      </c>
      <c r="AN828" s="40">
        <f t="shared" si="383"/>
        <v>41</v>
      </c>
      <c r="AO828" s="31" t="s">
        <v>2844</v>
      </c>
      <c r="AP828" s="30">
        <v>2017</v>
      </c>
      <c r="AQ828" s="30" t="s">
        <v>1845</v>
      </c>
      <c r="AR828" s="30" t="s">
        <v>71</v>
      </c>
      <c r="AS828" s="30" t="s">
        <v>603</v>
      </c>
      <c r="AT828" s="30" t="s">
        <v>604</v>
      </c>
      <c r="AU828" s="114" t="str">
        <f t="shared" si="386"/>
        <v>Murata, K., 2017</v>
      </c>
      <c r="AV828" s="24"/>
      <c r="AW828" s="34" t="s">
        <v>1114</v>
      </c>
    </row>
    <row r="829" spans="1:49" s="22" customFormat="1" ht="13.95" customHeight="1" x14ac:dyDescent="0.3">
      <c r="A829" s="31" t="s">
        <v>2439</v>
      </c>
      <c r="B829" s="98">
        <v>1</v>
      </c>
      <c r="C829" s="32" t="s">
        <v>8</v>
      </c>
      <c r="D829" s="31" t="str">
        <f t="shared" si="377"/>
        <v>NA</v>
      </c>
      <c r="E829" s="32">
        <f t="shared" si="378"/>
        <v>1</v>
      </c>
      <c r="F829" s="40"/>
      <c r="G829" s="32" t="s">
        <v>8</v>
      </c>
      <c r="H829" s="30" t="s">
        <v>61</v>
      </c>
      <c r="I829" s="30" t="s">
        <v>1111</v>
      </c>
      <c r="J829" s="30" t="s">
        <v>9</v>
      </c>
      <c r="K829" s="30">
        <v>773</v>
      </c>
      <c r="L829" s="30">
        <v>1</v>
      </c>
      <c r="M829" s="30" t="s">
        <v>24</v>
      </c>
      <c r="N829" s="49" t="s">
        <v>56</v>
      </c>
      <c r="O829" s="31"/>
      <c r="P829" s="30" t="s">
        <v>199</v>
      </c>
      <c r="Q829" s="60">
        <v>9.3000000000000007</v>
      </c>
      <c r="R829" s="31" t="str">
        <f t="shared" si="373"/>
        <v>NA</v>
      </c>
      <c r="S829" s="30">
        <v>3</v>
      </c>
      <c r="T829" s="30">
        <v>773</v>
      </c>
      <c r="U829" s="30" t="s">
        <v>1422</v>
      </c>
      <c r="V829" s="30">
        <f t="shared" si="385"/>
        <v>0.25</v>
      </c>
      <c r="W829" s="30">
        <v>473</v>
      </c>
      <c r="X829" s="49" t="s">
        <v>17</v>
      </c>
      <c r="Y829" s="32">
        <f t="shared" si="379"/>
        <v>1.1183000000000003</v>
      </c>
      <c r="Z829" s="32" t="str">
        <f t="shared" si="380"/>
        <v>NA</v>
      </c>
      <c r="AA829" s="30">
        <v>21.1</v>
      </c>
      <c r="AB829" s="30" t="s">
        <v>9</v>
      </c>
      <c r="AC829" s="32" t="str">
        <f t="shared" si="374"/>
        <v>NA</v>
      </c>
      <c r="AD829" s="32">
        <f t="shared" si="375"/>
        <v>21.1</v>
      </c>
      <c r="AE829" s="32" t="str">
        <f t="shared" si="376"/>
        <v>NA</v>
      </c>
      <c r="AF829" s="32">
        <f t="shared" si="381"/>
        <v>53</v>
      </c>
      <c r="AG829" s="98">
        <v>53</v>
      </c>
      <c r="AH829" s="94" t="s">
        <v>9</v>
      </c>
      <c r="AI829" s="40" t="s">
        <v>8</v>
      </c>
      <c r="AJ829" s="94" t="s">
        <v>9</v>
      </c>
      <c r="AK829" s="98">
        <v>44</v>
      </c>
      <c r="AL829" s="94">
        <v>23</v>
      </c>
      <c r="AM829" s="32">
        <f t="shared" si="382"/>
        <v>53</v>
      </c>
      <c r="AN829" s="40">
        <f t="shared" si="383"/>
        <v>53</v>
      </c>
      <c r="AO829" s="31" t="s">
        <v>2844</v>
      </c>
      <c r="AP829" s="30">
        <v>2017</v>
      </c>
      <c r="AQ829" s="30" t="s">
        <v>1845</v>
      </c>
      <c r="AR829" s="30" t="s">
        <v>71</v>
      </c>
      <c r="AS829" s="30" t="s">
        <v>603</v>
      </c>
      <c r="AT829" s="30" t="s">
        <v>604</v>
      </c>
      <c r="AU829" s="114" t="str">
        <f t="shared" si="386"/>
        <v>Murata, K., 2017</v>
      </c>
      <c r="AV829" s="24"/>
      <c r="AW829" s="34" t="s">
        <v>1114</v>
      </c>
    </row>
    <row r="830" spans="1:49" s="22" customFormat="1" ht="13.95" customHeight="1" x14ac:dyDescent="0.3">
      <c r="A830" s="31" t="s">
        <v>2439</v>
      </c>
      <c r="B830" s="98">
        <v>2</v>
      </c>
      <c r="C830" s="32" t="s">
        <v>8</v>
      </c>
      <c r="D830" s="31" t="str">
        <f t="shared" si="377"/>
        <v>NA</v>
      </c>
      <c r="E830" s="32">
        <f t="shared" si="378"/>
        <v>2</v>
      </c>
      <c r="F830" s="40"/>
      <c r="G830" s="32" t="s">
        <v>8</v>
      </c>
      <c r="H830" s="30" t="s">
        <v>61</v>
      </c>
      <c r="I830" s="30" t="s">
        <v>1111</v>
      </c>
      <c r="J830" s="30" t="s">
        <v>9</v>
      </c>
      <c r="K830" s="30">
        <v>773</v>
      </c>
      <c r="L830" s="30">
        <v>1</v>
      </c>
      <c r="M830" s="30" t="s">
        <v>24</v>
      </c>
      <c r="N830" s="49" t="s">
        <v>56</v>
      </c>
      <c r="O830" s="31"/>
      <c r="P830" s="30" t="s">
        <v>199</v>
      </c>
      <c r="Q830" s="60">
        <v>9.3000000000000007</v>
      </c>
      <c r="R830" s="31" t="str">
        <f t="shared" si="373"/>
        <v>NA</v>
      </c>
      <c r="S830" s="30">
        <v>3</v>
      </c>
      <c r="T830" s="30">
        <v>773</v>
      </c>
      <c r="U830" s="30" t="s">
        <v>1422</v>
      </c>
      <c r="V830" s="30">
        <f t="shared" si="385"/>
        <v>0.25</v>
      </c>
      <c r="W830" s="30">
        <v>473</v>
      </c>
      <c r="X830" s="49" t="s">
        <v>17</v>
      </c>
      <c r="Y830" s="32">
        <f t="shared" si="379"/>
        <v>1.1160000000000001</v>
      </c>
      <c r="Z830" s="32" t="str">
        <f t="shared" si="380"/>
        <v>NA</v>
      </c>
      <c r="AA830" s="30">
        <v>12</v>
      </c>
      <c r="AB830" s="30" t="s">
        <v>9</v>
      </c>
      <c r="AC830" s="32" t="str">
        <f t="shared" si="374"/>
        <v>NA</v>
      </c>
      <c r="AD830" s="32">
        <f t="shared" si="375"/>
        <v>12</v>
      </c>
      <c r="AE830" s="32" t="str">
        <f t="shared" si="376"/>
        <v>NA</v>
      </c>
      <c r="AF830" s="32">
        <f t="shared" si="381"/>
        <v>93</v>
      </c>
      <c r="AG830" s="98">
        <v>93</v>
      </c>
      <c r="AH830" s="94" t="s">
        <v>9</v>
      </c>
      <c r="AI830" s="40" t="s">
        <v>8</v>
      </c>
      <c r="AJ830" s="94" t="s">
        <v>9</v>
      </c>
      <c r="AK830" s="40" t="s">
        <v>8</v>
      </c>
      <c r="AL830" s="94" t="s">
        <v>9</v>
      </c>
      <c r="AM830" s="32">
        <f t="shared" si="382"/>
        <v>93</v>
      </c>
      <c r="AN830" s="40">
        <f t="shared" si="383"/>
        <v>93</v>
      </c>
      <c r="AO830" s="31" t="s">
        <v>2844</v>
      </c>
      <c r="AP830" s="30">
        <v>2017</v>
      </c>
      <c r="AQ830" s="30" t="s">
        <v>1845</v>
      </c>
      <c r="AR830" s="30" t="s">
        <v>71</v>
      </c>
      <c r="AS830" s="30" t="s">
        <v>603</v>
      </c>
      <c r="AT830" s="30" t="s">
        <v>604</v>
      </c>
      <c r="AU830" s="114" t="str">
        <f t="shared" si="386"/>
        <v>Murata, K., 2017</v>
      </c>
      <c r="AV830" s="24"/>
      <c r="AW830" s="34" t="s">
        <v>1114</v>
      </c>
    </row>
    <row r="831" spans="1:49" s="22" customFormat="1" ht="13.95" customHeight="1" x14ac:dyDescent="0.3">
      <c r="A831" s="31" t="s">
        <v>2439</v>
      </c>
      <c r="B831" s="98">
        <v>2</v>
      </c>
      <c r="C831" s="32" t="s">
        <v>8</v>
      </c>
      <c r="D831" s="31" t="str">
        <f t="shared" si="377"/>
        <v>NA</v>
      </c>
      <c r="E831" s="32">
        <f t="shared" si="378"/>
        <v>2</v>
      </c>
      <c r="F831" s="40"/>
      <c r="G831" s="32" t="s">
        <v>8</v>
      </c>
      <c r="H831" s="30" t="s">
        <v>61</v>
      </c>
      <c r="I831" s="30" t="s">
        <v>1111</v>
      </c>
      <c r="J831" s="30" t="s">
        <v>9</v>
      </c>
      <c r="K831" s="30">
        <v>773</v>
      </c>
      <c r="L831" s="30">
        <v>1</v>
      </c>
      <c r="M831" s="30" t="s">
        <v>24</v>
      </c>
      <c r="N831" s="49" t="s">
        <v>56</v>
      </c>
      <c r="O831" s="31"/>
      <c r="P831" s="30" t="s">
        <v>199</v>
      </c>
      <c r="Q831" s="60">
        <v>9.3000000000000007</v>
      </c>
      <c r="R831" s="31" t="str">
        <f t="shared" ref="R831:R894" si="387">IF(AND(O831&lt;&gt;"",Q831&lt;&gt;""),Q831-O831,"NA")</f>
        <v>NA</v>
      </c>
      <c r="S831" s="30">
        <v>10</v>
      </c>
      <c r="T831" s="30">
        <v>1073</v>
      </c>
      <c r="U831" s="30" t="s">
        <v>1422</v>
      </c>
      <c r="V831" s="30">
        <f t="shared" si="385"/>
        <v>0.25</v>
      </c>
      <c r="W831" s="30">
        <v>473</v>
      </c>
      <c r="X831" s="49" t="s">
        <v>17</v>
      </c>
      <c r="Y831" s="32">
        <f t="shared" si="379"/>
        <v>1.1135999999999999</v>
      </c>
      <c r="Z831" s="32" t="str">
        <f t="shared" si="380"/>
        <v>NA</v>
      </c>
      <c r="AA831" s="30">
        <v>5.8</v>
      </c>
      <c r="AB831" s="30" t="s">
        <v>9</v>
      </c>
      <c r="AC831" s="32" t="str">
        <f t="shared" si="374"/>
        <v>NA</v>
      </c>
      <c r="AD831" s="32">
        <f t="shared" si="375"/>
        <v>5.8</v>
      </c>
      <c r="AE831" s="32" t="str">
        <f t="shared" si="376"/>
        <v>NA</v>
      </c>
      <c r="AF831" s="32">
        <f t="shared" si="381"/>
        <v>192</v>
      </c>
      <c r="AG831" s="98">
        <v>192</v>
      </c>
      <c r="AH831" s="94" t="s">
        <v>9</v>
      </c>
      <c r="AI831" s="40" t="s">
        <v>8</v>
      </c>
      <c r="AJ831" s="94" t="s">
        <v>9</v>
      </c>
      <c r="AK831" s="40" t="s">
        <v>8</v>
      </c>
      <c r="AL831" s="94" t="s">
        <v>9</v>
      </c>
      <c r="AM831" s="32">
        <f t="shared" si="382"/>
        <v>192</v>
      </c>
      <c r="AN831" s="40">
        <f t="shared" si="383"/>
        <v>192</v>
      </c>
      <c r="AO831" s="31" t="s">
        <v>2844</v>
      </c>
      <c r="AP831" s="30">
        <v>2017</v>
      </c>
      <c r="AQ831" s="30" t="s">
        <v>1845</v>
      </c>
      <c r="AR831" s="30" t="s">
        <v>71</v>
      </c>
      <c r="AS831" s="30" t="s">
        <v>603</v>
      </c>
      <c r="AT831" s="30" t="s">
        <v>604</v>
      </c>
      <c r="AU831" s="114" t="str">
        <f t="shared" si="386"/>
        <v>Murata, K., 2017</v>
      </c>
      <c r="AV831" s="51" t="s">
        <v>1113</v>
      </c>
      <c r="AW831" s="34" t="s">
        <v>1114</v>
      </c>
    </row>
    <row r="832" spans="1:49" s="22" customFormat="1" ht="13.95" customHeight="1" x14ac:dyDescent="0.3">
      <c r="A832" s="30" t="s">
        <v>14</v>
      </c>
      <c r="B832" s="98">
        <v>1</v>
      </c>
      <c r="C832" s="32" t="s">
        <v>8</v>
      </c>
      <c r="D832" s="31" t="str">
        <f t="shared" si="377"/>
        <v>NA</v>
      </c>
      <c r="E832" s="32">
        <f t="shared" si="378"/>
        <v>1</v>
      </c>
      <c r="F832" s="98">
        <v>140</v>
      </c>
      <c r="G832" s="32">
        <f t="shared" ref="G832:G888" si="388">IF(AND(B832="NA",F832&lt;&gt;"NA"),F832*100/C832,F832*100/B832)</f>
        <v>14000</v>
      </c>
      <c r="H832" s="49" t="s">
        <v>1414</v>
      </c>
      <c r="I832" s="30" t="s">
        <v>800</v>
      </c>
      <c r="J832" s="30" t="s">
        <v>9</v>
      </c>
      <c r="K832" s="30">
        <v>773</v>
      </c>
      <c r="L832" s="30">
        <v>5</v>
      </c>
      <c r="M832" s="30" t="s">
        <v>24</v>
      </c>
      <c r="N832" s="49" t="s">
        <v>56</v>
      </c>
      <c r="O832" s="31"/>
      <c r="P832" s="30" t="s">
        <v>199</v>
      </c>
      <c r="Q832" s="60">
        <v>8.5</v>
      </c>
      <c r="R832" s="31" t="str">
        <f t="shared" si="387"/>
        <v>NA</v>
      </c>
      <c r="S832" s="30">
        <v>5</v>
      </c>
      <c r="T832" s="30">
        <v>773</v>
      </c>
      <c r="U832" s="31" t="s">
        <v>8</v>
      </c>
      <c r="V832" s="31"/>
      <c r="W832" s="31"/>
      <c r="X832" s="49" t="s">
        <v>95</v>
      </c>
      <c r="Y832" s="32" t="str">
        <f t="shared" si="379"/>
        <v>NA</v>
      </c>
      <c r="Z832" s="32">
        <f t="shared" si="380"/>
        <v>10.927700000000002</v>
      </c>
      <c r="AA832" s="30">
        <v>23.3</v>
      </c>
      <c r="AB832" s="30" t="s">
        <v>9</v>
      </c>
      <c r="AC832" s="32" t="str">
        <f t="shared" si="374"/>
        <v>NA</v>
      </c>
      <c r="AD832" s="32">
        <f t="shared" si="375"/>
        <v>23.3</v>
      </c>
      <c r="AE832" s="32" t="str">
        <f t="shared" si="376"/>
        <v>NA</v>
      </c>
      <c r="AF832" s="32">
        <f t="shared" si="381"/>
        <v>469</v>
      </c>
      <c r="AG832" s="98">
        <v>469</v>
      </c>
      <c r="AH832" s="94" t="s">
        <v>9</v>
      </c>
      <c r="AI832" s="40" t="s">
        <v>8</v>
      </c>
      <c r="AJ832" s="94" t="s">
        <v>9</v>
      </c>
      <c r="AK832" s="40" t="s">
        <v>8</v>
      </c>
      <c r="AL832" s="94" t="s">
        <v>9</v>
      </c>
      <c r="AM832" s="32">
        <f t="shared" si="382"/>
        <v>469</v>
      </c>
      <c r="AN832" s="40">
        <f t="shared" si="383"/>
        <v>469</v>
      </c>
      <c r="AO832" s="31" t="s">
        <v>2844</v>
      </c>
      <c r="AP832" s="30">
        <v>2017</v>
      </c>
      <c r="AQ832" s="30" t="s">
        <v>1846</v>
      </c>
      <c r="AR832" s="30" t="s">
        <v>39</v>
      </c>
      <c r="AS832" s="30" t="s">
        <v>605</v>
      </c>
      <c r="AT832" s="30" t="s">
        <v>62</v>
      </c>
      <c r="AU832" s="114" t="str">
        <f t="shared" si="386"/>
        <v>Lang, W., 2017</v>
      </c>
      <c r="AV832" s="24"/>
      <c r="AW832" s="34" t="s">
        <v>827</v>
      </c>
    </row>
    <row r="833" spans="1:49" s="22" customFormat="1" x14ac:dyDescent="0.3">
      <c r="A833" s="30" t="s">
        <v>14</v>
      </c>
      <c r="B833" s="98">
        <v>1</v>
      </c>
      <c r="C833" s="32" t="s">
        <v>8</v>
      </c>
      <c r="D833" s="31" t="str">
        <f t="shared" si="377"/>
        <v>NA</v>
      </c>
      <c r="E833" s="32">
        <f t="shared" si="378"/>
        <v>1</v>
      </c>
      <c r="F833" s="98">
        <v>70</v>
      </c>
      <c r="G833" s="32">
        <f t="shared" si="388"/>
        <v>7000</v>
      </c>
      <c r="H833" s="30" t="s">
        <v>582</v>
      </c>
      <c r="I833" s="30" t="s">
        <v>1115</v>
      </c>
      <c r="J833" s="30" t="s">
        <v>9</v>
      </c>
      <c r="K833" s="30">
        <v>773</v>
      </c>
      <c r="L833" s="30">
        <v>5</v>
      </c>
      <c r="M833" s="30" t="s">
        <v>24</v>
      </c>
      <c r="N833" s="49" t="s">
        <v>56</v>
      </c>
      <c r="O833" s="31"/>
      <c r="P833" s="30" t="s">
        <v>199</v>
      </c>
      <c r="Q833" s="31"/>
      <c r="R833" s="31" t="str">
        <f t="shared" si="387"/>
        <v>NA</v>
      </c>
      <c r="S833" s="30">
        <v>5</v>
      </c>
      <c r="T833" s="30">
        <v>773</v>
      </c>
      <c r="U833" s="31" t="s">
        <v>8</v>
      </c>
      <c r="V833" s="31"/>
      <c r="W833" s="31"/>
      <c r="X833" s="49" t="s">
        <v>95</v>
      </c>
      <c r="Y833" s="32" t="str">
        <f t="shared" si="379"/>
        <v>NA</v>
      </c>
      <c r="Z833" s="32">
        <f t="shared" si="380"/>
        <v>9.8610000000000007</v>
      </c>
      <c r="AA833" s="30">
        <v>11.4</v>
      </c>
      <c r="AB833" s="30" t="s">
        <v>9</v>
      </c>
      <c r="AC833" s="32" t="str">
        <f t="shared" si="374"/>
        <v>NA</v>
      </c>
      <c r="AD833" s="32">
        <f t="shared" si="375"/>
        <v>11.4</v>
      </c>
      <c r="AE833" s="32" t="str">
        <f t="shared" si="376"/>
        <v>NA</v>
      </c>
      <c r="AF833" s="32">
        <f t="shared" si="381"/>
        <v>865</v>
      </c>
      <c r="AG833" s="98">
        <v>865</v>
      </c>
      <c r="AH833" s="94" t="s">
        <v>9</v>
      </c>
      <c r="AI833" s="40" t="s">
        <v>8</v>
      </c>
      <c r="AJ833" s="94" t="s">
        <v>9</v>
      </c>
      <c r="AK833" s="40" t="s">
        <v>8</v>
      </c>
      <c r="AL833" s="94" t="s">
        <v>9</v>
      </c>
      <c r="AM833" s="32">
        <f t="shared" si="382"/>
        <v>865</v>
      </c>
      <c r="AN833" s="40">
        <f t="shared" si="383"/>
        <v>865</v>
      </c>
      <c r="AO833" s="31" t="s">
        <v>2844</v>
      </c>
      <c r="AP833" s="30">
        <v>2017</v>
      </c>
      <c r="AQ833" s="30" t="s">
        <v>1846</v>
      </c>
      <c r="AR833" s="30" t="s">
        <v>39</v>
      </c>
      <c r="AS833" s="30" t="s">
        <v>605</v>
      </c>
      <c r="AT833" s="30" t="s">
        <v>62</v>
      </c>
      <c r="AU833" s="114" t="str">
        <f t="shared" si="386"/>
        <v>Lang, W., 2017</v>
      </c>
      <c r="AV833" s="24"/>
      <c r="AW833" s="34"/>
    </row>
    <row r="834" spans="1:49" s="22" customFormat="1" x14ac:dyDescent="0.3">
      <c r="A834" s="49" t="s">
        <v>996</v>
      </c>
      <c r="B834" s="40" t="s">
        <v>8</v>
      </c>
      <c r="C834" s="94">
        <v>0.04</v>
      </c>
      <c r="D834" s="31" t="str">
        <f t="shared" si="377"/>
        <v>NA</v>
      </c>
      <c r="E834" s="32">
        <f t="shared" si="378"/>
        <v>0.04</v>
      </c>
      <c r="F834" s="40"/>
      <c r="G834" s="32" t="s">
        <v>8</v>
      </c>
      <c r="H834" s="30" t="s">
        <v>61</v>
      </c>
      <c r="I834" s="30" t="s">
        <v>606</v>
      </c>
      <c r="J834" s="30" t="s">
        <v>9</v>
      </c>
      <c r="K834" s="31"/>
      <c r="L834" s="31"/>
      <c r="M834" s="30" t="s">
        <v>24</v>
      </c>
      <c r="N834" s="31"/>
      <c r="O834" s="31"/>
      <c r="P834" s="30" t="s">
        <v>199</v>
      </c>
      <c r="Q834" s="60">
        <v>6.7</v>
      </c>
      <c r="R834" s="31" t="str">
        <f t="shared" si="387"/>
        <v>NA</v>
      </c>
      <c r="S834" s="31"/>
      <c r="T834" s="31"/>
      <c r="U834" s="30" t="s">
        <v>1422</v>
      </c>
      <c r="V834" s="30">
        <v>2</v>
      </c>
      <c r="W834" s="30">
        <v>523</v>
      </c>
      <c r="X834" s="30" t="s">
        <v>29</v>
      </c>
      <c r="Y834" s="32" t="str">
        <f t="shared" si="379"/>
        <v>NA</v>
      </c>
      <c r="Z834" s="32" t="str">
        <f t="shared" si="380"/>
        <v>NA</v>
      </c>
      <c r="AA834" s="32" t="s">
        <v>8</v>
      </c>
      <c r="AB834" s="30" t="s">
        <v>9</v>
      </c>
      <c r="AC834" s="32">
        <f t="shared" si="374"/>
        <v>72.666666666666671</v>
      </c>
      <c r="AD834" s="32">
        <f t="shared" si="375"/>
        <v>72.666666666666671</v>
      </c>
      <c r="AE834" s="32" t="str">
        <f t="shared" si="376"/>
        <v>NA</v>
      </c>
      <c r="AF834" s="32" t="str">
        <f t="shared" si="381"/>
        <v>NA</v>
      </c>
      <c r="AG834" s="40" t="s">
        <v>8</v>
      </c>
      <c r="AH834" s="94" t="s">
        <v>9</v>
      </c>
      <c r="AI834" s="40" t="s">
        <v>8</v>
      </c>
      <c r="AJ834" s="94" t="s">
        <v>9</v>
      </c>
      <c r="AK834" s="98">
        <v>15</v>
      </c>
      <c r="AL834" s="94" t="s">
        <v>9</v>
      </c>
      <c r="AM834" s="32">
        <f t="shared" si="382"/>
        <v>15</v>
      </c>
      <c r="AN834" s="40">
        <f t="shared" si="383"/>
        <v>15</v>
      </c>
      <c r="AO834" s="31" t="s">
        <v>2854</v>
      </c>
      <c r="AP834" s="30">
        <v>2018</v>
      </c>
      <c r="AQ834" s="30" t="s">
        <v>1847</v>
      </c>
      <c r="AR834" s="30" t="s">
        <v>49</v>
      </c>
      <c r="AS834" s="30" t="s">
        <v>607</v>
      </c>
      <c r="AT834" s="30" t="s">
        <v>589</v>
      </c>
      <c r="AU834" s="114" t="str">
        <f t="shared" si="386"/>
        <v>Ellis, P.R., 2018</v>
      </c>
      <c r="AV834" s="24"/>
      <c r="AW834" s="34" t="s">
        <v>1117</v>
      </c>
    </row>
    <row r="835" spans="1:49" s="22" customFormat="1" ht="13.95" customHeight="1" x14ac:dyDescent="0.3">
      <c r="A835" s="30" t="s">
        <v>996</v>
      </c>
      <c r="B835" s="40" t="s">
        <v>8</v>
      </c>
      <c r="C835" s="94">
        <v>0.53</v>
      </c>
      <c r="D835" s="31" t="str">
        <f t="shared" si="377"/>
        <v>NA</v>
      </c>
      <c r="E835" s="32">
        <f t="shared" si="378"/>
        <v>0.53</v>
      </c>
      <c r="F835" s="40"/>
      <c r="G835" s="32" t="s">
        <v>8</v>
      </c>
      <c r="H835" s="30" t="s">
        <v>37</v>
      </c>
      <c r="I835" s="30" t="s">
        <v>608</v>
      </c>
      <c r="J835" s="30" t="s">
        <v>9</v>
      </c>
      <c r="K835" s="31"/>
      <c r="L835" s="31"/>
      <c r="M835" s="30" t="s">
        <v>24</v>
      </c>
      <c r="N835" s="31"/>
      <c r="O835" s="31"/>
      <c r="P835" s="30" t="s">
        <v>199</v>
      </c>
      <c r="Q835" s="60">
        <v>6</v>
      </c>
      <c r="R835" s="31" t="str">
        <f t="shared" si="387"/>
        <v>NA</v>
      </c>
      <c r="S835" s="31"/>
      <c r="T835" s="31"/>
      <c r="U835" s="30" t="s">
        <v>1422</v>
      </c>
      <c r="V835" s="30">
        <v>2</v>
      </c>
      <c r="W835" s="30">
        <v>523</v>
      </c>
      <c r="X835" s="30" t="s">
        <v>29</v>
      </c>
      <c r="Y835" s="32" t="str">
        <f t="shared" si="379"/>
        <v>NA</v>
      </c>
      <c r="Z835" s="32" t="str">
        <f t="shared" si="380"/>
        <v>NA</v>
      </c>
      <c r="AA835" s="32" t="s">
        <v>8</v>
      </c>
      <c r="AB835" s="30" t="s">
        <v>9</v>
      </c>
      <c r="AC835" s="32">
        <f t="shared" ref="AC835:AC898" si="389">IF(AND(AA835="NA",AN835&lt;&gt;"NA"),1000*1.09/AN835,"NA")</f>
        <v>31.142857142857142</v>
      </c>
      <c r="AD835" s="32">
        <f t="shared" ref="AD835:AD898" si="390">IF(AND(AA835="NA",AC835&lt;&gt;"NA"),AC835,AA835)</f>
        <v>31.142857142857142</v>
      </c>
      <c r="AE835" s="32" t="str">
        <f t="shared" ref="AE835:AE898" si="391">IF(AND(AA835&lt;&gt;"NA",AG835="NA"),1.09*1000/AA835,"NA")</f>
        <v>NA</v>
      </c>
      <c r="AF835" s="32" t="str">
        <f t="shared" si="381"/>
        <v>NA</v>
      </c>
      <c r="AG835" s="40" t="s">
        <v>8</v>
      </c>
      <c r="AH835" s="94" t="s">
        <v>9</v>
      </c>
      <c r="AI835" s="40" t="s">
        <v>8</v>
      </c>
      <c r="AJ835" s="94" t="s">
        <v>9</v>
      </c>
      <c r="AK835" s="98">
        <v>35</v>
      </c>
      <c r="AL835" s="94" t="s">
        <v>9</v>
      </c>
      <c r="AM835" s="32">
        <f t="shared" si="382"/>
        <v>35</v>
      </c>
      <c r="AN835" s="40">
        <f t="shared" si="383"/>
        <v>35</v>
      </c>
      <c r="AO835" s="31" t="s">
        <v>2854</v>
      </c>
      <c r="AP835" s="30">
        <v>2018</v>
      </c>
      <c r="AQ835" s="30" t="s">
        <v>1847</v>
      </c>
      <c r="AR835" s="30" t="s">
        <v>49</v>
      </c>
      <c r="AS835" s="30" t="s">
        <v>607</v>
      </c>
      <c r="AT835" s="30" t="s">
        <v>589</v>
      </c>
      <c r="AU835" s="114" t="str">
        <f t="shared" si="386"/>
        <v>Ellis, P.R., 2018</v>
      </c>
      <c r="AV835" s="24"/>
      <c r="AW835" s="34" t="s">
        <v>916</v>
      </c>
    </row>
    <row r="836" spans="1:49" s="22" customFormat="1" ht="13.95" customHeight="1" x14ac:dyDescent="0.3">
      <c r="A836" s="49" t="s">
        <v>88</v>
      </c>
      <c r="B836" s="94">
        <v>0.5</v>
      </c>
      <c r="C836" s="32" t="s">
        <v>8</v>
      </c>
      <c r="D836" s="31" t="str">
        <f t="shared" ref="D836:D899" si="392">IF(AND(C836&lt;&gt;"NA",B836&lt;&gt;"NA"),ABS(B836-C836)/B836,"NA")</f>
        <v>NA</v>
      </c>
      <c r="E836" s="32">
        <f t="shared" si="378"/>
        <v>0.5</v>
      </c>
      <c r="F836" s="98">
        <v>422</v>
      </c>
      <c r="G836" s="32">
        <f t="shared" si="388"/>
        <v>84400</v>
      </c>
      <c r="H836" s="30" t="s">
        <v>63</v>
      </c>
      <c r="I836" s="30" t="s">
        <v>362</v>
      </c>
      <c r="J836" s="30" t="s">
        <v>9</v>
      </c>
      <c r="K836" s="31"/>
      <c r="L836" s="31"/>
      <c r="M836" s="30" t="s">
        <v>10</v>
      </c>
      <c r="N836" s="31" t="s">
        <v>1449</v>
      </c>
      <c r="O836" s="77">
        <v>5</v>
      </c>
      <c r="P836" s="30" t="s">
        <v>89</v>
      </c>
      <c r="Q836" s="31"/>
      <c r="R836" s="31" t="str">
        <f t="shared" si="387"/>
        <v>NA</v>
      </c>
      <c r="S836" s="31"/>
      <c r="T836" s="31"/>
      <c r="U836" s="30" t="s">
        <v>1422</v>
      </c>
      <c r="V836" s="30">
        <v>1</v>
      </c>
      <c r="W836" s="30">
        <v>573</v>
      </c>
      <c r="X836" s="30" t="s">
        <v>17</v>
      </c>
      <c r="Y836" s="32">
        <f t="shared" si="379"/>
        <v>1.1120000000000001</v>
      </c>
      <c r="Z836" s="32" t="str">
        <f t="shared" si="380"/>
        <v>NA</v>
      </c>
      <c r="AA836" s="30">
        <v>4</v>
      </c>
      <c r="AB836" s="30" t="s">
        <v>9</v>
      </c>
      <c r="AC836" s="32" t="str">
        <f t="shared" si="389"/>
        <v>NA</v>
      </c>
      <c r="AD836" s="32">
        <f t="shared" si="390"/>
        <v>4</v>
      </c>
      <c r="AE836" s="32" t="str">
        <f t="shared" si="391"/>
        <v>NA</v>
      </c>
      <c r="AF836" s="32">
        <f t="shared" si="381"/>
        <v>278</v>
      </c>
      <c r="AG836" s="98">
        <v>278</v>
      </c>
      <c r="AH836" s="94" t="s">
        <v>9</v>
      </c>
      <c r="AI836" s="40" t="s">
        <v>8</v>
      </c>
      <c r="AJ836" s="94" t="s">
        <v>9</v>
      </c>
      <c r="AK836" s="98">
        <v>77</v>
      </c>
      <c r="AL836" s="94" t="s">
        <v>9</v>
      </c>
      <c r="AM836" s="32">
        <f t="shared" si="382"/>
        <v>278</v>
      </c>
      <c r="AN836" s="40">
        <f t="shared" si="383"/>
        <v>278</v>
      </c>
      <c r="AO836" s="31" t="s">
        <v>2854</v>
      </c>
      <c r="AP836" s="30">
        <v>2018</v>
      </c>
      <c r="AQ836" s="30" t="s">
        <v>650</v>
      </c>
      <c r="AR836" s="30" t="s">
        <v>196</v>
      </c>
      <c r="AS836" s="30" t="s">
        <v>610</v>
      </c>
      <c r="AT836" s="30" t="s">
        <v>611</v>
      </c>
      <c r="AU836" s="114" t="str">
        <f t="shared" si="386"/>
        <v>Belskaya, O. B., 2018</v>
      </c>
      <c r="AV836" s="24"/>
      <c r="AW836" s="34"/>
    </row>
    <row r="837" spans="1:49" s="22" customFormat="1" ht="13.95" customHeight="1" x14ac:dyDescent="0.3">
      <c r="A837" s="49" t="s">
        <v>88</v>
      </c>
      <c r="B837" s="94">
        <v>0.5</v>
      </c>
      <c r="C837" s="32" t="s">
        <v>8</v>
      </c>
      <c r="D837" s="31" t="str">
        <f t="shared" si="392"/>
        <v>NA</v>
      </c>
      <c r="E837" s="32">
        <f t="shared" si="378"/>
        <v>0.5</v>
      </c>
      <c r="F837" s="98">
        <v>422</v>
      </c>
      <c r="G837" s="32">
        <f t="shared" si="388"/>
        <v>84400</v>
      </c>
      <c r="H837" s="30" t="s">
        <v>63</v>
      </c>
      <c r="I837" s="30" t="s">
        <v>362</v>
      </c>
      <c r="J837" s="30" t="s">
        <v>9</v>
      </c>
      <c r="K837" s="31"/>
      <c r="L837" s="31"/>
      <c r="M837" s="30" t="s">
        <v>10</v>
      </c>
      <c r="N837" s="31" t="s">
        <v>1449</v>
      </c>
      <c r="O837" s="77">
        <v>5</v>
      </c>
      <c r="P837" s="30" t="s">
        <v>89</v>
      </c>
      <c r="Q837" s="31"/>
      <c r="R837" s="31" t="str">
        <f t="shared" si="387"/>
        <v>NA</v>
      </c>
      <c r="S837" s="31"/>
      <c r="T837" s="31"/>
      <c r="U837" s="30" t="s">
        <v>1428</v>
      </c>
      <c r="V837" s="30">
        <v>0.5</v>
      </c>
      <c r="W837" s="30">
        <v>363</v>
      </c>
      <c r="X837" s="30" t="s">
        <v>17</v>
      </c>
      <c r="Y837" s="32">
        <f t="shared" si="379"/>
        <v>1.1060000000000001</v>
      </c>
      <c r="Z837" s="32" t="str">
        <f t="shared" si="380"/>
        <v>NA</v>
      </c>
      <c r="AA837" s="30">
        <v>14</v>
      </c>
      <c r="AB837" s="30" t="s">
        <v>9</v>
      </c>
      <c r="AC837" s="32" t="str">
        <f t="shared" si="389"/>
        <v>NA</v>
      </c>
      <c r="AD837" s="32">
        <f t="shared" si="390"/>
        <v>14</v>
      </c>
      <c r="AE837" s="32" t="str">
        <f t="shared" si="391"/>
        <v>NA</v>
      </c>
      <c r="AF837" s="32">
        <f t="shared" si="381"/>
        <v>79</v>
      </c>
      <c r="AG837" s="98">
        <v>79</v>
      </c>
      <c r="AH837" s="94" t="s">
        <v>9</v>
      </c>
      <c r="AI837" s="40" t="s">
        <v>8</v>
      </c>
      <c r="AJ837" s="94" t="s">
        <v>9</v>
      </c>
      <c r="AK837" s="98">
        <v>59</v>
      </c>
      <c r="AL837" s="94" t="s">
        <v>9</v>
      </c>
      <c r="AM837" s="32">
        <f t="shared" si="382"/>
        <v>79</v>
      </c>
      <c r="AN837" s="40">
        <f t="shared" si="383"/>
        <v>79</v>
      </c>
      <c r="AO837" s="31" t="s">
        <v>2854</v>
      </c>
      <c r="AP837" s="30">
        <v>2018</v>
      </c>
      <c r="AQ837" s="30" t="s">
        <v>650</v>
      </c>
      <c r="AR837" s="30" t="s">
        <v>196</v>
      </c>
      <c r="AS837" s="30" t="s">
        <v>610</v>
      </c>
      <c r="AT837" s="30" t="s">
        <v>611</v>
      </c>
      <c r="AU837" s="114" t="str">
        <f t="shared" si="386"/>
        <v>Belskaya, O. B., 2018</v>
      </c>
      <c r="AV837" s="24"/>
      <c r="AW837" s="34"/>
    </row>
    <row r="838" spans="1:49" s="22" customFormat="1" ht="13.95" customHeight="1" x14ac:dyDescent="0.3">
      <c r="A838" s="30" t="s">
        <v>14</v>
      </c>
      <c r="B838" s="98">
        <v>1.2</v>
      </c>
      <c r="C838" s="94">
        <v>1.18</v>
      </c>
      <c r="D838" s="31">
        <f t="shared" si="392"/>
        <v>1.6666666666666684E-2</v>
      </c>
      <c r="E838" s="32">
        <f t="shared" ref="E838:E872" si="393">IF(B838="NA",C838,B838)</f>
        <v>1.2</v>
      </c>
      <c r="F838" s="98">
        <v>298</v>
      </c>
      <c r="G838" s="32">
        <f t="shared" si="388"/>
        <v>24833.333333333336</v>
      </c>
      <c r="H838" s="30" t="s">
        <v>1421</v>
      </c>
      <c r="I838" s="30" t="s">
        <v>1118</v>
      </c>
      <c r="J838" s="30" t="s">
        <v>9</v>
      </c>
      <c r="K838" s="31"/>
      <c r="L838" s="31"/>
      <c r="M838" s="49" t="s">
        <v>303</v>
      </c>
      <c r="N838" s="30" t="s">
        <v>763</v>
      </c>
      <c r="O838" s="31"/>
      <c r="P838" s="30" t="s">
        <v>199</v>
      </c>
      <c r="Q838" s="31"/>
      <c r="R838" s="31" t="str">
        <f t="shared" si="387"/>
        <v>NA</v>
      </c>
      <c r="S838" s="31"/>
      <c r="T838" s="31"/>
      <c r="U838" s="31" t="s">
        <v>8</v>
      </c>
      <c r="V838" s="31"/>
      <c r="W838" s="31"/>
      <c r="X838" s="49" t="s">
        <v>29</v>
      </c>
      <c r="Y838" s="32" t="str">
        <f t="shared" ref="Y838:Y872" si="394">IF(AND(X838="CO Chemisorption",AA838&lt;&gt;"NA",AG838&lt;&gt;"NA"),AA838*AG838*0.001,"NA")</f>
        <v>NA</v>
      </c>
      <c r="Z838" s="32" t="str">
        <f t="shared" ref="Z838:Z872" si="395">IF(AND(X838="H2 Chemisorption",AA838&lt;&gt;"NA",AG838&lt;&gt;"NA"),AA838*AG838*0.001,"NA")</f>
        <v>NA</v>
      </c>
      <c r="AA838" s="32" t="s">
        <v>8</v>
      </c>
      <c r="AB838" s="30" t="s">
        <v>9</v>
      </c>
      <c r="AC838" s="32">
        <v>100</v>
      </c>
      <c r="AD838" s="32">
        <f t="shared" si="390"/>
        <v>100</v>
      </c>
      <c r="AE838" s="32" t="str">
        <f t="shared" si="391"/>
        <v>NA</v>
      </c>
      <c r="AF838" s="32" t="str">
        <f t="shared" ref="AF838:AF872" si="396">IF(AND(AG838="NA",AE838&lt;&gt;"NA"),AE838,AG838)</f>
        <v>NA</v>
      </c>
      <c r="AG838" s="40" t="s">
        <v>8</v>
      </c>
      <c r="AH838" s="94" t="s">
        <v>9</v>
      </c>
      <c r="AI838" s="40" t="s">
        <v>8</v>
      </c>
      <c r="AJ838" s="94" t="s">
        <v>9</v>
      </c>
      <c r="AK838" s="98">
        <v>10</v>
      </c>
      <c r="AL838" s="94" t="s">
        <v>9</v>
      </c>
      <c r="AM838" s="32">
        <f t="shared" ref="AM838:AM872" si="397">IF(AND(AF838="NA",AK838&lt;&gt;"NA"),AK838,AF838)</f>
        <v>10</v>
      </c>
      <c r="AN838" s="40">
        <f t="shared" ref="AN838:AN872" si="398">IF(AND(AM838="NA",AI838&lt;&gt;"NA"),AI838,AM838)</f>
        <v>10</v>
      </c>
      <c r="AO838" s="49" t="s">
        <v>2839</v>
      </c>
      <c r="AP838" s="30">
        <v>2018</v>
      </c>
      <c r="AQ838" s="30" t="s">
        <v>1900</v>
      </c>
      <c r="AR838" s="30" t="s">
        <v>200</v>
      </c>
      <c r="AS838" s="30" t="s">
        <v>613</v>
      </c>
      <c r="AT838" s="30" t="s">
        <v>21</v>
      </c>
      <c r="AU838" s="114" t="str">
        <f t="shared" si="386"/>
        <v>Martínez-Klimov, M.E., 2018</v>
      </c>
      <c r="AV838" s="24"/>
      <c r="AW838" s="34"/>
    </row>
    <row r="839" spans="1:49" s="22" customFormat="1" ht="13.95" customHeight="1" x14ac:dyDescent="0.3">
      <c r="A839" s="30" t="s">
        <v>14</v>
      </c>
      <c r="B839" s="98">
        <v>2.4</v>
      </c>
      <c r="C839" s="94">
        <v>2.4500000000000002</v>
      </c>
      <c r="D839" s="31">
        <f t="shared" si="392"/>
        <v>2.0833333333333447E-2</v>
      </c>
      <c r="E839" s="32">
        <f t="shared" si="393"/>
        <v>2.4</v>
      </c>
      <c r="F839" s="98">
        <v>298</v>
      </c>
      <c r="G839" s="32">
        <f t="shared" si="388"/>
        <v>12416.666666666668</v>
      </c>
      <c r="H839" s="30" t="s">
        <v>1421</v>
      </c>
      <c r="I839" s="30" t="s">
        <v>1118</v>
      </c>
      <c r="J839" s="30" t="s">
        <v>9</v>
      </c>
      <c r="K839" s="31"/>
      <c r="L839" s="31"/>
      <c r="M839" s="49" t="s">
        <v>303</v>
      </c>
      <c r="N839" s="30" t="s">
        <v>763</v>
      </c>
      <c r="O839" s="31"/>
      <c r="P839" s="30" t="s">
        <v>199</v>
      </c>
      <c r="Q839" s="31"/>
      <c r="R839" s="31" t="str">
        <f t="shared" si="387"/>
        <v>NA</v>
      </c>
      <c r="S839" s="31"/>
      <c r="T839" s="31"/>
      <c r="U839" s="31" t="s">
        <v>8</v>
      </c>
      <c r="V839" s="31"/>
      <c r="W839" s="31"/>
      <c r="X839" s="49" t="s">
        <v>29</v>
      </c>
      <c r="Y839" s="32" t="str">
        <f t="shared" si="394"/>
        <v>NA</v>
      </c>
      <c r="Z839" s="32" t="str">
        <f t="shared" si="395"/>
        <v>NA</v>
      </c>
      <c r="AA839" s="32" t="s">
        <v>8</v>
      </c>
      <c r="AB839" s="30" t="s">
        <v>9</v>
      </c>
      <c r="AC839" s="32">
        <f t="shared" si="389"/>
        <v>43.6</v>
      </c>
      <c r="AD839" s="32">
        <f t="shared" si="390"/>
        <v>43.6</v>
      </c>
      <c r="AE839" s="32" t="str">
        <f t="shared" si="391"/>
        <v>NA</v>
      </c>
      <c r="AF839" s="32" t="str">
        <f t="shared" si="396"/>
        <v>NA</v>
      </c>
      <c r="AG839" s="40" t="s">
        <v>8</v>
      </c>
      <c r="AH839" s="94" t="s">
        <v>9</v>
      </c>
      <c r="AI839" s="40" t="s">
        <v>8</v>
      </c>
      <c r="AJ839" s="94" t="s">
        <v>9</v>
      </c>
      <c r="AK839" s="98">
        <v>25</v>
      </c>
      <c r="AL839" s="94" t="s">
        <v>9</v>
      </c>
      <c r="AM839" s="32">
        <f t="shared" si="397"/>
        <v>25</v>
      </c>
      <c r="AN839" s="40">
        <f t="shared" si="398"/>
        <v>25</v>
      </c>
      <c r="AO839" s="49" t="s">
        <v>2839</v>
      </c>
      <c r="AP839" s="30">
        <v>2018</v>
      </c>
      <c r="AQ839" s="30" t="s">
        <v>1900</v>
      </c>
      <c r="AR839" s="30" t="s">
        <v>200</v>
      </c>
      <c r="AS839" s="30" t="s">
        <v>613</v>
      </c>
      <c r="AT839" s="30" t="s">
        <v>21</v>
      </c>
      <c r="AU839" s="114" t="str">
        <f t="shared" si="386"/>
        <v>Martínez-Klimov, M.E., 2018</v>
      </c>
      <c r="AV839" s="51" t="s">
        <v>1420</v>
      </c>
      <c r="AW839" s="34"/>
    </row>
    <row r="840" spans="1:49" s="22" customFormat="1" x14ac:dyDescent="0.3">
      <c r="A840" s="30" t="s">
        <v>14</v>
      </c>
      <c r="B840" s="98">
        <v>3.6</v>
      </c>
      <c r="C840" s="94">
        <v>3.56</v>
      </c>
      <c r="D840" s="31">
        <f t="shared" si="392"/>
        <v>1.111111111111112E-2</v>
      </c>
      <c r="E840" s="32">
        <f t="shared" si="393"/>
        <v>3.6</v>
      </c>
      <c r="F840" s="98">
        <v>298</v>
      </c>
      <c r="G840" s="32">
        <f t="shared" si="388"/>
        <v>8277.7777777777774</v>
      </c>
      <c r="H840" s="30" t="s">
        <v>1421</v>
      </c>
      <c r="I840" s="30" t="s">
        <v>1118</v>
      </c>
      <c r="J840" s="30" t="s">
        <v>9</v>
      </c>
      <c r="K840" s="31"/>
      <c r="L840" s="31"/>
      <c r="M840" s="49" t="s">
        <v>303</v>
      </c>
      <c r="N840" s="30" t="s">
        <v>763</v>
      </c>
      <c r="O840" s="31"/>
      <c r="P840" s="30" t="s">
        <v>199</v>
      </c>
      <c r="Q840" s="31"/>
      <c r="R840" s="31" t="str">
        <f t="shared" si="387"/>
        <v>NA</v>
      </c>
      <c r="S840" s="31"/>
      <c r="T840" s="31"/>
      <c r="U840" s="31" t="s">
        <v>8</v>
      </c>
      <c r="V840" s="31"/>
      <c r="W840" s="31"/>
      <c r="X840" s="49" t="s">
        <v>29</v>
      </c>
      <c r="Y840" s="32" t="str">
        <f t="shared" si="394"/>
        <v>NA</v>
      </c>
      <c r="Z840" s="32" t="str">
        <f t="shared" si="395"/>
        <v>NA</v>
      </c>
      <c r="AA840" s="32" t="s">
        <v>8</v>
      </c>
      <c r="AB840" s="30" t="s">
        <v>9</v>
      </c>
      <c r="AC840" s="32">
        <f t="shared" si="389"/>
        <v>27.25</v>
      </c>
      <c r="AD840" s="32">
        <f t="shared" si="390"/>
        <v>27.25</v>
      </c>
      <c r="AE840" s="32" t="str">
        <f t="shared" si="391"/>
        <v>NA</v>
      </c>
      <c r="AF840" s="32" t="str">
        <f t="shared" si="396"/>
        <v>NA</v>
      </c>
      <c r="AG840" s="40" t="s">
        <v>8</v>
      </c>
      <c r="AH840" s="94" t="s">
        <v>9</v>
      </c>
      <c r="AI840" s="40" t="s">
        <v>8</v>
      </c>
      <c r="AJ840" s="94" t="s">
        <v>9</v>
      </c>
      <c r="AK840" s="98">
        <v>40</v>
      </c>
      <c r="AL840" s="94" t="s">
        <v>9</v>
      </c>
      <c r="AM840" s="32">
        <f t="shared" si="397"/>
        <v>40</v>
      </c>
      <c r="AN840" s="40">
        <f t="shared" si="398"/>
        <v>40</v>
      </c>
      <c r="AO840" s="49" t="s">
        <v>2839</v>
      </c>
      <c r="AP840" s="30">
        <v>2018</v>
      </c>
      <c r="AQ840" s="30" t="s">
        <v>1900</v>
      </c>
      <c r="AR840" s="30" t="s">
        <v>200</v>
      </c>
      <c r="AS840" s="30" t="s">
        <v>613</v>
      </c>
      <c r="AT840" s="30" t="s">
        <v>21</v>
      </c>
      <c r="AU840" s="114" t="str">
        <f t="shared" si="386"/>
        <v>Martínez-Klimov, M.E., 2018</v>
      </c>
      <c r="AV840" s="51" t="s">
        <v>1420</v>
      </c>
      <c r="AW840" s="34"/>
    </row>
    <row r="841" spans="1:49" s="22" customFormat="1" x14ac:dyDescent="0.3">
      <c r="A841" s="30" t="s">
        <v>14</v>
      </c>
      <c r="B841" s="98">
        <v>4.8</v>
      </c>
      <c r="C841" s="94">
        <v>4.84</v>
      </c>
      <c r="D841" s="31">
        <f t="shared" si="392"/>
        <v>8.3333333333333419E-3</v>
      </c>
      <c r="E841" s="32">
        <f t="shared" si="393"/>
        <v>4.8</v>
      </c>
      <c r="F841" s="98">
        <v>298</v>
      </c>
      <c r="G841" s="32">
        <f t="shared" si="388"/>
        <v>6208.3333333333339</v>
      </c>
      <c r="H841" s="30" t="s">
        <v>1421</v>
      </c>
      <c r="I841" s="30" t="s">
        <v>1118</v>
      </c>
      <c r="J841" s="30" t="s">
        <v>9</v>
      </c>
      <c r="K841" s="31"/>
      <c r="L841" s="31"/>
      <c r="M841" s="49" t="s">
        <v>303</v>
      </c>
      <c r="N841" s="30" t="s">
        <v>763</v>
      </c>
      <c r="O841" s="31"/>
      <c r="P841" s="30" t="s">
        <v>199</v>
      </c>
      <c r="Q841" s="31"/>
      <c r="R841" s="31" t="str">
        <f t="shared" si="387"/>
        <v>NA</v>
      </c>
      <c r="S841" s="31"/>
      <c r="T841" s="31"/>
      <c r="U841" s="31" t="s">
        <v>8</v>
      </c>
      <c r="V841" s="31"/>
      <c r="W841" s="31"/>
      <c r="X841" s="49" t="s">
        <v>29</v>
      </c>
      <c r="Y841" s="32" t="str">
        <f t="shared" si="394"/>
        <v>NA</v>
      </c>
      <c r="Z841" s="32" t="str">
        <f t="shared" si="395"/>
        <v>NA</v>
      </c>
      <c r="AA841" s="32" t="s">
        <v>8</v>
      </c>
      <c r="AB841" s="30" t="s">
        <v>9</v>
      </c>
      <c r="AC841" s="32">
        <f t="shared" si="389"/>
        <v>19.818181818181817</v>
      </c>
      <c r="AD841" s="32">
        <f t="shared" si="390"/>
        <v>19.818181818181817</v>
      </c>
      <c r="AE841" s="32" t="str">
        <f t="shared" si="391"/>
        <v>NA</v>
      </c>
      <c r="AF841" s="32" t="str">
        <f t="shared" si="396"/>
        <v>NA</v>
      </c>
      <c r="AG841" s="40" t="s">
        <v>8</v>
      </c>
      <c r="AH841" s="94" t="s">
        <v>9</v>
      </c>
      <c r="AI841" s="40" t="s">
        <v>8</v>
      </c>
      <c r="AJ841" s="94" t="s">
        <v>9</v>
      </c>
      <c r="AK841" s="98">
        <v>55</v>
      </c>
      <c r="AL841" s="94" t="s">
        <v>9</v>
      </c>
      <c r="AM841" s="32">
        <f t="shared" si="397"/>
        <v>55</v>
      </c>
      <c r="AN841" s="40">
        <f t="shared" si="398"/>
        <v>55</v>
      </c>
      <c r="AO841" s="49" t="s">
        <v>2839</v>
      </c>
      <c r="AP841" s="30">
        <v>2018</v>
      </c>
      <c r="AQ841" s="30" t="s">
        <v>1900</v>
      </c>
      <c r="AR841" s="30" t="s">
        <v>200</v>
      </c>
      <c r="AS841" s="30" t="s">
        <v>613</v>
      </c>
      <c r="AT841" s="30" t="s">
        <v>21</v>
      </c>
      <c r="AU841" s="114" t="str">
        <f t="shared" si="386"/>
        <v>Martínez-Klimov, M.E., 2018</v>
      </c>
      <c r="AV841" s="51" t="s">
        <v>1420</v>
      </c>
      <c r="AW841" s="34"/>
    </row>
    <row r="842" spans="1:49" s="22" customFormat="1" x14ac:dyDescent="0.3">
      <c r="A842" s="30" t="s">
        <v>14</v>
      </c>
      <c r="B842" s="98">
        <v>6</v>
      </c>
      <c r="C842" s="94">
        <v>6.01</v>
      </c>
      <c r="D842" s="31">
        <f t="shared" si="392"/>
        <v>1.6666666666666312E-3</v>
      </c>
      <c r="E842" s="32">
        <f t="shared" si="393"/>
        <v>6</v>
      </c>
      <c r="F842" s="98">
        <v>298</v>
      </c>
      <c r="G842" s="32">
        <f t="shared" si="388"/>
        <v>4966.666666666667</v>
      </c>
      <c r="H842" s="30" t="s">
        <v>1421</v>
      </c>
      <c r="I842" s="30" t="s">
        <v>1118</v>
      </c>
      <c r="J842" s="30" t="s">
        <v>9</v>
      </c>
      <c r="K842" s="31"/>
      <c r="L842" s="31"/>
      <c r="M842" s="49" t="s">
        <v>303</v>
      </c>
      <c r="N842" s="30" t="s">
        <v>763</v>
      </c>
      <c r="O842" s="31"/>
      <c r="P842" s="30" t="s">
        <v>199</v>
      </c>
      <c r="Q842" s="31"/>
      <c r="R842" s="31" t="str">
        <f t="shared" si="387"/>
        <v>NA</v>
      </c>
      <c r="S842" s="31"/>
      <c r="T842" s="31"/>
      <c r="U842" s="31" t="s">
        <v>8</v>
      </c>
      <c r="V842" s="31"/>
      <c r="W842" s="31"/>
      <c r="X842" s="49" t="s">
        <v>29</v>
      </c>
      <c r="Y842" s="32" t="str">
        <f t="shared" si="394"/>
        <v>NA</v>
      </c>
      <c r="Z842" s="32" t="str">
        <f t="shared" si="395"/>
        <v>NA</v>
      </c>
      <c r="AA842" s="32" t="s">
        <v>8</v>
      </c>
      <c r="AB842" s="30" t="s">
        <v>9</v>
      </c>
      <c r="AC842" s="32">
        <f t="shared" si="389"/>
        <v>15.571428571428571</v>
      </c>
      <c r="AD842" s="32">
        <f t="shared" si="390"/>
        <v>15.571428571428571</v>
      </c>
      <c r="AE842" s="32" t="str">
        <f t="shared" si="391"/>
        <v>NA</v>
      </c>
      <c r="AF842" s="32" t="str">
        <f t="shared" si="396"/>
        <v>NA</v>
      </c>
      <c r="AG842" s="40" t="s">
        <v>8</v>
      </c>
      <c r="AH842" s="94" t="s">
        <v>9</v>
      </c>
      <c r="AI842" s="40" t="s">
        <v>8</v>
      </c>
      <c r="AJ842" s="94" t="s">
        <v>9</v>
      </c>
      <c r="AK842" s="98">
        <v>70</v>
      </c>
      <c r="AL842" s="94" t="s">
        <v>9</v>
      </c>
      <c r="AM842" s="32">
        <f t="shared" si="397"/>
        <v>70</v>
      </c>
      <c r="AN842" s="40">
        <f t="shared" si="398"/>
        <v>70</v>
      </c>
      <c r="AO842" s="49" t="s">
        <v>2839</v>
      </c>
      <c r="AP842" s="30">
        <v>2018</v>
      </c>
      <c r="AQ842" s="30" t="s">
        <v>1900</v>
      </c>
      <c r="AR842" s="30" t="s">
        <v>200</v>
      </c>
      <c r="AS842" s="30" t="s">
        <v>613</v>
      </c>
      <c r="AT842" s="30" t="s">
        <v>21</v>
      </c>
      <c r="AU842" s="114" t="str">
        <f t="shared" si="386"/>
        <v>Martínez-Klimov, M.E., 2018</v>
      </c>
      <c r="AV842" s="24"/>
      <c r="AW842" s="34"/>
    </row>
    <row r="843" spans="1:49" s="22" customFormat="1" x14ac:dyDescent="0.3">
      <c r="A843" s="49" t="s">
        <v>1957</v>
      </c>
      <c r="B843" s="98">
        <v>1</v>
      </c>
      <c r="C843" s="32" t="s">
        <v>8</v>
      </c>
      <c r="D843" s="31" t="str">
        <f t="shared" si="392"/>
        <v>NA</v>
      </c>
      <c r="E843" s="32">
        <f t="shared" si="393"/>
        <v>1</v>
      </c>
      <c r="F843" s="98">
        <v>200</v>
      </c>
      <c r="G843" s="32">
        <f t="shared" si="388"/>
        <v>20000</v>
      </c>
      <c r="H843" s="30" t="s">
        <v>7</v>
      </c>
      <c r="I843" s="30" t="s">
        <v>614</v>
      </c>
      <c r="J843" s="30" t="s">
        <v>9</v>
      </c>
      <c r="K843" s="31"/>
      <c r="L843" s="31"/>
      <c r="M843" s="49" t="s">
        <v>303</v>
      </c>
      <c r="N843" s="49" t="s">
        <v>56</v>
      </c>
      <c r="O843" s="78">
        <v>9</v>
      </c>
      <c r="P843" s="30" t="s">
        <v>89</v>
      </c>
      <c r="Q843" s="60">
        <v>3</v>
      </c>
      <c r="R843" s="31">
        <f t="shared" si="387"/>
        <v>-6</v>
      </c>
      <c r="S843" s="31"/>
      <c r="T843" s="31"/>
      <c r="U843" s="30" t="s">
        <v>1422</v>
      </c>
      <c r="V843" s="30">
        <v>2</v>
      </c>
      <c r="W843" s="30">
        <v>573</v>
      </c>
      <c r="X843" s="30" t="s">
        <v>95</v>
      </c>
      <c r="Y843" s="32" t="str">
        <f t="shared" si="394"/>
        <v>NA</v>
      </c>
      <c r="Z843" s="32">
        <f t="shared" si="395"/>
        <v>1.1913999999999998</v>
      </c>
      <c r="AA843" s="30">
        <v>25.9</v>
      </c>
      <c r="AB843" s="30" t="s">
        <v>9</v>
      </c>
      <c r="AC843" s="32" t="str">
        <f t="shared" si="389"/>
        <v>NA</v>
      </c>
      <c r="AD843" s="32">
        <f t="shared" si="390"/>
        <v>25.9</v>
      </c>
      <c r="AE843" s="32" t="str">
        <f t="shared" si="391"/>
        <v>NA</v>
      </c>
      <c r="AF843" s="32">
        <f t="shared" si="396"/>
        <v>46</v>
      </c>
      <c r="AG843" s="98">
        <v>46</v>
      </c>
      <c r="AH843" s="94" t="s">
        <v>9</v>
      </c>
      <c r="AI843" s="98">
        <v>54</v>
      </c>
      <c r="AJ843" s="94" t="s">
        <v>9</v>
      </c>
      <c r="AK843" s="40" t="s">
        <v>8</v>
      </c>
      <c r="AL843" s="94" t="s">
        <v>9</v>
      </c>
      <c r="AM843" s="32">
        <f t="shared" si="397"/>
        <v>46</v>
      </c>
      <c r="AN843" s="40">
        <f t="shared" si="398"/>
        <v>46</v>
      </c>
      <c r="AO843" s="31" t="s">
        <v>2854</v>
      </c>
      <c r="AP843" s="30">
        <v>2018</v>
      </c>
      <c r="AQ843" s="30" t="s">
        <v>1848</v>
      </c>
      <c r="AR843" s="30" t="s">
        <v>53</v>
      </c>
      <c r="AS843" s="30" t="s">
        <v>615</v>
      </c>
      <c r="AT843" s="30" t="s">
        <v>616</v>
      </c>
      <c r="AU843" s="114" t="str">
        <f t="shared" si="386"/>
        <v>Redjel, A., 2018</v>
      </c>
      <c r="AV843" s="24"/>
      <c r="AW843" s="34" t="s">
        <v>815</v>
      </c>
    </row>
    <row r="844" spans="1:49" s="22" customFormat="1" x14ac:dyDescent="0.3">
      <c r="A844" s="49" t="s">
        <v>1957</v>
      </c>
      <c r="B844" s="98">
        <v>1</v>
      </c>
      <c r="C844" s="32" t="s">
        <v>8</v>
      </c>
      <c r="D844" s="31" t="str">
        <f t="shared" si="392"/>
        <v>NA</v>
      </c>
      <c r="E844" s="32">
        <f t="shared" si="393"/>
        <v>1</v>
      </c>
      <c r="F844" s="98">
        <v>200</v>
      </c>
      <c r="G844" s="32">
        <f t="shared" si="388"/>
        <v>20000</v>
      </c>
      <c r="H844" s="30" t="s">
        <v>7</v>
      </c>
      <c r="I844" s="30" t="s">
        <v>614</v>
      </c>
      <c r="J844" s="30" t="s">
        <v>9</v>
      </c>
      <c r="K844" s="31"/>
      <c r="L844" s="31"/>
      <c r="M844" s="30" t="s">
        <v>10</v>
      </c>
      <c r="N844" s="49" t="s">
        <v>56</v>
      </c>
      <c r="O844" s="78">
        <v>9</v>
      </c>
      <c r="P844" s="30" t="s">
        <v>89</v>
      </c>
      <c r="Q844" s="60">
        <v>3</v>
      </c>
      <c r="R844" s="31">
        <f t="shared" si="387"/>
        <v>-6</v>
      </c>
      <c r="S844" s="31"/>
      <c r="T844" s="31"/>
      <c r="U844" s="30" t="s">
        <v>1422</v>
      </c>
      <c r="V844" s="30">
        <v>2</v>
      </c>
      <c r="W844" s="30">
        <v>573</v>
      </c>
      <c r="X844" s="30" t="s">
        <v>95</v>
      </c>
      <c r="Y844" s="32" t="str">
        <f t="shared" si="394"/>
        <v>NA</v>
      </c>
      <c r="Z844" s="32">
        <f t="shared" si="395"/>
        <v>1.1658999999999999</v>
      </c>
      <c r="AA844" s="30">
        <v>13.1</v>
      </c>
      <c r="AB844" s="30" t="s">
        <v>9</v>
      </c>
      <c r="AC844" s="32" t="str">
        <f t="shared" si="389"/>
        <v>NA</v>
      </c>
      <c r="AD844" s="32">
        <f t="shared" si="390"/>
        <v>13.1</v>
      </c>
      <c r="AE844" s="32" t="str">
        <f t="shared" si="391"/>
        <v>NA</v>
      </c>
      <c r="AF844" s="32">
        <f t="shared" si="396"/>
        <v>89</v>
      </c>
      <c r="AG844" s="98">
        <v>89</v>
      </c>
      <c r="AH844" s="94" t="s">
        <v>9</v>
      </c>
      <c r="AI844" s="98">
        <v>73</v>
      </c>
      <c r="AJ844" s="94" t="s">
        <v>9</v>
      </c>
      <c r="AK844" s="40" t="s">
        <v>8</v>
      </c>
      <c r="AL844" s="94" t="s">
        <v>9</v>
      </c>
      <c r="AM844" s="32">
        <f t="shared" si="397"/>
        <v>89</v>
      </c>
      <c r="AN844" s="40">
        <f t="shared" si="398"/>
        <v>89</v>
      </c>
      <c r="AO844" s="31" t="s">
        <v>2854</v>
      </c>
      <c r="AP844" s="30">
        <v>2018</v>
      </c>
      <c r="AQ844" s="30" t="s">
        <v>1848</v>
      </c>
      <c r="AR844" s="30" t="s">
        <v>53</v>
      </c>
      <c r="AS844" s="30" t="s">
        <v>615</v>
      </c>
      <c r="AT844" s="30" t="s">
        <v>616</v>
      </c>
      <c r="AU844" s="114" t="str">
        <f t="shared" si="386"/>
        <v>Redjel, A., 2018</v>
      </c>
      <c r="AV844" s="24"/>
      <c r="AW844" s="34" t="s">
        <v>815</v>
      </c>
    </row>
    <row r="845" spans="1:49" s="22" customFormat="1" x14ac:dyDescent="0.3">
      <c r="A845" s="49" t="s">
        <v>1957</v>
      </c>
      <c r="B845" s="98">
        <v>1</v>
      </c>
      <c r="C845" s="32" t="s">
        <v>8</v>
      </c>
      <c r="D845" s="31" t="str">
        <f t="shared" si="392"/>
        <v>NA</v>
      </c>
      <c r="E845" s="32">
        <f t="shared" si="393"/>
        <v>1</v>
      </c>
      <c r="F845" s="98">
        <v>200</v>
      </c>
      <c r="G845" s="32">
        <f t="shared" si="388"/>
        <v>20000</v>
      </c>
      <c r="H845" s="30" t="s">
        <v>7</v>
      </c>
      <c r="I845" s="30" t="s">
        <v>614</v>
      </c>
      <c r="J845" s="30" t="s">
        <v>9</v>
      </c>
      <c r="K845" s="31"/>
      <c r="L845" s="31"/>
      <c r="M845" s="30" t="s">
        <v>10</v>
      </c>
      <c r="N845" s="31" t="s">
        <v>298</v>
      </c>
      <c r="O845" s="31"/>
      <c r="P845" s="30" t="s">
        <v>199</v>
      </c>
      <c r="Q845" s="60">
        <v>3</v>
      </c>
      <c r="R845" s="31" t="str">
        <f t="shared" si="387"/>
        <v>NA</v>
      </c>
      <c r="S845" s="31"/>
      <c r="T845" s="31"/>
      <c r="U845" s="30" t="s">
        <v>1422</v>
      </c>
      <c r="V845" s="30">
        <v>2</v>
      </c>
      <c r="W845" s="30">
        <v>573</v>
      </c>
      <c r="X845" s="30" t="s">
        <v>95</v>
      </c>
      <c r="Y845" s="32" t="str">
        <f t="shared" si="394"/>
        <v>NA</v>
      </c>
      <c r="Z845" s="32">
        <f t="shared" si="395"/>
        <v>1.1830000000000001</v>
      </c>
      <c r="AA845" s="30">
        <v>6.5</v>
      </c>
      <c r="AB845" s="30" t="s">
        <v>9</v>
      </c>
      <c r="AC845" s="32" t="str">
        <f t="shared" si="389"/>
        <v>NA</v>
      </c>
      <c r="AD845" s="32">
        <f t="shared" si="390"/>
        <v>6.5</v>
      </c>
      <c r="AE845" s="32" t="str">
        <f t="shared" si="391"/>
        <v>NA</v>
      </c>
      <c r="AF845" s="32">
        <f t="shared" si="396"/>
        <v>182</v>
      </c>
      <c r="AG845" s="98">
        <v>182</v>
      </c>
      <c r="AH845" s="94" t="s">
        <v>9</v>
      </c>
      <c r="AI845" s="98">
        <v>157</v>
      </c>
      <c r="AJ845" s="94" t="s">
        <v>9</v>
      </c>
      <c r="AK845" s="40" t="s">
        <v>8</v>
      </c>
      <c r="AL845" s="94" t="s">
        <v>9</v>
      </c>
      <c r="AM845" s="32">
        <f t="shared" si="397"/>
        <v>182</v>
      </c>
      <c r="AN845" s="40">
        <f t="shared" si="398"/>
        <v>182</v>
      </c>
      <c r="AO845" s="31" t="s">
        <v>2854</v>
      </c>
      <c r="AP845" s="30">
        <v>2018</v>
      </c>
      <c r="AQ845" s="30" t="s">
        <v>1848</v>
      </c>
      <c r="AR845" s="30" t="s">
        <v>53</v>
      </c>
      <c r="AS845" s="30" t="s">
        <v>615</v>
      </c>
      <c r="AT845" s="30" t="s">
        <v>616</v>
      </c>
      <c r="AU845" s="114" t="str">
        <f t="shared" si="386"/>
        <v>Redjel, A., 2018</v>
      </c>
      <c r="AV845" s="24"/>
      <c r="AW845" s="34" t="s">
        <v>815</v>
      </c>
    </row>
    <row r="846" spans="1:49" s="22" customFormat="1" x14ac:dyDescent="0.3">
      <c r="A846" s="31" t="s">
        <v>2439</v>
      </c>
      <c r="B846" s="98">
        <v>0.5</v>
      </c>
      <c r="C846" s="94">
        <v>0.48</v>
      </c>
      <c r="D846" s="31">
        <f t="shared" si="392"/>
        <v>4.0000000000000036E-2</v>
      </c>
      <c r="E846" s="32">
        <f t="shared" si="393"/>
        <v>0.5</v>
      </c>
      <c r="F846" s="40"/>
      <c r="G846" s="32" t="s">
        <v>8</v>
      </c>
      <c r="H846" s="30" t="s">
        <v>61</v>
      </c>
      <c r="I846" s="30" t="s">
        <v>617</v>
      </c>
      <c r="J846" s="30" t="s">
        <v>9</v>
      </c>
      <c r="K846" s="31"/>
      <c r="L846" s="31"/>
      <c r="M846" s="30" t="s">
        <v>24</v>
      </c>
      <c r="N846" s="49" t="s">
        <v>56</v>
      </c>
      <c r="O846" s="31"/>
      <c r="P846" s="30" t="s">
        <v>199</v>
      </c>
      <c r="Q846" s="60">
        <v>6.7</v>
      </c>
      <c r="R846" s="31" t="str">
        <f t="shared" si="387"/>
        <v>NA</v>
      </c>
      <c r="S846" s="30">
        <v>4</v>
      </c>
      <c r="T846" s="30">
        <v>673</v>
      </c>
      <c r="U846" s="30" t="s">
        <v>1422</v>
      </c>
      <c r="V846" s="30">
        <v>2</v>
      </c>
      <c r="W846" s="30">
        <v>473</v>
      </c>
      <c r="X846" s="30" t="s">
        <v>95</v>
      </c>
      <c r="Y846" s="32" t="str">
        <f t="shared" si="394"/>
        <v>NA</v>
      </c>
      <c r="Z846" s="32">
        <f t="shared" si="395"/>
        <v>1.1177999999999999</v>
      </c>
      <c r="AA846" s="30">
        <v>13.8</v>
      </c>
      <c r="AB846" s="30" t="s">
        <v>9</v>
      </c>
      <c r="AC846" s="32" t="str">
        <f t="shared" si="389"/>
        <v>NA</v>
      </c>
      <c r="AD846" s="32">
        <f t="shared" si="390"/>
        <v>13.8</v>
      </c>
      <c r="AE846" s="32" t="str">
        <f t="shared" si="391"/>
        <v>NA</v>
      </c>
      <c r="AF846" s="32">
        <f t="shared" si="396"/>
        <v>81</v>
      </c>
      <c r="AG846" s="98">
        <v>81</v>
      </c>
      <c r="AH846" s="94" t="s">
        <v>9</v>
      </c>
      <c r="AI846" s="40" t="s">
        <v>8</v>
      </c>
      <c r="AJ846" s="94" t="s">
        <v>9</v>
      </c>
      <c r="AK846" s="40" t="s">
        <v>8</v>
      </c>
      <c r="AL846" s="94" t="s">
        <v>9</v>
      </c>
      <c r="AM846" s="32">
        <f t="shared" si="397"/>
        <v>81</v>
      </c>
      <c r="AN846" s="40">
        <f t="shared" si="398"/>
        <v>81</v>
      </c>
      <c r="AO846" s="31" t="s">
        <v>2844</v>
      </c>
      <c r="AP846" s="30">
        <v>2018</v>
      </c>
      <c r="AQ846" s="30" t="s">
        <v>1849</v>
      </c>
      <c r="AR846" s="30" t="s">
        <v>1063</v>
      </c>
      <c r="AS846" s="30" t="s">
        <v>619</v>
      </c>
      <c r="AT846" s="30" t="s">
        <v>595</v>
      </c>
      <c r="AU846" s="114" t="str">
        <f t="shared" si="386"/>
        <v>Brunet, J., 2018</v>
      </c>
      <c r="AV846" s="24"/>
      <c r="AW846" s="34" t="s">
        <v>828</v>
      </c>
    </row>
    <row r="847" spans="1:49" s="22" customFormat="1" x14ac:dyDescent="0.3">
      <c r="A847" s="31" t="s">
        <v>2439</v>
      </c>
      <c r="B847" s="98">
        <v>0.5</v>
      </c>
      <c r="C847" s="94">
        <v>0.4</v>
      </c>
      <c r="D847" s="31">
        <f t="shared" si="392"/>
        <v>0.19999999999999996</v>
      </c>
      <c r="E847" s="32">
        <f t="shared" si="393"/>
        <v>0.5</v>
      </c>
      <c r="F847" s="40"/>
      <c r="G847" s="32" t="s">
        <v>8</v>
      </c>
      <c r="H847" s="30" t="s">
        <v>86</v>
      </c>
      <c r="I847" s="30" t="s">
        <v>1064</v>
      </c>
      <c r="J847" s="30" t="s">
        <v>9</v>
      </c>
      <c r="K847" s="30">
        <v>773</v>
      </c>
      <c r="L847" s="30">
        <v>4</v>
      </c>
      <c r="M847" s="30" t="s">
        <v>24</v>
      </c>
      <c r="N847" s="49" t="s">
        <v>56</v>
      </c>
      <c r="O847" s="31"/>
      <c r="P847" s="30" t="s">
        <v>199</v>
      </c>
      <c r="Q847" s="60">
        <v>6</v>
      </c>
      <c r="R847" s="31" t="str">
        <f t="shared" si="387"/>
        <v>NA</v>
      </c>
      <c r="S847" s="30">
        <v>4</v>
      </c>
      <c r="T847" s="30">
        <v>673</v>
      </c>
      <c r="U847" s="30" t="s">
        <v>1422</v>
      </c>
      <c r="V847" s="30">
        <v>2</v>
      </c>
      <c r="W847" s="30">
        <v>473</v>
      </c>
      <c r="X847" s="30" t="s">
        <v>95</v>
      </c>
      <c r="Y847" s="32" t="str">
        <f t="shared" si="394"/>
        <v>NA</v>
      </c>
      <c r="Z847" s="32">
        <f t="shared" si="395"/>
        <v>1.1040000000000001</v>
      </c>
      <c r="AA847" s="30">
        <v>34.5</v>
      </c>
      <c r="AB847" s="30" t="s">
        <v>9</v>
      </c>
      <c r="AC847" s="32" t="str">
        <f t="shared" si="389"/>
        <v>NA</v>
      </c>
      <c r="AD847" s="32">
        <f t="shared" si="390"/>
        <v>34.5</v>
      </c>
      <c r="AE847" s="32" t="str">
        <f t="shared" si="391"/>
        <v>NA</v>
      </c>
      <c r="AF847" s="32">
        <f t="shared" si="396"/>
        <v>32</v>
      </c>
      <c r="AG847" s="98">
        <v>32</v>
      </c>
      <c r="AH847" s="94" t="s">
        <v>9</v>
      </c>
      <c r="AI847" s="40" t="s">
        <v>8</v>
      </c>
      <c r="AJ847" s="94" t="s">
        <v>9</v>
      </c>
      <c r="AK847" s="40" t="s">
        <v>8</v>
      </c>
      <c r="AL847" s="94" t="s">
        <v>9</v>
      </c>
      <c r="AM847" s="32">
        <f t="shared" si="397"/>
        <v>32</v>
      </c>
      <c r="AN847" s="40">
        <f t="shared" si="398"/>
        <v>32</v>
      </c>
      <c r="AO847" s="31" t="s">
        <v>2844</v>
      </c>
      <c r="AP847" s="30">
        <v>2018</v>
      </c>
      <c r="AQ847" s="30" t="s">
        <v>1849</v>
      </c>
      <c r="AR847" s="30" t="s">
        <v>1063</v>
      </c>
      <c r="AS847" s="30" t="s">
        <v>619</v>
      </c>
      <c r="AT847" s="30" t="s">
        <v>595</v>
      </c>
      <c r="AU847" s="114" t="str">
        <f t="shared" si="386"/>
        <v>Brunet, J., 2018</v>
      </c>
      <c r="AV847" s="24"/>
      <c r="AW847" s="34" t="s">
        <v>838</v>
      </c>
    </row>
    <row r="848" spans="1:49" s="22" customFormat="1" ht="15.6" x14ac:dyDescent="0.3">
      <c r="A848" s="30" t="s">
        <v>113</v>
      </c>
      <c r="B848" s="98">
        <v>0.5</v>
      </c>
      <c r="C848" s="94">
        <v>0.5</v>
      </c>
      <c r="D848" s="31">
        <f t="shared" si="392"/>
        <v>0</v>
      </c>
      <c r="E848" s="32">
        <f t="shared" si="393"/>
        <v>0.5</v>
      </c>
      <c r="F848" s="40"/>
      <c r="G848" s="32" t="s">
        <v>8</v>
      </c>
      <c r="H848" s="30" t="s">
        <v>22</v>
      </c>
      <c r="I848" s="61" t="s">
        <v>1065</v>
      </c>
      <c r="J848" s="30" t="s">
        <v>8</v>
      </c>
      <c r="K848" s="31"/>
      <c r="L848" s="31"/>
      <c r="M848" s="49"/>
      <c r="N848" s="31"/>
      <c r="O848" s="31"/>
      <c r="P848" s="30" t="s">
        <v>199</v>
      </c>
      <c r="Q848" s="60">
        <v>8.5</v>
      </c>
      <c r="R848" s="31" t="str">
        <f t="shared" si="387"/>
        <v>NA</v>
      </c>
      <c r="S848" s="30">
        <v>4</v>
      </c>
      <c r="T848" s="30">
        <v>673</v>
      </c>
      <c r="U848" s="30" t="s">
        <v>1422</v>
      </c>
      <c r="V848" s="30">
        <v>2</v>
      </c>
      <c r="W848" s="30">
        <v>473</v>
      </c>
      <c r="X848" s="30" t="s">
        <v>95</v>
      </c>
      <c r="Y848" s="32" t="str">
        <f t="shared" si="394"/>
        <v>NA</v>
      </c>
      <c r="Z848" s="32">
        <f t="shared" si="395"/>
        <v>1.1352</v>
      </c>
      <c r="AA848" s="30">
        <v>26.4</v>
      </c>
      <c r="AB848" s="30" t="s">
        <v>9</v>
      </c>
      <c r="AC848" s="32" t="str">
        <f t="shared" si="389"/>
        <v>NA</v>
      </c>
      <c r="AD848" s="32">
        <f t="shared" si="390"/>
        <v>26.4</v>
      </c>
      <c r="AE848" s="32" t="str">
        <f t="shared" si="391"/>
        <v>NA</v>
      </c>
      <c r="AF848" s="32">
        <f t="shared" si="396"/>
        <v>43</v>
      </c>
      <c r="AG848" s="98">
        <v>43</v>
      </c>
      <c r="AH848" s="94" t="s">
        <v>9</v>
      </c>
      <c r="AI848" s="40" t="s">
        <v>8</v>
      </c>
      <c r="AJ848" s="94" t="s">
        <v>9</v>
      </c>
      <c r="AK848" s="40" t="s">
        <v>8</v>
      </c>
      <c r="AL848" s="94" t="s">
        <v>9</v>
      </c>
      <c r="AM848" s="32">
        <f t="shared" si="397"/>
        <v>43</v>
      </c>
      <c r="AN848" s="40">
        <f t="shared" si="398"/>
        <v>43</v>
      </c>
      <c r="AO848" s="31" t="s">
        <v>2844</v>
      </c>
      <c r="AP848" s="30">
        <v>2018</v>
      </c>
      <c r="AQ848" s="30" t="s">
        <v>1849</v>
      </c>
      <c r="AR848" s="30" t="s">
        <v>1063</v>
      </c>
      <c r="AS848" s="30" t="s">
        <v>619</v>
      </c>
      <c r="AT848" s="30" t="s">
        <v>595</v>
      </c>
      <c r="AU848" s="114" t="str">
        <f t="shared" si="386"/>
        <v>Brunet, J., 2018</v>
      </c>
      <c r="AV848" s="24"/>
      <c r="AW848" s="34" t="s">
        <v>827</v>
      </c>
    </row>
    <row r="849" spans="1:49" s="22" customFormat="1" x14ac:dyDescent="0.3">
      <c r="A849" s="30" t="s">
        <v>14</v>
      </c>
      <c r="B849" s="98">
        <v>1</v>
      </c>
      <c r="C849" s="83">
        <v>1</v>
      </c>
      <c r="D849" s="31">
        <f t="shared" si="392"/>
        <v>0</v>
      </c>
      <c r="E849" s="32">
        <f t="shared" si="393"/>
        <v>1</v>
      </c>
      <c r="F849" s="98">
        <v>35</v>
      </c>
      <c r="G849" s="32">
        <f t="shared" si="388"/>
        <v>3500</v>
      </c>
      <c r="H849" s="30" t="s">
        <v>63</v>
      </c>
      <c r="I849" s="30" t="s">
        <v>1006</v>
      </c>
      <c r="J849" s="30" t="s">
        <v>1120</v>
      </c>
      <c r="K849" s="31"/>
      <c r="L849" s="31"/>
      <c r="M849" s="30" t="s">
        <v>24</v>
      </c>
      <c r="N849" s="30" t="s">
        <v>90</v>
      </c>
      <c r="O849" s="31"/>
      <c r="P849" s="30" t="s">
        <v>199</v>
      </c>
      <c r="Q849" s="31"/>
      <c r="R849" s="31" t="str">
        <f t="shared" si="387"/>
        <v>NA</v>
      </c>
      <c r="S849" s="31"/>
      <c r="T849" s="31"/>
      <c r="U849" s="30" t="s">
        <v>1422</v>
      </c>
      <c r="V849" s="31"/>
      <c r="W849" s="30">
        <v>523</v>
      </c>
      <c r="X849" s="30" t="s">
        <v>29</v>
      </c>
      <c r="Y849" s="32" t="str">
        <f t="shared" si="394"/>
        <v>NA</v>
      </c>
      <c r="Z849" s="32" t="str">
        <f t="shared" si="395"/>
        <v>NA</v>
      </c>
      <c r="AA849" s="32" t="s">
        <v>8</v>
      </c>
      <c r="AB849" s="30" t="s">
        <v>9</v>
      </c>
      <c r="AC849" s="32">
        <f t="shared" si="389"/>
        <v>36.333333333333336</v>
      </c>
      <c r="AD849" s="32">
        <f t="shared" si="390"/>
        <v>36.333333333333336</v>
      </c>
      <c r="AE849" s="32" t="str">
        <f t="shared" si="391"/>
        <v>NA</v>
      </c>
      <c r="AF849" s="32" t="str">
        <f t="shared" si="396"/>
        <v>NA</v>
      </c>
      <c r="AG849" s="40" t="s">
        <v>8</v>
      </c>
      <c r="AH849" s="94" t="s">
        <v>9</v>
      </c>
      <c r="AI849" s="40" t="s">
        <v>8</v>
      </c>
      <c r="AJ849" s="94" t="s">
        <v>9</v>
      </c>
      <c r="AK849" s="98">
        <v>30</v>
      </c>
      <c r="AL849" s="94" t="s">
        <v>9</v>
      </c>
      <c r="AM849" s="32">
        <f t="shared" si="397"/>
        <v>30</v>
      </c>
      <c r="AN849" s="40">
        <f t="shared" si="398"/>
        <v>30</v>
      </c>
      <c r="AO849" s="31" t="s">
        <v>2854</v>
      </c>
      <c r="AP849" s="30">
        <v>2018</v>
      </c>
      <c r="AQ849" s="30" t="s">
        <v>1066</v>
      </c>
      <c r="AR849" s="30" t="s">
        <v>119</v>
      </c>
      <c r="AS849" s="30" t="s">
        <v>621</v>
      </c>
      <c r="AT849" s="30" t="s">
        <v>21</v>
      </c>
      <c r="AU849" s="114" t="str">
        <f t="shared" si="386"/>
        <v>Castillejos, E., 2018</v>
      </c>
      <c r="AV849" s="51" t="s">
        <v>1122</v>
      </c>
      <c r="AW849" s="34"/>
    </row>
    <row r="850" spans="1:49" s="22" customFormat="1" x14ac:dyDescent="0.3">
      <c r="A850" s="30" t="s">
        <v>14</v>
      </c>
      <c r="B850" s="98">
        <v>1</v>
      </c>
      <c r="C850" s="83">
        <v>1</v>
      </c>
      <c r="D850" s="31">
        <f t="shared" si="392"/>
        <v>0</v>
      </c>
      <c r="E850" s="32">
        <f t="shared" si="393"/>
        <v>1</v>
      </c>
      <c r="F850" s="98">
        <v>31</v>
      </c>
      <c r="G850" s="32">
        <f t="shared" si="388"/>
        <v>3100</v>
      </c>
      <c r="H850" s="30" t="s">
        <v>63</v>
      </c>
      <c r="I850" s="30" t="s">
        <v>1006</v>
      </c>
      <c r="J850" s="30" t="s">
        <v>622</v>
      </c>
      <c r="K850" s="31"/>
      <c r="L850" s="31"/>
      <c r="M850" s="30" t="s">
        <v>24</v>
      </c>
      <c r="N850" s="30" t="s">
        <v>90</v>
      </c>
      <c r="O850" s="31"/>
      <c r="P850" s="30" t="s">
        <v>199</v>
      </c>
      <c r="Q850" s="31"/>
      <c r="R850" s="31" t="str">
        <f t="shared" si="387"/>
        <v>NA</v>
      </c>
      <c r="S850" s="31"/>
      <c r="T850" s="31"/>
      <c r="U850" s="30" t="s">
        <v>1422</v>
      </c>
      <c r="V850" s="31"/>
      <c r="W850" s="30">
        <v>523</v>
      </c>
      <c r="X850" s="30" t="s">
        <v>29</v>
      </c>
      <c r="Y850" s="32" t="str">
        <f t="shared" si="394"/>
        <v>NA</v>
      </c>
      <c r="Z850" s="32" t="str">
        <f t="shared" si="395"/>
        <v>NA</v>
      </c>
      <c r="AA850" s="32" t="s">
        <v>8</v>
      </c>
      <c r="AB850" s="30" t="s">
        <v>9</v>
      </c>
      <c r="AC850" s="32">
        <f t="shared" si="389"/>
        <v>43.6</v>
      </c>
      <c r="AD850" s="32">
        <f t="shared" si="390"/>
        <v>43.6</v>
      </c>
      <c r="AE850" s="32" t="str">
        <f t="shared" si="391"/>
        <v>NA</v>
      </c>
      <c r="AF850" s="32" t="str">
        <f t="shared" si="396"/>
        <v>NA</v>
      </c>
      <c r="AG850" s="40" t="s">
        <v>8</v>
      </c>
      <c r="AH850" s="94" t="s">
        <v>9</v>
      </c>
      <c r="AI850" s="40" t="s">
        <v>8</v>
      </c>
      <c r="AJ850" s="94" t="s">
        <v>9</v>
      </c>
      <c r="AK850" s="98">
        <v>25</v>
      </c>
      <c r="AL850" s="94" t="s">
        <v>9</v>
      </c>
      <c r="AM850" s="32">
        <f t="shared" si="397"/>
        <v>25</v>
      </c>
      <c r="AN850" s="40">
        <f t="shared" si="398"/>
        <v>25</v>
      </c>
      <c r="AO850" s="31" t="s">
        <v>2854</v>
      </c>
      <c r="AP850" s="30">
        <v>2018</v>
      </c>
      <c r="AQ850" s="30" t="s">
        <v>1066</v>
      </c>
      <c r="AR850" s="30" t="s">
        <v>119</v>
      </c>
      <c r="AS850" s="30" t="s">
        <v>621</v>
      </c>
      <c r="AT850" s="30" t="s">
        <v>21</v>
      </c>
      <c r="AU850" s="114" t="str">
        <f t="shared" si="386"/>
        <v>Castillejos, E., 2018</v>
      </c>
      <c r="AV850" s="51" t="s">
        <v>1122</v>
      </c>
      <c r="AW850" s="34"/>
    </row>
    <row r="851" spans="1:49" s="22" customFormat="1" x14ac:dyDescent="0.3">
      <c r="A851" s="30" t="s">
        <v>14</v>
      </c>
      <c r="B851" s="98">
        <v>1</v>
      </c>
      <c r="C851" s="83">
        <v>1</v>
      </c>
      <c r="D851" s="31">
        <f t="shared" si="392"/>
        <v>0</v>
      </c>
      <c r="E851" s="32">
        <f t="shared" si="393"/>
        <v>1</v>
      </c>
      <c r="F851" s="98">
        <v>33</v>
      </c>
      <c r="G851" s="32">
        <f t="shared" si="388"/>
        <v>3300</v>
      </c>
      <c r="H851" s="30" t="s">
        <v>63</v>
      </c>
      <c r="I851" s="30" t="s">
        <v>1006</v>
      </c>
      <c r="J851" s="30" t="s">
        <v>623</v>
      </c>
      <c r="K851" s="31"/>
      <c r="L851" s="31"/>
      <c r="M851" s="30" t="s">
        <v>24</v>
      </c>
      <c r="N851" s="30" t="s">
        <v>90</v>
      </c>
      <c r="O851" s="31"/>
      <c r="P851" s="30" t="s">
        <v>199</v>
      </c>
      <c r="Q851" s="31"/>
      <c r="R851" s="31" t="str">
        <f t="shared" si="387"/>
        <v>NA</v>
      </c>
      <c r="S851" s="31"/>
      <c r="T851" s="31"/>
      <c r="U851" s="30" t="s">
        <v>1422</v>
      </c>
      <c r="V851" s="31"/>
      <c r="W851" s="30">
        <v>523</v>
      </c>
      <c r="X851" s="30" t="s">
        <v>29</v>
      </c>
      <c r="Y851" s="32" t="str">
        <f t="shared" si="394"/>
        <v>NA</v>
      </c>
      <c r="Z851" s="32" t="str">
        <f t="shared" si="395"/>
        <v>NA</v>
      </c>
      <c r="AA851" s="32" t="s">
        <v>8</v>
      </c>
      <c r="AB851" s="30" t="s">
        <v>9</v>
      </c>
      <c r="AC851" s="32">
        <f t="shared" si="389"/>
        <v>34.0625</v>
      </c>
      <c r="AD851" s="32">
        <f t="shared" si="390"/>
        <v>34.0625</v>
      </c>
      <c r="AE851" s="32" t="str">
        <f t="shared" si="391"/>
        <v>NA</v>
      </c>
      <c r="AF851" s="32" t="str">
        <f t="shared" si="396"/>
        <v>NA</v>
      </c>
      <c r="AG851" s="40" t="s">
        <v>8</v>
      </c>
      <c r="AH851" s="94" t="s">
        <v>9</v>
      </c>
      <c r="AI851" s="40" t="s">
        <v>8</v>
      </c>
      <c r="AJ851" s="94" t="s">
        <v>9</v>
      </c>
      <c r="AK851" s="98">
        <v>32</v>
      </c>
      <c r="AL851" s="94" t="s">
        <v>9</v>
      </c>
      <c r="AM851" s="32">
        <f t="shared" si="397"/>
        <v>32</v>
      </c>
      <c r="AN851" s="40">
        <f t="shared" si="398"/>
        <v>32</v>
      </c>
      <c r="AO851" s="31" t="s">
        <v>2854</v>
      </c>
      <c r="AP851" s="30">
        <v>2018</v>
      </c>
      <c r="AQ851" s="30" t="s">
        <v>1066</v>
      </c>
      <c r="AR851" s="30" t="s">
        <v>119</v>
      </c>
      <c r="AS851" s="30" t="s">
        <v>621</v>
      </c>
      <c r="AT851" s="30" t="s">
        <v>21</v>
      </c>
      <c r="AU851" s="114" t="str">
        <f t="shared" si="386"/>
        <v>Castillejos, E., 2018</v>
      </c>
      <c r="AV851" s="51" t="s">
        <v>1122</v>
      </c>
      <c r="AW851" s="34"/>
    </row>
    <row r="852" spans="1:49" s="22" customFormat="1" x14ac:dyDescent="0.3">
      <c r="A852" s="30" t="s">
        <v>14</v>
      </c>
      <c r="B852" s="98">
        <v>1</v>
      </c>
      <c r="C852" s="83">
        <v>1</v>
      </c>
      <c r="D852" s="31">
        <f t="shared" si="392"/>
        <v>0</v>
      </c>
      <c r="E852" s="32">
        <f t="shared" si="393"/>
        <v>1</v>
      </c>
      <c r="F852" s="98">
        <v>44</v>
      </c>
      <c r="G852" s="32">
        <f t="shared" si="388"/>
        <v>4400</v>
      </c>
      <c r="H852" s="30" t="s">
        <v>63</v>
      </c>
      <c r="I852" s="30" t="s">
        <v>1007</v>
      </c>
      <c r="J852" s="30" t="s">
        <v>1121</v>
      </c>
      <c r="K852" s="31"/>
      <c r="L852" s="31"/>
      <c r="M852" s="30" t="s">
        <v>24</v>
      </c>
      <c r="N852" s="30" t="s">
        <v>90</v>
      </c>
      <c r="O852" s="31"/>
      <c r="P852" s="30" t="s">
        <v>199</v>
      </c>
      <c r="Q852" s="31"/>
      <c r="R852" s="31" t="str">
        <f t="shared" si="387"/>
        <v>NA</v>
      </c>
      <c r="S852" s="31"/>
      <c r="T852" s="31"/>
      <c r="U852" s="30" t="s">
        <v>1422</v>
      </c>
      <c r="V852" s="31"/>
      <c r="W852" s="30">
        <v>523</v>
      </c>
      <c r="X852" s="30" t="s">
        <v>29</v>
      </c>
      <c r="Y852" s="32" t="str">
        <f t="shared" si="394"/>
        <v>NA</v>
      </c>
      <c r="Z852" s="32" t="str">
        <f t="shared" si="395"/>
        <v>NA</v>
      </c>
      <c r="AA852" s="32" t="s">
        <v>8</v>
      </c>
      <c r="AB852" s="30" t="s">
        <v>9</v>
      </c>
      <c r="AC852" s="32">
        <f t="shared" si="389"/>
        <v>77.857142857142861</v>
      </c>
      <c r="AD852" s="32">
        <f t="shared" si="390"/>
        <v>77.857142857142861</v>
      </c>
      <c r="AE852" s="32" t="str">
        <f t="shared" si="391"/>
        <v>NA</v>
      </c>
      <c r="AF852" s="32" t="str">
        <f t="shared" si="396"/>
        <v>NA</v>
      </c>
      <c r="AG852" s="40" t="s">
        <v>8</v>
      </c>
      <c r="AH852" s="94" t="s">
        <v>9</v>
      </c>
      <c r="AI852" s="40" t="s">
        <v>8</v>
      </c>
      <c r="AJ852" s="94" t="s">
        <v>9</v>
      </c>
      <c r="AK852" s="98">
        <v>14</v>
      </c>
      <c r="AL852" s="94" t="s">
        <v>9</v>
      </c>
      <c r="AM852" s="32">
        <f t="shared" si="397"/>
        <v>14</v>
      </c>
      <c r="AN852" s="40">
        <f t="shared" si="398"/>
        <v>14</v>
      </c>
      <c r="AO852" s="31" t="s">
        <v>2854</v>
      </c>
      <c r="AP852" s="30">
        <v>2018</v>
      </c>
      <c r="AQ852" s="30" t="s">
        <v>1066</v>
      </c>
      <c r="AR852" s="30" t="s">
        <v>119</v>
      </c>
      <c r="AS852" s="30" t="s">
        <v>621</v>
      </c>
      <c r="AT852" s="30" t="s">
        <v>21</v>
      </c>
      <c r="AU852" s="114" t="str">
        <f t="shared" si="386"/>
        <v>Castillejos, E., 2018</v>
      </c>
      <c r="AV852" s="51" t="s">
        <v>1122</v>
      </c>
      <c r="AW852" s="34"/>
    </row>
    <row r="853" spans="1:49" s="22" customFormat="1" x14ac:dyDescent="0.3">
      <c r="A853" s="30" t="s">
        <v>14</v>
      </c>
      <c r="B853" s="98">
        <v>1</v>
      </c>
      <c r="C853" s="83">
        <v>1</v>
      </c>
      <c r="D853" s="31">
        <f t="shared" si="392"/>
        <v>0</v>
      </c>
      <c r="E853" s="32">
        <f t="shared" si="393"/>
        <v>1</v>
      </c>
      <c r="F853" s="98">
        <v>27</v>
      </c>
      <c r="G853" s="32">
        <f t="shared" si="388"/>
        <v>2700</v>
      </c>
      <c r="H853" s="30" t="s">
        <v>63</v>
      </c>
      <c r="I853" s="30" t="s">
        <v>1007</v>
      </c>
      <c r="J853" s="30" t="s">
        <v>622</v>
      </c>
      <c r="K853" s="31"/>
      <c r="L853" s="31"/>
      <c r="M853" s="30" t="s">
        <v>24</v>
      </c>
      <c r="N853" s="30" t="s">
        <v>90</v>
      </c>
      <c r="O853" s="31"/>
      <c r="P853" s="30" t="s">
        <v>199</v>
      </c>
      <c r="Q853" s="31"/>
      <c r="R853" s="31" t="str">
        <f t="shared" si="387"/>
        <v>NA</v>
      </c>
      <c r="S853" s="31"/>
      <c r="T853" s="31"/>
      <c r="U853" s="30" t="s">
        <v>1422</v>
      </c>
      <c r="V853" s="31"/>
      <c r="W853" s="30">
        <v>523</v>
      </c>
      <c r="X853" s="30" t="s">
        <v>29</v>
      </c>
      <c r="Y853" s="32" t="str">
        <f t="shared" si="394"/>
        <v>NA</v>
      </c>
      <c r="Z853" s="32" t="str">
        <f t="shared" si="395"/>
        <v>NA</v>
      </c>
      <c r="AA853" s="32" t="s">
        <v>8</v>
      </c>
      <c r="AB853" s="30" t="s">
        <v>9</v>
      </c>
      <c r="AC853" s="32">
        <f t="shared" si="389"/>
        <v>29.45945945945946</v>
      </c>
      <c r="AD853" s="32">
        <f t="shared" si="390"/>
        <v>29.45945945945946</v>
      </c>
      <c r="AE853" s="32" t="str">
        <f t="shared" si="391"/>
        <v>NA</v>
      </c>
      <c r="AF853" s="32" t="str">
        <f t="shared" si="396"/>
        <v>NA</v>
      </c>
      <c r="AG853" s="40" t="s">
        <v>8</v>
      </c>
      <c r="AH853" s="94" t="s">
        <v>9</v>
      </c>
      <c r="AI853" s="40" t="s">
        <v>8</v>
      </c>
      <c r="AJ853" s="94" t="s">
        <v>9</v>
      </c>
      <c r="AK853" s="98">
        <v>37</v>
      </c>
      <c r="AL853" s="94" t="s">
        <v>9</v>
      </c>
      <c r="AM853" s="32">
        <f t="shared" si="397"/>
        <v>37</v>
      </c>
      <c r="AN853" s="40">
        <f t="shared" si="398"/>
        <v>37</v>
      </c>
      <c r="AO853" s="31" t="s">
        <v>2854</v>
      </c>
      <c r="AP853" s="30">
        <v>2018</v>
      </c>
      <c r="AQ853" s="30" t="s">
        <v>1066</v>
      </c>
      <c r="AR853" s="30" t="s">
        <v>119</v>
      </c>
      <c r="AS853" s="30" t="s">
        <v>621</v>
      </c>
      <c r="AT853" s="30" t="s">
        <v>21</v>
      </c>
      <c r="AU853" s="114" t="str">
        <f t="shared" si="386"/>
        <v>Castillejos, E., 2018</v>
      </c>
      <c r="AV853" s="51" t="s">
        <v>1122</v>
      </c>
      <c r="AW853" s="34"/>
    </row>
    <row r="854" spans="1:49" s="22" customFormat="1" x14ac:dyDescent="0.3">
      <c r="A854" s="30" t="s">
        <v>14</v>
      </c>
      <c r="B854" s="98">
        <v>1</v>
      </c>
      <c r="C854" s="83">
        <v>1</v>
      </c>
      <c r="D854" s="31">
        <f t="shared" si="392"/>
        <v>0</v>
      </c>
      <c r="E854" s="32">
        <f t="shared" si="393"/>
        <v>1</v>
      </c>
      <c r="F854" s="98">
        <v>34</v>
      </c>
      <c r="G854" s="32">
        <f t="shared" si="388"/>
        <v>3400</v>
      </c>
      <c r="H854" s="30" t="s">
        <v>63</v>
      </c>
      <c r="I854" s="30" t="s">
        <v>1007</v>
      </c>
      <c r="J854" s="30" t="s">
        <v>623</v>
      </c>
      <c r="K854" s="31"/>
      <c r="L854" s="31"/>
      <c r="M854" s="30" t="s">
        <v>24</v>
      </c>
      <c r="N854" s="30" t="s">
        <v>90</v>
      </c>
      <c r="O854" s="31"/>
      <c r="P854" s="30" t="s">
        <v>199</v>
      </c>
      <c r="Q854" s="31"/>
      <c r="R854" s="31" t="str">
        <f t="shared" si="387"/>
        <v>NA</v>
      </c>
      <c r="S854" s="31"/>
      <c r="T854" s="31"/>
      <c r="U854" s="30" t="s">
        <v>1422</v>
      </c>
      <c r="V854" s="31"/>
      <c r="W854" s="30">
        <v>523</v>
      </c>
      <c r="X854" s="30" t="s">
        <v>29</v>
      </c>
      <c r="Y854" s="32" t="str">
        <f t="shared" si="394"/>
        <v>NA</v>
      </c>
      <c r="Z854" s="32" t="str">
        <f t="shared" si="395"/>
        <v>NA</v>
      </c>
      <c r="AA854" s="32" t="s">
        <v>8</v>
      </c>
      <c r="AB854" s="30" t="s">
        <v>9</v>
      </c>
      <c r="AC854" s="32">
        <f t="shared" si="389"/>
        <v>15.352112676056338</v>
      </c>
      <c r="AD854" s="32">
        <f t="shared" si="390"/>
        <v>15.352112676056338</v>
      </c>
      <c r="AE854" s="32" t="str">
        <f t="shared" si="391"/>
        <v>NA</v>
      </c>
      <c r="AF854" s="32" t="str">
        <f t="shared" si="396"/>
        <v>NA</v>
      </c>
      <c r="AG854" s="40" t="s">
        <v>8</v>
      </c>
      <c r="AH854" s="94" t="s">
        <v>9</v>
      </c>
      <c r="AI854" s="40" t="s">
        <v>8</v>
      </c>
      <c r="AJ854" s="94" t="s">
        <v>9</v>
      </c>
      <c r="AK854" s="98">
        <v>71</v>
      </c>
      <c r="AL854" s="94" t="s">
        <v>9</v>
      </c>
      <c r="AM854" s="32">
        <f t="shared" si="397"/>
        <v>71</v>
      </c>
      <c r="AN854" s="40">
        <f t="shared" si="398"/>
        <v>71</v>
      </c>
      <c r="AO854" s="31" t="s">
        <v>2854</v>
      </c>
      <c r="AP854" s="30">
        <v>2018</v>
      </c>
      <c r="AQ854" s="30" t="s">
        <v>1066</v>
      </c>
      <c r="AR854" s="30" t="s">
        <v>119</v>
      </c>
      <c r="AS854" s="30" t="s">
        <v>621</v>
      </c>
      <c r="AT854" s="30" t="s">
        <v>21</v>
      </c>
      <c r="AU854" s="114" t="str">
        <f t="shared" si="386"/>
        <v>Castillejos, E., 2018</v>
      </c>
      <c r="AV854" s="51" t="s">
        <v>1122</v>
      </c>
      <c r="AW854" s="34"/>
    </row>
    <row r="855" spans="1:49" s="22" customFormat="1" x14ac:dyDescent="0.3">
      <c r="A855" s="30" t="s">
        <v>14</v>
      </c>
      <c r="B855" s="98">
        <v>1</v>
      </c>
      <c r="C855" s="83">
        <v>1</v>
      </c>
      <c r="D855" s="31">
        <f t="shared" si="392"/>
        <v>0</v>
      </c>
      <c r="E855" s="32">
        <f t="shared" si="393"/>
        <v>1</v>
      </c>
      <c r="F855" s="98">
        <v>359</v>
      </c>
      <c r="G855" s="32">
        <f t="shared" si="388"/>
        <v>35900</v>
      </c>
      <c r="H855" s="30" t="s">
        <v>63</v>
      </c>
      <c r="I855" s="30" t="s">
        <v>1119</v>
      </c>
      <c r="J855" s="30" t="s">
        <v>624</v>
      </c>
      <c r="K855" s="31"/>
      <c r="L855" s="31"/>
      <c r="M855" s="30" t="s">
        <v>24</v>
      </c>
      <c r="N855" s="30" t="s">
        <v>90</v>
      </c>
      <c r="O855" s="31"/>
      <c r="P855" s="30" t="s">
        <v>199</v>
      </c>
      <c r="Q855" s="31"/>
      <c r="R855" s="31" t="str">
        <f t="shared" si="387"/>
        <v>NA</v>
      </c>
      <c r="S855" s="31"/>
      <c r="T855" s="31"/>
      <c r="U855" s="30" t="s">
        <v>1422</v>
      </c>
      <c r="V855" s="31"/>
      <c r="W855" s="30">
        <v>523</v>
      </c>
      <c r="X855" s="30" t="s">
        <v>29</v>
      </c>
      <c r="Y855" s="32" t="str">
        <f t="shared" si="394"/>
        <v>NA</v>
      </c>
      <c r="Z855" s="32" t="str">
        <f t="shared" si="395"/>
        <v>NA</v>
      </c>
      <c r="AA855" s="32" t="s">
        <v>8</v>
      </c>
      <c r="AB855" s="30" t="s">
        <v>9</v>
      </c>
      <c r="AC855" s="32">
        <f t="shared" si="389"/>
        <v>57.368421052631582</v>
      </c>
      <c r="AD855" s="32">
        <f t="shared" si="390"/>
        <v>57.368421052631582</v>
      </c>
      <c r="AE855" s="32" t="str">
        <f t="shared" si="391"/>
        <v>NA</v>
      </c>
      <c r="AF855" s="32" t="str">
        <f t="shared" si="396"/>
        <v>NA</v>
      </c>
      <c r="AG855" s="40" t="s">
        <v>8</v>
      </c>
      <c r="AH855" s="94" t="s">
        <v>9</v>
      </c>
      <c r="AI855" s="40" t="s">
        <v>8</v>
      </c>
      <c r="AJ855" s="94" t="s">
        <v>9</v>
      </c>
      <c r="AK855" s="98">
        <v>19</v>
      </c>
      <c r="AL855" s="94" t="s">
        <v>9</v>
      </c>
      <c r="AM855" s="32">
        <f t="shared" si="397"/>
        <v>19</v>
      </c>
      <c r="AN855" s="40">
        <f t="shared" si="398"/>
        <v>19</v>
      </c>
      <c r="AO855" s="31" t="s">
        <v>2854</v>
      </c>
      <c r="AP855" s="30">
        <v>2018</v>
      </c>
      <c r="AQ855" s="30" t="s">
        <v>1066</v>
      </c>
      <c r="AR855" s="30" t="s">
        <v>119</v>
      </c>
      <c r="AS855" s="30" t="s">
        <v>621</v>
      </c>
      <c r="AT855" s="30" t="s">
        <v>21</v>
      </c>
      <c r="AU855" s="114" t="str">
        <f t="shared" si="386"/>
        <v>Castillejos, E., 2018</v>
      </c>
      <c r="AV855" s="51" t="s">
        <v>1122</v>
      </c>
      <c r="AW855" s="34"/>
    </row>
    <row r="856" spans="1:49" s="22" customFormat="1" x14ac:dyDescent="0.3">
      <c r="A856" s="30" t="s">
        <v>14</v>
      </c>
      <c r="B856" s="98">
        <v>1</v>
      </c>
      <c r="C856" s="83">
        <v>1</v>
      </c>
      <c r="D856" s="31">
        <f t="shared" si="392"/>
        <v>0</v>
      </c>
      <c r="E856" s="32">
        <f t="shared" si="393"/>
        <v>1</v>
      </c>
      <c r="F856" s="98">
        <v>24</v>
      </c>
      <c r="G856" s="32">
        <f t="shared" si="388"/>
        <v>2400</v>
      </c>
      <c r="H856" s="30" t="s">
        <v>63</v>
      </c>
      <c r="I856" s="30" t="s">
        <v>1119</v>
      </c>
      <c r="J856" s="30" t="s">
        <v>622</v>
      </c>
      <c r="K856" s="31"/>
      <c r="L856" s="31"/>
      <c r="M856" s="30" t="s">
        <v>24</v>
      </c>
      <c r="N856" s="30" t="s">
        <v>90</v>
      </c>
      <c r="O856" s="31"/>
      <c r="P856" s="30" t="s">
        <v>199</v>
      </c>
      <c r="Q856" s="31"/>
      <c r="R856" s="31" t="str">
        <f t="shared" si="387"/>
        <v>NA</v>
      </c>
      <c r="S856" s="31"/>
      <c r="T856" s="31"/>
      <c r="U856" s="30" t="s">
        <v>1422</v>
      </c>
      <c r="V856" s="31"/>
      <c r="W856" s="30">
        <v>523</v>
      </c>
      <c r="X856" s="30" t="s">
        <v>29</v>
      </c>
      <c r="Y856" s="32" t="str">
        <f t="shared" si="394"/>
        <v>NA</v>
      </c>
      <c r="Z856" s="32" t="str">
        <f t="shared" si="395"/>
        <v>NA</v>
      </c>
      <c r="AA856" s="32" t="s">
        <v>8</v>
      </c>
      <c r="AB856" s="30" t="s">
        <v>9</v>
      </c>
      <c r="AC856" s="32">
        <f t="shared" si="389"/>
        <v>43.6</v>
      </c>
      <c r="AD856" s="32">
        <f t="shared" si="390"/>
        <v>43.6</v>
      </c>
      <c r="AE856" s="32" t="str">
        <f t="shared" si="391"/>
        <v>NA</v>
      </c>
      <c r="AF856" s="32" t="str">
        <f t="shared" si="396"/>
        <v>NA</v>
      </c>
      <c r="AG856" s="40" t="s">
        <v>8</v>
      </c>
      <c r="AH856" s="94" t="s">
        <v>9</v>
      </c>
      <c r="AI856" s="40" t="s">
        <v>8</v>
      </c>
      <c r="AJ856" s="94" t="s">
        <v>9</v>
      </c>
      <c r="AK856" s="98">
        <v>25</v>
      </c>
      <c r="AL856" s="94" t="s">
        <v>9</v>
      </c>
      <c r="AM856" s="32">
        <f t="shared" si="397"/>
        <v>25</v>
      </c>
      <c r="AN856" s="40">
        <f t="shared" si="398"/>
        <v>25</v>
      </c>
      <c r="AO856" s="31" t="s">
        <v>2854</v>
      </c>
      <c r="AP856" s="30">
        <v>2018</v>
      </c>
      <c r="AQ856" s="30" t="s">
        <v>1066</v>
      </c>
      <c r="AR856" s="30" t="s">
        <v>119</v>
      </c>
      <c r="AS856" s="30" t="s">
        <v>621</v>
      </c>
      <c r="AT856" s="30" t="s">
        <v>21</v>
      </c>
      <c r="AU856" s="114" t="str">
        <f t="shared" si="386"/>
        <v>Castillejos, E., 2018</v>
      </c>
      <c r="AV856" s="51" t="s">
        <v>1122</v>
      </c>
      <c r="AW856" s="34"/>
    </row>
    <row r="857" spans="1:49" s="22" customFormat="1" x14ac:dyDescent="0.3">
      <c r="A857" s="30" t="s">
        <v>14</v>
      </c>
      <c r="B857" s="98">
        <v>1</v>
      </c>
      <c r="C857" s="83">
        <v>1</v>
      </c>
      <c r="D857" s="31">
        <f t="shared" si="392"/>
        <v>0</v>
      </c>
      <c r="E857" s="32">
        <f t="shared" si="393"/>
        <v>1</v>
      </c>
      <c r="F857" s="98">
        <v>297</v>
      </c>
      <c r="G857" s="32">
        <f t="shared" si="388"/>
        <v>29700</v>
      </c>
      <c r="H857" s="30" t="s">
        <v>63</v>
      </c>
      <c r="I857" s="30" t="s">
        <v>1119</v>
      </c>
      <c r="J857" s="30" t="s">
        <v>623</v>
      </c>
      <c r="K857" s="31"/>
      <c r="L857" s="31"/>
      <c r="M857" s="30" t="s">
        <v>24</v>
      </c>
      <c r="N857" s="30" t="s">
        <v>90</v>
      </c>
      <c r="O857" s="31"/>
      <c r="P857" s="30" t="s">
        <v>199</v>
      </c>
      <c r="Q857" s="31"/>
      <c r="R857" s="31" t="str">
        <f t="shared" si="387"/>
        <v>NA</v>
      </c>
      <c r="S857" s="31"/>
      <c r="T857" s="31"/>
      <c r="U857" s="30" t="s">
        <v>1422</v>
      </c>
      <c r="V857" s="31"/>
      <c r="W857" s="30">
        <v>523</v>
      </c>
      <c r="X857" s="30" t="s">
        <v>29</v>
      </c>
      <c r="Y857" s="32" t="str">
        <f t="shared" si="394"/>
        <v>NA</v>
      </c>
      <c r="Z857" s="32" t="str">
        <f t="shared" si="395"/>
        <v>NA</v>
      </c>
      <c r="AA857" s="32" t="s">
        <v>8</v>
      </c>
      <c r="AB857" s="30" t="s">
        <v>9</v>
      </c>
      <c r="AC857" s="32">
        <f t="shared" si="389"/>
        <v>40.370370370370374</v>
      </c>
      <c r="AD857" s="32">
        <f t="shared" si="390"/>
        <v>40.370370370370374</v>
      </c>
      <c r="AE857" s="32" t="str">
        <f t="shared" si="391"/>
        <v>NA</v>
      </c>
      <c r="AF857" s="32" t="str">
        <f t="shared" si="396"/>
        <v>NA</v>
      </c>
      <c r="AG857" s="40" t="s">
        <v>8</v>
      </c>
      <c r="AH857" s="94" t="s">
        <v>9</v>
      </c>
      <c r="AI857" s="40" t="s">
        <v>8</v>
      </c>
      <c r="AJ857" s="94" t="s">
        <v>9</v>
      </c>
      <c r="AK857" s="98">
        <v>27</v>
      </c>
      <c r="AL857" s="94" t="s">
        <v>9</v>
      </c>
      <c r="AM857" s="32">
        <f t="shared" si="397"/>
        <v>27</v>
      </c>
      <c r="AN857" s="40">
        <f t="shared" si="398"/>
        <v>27</v>
      </c>
      <c r="AO857" s="31" t="s">
        <v>2854</v>
      </c>
      <c r="AP857" s="30">
        <v>2018</v>
      </c>
      <c r="AQ857" s="30" t="s">
        <v>1066</v>
      </c>
      <c r="AR857" s="30" t="s">
        <v>119</v>
      </c>
      <c r="AS857" s="30" t="s">
        <v>621</v>
      </c>
      <c r="AT857" s="30" t="s">
        <v>21</v>
      </c>
      <c r="AU857" s="114" t="str">
        <f t="shared" si="386"/>
        <v>Castillejos, E., 2018</v>
      </c>
      <c r="AV857" s="51" t="s">
        <v>1122</v>
      </c>
      <c r="AW857" s="34"/>
    </row>
    <row r="858" spans="1:49" s="22" customFormat="1" x14ac:dyDescent="0.3">
      <c r="A858" s="30" t="s">
        <v>14</v>
      </c>
      <c r="B858" s="98">
        <v>5.4</v>
      </c>
      <c r="C858" s="32">
        <v>4.5999999999999996</v>
      </c>
      <c r="D858" s="31">
        <f t="shared" si="392"/>
        <v>0.14814814814814828</v>
      </c>
      <c r="E858" s="32">
        <f t="shared" si="393"/>
        <v>5.4</v>
      </c>
      <c r="F858" s="98">
        <v>200</v>
      </c>
      <c r="G858" s="32">
        <f t="shared" si="388"/>
        <v>3703.7037037037035</v>
      </c>
      <c r="H858" s="30" t="s">
        <v>63</v>
      </c>
      <c r="I858" s="30" t="s">
        <v>1005</v>
      </c>
      <c r="J858" s="30" t="s">
        <v>625</v>
      </c>
      <c r="K858" s="31"/>
      <c r="L858" s="31"/>
      <c r="M858" s="49" t="s">
        <v>33</v>
      </c>
      <c r="N858" s="49" t="s">
        <v>56</v>
      </c>
      <c r="O858" s="31"/>
      <c r="P858" s="30" t="s">
        <v>199</v>
      </c>
      <c r="Q858" s="31"/>
      <c r="R858" s="31" t="str">
        <f t="shared" si="387"/>
        <v>NA</v>
      </c>
      <c r="S858" s="30">
        <v>2</v>
      </c>
      <c r="T858" s="30">
        <v>773</v>
      </c>
      <c r="U858" s="31" t="s">
        <v>8</v>
      </c>
      <c r="V858" s="31"/>
      <c r="W858" s="31"/>
      <c r="X858" s="30" t="s">
        <v>29</v>
      </c>
      <c r="Y858" s="32" t="str">
        <f t="shared" si="394"/>
        <v>NA</v>
      </c>
      <c r="Z858" s="32" t="str">
        <f t="shared" si="395"/>
        <v>NA</v>
      </c>
      <c r="AA858" s="32" t="s">
        <v>8</v>
      </c>
      <c r="AB858" s="30" t="s">
        <v>9</v>
      </c>
      <c r="AC858" s="32">
        <f t="shared" si="389"/>
        <v>27.25</v>
      </c>
      <c r="AD858" s="32">
        <f t="shared" si="390"/>
        <v>27.25</v>
      </c>
      <c r="AE858" s="32" t="str">
        <f t="shared" si="391"/>
        <v>NA</v>
      </c>
      <c r="AF858" s="32" t="str">
        <f t="shared" si="396"/>
        <v>NA</v>
      </c>
      <c r="AG858" s="40" t="s">
        <v>8</v>
      </c>
      <c r="AH858" s="94" t="s">
        <v>9</v>
      </c>
      <c r="AI858" s="98">
        <v>34</v>
      </c>
      <c r="AJ858" s="94" t="s">
        <v>9</v>
      </c>
      <c r="AK858" s="98">
        <v>40</v>
      </c>
      <c r="AL858" s="94" t="s">
        <v>9</v>
      </c>
      <c r="AM858" s="32">
        <f t="shared" si="397"/>
        <v>40</v>
      </c>
      <c r="AN858" s="40">
        <f t="shared" si="398"/>
        <v>40</v>
      </c>
      <c r="AO858" s="31" t="s">
        <v>2854</v>
      </c>
      <c r="AP858" s="30">
        <v>2018</v>
      </c>
      <c r="AQ858" s="30" t="s">
        <v>1850</v>
      </c>
      <c r="AR858" s="30" t="s">
        <v>65</v>
      </c>
      <c r="AS858" s="30" t="s">
        <v>627</v>
      </c>
      <c r="AT858" s="30" t="s">
        <v>254</v>
      </c>
      <c r="AU858" s="114" t="str">
        <f t="shared" si="386"/>
        <v>Lamme, W.S., 2018</v>
      </c>
      <c r="AV858" s="24"/>
      <c r="AW858" s="34"/>
    </row>
    <row r="859" spans="1:49" s="22" customFormat="1" x14ac:dyDescent="0.3">
      <c r="A859" s="30" t="s">
        <v>88</v>
      </c>
      <c r="B859" s="98">
        <v>5.0999999999999996</v>
      </c>
      <c r="C859" s="32">
        <v>4.8</v>
      </c>
      <c r="D859" s="31">
        <f t="shared" si="392"/>
        <v>5.8823529411764677E-2</v>
      </c>
      <c r="E859" s="32">
        <f t="shared" si="393"/>
        <v>5.0999999999999996</v>
      </c>
      <c r="F859" s="98">
        <v>200</v>
      </c>
      <c r="G859" s="32">
        <f t="shared" si="388"/>
        <v>3921.5686274509808</v>
      </c>
      <c r="H859" s="30" t="s">
        <v>63</v>
      </c>
      <c r="I859" s="30" t="s">
        <v>1005</v>
      </c>
      <c r="J859" s="30" t="s">
        <v>625</v>
      </c>
      <c r="K859" s="31"/>
      <c r="L859" s="31"/>
      <c r="M859" s="49" t="s">
        <v>33</v>
      </c>
      <c r="N859" s="49" t="s">
        <v>56</v>
      </c>
      <c r="O859" s="76">
        <v>3</v>
      </c>
      <c r="P859" s="30" t="s">
        <v>89</v>
      </c>
      <c r="Q859" s="31"/>
      <c r="R859" s="31" t="str">
        <f t="shared" si="387"/>
        <v>NA</v>
      </c>
      <c r="S859" s="30">
        <v>2</v>
      </c>
      <c r="T859" s="30">
        <v>773</v>
      </c>
      <c r="U859" s="31" t="s">
        <v>8</v>
      </c>
      <c r="V859" s="31"/>
      <c r="W859" s="31"/>
      <c r="X859" s="30" t="s">
        <v>29</v>
      </c>
      <c r="Y859" s="32" t="str">
        <f t="shared" si="394"/>
        <v>NA</v>
      </c>
      <c r="Z859" s="32" t="str">
        <f t="shared" si="395"/>
        <v>NA</v>
      </c>
      <c r="AA859" s="32" t="s">
        <v>8</v>
      </c>
      <c r="AB859" s="30" t="s">
        <v>9</v>
      </c>
      <c r="AC859" s="32">
        <f t="shared" si="389"/>
        <v>34.0625</v>
      </c>
      <c r="AD859" s="32">
        <f t="shared" si="390"/>
        <v>34.0625</v>
      </c>
      <c r="AE859" s="32" t="str">
        <f t="shared" si="391"/>
        <v>NA</v>
      </c>
      <c r="AF859" s="32" t="str">
        <f t="shared" si="396"/>
        <v>NA</v>
      </c>
      <c r="AG859" s="40" t="s">
        <v>8</v>
      </c>
      <c r="AH859" s="94" t="s">
        <v>9</v>
      </c>
      <c r="AI859" s="98">
        <v>29</v>
      </c>
      <c r="AJ859" s="94" t="s">
        <v>9</v>
      </c>
      <c r="AK859" s="98">
        <v>32</v>
      </c>
      <c r="AL859" s="94" t="s">
        <v>9</v>
      </c>
      <c r="AM859" s="32">
        <f t="shared" si="397"/>
        <v>32</v>
      </c>
      <c r="AN859" s="40">
        <f t="shared" si="398"/>
        <v>32</v>
      </c>
      <c r="AO859" s="31" t="s">
        <v>2854</v>
      </c>
      <c r="AP859" s="30">
        <v>2018</v>
      </c>
      <c r="AQ859" s="30" t="s">
        <v>1850</v>
      </c>
      <c r="AR859" s="30" t="s">
        <v>65</v>
      </c>
      <c r="AS859" s="30" t="s">
        <v>627</v>
      </c>
      <c r="AT859" s="30" t="s">
        <v>254</v>
      </c>
      <c r="AU859" s="114" t="str">
        <f t="shared" si="386"/>
        <v>Lamme, W.S., 2018</v>
      </c>
      <c r="AV859" s="51" t="s">
        <v>1936</v>
      </c>
      <c r="AW859" s="34"/>
    </row>
    <row r="860" spans="1:49" s="22" customFormat="1" x14ac:dyDescent="0.3">
      <c r="A860" s="49" t="s">
        <v>1954</v>
      </c>
      <c r="B860" s="98">
        <v>5.7</v>
      </c>
      <c r="C860" s="32">
        <v>4</v>
      </c>
      <c r="D860" s="31">
        <f t="shared" si="392"/>
        <v>0.29824561403508776</v>
      </c>
      <c r="E860" s="32">
        <f t="shared" si="393"/>
        <v>5.7</v>
      </c>
      <c r="F860" s="98">
        <v>200</v>
      </c>
      <c r="G860" s="32">
        <f t="shared" si="388"/>
        <v>3508.7719298245611</v>
      </c>
      <c r="H860" s="30" t="s">
        <v>63</v>
      </c>
      <c r="I860" s="30" t="s">
        <v>1005</v>
      </c>
      <c r="J860" s="30" t="s">
        <v>625</v>
      </c>
      <c r="K860" s="31"/>
      <c r="L860" s="31"/>
      <c r="M860" s="49" t="s">
        <v>33</v>
      </c>
      <c r="N860" s="49" t="s">
        <v>56</v>
      </c>
      <c r="O860" s="76">
        <v>10.3</v>
      </c>
      <c r="P860" s="30" t="s">
        <v>89</v>
      </c>
      <c r="Q860" s="31"/>
      <c r="R860" s="31" t="str">
        <f t="shared" si="387"/>
        <v>NA</v>
      </c>
      <c r="S860" s="30">
        <v>2</v>
      </c>
      <c r="T860" s="30">
        <v>773</v>
      </c>
      <c r="U860" s="30" t="s">
        <v>1422</v>
      </c>
      <c r="V860" s="30">
        <v>1</v>
      </c>
      <c r="W860" s="30">
        <f>90+273</f>
        <v>363</v>
      </c>
      <c r="X860" s="30" t="s">
        <v>95</v>
      </c>
      <c r="Y860" s="32" t="str">
        <f t="shared" si="394"/>
        <v>NA</v>
      </c>
      <c r="Z860" s="32" t="str">
        <f t="shared" si="395"/>
        <v>NA</v>
      </c>
      <c r="AA860" s="32" t="s">
        <v>8</v>
      </c>
      <c r="AB860" s="30" t="s">
        <v>9</v>
      </c>
      <c r="AC860" s="32">
        <f t="shared" si="389"/>
        <v>30.277777777777779</v>
      </c>
      <c r="AD860" s="32">
        <f t="shared" si="390"/>
        <v>30.277777777777779</v>
      </c>
      <c r="AE860" s="32" t="str">
        <f t="shared" si="391"/>
        <v>NA</v>
      </c>
      <c r="AF860" s="32">
        <f t="shared" si="396"/>
        <v>36</v>
      </c>
      <c r="AG860" s="98">
        <v>36</v>
      </c>
      <c r="AH860" s="94" t="s">
        <v>9</v>
      </c>
      <c r="AI860" s="98">
        <v>26</v>
      </c>
      <c r="AJ860" s="94" t="s">
        <v>9</v>
      </c>
      <c r="AK860" s="98">
        <v>32</v>
      </c>
      <c r="AL860" s="94" t="s">
        <v>9</v>
      </c>
      <c r="AM860" s="32">
        <f t="shared" si="397"/>
        <v>36</v>
      </c>
      <c r="AN860" s="40">
        <f t="shared" si="398"/>
        <v>36</v>
      </c>
      <c r="AO860" s="31" t="s">
        <v>2854</v>
      </c>
      <c r="AP860" s="30">
        <v>2018</v>
      </c>
      <c r="AQ860" s="30" t="s">
        <v>1850</v>
      </c>
      <c r="AR860" s="30" t="s">
        <v>65</v>
      </c>
      <c r="AS860" s="30" t="s">
        <v>627</v>
      </c>
      <c r="AT860" s="30" t="s">
        <v>254</v>
      </c>
      <c r="AU860" s="114" t="str">
        <f t="shared" si="386"/>
        <v>Lamme, W.S., 2018</v>
      </c>
      <c r="AV860" s="51" t="s">
        <v>1086</v>
      </c>
      <c r="AW860" s="34"/>
    </row>
    <row r="861" spans="1:49" s="22" customFormat="1" x14ac:dyDescent="0.3">
      <c r="A861" s="49" t="s">
        <v>1954</v>
      </c>
      <c r="B861" s="98">
        <v>5.5</v>
      </c>
      <c r="C861" s="32">
        <v>3.4</v>
      </c>
      <c r="D861" s="31">
        <f t="shared" si="392"/>
        <v>0.38181818181818183</v>
      </c>
      <c r="E861" s="32">
        <f t="shared" si="393"/>
        <v>5.5</v>
      </c>
      <c r="F861" s="98">
        <v>200</v>
      </c>
      <c r="G861" s="32">
        <f t="shared" si="388"/>
        <v>3636.3636363636365</v>
      </c>
      <c r="H861" s="30" t="s">
        <v>63</v>
      </c>
      <c r="I861" s="30" t="s">
        <v>1005</v>
      </c>
      <c r="J861" s="30" t="s">
        <v>625</v>
      </c>
      <c r="K861" s="31"/>
      <c r="L861" s="31"/>
      <c r="M861" s="49" t="s">
        <v>33</v>
      </c>
      <c r="N861" s="49" t="s">
        <v>56</v>
      </c>
      <c r="O861" s="76">
        <v>10.3</v>
      </c>
      <c r="P861" s="30" t="s">
        <v>89</v>
      </c>
      <c r="Q861" s="31"/>
      <c r="R861" s="31" t="str">
        <f t="shared" si="387"/>
        <v>NA</v>
      </c>
      <c r="S861" s="31"/>
      <c r="T861" s="31"/>
      <c r="U861" s="30" t="s">
        <v>1422</v>
      </c>
      <c r="V861" s="30">
        <v>1</v>
      </c>
      <c r="W861" s="30">
        <f>90+273</f>
        <v>363</v>
      </c>
      <c r="X861" s="30" t="s">
        <v>95</v>
      </c>
      <c r="Y861" s="32" t="str">
        <f t="shared" si="394"/>
        <v>NA</v>
      </c>
      <c r="Z861" s="32" t="str">
        <f t="shared" si="395"/>
        <v>NA</v>
      </c>
      <c r="AA861" s="32" t="s">
        <v>8</v>
      </c>
      <c r="AB861" s="30" t="s">
        <v>9</v>
      </c>
      <c r="AC861" s="32">
        <f t="shared" si="389"/>
        <v>30.277777777777779</v>
      </c>
      <c r="AD861" s="32">
        <f t="shared" si="390"/>
        <v>30.277777777777779</v>
      </c>
      <c r="AE861" s="32" t="str">
        <f t="shared" si="391"/>
        <v>NA</v>
      </c>
      <c r="AF861" s="32">
        <f t="shared" si="396"/>
        <v>36</v>
      </c>
      <c r="AG861" s="98">
        <v>36</v>
      </c>
      <c r="AH861" s="94" t="s">
        <v>9</v>
      </c>
      <c r="AI861" s="98">
        <v>41</v>
      </c>
      <c r="AJ861" s="94" t="s">
        <v>9</v>
      </c>
      <c r="AK861" s="40" t="s">
        <v>8</v>
      </c>
      <c r="AL861" s="94" t="s">
        <v>9</v>
      </c>
      <c r="AM861" s="32">
        <f t="shared" si="397"/>
        <v>36</v>
      </c>
      <c r="AN861" s="40">
        <f t="shared" si="398"/>
        <v>36</v>
      </c>
      <c r="AO861" s="31" t="s">
        <v>2854</v>
      </c>
      <c r="AP861" s="30">
        <v>2018</v>
      </c>
      <c r="AQ861" s="30" t="s">
        <v>1850</v>
      </c>
      <c r="AR861" s="30" t="s">
        <v>65</v>
      </c>
      <c r="AS861" s="30" t="s">
        <v>627</v>
      </c>
      <c r="AT861" s="30" t="s">
        <v>254</v>
      </c>
      <c r="AU861" s="114" t="str">
        <f t="shared" si="386"/>
        <v>Lamme, W.S., 2018</v>
      </c>
      <c r="AV861" s="51" t="s">
        <v>1433</v>
      </c>
      <c r="AW861" s="66"/>
    </row>
    <row r="862" spans="1:49" s="22" customFormat="1" x14ac:dyDescent="0.3">
      <c r="A862" s="49" t="s">
        <v>1954</v>
      </c>
      <c r="B862" s="98">
        <v>5.5</v>
      </c>
      <c r="C862" s="32">
        <v>3.9</v>
      </c>
      <c r="D862" s="31">
        <f t="shared" si="392"/>
        <v>0.29090909090909095</v>
      </c>
      <c r="E862" s="32">
        <f t="shared" si="393"/>
        <v>5.5</v>
      </c>
      <c r="F862" s="98">
        <v>200</v>
      </c>
      <c r="G862" s="32">
        <f t="shared" si="388"/>
        <v>3636.3636363636365</v>
      </c>
      <c r="H862" s="30" t="s">
        <v>63</v>
      </c>
      <c r="I862" s="30" t="s">
        <v>1005</v>
      </c>
      <c r="J862" s="30" t="s">
        <v>625</v>
      </c>
      <c r="K862" s="31"/>
      <c r="L862" s="31"/>
      <c r="M862" s="49" t="s">
        <v>33</v>
      </c>
      <c r="N862" s="49" t="s">
        <v>56</v>
      </c>
      <c r="O862" s="76">
        <v>10.3</v>
      </c>
      <c r="P862" s="30" t="s">
        <v>89</v>
      </c>
      <c r="Q862" s="31"/>
      <c r="R862" s="31" t="str">
        <f t="shared" si="387"/>
        <v>NA</v>
      </c>
      <c r="S862" s="31"/>
      <c r="T862" s="31"/>
      <c r="U862" s="30" t="s">
        <v>1422</v>
      </c>
      <c r="V862" s="30">
        <v>1</v>
      </c>
      <c r="W862" s="30">
        <f>90+273</f>
        <v>363</v>
      </c>
      <c r="X862" s="30" t="s">
        <v>95</v>
      </c>
      <c r="Y862" s="32" t="str">
        <f t="shared" si="394"/>
        <v>NA</v>
      </c>
      <c r="Z862" s="32" t="str">
        <f t="shared" si="395"/>
        <v>NA</v>
      </c>
      <c r="AA862" s="32" t="s">
        <v>8</v>
      </c>
      <c r="AB862" s="30" t="s">
        <v>9</v>
      </c>
      <c r="AC862" s="32">
        <v>100</v>
      </c>
      <c r="AD862" s="32">
        <f t="shared" si="390"/>
        <v>100</v>
      </c>
      <c r="AE862" s="32" t="str">
        <f t="shared" si="391"/>
        <v>NA</v>
      </c>
      <c r="AF862" s="32">
        <f t="shared" si="396"/>
        <v>6</v>
      </c>
      <c r="AG862" s="98">
        <v>6</v>
      </c>
      <c r="AH862" s="94" t="s">
        <v>9</v>
      </c>
      <c r="AI862" s="40" t="s">
        <v>8</v>
      </c>
      <c r="AJ862" s="94" t="s">
        <v>9</v>
      </c>
      <c r="AK862" s="98">
        <v>10</v>
      </c>
      <c r="AL862" s="94" t="s">
        <v>9</v>
      </c>
      <c r="AM862" s="32">
        <f t="shared" si="397"/>
        <v>6</v>
      </c>
      <c r="AN862" s="40">
        <f t="shared" si="398"/>
        <v>6</v>
      </c>
      <c r="AO862" s="31" t="s">
        <v>2854</v>
      </c>
      <c r="AP862" s="30">
        <v>2018</v>
      </c>
      <c r="AQ862" s="30" t="s">
        <v>1850</v>
      </c>
      <c r="AR862" s="30" t="s">
        <v>65</v>
      </c>
      <c r="AS862" s="30" t="s">
        <v>627</v>
      </c>
      <c r="AT862" s="30" t="s">
        <v>254</v>
      </c>
      <c r="AU862" s="114" t="str">
        <f t="shared" si="386"/>
        <v>Lamme, W.S., 2018</v>
      </c>
      <c r="AV862" s="51" t="s">
        <v>1434</v>
      </c>
      <c r="AW862" s="51"/>
    </row>
    <row r="863" spans="1:49" s="22" customFormat="1" x14ac:dyDescent="0.3">
      <c r="A863" s="49" t="s">
        <v>1954</v>
      </c>
      <c r="B863" s="98">
        <v>5.7</v>
      </c>
      <c r="C863" s="32">
        <v>3.8</v>
      </c>
      <c r="D863" s="31">
        <f t="shared" si="392"/>
        <v>0.33333333333333337</v>
      </c>
      <c r="E863" s="32">
        <f t="shared" si="393"/>
        <v>5.7</v>
      </c>
      <c r="F863" s="98">
        <v>200</v>
      </c>
      <c r="G863" s="32">
        <f t="shared" si="388"/>
        <v>3508.7719298245611</v>
      </c>
      <c r="H863" s="30" t="s">
        <v>63</v>
      </c>
      <c r="I863" s="30" t="s">
        <v>1005</v>
      </c>
      <c r="J863" s="30" t="s">
        <v>625</v>
      </c>
      <c r="K863" s="31"/>
      <c r="L863" s="31"/>
      <c r="M863" s="49" t="s">
        <v>33</v>
      </c>
      <c r="N863" s="49" t="s">
        <v>56</v>
      </c>
      <c r="O863" s="76">
        <v>10.3</v>
      </c>
      <c r="P863" s="30" t="s">
        <v>89</v>
      </c>
      <c r="Q863" s="31"/>
      <c r="R863" s="31" t="str">
        <f t="shared" si="387"/>
        <v>NA</v>
      </c>
      <c r="S863" s="31"/>
      <c r="T863" s="31"/>
      <c r="U863" s="30" t="s">
        <v>1422</v>
      </c>
      <c r="V863" s="30">
        <v>1</v>
      </c>
      <c r="W863" s="30">
        <f>90+273</f>
        <v>363</v>
      </c>
      <c r="X863" s="30" t="s">
        <v>95</v>
      </c>
      <c r="Y863" s="32" t="str">
        <f t="shared" si="394"/>
        <v>NA</v>
      </c>
      <c r="Z863" s="32" t="str">
        <f t="shared" si="395"/>
        <v>NA</v>
      </c>
      <c r="AA863" s="32" t="s">
        <v>8</v>
      </c>
      <c r="AB863" s="30" t="s">
        <v>9</v>
      </c>
      <c r="AC863" s="32">
        <f t="shared" si="389"/>
        <v>60.555555555555557</v>
      </c>
      <c r="AD863" s="32">
        <f t="shared" si="390"/>
        <v>60.555555555555557</v>
      </c>
      <c r="AE863" s="32" t="str">
        <f t="shared" si="391"/>
        <v>NA</v>
      </c>
      <c r="AF863" s="32">
        <f t="shared" si="396"/>
        <v>18</v>
      </c>
      <c r="AG863" s="98">
        <v>18</v>
      </c>
      <c r="AH863" s="94" t="s">
        <v>9</v>
      </c>
      <c r="AI863" s="98">
        <v>33</v>
      </c>
      <c r="AJ863" s="94" t="s">
        <v>9</v>
      </c>
      <c r="AK863" s="40" t="s">
        <v>8</v>
      </c>
      <c r="AL863" s="94" t="s">
        <v>9</v>
      </c>
      <c r="AM863" s="32">
        <f t="shared" si="397"/>
        <v>18</v>
      </c>
      <c r="AN863" s="40">
        <f t="shared" si="398"/>
        <v>18</v>
      </c>
      <c r="AO863" s="31" t="s">
        <v>2854</v>
      </c>
      <c r="AP863" s="30">
        <v>2018</v>
      </c>
      <c r="AQ863" s="30" t="s">
        <v>1850</v>
      </c>
      <c r="AR863" s="30" t="s">
        <v>65</v>
      </c>
      <c r="AS863" s="30" t="s">
        <v>627</v>
      </c>
      <c r="AT863" s="30" t="s">
        <v>254</v>
      </c>
      <c r="AU863" s="114" t="str">
        <f t="shared" si="386"/>
        <v>Lamme, W.S., 2018</v>
      </c>
      <c r="AV863" s="51" t="s">
        <v>1435</v>
      </c>
      <c r="AW863" s="51"/>
    </row>
    <row r="864" spans="1:49" s="22" customFormat="1" x14ac:dyDescent="0.3">
      <c r="A864" s="49" t="s">
        <v>1954</v>
      </c>
      <c r="B864" s="98">
        <v>5.9</v>
      </c>
      <c r="C864" s="32">
        <v>4.5</v>
      </c>
      <c r="D864" s="31">
        <f t="shared" si="392"/>
        <v>0.23728813559322037</v>
      </c>
      <c r="E864" s="32">
        <f t="shared" si="393"/>
        <v>5.9</v>
      </c>
      <c r="F864" s="98">
        <v>200</v>
      </c>
      <c r="G864" s="32">
        <f t="shared" si="388"/>
        <v>3389.8305084745762</v>
      </c>
      <c r="H864" s="30" t="s">
        <v>63</v>
      </c>
      <c r="I864" s="30" t="s">
        <v>1005</v>
      </c>
      <c r="J864" s="30" t="s">
        <v>625</v>
      </c>
      <c r="K864" s="31"/>
      <c r="L864" s="31"/>
      <c r="M864" s="49" t="s">
        <v>33</v>
      </c>
      <c r="N864" s="49" t="s">
        <v>56</v>
      </c>
      <c r="O864" s="76">
        <v>10.3</v>
      </c>
      <c r="P864" s="30" t="s">
        <v>89</v>
      </c>
      <c r="Q864" s="31"/>
      <c r="R864" s="31" t="str">
        <f t="shared" si="387"/>
        <v>NA</v>
      </c>
      <c r="S864" s="31"/>
      <c r="T864" s="31"/>
      <c r="U864" s="30" t="s">
        <v>1422</v>
      </c>
      <c r="V864" s="30">
        <v>1</v>
      </c>
      <c r="W864" s="30">
        <f>90+273</f>
        <v>363</v>
      </c>
      <c r="X864" s="30" t="s">
        <v>95</v>
      </c>
      <c r="Y864" s="32" t="str">
        <f t="shared" si="394"/>
        <v>NA</v>
      </c>
      <c r="Z864" s="32" t="str">
        <f t="shared" si="395"/>
        <v>NA</v>
      </c>
      <c r="AA864" s="32" t="s">
        <v>8</v>
      </c>
      <c r="AB864" s="30" t="s">
        <v>9</v>
      </c>
      <c r="AC864" s="32">
        <v>100</v>
      </c>
      <c r="AD864" s="32">
        <f t="shared" si="390"/>
        <v>100</v>
      </c>
      <c r="AE864" s="32" t="str">
        <f t="shared" si="391"/>
        <v>NA</v>
      </c>
      <c r="AF864" s="32">
        <f t="shared" si="396"/>
        <v>6</v>
      </c>
      <c r="AG864" s="98">
        <v>6</v>
      </c>
      <c r="AH864" s="94" t="s">
        <v>9</v>
      </c>
      <c r="AI864" s="40" t="s">
        <v>8</v>
      </c>
      <c r="AJ864" s="94" t="s">
        <v>9</v>
      </c>
      <c r="AK864" s="98">
        <v>10</v>
      </c>
      <c r="AL864" s="94" t="s">
        <v>9</v>
      </c>
      <c r="AM864" s="32">
        <f t="shared" si="397"/>
        <v>6</v>
      </c>
      <c r="AN864" s="40">
        <f t="shared" si="398"/>
        <v>6</v>
      </c>
      <c r="AO864" s="31" t="s">
        <v>2854</v>
      </c>
      <c r="AP864" s="30">
        <v>2018</v>
      </c>
      <c r="AQ864" s="30" t="s">
        <v>1850</v>
      </c>
      <c r="AR864" s="30" t="s">
        <v>65</v>
      </c>
      <c r="AS864" s="30" t="s">
        <v>627</v>
      </c>
      <c r="AT864" s="30" t="s">
        <v>254</v>
      </c>
      <c r="AU864" s="114" t="str">
        <f t="shared" si="386"/>
        <v>Lamme, W.S., 2018</v>
      </c>
      <c r="AV864" s="51" t="s">
        <v>1436</v>
      </c>
      <c r="AW864" s="51"/>
    </row>
    <row r="865" spans="1:49" s="22" customFormat="1" x14ac:dyDescent="0.3">
      <c r="A865" s="30" t="s">
        <v>113</v>
      </c>
      <c r="B865" s="98">
        <v>5</v>
      </c>
      <c r="C865" s="94">
        <v>5</v>
      </c>
      <c r="D865" s="31">
        <f t="shared" si="392"/>
        <v>0</v>
      </c>
      <c r="E865" s="32">
        <f t="shared" si="393"/>
        <v>5</v>
      </c>
      <c r="F865" s="40"/>
      <c r="G865" s="32" t="s">
        <v>8</v>
      </c>
      <c r="H865" s="30" t="s">
        <v>63</v>
      </c>
      <c r="I865" s="30" t="s">
        <v>1068</v>
      </c>
      <c r="J865" s="30" t="s">
        <v>8</v>
      </c>
      <c r="K865" s="31"/>
      <c r="L865" s="31"/>
      <c r="M865" s="49"/>
      <c r="N865" s="31"/>
      <c r="O865" s="31"/>
      <c r="P865" s="30" t="s">
        <v>199</v>
      </c>
      <c r="Q865" s="31"/>
      <c r="R865" s="31" t="str">
        <f t="shared" si="387"/>
        <v>NA</v>
      </c>
      <c r="S865" s="30">
        <v>4</v>
      </c>
      <c r="T865" s="30">
        <v>373</v>
      </c>
      <c r="U865" s="31" t="s">
        <v>8</v>
      </c>
      <c r="V865" s="31"/>
      <c r="W865" s="31"/>
      <c r="X865" s="30" t="s">
        <v>29</v>
      </c>
      <c r="Y865" s="32" t="str">
        <f t="shared" si="394"/>
        <v>NA</v>
      </c>
      <c r="Z865" s="32" t="str">
        <f t="shared" si="395"/>
        <v>NA</v>
      </c>
      <c r="AA865" s="32" t="s">
        <v>8</v>
      </c>
      <c r="AB865" s="30" t="s">
        <v>9</v>
      </c>
      <c r="AC865" s="32">
        <f t="shared" si="389"/>
        <v>51.904761904761905</v>
      </c>
      <c r="AD865" s="32">
        <f t="shared" si="390"/>
        <v>51.904761904761905</v>
      </c>
      <c r="AE865" s="32" t="str">
        <f t="shared" si="391"/>
        <v>NA</v>
      </c>
      <c r="AF865" s="32" t="str">
        <f t="shared" si="396"/>
        <v>NA</v>
      </c>
      <c r="AG865" s="40" t="s">
        <v>8</v>
      </c>
      <c r="AH865" s="94" t="s">
        <v>9</v>
      </c>
      <c r="AI865" s="40" t="s">
        <v>8</v>
      </c>
      <c r="AJ865" s="94" t="s">
        <v>9</v>
      </c>
      <c r="AK865" s="98">
        <v>21</v>
      </c>
      <c r="AL865" s="94">
        <v>5</v>
      </c>
      <c r="AM865" s="32">
        <f t="shared" si="397"/>
        <v>21</v>
      </c>
      <c r="AN865" s="40">
        <f t="shared" si="398"/>
        <v>21</v>
      </c>
      <c r="AO865" s="49" t="s">
        <v>2850</v>
      </c>
      <c r="AP865" s="30">
        <v>2018</v>
      </c>
      <c r="AQ865" s="30" t="s">
        <v>1851</v>
      </c>
      <c r="AR865" s="30" t="s">
        <v>1067</v>
      </c>
      <c r="AS865" s="30" t="s">
        <v>628</v>
      </c>
      <c r="AT865" s="30" t="s">
        <v>597</v>
      </c>
      <c r="AU865" s="114" t="str">
        <f t="shared" si="386"/>
        <v>Villa, A., 2018</v>
      </c>
      <c r="AV865" s="51" t="s">
        <v>629</v>
      </c>
      <c r="AW865" s="34"/>
    </row>
    <row r="866" spans="1:49" s="22" customFormat="1" x14ac:dyDescent="0.3">
      <c r="A866" s="30" t="s">
        <v>113</v>
      </c>
      <c r="B866" s="98">
        <v>5</v>
      </c>
      <c r="C866" s="94">
        <v>5</v>
      </c>
      <c r="D866" s="31">
        <f t="shared" si="392"/>
        <v>0</v>
      </c>
      <c r="E866" s="32">
        <f t="shared" si="393"/>
        <v>5</v>
      </c>
      <c r="F866" s="40"/>
      <c r="G866" s="32" t="s">
        <v>8</v>
      </c>
      <c r="H866" s="30" t="s">
        <v>63</v>
      </c>
      <c r="I866" s="30" t="s">
        <v>1068</v>
      </c>
      <c r="J866" s="30" t="s">
        <v>8</v>
      </c>
      <c r="K866" s="31"/>
      <c r="L866" s="31"/>
      <c r="M866" s="49"/>
      <c r="N866" s="31"/>
      <c r="O866" s="31"/>
      <c r="P866" s="30" t="s">
        <v>199</v>
      </c>
      <c r="Q866" s="31"/>
      <c r="R866" s="31" t="str">
        <f t="shared" si="387"/>
        <v>NA</v>
      </c>
      <c r="S866" s="30">
        <v>4</v>
      </c>
      <c r="T866" s="30">
        <v>473</v>
      </c>
      <c r="U866" s="31" t="s">
        <v>8</v>
      </c>
      <c r="V866" s="31"/>
      <c r="W866" s="31"/>
      <c r="X866" s="30" t="s">
        <v>29</v>
      </c>
      <c r="Y866" s="32" t="str">
        <f t="shared" si="394"/>
        <v>NA</v>
      </c>
      <c r="Z866" s="32" t="str">
        <f t="shared" si="395"/>
        <v>NA</v>
      </c>
      <c r="AA866" s="32" t="s">
        <v>8</v>
      </c>
      <c r="AB866" s="30" t="s">
        <v>9</v>
      </c>
      <c r="AC866" s="32">
        <f t="shared" si="389"/>
        <v>37.586206896551722</v>
      </c>
      <c r="AD866" s="32">
        <f t="shared" si="390"/>
        <v>37.586206896551722</v>
      </c>
      <c r="AE866" s="32" t="str">
        <f t="shared" si="391"/>
        <v>NA</v>
      </c>
      <c r="AF866" s="32" t="str">
        <f t="shared" si="396"/>
        <v>NA</v>
      </c>
      <c r="AG866" s="40" t="s">
        <v>8</v>
      </c>
      <c r="AH866" s="94" t="s">
        <v>9</v>
      </c>
      <c r="AI866" s="40" t="s">
        <v>8</v>
      </c>
      <c r="AJ866" s="94" t="s">
        <v>9</v>
      </c>
      <c r="AK866" s="98">
        <v>29</v>
      </c>
      <c r="AL866" s="94">
        <v>8</v>
      </c>
      <c r="AM866" s="32">
        <f t="shared" si="397"/>
        <v>29</v>
      </c>
      <c r="AN866" s="40">
        <f t="shared" si="398"/>
        <v>29</v>
      </c>
      <c r="AO866" s="49" t="s">
        <v>2850</v>
      </c>
      <c r="AP866" s="30">
        <v>2018</v>
      </c>
      <c r="AQ866" s="30" t="s">
        <v>1851</v>
      </c>
      <c r="AR866" s="30" t="s">
        <v>1067</v>
      </c>
      <c r="AS866" s="30" t="s">
        <v>628</v>
      </c>
      <c r="AT866" s="30" t="s">
        <v>597</v>
      </c>
      <c r="AU866" s="114" t="str">
        <f t="shared" si="386"/>
        <v>Villa, A., 2018</v>
      </c>
      <c r="AV866" s="51" t="s">
        <v>629</v>
      </c>
      <c r="AW866" s="34"/>
    </row>
    <row r="867" spans="1:49" s="22" customFormat="1" x14ac:dyDescent="0.3">
      <c r="A867" s="30" t="s">
        <v>113</v>
      </c>
      <c r="B867" s="98">
        <v>5</v>
      </c>
      <c r="C867" s="94">
        <v>5</v>
      </c>
      <c r="D867" s="31">
        <f t="shared" si="392"/>
        <v>0</v>
      </c>
      <c r="E867" s="32">
        <f t="shared" si="393"/>
        <v>5</v>
      </c>
      <c r="F867" s="40"/>
      <c r="G867" s="32" t="s">
        <v>8</v>
      </c>
      <c r="H867" s="30" t="s">
        <v>63</v>
      </c>
      <c r="I867" s="30" t="s">
        <v>1068</v>
      </c>
      <c r="J867" s="30" t="s">
        <v>8</v>
      </c>
      <c r="K867" s="31"/>
      <c r="L867" s="31"/>
      <c r="M867" s="49"/>
      <c r="N867" s="31"/>
      <c r="O867" s="31"/>
      <c r="P867" s="30" t="s">
        <v>199</v>
      </c>
      <c r="Q867" s="31"/>
      <c r="R867" s="31" t="str">
        <f t="shared" si="387"/>
        <v>NA</v>
      </c>
      <c r="S867" s="30">
        <v>4</v>
      </c>
      <c r="T867" s="30">
        <v>673</v>
      </c>
      <c r="U867" s="31" t="s">
        <v>8</v>
      </c>
      <c r="V867" s="31"/>
      <c r="W867" s="31"/>
      <c r="X867" s="30" t="s">
        <v>29</v>
      </c>
      <c r="Y867" s="32" t="str">
        <f t="shared" si="394"/>
        <v>NA</v>
      </c>
      <c r="Z867" s="32" t="str">
        <f t="shared" si="395"/>
        <v>NA</v>
      </c>
      <c r="AA867" s="32" t="s">
        <v>8</v>
      </c>
      <c r="AB867" s="30" t="s">
        <v>9</v>
      </c>
      <c r="AC867" s="32">
        <f t="shared" si="389"/>
        <v>17.301587301587301</v>
      </c>
      <c r="AD867" s="32">
        <f t="shared" si="390"/>
        <v>17.301587301587301</v>
      </c>
      <c r="AE867" s="32" t="str">
        <f t="shared" si="391"/>
        <v>NA</v>
      </c>
      <c r="AF867" s="32" t="str">
        <f t="shared" si="396"/>
        <v>NA</v>
      </c>
      <c r="AG867" s="40" t="s">
        <v>8</v>
      </c>
      <c r="AH867" s="94" t="s">
        <v>9</v>
      </c>
      <c r="AI867" s="40" t="s">
        <v>8</v>
      </c>
      <c r="AJ867" s="94" t="s">
        <v>9</v>
      </c>
      <c r="AK867" s="98">
        <v>63</v>
      </c>
      <c r="AL867" s="94">
        <v>14</v>
      </c>
      <c r="AM867" s="32">
        <f t="shared" si="397"/>
        <v>63</v>
      </c>
      <c r="AN867" s="40">
        <f t="shared" si="398"/>
        <v>63</v>
      </c>
      <c r="AO867" s="49" t="s">
        <v>2850</v>
      </c>
      <c r="AP867" s="30">
        <v>2018</v>
      </c>
      <c r="AQ867" s="30" t="s">
        <v>1851</v>
      </c>
      <c r="AR867" s="30" t="s">
        <v>1067</v>
      </c>
      <c r="AS867" s="30" t="s">
        <v>628</v>
      </c>
      <c r="AT867" s="30" t="s">
        <v>597</v>
      </c>
      <c r="AU867" s="114" t="str">
        <f t="shared" si="386"/>
        <v>Villa, A., 2018</v>
      </c>
      <c r="AV867" s="51" t="s">
        <v>629</v>
      </c>
      <c r="AW867" s="34"/>
    </row>
    <row r="868" spans="1:49" s="22" customFormat="1" x14ac:dyDescent="0.3">
      <c r="A868" s="30" t="s">
        <v>113</v>
      </c>
      <c r="B868" s="98">
        <v>5</v>
      </c>
      <c r="C868" s="94">
        <v>5</v>
      </c>
      <c r="D868" s="31">
        <f t="shared" si="392"/>
        <v>0</v>
      </c>
      <c r="E868" s="32">
        <f t="shared" si="393"/>
        <v>5</v>
      </c>
      <c r="F868" s="40"/>
      <c r="G868" s="32" t="s">
        <v>8</v>
      </c>
      <c r="H868" s="30" t="s">
        <v>63</v>
      </c>
      <c r="I868" s="30" t="s">
        <v>1068</v>
      </c>
      <c r="J868" s="30" t="s">
        <v>8</v>
      </c>
      <c r="K868" s="31"/>
      <c r="L868" s="31"/>
      <c r="M868" s="49"/>
      <c r="N868" s="31"/>
      <c r="O868" s="31"/>
      <c r="P868" s="30" t="s">
        <v>199</v>
      </c>
      <c r="Q868" s="31"/>
      <c r="R868" s="31" t="str">
        <f t="shared" si="387"/>
        <v>NA</v>
      </c>
      <c r="S868" s="30">
        <v>4</v>
      </c>
      <c r="T868" s="30">
        <v>673</v>
      </c>
      <c r="U868" s="31" t="s">
        <v>8</v>
      </c>
      <c r="V868" s="31"/>
      <c r="W868" s="31"/>
      <c r="X868" s="30" t="s">
        <v>29</v>
      </c>
      <c r="Y868" s="32" t="str">
        <f t="shared" si="394"/>
        <v>NA</v>
      </c>
      <c r="Z868" s="32" t="str">
        <f t="shared" si="395"/>
        <v>NA</v>
      </c>
      <c r="AA868" s="32" t="s">
        <v>8</v>
      </c>
      <c r="AB868" s="30" t="s">
        <v>9</v>
      </c>
      <c r="AC868" s="32">
        <f t="shared" si="389"/>
        <v>23.695652173913043</v>
      </c>
      <c r="AD868" s="32">
        <f t="shared" si="390"/>
        <v>23.695652173913043</v>
      </c>
      <c r="AE868" s="32" t="str">
        <f t="shared" si="391"/>
        <v>NA</v>
      </c>
      <c r="AF868" s="32" t="str">
        <f t="shared" si="396"/>
        <v>NA</v>
      </c>
      <c r="AG868" s="40" t="s">
        <v>8</v>
      </c>
      <c r="AH868" s="94" t="s">
        <v>9</v>
      </c>
      <c r="AI868" s="40" t="s">
        <v>8</v>
      </c>
      <c r="AJ868" s="94" t="s">
        <v>9</v>
      </c>
      <c r="AK868" s="98">
        <v>46</v>
      </c>
      <c r="AL868" s="94">
        <v>12</v>
      </c>
      <c r="AM868" s="32">
        <f t="shared" si="397"/>
        <v>46</v>
      </c>
      <c r="AN868" s="40">
        <f t="shared" si="398"/>
        <v>46</v>
      </c>
      <c r="AO868" s="49" t="s">
        <v>2850</v>
      </c>
      <c r="AP868" s="30">
        <v>2018</v>
      </c>
      <c r="AQ868" s="30" t="s">
        <v>1851</v>
      </c>
      <c r="AR868" s="30" t="s">
        <v>1067</v>
      </c>
      <c r="AS868" s="30" t="s">
        <v>628</v>
      </c>
      <c r="AT868" s="30" t="s">
        <v>597</v>
      </c>
      <c r="AU868" s="114" t="str">
        <f t="shared" si="386"/>
        <v>Villa, A., 2018</v>
      </c>
      <c r="AV868" s="51" t="s">
        <v>630</v>
      </c>
      <c r="AW868" s="34"/>
    </row>
    <row r="869" spans="1:49" s="22" customFormat="1" x14ac:dyDescent="0.3">
      <c r="A869" s="31" t="s">
        <v>2439</v>
      </c>
      <c r="B869" s="40">
        <v>5</v>
      </c>
      <c r="C869" s="94">
        <v>4.96</v>
      </c>
      <c r="D869" s="31">
        <f t="shared" si="392"/>
        <v>8.0000000000000071E-3</v>
      </c>
      <c r="E869" s="32">
        <f t="shared" si="393"/>
        <v>5</v>
      </c>
      <c r="F869" s="98">
        <v>1698</v>
      </c>
      <c r="G869" s="32">
        <f t="shared" si="388"/>
        <v>33960</v>
      </c>
      <c r="H869" s="30" t="s">
        <v>63</v>
      </c>
      <c r="I869" s="30" t="s">
        <v>1000</v>
      </c>
      <c r="J869" s="30" t="s">
        <v>8</v>
      </c>
      <c r="K869" s="31"/>
      <c r="L869" s="31"/>
      <c r="M869" s="30" t="s">
        <v>10</v>
      </c>
      <c r="N869" s="31" t="s">
        <v>16</v>
      </c>
      <c r="O869" s="76">
        <v>10</v>
      </c>
      <c r="P869" s="30" t="s">
        <v>89</v>
      </c>
      <c r="Q869" s="31"/>
      <c r="R869" s="31" t="str">
        <f t="shared" si="387"/>
        <v>NA</v>
      </c>
      <c r="S869" s="31"/>
      <c r="T869" s="31"/>
      <c r="U869" s="30" t="s">
        <v>1422</v>
      </c>
      <c r="V869" s="31"/>
      <c r="W869" s="31"/>
      <c r="X869" s="30" t="s">
        <v>29</v>
      </c>
      <c r="Y869" s="32" t="str">
        <f t="shared" si="394"/>
        <v>NA</v>
      </c>
      <c r="Z869" s="32" t="str">
        <f t="shared" si="395"/>
        <v>NA</v>
      </c>
      <c r="AA869" s="32" t="s">
        <v>8</v>
      </c>
      <c r="AB869" s="30" t="s">
        <v>9</v>
      </c>
      <c r="AC869" s="32">
        <f t="shared" si="389"/>
        <v>25.952380952380953</v>
      </c>
      <c r="AD869" s="32">
        <f t="shared" si="390"/>
        <v>25.952380952380953</v>
      </c>
      <c r="AE869" s="32" t="str">
        <f t="shared" si="391"/>
        <v>NA</v>
      </c>
      <c r="AF869" s="32" t="str">
        <f t="shared" si="396"/>
        <v>NA</v>
      </c>
      <c r="AG869" s="40" t="s">
        <v>8</v>
      </c>
      <c r="AH869" s="94" t="s">
        <v>9</v>
      </c>
      <c r="AI869" s="40" t="s">
        <v>8</v>
      </c>
      <c r="AJ869" s="94" t="s">
        <v>9</v>
      </c>
      <c r="AK869" s="98">
        <v>42</v>
      </c>
      <c r="AL869" s="94" t="s">
        <v>9</v>
      </c>
      <c r="AM869" s="32">
        <f t="shared" si="397"/>
        <v>42</v>
      </c>
      <c r="AN869" s="40">
        <f t="shared" si="398"/>
        <v>42</v>
      </c>
      <c r="AO869" s="31" t="s">
        <v>2854</v>
      </c>
      <c r="AP869" s="30">
        <v>2018</v>
      </c>
      <c r="AQ869" s="30" t="s">
        <v>502</v>
      </c>
      <c r="AR869" s="49" t="s">
        <v>11</v>
      </c>
      <c r="AS869" s="30" t="s">
        <v>264</v>
      </c>
      <c r="AT869" s="30" t="s">
        <v>263</v>
      </c>
      <c r="AU869" s="114" t="str">
        <f t="shared" si="386"/>
        <v>An, N., 2018</v>
      </c>
      <c r="AV869" s="24"/>
      <c r="AW869" s="34"/>
    </row>
    <row r="870" spans="1:49" s="22" customFormat="1" x14ac:dyDescent="0.3">
      <c r="A870" s="31" t="s">
        <v>2439</v>
      </c>
      <c r="B870" s="40">
        <v>5</v>
      </c>
      <c r="C870" s="94">
        <v>4.95</v>
      </c>
      <c r="D870" s="31">
        <f t="shared" si="392"/>
        <v>9.9999999999999638E-3</v>
      </c>
      <c r="E870" s="32">
        <f t="shared" si="393"/>
        <v>5</v>
      </c>
      <c r="F870" s="98">
        <v>1515</v>
      </c>
      <c r="G870" s="32">
        <f t="shared" si="388"/>
        <v>30300</v>
      </c>
      <c r="H870" s="30" t="s">
        <v>63</v>
      </c>
      <c r="I870" s="30" t="s">
        <v>1000</v>
      </c>
      <c r="J870" s="30" t="s">
        <v>1077</v>
      </c>
      <c r="K870" s="31"/>
      <c r="L870" s="31"/>
      <c r="M870" s="30" t="s">
        <v>10</v>
      </c>
      <c r="N870" s="31" t="s">
        <v>16</v>
      </c>
      <c r="O870" s="76">
        <v>10</v>
      </c>
      <c r="P870" s="30" t="s">
        <v>89</v>
      </c>
      <c r="Q870" s="31"/>
      <c r="R870" s="31" t="str">
        <f t="shared" si="387"/>
        <v>NA</v>
      </c>
      <c r="S870" s="31"/>
      <c r="T870" s="31"/>
      <c r="U870" s="30" t="s">
        <v>1422</v>
      </c>
      <c r="V870" s="31"/>
      <c r="W870" s="31"/>
      <c r="X870" s="30" t="s">
        <v>29</v>
      </c>
      <c r="Y870" s="32" t="str">
        <f t="shared" si="394"/>
        <v>NA</v>
      </c>
      <c r="Z870" s="32" t="str">
        <f t="shared" si="395"/>
        <v>NA</v>
      </c>
      <c r="AA870" s="32" t="s">
        <v>8</v>
      </c>
      <c r="AB870" s="30" t="s">
        <v>9</v>
      </c>
      <c r="AC870" s="32">
        <f t="shared" si="389"/>
        <v>38.928571428571431</v>
      </c>
      <c r="AD870" s="32">
        <f t="shared" si="390"/>
        <v>38.928571428571431</v>
      </c>
      <c r="AE870" s="32" t="str">
        <f t="shared" si="391"/>
        <v>NA</v>
      </c>
      <c r="AF870" s="32" t="str">
        <f t="shared" si="396"/>
        <v>NA</v>
      </c>
      <c r="AG870" s="40" t="s">
        <v>8</v>
      </c>
      <c r="AH870" s="94" t="s">
        <v>9</v>
      </c>
      <c r="AI870" s="40" t="s">
        <v>8</v>
      </c>
      <c r="AJ870" s="94" t="s">
        <v>9</v>
      </c>
      <c r="AK870" s="98">
        <v>28</v>
      </c>
      <c r="AL870" s="94" t="s">
        <v>9</v>
      </c>
      <c r="AM870" s="32">
        <f t="shared" si="397"/>
        <v>28</v>
      </c>
      <c r="AN870" s="40">
        <f t="shared" si="398"/>
        <v>28</v>
      </c>
      <c r="AO870" s="31" t="s">
        <v>2854</v>
      </c>
      <c r="AP870" s="30">
        <v>2018</v>
      </c>
      <c r="AQ870" s="30" t="s">
        <v>502</v>
      </c>
      <c r="AR870" s="49" t="s">
        <v>11</v>
      </c>
      <c r="AS870" s="30" t="s">
        <v>264</v>
      </c>
      <c r="AT870" s="30" t="s">
        <v>263</v>
      </c>
      <c r="AU870" s="114" t="str">
        <f t="shared" si="386"/>
        <v>An, N., 2018</v>
      </c>
      <c r="AV870" s="24"/>
      <c r="AW870" s="34"/>
    </row>
    <row r="871" spans="1:49" s="22" customFormat="1" x14ac:dyDescent="0.3">
      <c r="A871" s="31" t="s">
        <v>2439</v>
      </c>
      <c r="B871" s="40">
        <v>5</v>
      </c>
      <c r="C871" s="94">
        <v>4.96</v>
      </c>
      <c r="D871" s="31">
        <f t="shared" si="392"/>
        <v>8.0000000000000071E-3</v>
      </c>
      <c r="E871" s="32">
        <f t="shared" si="393"/>
        <v>5</v>
      </c>
      <c r="F871" s="98">
        <v>1647</v>
      </c>
      <c r="G871" s="32">
        <f t="shared" si="388"/>
        <v>32940</v>
      </c>
      <c r="H871" s="30" t="s">
        <v>63</v>
      </c>
      <c r="I871" s="30" t="s">
        <v>1000</v>
      </c>
      <c r="J871" s="30" t="s">
        <v>1078</v>
      </c>
      <c r="K871" s="31"/>
      <c r="L871" s="31"/>
      <c r="M871" s="30" t="s">
        <v>10</v>
      </c>
      <c r="N871" s="31" t="s">
        <v>16</v>
      </c>
      <c r="O871" s="76">
        <v>10</v>
      </c>
      <c r="P871" s="30" t="s">
        <v>89</v>
      </c>
      <c r="Q871" s="31"/>
      <c r="R871" s="31" t="str">
        <f t="shared" si="387"/>
        <v>NA</v>
      </c>
      <c r="S871" s="31"/>
      <c r="T871" s="31"/>
      <c r="U871" s="30" t="s">
        <v>1422</v>
      </c>
      <c r="V871" s="31"/>
      <c r="W871" s="31"/>
      <c r="X871" s="30" t="s">
        <v>29</v>
      </c>
      <c r="Y871" s="32" t="str">
        <f t="shared" si="394"/>
        <v>NA</v>
      </c>
      <c r="Z871" s="32" t="str">
        <f t="shared" si="395"/>
        <v>NA</v>
      </c>
      <c r="AA871" s="32" t="s">
        <v>8</v>
      </c>
      <c r="AB871" s="30" t="s">
        <v>9</v>
      </c>
      <c r="AC871" s="32">
        <f t="shared" si="389"/>
        <v>27.948717948717949</v>
      </c>
      <c r="AD871" s="32">
        <f t="shared" si="390"/>
        <v>27.948717948717949</v>
      </c>
      <c r="AE871" s="32" t="str">
        <f t="shared" si="391"/>
        <v>NA</v>
      </c>
      <c r="AF871" s="32" t="str">
        <f t="shared" si="396"/>
        <v>NA</v>
      </c>
      <c r="AG871" s="40" t="s">
        <v>8</v>
      </c>
      <c r="AH871" s="94" t="s">
        <v>9</v>
      </c>
      <c r="AI871" s="40" t="s">
        <v>8</v>
      </c>
      <c r="AJ871" s="94" t="s">
        <v>9</v>
      </c>
      <c r="AK871" s="98">
        <v>39</v>
      </c>
      <c r="AL871" s="94" t="s">
        <v>9</v>
      </c>
      <c r="AM871" s="32">
        <f t="shared" si="397"/>
        <v>39</v>
      </c>
      <c r="AN871" s="40">
        <f t="shared" si="398"/>
        <v>39</v>
      </c>
      <c r="AO871" s="31" t="s">
        <v>2854</v>
      </c>
      <c r="AP871" s="30">
        <v>2018</v>
      </c>
      <c r="AQ871" s="30" t="s">
        <v>502</v>
      </c>
      <c r="AR871" s="49" t="s">
        <v>11</v>
      </c>
      <c r="AS871" s="30" t="s">
        <v>264</v>
      </c>
      <c r="AT871" s="30" t="s">
        <v>263</v>
      </c>
      <c r="AU871" s="114" t="str">
        <f t="shared" si="386"/>
        <v>An, N., 2018</v>
      </c>
      <c r="AV871" s="24"/>
      <c r="AW871" s="34"/>
    </row>
    <row r="872" spans="1:49" s="22" customFormat="1" x14ac:dyDescent="0.3">
      <c r="A872" s="31" t="s">
        <v>2439</v>
      </c>
      <c r="B872" s="40">
        <v>5</v>
      </c>
      <c r="C872" s="94">
        <v>4.97</v>
      </c>
      <c r="D872" s="31">
        <f t="shared" si="392"/>
        <v>6.0000000000000496E-3</v>
      </c>
      <c r="E872" s="32">
        <f t="shared" si="393"/>
        <v>5</v>
      </c>
      <c r="F872" s="98">
        <v>1579</v>
      </c>
      <c r="G872" s="32">
        <f t="shared" si="388"/>
        <v>31580</v>
      </c>
      <c r="H872" s="30" t="s">
        <v>63</v>
      </c>
      <c r="I872" s="30" t="s">
        <v>1000</v>
      </c>
      <c r="J872" s="30" t="s">
        <v>1079</v>
      </c>
      <c r="K872" s="31"/>
      <c r="L872" s="31"/>
      <c r="M872" s="30" t="s">
        <v>10</v>
      </c>
      <c r="N872" s="31" t="s">
        <v>16</v>
      </c>
      <c r="O872" s="76">
        <v>10</v>
      </c>
      <c r="P872" s="30" t="s">
        <v>89</v>
      </c>
      <c r="Q872" s="31"/>
      <c r="R872" s="31" t="str">
        <f t="shared" si="387"/>
        <v>NA</v>
      </c>
      <c r="S872" s="31"/>
      <c r="T872" s="31"/>
      <c r="U872" s="30" t="s">
        <v>1422</v>
      </c>
      <c r="V872" s="31"/>
      <c r="W872" s="31"/>
      <c r="X872" s="30" t="s">
        <v>29</v>
      </c>
      <c r="Y872" s="32" t="str">
        <f t="shared" si="394"/>
        <v>NA</v>
      </c>
      <c r="Z872" s="32" t="str">
        <f t="shared" si="395"/>
        <v>NA</v>
      </c>
      <c r="AA872" s="32" t="s">
        <v>8</v>
      </c>
      <c r="AB872" s="30" t="s">
        <v>9</v>
      </c>
      <c r="AC872" s="32">
        <f t="shared" si="389"/>
        <v>34.0625</v>
      </c>
      <c r="AD872" s="32">
        <f t="shared" si="390"/>
        <v>34.0625</v>
      </c>
      <c r="AE872" s="32" t="str">
        <f t="shared" si="391"/>
        <v>NA</v>
      </c>
      <c r="AF872" s="32" t="str">
        <f t="shared" si="396"/>
        <v>NA</v>
      </c>
      <c r="AG872" s="40" t="s">
        <v>8</v>
      </c>
      <c r="AH872" s="94" t="s">
        <v>9</v>
      </c>
      <c r="AI872" s="40" t="s">
        <v>8</v>
      </c>
      <c r="AJ872" s="94" t="s">
        <v>9</v>
      </c>
      <c r="AK872" s="98">
        <v>32</v>
      </c>
      <c r="AL872" s="94" t="s">
        <v>9</v>
      </c>
      <c r="AM872" s="32">
        <f t="shared" si="397"/>
        <v>32</v>
      </c>
      <c r="AN872" s="40">
        <f t="shared" si="398"/>
        <v>32</v>
      </c>
      <c r="AO872" s="31" t="s">
        <v>2854</v>
      </c>
      <c r="AP872" s="30">
        <v>2018</v>
      </c>
      <c r="AQ872" s="30" t="s">
        <v>502</v>
      </c>
      <c r="AR872" s="49" t="s">
        <v>11</v>
      </c>
      <c r="AS872" s="30" t="s">
        <v>264</v>
      </c>
      <c r="AT872" s="30" t="s">
        <v>263</v>
      </c>
      <c r="AU872" s="114" t="str">
        <f t="shared" si="386"/>
        <v>An, N., 2018</v>
      </c>
      <c r="AV872" s="24"/>
      <c r="AW872" s="34"/>
    </row>
    <row r="873" spans="1:49" s="22" customFormat="1" x14ac:dyDescent="0.3">
      <c r="A873" s="31" t="s">
        <v>2439</v>
      </c>
      <c r="B873" s="40" t="s">
        <v>8</v>
      </c>
      <c r="C873" s="94">
        <v>1.19</v>
      </c>
      <c r="D873" s="31" t="str">
        <f t="shared" si="392"/>
        <v>NA</v>
      </c>
      <c r="E873" s="32">
        <f t="shared" ref="E873:E897" si="399">IF(B873="NA",C873,B873)</f>
        <v>1.19</v>
      </c>
      <c r="F873" s="40"/>
      <c r="G873" s="32" t="s">
        <v>8</v>
      </c>
      <c r="H873" s="30" t="s">
        <v>37</v>
      </c>
      <c r="I873" s="30" t="s">
        <v>1098</v>
      </c>
      <c r="J873" s="30" t="s">
        <v>9</v>
      </c>
      <c r="K873" s="31"/>
      <c r="L873" s="31"/>
      <c r="M873" s="30" t="s">
        <v>48</v>
      </c>
      <c r="N873" s="49" t="s">
        <v>56</v>
      </c>
      <c r="O873" s="31"/>
      <c r="P873" s="30" t="s">
        <v>199</v>
      </c>
      <c r="Q873" s="60">
        <v>6</v>
      </c>
      <c r="R873" s="31" t="str">
        <f t="shared" si="387"/>
        <v>NA</v>
      </c>
      <c r="S873" s="30">
        <v>3</v>
      </c>
      <c r="T873" s="30">
        <v>673</v>
      </c>
      <c r="U873" s="31" t="s">
        <v>8</v>
      </c>
      <c r="V873" s="31"/>
      <c r="W873" s="31"/>
      <c r="X873" s="30" t="s">
        <v>29</v>
      </c>
      <c r="Y873" s="32" t="str">
        <f>IF(AND(X873="CO Chemisorption",AA873&lt;&gt;"NA",AG873&lt;&gt;"NA"),AA873*AG873*0.001,"NA")</f>
        <v>NA</v>
      </c>
      <c r="Z873" s="32" t="str">
        <f t="shared" ref="Z873:Z897" si="400">IF(AND(X873="H2 Chemisorption",AA873&lt;&gt;"NA",AG873&lt;&gt;"NA"),AA873*AG873*0.001,"NA")</f>
        <v>NA</v>
      </c>
      <c r="AA873" s="32" t="s">
        <v>8</v>
      </c>
      <c r="AB873" s="30" t="s">
        <v>9</v>
      </c>
      <c r="AC873" s="32">
        <f t="shared" si="389"/>
        <v>32.831325301204814</v>
      </c>
      <c r="AD873" s="32">
        <f t="shared" si="390"/>
        <v>32.831325301204814</v>
      </c>
      <c r="AE873" s="32" t="str">
        <f t="shared" si="391"/>
        <v>NA</v>
      </c>
      <c r="AF873" s="32" t="str">
        <f t="shared" ref="AF873:AF897" si="401">IF(AND(AG873="NA",AE873&lt;&gt;"NA"),AE873,AG873)</f>
        <v>NA</v>
      </c>
      <c r="AG873" s="40" t="s">
        <v>8</v>
      </c>
      <c r="AH873" s="94" t="s">
        <v>9</v>
      </c>
      <c r="AI873" s="40" t="s">
        <v>8</v>
      </c>
      <c r="AJ873" s="94" t="s">
        <v>9</v>
      </c>
      <c r="AK873" s="98">
        <v>33.200000000000003</v>
      </c>
      <c r="AL873" s="94">
        <v>10.6</v>
      </c>
      <c r="AM873" s="32">
        <f t="shared" ref="AM873:AM897" si="402">IF(AND(AF873="NA",AK873&lt;&gt;"NA"),AK873,AF873)</f>
        <v>33.200000000000003</v>
      </c>
      <c r="AN873" s="40">
        <f t="shared" ref="AN873:AN897" si="403">IF(AND(AM873="NA",AI873&lt;&gt;"NA"),AI873,AM873)</f>
        <v>33.200000000000003</v>
      </c>
      <c r="AO873" s="31" t="s">
        <v>2854</v>
      </c>
      <c r="AP873" s="30">
        <v>2018</v>
      </c>
      <c r="AQ873" s="30" t="s">
        <v>1852</v>
      </c>
      <c r="AR873" s="30" t="s">
        <v>1096</v>
      </c>
      <c r="AS873" s="30" t="s">
        <v>631</v>
      </c>
      <c r="AT873" s="30" t="s">
        <v>586</v>
      </c>
      <c r="AU873" s="114" t="str">
        <f t="shared" si="386"/>
        <v>Albilali, R., 2018</v>
      </c>
      <c r="AV873" s="24"/>
      <c r="AW873" s="34" t="s">
        <v>1097</v>
      </c>
    </row>
    <row r="874" spans="1:49" s="22" customFormat="1" x14ac:dyDescent="0.3">
      <c r="A874" s="31" t="s">
        <v>2439</v>
      </c>
      <c r="B874" s="40" t="s">
        <v>8</v>
      </c>
      <c r="C874" s="94">
        <v>0.56999999999999995</v>
      </c>
      <c r="D874" s="31" t="str">
        <f t="shared" si="392"/>
        <v>NA</v>
      </c>
      <c r="E874" s="32">
        <f t="shared" si="399"/>
        <v>0.56999999999999995</v>
      </c>
      <c r="F874" s="40"/>
      <c r="G874" s="32" t="s">
        <v>8</v>
      </c>
      <c r="H874" s="30" t="s">
        <v>37</v>
      </c>
      <c r="I874" s="30" t="s">
        <v>1098</v>
      </c>
      <c r="J874" s="30" t="s">
        <v>9</v>
      </c>
      <c r="K874" s="31"/>
      <c r="L874" s="31"/>
      <c r="M874" s="30" t="s">
        <v>48</v>
      </c>
      <c r="N874" s="49" t="s">
        <v>56</v>
      </c>
      <c r="O874" s="31"/>
      <c r="P874" s="30" t="s">
        <v>199</v>
      </c>
      <c r="Q874" s="60">
        <v>6</v>
      </c>
      <c r="R874" s="31" t="str">
        <f t="shared" si="387"/>
        <v>NA</v>
      </c>
      <c r="S874" s="30">
        <v>3</v>
      </c>
      <c r="T874" s="30">
        <v>673</v>
      </c>
      <c r="U874" s="31" t="s">
        <v>8</v>
      </c>
      <c r="V874" s="31"/>
      <c r="W874" s="31"/>
      <c r="X874" s="30" t="s">
        <v>29</v>
      </c>
      <c r="Y874" s="32" t="str">
        <f>IF(AND(X874="CO Chemisorption",AA874&lt;&gt;"NA",AG874&lt;&gt;"NA"),AA874*AG874*0.001,"NA")</f>
        <v>NA</v>
      </c>
      <c r="Z874" s="32" t="str">
        <f t="shared" si="400"/>
        <v>NA</v>
      </c>
      <c r="AA874" s="32" t="s">
        <v>8</v>
      </c>
      <c r="AB874" s="30" t="s">
        <v>9</v>
      </c>
      <c r="AC874" s="32">
        <f t="shared" si="389"/>
        <v>36.700336700336699</v>
      </c>
      <c r="AD874" s="32">
        <f t="shared" si="390"/>
        <v>36.700336700336699</v>
      </c>
      <c r="AE874" s="32" t="str">
        <f t="shared" si="391"/>
        <v>NA</v>
      </c>
      <c r="AF874" s="32" t="str">
        <f t="shared" si="401"/>
        <v>NA</v>
      </c>
      <c r="AG874" s="40" t="s">
        <v>8</v>
      </c>
      <c r="AH874" s="94" t="s">
        <v>9</v>
      </c>
      <c r="AI874" s="40" t="s">
        <v>8</v>
      </c>
      <c r="AJ874" s="94" t="s">
        <v>9</v>
      </c>
      <c r="AK874" s="98">
        <v>29.7</v>
      </c>
      <c r="AL874" s="94">
        <v>9.6</v>
      </c>
      <c r="AM874" s="32">
        <f t="shared" si="402"/>
        <v>29.7</v>
      </c>
      <c r="AN874" s="40">
        <f t="shared" si="403"/>
        <v>29.7</v>
      </c>
      <c r="AO874" s="31" t="s">
        <v>2854</v>
      </c>
      <c r="AP874" s="30">
        <v>2018</v>
      </c>
      <c r="AQ874" s="30" t="s">
        <v>1852</v>
      </c>
      <c r="AR874" s="30" t="s">
        <v>1096</v>
      </c>
      <c r="AS874" s="30" t="s">
        <v>631</v>
      </c>
      <c r="AT874" s="30" t="s">
        <v>586</v>
      </c>
      <c r="AU874" s="114" t="str">
        <f t="shared" si="386"/>
        <v>Albilali, R., 2018</v>
      </c>
      <c r="AV874" s="24"/>
      <c r="AW874" s="34" t="s">
        <v>1097</v>
      </c>
    </row>
    <row r="875" spans="1:49" s="22" customFormat="1" x14ac:dyDescent="0.3">
      <c r="A875" s="31" t="s">
        <v>2439</v>
      </c>
      <c r="B875" s="98">
        <v>1</v>
      </c>
      <c r="C875" s="94">
        <v>0.92</v>
      </c>
      <c r="D875" s="31">
        <f t="shared" si="392"/>
        <v>7.999999999999996E-2</v>
      </c>
      <c r="E875" s="32">
        <f t="shared" si="399"/>
        <v>1</v>
      </c>
      <c r="F875" s="98">
        <v>221.2</v>
      </c>
      <c r="G875" s="32">
        <f t="shared" si="388"/>
        <v>22120</v>
      </c>
      <c r="H875" s="30" t="s">
        <v>63</v>
      </c>
      <c r="I875" s="30" t="s">
        <v>1008</v>
      </c>
      <c r="J875" s="30" t="s">
        <v>9</v>
      </c>
      <c r="K875" s="31"/>
      <c r="L875" s="31"/>
      <c r="M875" s="30" t="s">
        <v>10</v>
      </c>
      <c r="N875" s="49" t="s">
        <v>56</v>
      </c>
      <c r="O875" s="31"/>
      <c r="P875" s="30" t="s">
        <v>199</v>
      </c>
      <c r="Q875" s="31"/>
      <c r="R875" s="31" t="str">
        <f t="shared" si="387"/>
        <v>NA</v>
      </c>
      <c r="S875" s="31"/>
      <c r="T875" s="31"/>
      <c r="U875" s="31" t="s">
        <v>8</v>
      </c>
      <c r="V875" s="31"/>
      <c r="W875" s="31"/>
      <c r="X875" s="30" t="s">
        <v>29</v>
      </c>
      <c r="Y875" s="32" t="str">
        <f t="shared" ref="Y875:Y897" si="404">IF(AND(X875="CO Chemisorption",AA875&lt;&gt;"NA",AG875&lt;&gt;"NA"),AA875*AG875*0.001,"NA")</f>
        <v>NA</v>
      </c>
      <c r="Z875" s="32" t="str">
        <f t="shared" si="400"/>
        <v>NA</v>
      </c>
      <c r="AA875" s="32" t="s">
        <v>8</v>
      </c>
      <c r="AB875" s="30" t="s">
        <v>9</v>
      </c>
      <c r="AC875" s="32">
        <f t="shared" si="389"/>
        <v>27.25</v>
      </c>
      <c r="AD875" s="32">
        <f t="shared" si="390"/>
        <v>27.25</v>
      </c>
      <c r="AE875" s="32" t="str">
        <f t="shared" si="391"/>
        <v>NA</v>
      </c>
      <c r="AF875" s="32" t="str">
        <f t="shared" si="401"/>
        <v>NA</v>
      </c>
      <c r="AG875" s="40" t="s">
        <v>8</v>
      </c>
      <c r="AH875" s="94" t="s">
        <v>9</v>
      </c>
      <c r="AI875" s="40" t="s">
        <v>8</v>
      </c>
      <c r="AJ875" s="94" t="s">
        <v>9</v>
      </c>
      <c r="AK875" s="98">
        <v>40</v>
      </c>
      <c r="AL875" s="94" t="s">
        <v>9</v>
      </c>
      <c r="AM875" s="32">
        <f t="shared" si="402"/>
        <v>40</v>
      </c>
      <c r="AN875" s="40">
        <f t="shared" si="403"/>
        <v>40</v>
      </c>
      <c r="AO875" s="30" t="s">
        <v>1095</v>
      </c>
      <c r="AP875" s="30">
        <v>2018</v>
      </c>
      <c r="AQ875" s="30" t="s">
        <v>1094</v>
      </c>
      <c r="AR875" s="30" t="s">
        <v>112</v>
      </c>
      <c r="AS875" s="30" t="s">
        <v>633</v>
      </c>
      <c r="AT875" s="30" t="s">
        <v>634</v>
      </c>
      <c r="AU875" s="114" t="str">
        <f t="shared" si="386"/>
        <v>Singhania, A., 2018</v>
      </c>
      <c r="AV875" s="24"/>
      <c r="AW875" s="34"/>
    </row>
    <row r="876" spans="1:49" s="22" customFormat="1" x14ac:dyDescent="0.3">
      <c r="A876" s="31" t="s">
        <v>2439</v>
      </c>
      <c r="B876" s="98">
        <v>3</v>
      </c>
      <c r="C876" s="94">
        <v>2.94</v>
      </c>
      <c r="D876" s="31">
        <f t="shared" si="392"/>
        <v>2.0000000000000018E-2</v>
      </c>
      <c r="E876" s="32">
        <f t="shared" si="399"/>
        <v>3</v>
      </c>
      <c r="F876" s="98">
        <v>221.2</v>
      </c>
      <c r="G876" s="32">
        <f t="shared" si="388"/>
        <v>7373.333333333333</v>
      </c>
      <c r="H876" s="30" t="s">
        <v>63</v>
      </c>
      <c r="I876" s="30" t="s">
        <v>1008</v>
      </c>
      <c r="J876" s="30" t="s">
        <v>9</v>
      </c>
      <c r="K876" s="31"/>
      <c r="L876" s="31"/>
      <c r="M876" s="30" t="s">
        <v>10</v>
      </c>
      <c r="N876" s="49" t="s">
        <v>56</v>
      </c>
      <c r="O876" s="31"/>
      <c r="P876" s="30" t="s">
        <v>199</v>
      </c>
      <c r="Q876" s="31"/>
      <c r="R876" s="31" t="str">
        <f t="shared" si="387"/>
        <v>NA</v>
      </c>
      <c r="S876" s="31"/>
      <c r="T876" s="31"/>
      <c r="U876" s="31" t="s">
        <v>8</v>
      </c>
      <c r="V876" s="31"/>
      <c r="W876" s="31"/>
      <c r="X876" s="30" t="s">
        <v>29</v>
      </c>
      <c r="Y876" s="32" t="str">
        <f t="shared" si="404"/>
        <v>NA</v>
      </c>
      <c r="Z876" s="32" t="str">
        <f t="shared" si="400"/>
        <v>NA</v>
      </c>
      <c r="AA876" s="32" t="s">
        <v>8</v>
      </c>
      <c r="AB876" s="30" t="s">
        <v>9</v>
      </c>
      <c r="AC876" s="32">
        <f t="shared" si="389"/>
        <v>18.166666666666668</v>
      </c>
      <c r="AD876" s="32">
        <f t="shared" si="390"/>
        <v>18.166666666666668</v>
      </c>
      <c r="AE876" s="32" t="str">
        <f t="shared" si="391"/>
        <v>NA</v>
      </c>
      <c r="AF876" s="32" t="str">
        <f t="shared" si="401"/>
        <v>NA</v>
      </c>
      <c r="AG876" s="40" t="s">
        <v>8</v>
      </c>
      <c r="AH876" s="94" t="s">
        <v>9</v>
      </c>
      <c r="AI876" s="40" t="s">
        <v>8</v>
      </c>
      <c r="AJ876" s="94" t="s">
        <v>9</v>
      </c>
      <c r="AK876" s="98">
        <v>60</v>
      </c>
      <c r="AL876" s="94" t="s">
        <v>9</v>
      </c>
      <c r="AM876" s="32">
        <f t="shared" si="402"/>
        <v>60</v>
      </c>
      <c r="AN876" s="40">
        <f t="shared" si="403"/>
        <v>60</v>
      </c>
      <c r="AO876" s="30" t="s">
        <v>1095</v>
      </c>
      <c r="AP876" s="30">
        <v>2018</v>
      </c>
      <c r="AQ876" s="30" t="s">
        <v>1094</v>
      </c>
      <c r="AR876" s="30" t="s">
        <v>112</v>
      </c>
      <c r="AS876" s="30" t="s">
        <v>633</v>
      </c>
      <c r="AT876" s="30" t="s">
        <v>634</v>
      </c>
      <c r="AU876" s="114" t="str">
        <f t="shared" si="386"/>
        <v>Singhania, A., 2018</v>
      </c>
      <c r="AV876" s="24"/>
      <c r="AW876" s="34"/>
    </row>
    <row r="877" spans="1:49" s="22" customFormat="1" x14ac:dyDescent="0.3">
      <c r="A877" s="31" t="s">
        <v>2439</v>
      </c>
      <c r="B877" s="98">
        <v>5</v>
      </c>
      <c r="C877" s="94">
        <v>4.88</v>
      </c>
      <c r="D877" s="31">
        <f t="shared" si="392"/>
        <v>2.4000000000000021E-2</v>
      </c>
      <c r="E877" s="32">
        <f t="shared" si="399"/>
        <v>5</v>
      </c>
      <c r="F877" s="98">
        <v>221.2</v>
      </c>
      <c r="G877" s="32">
        <f t="shared" si="388"/>
        <v>4424</v>
      </c>
      <c r="H877" s="30" t="s">
        <v>63</v>
      </c>
      <c r="I877" s="30" t="s">
        <v>1008</v>
      </c>
      <c r="J877" s="30" t="s">
        <v>9</v>
      </c>
      <c r="K877" s="31"/>
      <c r="L877" s="31"/>
      <c r="M877" s="30" t="s">
        <v>10</v>
      </c>
      <c r="N877" s="49" t="s">
        <v>56</v>
      </c>
      <c r="O877" s="31"/>
      <c r="P877" s="30" t="s">
        <v>199</v>
      </c>
      <c r="Q877" s="31"/>
      <c r="R877" s="31" t="str">
        <f t="shared" si="387"/>
        <v>NA</v>
      </c>
      <c r="S877" s="31"/>
      <c r="T877" s="31"/>
      <c r="U877" s="31" t="s">
        <v>8</v>
      </c>
      <c r="V877" s="31"/>
      <c r="W877" s="31"/>
      <c r="X877" s="30" t="s">
        <v>29</v>
      </c>
      <c r="Y877" s="32" t="str">
        <f t="shared" si="404"/>
        <v>NA</v>
      </c>
      <c r="Z877" s="32" t="str">
        <f t="shared" si="400"/>
        <v>NA</v>
      </c>
      <c r="AA877" s="32" t="s">
        <v>8</v>
      </c>
      <c r="AB877" s="30" t="s">
        <v>9</v>
      </c>
      <c r="AC877" s="32">
        <f t="shared" si="389"/>
        <v>7.2666666666666666</v>
      </c>
      <c r="AD877" s="32">
        <f t="shared" si="390"/>
        <v>7.2666666666666666</v>
      </c>
      <c r="AE877" s="32" t="str">
        <f t="shared" si="391"/>
        <v>NA</v>
      </c>
      <c r="AF877" s="32" t="str">
        <f t="shared" si="401"/>
        <v>NA</v>
      </c>
      <c r="AG877" s="40" t="s">
        <v>8</v>
      </c>
      <c r="AH877" s="94" t="s">
        <v>9</v>
      </c>
      <c r="AI877" s="40" t="s">
        <v>8</v>
      </c>
      <c r="AJ877" s="94" t="s">
        <v>9</v>
      </c>
      <c r="AK877" s="98">
        <v>150</v>
      </c>
      <c r="AL877" s="94" t="s">
        <v>9</v>
      </c>
      <c r="AM877" s="32">
        <f t="shared" si="402"/>
        <v>150</v>
      </c>
      <c r="AN877" s="40">
        <f t="shared" si="403"/>
        <v>150</v>
      </c>
      <c r="AO877" s="30" t="s">
        <v>1095</v>
      </c>
      <c r="AP877" s="30">
        <v>2018</v>
      </c>
      <c r="AQ877" s="30" t="s">
        <v>1094</v>
      </c>
      <c r="AR877" s="30" t="s">
        <v>112</v>
      </c>
      <c r="AS877" s="30" t="s">
        <v>633</v>
      </c>
      <c r="AT877" s="30" t="s">
        <v>634</v>
      </c>
      <c r="AU877" s="114" t="str">
        <f t="shared" si="386"/>
        <v>Singhania, A., 2018</v>
      </c>
      <c r="AV877" s="24"/>
      <c r="AW877" s="34"/>
    </row>
    <row r="878" spans="1:49" s="22" customFormat="1" x14ac:dyDescent="0.3">
      <c r="A878" s="49" t="s">
        <v>88</v>
      </c>
      <c r="B878" s="94">
        <v>5</v>
      </c>
      <c r="C878" s="32" t="s">
        <v>8</v>
      </c>
      <c r="D878" s="31" t="str">
        <f t="shared" si="392"/>
        <v>NA</v>
      </c>
      <c r="E878" s="32">
        <f t="shared" si="399"/>
        <v>5</v>
      </c>
      <c r="F878" s="98">
        <v>422</v>
      </c>
      <c r="G878" s="32">
        <f t="shared" si="388"/>
        <v>8440</v>
      </c>
      <c r="H878" s="30" t="s">
        <v>63</v>
      </c>
      <c r="I878" s="30" t="s">
        <v>362</v>
      </c>
      <c r="J878" s="30" t="s">
        <v>9</v>
      </c>
      <c r="K878" s="31"/>
      <c r="L878" s="31"/>
      <c r="M878" s="30" t="s">
        <v>10</v>
      </c>
      <c r="N878" s="31" t="s">
        <v>1449</v>
      </c>
      <c r="O878" s="76">
        <v>4.3</v>
      </c>
      <c r="P878" s="30" t="s">
        <v>89</v>
      </c>
      <c r="Q878" s="31"/>
      <c r="R878" s="31" t="str">
        <f t="shared" si="387"/>
        <v>NA</v>
      </c>
      <c r="S878" s="31"/>
      <c r="T878" s="31"/>
      <c r="U878" s="30" t="s">
        <v>1422</v>
      </c>
      <c r="V878" s="31"/>
      <c r="W878" s="30">
        <v>393</v>
      </c>
      <c r="X878" s="30" t="s">
        <v>17</v>
      </c>
      <c r="Y878" s="32">
        <f t="shared" si="404"/>
        <v>1.1020000000000001</v>
      </c>
      <c r="Z878" s="32" t="str">
        <f t="shared" si="400"/>
        <v>NA</v>
      </c>
      <c r="AA878" s="30">
        <v>29</v>
      </c>
      <c r="AB878" s="30" t="s">
        <v>9</v>
      </c>
      <c r="AC878" s="32" t="str">
        <f t="shared" si="389"/>
        <v>NA</v>
      </c>
      <c r="AD878" s="32">
        <f t="shared" si="390"/>
        <v>29</v>
      </c>
      <c r="AE878" s="32" t="str">
        <f t="shared" si="391"/>
        <v>NA</v>
      </c>
      <c r="AF878" s="32">
        <f t="shared" si="401"/>
        <v>38</v>
      </c>
      <c r="AG878" s="98">
        <v>38</v>
      </c>
      <c r="AH878" s="94" t="s">
        <v>9</v>
      </c>
      <c r="AI878" s="40" t="s">
        <v>8</v>
      </c>
      <c r="AJ878" s="94" t="s">
        <v>9</v>
      </c>
      <c r="AK878" s="40" t="s">
        <v>8</v>
      </c>
      <c r="AL878" s="94" t="s">
        <v>9</v>
      </c>
      <c r="AM878" s="32">
        <f t="shared" si="402"/>
        <v>38</v>
      </c>
      <c r="AN878" s="40">
        <f t="shared" si="403"/>
        <v>38</v>
      </c>
      <c r="AO878" s="31" t="s">
        <v>2854</v>
      </c>
      <c r="AP878" s="30">
        <v>2018</v>
      </c>
      <c r="AQ878" s="30" t="s">
        <v>650</v>
      </c>
      <c r="AR878" s="30" t="s">
        <v>196</v>
      </c>
      <c r="AS878" s="30" t="s">
        <v>636</v>
      </c>
      <c r="AT878" s="30" t="s">
        <v>21</v>
      </c>
      <c r="AU878" s="114" t="str">
        <f t="shared" si="386"/>
        <v>Belskaya, O. B., 2018</v>
      </c>
      <c r="AV878" s="51" t="s">
        <v>1076</v>
      </c>
      <c r="AW878" s="34"/>
    </row>
    <row r="879" spans="1:49" s="22" customFormat="1" x14ac:dyDescent="0.3">
      <c r="A879" s="49" t="s">
        <v>88</v>
      </c>
      <c r="B879" s="94">
        <v>5</v>
      </c>
      <c r="C879" s="32" t="s">
        <v>8</v>
      </c>
      <c r="D879" s="31" t="str">
        <f t="shared" si="392"/>
        <v>NA</v>
      </c>
      <c r="E879" s="32">
        <f t="shared" si="399"/>
        <v>5</v>
      </c>
      <c r="F879" s="98">
        <v>422</v>
      </c>
      <c r="G879" s="32">
        <f t="shared" si="388"/>
        <v>8440</v>
      </c>
      <c r="H879" s="30" t="s">
        <v>63</v>
      </c>
      <c r="I879" s="30" t="s">
        <v>362</v>
      </c>
      <c r="J879" s="30" t="s">
        <v>9</v>
      </c>
      <c r="K879" s="31"/>
      <c r="L879" s="31"/>
      <c r="M879" s="30" t="s">
        <v>10</v>
      </c>
      <c r="N879" s="31" t="s">
        <v>1449</v>
      </c>
      <c r="O879" s="76">
        <v>5.2</v>
      </c>
      <c r="P879" s="30" t="s">
        <v>89</v>
      </c>
      <c r="Q879" s="31"/>
      <c r="R879" s="31" t="str">
        <f t="shared" si="387"/>
        <v>NA</v>
      </c>
      <c r="S879" s="31"/>
      <c r="T879" s="31"/>
      <c r="U879" s="30" t="s">
        <v>1422</v>
      </c>
      <c r="V879" s="31"/>
      <c r="W879" s="30">
        <v>393</v>
      </c>
      <c r="X879" s="30" t="s">
        <v>17</v>
      </c>
      <c r="Y879" s="32">
        <f t="shared" si="404"/>
        <v>1.113</v>
      </c>
      <c r="Z879" s="32" t="str">
        <f t="shared" si="400"/>
        <v>NA</v>
      </c>
      <c r="AA879" s="30">
        <v>21</v>
      </c>
      <c r="AB879" s="30" t="s">
        <v>9</v>
      </c>
      <c r="AC879" s="32" t="str">
        <f t="shared" si="389"/>
        <v>NA</v>
      </c>
      <c r="AD879" s="32">
        <f t="shared" si="390"/>
        <v>21</v>
      </c>
      <c r="AE879" s="32" t="str">
        <f t="shared" si="391"/>
        <v>NA</v>
      </c>
      <c r="AF879" s="32">
        <f t="shared" si="401"/>
        <v>53</v>
      </c>
      <c r="AG879" s="98">
        <v>53</v>
      </c>
      <c r="AH879" s="94" t="s">
        <v>9</v>
      </c>
      <c r="AI879" s="40" t="s">
        <v>8</v>
      </c>
      <c r="AJ879" s="94" t="s">
        <v>9</v>
      </c>
      <c r="AK879" s="98">
        <v>74</v>
      </c>
      <c r="AL879" s="94" t="s">
        <v>9</v>
      </c>
      <c r="AM879" s="32">
        <f t="shared" si="402"/>
        <v>53</v>
      </c>
      <c r="AN879" s="40">
        <f t="shared" si="403"/>
        <v>53</v>
      </c>
      <c r="AO879" s="31" t="s">
        <v>2854</v>
      </c>
      <c r="AP879" s="30">
        <v>2018</v>
      </c>
      <c r="AQ879" s="30" t="s">
        <v>650</v>
      </c>
      <c r="AR879" s="30" t="s">
        <v>196</v>
      </c>
      <c r="AS879" s="30" t="s">
        <v>636</v>
      </c>
      <c r="AT879" s="30" t="s">
        <v>21</v>
      </c>
      <c r="AU879" s="114" t="str">
        <f t="shared" si="386"/>
        <v>Belskaya, O. B., 2018</v>
      </c>
      <c r="AV879" s="51" t="s">
        <v>1076</v>
      </c>
      <c r="AW879" s="34"/>
    </row>
    <row r="880" spans="1:49" s="22" customFormat="1" x14ac:dyDescent="0.3">
      <c r="A880" s="49" t="s">
        <v>88</v>
      </c>
      <c r="B880" s="94">
        <v>5</v>
      </c>
      <c r="C880" s="32" t="s">
        <v>8</v>
      </c>
      <c r="D880" s="31" t="str">
        <f t="shared" si="392"/>
        <v>NA</v>
      </c>
      <c r="E880" s="32">
        <f t="shared" si="399"/>
        <v>5</v>
      </c>
      <c r="F880" s="98">
        <v>422</v>
      </c>
      <c r="G880" s="32">
        <f t="shared" si="388"/>
        <v>8440</v>
      </c>
      <c r="H880" s="30" t="s">
        <v>63</v>
      </c>
      <c r="I880" s="30" t="s">
        <v>362</v>
      </c>
      <c r="J880" s="30" t="s">
        <v>9</v>
      </c>
      <c r="K880" s="31"/>
      <c r="L880" s="31"/>
      <c r="M880" s="30" t="s">
        <v>10</v>
      </c>
      <c r="N880" s="31" t="s">
        <v>1449</v>
      </c>
      <c r="O880" s="76">
        <v>4.5999999999999996</v>
      </c>
      <c r="P880" s="30" t="s">
        <v>89</v>
      </c>
      <c r="Q880" s="31"/>
      <c r="R880" s="31" t="str">
        <f t="shared" si="387"/>
        <v>NA</v>
      </c>
      <c r="S880" s="31"/>
      <c r="T880" s="31"/>
      <c r="U880" s="30" t="s">
        <v>1422</v>
      </c>
      <c r="V880" s="31"/>
      <c r="W880" s="30">
        <v>393</v>
      </c>
      <c r="X880" s="30" t="s">
        <v>17</v>
      </c>
      <c r="Y880" s="32">
        <f t="shared" si="404"/>
        <v>1.107</v>
      </c>
      <c r="Z880" s="32" t="str">
        <f t="shared" si="400"/>
        <v>NA</v>
      </c>
      <c r="AA880" s="30">
        <v>27</v>
      </c>
      <c r="AB880" s="30" t="s">
        <v>9</v>
      </c>
      <c r="AC880" s="32" t="str">
        <f t="shared" si="389"/>
        <v>NA</v>
      </c>
      <c r="AD880" s="32">
        <f t="shared" si="390"/>
        <v>27</v>
      </c>
      <c r="AE880" s="32" t="str">
        <f t="shared" si="391"/>
        <v>NA</v>
      </c>
      <c r="AF880" s="32">
        <f t="shared" si="401"/>
        <v>41</v>
      </c>
      <c r="AG880" s="98">
        <v>41</v>
      </c>
      <c r="AH880" s="94" t="s">
        <v>9</v>
      </c>
      <c r="AI880" s="40" t="s">
        <v>8</v>
      </c>
      <c r="AJ880" s="94" t="s">
        <v>9</v>
      </c>
      <c r="AK880" s="40" t="s">
        <v>8</v>
      </c>
      <c r="AL880" s="94" t="s">
        <v>9</v>
      </c>
      <c r="AM880" s="32">
        <f t="shared" si="402"/>
        <v>41</v>
      </c>
      <c r="AN880" s="40">
        <f t="shared" si="403"/>
        <v>41</v>
      </c>
      <c r="AO880" s="31" t="s">
        <v>2854</v>
      </c>
      <c r="AP880" s="30">
        <v>2018</v>
      </c>
      <c r="AQ880" s="30" t="s">
        <v>650</v>
      </c>
      <c r="AR880" s="30" t="s">
        <v>196</v>
      </c>
      <c r="AS880" s="30" t="s">
        <v>636</v>
      </c>
      <c r="AT880" s="30" t="s">
        <v>21</v>
      </c>
      <c r="AU880" s="114" t="str">
        <f t="shared" ref="AU880:AU893" si="405">AQ880&amp;", "&amp;AP880</f>
        <v>Belskaya, O. B., 2018</v>
      </c>
      <c r="AV880" s="51" t="s">
        <v>1075</v>
      </c>
      <c r="AW880" s="34"/>
    </row>
    <row r="881" spans="1:49" s="22" customFormat="1" x14ac:dyDescent="0.3">
      <c r="A881" s="49" t="s">
        <v>88</v>
      </c>
      <c r="B881" s="94">
        <v>5</v>
      </c>
      <c r="C881" s="32" t="s">
        <v>8</v>
      </c>
      <c r="D881" s="31" t="str">
        <f t="shared" si="392"/>
        <v>NA</v>
      </c>
      <c r="E881" s="32">
        <f t="shared" si="399"/>
        <v>5</v>
      </c>
      <c r="F881" s="98">
        <v>422</v>
      </c>
      <c r="G881" s="32">
        <f t="shared" si="388"/>
        <v>8440</v>
      </c>
      <c r="H881" s="30" t="s">
        <v>63</v>
      </c>
      <c r="I881" s="30" t="s">
        <v>362</v>
      </c>
      <c r="J881" s="30" t="s">
        <v>9</v>
      </c>
      <c r="K881" s="31"/>
      <c r="L881" s="31"/>
      <c r="M881" s="30" t="s">
        <v>10</v>
      </c>
      <c r="N881" s="31" t="s">
        <v>1449</v>
      </c>
      <c r="O881" s="76">
        <v>5.2</v>
      </c>
      <c r="P881" s="30" t="s">
        <v>89</v>
      </c>
      <c r="Q881" s="31"/>
      <c r="R881" s="31" t="str">
        <f t="shared" si="387"/>
        <v>NA</v>
      </c>
      <c r="S881" s="31"/>
      <c r="T881" s="31"/>
      <c r="U881" s="30" t="s">
        <v>1422</v>
      </c>
      <c r="V881" s="31"/>
      <c r="W881" s="30">
        <v>393</v>
      </c>
      <c r="X881" s="30" t="s">
        <v>17</v>
      </c>
      <c r="Y881" s="32">
        <f t="shared" si="404"/>
        <v>1.113</v>
      </c>
      <c r="Z881" s="32" t="str">
        <f t="shared" si="400"/>
        <v>NA</v>
      </c>
      <c r="AA881" s="30">
        <v>21</v>
      </c>
      <c r="AB881" s="30" t="s">
        <v>9</v>
      </c>
      <c r="AC881" s="32" t="str">
        <f t="shared" si="389"/>
        <v>NA</v>
      </c>
      <c r="AD881" s="32">
        <f t="shared" si="390"/>
        <v>21</v>
      </c>
      <c r="AE881" s="32" t="str">
        <f t="shared" si="391"/>
        <v>NA</v>
      </c>
      <c r="AF881" s="32">
        <f t="shared" si="401"/>
        <v>53</v>
      </c>
      <c r="AG881" s="98">
        <v>53</v>
      </c>
      <c r="AH881" s="94" t="s">
        <v>9</v>
      </c>
      <c r="AI881" s="40" t="s">
        <v>8</v>
      </c>
      <c r="AJ881" s="94" t="s">
        <v>9</v>
      </c>
      <c r="AK881" s="98">
        <v>107</v>
      </c>
      <c r="AL881" s="94" t="s">
        <v>9</v>
      </c>
      <c r="AM881" s="32">
        <f t="shared" si="402"/>
        <v>53</v>
      </c>
      <c r="AN881" s="40">
        <f t="shared" si="403"/>
        <v>53</v>
      </c>
      <c r="AO881" s="31" t="s">
        <v>2854</v>
      </c>
      <c r="AP881" s="30">
        <v>2018</v>
      </c>
      <c r="AQ881" s="30" t="s">
        <v>650</v>
      </c>
      <c r="AR881" s="30" t="s">
        <v>196</v>
      </c>
      <c r="AS881" s="30" t="s">
        <v>636</v>
      </c>
      <c r="AT881" s="30" t="s">
        <v>21</v>
      </c>
      <c r="AU881" s="114" t="str">
        <f t="shared" si="405"/>
        <v>Belskaya, O. B., 2018</v>
      </c>
      <c r="AV881" s="51" t="s">
        <v>1075</v>
      </c>
      <c r="AW881" s="34"/>
    </row>
    <row r="882" spans="1:49" s="22" customFormat="1" x14ac:dyDescent="0.3">
      <c r="A882" s="49" t="s">
        <v>88</v>
      </c>
      <c r="B882" s="94">
        <v>5</v>
      </c>
      <c r="C882" s="32" t="s">
        <v>8</v>
      </c>
      <c r="D882" s="31" t="str">
        <f t="shared" si="392"/>
        <v>NA</v>
      </c>
      <c r="E882" s="32">
        <f t="shared" si="399"/>
        <v>5</v>
      </c>
      <c r="F882" s="98">
        <v>422</v>
      </c>
      <c r="G882" s="32">
        <f t="shared" si="388"/>
        <v>8440</v>
      </c>
      <c r="H882" s="30" t="s">
        <v>63</v>
      </c>
      <c r="I882" s="30" t="s">
        <v>362</v>
      </c>
      <c r="J882" s="30" t="s">
        <v>9</v>
      </c>
      <c r="K882" s="31"/>
      <c r="L882" s="31"/>
      <c r="M882" s="30" t="s">
        <v>10</v>
      </c>
      <c r="N882" s="31" t="s">
        <v>1449</v>
      </c>
      <c r="O882" s="76">
        <v>4.0999999999999996</v>
      </c>
      <c r="P882" s="30" t="s">
        <v>89</v>
      </c>
      <c r="Q882" s="31"/>
      <c r="R882" s="31" t="str">
        <f t="shared" si="387"/>
        <v>NA</v>
      </c>
      <c r="S882" s="31"/>
      <c r="T882" s="31"/>
      <c r="U882" s="30" t="s">
        <v>1422</v>
      </c>
      <c r="V882" s="31"/>
      <c r="W882" s="30">
        <v>393</v>
      </c>
      <c r="X882" s="30" t="s">
        <v>17</v>
      </c>
      <c r="Y882" s="32">
        <f t="shared" si="404"/>
        <v>1.1020000000000001</v>
      </c>
      <c r="Z882" s="32" t="str">
        <f t="shared" si="400"/>
        <v>NA</v>
      </c>
      <c r="AA882" s="30">
        <v>19</v>
      </c>
      <c r="AB882" s="30" t="s">
        <v>9</v>
      </c>
      <c r="AC882" s="32" t="str">
        <f t="shared" si="389"/>
        <v>NA</v>
      </c>
      <c r="AD882" s="32">
        <f t="shared" si="390"/>
        <v>19</v>
      </c>
      <c r="AE882" s="32" t="str">
        <f t="shared" si="391"/>
        <v>NA</v>
      </c>
      <c r="AF882" s="32">
        <f t="shared" si="401"/>
        <v>58</v>
      </c>
      <c r="AG882" s="98">
        <v>58</v>
      </c>
      <c r="AH882" s="94" t="s">
        <v>9</v>
      </c>
      <c r="AI882" s="40" t="s">
        <v>8</v>
      </c>
      <c r="AJ882" s="94" t="s">
        <v>9</v>
      </c>
      <c r="AK882" s="40" t="s">
        <v>8</v>
      </c>
      <c r="AL882" s="94" t="s">
        <v>9</v>
      </c>
      <c r="AM882" s="32">
        <f t="shared" si="402"/>
        <v>58</v>
      </c>
      <c r="AN882" s="40">
        <f t="shared" si="403"/>
        <v>58</v>
      </c>
      <c r="AO882" s="31" t="s">
        <v>2854</v>
      </c>
      <c r="AP882" s="30">
        <v>2018</v>
      </c>
      <c r="AQ882" s="30" t="s">
        <v>650</v>
      </c>
      <c r="AR882" s="30" t="s">
        <v>196</v>
      </c>
      <c r="AS882" s="30" t="s">
        <v>636</v>
      </c>
      <c r="AT882" s="30" t="s">
        <v>21</v>
      </c>
      <c r="AU882" s="114" t="str">
        <f t="shared" si="405"/>
        <v>Belskaya, O. B., 2018</v>
      </c>
      <c r="AV882" s="51" t="s">
        <v>1074</v>
      </c>
      <c r="AW882" s="34"/>
    </row>
    <row r="883" spans="1:49" s="22" customFormat="1" x14ac:dyDescent="0.3">
      <c r="A883" s="49" t="s">
        <v>88</v>
      </c>
      <c r="B883" s="94">
        <v>5</v>
      </c>
      <c r="C883" s="32" t="s">
        <v>8</v>
      </c>
      <c r="D883" s="31" t="str">
        <f t="shared" si="392"/>
        <v>NA</v>
      </c>
      <c r="E883" s="32">
        <f t="shared" si="399"/>
        <v>5</v>
      </c>
      <c r="F883" s="98">
        <v>422</v>
      </c>
      <c r="G883" s="32">
        <f t="shared" si="388"/>
        <v>8440</v>
      </c>
      <c r="H883" s="30" t="s">
        <v>63</v>
      </c>
      <c r="I883" s="30" t="s">
        <v>362</v>
      </c>
      <c r="J883" s="30" t="s">
        <v>9</v>
      </c>
      <c r="K883" s="31"/>
      <c r="L883" s="31"/>
      <c r="M883" s="30" t="s">
        <v>10</v>
      </c>
      <c r="N883" s="31" t="s">
        <v>1449</v>
      </c>
      <c r="O883" s="76">
        <v>5.5</v>
      </c>
      <c r="P883" s="30" t="s">
        <v>89</v>
      </c>
      <c r="Q883" s="31"/>
      <c r="R883" s="31" t="str">
        <f t="shared" si="387"/>
        <v>NA</v>
      </c>
      <c r="S883" s="31"/>
      <c r="T883" s="31"/>
      <c r="U883" s="30" t="s">
        <v>1422</v>
      </c>
      <c r="V883" s="31"/>
      <c r="W883" s="30">
        <v>393</v>
      </c>
      <c r="X883" s="30" t="s">
        <v>17</v>
      </c>
      <c r="Y883" s="32">
        <f t="shared" si="404"/>
        <v>1.1040000000000001</v>
      </c>
      <c r="Z883" s="32" t="str">
        <f t="shared" si="400"/>
        <v>NA</v>
      </c>
      <c r="AA883" s="30">
        <v>16</v>
      </c>
      <c r="AB883" s="30" t="s">
        <v>9</v>
      </c>
      <c r="AC883" s="32" t="str">
        <f t="shared" si="389"/>
        <v>NA</v>
      </c>
      <c r="AD883" s="32">
        <f t="shared" si="390"/>
        <v>16</v>
      </c>
      <c r="AE883" s="32" t="str">
        <f t="shared" si="391"/>
        <v>NA</v>
      </c>
      <c r="AF883" s="32">
        <f t="shared" si="401"/>
        <v>69</v>
      </c>
      <c r="AG883" s="98">
        <v>69</v>
      </c>
      <c r="AH883" s="94" t="s">
        <v>9</v>
      </c>
      <c r="AI883" s="40" t="s">
        <v>8</v>
      </c>
      <c r="AJ883" s="94" t="s">
        <v>9</v>
      </c>
      <c r="AK883" s="40" t="s">
        <v>8</v>
      </c>
      <c r="AL883" s="94" t="s">
        <v>9</v>
      </c>
      <c r="AM883" s="32">
        <f t="shared" si="402"/>
        <v>69</v>
      </c>
      <c r="AN883" s="40">
        <f t="shared" si="403"/>
        <v>69</v>
      </c>
      <c r="AO883" s="31" t="s">
        <v>2854</v>
      </c>
      <c r="AP883" s="30">
        <v>2018</v>
      </c>
      <c r="AQ883" s="30" t="s">
        <v>650</v>
      </c>
      <c r="AR883" s="30" t="s">
        <v>196</v>
      </c>
      <c r="AS883" s="30" t="s">
        <v>636</v>
      </c>
      <c r="AT883" s="30" t="s">
        <v>21</v>
      </c>
      <c r="AU883" s="114" t="str">
        <f t="shared" si="405"/>
        <v>Belskaya, O. B., 2018</v>
      </c>
      <c r="AV883" s="51" t="s">
        <v>1074</v>
      </c>
      <c r="AW883" s="34"/>
    </row>
    <row r="884" spans="1:49" s="22" customFormat="1" x14ac:dyDescent="0.3">
      <c r="A884" s="49" t="s">
        <v>88</v>
      </c>
      <c r="B884" s="94">
        <v>5</v>
      </c>
      <c r="C884" s="32" t="s">
        <v>8</v>
      </c>
      <c r="D884" s="31" t="str">
        <f t="shared" si="392"/>
        <v>NA</v>
      </c>
      <c r="E884" s="32">
        <f t="shared" si="399"/>
        <v>5</v>
      </c>
      <c r="F884" s="98">
        <v>422</v>
      </c>
      <c r="G884" s="32">
        <f t="shared" si="388"/>
        <v>8440</v>
      </c>
      <c r="H884" s="30" t="s">
        <v>63</v>
      </c>
      <c r="I884" s="30" t="s">
        <v>362</v>
      </c>
      <c r="J884" s="30" t="s">
        <v>9</v>
      </c>
      <c r="K884" s="31"/>
      <c r="L884" s="31"/>
      <c r="M884" s="30" t="s">
        <v>10</v>
      </c>
      <c r="N884" s="31" t="s">
        <v>1449</v>
      </c>
      <c r="O884" s="76">
        <v>4.4000000000000004</v>
      </c>
      <c r="P884" s="30" t="s">
        <v>89</v>
      </c>
      <c r="Q884" s="31"/>
      <c r="R884" s="31" t="str">
        <f t="shared" si="387"/>
        <v>NA</v>
      </c>
      <c r="S884" s="31"/>
      <c r="T884" s="31"/>
      <c r="U884" s="30" t="s">
        <v>1422</v>
      </c>
      <c r="V884" s="31"/>
      <c r="W884" s="30">
        <v>393</v>
      </c>
      <c r="X884" s="30" t="s">
        <v>17</v>
      </c>
      <c r="Y884" s="32">
        <f t="shared" si="404"/>
        <v>1.1200000000000001</v>
      </c>
      <c r="Z884" s="32" t="str">
        <f t="shared" si="400"/>
        <v>NA</v>
      </c>
      <c r="AA884" s="30">
        <v>32</v>
      </c>
      <c r="AB884" s="30" t="s">
        <v>9</v>
      </c>
      <c r="AC884" s="32" t="str">
        <f t="shared" si="389"/>
        <v>NA</v>
      </c>
      <c r="AD884" s="32">
        <f t="shared" si="390"/>
        <v>32</v>
      </c>
      <c r="AE884" s="32" t="str">
        <f t="shared" si="391"/>
        <v>NA</v>
      </c>
      <c r="AF884" s="32">
        <f t="shared" si="401"/>
        <v>35</v>
      </c>
      <c r="AG884" s="98">
        <v>35</v>
      </c>
      <c r="AH884" s="94" t="s">
        <v>9</v>
      </c>
      <c r="AI884" s="40" t="s">
        <v>8</v>
      </c>
      <c r="AJ884" s="94" t="s">
        <v>9</v>
      </c>
      <c r="AK884" s="98">
        <v>57</v>
      </c>
      <c r="AL884" s="94" t="s">
        <v>9</v>
      </c>
      <c r="AM884" s="32">
        <f t="shared" si="402"/>
        <v>35</v>
      </c>
      <c r="AN884" s="40">
        <f t="shared" si="403"/>
        <v>35</v>
      </c>
      <c r="AO884" s="31" t="s">
        <v>2854</v>
      </c>
      <c r="AP884" s="30">
        <v>2018</v>
      </c>
      <c r="AQ884" s="30" t="s">
        <v>650</v>
      </c>
      <c r="AR884" s="30" t="s">
        <v>196</v>
      </c>
      <c r="AS884" s="30" t="s">
        <v>636</v>
      </c>
      <c r="AT884" s="30" t="s">
        <v>21</v>
      </c>
      <c r="AU884" s="114" t="str">
        <f t="shared" si="405"/>
        <v>Belskaya, O. B., 2018</v>
      </c>
      <c r="AV884" s="51" t="s">
        <v>1073</v>
      </c>
      <c r="AW884" s="34"/>
    </row>
    <row r="885" spans="1:49" s="22" customFormat="1" x14ac:dyDescent="0.3">
      <c r="A885" s="49" t="s">
        <v>88</v>
      </c>
      <c r="B885" s="94">
        <v>5</v>
      </c>
      <c r="C885" s="32" t="s">
        <v>8</v>
      </c>
      <c r="D885" s="31" t="str">
        <f t="shared" si="392"/>
        <v>NA</v>
      </c>
      <c r="E885" s="32">
        <f t="shared" si="399"/>
        <v>5</v>
      </c>
      <c r="F885" s="98">
        <v>422</v>
      </c>
      <c r="G885" s="32">
        <f t="shared" si="388"/>
        <v>8440</v>
      </c>
      <c r="H885" s="30" t="s">
        <v>63</v>
      </c>
      <c r="I885" s="30" t="s">
        <v>362</v>
      </c>
      <c r="J885" s="30" t="s">
        <v>9</v>
      </c>
      <c r="K885" s="31"/>
      <c r="L885" s="31"/>
      <c r="M885" s="30" t="s">
        <v>10</v>
      </c>
      <c r="N885" s="31" t="s">
        <v>1449</v>
      </c>
      <c r="O885" s="76">
        <v>5.0999999999999996</v>
      </c>
      <c r="P885" s="30" t="s">
        <v>89</v>
      </c>
      <c r="Q885" s="31"/>
      <c r="R885" s="31" t="str">
        <f t="shared" si="387"/>
        <v>NA</v>
      </c>
      <c r="S885" s="31"/>
      <c r="T885" s="31"/>
      <c r="U885" s="30" t="s">
        <v>1422</v>
      </c>
      <c r="V885" s="31"/>
      <c r="W885" s="30">
        <v>393</v>
      </c>
      <c r="X885" s="30" t="s">
        <v>17</v>
      </c>
      <c r="Y885" s="32">
        <f t="shared" si="404"/>
        <v>1.105</v>
      </c>
      <c r="Z885" s="32" t="str">
        <f t="shared" si="400"/>
        <v>NA</v>
      </c>
      <c r="AA885" s="30">
        <v>17</v>
      </c>
      <c r="AB885" s="30" t="s">
        <v>9</v>
      </c>
      <c r="AC885" s="32" t="str">
        <f t="shared" si="389"/>
        <v>NA</v>
      </c>
      <c r="AD885" s="32">
        <f t="shared" si="390"/>
        <v>17</v>
      </c>
      <c r="AE885" s="32" t="str">
        <f t="shared" si="391"/>
        <v>NA</v>
      </c>
      <c r="AF885" s="32">
        <f t="shared" si="401"/>
        <v>65</v>
      </c>
      <c r="AG885" s="98">
        <v>65</v>
      </c>
      <c r="AH885" s="94" t="s">
        <v>9</v>
      </c>
      <c r="AI885" s="40" t="s">
        <v>8</v>
      </c>
      <c r="AJ885" s="94" t="s">
        <v>9</v>
      </c>
      <c r="AK885" s="98">
        <v>102</v>
      </c>
      <c r="AL885" s="94" t="s">
        <v>9</v>
      </c>
      <c r="AM885" s="32">
        <f t="shared" si="402"/>
        <v>65</v>
      </c>
      <c r="AN885" s="40">
        <f t="shared" si="403"/>
        <v>65</v>
      </c>
      <c r="AO885" s="31" t="s">
        <v>2854</v>
      </c>
      <c r="AP885" s="30">
        <v>2018</v>
      </c>
      <c r="AQ885" s="30" t="s">
        <v>650</v>
      </c>
      <c r="AR885" s="30" t="s">
        <v>196</v>
      </c>
      <c r="AS885" s="30" t="s">
        <v>636</v>
      </c>
      <c r="AT885" s="30" t="s">
        <v>21</v>
      </c>
      <c r="AU885" s="114" t="str">
        <f t="shared" si="405"/>
        <v>Belskaya, O. B., 2018</v>
      </c>
      <c r="AV885" s="51" t="s">
        <v>1073</v>
      </c>
      <c r="AW885" s="34"/>
    </row>
    <row r="886" spans="1:49" s="22" customFormat="1" x14ac:dyDescent="0.3">
      <c r="A886" s="49" t="s">
        <v>88</v>
      </c>
      <c r="B886" s="94">
        <v>5</v>
      </c>
      <c r="C886" s="32" t="s">
        <v>8</v>
      </c>
      <c r="D886" s="31" t="str">
        <f t="shared" si="392"/>
        <v>NA</v>
      </c>
      <c r="E886" s="32">
        <f t="shared" si="399"/>
        <v>5</v>
      </c>
      <c r="F886" s="98">
        <v>422</v>
      </c>
      <c r="G886" s="32">
        <f t="shared" si="388"/>
        <v>8440</v>
      </c>
      <c r="H886" s="30" t="s">
        <v>63</v>
      </c>
      <c r="I886" s="30" t="s">
        <v>362</v>
      </c>
      <c r="J886" s="30" t="s">
        <v>9</v>
      </c>
      <c r="K886" s="31"/>
      <c r="L886" s="31"/>
      <c r="M886" s="30" t="s">
        <v>10</v>
      </c>
      <c r="N886" s="31" t="s">
        <v>1449</v>
      </c>
      <c r="O886" s="76">
        <v>4.5</v>
      </c>
      <c r="P886" s="30" t="s">
        <v>89</v>
      </c>
      <c r="Q886" s="31"/>
      <c r="R886" s="31" t="str">
        <f t="shared" si="387"/>
        <v>NA</v>
      </c>
      <c r="S886" s="31"/>
      <c r="T886" s="31"/>
      <c r="U886" s="30" t="s">
        <v>1422</v>
      </c>
      <c r="V886" s="31"/>
      <c r="W886" s="30">
        <v>393</v>
      </c>
      <c r="X886" s="30" t="s">
        <v>17</v>
      </c>
      <c r="Y886" s="32">
        <f t="shared" si="404"/>
        <v>1.1100000000000001</v>
      </c>
      <c r="Z886" s="32" t="str">
        <f t="shared" si="400"/>
        <v>NA</v>
      </c>
      <c r="AA886" s="30">
        <v>15</v>
      </c>
      <c r="AB886" s="30" t="s">
        <v>9</v>
      </c>
      <c r="AC886" s="32" t="str">
        <f t="shared" si="389"/>
        <v>NA</v>
      </c>
      <c r="AD886" s="32">
        <f t="shared" si="390"/>
        <v>15</v>
      </c>
      <c r="AE886" s="32" t="str">
        <f t="shared" si="391"/>
        <v>NA</v>
      </c>
      <c r="AF886" s="32">
        <f t="shared" si="401"/>
        <v>74</v>
      </c>
      <c r="AG886" s="98">
        <v>74</v>
      </c>
      <c r="AH886" s="94" t="s">
        <v>9</v>
      </c>
      <c r="AI886" s="40" t="s">
        <v>8</v>
      </c>
      <c r="AJ886" s="94" t="s">
        <v>9</v>
      </c>
      <c r="AK886" s="40" t="s">
        <v>8</v>
      </c>
      <c r="AL886" s="94" t="s">
        <v>9</v>
      </c>
      <c r="AM886" s="32">
        <f t="shared" si="402"/>
        <v>74</v>
      </c>
      <c r="AN886" s="40">
        <f t="shared" si="403"/>
        <v>74</v>
      </c>
      <c r="AO886" s="31" t="s">
        <v>2854</v>
      </c>
      <c r="AP886" s="30">
        <v>2018</v>
      </c>
      <c r="AQ886" s="30" t="s">
        <v>650</v>
      </c>
      <c r="AR886" s="30" t="s">
        <v>196</v>
      </c>
      <c r="AS886" s="30" t="s">
        <v>636</v>
      </c>
      <c r="AT886" s="30" t="s">
        <v>21</v>
      </c>
      <c r="AU886" s="114" t="str">
        <f t="shared" si="405"/>
        <v>Belskaya, O. B., 2018</v>
      </c>
      <c r="AV886" s="51" t="s">
        <v>1072</v>
      </c>
      <c r="AW886" s="34"/>
    </row>
    <row r="887" spans="1:49" s="22" customFormat="1" x14ac:dyDescent="0.3">
      <c r="A887" s="49" t="s">
        <v>88</v>
      </c>
      <c r="B887" s="94">
        <v>5</v>
      </c>
      <c r="C887" s="32" t="s">
        <v>8</v>
      </c>
      <c r="D887" s="31" t="str">
        <f t="shared" si="392"/>
        <v>NA</v>
      </c>
      <c r="E887" s="32">
        <f t="shared" si="399"/>
        <v>5</v>
      </c>
      <c r="F887" s="98">
        <v>422</v>
      </c>
      <c r="G887" s="32">
        <f t="shared" si="388"/>
        <v>8440</v>
      </c>
      <c r="H887" s="30" t="s">
        <v>63</v>
      </c>
      <c r="I887" s="30" t="s">
        <v>362</v>
      </c>
      <c r="J887" s="30" t="s">
        <v>9</v>
      </c>
      <c r="K887" s="31"/>
      <c r="L887" s="31"/>
      <c r="M887" s="30" t="s">
        <v>10</v>
      </c>
      <c r="N887" s="31" t="s">
        <v>1449</v>
      </c>
      <c r="O887" s="76">
        <v>5.4</v>
      </c>
      <c r="P887" s="30" t="s">
        <v>89</v>
      </c>
      <c r="Q887" s="31"/>
      <c r="R887" s="31" t="str">
        <f t="shared" si="387"/>
        <v>NA</v>
      </c>
      <c r="S887" s="31"/>
      <c r="T887" s="31"/>
      <c r="U887" s="30" t="s">
        <v>1422</v>
      </c>
      <c r="V887" s="31"/>
      <c r="W887" s="30">
        <v>393</v>
      </c>
      <c r="X887" s="30" t="s">
        <v>17</v>
      </c>
      <c r="Y887" s="32">
        <f t="shared" si="404"/>
        <v>1.113</v>
      </c>
      <c r="Z887" s="32" t="str">
        <f t="shared" si="400"/>
        <v>NA</v>
      </c>
      <c r="AA887" s="30">
        <v>7</v>
      </c>
      <c r="AB887" s="30" t="s">
        <v>9</v>
      </c>
      <c r="AC887" s="32" t="str">
        <f t="shared" si="389"/>
        <v>NA</v>
      </c>
      <c r="AD887" s="32">
        <f t="shared" si="390"/>
        <v>7</v>
      </c>
      <c r="AE887" s="32" t="str">
        <f t="shared" si="391"/>
        <v>NA</v>
      </c>
      <c r="AF887" s="32">
        <f t="shared" si="401"/>
        <v>159</v>
      </c>
      <c r="AG887" s="98">
        <v>159</v>
      </c>
      <c r="AH887" s="94" t="s">
        <v>9</v>
      </c>
      <c r="AI887" s="40" t="s">
        <v>8</v>
      </c>
      <c r="AJ887" s="94" t="s">
        <v>9</v>
      </c>
      <c r="AK887" s="40" t="s">
        <v>8</v>
      </c>
      <c r="AL887" s="94" t="s">
        <v>9</v>
      </c>
      <c r="AM887" s="32">
        <f t="shared" si="402"/>
        <v>159</v>
      </c>
      <c r="AN887" s="40">
        <f t="shared" si="403"/>
        <v>159</v>
      </c>
      <c r="AO887" s="31" t="s">
        <v>2854</v>
      </c>
      <c r="AP887" s="30">
        <v>2018</v>
      </c>
      <c r="AQ887" s="30" t="s">
        <v>650</v>
      </c>
      <c r="AR887" s="30" t="s">
        <v>196</v>
      </c>
      <c r="AS887" s="30" t="s">
        <v>636</v>
      </c>
      <c r="AT887" s="30" t="s">
        <v>21</v>
      </c>
      <c r="AU887" s="114" t="str">
        <f t="shared" si="405"/>
        <v>Belskaya, O. B., 2018</v>
      </c>
      <c r="AV887" s="51" t="s">
        <v>1072</v>
      </c>
      <c r="AW887" s="34"/>
    </row>
    <row r="888" spans="1:49" s="23" customFormat="1" x14ac:dyDescent="0.3">
      <c r="A888" s="49" t="s">
        <v>88</v>
      </c>
      <c r="B888" s="94">
        <v>5</v>
      </c>
      <c r="C888" s="32" t="s">
        <v>8</v>
      </c>
      <c r="D888" s="31" t="str">
        <f t="shared" si="392"/>
        <v>NA</v>
      </c>
      <c r="E888" s="32">
        <f t="shared" si="399"/>
        <v>5</v>
      </c>
      <c r="F888" s="98">
        <v>422</v>
      </c>
      <c r="G888" s="32">
        <f t="shared" si="388"/>
        <v>8440</v>
      </c>
      <c r="H888" s="30" t="s">
        <v>63</v>
      </c>
      <c r="I888" s="30" t="s">
        <v>362</v>
      </c>
      <c r="J888" s="30" t="s">
        <v>9</v>
      </c>
      <c r="K888" s="31"/>
      <c r="L888" s="31"/>
      <c r="M888" s="30" t="s">
        <v>10</v>
      </c>
      <c r="N888" s="31" t="s">
        <v>1449</v>
      </c>
      <c r="O888" s="76">
        <v>4.7</v>
      </c>
      <c r="P888" s="30" t="s">
        <v>89</v>
      </c>
      <c r="Q888" s="31"/>
      <c r="R888" s="31" t="str">
        <f t="shared" si="387"/>
        <v>NA</v>
      </c>
      <c r="S888" s="31"/>
      <c r="T888" s="31"/>
      <c r="U888" s="30" t="s">
        <v>1422</v>
      </c>
      <c r="V888" s="31"/>
      <c r="W888" s="30">
        <v>393</v>
      </c>
      <c r="X888" s="30" t="s">
        <v>17</v>
      </c>
      <c r="Y888" s="32">
        <f t="shared" si="404"/>
        <v>1.113</v>
      </c>
      <c r="Z888" s="32" t="str">
        <f t="shared" si="400"/>
        <v>NA</v>
      </c>
      <c r="AA888" s="30">
        <v>21</v>
      </c>
      <c r="AB888" s="30" t="s">
        <v>9</v>
      </c>
      <c r="AC888" s="32" t="str">
        <f t="shared" si="389"/>
        <v>NA</v>
      </c>
      <c r="AD888" s="32">
        <f t="shared" si="390"/>
        <v>21</v>
      </c>
      <c r="AE888" s="32" t="str">
        <f t="shared" si="391"/>
        <v>NA</v>
      </c>
      <c r="AF888" s="32">
        <f t="shared" si="401"/>
        <v>53</v>
      </c>
      <c r="AG888" s="98">
        <v>53</v>
      </c>
      <c r="AH888" s="94" t="s">
        <v>9</v>
      </c>
      <c r="AI888" s="40" t="s">
        <v>8</v>
      </c>
      <c r="AJ888" s="94" t="s">
        <v>9</v>
      </c>
      <c r="AK888" s="40" t="s">
        <v>8</v>
      </c>
      <c r="AL888" s="94" t="s">
        <v>9</v>
      </c>
      <c r="AM888" s="32">
        <f t="shared" si="402"/>
        <v>53</v>
      </c>
      <c r="AN888" s="40">
        <f t="shared" si="403"/>
        <v>53</v>
      </c>
      <c r="AO888" s="31" t="s">
        <v>2854</v>
      </c>
      <c r="AP888" s="30">
        <v>2018</v>
      </c>
      <c r="AQ888" s="30" t="s">
        <v>650</v>
      </c>
      <c r="AR888" s="30" t="s">
        <v>196</v>
      </c>
      <c r="AS888" s="30" t="s">
        <v>636</v>
      </c>
      <c r="AT888" s="30" t="s">
        <v>21</v>
      </c>
      <c r="AU888" s="114" t="str">
        <f t="shared" si="405"/>
        <v>Belskaya, O. B., 2018</v>
      </c>
      <c r="AV888" s="51" t="s">
        <v>1071</v>
      </c>
      <c r="AW888" s="34"/>
    </row>
    <row r="889" spans="1:49" s="23" customFormat="1" x14ac:dyDescent="0.3">
      <c r="A889" s="49" t="s">
        <v>88</v>
      </c>
      <c r="B889" s="94">
        <v>5</v>
      </c>
      <c r="C889" s="32" t="s">
        <v>8</v>
      </c>
      <c r="D889" s="31" t="str">
        <f t="shared" si="392"/>
        <v>NA</v>
      </c>
      <c r="E889" s="32">
        <f t="shared" si="399"/>
        <v>5</v>
      </c>
      <c r="F889" s="98">
        <v>422</v>
      </c>
      <c r="G889" s="32">
        <f t="shared" ref="G889:G946" si="406">IF(AND(B889="NA",F889&lt;&gt;"NA"),F889*100/C889,F889*100/B889)</f>
        <v>8440</v>
      </c>
      <c r="H889" s="30" t="s">
        <v>63</v>
      </c>
      <c r="I889" s="30" t="s">
        <v>362</v>
      </c>
      <c r="J889" s="30" t="s">
        <v>9</v>
      </c>
      <c r="K889" s="31"/>
      <c r="L889" s="31"/>
      <c r="M889" s="30" t="s">
        <v>10</v>
      </c>
      <c r="N889" s="31" t="s">
        <v>1449</v>
      </c>
      <c r="O889" s="76">
        <v>5.5</v>
      </c>
      <c r="P889" s="30" t="s">
        <v>89</v>
      </c>
      <c r="Q889" s="31"/>
      <c r="R889" s="31" t="str">
        <f t="shared" si="387"/>
        <v>NA</v>
      </c>
      <c r="S889" s="31"/>
      <c r="T889" s="31"/>
      <c r="U889" s="30" t="s">
        <v>1422</v>
      </c>
      <c r="V889" s="31"/>
      <c r="W889" s="30">
        <v>393</v>
      </c>
      <c r="X889" s="30" t="s">
        <v>17</v>
      </c>
      <c r="Y889" s="32">
        <f t="shared" si="404"/>
        <v>1.1160000000000001</v>
      </c>
      <c r="Z889" s="32" t="str">
        <f t="shared" si="400"/>
        <v>NA</v>
      </c>
      <c r="AA889" s="30">
        <v>12</v>
      </c>
      <c r="AB889" s="30" t="s">
        <v>9</v>
      </c>
      <c r="AC889" s="32" t="str">
        <f t="shared" si="389"/>
        <v>NA</v>
      </c>
      <c r="AD889" s="32">
        <f t="shared" si="390"/>
        <v>12</v>
      </c>
      <c r="AE889" s="32" t="str">
        <f t="shared" si="391"/>
        <v>NA</v>
      </c>
      <c r="AF889" s="32">
        <f t="shared" si="401"/>
        <v>93</v>
      </c>
      <c r="AG889" s="98">
        <v>93</v>
      </c>
      <c r="AH889" s="94" t="s">
        <v>9</v>
      </c>
      <c r="AI889" s="40" t="s">
        <v>8</v>
      </c>
      <c r="AJ889" s="94" t="s">
        <v>9</v>
      </c>
      <c r="AK889" s="40" t="s">
        <v>8</v>
      </c>
      <c r="AL889" s="94" t="s">
        <v>9</v>
      </c>
      <c r="AM889" s="32">
        <f t="shared" si="402"/>
        <v>93</v>
      </c>
      <c r="AN889" s="40">
        <f t="shared" si="403"/>
        <v>93</v>
      </c>
      <c r="AO889" s="31" t="s">
        <v>2854</v>
      </c>
      <c r="AP889" s="30">
        <v>2018</v>
      </c>
      <c r="AQ889" s="30" t="s">
        <v>650</v>
      </c>
      <c r="AR889" s="30" t="s">
        <v>196</v>
      </c>
      <c r="AS889" s="30" t="s">
        <v>636</v>
      </c>
      <c r="AT889" s="30" t="s">
        <v>21</v>
      </c>
      <c r="AU889" s="114" t="str">
        <f t="shared" si="405"/>
        <v>Belskaya, O. B., 2018</v>
      </c>
      <c r="AV889" s="51" t="s">
        <v>1071</v>
      </c>
      <c r="AW889" s="34"/>
    </row>
    <row r="890" spans="1:49" s="23" customFormat="1" x14ac:dyDescent="0.3">
      <c r="A890" s="49" t="s">
        <v>88</v>
      </c>
      <c r="B890" s="94">
        <v>5</v>
      </c>
      <c r="C890" s="32" t="s">
        <v>8</v>
      </c>
      <c r="D890" s="31" t="str">
        <f t="shared" si="392"/>
        <v>NA</v>
      </c>
      <c r="E890" s="32">
        <f t="shared" si="399"/>
        <v>5</v>
      </c>
      <c r="F890" s="98">
        <v>422</v>
      </c>
      <c r="G890" s="32">
        <f t="shared" si="406"/>
        <v>8440</v>
      </c>
      <c r="H890" s="30" t="s">
        <v>63</v>
      </c>
      <c r="I890" s="30" t="s">
        <v>362</v>
      </c>
      <c r="J890" s="30" t="s">
        <v>9</v>
      </c>
      <c r="K890" s="31"/>
      <c r="L890" s="31"/>
      <c r="M890" s="30" t="s">
        <v>10</v>
      </c>
      <c r="N890" s="31" t="s">
        <v>1449</v>
      </c>
      <c r="O890" s="76">
        <v>4.8</v>
      </c>
      <c r="P890" s="30" t="s">
        <v>89</v>
      </c>
      <c r="Q890" s="31"/>
      <c r="R890" s="31" t="str">
        <f t="shared" si="387"/>
        <v>NA</v>
      </c>
      <c r="S890" s="31"/>
      <c r="T890" s="31"/>
      <c r="U890" s="30" t="s">
        <v>1422</v>
      </c>
      <c r="V890" s="31"/>
      <c r="W890" s="30">
        <v>393</v>
      </c>
      <c r="X890" s="30" t="s">
        <v>17</v>
      </c>
      <c r="Y890" s="32">
        <f t="shared" si="404"/>
        <v>1.113</v>
      </c>
      <c r="Z890" s="32" t="str">
        <f t="shared" si="400"/>
        <v>NA</v>
      </c>
      <c r="AA890" s="30">
        <v>21</v>
      </c>
      <c r="AB890" s="30" t="s">
        <v>9</v>
      </c>
      <c r="AC890" s="32" t="str">
        <f t="shared" si="389"/>
        <v>NA</v>
      </c>
      <c r="AD890" s="32">
        <f t="shared" si="390"/>
        <v>21</v>
      </c>
      <c r="AE890" s="32" t="str">
        <f t="shared" si="391"/>
        <v>NA</v>
      </c>
      <c r="AF890" s="32">
        <f t="shared" si="401"/>
        <v>53</v>
      </c>
      <c r="AG890" s="98">
        <v>53</v>
      </c>
      <c r="AH890" s="94" t="s">
        <v>9</v>
      </c>
      <c r="AI890" s="40" t="s">
        <v>8</v>
      </c>
      <c r="AJ890" s="94" t="s">
        <v>9</v>
      </c>
      <c r="AK890" s="40" t="s">
        <v>8</v>
      </c>
      <c r="AL890" s="94" t="s">
        <v>9</v>
      </c>
      <c r="AM890" s="32">
        <f t="shared" si="402"/>
        <v>53</v>
      </c>
      <c r="AN890" s="40">
        <f t="shared" si="403"/>
        <v>53</v>
      </c>
      <c r="AO890" s="31" t="s">
        <v>2854</v>
      </c>
      <c r="AP890" s="30">
        <v>2018</v>
      </c>
      <c r="AQ890" s="30" t="s">
        <v>650</v>
      </c>
      <c r="AR890" s="30" t="s">
        <v>196</v>
      </c>
      <c r="AS890" s="30" t="s">
        <v>636</v>
      </c>
      <c r="AT890" s="30" t="s">
        <v>21</v>
      </c>
      <c r="AU890" s="114" t="str">
        <f t="shared" si="405"/>
        <v>Belskaya, O. B., 2018</v>
      </c>
      <c r="AV890" s="51" t="s">
        <v>1069</v>
      </c>
      <c r="AW890" s="34"/>
    </row>
    <row r="891" spans="1:49" s="59" customFormat="1" x14ac:dyDescent="0.3">
      <c r="A891" s="49" t="s">
        <v>88</v>
      </c>
      <c r="B891" s="94">
        <v>5</v>
      </c>
      <c r="C891" s="32" t="s">
        <v>8</v>
      </c>
      <c r="D891" s="31" t="str">
        <f t="shared" si="392"/>
        <v>NA</v>
      </c>
      <c r="E891" s="32">
        <f t="shared" si="399"/>
        <v>5</v>
      </c>
      <c r="F891" s="98">
        <v>422</v>
      </c>
      <c r="G891" s="32">
        <f t="shared" si="406"/>
        <v>8440</v>
      </c>
      <c r="H891" s="30" t="s">
        <v>63</v>
      </c>
      <c r="I891" s="30" t="s">
        <v>362</v>
      </c>
      <c r="J891" s="30" t="s">
        <v>9</v>
      </c>
      <c r="K891" s="31"/>
      <c r="L891" s="31"/>
      <c r="M891" s="30" t="s">
        <v>10</v>
      </c>
      <c r="N891" s="31" t="s">
        <v>1449</v>
      </c>
      <c r="O891" s="76">
        <v>5.5</v>
      </c>
      <c r="P891" s="30" t="s">
        <v>89</v>
      </c>
      <c r="Q891" s="31"/>
      <c r="R891" s="31" t="str">
        <f t="shared" si="387"/>
        <v>NA</v>
      </c>
      <c r="S891" s="31"/>
      <c r="T891" s="31"/>
      <c r="U891" s="30" t="s">
        <v>1422</v>
      </c>
      <c r="V891" s="31"/>
      <c r="W891" s="30">
        <v>393</v>
      </c>
      <c r="X891" s="30" t="s">
        <v>17</v>
      </c>
      <c r="Y891" s="32">
        <f t="shared" si="404"/>
        <v>1.1060000000000001</v>
      </c>
      <c r="Z891" s="32" t="str">
        <f t="shared" si="400"/>
        <v>NA</v>
      </c>
      <c r="AA891" s="30">
        <v>14</v>
      </c>
      <c r="AB891" s="30" t="s">
        <v>9</v>
      </c>
      <c r="AC891" s="32" t="str">
        <f t="shared" si="389"/>
        <v>NA</v>
      </c>
      <c r="AD891" s="32">
        <f t="shared" si="390"/>
        <v>14</v>
      </c>
      <c r="AE891" s="32" t="str">
        <f t="shared" si="391"/>
        <v>NA</v>
      </c>
      <c r="AF891" s="32">
        <f t="shared" si="401"/>
        <v>79</v>
      </c>
      <c r="AG891" s="98">
        <v>79</v>
      </c>
      <c r="AH891" s="94" t="s">
        <v>9</v>
      </c>
      <c r="AI891" s="40" t="s">
        <v>8</v>
      </c>
      <c r="AJ891" s="94" t="s">
        <v>9</v>
      </c>
      <c r="AK891" s="98">
        <v>163</v>
      </c>
      <c r="AL891" s="94" t="s">
        <v>9</v>
      </c>
      <c r="AM891" s="32">
        <f t="shared" si="402"/>
        <v>79</v>
      </c>
      <c r="AN891" s="40">
        <f t="shared" si="403"/>
        <v>79</v>
      </c>
      <c r="AO891" s="31" t="s">
        <v>2854</v>
      </c>
      <c r="AP891" s="30">
        <v>2018</v>
      </c>
      <c r="AQ891" s="30" t="s">
        <v>650</v>
      </c>
      <c r="AR891" s="30" t="s">
        <v>196</v>
      </c>
      <c r="AS891" s="30" t="s">
        <v>636</v>
      </c>
      <c r="AT891" s="30" t="s">
        <v>21</v>
      </c>
      <c r="AU891" s="114" t="str">
        <f t="shared" si="405"/>
        <v>Belskaya, O. B., 2018</v>
      </c>
      <c r="AV891" s="51" t="s">
        <v>1069</v>
      </c>
      <c r="AW891" s="34"/>
    </row>
    <row r="892" spans="1:49" s="23" customFormat="1" x14ac:dyDescent="0.3">
      <c r="A892" s="49" t="s">
        <v>88</v>
      </c>
      <c r="B892" s="94">
        <v>5</v>
      </c>
      <c r="C892" s="32" t="s">
        <v>8</v>
      </c>
      <c r="D892" s="31" t="str">
        <f t="shared" si="392"/>
        <v>NA</v>
      </c>
      <c r="E892" s="32">
        <f t="shared" si="399"/>
        <v>5</v>
      </c>
      <c r="F892" s="98">
        <v>422</v>
      </c>
      <c r="G892" s="32">
        <f t="shared" si="406"/>
        <v>8440</v>
      </c>
      <c r="H892" s="30" t="s">
        <v>63</v>
      </c>
      <c r="I892" s="30" t="s">
        <v>362</v>
      </c>
      <c r="J892" s="30" t="s">
        <v>9</v>
      </c>
      <c r="K892" s="31"/>
      <c r="L892" s="31"/>
      <c r="M892" s="30" t="s">
        <v>10</v>
      </c>
      <c r="N892" s="31" t="s">
        <v>1449</v>
      </c>
      <c r="O892" s="76">
        <v>4.8</v>
      </c>
      <c r="P892" s="30" t="s">
        <v>89</v>
      </c>
      <c r="Q892" s="31"/>
      <c r="R892" s="31" t="str">
        <f t="shared" si="387"/>
        <v>NA</v>
      </c>
      <c r="S892" s="31"/>
      <c r="T892" s="31"/>
      <c r="U892" s="30" t="s">
        <v>1422</v>
      </c>
      <c r="V892" s="31"/>
      <c r="W892" s="30">
        <v>393</v>
      </c>
      <c r="X892" s="30" t="s">
        <v>17</v>
      </c>
      <c r="Y892" s="32">
        <f t="shared" si="404"/>
        <v>1.1060000000000001</v>
      </c>
      <c r="Z892" s="32" t="str">
        <f t="shared" si="400"/>
        <v>NA</v>
      </c>
      <c r="AA892" s="30">
        <v>14</v>
      </c>
      <c r="AB892" s="30" t="s">
        <v>9</v>
      </c>
      <c r="AC892" s="32" t="str">
        <f t="shared" si="389"/>
        <v>NA</v>
      </c>
      <c r="AD892" s="32">
        <f t="shared" si="390"/>
        <v>14</v>
      </c>
      <c r="AE892" s="32" t="str">
        <f t="shared" si="391"/>
        <v>NA</v>
      </c>
      <c r="AF892" s="32">
        <f t="shared" si="401"/>
        <v>79</v>
      </c>
      <c r="AG892" s="98">
        <v>79</v>
      </c>
      <c r="AH892" s="94" t="s">
        <v>9</v>
      </c>
      <c r="AI892" s="40" t="s">
        <v>8</v>
      </c>
      <c r="AJ892" s="94" t="s">
        <v>9</v>
      </c>
      <c r="AK892" s="40" t="s">
        <v>8</v>
      </c>
      <c r="AL892" s="94" t="s">
        <v>9</v>
      </c>
      <c r="AM892" s="32">
        <f t="shared" si="402"/>
        <v>79</v>
      </c>
      <c r="AN892" s="40">
        <f t="shared" si="403"/>
        <v>79</v>
      </c>
      <c r="AO892" s="31" t="s">
        <v>2854</v>
      </c>
      <c r="AP892" s="30">
        <v>2018</v>
      </c>
      <c r="AQ892" s="30" t="s">
        <v>650</v>
      </c>
      <c r="AR892" s="30" t="s">
        <v>196</v>
      </c>
      <c r="AS892" s="30" t="s">
        <v>636</v>
      </c>
      <c r="AT892" s="30" t="s">
        <v>21</v>
      </c>
      <c r="AU892" s="114" t="str">
        <f t="shared" si="405"/>
        <v>Belskaya, O. B., 2018</v>
      </c>
      <c r="AV892" s="51" t="s">
        <v>1070</v>
      </c>
      <c r="AW892" s="34"/>
    </row>
    <row r="893" spans="1:49" s="23" customFormat="1" x14ac:dyDescent="0.3">
      <c r="A893" s="49" t="s">
        <v>88</v>
      </c>
      <c r="B893" s="94">
        <v>5</v>
      </c>
      <c r="C893" s="32" t="s">
        <v>8</v>
      </c>
      <c r="D893" s="31" t="str">
        <f t="shared" si="392"/>
        <v>NA</v>
      </c>
      <c r="E893" s="32">
        <f t="shared" si="399"/>
        <v>5</v>
      </c>
      <c r="F893" s="98">
        <v>422</v>
      </c>
      <c r="G893" s="32">
        <f t="shared" si="406"/>
        <v>8440</v>
      </c>
      <c r="H893" s="30" t="s">
        <v>63</v>
      </c>
      <c r="I893" s="30" t="s">
        <v>362</v>
      </c>
      <c r="J893" s="30" t="s">
        <v>9</v>
      </c>
      <c r="K893" s="31"/>
      <c r="L893" s="31"/>
      <c r="M893" s="30" t="s">
        <v>10</v>
      </c>
      <c r="N893" s="31" t="s">
        <v>1449</v>
      </c>
      <c r="O893" s="76">
        <v>5.3</v>
      </c>
      <c r="P893" s="30" t="s">
        <v>89</v>
      </c>
      <c r="Q893" s="31"/>
      <c r="R893" s="31" t="str">
        <f t="shared" si="387"/>
        <v>NA</v>
      </c>
      <c r="S893" s="31"/>
      <c r="T893" s="31"/>
      <c r="U893" s="30" t="s">
        <v>1422</v>
      </c>
      <c r="V893" s="31"/>
      <c r="W893" s="30">
        <v>393</v>
      </c>
      <c r="X893" s="30" t="s">
        <v>17</v>
      </c>
      <c r="Y893" s="32">
        <f t="shared" si="404"/>
        <v>1.1120000000000001</v>
      </c>
      <c r="Z893" s="32" t="str">
        <f t="shared" si="400"/>
        <v>NA</v>
      </c>
      <c r="AA893" s="30">
        <v>8</v>
      </c>
      <c r="AB893" s="30" t="s">
        <v>9</v>
      </c>
      <c r="AC893" s="32" t="str">
        <f t="shared" si="389"/>
        <v>NA</v>
      </c>
      <c r="AD893" s="32">
        <f t="shared" si="390"/>
        <v>8</v>
      </c>
      <c r="AE893" s="32" t="str">
        <f t="shared" si="391"/>
        <v>NA</v>
      </c>
      <c r="AF893" s="32">
        <f t="shared" si="401"/>
        <v>139</v>
      </c>
      <c r="AG893" s="98">
        <v>139</v>
      </c>
      <c r="AH893" s="94" t="s">
        <v>9</v>
      </c>
      <c r="AI893" s="40" t="s">
        <v>8</v>
      </c>
      <c r="AJ893" s="94" t="s">
        <v>9</v>
      </c>
      <c r="AK893" s="40" t="s">
        <v>8</v>
      </c>
      <c r="AL893" s="94" t="s">
        <v>9</v>
      </c>
      <c r="AM893" s="32">
        <f t="shared" si="402"/>
        <v>139</v>
      </c>
      <c r="AN893" s="40">
        <f t="shared" si="403"/>
        <v>139</v>
      </c>
      <c r="AO893" s="31" t="s">
        <v>2854</v>
      </c>
      <c r="AP893" s="30">
        <v>2018</v>
      </c>
      <c r="AQ893" s="30" t="s">
        <v>650</v>
      </c>
      <c r="AR893" s="30" t="s">
        <v>196</v>
      </c>
      <c r="AS893" s="30" t="s">
        <v>636</v>
      </c>
      <c r="AT893" s="30" t="s">
        <v>21</v>
      </c>
      <c r="AU893" s="114" t="str">
        <f t="shared" si="405"/>
        <v>Belskaya, O. B., 2018</v>
      </c>
      <c r="AV893" s="51" t="s">
        <v>1070</v>
      </c>
      <c r="AW893" s="34"/>
    </row>
    <row r="894" spans="1:49" s="23" customFormat="1" x14ac:dyDescent="0.3">
      <c r="A894" s="31" t="s">
        <v>2439</v>
      </c>
      <c r="B894" s="98">
        <v>2</v>
      </c>
      <c r="C894" s="32">
        <v>1.59</v>
      </c>
      <c r="D894" s="31">
        <f t="shared" si="392"/>
        <v>0.20499999999999996</v>
      </c>
      <c r="E894" s="32">
        <f t="shared" si="399"/>
        <v>2</v>
      </c>
      <c r="F894" s="98">
        <v>152</v>
      </c>
      <c r="G894" s="32">
        <f t="shared" si="406"/>
        <v>7600</v>
      </c>
      <c r="H894" s="30" t="s">
        <v>63</v>
      </c>
      <c r="I894" s="30" t="s">
        <v>1080</v>
      </c>
      <c r="J894" s="30" t="s">
        <v>8</v>
      </c>
      <c r="K894" s="31"/>
      <c r="L894" s="31"/>
      <c r="M894" s="30" t="s">
        <v>24</v>
      </c>
      <c r="N894" s="30" t="s">
        <v>90</v>
      </c>
      <c r="O894" s="31"/>
      <c r="P894" s="30" t="s">
        <v>199</v>
      </c>
      <c r="Q894" s="31"/>
      <c r="R894" s="31" t="str">
        <f t="shared" si="387"/>
        <v>NA</v>
      </c>
      <c r="S894" s="31"/>
      <c r="T894" s="31"/>
      <c r="U894" s="30" t="s">
        <v>1422</v>
      </c>
      <c r="V894" s="30">
        <v>2</v>
      </c>
      <c r="W894" s="30">
        <v>573</v>
      </c>
      <c r="X894" s="30" t="s">
        <v>29</v>
      </c>
      <c r="Y894" s="32" t="str">
        <f t="shared" si="404"/>
        <v>NA</v>
      </c>
      <c r="Z894" s="32" t="str">
        <f t="shared" si="400"/>
        <v>NA</v>
      </c>
      <c r="AA894" s="32" t="s">
        <v>8</v>
      </c>
      <c r="AB894" s="30" t="s">
        <v>9</v>
      </c>
      <c r="AC894" s="32">
        <f t="shared" si="389"/>
        <v>48.444444444444443</v>
      </c>
      <c r="AD894" s="32">
        <f t="shared" si="390"/>
        <v>48.444444444444443</v>
      </c>
      <c r="AE894" s="32" t="str">
        <f t="shared" si="391"/>
        <v>NA</v>
      </c>
      <c r="AF894" s="32" t="str">
        <f t="shared" si="401"/>
        <v>NA</v>
      </c>
      <c r="AG894" s="40" t="s">
        <v>8</v>
      </c>
      <c r="AH894" s="94" t="s">
        <v>9</v>
      </c>
      <c r="AI894" s="40" t="s">
        <v>8</v>
      </c>
      <c r="AJ894" s="94" t="s">
        <v>9</v>
      </c>
      <c r="AK894" s="98">
        <v>22.5</v>
      </c>
      <c r="AL894" s="94">
        <v>11.6</v>
      </c>
      <c r="AM894" s="32">
        <f t="shared" si="402"/>
        <v>22.5</v>
      </c>
      <c r="AN894" s="40">
        <f t="shared" si="403"/>
        <v>22.5</v>
      </c>
      <c r="AO894" s="31" t="s">
        <v>2844</v>
      </c>
      <c r="AP894" s="30">
        <v>2018</v>
      </c>
      <c r="AQ894" s="30" t="s">
        <v>1853</v>
      </c>
      <c r="AR894" s="30" t="s">
        <v>53</v>
      </c>
      <c r="AS894" s="30" t="s">
        <v>637</v>
      </c>
      <c r="AT894" s="30" t="s">
        <v>87</v>
      </c>
      <c r="AU894" s="114" t="str">
        <f t="shared" ref="AU894:AU933" si="407">AQ894&amp;", "&amp;AP894</f>
        <v>Louisia, S., 2018</v>
      </c>
      <c r="AV894" s="24"/>
      <c r="AW894" s="34"/>
    </row>
    <row r="895" spans="1:49" s="23" customFormat="1" x14ac:dyDescent="0.3">
      <c r="A895" s="31" t="s">
        <v>2439</v>
      </c>
      <c r="B895" s="98">
        <v>2</v>
      </c>
      <c r="C895" s="32">
        <v>1.81</v>
      </c>
      <c r="D895" s="31">
        <f t="shared" si="392"/>
        <v>9.4999999999999973E-2</v>
      </c>
      <c r="E895" s="32">
        <f t="shared" si="399"/>
        <v>2</v>
      </c>
      <c r="F895" s="98">
        <v>182</v>
      </c>
      <c r="G895" s="32">
        <f t="shared" si="406"/>
        <v>9100</v>
      </c>
      <c r="H895" s="30" t="s">
        <v>63</v>
      </c>
      <c r="I895" s="30" t="s">
        <v>1010</v>
      </c>
      <c r="J895" s="30" t="s">
        <v>638</v>
      </c>
      <c r="K895" s="31"/>
      <c r="L895" s="31"/>
      <c r="M895" s="30" t="s">
        <v>24</v>
      </c>
      <c r="N895" s="30" t="s">
        <v>90</v>
      </c>
      <c r="O895" s="31"/>
      <c r="P895" s="30" t="s">
        <v>199</v>
      </c>
      <c r="Q895" s="31"/>
      <c r="R895" s="31" t="str">
        <f t="shared" ref="R895:R952" si="408">IF(AND(O895&lt;&gt;"",Q895&lt;&gt;""),Q895-O895,"NA")</f>
        <v>NA</v>
      </c>
      <c r="S895" s="31"/>
      <c r="T895" s="31"/>
      <c r="U895" s="30" t="s">
        <v>1422</v>
      </c>
      <c r="V895" s="30">
        <v>2</v>
      </c>
      <c r="W895" s="30">
        <v>573</v>
      </c>
      <c r="X895" s="30" t="s">
        <v>29</v>
      </c>
      <c r="Y895" s="32" t="str">
        <f t="shared" si="404"/>
        <v>NA</v>
      </c>
      <c r="Z895" s="32" t="str">
        <f t="shared" si="400"/>
        <v>NA</v>
      </c>
      <c r="AA895" s="32" t="s">
        <v>8</v>
      </c>
      <c r="AB895" s="30" t="s">
        <v>9</v>
      </c>
      <c r="AC895" s="32">
        <f t="shared" si="389"/>
        <v>51.658767772511844</v>
      </c>
      <c r="AD895" s="32">
        <f t="shared" si="390"/>
        <v>51.658767772511844</v>
      </c>
      <c r="AE895" s="32" t="str">
        <f t="shared" si="391"/>
        <v>NA</v>
      </c>
      <c r="AF895" s="32" t="str">
        <f t="shared" si="401"/>
        <v>NA</v>
      </c>
      <c r="AG895" s="40" t="s">
        <v>8</v>
      </c>
      <c r="AH895" s="94" t="s">
        <v>9</v>
      </c>
      <c r="AI895" s="40" t="s">
        <v>8</v>
      </c>
      <c r="AJ895" s="94" t="s">
        <v>9</v>
      </c>
      <c r="AK895" s="98">
        <v>21.1</v>
      </c>
      <c r="AL895" s="94">
        <v>8</v>
      </c>
      <c r="AM895" s="32">
        <f t="shared" si="402"/>
        <v>21.1</v>
      </c>
      <c r="AN895" s="40">
        <f t="shared" si="403"/>
        <v>21.1</v>
      </c>
      <c r="AO895" s="31" t="s">
        <v>2844</v>
      </c>
      <c r="AP895" s="30">
        <v>2018</v>
      </c>
      <c r="AQ895" s="30" t="s">
        <v>1853</v>
      </c>
      <c r="AR895" s="30" t="s">
        <v>53</v>
      </c>
      <c r="AS895" s="30" t="s">
        <v>637</v>
      </c>
      <c r="AT895" s="30" t="s">
        <v>87</v>
      </c>
      <c r="AU895" s="114" t="str">
        <f t="shared" si="407"/>
        <v>Louisia, S., 2018</v>
      </c>
      <c r="AV895" s="24"/>
      <c r="AW895" s="34"/>
    </row>
    <row r="896" spans="1:49" s="23" customFormat="1" x14ac:dyDescent="0.3">
      <c r="A896" s="31" t="s">
        <v>2439</v>
      </c>
      <c r="B896" s="98">
        <v>2</v>
      </c>
      <c r="C896" s="32">
        <v>2.06</v>
      </c>
      <c r="D896" s="31">
        <f t="shared" si="392"/>
        <v>3.0000000000000027E-2</v>
      </c>
      <c r="E896" s="32">
        <f t="shared" si="399"/>
        <v>2</v>
      </c>
      <c r="F896" s="98">
        <v>338</v>
      </c>
      <c r="G896" s="32">
        <f t="shared" si="406"/>
        <v>16900</v>
      </c>
      <c r="H896" s="30" t="s">
        <v>63</v>
      </c>
      <c r="I896" s="30" t="s">
        <v>1011</v>
      </c>
      <c r="J896" s="30" t="s">
        <v>639</v>
      </c>
      <c r="K896" s="31"/>
      <c r="L896" s="31"/>
      <c r="M896" s="30" t="s">
        <v>24</v>
      </c>
      <c r="N896" s="30" t="s">
        <v>90</v>
      </c>
      <c r="O896" s="31"/>
      <c r="P896" s="30" t="s">
        <v>199</v>
      </c>
      <c r="Q896" s="31"/>
      <c r="R896" s="31" t="str">
        <f t="shared" si="408"/>
        <v>NA</v>
      </c>
      <c r="S896" s="31"/>
      <c r="T896" s="31"/>
      <c r="U896" s="30" t="s">
        <v>1422</v>
      </c>
      <c r="V896" s="30">
        <v>2</v>
      </c>
      <c r="W896" s="30">
        <v>573</v>
      </c>
      <c r="X896" s="30" t="s">
        <v>29</v>
      </c>
      <c r="Y896" s="32" t="str">
        <f t="shared" si="404"/>
        <v>NA</v>
      </c>
      <c r="Z896" s="32" t="str">
        <f t="shared" si="400"/>
        <v>NA</v>
      </c>
      <c r="AA896" s="32" t="s">
        <v>8</v>
      </c>
      <c r="AB896" s="30" t="s">
        <v>9</v>
      </c>
      <c r="AC896" s="32">
        <f t="shared" si="389"/>
        <v>61.235955056179776</v>
      </c>
      <c r="AD896" s="32">
        <f t="shared" si="390"/>
        <v>61.235955056179776</v>
      </c>
      <c r="AE896" s="32" t="str">
        <f t="shared" si="391"/>
        <v>NA</v>
      </c>
      <c r="AF896" s="32" t="str">
        <f t="shared" si="401"/>
        <v>NA</v>
      </c>
      <c r="AG896" s="40" t="s">
        <v>8</v>
      </c>
      <c r="AH896" s="94" t="s">
        <v>9</v>
      </c>
      <c r="AI896" s="40" t="s">
        <v>8</v>
      </c>
      <c r="AJ896" s="94" t="s">
        <v>9</v>
      </c>
      <c r="AK896" s="98">
        <v>17.8</v>
      </c>
      <c r="AL896" s="94">
        <v>7.8</v>
      </c>
      <c r="AM896" s="32">
        <f t="shared" si="402"/>
        <v>17.8</v>
      </c>
      <c r="AN896" s="40">
        <f t="shared" si="403"/>
        <v>17.8</v>
      </c>
      <c r="AO896" s="31" t="s">
        <v>2844</v>
      </c>
      <c r="AP896" s="30">
        <v>2018</v>
      </c>
      <c r="AQ896" s="30" t="s">
        <v>1853</v>
      </c>
      <c r="AR896" s="30" t="s">
        <v>53</v>
      </c>
      <c r="AS896" s="30" t="s">
        <v>637</v>
      </c>
      <c r="AT896" s="30" t="s">
        <v>87</v>
      </c>
      <c r="AU896" s="114" t="str">
        <f t="shared" si="407"/>
        <v>Louisia, S., 2018</v>
      </c>
      <c r="AV896" s="24"/>
      <c r="AW896" s="34"/>
    </row>
    <row r="897" spans="1:49" s="23" customFormat="1" x14ac:dyDescent="0.3">
      <c r="A897" s="31" t="s">
        <v>2439</v>
      </c>
      <c r="B897" s="98">
        <v>2</v>
      </c>
      <c r="C897" s="32">
        <v>2.04</v>
      </c>
      <c r="D897" s="31">
        <f t="shared" si="392"/>
        <v>2.0000000000000018E-2</v>
      </c>
      <c r="E897" s="32">
        <f t="shared" si="399"/>
        <v>2</v>
      </c>
      <c r="F897" s="98">
        <v>220</v>
      </c>
      <c r="G897" s="32">
        <f t="shared" si="406"/>
        <v>11000</v>
      </c>
      <c r="H897" s="30" t="s">
        <v>63</v>
      </c>
      <c r="I897" s="30" t="s">
        <v>1009</v>
      </c>
      <c r="J897" s="30" t="s">
        <v>1081</v>
      </c>
      <c r="K897" s="31"/>
      <c r="L897" s="31"/>
      <c r="M897" s="30" t="s">
        <v>24</v>
      </c>
      <c r="N897" s="30" t="s">
        <v>90</v>
      </c>
      <c r="O897" s="31"/>
      <c r="P897" s="30" t="s">
        <v>199</v>
      </c>
      <c r="Q897" s="31"/>
      <c r="R897" s="31" t="str">
        <f t="shared" si="408"/>
        <v>NA</v>
      </c>
      <c r="S897" s="31"/>
      <c r="T897" s="31"/>
      <c r="U897" s="30" t="s">
        <v>1422</v>
      </c>
      <c r="V897" s="30">
        <v>2</v>
      </c>
      <c r="W897" s="30">
        <v>573</v>
      </c>
      <c r="X897" s="30" t="s">
        <v>29</v>
      </c>
      <c r="Y897" s="32" t="str">
        <f t="shared" si="404"/>
        <v>NA</v>
      </c>
      <c r="Z897" s="32" t="str">
        <f t="shared" si="400"/>
        <v>NA</v>
      </c>
      <c r="AA897" s="32" t="s">
        <v>8</v>
      </c>
      <c r="AB897" s="30" t="s">
        <v>9</v>
      </c>
      <c r="AC897" s="32">
        <f t="shared" si="389"/>
        <v>50.230414746543779</v>
      </c>
      <c r="AD897" s="32">
        <f t="shared" si="390"/>
        <v>50.230414746543779</v>
      </c>
      <c r="AE897" s="32" t="str">
        <f t="shared" si="391"/>
        <v>NA</v>
      </c>
      <c r="AF897" s="32" t="str">
        <f t="shared" si="401"/>
        <v>NA</v>
      </c>
      <c r="AG897" s="40" t="s">
        <v>8</v>
      </c>
      <c r="AH897" s="94" t="s">
        <v>9</v>
      </c>
      <c r="AI897" s="40" t="s">
        <v>8</v>
      </c>
      <c r="AJ897" s="94" t="s">
        <v>9</v>
      </c>
      <c r="AK897" s="98">
        <v>21.7</v>
      </c>
      <c r="AL897" s="94">
        <v>11</v>
      </c>
      <c r="AM897" s="32">
        <f t="shared" si="402"/>
        <v>21.7</v>
      </c>
      <c r="AN897" s="40">
        <f t="shared" si="403"/>
        <v>21.7</v>
      </c>
      <c r="AO897" s="31" t="s">
        <v>2844</v>
      </c>
      <c r="AP897" s="30">
        <v>2018</v>
      </c>
      <c r="AQ897" s="30" t="s">
        <v>1853</v>
      </c>
      <c r="AR897" s="30" t="s">
        <v>53</v>
      </c>
      <c r="AS897" s="30" t="s">
        <v>637</v>
      </c>
      <c r="AT897" s="30" t="s">
        <v>87</v>
      </c>
      <c r="AU897" s="114" t="str">
        <f t="shared" si="407"/>
        <v>Louisia, S., 2018</v>
      </c>
      <c r="AV897" s="24"/>
      <c r="AW897" s="34"/>
    </row>
    <row r="898" spans="1:49" s="23" customFormat="1" x14ac:dyDescent="0.3">
      <c r="A898" s="30" t="s">
        <v>14</v>
      </c>
      <c r="B898" s="98">
        <v>1</v>
      </c>
      <c r="C898" s="32">
        <v>0.99</v>
      </c>
      <c r="D898" s="31">
        <f t="shared" si="392"/>
        <v>1.0000000000000009E-2</v>
      </c>
      <c r="E898" s="32">
        <f t="shared" ref="E898:E907" si="409">IF(B898="NA",C898,B898)</f>
        <v>1</v>
      </c>
      <c r="F898" s="98">
        <v>27.7</v>
      </c>
      <c r="G898" s="32">
        <f t="shared" si="406"/>
        <v>2770</v>
      </c>
      <c r="H898" s="30" t="s">
        <v>582</v>
      </c>
      <c r="I898" s="30" t="s">
        <v>1099</v>
      </c>
      <c r="J898" s="30" t="s">
        <v>9</v>
      </c>
      <c r="K898" s="30">
        <v>1173</v>
      </c>
      <c r="L898" s="31"/>
      <c r="M898" s="30" t="s">
        <v>24</v>
      </c>
      <c r="N898" s="49" t="s">
        <v>1456</v>
      </c>
      <c r="O898" s="31"/>
      <c r="P898" s="30" t="s">
        <v>199</v>
      </c>
      <c r="Q898" s="30">
        <v>10.5</v>
      </c>
      <c r="R898" s="31" t="str">
        <f t="shared" si="408"/>
        <v>NA</v>
      </c>
      <c r="S898" s="30">
        <v>3</v>
      </c>
      <c r="T898" s="30">
        <v>1173</v>
      </c>
      <c r="U898" s="30" t="s">
        <v>1422</v>
      </c>
      <c r="V898" s="31"/>
      <c r="W898" s="30">
        <v>353</v>
      </c>
      <c r="X898" s="30" t="s">
        <v>17</v>
      </c>
      <c r="Y898" s="32" t="str">
        <f t="shared" ref="Y898:Y910" si="410">IF(AND(X898="CO Chemisorption",AA898&lt;&gt;"NA",AG898&lt;&gt;"NA"),AA898*AG898*0.001,"NA")</f>
        <v>NA</v>
      </c>
      <c r="Z898" s="32" t="str">
        <f t="shared" ref="Z898:Z907" si="411">IF(AND(X898="H2 Chemisorption",AA898&lt;&gt;"NA",AG898&lt;&gt;"NA"),AA898*AG898*0.001,"NA")</f>
        <v>NA</v>
      </c>
      <c r="AA898" s="30">
        <v>42</v>
      </c>
      <c r="AB898" s="30" t="s">
        <v>9</v>
      </c>
      <c r="AC898" s="32" t="str">
        <f t="shared" si="389"/>
        <v>NA</v>
      </c>
      <c r="AD898" s="32">
        <f t="shared" si="390"/>
        <v>42</v>
      </c>
      <c r="AE898" s="32">
        <f t="shared" si="391"/>
        <v>25.952380952380953</v>
      </c>
      <c r="AF898" s="32">
        <f t="shared" ref="AF898:AF907" si="412">IF(AND(AG898="NA",AE898&lt;&gt;"NA"),AE898,AG898)</f>
        <v>25.952380952380953</v>
      </c>
      <c r="AG898" s="40" t="s">
        <v>8</v>
      </c>
      <c r="AH898" s="94" t="s">
        <v>9</v>
      </c>
      <c r="AI898" s="40" t="s">
        <v>8</v>
      </c>
      <c r="AJ898" s="94" t="s">
        <v>9</v>
      </c>
      <c r="AK898" s="98">
        <v>27</v>
      </c>
      <c r="AL898" s="94">
        <v>3</v>
      </c>
      <c r="AM898" s="32">
        <f t="shared" ref="AM898:AM907" si="413">IF(AND(AF898="NA",AK898&lt;&gt;"NA"),AK898,AF898)</f>
        <v>25.952380952380953</v>
      </c>
      <c r="AN898" s="40">
        <f t="shared" ref="AN898:AN907" si="414">IF(AND(AM898="NA",AI898&lt;&gt;"NA"),AI898,AM898)</f>
        <v>25.952380952380953</v>
      </c>
      <c r="AO898" s="31" t="s">
        <v>2844</v>
      </c>
      <c r="AP898" s="30">
        <v>2018</v>
      </c>
      <c r="AQ898" s="30" t="s">
        <v>1854</v>
      </c>
      <c r="AR898" s="30" t="s">
        <v>80</v>
      </c>
      <c r="AS898" s="30" t="s">
        <v>640</v>
      </c>
      <c r="AT898" s="30" t="s">
        <v>62</v>
      </c>
      <c r="AU898" s="114" t="str">
        <f t="shared" si="407"/>
        <v>Toso, A., 2018</v>
      </c>
      <c r="AV898" s="24"/>
      <c r="AW898" s="34"/>
    </row>
    <row r="899" spans="1:49" s="23" customFormat="1" x14ac:dyDescent="0.3">
      <c r="A899" s="31" t="s">
        <v>2439</v>
      </c>
      <c r="B899" s="98">
        <v>1</v>
      </c>
      <c r="C899" s="32" t="s">
        <v>8</v>
      </c>
      <c r="D899" s="31" t="str">
        <f t="shared" si="392"/>
        <v>NA</v>
      </c>
      <c r="E899" s="32">
        <f t="shared" si="409"/>
        <v>1</v>
      </c>
      <c r="F899" s="98">
        <v>320</v>
      </c>
      <c r="G899" s="32">
        <f t="shared" si="406"/>
        <v>32000</v>
      </c>
      <c r="H899" s="30" t="s">
        <v>63</v>
      </c>
      <c r="I899" s="30" t="s">
        <v>362</v>
      </c>
      <c r="J899" s="30" t="s">
        <v>8</v>
      </c>
      <c r="K899" s="31"/>
      <c r="L899" s="31"/>
      <c r="M899" s="49" t="s">
        <v>10</v>
      </c>
      <c r="N899" s="31" t="s">
        <v>1449</v>
      </c>
      <c r="O899" s="31"/>
      <c r="P899" s="30" t="s">
        <v>199</v>
      </c>
      <c r="Q899" s="31"/>
      <c r="R899" s="31" t="str">
        <f t="shared" si="408"/>
        <v>NA</v>
      </c>
      <c r="S899" s="31"/>
      <c r="T899" s="31"/>
      <c r="U899" s="31" t="s">
        <v>8</v>
      </c>
      <c r="V899" s="30">
        <v>4</v>
      </c>
      <c r="W899" s="30">
        <v>673</v>
      </c>
      <c r="X899" s="30" t="s">
        <v>29</v>
      </c>
      <c r="Y899" s="32" t="str">
        <f t="shared" si="410"/>
        <v>NA</v>
      </c>
      <c r="Z899" s="32" t="str">
        <f t="shared" si="411"/>
        <v>NA</v>
      </c>
      <c r="AA899" s="32" t="s">
        <v>8</v>
      </c>
      <c r="AB899" s="30" t="s">
        <v>9</v>
      </c>
      <c r="AC899" s="32">
        <f t="shared" ref="AC899:AC962" si="415">IF(AND(AA899="NA",AN899&lt;&gt;"NA"),1000*1.09/AN899,"NA")</f>
        <v>23.191489361702128</v>
      </c>
      <c r="AD899" s="32">
        <f t="shared" ref="AD899:AD962" si="416">IF(AND(AA899="NA",AC899&lt;&gt;"NA"),AC899,AA899)</f>
        <v>23.191489361702128</v>
      </c>
      <c r="AE899" s="32" t="str">
        <f t="shared" ref="AE899:AE962" si="417">IF(AND(AA899&lt;&gt;"NA",AG899="NA"),1.09*1000/AA899,"NA")</f>
        <v>NA</v>
      </c>
      <c r="AF899" s="32" t="str">
        <f t="shared" si="412"/>
        <v>NA</v>
      </c>
      <c r="AG899" s="40" t="s">
        <v>8</v>
      </c>
      <c r="AH899" s="94" t="s">
        <v>9</v>
      </c>
      <c r="AI899" s="40" t="s">
        <v>8</v>
      </c>
      <c r="AJ899" s="94" t="s">
        <v>9</v>
      </c>
      <c r="AK899" s="98">
        <v>47</v>
      </c>
      <c r="AL899" s="94" t="s">
        <v>9</v>
      </c>
      <c r="AM899" s="32">
        <f t="shared" si="413"/>
        <v>47</v>
      </c>
      <c r="AN899" s="40">
        <f t="shared" si="414"/>
        <v>47</v>
      </c>
      <c r="AO899" s="31" t="s">
        <v>2854</v>
      </c>
      <c r="AP899" s="30">
        <v>2018</v>
      </c>
      <c r="AQ899" s="30" t="s">
        <v>1855</v>
      </c>
      <c r="AR899" s="30" t="s">
        <v>196</v>
      </c>
      <c r="AS899" s="30" t="s">
        <v>642</v>
      </c>
      <c r="AT899" s="30" t="s">
        <v>288</v>
      </c>
      <c r="AU899" s="114" t="str">
        <f t="shared" si="407"/>
        <v>lost, KN, 2018</v>
      </c>
      <c r="AV899" s="24"/>
      <c r="AW899" s="34"/>
    </row>
    <row r="900" spans="1:49" s="23" customFormat="1" x14ac:dyDescent="0.3">
      <c r="A900" s="31" t="s">
        <v>2439</v>
      </c>
      <c r="B900" s="98">
        <v>1</v>
      </c>
      <c r="C900" s="32" t="s">
        <v>8</v>
      </c>
      <c r="D900" s="31" t="str">
        <f t="shared" ref="D900:D963" si="418">IF(AND(C900&lt;&gt;"NA",B900&lt;&gt;"NA"),ABS(B900-C900)/B900,"NA")</f>
        <v>NA</v>
      </c>
      <c r="E900" s="32">
        <f t="shared" si="409"/>
        <v>1</v>
      </c>
      <c r="F900" s="98">
        <v>46</v>
      </c>
      <c r="G900" s="32">
        <f t="shared" si="406"/>
        <v>4600</v>
      </c>
      <c r="H900" s="30" t="s">
        <v>63</v>
      </c>
      <c r="I900" s="30" t="s">
        <v>362</v>
      </c>
      <c r="J900" s="30" t="s">
        <v>643</v>
      </c>
      <c r="K900" s="31"/>
      <c r="L900" s="31"/>
      <c r="M900" s="49" t="s">
        <v>10</v>
      </c>
      <c r="N900" s="31" t="s">
        <v>1449</v>
      </c>
      <c r="O900" s="31"/>
      <c r="P900" s="30" t="s">
        <v>199</v>
      </c>
      <c r="Q900" s="31"/>
      <c r="R900" s="31" t="str">
        <f t="shared" si="408"/>
        <v>NA</v>
      </c>
      <c r="S900" s="31"/>
      <c r="T900" s="31"/>
      <c r="U900" s="31" t="s">
        <v>8</v>
      </c>
      <c r="V900" s="30">
        <v>4</v>
      </c>
      <c r="W900" s="30">
        <v>673</v>
      </c>
      <c r="X900" s="30" t="s">
        <v>29</v>
      </c>
      <c r="Y900" s="32" t="str">
        <f t="shared" si="410"/>
        <v>NA</v>
      </c>
      <c r="Z900" s="32" t="str">
        <f t="shared" si="411"/>
        <v>NA</v>
      </c>
      <c r="AA900" s="32" t="s">
        <v>8</v>
      </c>
      <c r="AB900" s="30" t="s">
        <v>9</v>
      </c>
      <c r="AC900" s="32">
        <f t="shared" si="415"/>
        <v>17.868852459016395</v>
      </c>
      <c r="AD900" s="32">
        <f t="shared" si="416"/>
        <v>17.868852459016395</v>
      </c>
      <c r="AE900" s="32" t="str">
        <f t="shared" si="417"/>
        <v>NA</v>
      </c>
      <c r="AF900" s="32" t="str">
        <f t="shared" si="412"/>
        <v>NA</v>
      </c>
      <c r="AG900" s="40" t="s">
        <v>8</v>
      </c>
      <c r="AH900" s="94" t="s">
        <v>9</v>
      </c>
      <c r="AI900" s="40" t="s">
        <v>8</v>
      </c>
      <c r="AJ900" s="94" t="s">
        <v>9</v>
      </c>
      <c r="AK900" s="98">
        <v>61</v>
      </c>
      <c r="AL900" s="94" t="s">
        <v>9</v>
      </c>
      <c r="AM900" s="32">
        <f t="shared" si="413"/>
        <v>61</v>
      </c>
      <c r="AN900" s="40">
        <f t="shared" si="414"/>
        <v>61</v>
      </c>
      <c r="AO900" s="31" t="s">
        <v>2854</v>
      </c>
      <c r="AP900" s="30">
        <v>2018</v>
      </c>
      <c r="AQ900" s="30" t="s">
        <v>1855</v>
      </c>
      <c r="AR900" s="30" t="s">
        <v>196</v>
      </c>
      <c r="AS900" s="30" t="s">
        <v>642</v>
      </c>
      <c r="AT900" s="30" t="s">
        <v>288</v>
      </c>
      <c r="AU900" s="114" t="str">
        <f t="shared" si="407"/>
        <v>lost, KN, 2018</v>
      </c>
      <c r="AV900" s="24"/>
      <c r="AW900" s="34"/>
    </row>
    <row r="901" spans="1:49" s="23" customFormat="1" x14ac:dyDescent="0.3">
      <c r="A901" s="31" t="s">
        <v>2439</v>
      </c>
      <c r="B901" s="98">
        <v>1</v>
      </c>
      <c r="C901" s="32" t="s">
        <v>8</v>
      </c>
      <c r="D901" s="31" t="str">
        <f t="shared" si="418"/>
        <v>NA</v>
      </c>
      <c r="E901" s="32">
        <f t="shared" si="409"/>
        <v>1</v>
      </c>
      <c r="F901" s="98">
        <v>304</v>
      </c>
      <c r="G901" s="32">
        <f t="shared" si="406"/>
        <v>30400</v>
      </c>
      <c r="H901" s="30" t="s">
        <v>63</v>
      </c>
      <c r="I901" s="30" t="s">
        <v>362</v>
      </c>
      <c r="J901" s="30" t="s">
        <v>644</v>
      </c>
      <c r="K901" s="31"/>
      <c r="L901" s="31"/>
      <c r="M901" s="49" t="s">
        <v>10</v>
      </c>
      <c r="N901" s="31" t="s">
        <v>1449</v>
      </c>
      <c r="O901" s="31"/>
      <c r="P901" s="30" t="s">
        <v>199</v>
      </c>
      <c r="Q901" s="31"/>
      <c r="R901" s="31" t="str">
        <f t="shared" si="408"/>
        <v>NA</v>
      </c>
      <c r="S901" s="31"/>
      <c r="T901" s="31"/>
      <c r="U901" s="31" t="s">
        <v>8</v>
      </c>
      <c r="V901" s="30">
        <v>4</v>
      </c>
      <c r="W901" s="30">
        <v>673</v>
      </c>
      <c r="X901" s="30" t="s">
        <v>29</v>
      </c>
      <c r="Y901" s="32" t="str">
        <f t="shared" si="410"/>
        <v>NA</v>
      </c>
      <c r="Z901" s="32" t="str">
        <f t="shared" si="411"/>
        <v>NA</v>
      </c>
      <c r="AA901" s="32" t="s">
        <v>8</v>
      </c>
      <c r="AB901" s="30" t="s">
        <v>9</v>
      </c>
      <c r="AC901" s="32">
        <f t="shared" si="415"/>
        <v>25.348837209302324</v>
      </c>
      <c r="AD901" s="32">
        <f t="shared" si="416"/>
        <v>25.348837209302324</v>
      </c>
      <c r="AE901" s="32" t="str">
        <f t="shared" si="417"/>
        <v>NA</v>
      </c>
      <c r="AF901" s="32" t="str">
        <f t="shared" si="412"/>
        <v>NA</v>
      </c>
      <c r="AG901" s="40" t="s">
        <v>8</v>
      </c>
      <c r="AH901" s="94" t="s">
        <v>9</v>
      </c>
      <c r="AI901" s="40" t="s">
        <v>8</v>
      </c>
      <c r="AJ901" s="94" t="s">
        <v>9</v>
      </c>
      <c r="AK901" s="98">
        <v>43</v>
      </c>
      <c r="AL901" s="94" t="s">
        <v>9</v>
      </c>
      <c r="AM901" s="32">
        <f t="shared" si="413"/>
        <v>43</v>
      </c>
      <c r="AN901" s="40">
        <f t="shared" si="414"/>
        <v>43</v>
      </c>
      <c r="AO901" s="31" t="s">
        <v>2854</v>
      </c>
      <c r="AP901" s="30">
        <v>2018</v>
      </c>
      <c r="AQ901" s="30" t="s">
        <v>1855</v>
      </c>
      <c r="AR901" s="30" t="s">
        <v>196</v>
      </c>
      <c r="AS901" s="30" t="s">
        <v>642</v>
      </c>
      <c r="AT901" s="30" t="s">
        <v>288</v>
      </c>
      <c r="AU901" s="114" t="str">
        <f t="shared" si="407"/>
        <v>lost, KN, 2018</v>
      </c>
      <c r="AV901" s="24"/>
      <c r="AW901" s="34"/>
    </row>
    <row r="902" spans="1:49" s="23" customFormat="1" x14ac:dyDescent="0.3">
      <c r="A902" s="31" t="s">
        <v>2439</v>
      </c>
      <c r="B902" s="98">
        <v>1</v>
      </c>
      <c r="C902" s="32" t="s">
        <v>8</v>
      </c>
      <c r="D902" s="31" t="str">
        <f t="shared" si="418"/>
        <v>NA</v>
      </c>
      <c r="E902" s="32">
        <f t="shared" si="409"/>
        <v>1</v>
      </c>
      <c r="F902" s="98">
        <v>39</v>
      </c>
      <c r="G902" s="32">
        <f t="shared" si="406"/>
        <v>3900</v>
      </c>
      <c r="H902" s="30" t="s">
        <v>63</v>
      </c>
      <c r="I902" s="30" t="s">
        <v>362</v>
      </c>
      <c r="J902" s="30" t="s">
        <v>645</v>
      </c>
      <c r="K902" s="31"/>
      <c r="L902" s="31"/>
      <c r="M902" s="49" t="s">
        <v>10</v>
      </c>
      <c r="N902" s="31" t="s">
        <v>1449</v>
      </c>
      <c r="O902" s="31"/>
      <c r="P902" s="30" t="s">
        <v>199</v>
      </c>
      <c r="Q902" s="31"/>
      <c r="R902" s="31" t="str">
        <f t="shared" si="408"/>
        <v>NA</v>
      </c>
      <c r="S902" s="31"/>
      <c r="T902" s="31"/>
      <c r="U902" s="31" t="s">
        <v>8</v>
      </c>
      <c r="V902" s="30">
        <v>4</v>
      </c>
      <c r="W902" s="30">
        <v>673</v>
      </c>
      <c r="X902" s="30" t="s">
        <v>29</v>
      </c>
      <c r="Y902" s="32" t="str">
        <f t="shared" si="410"/>
        <v>NA</v>
      </c>
      <c r="Z902" s="32" t="str">
        <f t="shared" si="411"/>
        <v>NA</v>
      </c>
      <c r="AA902" s="32" t="s">
        <v>8</v>
      </c>
      <c r="AB902" s="30" t="s">
        <v>9</v>
      </c>
      <c r="AC902" s="32">
        <f t="shared" si="415"/>
        <v>18.474576271186439</v>
      </c>
      <c r="AD902" s="32">
        <f t="shared" si="416"/>
        <v>18.474576271186439</v>
      </c>
      <c r="AE902" s="32" t="str">
        <f t="shared" si="417"/>
        <v>NA</v>
      </c>
      <c r="AF902" s="32" t="str">
        <f t="shared" si="412"/>
        <v>NA</v>
      </c>
      <c r="AG902" s="40" t="s">
        <v>8</v>
      </c>
      <c r="AH902" s="94" t="s">
        <v>9</v>
      </c>
      <c r="AI902" s="40" t="s">
        <v>8</v>
      </c>
      <c r="AJ902" s="94" t="s">
        <v>9</v>
      </c>
      <c r="AK902" s="98">
        <v>59</v>
      </c>
      <c r="AL902" s="94" t="s">
        <v>9</v>
      </c>
      <c r="AM902" s="32">
        <f t="shared" si="413"/>
        <v>59</v>
      </c>
      <c r="AN902" s="40">
        <f t="shared" si="414"/>
        <v>59</v>
      </c>
      <c r="AO902" s="31" t="s">
        <v>2854</v>
      </c>
      <c r="AP902" s="30">
        <v>2018</v>
      </c>
      <c r="AQ902" s="30" t="s">
        <v>1855</v>
      </c>
      <c r="AR902" s="30" t="s">
        <v>196</v>
      </c>
      <c r="AS902" s="30" t="s">
        <v>642</v>
      </c>
      <c r="AT902" s="30" t="s">
        <v>288</v>
      </c>
      <c r="AU902" s="114" t="str">
        <f t="shared" si="407"/>
        <v>lost, KN, 2018</v>
      </c>
      <c r="AV902" s="24"/>
      <c r="AW902" s="34"/>
    </row>
    <row r="903" spans="1:49" s="23" customFormat="1" x14ac:dyDescent="0.3">
      <c r="A903" s="30" t="s">
        <v>646</v>
      </c>
      <c r="B903" s="98">
        <v>1</v>
      </c>
      <c r="C903" s="32" t="s">
        <v>8</v>
      </c>
      <c r="D903" s="31" t="str">
        <f t="shared" si="418"/>
        <v>NA</v>
      </c>
      <c r="E903" s="32">
        <f t="shared" si="409"/>
        <v>1</v>
      </c>
      <c r="F903" s="40"/>
      <c r="G903" s="32" t="s">
        <v>8</v>
      </c>
      <c r="H903" s="30" t="s">
        <v>647</v>
      </c>
      <c r="I903" s="30" t="s">
        <v>1087</v>
      </c>
      <c r="J903" s="30" t="s">
        <v>9</v>
      </c>
      <c r="K903" s="30">
        <v>873</v>
      </c>
      <c r="L903" s="30">
        <v>6</v>
      </c>
      <c r="M903" s="30" t="s">
        <v>24</v>
      </c>
      <c r="N903" s="49" t="s">
        <v>1455</v>
      </c>
      <c r="O903" s="31"/>
      <c r="P903" s="30" t="s">
        <v>199</v>
      </c>
      <c r="Q903" s="31"/>
      <c r="R903" s="31" t="str">
        <f t="shared" si="408"/>
        <v>NA</v>
      </c>
      <c r="S903" s="31"/>
      <c r="T903" s="31"/>
      <c r="U903" s="31" t="s">
        <v>8</v>
      </c>
      <c r="V903" s="31"/>
      <c r="W903" s="31"/>
      <c r="X903" s="30" t="s">
        <v>17</v>
      </c>
      <c r="Y903" s="32">
        <f t="shared" si="410"/>
        <v>1.105</v>
      </c>
      <c r="Z903" s="32" t="str">
        <f t="shared" si="411"/>
        <v>NA</v>
      </c>
      <c r="AA903" s="30">
        <v>13</v>
      </c>
      <c r="AB903" s="30" t="s">
        <v>9</v>
      </c>
      <c r="AC903" s="32" t="str">
        <f t="shared" si="415"/>
        <v>NA</v>
      </c>
      <c r="AD903" s="32">
        <f t="shared" si="416"/>
        <v>13</v>
      </c>
      <c r="AE903" s="32" t="str">
        <f t="shared" si="417"/>
        <v>NA</v>
      </c>
      <c r="AF903" s="32">
        <f t="shared" si="412"/>
        <v>85</v>
      </c>
      <c r="AG903" s="98">
        <v>85</v>
      </c>
      <c r="AH903" s="94" t="s">
        <v>9</v>
      </c>
      <c r="AI903" s="40" t="s">
        <v>8</v>
      </c>
      <c r="AJ903" s="94" t="s">
        <v>9</v>
      </c>
      <c r="AK903" s="40" t="s">
        <v>8</v>
      </c>
      <c r="AL903" s="94" t="s">
        <v>9</v>
      </c>
      <c r="AM903" s="32">
        <f t="shared" si="413"/>
        <v>85</v>
      </c>
      <c r="AN903" s="40">
        <f t="shared" si="414"/>
        <v>85</v>
      </c>
      <c r="AO903" s="31" t="s">
        <v>2844</v>
      </c>
      <c r="AP903" s="30">
        <v>2018</v>
      </c>
      <c r="AQ903" s="30" t="s">
        <v>1856</v>
      </c>
      <c r="AR903" s="30" t="s">
        <v>112</v>
      </c>
      <c r="AS903" s="30" t="s">
        <v>648</v>
      </c>
      <c r="AT903" s="30" t="s">
        <v>649</v>
      </c>
      <c r="AU903" s="114" t="str">
        <f t="shared" si="407"/>
        <v>Burange, A.S., 2018</v>
      </c>
      <c r="AV903" s="51" t="s">
        <v>1088</v>
      </c>
      <c r="AW903" s="34"/>
    </row>
    <row r="904" spans="1:49" s="23" customFormat="1" x14ac:dyDescent="0.3">
      <c r="A904" s="30" t="s">
        <v>646</v>
      </c>
      <c r="B904" s="98">
        <v>1</v>
      </c>
      <c r="C904" s="32" t="s">
        <v>8</v>
      </c>
      <c r="D904" s="31" t="str">
        <f t="shared" si="418"/>
        <v>NA</v>
      </c>
      <c r="E904" s="32">
        <f t="shared" si="409"/>
        <v>1</v>
      </c>
      <c r="F904" s="40"/>
      <c r="G904" s="32" t="s">
        <v>8</v>
      </c>
      <c r="H904" s="30" t="s">
        <v>647</v>
      </c>
      <c r="I904" s="30" t="s">
        <v>1087</v>
      </c>
      <c r="J904" s="30" t="s">
        <v>9</v>
      </c>
      <c r="K904" s="30">
        <v>873</v>
      </c>
      <c r="L904" s="30">
        <v>6</v>
      </c>
      <c r="M904" s="30" t="s">
        <v>24</v>
      </c>
      <c r="N904" s="49" t="s">
        <v>1455</v>
      </c>
      <c r="O904" s="31"/>
      <c r="P904" s="30" t="s">
        <v>199</v>
      </c>
      <c r="Q904" s="31"/>
      <c r="R904" s="31" t="str">
        <f t="shared" si="408"/>
        <v>NA</v>
      </c>
      <c r="S904" s="31"/>
      <c r="T904" s="31"/>
      <c r="U904" s="31" t="s">
        <v>8</v>
      </c>
      <c r="V904" s="31"/>
      <c r="W904" s="31"/>
      <c r="X904" s="30" t="s">
        <v>17</v>
      </c>
      <c r="Y904" s="32">
        <f t="shared" si="410"/>
        <v>1.139</v>
      </c>
      <c r="Z904" s="32" t="str">
        <f t="shared" si="411"/>
        <v>NA</v>
      </c>
      <c r="AA904" s="30">
        <v>17</v>
      </c>
      <c r="AB904" s="30" t="s">
        <v>9</v>
      </c>
      <c r="AC904" s="32" t="str">
        <f t="shared" si="415"/>
        <v>NA</v>
      </c>
      <c r="AD904" s="32">
        <f t="shared" si="416"/>
        <v>17</v>
      </c>
      <c r="AE904" s="32" t="str">
        <f t="shared" si="417"/>
        <v>NA</v>
      </c>
      <c r="AF904" s="32">
        <f t="shared" si="412"/>
        <v>67</v>
      </c>
      <c r="AG904" s="98">
        <v>67</v>
      </c>
      <c r="AH904" s="94" t="s">
        <v>9</v>
      </c>
      <c r="AI904" s="40" t="s">
        <v>8</v>
      </c>
      <c r="AJ904" s="94" t="s">
        <v>9</v>
      </c>
      <c r="AK904" s="40" t="s">
        <v>8</v>
      </c>
      <c r="AL904" s="94" t="s">
        <v>9</v>
      </c>
      <c r="AM904" s="32">
        <f t="shared" si="413"/>
        <v>67</v>
      </c>
      <c r="AN904" s="40">
        <f t="shared" si="414"/>
        <v>67</v>
      </c>
      <c r="AO904" s="31" t="s">
        <v>2844</v>
      </c>
      <c r="AP904" s="30">
        <v>2018</v>
      </c>
      <c r="AQ904" s="30" t="s">
        <v>1856</v>
      </c>
      <c r="AR904" s="30" t="s">
        <v>112</v>
      </c>
      <c r="AS904" s="30" t="s">
        <v>648</v>
      </c>
      <c r="AT904" s="30" t="s">
        <v>649</v>
      </c>
      <c r="AU904" s="114" t="str">
        <f t="shared" si="407"/>
        <v>Burange, A.S., 2018</v>
      </c>
      <c r="AV904" s="51" t="s">
        <v>1089</v>
      </c>
      <c r="AW904" s="34"/>
    </row>
    <row r="905" spans="1:49" s="23" customFormat="1" x14ac:dyDescent="0.3">
      <c r="A905" s="30" t="s">
        <v>646</v>
      </c>
      <c r="B905" s="98">
        <v>1</v>
      </c>
      <c r="C905" s="32" t="s">
        <v>8</v>
      </c>
      <c r="D905" s="31" t="str">
        <f t="shared" si="418"/>
        <v>NA</v>
      </c>
      <c r="E905" s="32">
        <f t="shared" si="409"/>
        <v>1</v>
      </c>
      <c r="F905" s="40"/>
      <c r="G905" s="32" t="s">
        <v>8</v>
      </c>
      <c r="H905" s="30" t="s">
        <v>647</v>
      </c>
      <c r="I905" s="30" t="s">
        <v>1087</v>
      </c>
      <c r="J905" s="30" t="s">
        <v>9</v>
      </c>
      <c r="K905" s="30">
        <v>873</v>
      </c>
      <c r="L905" s="30">
        <v>6</v>
      </c>
      <c r="M905" s="30" t="s">
        <v>24</v>
      </c>
      <c r="N905" s="49" t="s">
        <v>1455</v>
      </c>
      <c r="O905" s="31"/>
      <c r="P905" s="30" t="s">
        <v>199</v>
      </c>
      <c r="Q905" s="31"/>
      <c r="R905" s="31" t="str">
        <f t="shared" si="408"/>
        <v>NA</v>
      </c>
      <c r="S905" s="31"/>
      <c r="T905" s="31"/>
      <c r="U905" s="31" t="s">
        <v>8</v>
      </c>
      <c r="V905" s="31"/>
      <c r="W905" s="31"/>
      <c r="X905" s="30" t="s">
        <v>17</v>
      </c>
      <c r="Y905" s="32">
        <f t="shared" si="410"/>
        <v>1.1220000000000001</v>
      </c>
      <c r="Z905" s="32" t="str">
        <f t="shared" si="411"/>
        <v>NA</v>
      </c>
      <c r="AA905" s="30">
        <v>17</v>
      </c>
      <c r="AB905" s="30" t="s">
        <v>9</v>
      </c>
      <c r="AC905" s="32" t="str">
        <f t="shared" si="415"/>
        <v>NA</v>
      </c>
      <c r="AD905" s="32">
        <f t="shared" si="416"/>
        <v>17</v>
      </c>
      <c r="AE905" s="32" t="str">
        <f t="shared" si="417"/>
        <v>NA</v>
      </c>
      <c r="AF905" s="32">
        <f t="shared" si="412"/>
        <v>66</v>
      </c>
      <c r="AG905" s="98">
        <v>66</v>
      </c>
      <c r="AH905" s="94" t="s">
        <v>9</v>
      </c>
      <c r="AI905" s="40" t="s">
        <v>8</v>
      </c>
      <c r="AJ905" s="94" t="s">
        <v>9</v>
      </c>
      <c r="AK905" s="40" t="s">
        <v>8</v>
      </c>
      <c r="AL905" s="94" t="s">
        <v>9</v>
      </c>
      <c r="AM905" s="32">
        <f t="shared" si="413"/>
        <v>66</v>
      </c>
      <c r="AN905" s="40">
        <f t="shared" si="414"/>
        <v>66</v>
      </c>
      <c r="AO905" s="31" t="s">
        <v>2844</v>
      </c>
      <c r="AP905" s="30">
        <v>2018</v>
      </c>
      <c r="AQ905" s="30" t="s">
        <v>1856</v>
      </c>
      <c r="AR905" s="30" t="s">
        <v>112</v>
      </c>
      <c r="AS905" s="30" t="s">
        <v>648</v>
      </c>
      <c r="AT905" s="30" t="s">
        <v>649</v>
      </c>
      <c r="AU905" s="114" t="str">
        <f t="shared" si="407"/>
        <v>Burange, A.S., 2018</v>
      </c>
      <c r="AV905" s="51" t="s">
        <v>1090</v>
      </c>
      <c r="AW905" s="34"/>
    </row>
    <row r="906" spans="1:49" s="23" customFormat="1" x14ac:dyDescent="0.3">
      <c r="A906" s="30" t="s">
        <v>14</v>
      </c>
      <c r="B906" s="98">
        <v>1</v>
      </c>
      <c r="C906" s="32" t="s">
        <v>8</v>
      </c>
      <c r="D906" s="31" t="str">
        <f t="shared" si="418"/>
        <v>NA</v>
      </c>
      <c r="E906" s="32">
        <f t="shared" si="409"/>
        <v>1</v>
      </c>
      <c r="F906" s="98">
        <v>196</v>
      </c>
      <c r="G906" s="32">
        <f t="shared" si="406"/>
        <v>19600</v>
      </c>
      <c r="H906" s="30" t="s">
        <v>63</v>
      </c>
      <c r="I906" s="30" t="s">
        <v>1012</v>
      </c>
      <c r="J906" s="30" t="s">
        <v>9</v>
      </c>
      <c r="K906" s="31"/>
      <c r="L906" s="31"/>
      <c r="M906" s="30" t="s">
        <v>10</v>
      </c>
      <c r="N906" s="31" t="s">
        <v>1449</v>
      </c>
      <c r="O906" s="31"/>
      <c r="P906" s="30" t="s">
        <v>199</v>
      </c>
      <c r="Q906" s="30">
        <v>7.7</v>
      </c>
      <c r="R906" s="31" t="str">
        <f t="shared" si="408"/>
        <v>NA</v>
      </c>
      <c r="S906" s="31"/>
      <c r="T906" s="31"/>
      <c r="U906" s="30" t="s">
        <v>1422</v>
      </c>
      <c r="V906" s="30">
        <v>2</v>
      </c>
      <c r="W906" s="30">
        <v>573</v>
      </c>
      <c r="X906" s="30" t="s">
        <v>17</v>
      </c>
      <c r="Y906" s="32" t="str">
        <f t="shared" si="410"/>
        <v>NA</v>
      </c>
      <c r="Z906" s="32" t="str">
        <f t="shared" si="411"/>
        <v>NA</v>
      </c>
      <c r="AA906" s="30">
        <v>60</v>
      </c>
      <c r="AB906" s="30" t="s">
        <v>9</v>
      </c>
      <c r="AC906" s="32" t="str">
        <f t="shared" si="415"/>
        <v>NA</v>
      </c>
      <c r="AD906" s="32">
        <f t="shared" si="416"/>
        <v>60</v>
      </c>
      <c r="AE906" s="32">
        <f t="shared" si="417"/>
        <v>18.166666666666668</v>
      </c>
      <c r="AF906" s="32">
        <f t="shared" si="412"/>
        <v>18.166666666666668</v>
      </c>
      <c r="AG906" s="40" t="s">
        <v>8</v>
      </c>
      <c r="AH906" s="94" t="s">
        <v>9</v>
      </c>
      <c r="AI906" s="40" t="s">
        <v>8</v>
      </c>
      <c r="AJ906" s="94" t="s">
        <v>9</v>
      </c>
      <c r="AK906" s="40" t="s">
        <v>8</v>
      </c>
      <c r="AL906" s="94" t="s">
        <v>9</v>
      </c>
      <c r="AM906" s="32">
        <f t="shared" si="413"/>
        <v>18.166666666666668</v>
      </c>
      <c r="AN906" s="40">
        <f t="shared" si="414"/>
        <v>18.166666666666668</v>
      </c>
      <c r="AO906" s="31" t="s">
        <v>2854</v>
      </c>
      <c r="AP906" s="30">
        <v>2019</v>
      </c>
      <c r="AQ906" s="30" t="s">
        <v>1091</v>
      </c>
      <c r="AR906" s="30" t="s">
        <v>196</v>
      </c>
      <c r="AS906" s="30" t="s">
        <v>651</v>
      </c>
      <c r="AT906" s="30" t="s">
        <v>526</v>
      </c>
      <c r="AU906" s="114" t="str">
        <f t="shared" si="407"/>
        <v>Mironenko, R.M., 2019</v>
      </c>
      <c r="AV906" s="24"/>
      <c r="AW906" s="34"/>
    </row>
    <row r="907" spans="1:49" s="23" customFormat="1" x14ac:dyDescent="0.3">
      <c r="A907" s="30" t="s">
        <v>14</v>
      </c>
      <c r="B907" s="98">
        <v>1</v>
      </c>
      <c r="C907" s="32" t="s">
        <v>8</v>
      </c>
      <c r="D907" s="31" t="str">
        <f t="shared" si="418"/>
        <v>NA</v>
      </c>
      <c r="E907" s="32">
        <f t="shared" si="409"/>
        <v>1</v>
      </c>
      <c r="F907" s="98">
        <v>415</v>
      </c>
      <c r="G907" s="32">
        <f t="shared" si="406"/>
        <v>41500</v>
      </c>
      <c r="H907" s="30" t="s">
        <v>63</v>
      </c>
      <c r="I907" s="30" t="s">
        <v>652</v>
      </c>
      <c r="J907" s="30" t="s">
        <v>9</v>
      </c>
      <c r="K907" s="31"/>
      <c r="L907" s="31"/>
      <c r="M907" s="30" t="s">
        <v>10</v>
      </c>
      <c r="N907" s="31" t="s">
        <v>1449</v>
      </c>
      <c r="O907" s="31"/>
      <c r="P907" s="30" t="s">
        <v>199</v>
      </c>
      <c r="Q907" s="30">
        <v>6.1</v>
      </c>
      <c r="R907" s="31" t="str">
        <f t="shared" si="408"/>
        <v>NA</v>
      </c>
      <c r="S907" s="31"/>
      <c r="T907" s="31"/>
      <c r="U907" s="30" t="s">
        <v>1422</v>
      </c>
      <c r="V907" s="30">
        <v>2</v>
      </c>
      <c r="W907" s="30">
        <v>573</v>
      </c>
      <c r="X907" s="30" t="s">
        <v>17</v>
      </c>
      <c r="Y907" s="32" t="str">
        <f t="shared" si="410"/>
        <v>NA</v>
      </c>
      <c r="Z907" s="32" t="str">
        <f t="shared" si="411"/>
        <v>NA</v>
      </c>
      <c r="AA907" s="30">
        <v>34</v>
      </c>
      <c r="AB907" s="30" t="s">
        <v>9</v>
      </c>
      <c r="AC907" s="32" t="str">
        <f t="shared" si="415"/>
        <v>NA</v>
      </c>
      <c r="AD907" s="32">
        <f t="shared" si="416"/>
        <v>34</v>
      </c>
      <c r="AE907" s="32">
        <f t="shared" si="417"/>
        <v>32.058823529411768</v>
      </c>
      <c r="AF907" s="32">
        <f t="shared" si="412"/>
        <v>32.058823529411768</v>
      </c>
      <c r="AG907" s="40" t="s">
        <v>8</v>
      </c>
      <c r="AH907" s="94" t="s">
        <v>9</v>
      </c>
      <c r="AI907" s="40" t="s">
        <v>8</v>
      </c>
      <c r="AJ907" s="94" t="s">
        <v>9</v>
      </c>
      <c r="AK907" s="40" t="s">
        <v>8</v>
      </c>
      <c r="AL907" s="94" t="s">
        <v>9</v>
      </c>
      <c r="AM907" s="32">
        <f t="shared" si="413"/>
        <v>32.058823529411768</v>
      </c>
      <c r="AN907" s="40">
        <f t="shared" si="414"/>
        <v>32.058823529411768</v>
      </c>
      <c r="AO907" s="31" t="s">
        <v>2854</v>
      </c>
      <c r="AP907" s="30">
        <v>2019</v>
      </c>
      <c r="AQ907" s="30" t="s">
        <v>1091</v>
      </c>
      <c r="AR907" s="30" t="s">
        <v>196</v>
      </c>
      <c r="AS907" s="30" t="s">
        <v>651</v>
      </c>
      <c r="AT907" s="30" t="s">
        <v>526</v>
      </c>
      <c r="AU907" s="114" t="str">
        <f t="shared" si="407"/>
        <v>Mironenko, R.M., 2019</v>
      </c>
      <c r="AV907" s="24"/>
      <c r="AW907" s="34"/>
    </row>
    <row r="908" spans="1:49" s="23" customFormat="1" x14ac:dyDescent="0.3">
      <c r="A908" s="30" t="s">
        <v>14</v>
      </c>
      <c r="B908" s="98">
        <v>1</v>
      </c>
      <c r="C908" s="32" t="s">
        <v>8</v>
      </c>
      <c r="D908" s="31" t="str">
        <f t="shared" si="418"/>
        <v>NA</v>
      </c>
      <c r="E908" s="32">
        <f t="shared" ref="E908:E925" si="419">IF(B908="NA",C908,B908)</f>
        <v>1</v>
      </c>
      <c r="F908" s="98">
        <v>202</v>
      </c>
      <c r="G908" s="32">
        <f t="shared" si="406"/>
        <v>20200</v>
      </c>
      <c r="H908" s="30" t="s">
        <v>22</v>
      </c>
      <c r="I908" s="30" t="s">
        <v>653</v>
      </c>
      <c r="J908" s="30" t="s">
        <v>9</v>
      </c>
      <c r="K908" s="31"/>
      <c r="L908" s="31"/>
      <c r="M908" s="30" t="s">
        <v>10</v>
      </c>
      <c r="N908" s="31" t="s">
        <v>1449</v>
      </c>
      <c r="O908" s="31"/>
      <c r="P908" s="30" t="s">
        <v>199</v>
      </c>
      <c r="Q908" s="30">
        <v>7.7</v>
      </c>
      <c r="R908" s="31" t="str">
        <f t="shared" si="408"/>
        <v>NA</v>
      </c>
      <c r="S908" s="31"/>
      <c r="T908" s="31"/>
      <c r="U908" s="30" t="s">
        <v>1422</v>
      </c>
      <c r="V908" s="30">
        <v>2</v>
      </c>
      <c r="W908" s="30">
        <v>573</v>
      </c>
      <c r="X908" s="30" t="s">
        <v>17</v>
      </c>
      <c r="Y908" s="32" t="str">
        <f t="shared" si="410"/>
        <v>NA</v>
      </c>
      <c r="Z908" s="32" t="str">
        <f t="shared" ref="Z908:Z925" si="420">IF(AND(X908="H2 Chemisorption",AA908&lt;&gt;"NA",AG908&lt;&gt;"NA"),AA908*AG908*0.001,"NA")</f>
        <v>NA</v>
      </c>
      <c r="AA908" s="30">
        <v>57</v>
      </c>
      <c r="AB908" s="30" t="s">
        <v>9</v>
      </c>
      <c r="AC908" s="32" t="str">
        <f t="shared" si="415"/>
        <v>NA</v>
      </c>
      <c r="AD908" s="32">
        <f t="shared" si="416"/>
        <v>57</v>
      </c>
      <c r="AE908" s="32">
        <f t="shared" si="417"/>
        <v>19.12280701754386</v>
      </c>
      <c r="AF908" s="32">
        <f t="shared" ref="AF908:AF925" si="421">IF(AND(AG908="NA",AE908&lt;&gt;"NA"),AE908,AG908)</f>
        <v>19.12280701754386</v>
      </c>
      <c r="AG908" s="40" t="s">
        <v>8</v>
      </c>
      <c r="AH908" s="94" t="s">
        <v>9</v>
      </c>
      <c r="AI908" s="40" t="s">
        <v>8</v>
      </c>
      <c r="AJ908" s="94" t="s">
        <v>9</v>
      </c>
      <c r="AK908" s="40" t="s">
        <v>8</v>
      </c>
      <c r="AL908" s="94" t="s">
        <v>9</v>
      </c>
      <c r="AM908" s="32">
        <f t="shared" ref="AM908:AM925" si="422">IF(AND(AF908="NA",AK908&lt;&gt;"NA"),AK908,AF908)</f>
        <v>19.12280701754386</v>
      </c>
      <c r="AN908" s="40">
        <f t="shared" ref="AN908:AN925" si="423">IF(AND(AM908="NA",AI908&lt;&gt;"NA"),AI908,AM908)</f>
        <v>19.12280701754386</v>
      </c>
      <c r="AO908" s="31" t="s">
        <v>2854</v>
      </c>
      <c r="AP908" s="30">
        <v>2019</v>
      </c>
      <c r="AQ908" s="30" t="s">
        <v>1091</v>
      </c>
      <c r="AR908" s="30" t="s">
        <v>196</v>
      </c>
      <c r="AS908" s="30" t="s">
        <v>651</v>
      </c>
      <c r="AT908" s="30" t="s">
        <v>526</v>
      </c>
      <c r="AU908" s="114" t="str">
        <f t="shared" si="407"/>
        <v>Mironenko, R.M., 2019</v>
      </c>
      <c r="AV908" s="24"/>
      <c r="AW908" s="34"/>
    </row>
    <row r="909" spans="1:49" s="23" customFormat="1" x14ac:dyDescent="0.3">
      <c r="A909" s="30" t="s">
        <v>14</v>
      </c>
      <c r="B909" s="98">
        <v>0.9</v>
      </c>
      <c r="C909" s="32" t="s">
        <v>8</v>
      </c>
      <c r="D909" s="31" t="str">
        <f t="shared" si="418"/>
        <v>NA</v>
      </c>
      <c r="E909" s="32">
        <f t="shared" si="419"/>
        <v>0.9</v>
      </c>
      <c r="F909" s="98">
        <v>241</v>
      </c>
      <c r="G909" s="32">
        <f t="shared" si="406"/>
        <v>26777.777777777777</v>
      </c>
      <c r="H909" s="30" t="s">
        <v>156</v>
      </c>
      <c r="I909" s="30" t="s">
        <v>1092</v>
      </c>
      <c r="J909" s="30" t="s">
        <v>9</v>
      </c>
      <c r="K909" s="30">
        <v>823</v>
      </c>
      <c r="L909" s="30">
        <v>3</v>
      </c>
      <c r="M909" s="30" t="s">
        <v>10</v>
      </c>
      <c r="N909" s="31" t="s">
        <v>1449</v>
      </c>
      <c r="O909" s="31"/>
      <c r="P909" s="30" t="s">
        <v>199</v>
      </c>
      <c r="Q909" s="30">
        <v>8.6999999999999993</v>
      </c>
      <c r="R909" s="31" t="str">
        <f t="shared" si="408"/>
        <v>NA</v>
      </c>
      <c r="S909" s="30">
        <v>3</v>
      </c>
      <c r="T909" s="30">
        <v>823</v>
      </c>
      <c r="U909" s="30" t="s">
        <v>1422</v>
      </c>
      <c r="V909" s="30">
        <v>2</v>
      </c>
      <c r="W909" s="30">
        <v>573</v>
      </c>
      <c r="X909" s="30" t="s">
        <v>17</v>
      </c>
      <c r="Y909" s="32" t="str">
        <f t="shared" si="410"/>
        <v>NA</v>
      </c>
      <c r="Z909" s="32" t="str">
        <f t="shared" si="420"/>
        <v>NA</v>
      </c>
      <c r="AA909" s="30">
        <v>4</v>
      </c>
      <c r="AB909" s="30" t="s">
        <v>9</v>
      </c>
      <c r="AC909" s="32" t="str">
        <f t="shared" si="415"/>
        <v>NA</v>
      </c>
      <c r="AD909" s="32">
        <f t="shared" si="416"/>
        <v>4</v>
      </c>
      <c r="AE909" s="32">
        <f t="shared" si="417"/>
        <v>272.5</v>
      </c>
      <c r="AF909" s="32">
        <f t="shared" si="421"/>
        <v>272.5</v>
      </c>
      <c r="AG909" s="40" t="s">
        <v>8</v>
      </c>
      <c r="AH909" s="94" t="s">
        <v>9</v>
      </c>
      <c r="AI909" s="40" t="s">
        <v>8</v>
      </c>
      <c r="AJ909" s="94" t="s">
        <v>9</v>
      </c>
      <c r="AK909" s="40" t="s">
        <v>8</v>
      </c>
      <c r="AL909" s="94" t="s">
        <v>9</v>
      </c>
      <c r="AM909" s="32">
        <f t="shared" si="422"/>
        <v>272.5</v>
      </c>
      <c r="AN909" s="40">
        <f t="shared" si="423"/>
        <v>272.5</v>
      </c>
      <c r="AO909" s="31" t="s">
        <v>2854</v>
      </c>
      <c r="AP909" s="30">
        <v>2019</v>
      </c>
      <c r="AQ909" s="30" t="s">
        <v>1091</v>
      </c>
      <c r="AR909" s="30" t="s">
        <v>196</v>
      </c>
      <c r="AS909" s="30" t="s">
        <v>651</v>
      </c>
      <c r="AT909" s="30" t="s">
        <v>526</v>
      </c>
      <c r="AU909" s="114" t="str">
        <f t="shared" si="407"/>
        <v>Mironenko, R.M., 2019</v>
      </c>
      <c r="AV909" s="24"/>
      <c r="AW909" s="34"/>
    </row>
    <row r="910" spans="1:49" s="23" customFormat="1" x14ac:dyDescent="0.3">
      <c r="A910" s="30" t="s">
        <v>14</v>
      </c>
      <c r="B910" s="98">
        <v>1</v>
      </c>
      <c r="C910" s="32">
        <v>0.98</v>
      </c>
      <c r="D910" s="31">
        <f t="shared" si="418"/>
        <v>2.0000000000000018E-2</v>
      </c>
      <c r="E910" s="32">
        <f t="shared" si="419"/>
        <v>1</v>
      </c>
      <c r="F910" s="98">
        <v>162</v>
      </c>
      <c r="G910" s="32">
        <f t="shared" si="406"/>
        <v>16200</v>
      </c>
      <c r="H910" s="30" t="s">
        <v>22</v>
      </c>
      <c r="I910" s="30" t="s">
        <v>658</v>
      </c>
      <c r="J910" s="30" t="s">
        <v>276</v>
      </c>
      <c r="K910" s="30">
        <v>673</v>
      </c>
      <c r="L910" s="31"/>
      <c r="M910" s="49" t="s">
        <v>33</v>
      </c>
      <c r="N910" s="49" t="s">
        <v>56</v>
      </c>
      <c r="O910" s="31"/>
      <c r="P910" s="30" t="s">
        <v>89</v>
      </c>
      <c r="Q910" s="60">
        <v>7.5</v>
      </c>
      <c r="R910" s="31" t="str">
        <f t="shared" si="408"/>
        <v>NA</v>
      </c>
      <c r="S910" s="31"/>
      <c r="T910" s="30">
        <v>673</v>
      </c>
      <c r="U910" s="30" t="s">
        <v>1422</v>
      </c>
      <c r="V910" s="31"/>
      <c r="W910" s="30">
        <v>423</v>
      </c>
      <c r="X910" s="30" t="s">
        <v>95</v>
      </c>
      <c r="Y910" s="32" t="str">
        <f t="shared" si="410"/>
        <v>NA</v>
      </c>
      <c r="Z910" s="32">
        <f t="shared" si="420"/>
        <v>0.88200000000000012</v>
      </c>
      <c r="AA910" s="30">
        <v>4.9000000000000004</v>
      </c>
      <c r="AB910" s="30" t="s">
        <v>9</v>
      </c>
      <c r="AC910" s="32" t="str">
        <f t="shared" si="415"/>
        <v>NA</v>
      </c>
      <c r="AD910" s="32">
        <f t="shared" si="416"/>
        <v>4.9000000000000004</v>
      </c>
      <c r="AE910" s="32" t="str">
        <f t="shared" si="417"/>
        <v>NA</v>
      </c>
      <c r="AF910" s="32">
        <f t="shared" si="421"/>
        <v>180</v>
      </c>
      <c r="AG910" s="98">
        <v>180</v>
      </c>
      <c r="AH910" s="94" t="s">
        <v>9</v>
      </c>
      <c r="AI910" s="98">
        <v>130</v>
      </c>
      <c r="AJ910" s="94" t="s">
        <v>9</v>
      </c>
      <c r="AK910" s="98">
        <v>174</v>
      </c>
      <c r="AL910" s="94">
        <v>39</v>
      </c>
      <c r="AM910" s="32">
        <f t="shared" si="422"/>
        <v>180</v>
      </c>
      <c r="AN910" s="40">
        <f t="shared" si="423"/>
        <v>180</v>
      </c>
      <c r="AO910" s="31" t="s">
        <v>2854</v>
      </c>
      <c r="AP910" s="30">
        <v>2019</v>
      </c>
      <c r="AQ910" s="30" t="s">
        <v>1093</v>
      </c>
      <c r="AR910" s="30" t="s">
        <v>655</v>
      </c>
      <c r="AS910" s="30" t="s">
        <v>656</v>
      </c>
      <c r="AT910" s="30" t="s">
        <v>657</v>
      </c>
      <c r="AU910" s="114" t="str">
        <f t="shared" si="407"/>
        <v>Králik, M., 2019</v>
      </c>
      <c r="AV910" s="24"/>
      <c r="AW910" s="34" t="s">
        <v>839</v>
      </c>
    </row>
    <row r="911" spans="1:49" s="23" customFormat="1" ht="13.95" customHeight="1" x14ac:dyDescent="0.3">
      <c r="A911" s="49" t="s">
        <v>88</v>
      </c>
      <c r="B911" s="98">
        <v>5.5</v>
      </c>
      <c r="C911" s="32">
        <v>4.5999999999999996</v>
      </c>
      <c r="D911" s="31">
        <f t="shared" si="418"/>
        <v>0.16363636363636369</v>
      </c>
      <c r="E911" s="32">
        <f t="shared" si="419"/>
        <v>5.5</v>
      </c>
      <c r="F911" s="98">
        <v>200</v>
      </c>
      <c r="G911" s="32">
        <f t="shared" si="406"/>
        <v>3636.3636363636365</v>
      </c>
      <c r="H911" s="30" t="s">
        <v>63</v>
      </c>
      <c r="I911" s="30" t="s">
        <v>1083</v>
      </c>
      <c r="J911" s="30" t="s">
        <v>8</v>
      </c>
      <c r="K911" s="31"/>
      <c r="L911" s="31"/>
      <c r="M911" s="49" t="s">
        <v>33</v>
      </c>
      <c r="N911" s="49" t="s">
        <v>56</v>
      </c>
      <c r="O911" s="31"/>
      <c r="P911" s="30" t="s">
        <v>199</v>
      </c>
      <c r="Q911" s="30">
        <v>11</v>
      </c>
      <c r="R911" s="31" t="str">
        <f t="shared" si="408"/>
        <v>NA</v>
      </c>
      <c r="S911" s="31"/>
      <c r="T911" s="31"/>
      <c r="U911" s="30" t="s">
        <v>1427</v>
      </c>
      <c r="V911" s="30">
        <v>1</v>
      </c>
      <c r="W911" s="30">
        <v>298</v>
      </c>
      <c r="X911" s="30" t="s">
        <v>29</v>
      </c>
      <c r="Y911" s="32" t="str">
        <f t="shared" ref="Y911:Y925" si="424">IF(AND(X911="CO Chemisorption",AA911&lt;&gt;"NA",AG911&lt;&gt;"NA"),AA911*AG911*0.001,"NA")</f>
        <v>NA</v>
      </c>
      <c r="Z911" s="32" t="str">
        <f t="shared" si="420"/>
        <v>NA</v>
      </c>
      <c r="AA911" s="32" t="s">
        <v>8</v>
      </c>
      <c r="AB911" s="30" t="s">
        <v>9</v>
      </c>
      <c r="AC911" s="32">
        <f t="shared" si="415"/>
        <v>18.166666666666668</v>
      </c>
      <c r="AD911" s="32">
        <f t="shared" si="416"/>
        <v>18.166666666666668</v>
      </c>
      <c r="AE911" s="32" t="str">
        <f t="shared" si="417"/>
        <v>NA</v>
      </c>
      <c r="AF911" s="32" t="str">
        <f t="shared" si="421"/>
        <v>NA</v>
      </c>
      <c r="AG911" s="40" t="s">
        <v>8</v>
      </c>
      <c r="AH911" s="94" t="s">
        <v>9</v>
      </c>
      <c r="AI911" s="98">
        <v>29</v>
      </c>
      <c r="AJ911" s="94" t="s">
        <v>9</v>
      </c>
      <c r="AK911" s="98">
        <v>60</v>
      </c>
      <c r="AL911" s="94" t="s">
        <v>9</v>
      </c>
      <c r="AM911" s="32">
        <f t="shared" si="422"/>
        <v>60</v>
      </c>
      <c r="AN911" s="40">
        <f t="shared" si="423"/>
        <v>60</v>
      </c>
      <c r="AO911" s="31" t="s">
        <v>2854</v>
      </c>
      <c r="AP911" s="30">
        <v>2019</v>
      </c>
      <c r="AQ911" s="30" t="s">
        <v>1850</v>
      </c>
      <c r="AR911" s="30" t="s">
        <v>1082</v>
      </c>
      <c r="AS911" s="30" t="s">
        <v>659</v>
      </c>
      <c r="AT911" s="30" t="s">
        <v>179</v>
      </c>
      <c r="AU911" s="114" t="str">
        <f t="shared" si="407"/>
        <v>Lamme, W.S., 2019</v>
      </c>
      <c r="AV911" s="51" t="s">
        <v>1437</v>
      </c>
      <c r="AW911" s="34"/>
    </row>
    <row r="912" spans="1:49" s="23" customFormat="1" ht="13.95" customHeight="1" x14ac:dyDescent="0.3">
      <c r="A912" s="49" t="s">
        <v>88</v>
      </c>
      <c r="B912" s="98">
        <v>5.5</v>
      </c>
      <c r="C912" s="32">
        <v>1.4</v>
      </c>
      <c r="D912" s="31">
        <f t="shared" si="418"/>
        <v>0.74545454545454537</v>
      </c>
      <c r="E912" s="32">
        <f t="shared" si="419"/>
        <v>5.5</v>
      </c>
      <c r="F912" s="98">
        <v>200</v>
      </c>
      <c r="G912" s="32">
        <f t="shared" si="406"/>
        <v>3636.3636363636365</v>
      </c>
      <c r="H912" s="30" t="s">
        <v>63</v>
      </c>
      <c r="I912" s="30" t="s">
        <v>1083</v>
      </c>
      <c r="J912" s="30" t="s">
        <v>8</v>
      </c>
      <c r="K912" s="31"/>
      <c r="L912" s="31"/>
      <c r="M912" s="49" t="s">
        <v>33</v>
      </c>
      <c r="N912" s="49" t="s">
        <v>56</v>
      </c>
      <c r="O912" s="31"/>
      <c r="P912" s="30" t="s">
        <v>199</v>
      </c>
      <c r="Q912" s="30">
        <v>11</v>
      </c>
      <c r="R912" s="31" t="str">
        <f t="shared" si="408"/>
        <v>NA</v>
      </c>
      <c r="S912" s="31"/>
      <c r="T912" s="31"/>
      <c r="U912" s="30" t="s">
        <v>1425</v>
      </c>
      <c r="V912" s="30">
        <v>1</v>
      </c>
      <c r="W912" s="30">
        <v>353</v>
      </c>
      <c r="X912" s="30" t="s">
        <v>29</v>
      </c>
      <c r="Y912" s="32" t="str">
        <f t="shared" si="424"/>
        <v>NA</v>
      </c>
      <c r="Z912" s="32" t="str">
        <f t="shared" si="420"/>
        <v>NA</v>
      </c>
      <c r="AA912" s="32" t="s">
        <v>8</v>
      </c>
      <c r="AB912" s="30" t="s">
        <v>9</v>
      </c>
      <c r="AC912" s="32">
        <f t="shared" si="415"/>
        <v>36.333333333333336</v>
      </c>
      <c r="AD912" s="32">
        <f t="shared" si="416"/>
        <v>36.333333333333336</v>
      </c>
      <c r="AE912" s="32" t="str">
        <f t="shared" si="417"/>
        <v>NA</v>
      </c>
      <c r="AF912" s="32" t="str">
        <f t="shared" si="421"/>
        <v>NA</v>
      </c>
      <c r="AG912" s="40" t="s">
        <v>8</v>
      </c>
      <c r="AH912" s="94" t="s">
        <v>9</v>
      </c>
      <c r="AI912" s="98">
        <v>40</v>
      </c>
      <c r="AJ912" s="94" t="s">
        <v>9</v>
      </c>
      <c r="AK912" s="98">
        <v>30</v>
      </c>
      <c r="AL912" s="94" t="s">
        <v>9</v>
      </c>
      <c r="AM912" s="32">
        <f t="shared" si="422"/>
        <v>30</v>
      </c>
      <c r="AN912" s="40">
        <f t="shared" si="423"/>
        <v>30</v>
      </c>
      <c r="AO912" s="31" t="s">
        <v>2854</v>
      </c>
      <c r="AP912" s="30">
        <v>2019</v>
      </c>
      <c r="AQ912" s="30" t="s">
        <v>1850</v>
      </c>
      <c r="AR912" s="30" t="s">
        <v>1082</v>
      </c>
      <c r="AS912" s="30" t="s">
        <v>659</v>
      </c>
      <c r="AT912" s="30" t="s">
        <v>179</v>
      </c>
      <c r="AU912" s="114" t="str">
        <f t="shared" si="407"/>
        <v>Lamme, W.S., 2019</v>
      </c>
      <c r="AV912" s="51" t="s">
        <v>1437</v>
      </c>
      <c r="AW912" s="34"/>
    </row>
    <row r="913" spans="1:49" s="23" customFormat="1" ht="13.95" customHeight="1" x14ac:dyDescent="0.3">
      <c r="A913" s="49" t="s">
        <v>88</v>
      </c>
      <c r="B913" s="98">
        <v>1.3</v>
      </c>
      <c r="C913" s="32">
        <v>1.3</v>
      </c>
      <c r="D913" s="31">
        <f t="shared" si="418"/>
        <v>0</v>
      </c>
      <c r="E913" s="32">
        <f t="shared" si="419"/>
        <v>1.3</v>
      </c>
      <c r="F913" s="98">
        <v>270</v>
      </c>
      <c r="G913" s="32">
        <f t="shared" si="406"/>
        <v>20769.23076923077</v>
      </c>
      <c r="H913" s="30" t="s">
        <v>63</v>
      </c>
      <c r="I913" s="30" t="s">
        <v>1083</v>
      </c>
      <c r="J913" s="30" t="s">
        <v>1085</v>
      </c>
      <c r="K913" s="31"/>
      <c r="L913" s="31"/>
      <c r="M913" s="49" t="s">
        <v>33</v>
      </c>
      <c r="N913" s="49" t="s">
        <v>56</v>
      </c>
      <c r="O913" s="31"/>
      <c r="P913" s="30" t="s">
        <v>199</v>
      </c>
      <c r="Q913" s="30">
        <v>11</v>
      </c>
      <c r="R913" s="31" t="str">
        <f t="shared" si="408"/>
        <v>NA</v>
      </c>
      <c r="S913" s="31"/>
      <c r="T913" s="31"/>
      <c r="U913" s="30" t="s">
        <v>1422</v>
      </c>
      <c r="V913" s="30">
        <v>1</v>
      </c>
      <c r="W913" s="30">
        <f t="shared" ref="W913:W925" si="425">273+90</f>
        <v>363</v>
      </c>
      <c r="X913" s="30" t="s">
        <v>95</v>
      </c>
      <c r="Y913" s="32" t="str">
        <f t="shared" si="424"/>
        <v>NA</v>
      </c>
      <c r="Z913" s="32" t="str">
        <f t="shared" si="420"/>
        <v>NA</v>
      </c>
      <c r="AA913" s="32" t="s">
        <v>8</v>
      </c>
      <c r="AB913" s="30" t="s">
        <v>9</v>
      </c>
      <c r="AC913" s="32">
        <v>100</v>
      </c>
      <c r="AD913" s="32">
        <f t="shared" si="416"/>
        <v>100</v>
      </c>
      <c r="AE913" s="32" t="str">
        <f t="shared" si="417"/>
        <v>NA</v>
      </c>
      <c r="AF913" s="32">
        <f t="shared" si="421"/>
        <v>7</v>
      </c>
      <c r="AG913" s="98">
        <v>7</v>
      </c>
      <c r="AH913" s="94" t="s">
        <v>9</v>
      </c>
      <c r="AI913" s="40" t="s">
        <v>8</v>
      </c>
      <c r="AJ913" s="94" t="s">
        <v>9</v>
      </c>
      <c r="AK913" s="98">
        <v>9</v>
      </c>
      <c r="AL913" s="94">
        <v>2</v>
      </c>
      <c r="AM913" s="32">
        <f t="shared" si="422"/>
        <v>7</v>
      </c>
      <c r="AN913" s="40">
        <f t="shared" si="423"/>
        <v>7</v>
      </c>
      <c r="AO913" s="31" t="s">
        <v>2854</v>
      </c>
      <c r="AP913" s="30">
        <v>2019</v>
      </c>
      <c r="AQ913" s="30" t="s">
        <v>1850</v>
      </c>
      <c r="AR913" s="30" t="s">
        <v>1082</v>
      </c>
      <c r="AS913" s="30" t="s">
        <v>659</v>
      </c>
      <c r="AT913" s="30" t="s">
        <v>179</v>
      </c>
      <c r="AU913" s="114" t="str">
        <f t="shared" si="407"/>
        <v>Lamme, W.S., 2019</v>
      </c>
      <c r="AV913" s="51" t="s">
        <v>1941</v>
      </c>
      <c r="AW913" s="34"/>
    </row>
    <row r="914" spans="1:49" s="23" customFormat="1" ht="13.95" customHeight="1" x14ac:dyDescent="0.3">
      <c r="A914" s="49" t="s">
        <v>88</v>
      </c>
      <c r="B914" s="98">
        <v>2</v>
      </c>
      <c r="C914" s="32">
        <v>1.8</v>
      </c>
      <c r="D914" s="31">
        <f t="shared" si="418"/>
        <v>9.9999999999999978E-2</v>
      </c>
      <c r="E914" s="32">
        <f t="shared" si="419"/>
        <v>2</v>
      </c>
      <c r="F914" s="98">
        <v>270</v>
      </c>
      <c r="G914" s="32">
        <f t="shared" si="406"/>
        <v>13500</v>
      </c>
      <c r="H914" s="30" t="s">
        <v>63</v>
      </c>
      <c r="I914" s="30" t="s">
        <v>1083</v>
      </c>
      <c r="J914" s="30" t="s">
        <v>1085</v>
      </c>
      <c r="K914" s="31"/>
      <c r="L914" s="31"/>
      <c r="M914" s="49" t="s">
        <v>33</v>
      </c>
      <c r="N914" s="49" t="s">
        <v>56</v>
      </c>
      <c r="O914" s="31"/>
      <c r="P914" s="30" t="s">
        <v>199</v>
      </c>
      <c r="Q914" s="30">
        <v>11</v>
      </c>
      <c r="R914" s="31" t="str">
        <f t="shared" si="408"/>
        <v>NA</v>
      </c>
      <c r="S914" s="31"/>
      <c r="T914" s="31"/>
      <c r="U914" s="30" t="s">
        <v>1422</v>
      </c>
      <c r="V914" s="30">
        <v>1</v>
      </c>
      <c r="W914" s="30">
        <f t="shared" si="425"/>
        <v>363</v>
      </c>
      <c r="X914" s="30" t="s">
        <v>95</v>
      </c>
      <c r="Y914" s="32" t="str">
        <f t="shared" si="424"/>
        <v>NA</v>
      </c>
      <c r="Z914" s="32" t="str">
        <f t="shared" si="420"/>
        <v>NA</v>
      </c>
      <c r="AA914" s="32" t="s">
        <v>8</v>
      </c>
      <c r="AB914" s="30" t="s">
        <v>9</v>
      </c>
      <c r="AC914" s="32">
        <v>100</v>
      </c>
      <c r="AD914" s="32">
        <f t="shared" si="416"/>
        <v>100</v>
      </c>
      <c r="AE914" s="32" t="str">
        <f t="shared" si="417"/>
        <v>NA</v>
      </c>
      <c r="AF914" s="32">
        <f t="shared" si="421"/>
        <v>8</v>
      </c>
      <c r="AG914" s="98">
        <v>8</v>
      </c>
      <c r="AH914" s="94" t="s">
        <v>9</v>
      </c>
      <c r="AI914" s="40" t="s">
        <v>8</v>
      </c>
      <c r="AJ914" s="94" t="s">
        <v>9</v>
      </c>
      <c r="AK914" s="98">
        <v>14</v>
      </c>
      <c r="AL914" s="94">
        <v>3</v>
      </c>
      <c r="AM914" s="32">
        <f t="shared" si="422"/>
        <v>8</v>
      </c>
      <c r="AN914" s="40">
        <f t="shared" si="423"/>
        <v>8</v>
      </c>
      <c r="AO914" s="31" t="s">
        <v>2854</v>
      </c>
      <c r="AP914" s="30">
        <v>2019</v>
      </c>
      <c r="AQ914" s="30" t="s">
        <v>1850</v>
      </c>
      <c r="AR914" s="30" t="s">
        <v>1082</v>
      </c>
      <c r="AS914" s="30" t="s">
        <v>659</v>
      </c>
      <c r="AT914" s="30" t="s">
        <v>179</v>
      </c>
      <c r="AU914" s="114" t="str">
        <f t="shared" si="407"/>
        <v>Lamme, W.S., 2019</v>
      </c>
      <c r="AV914" s="51" t="s">
        <v>1941</v>
      </c>
      <c r="AW914" s="34"/>
    </row>
    <row r="915" spans="1:49" s="23" customFormat="1" ht="13.95" customHeight="1" x14ac:dyDescent="0.3">
      <c r="A915" s="49" t="s">
        <v>88</v>
      </c>
      <c r="B915" s="98">
        <v>5.5</v>
      </c>
      <c r="C915" s="32">
        <v>3.9</v>
      </c>
      <c r="D915" s="31">
        <f t="shared" si="418"/>
        <v>0.29090909090909095</v>
      </c>
      <c r="E915" s="32">
        <f t="shared" si="419"/>
        <v>5.5</v>
      </c>
      <c r="F915" s="98">
        <v>270</v>
      </c>
      <c r="G915" s="32">
        <f t="shared" si="406"/>
        <v>4909.090909090909</v>
      </c>
      <c r="H915" s="30" t="s">
        <v>63</v>
      </c>
      <c r="I915" s="30" t="s">
        <v>1083</v>
      </c>
      <c r="J915" s="30" t="s">
        <v>1085</v>
      </c>
      <c r="K915" s="31"/>
      <c r="L915" s="31"/>
      <c r="M915" s="49" t="s">
        <v>33</v>
      </c>
      <c r="N915" s="49" t="s">
        <v>56</v>
      </c>
      <c r="O915" s="31"/>
      <c r="P915" s="30" t="s">
        <v>199</v>
      </c>
      <c r="Q915" s="30">
        <v>11</v>
      </c>
      <c r="R915" s="31" t="str">
        <f t="shared" si="408"/>
        <v>NA</v>
      </c>
      <c r="S915" s="31"/>
      <c r="T915" s="31"/>
      <c r="U915" s="30" t="s">
        <v>1422</v>
      </c>
      <c r="V915" s="30">
        <v>1</v>
      </c>
      <c r="W915" s="30">
        <f t="shared" si="425"/>
        <v>363</v>
      </c>
      <c r="X915" s="30" t="s">
        <v>95</v>
      </c>
      <c r="Y915" s="32" t="str">
        <f t="shared" si="424"/>
        <v>NA</v>
      </c>
      <c r="Z915" s="32" t="str">
        <f t="shared" si="420"/>
        <v>NA</v>
      </c>
      <c r="AA915" s="32" t="s">
        <v>8</v>
      </c>
      <c r="AB915" s="30" t="s">
        <v>9</v>
      </c>
      <c r="AC915" s="32">
        <v>100</v>
      </c>
      <c r="AD915" s="32">
        <f t="shared" si="416"/>
        <v>100</v>
      </c>
      <c r="AE915" s="32" t="str">
        <f t="shared" si="417"/>
        <v>NA</v>
      </c>
      <c r="AF915" s="32">
        <f t="shared" si="421"/>
        <v>6</v>
      </c>
      <c r="AG915" s="98">
        <v>6</v>
      </c>
      <c r="AH915" s="94" t="s">
        <v>9</v>
      </c>
      <c r="AI915" s="40" t="s">
        <v>8</v>
      </c>
      <c r="AJ915" s="94" t="s">
        <v>9</v>
      </c>
      <c r="AK915" s="98">
        <v>8</v>
      </c>
      <c r="AL915" s="94">
        <v>3</v>
      </c>
      <c r="AM915" s="32">
        <f t="shared" si="422"/>
        <v>6</v>
      </c>
      <c r="AN915" s="40">
        <f t="shared" si="423"/>
        <v>6</v>
      </c>
      <c r="AO915" s="31" t="s">
        <v>2854</v>
      </c>
      <c r="AP915" s="30">
        <v>2019</v>
      </c>
      <c r="AQ915" s="30" t="s">
        <v>1850</v>
      </c>
      <c r="AR915" s="30" t="s">
        <v>1082</v>
      </c>
      <c r="AS915" s="30" t="s">
        <v>659</v>
      </c>
      <c r="AT915" s="30" t="s">
        <v>179</v>
      </c>
      <c r="AU915" s="114" t="str">
        <f t="shared" si="407"/>
        <v>Lamme, W.S., 2019</v>
      </c>
      <c r="AV915" s="51" t="s">
        <v>1941</v>
      </c>
      <c r="AW915" s="34"/>
    </row>
    <row r="916" spans="1:49" s="23" customFormat="1" ht="13.95" customHeight="1" x14ac:dyDescent="0.3">
      <c r="A916" s="49" t="s">
        <v>88</v>
      </c>
      <c r="B916" s="98">
        <v>11.2</v>
      </c>
      <c r="C916" s="32">
        <v>3.7</v>
      </c>
      <c r="D916" s="31">
        <f t="shared" si="418"/>
        <v>0.6696428571428571</v>
      </c>
      <c r="E916" s="32">
        <f t="shared" si="419"/>
        <v>11.2</v>
      </c>
      <c r="F916" s="98">
        <v>270</v>
      </c>
      <c r="G916" s="32">
        <f t="shared" si="406"/>
        <v>2410.7142857142858</v>
      </c>
      <c r="H916" s="30" t="s">
        <v>63</v>
      </c>
      <c r="I916" s="30" t="s">
        <v>1083</v>
      </c>
      <c r="J916" s="30" t="s">
        <v>1085</v>
      </c>
      <c r="K916" s="31"/>
      <c r="L916" s="31"/>
      <c r="M916" s="49" t="s">
        <v>33</v>
      </c>
      <c r="N916" s="49" t="s">
        <v>56</v>
      </c>
      <c r="O916" s="31"/>
      <c r="P916" s="30" t="s">
        <v>199</v>
      </c>
      <c r="Q916" s="30">
        <v>11</v>
      </c>
      <c r="R916" s="31" t="str">
        <f t="shared" si="408"/>
        <v>NA</v>
      </c>
      <c r="S916" s="31"/>
      <c r="T916" s="31"/>
      <c r="U916" s="30" t="s">
        <v>1422</v>
      </c>
      <c r="V916" s="30">
        <v>1</v>
      </c>
      <c r="W916" s="30">
        <f t="shared" si="425"/>
        <v>363</v>
      </c>
      <c r="X916" s="30" t="s">
        <v>95</v>
      </c>
      <c r="Y916" s="32" t="str">
        <f t="shared" si="424"/>
        <v>NA</v>
      </c>
      <c r="Z916" s="32" t="str">
        <f t="shared" si="420"/>
        <v>NA</v>
      </c>
      <c r="AA916" s="32" t="s">
        <v>8</v>
      </c>
      <c r="AB916" s="30" t="s">
        <v>9</v>
      </c>
      <c r="AC916" s="32">
        <v>100</v>
      </c>
      <c r="AD916" s="32">
        <f t="shared" si="416"/>
        <v>100</v>
      </c>
      <c r="AE916" s="32" t="str">
        <f t="shared" si="417"/>
        <v>NA</v>
      </c>
      <c r="AF916" s="32">
        <f t="shared" si="421"/>
        <v>8</v>
      </c>
      <c r="AG916" s="98">
        <v>8</v>
      </c>
      <c r="AH916" s="94" t="s">
        <v>9</v>
      </c>
      <c r="AI916" s="40" t="s">
        <v>8</v>
      </c>
      <c r="AJ916" s="94" t="s">
        <v>9</v>
      </c>
      <c r="AK916" s="98">
        <v>14</v>
      </c>
      <c r="AL916" s="94">
        <v>3</v>
      </c>
      <c r="AM916" s="32">
        <f t="shared" si="422"/>
        <v>8</v>
      </c>
      <c r="AN916" s="40">
        <f t="shared" si="423"/>
        <v>8</v>
      </c>
      <c r="AO916" s="31" t="s">
        <v>2854</v>
      </c>
      <c r="AP916" s="30">
        <v>2019</v>
      </c>
      <c r="AQ916" s="30" t="s">
        <v>1850</v>
      </c>
      <c r="AR916" s="30" t="s">
        <v>1082</v>
      </c>
      <c r="AS916" s="30" t="s">
        <v>659</v>
      </c>
      <c r="AT916" s="30" t="s">
        <v>179</v>
      </c>
      <c r="AU916" s="114" t="str">
        <f t="shared" si="407"/>
        <v>Lamme, W.S., 2019</v>
      </c>
      <c r="AV916" s="51" t="s">
        <v>1941</v>
      </c>
      <c r="AW916" s="34"/>
    </row>
    <row r="917" spans="1:49" s="23" customFormat="1" x14ac:dyDescent="0.3">
      <c r="A917" s="49" t="s">
        <v>88</v>
      </c>
      <c r="B917" s="98">
        <v>15.4</v>
      </c>
      <c r="C917" s="32">
        <v>3.9</v>
      </c>
      <c r="D917" s="31">
        <f t="shared" si="418"/>
        <v>0.74675324675324672</v>
      </c>
      <c r="E917" s="32">
        <f t="shared" si="419"/>
        <v>15.4</v>
      </c>
      <c r="F917" s="98">
        <v>270</v>
      </c>
      <c r="G917" s="32">
        <f t="shared" si="406"/>
        <v>1753.2467532467533</v>
      </c>
      <c r="H917" s="30" t="s">
        <v>63</v>
      </c>
      <c r="I917" s="30" t="s">
        <v>1083</v>
      </c>
      <c r="J917" s="30" t="s">
        <v>1085</v>
      </c>
      <c r="K917" s="31"/>
      <c r="L917" s="31"/>
      <c r="M917" s="49" t="s">
        <v>33</v>
      </c>
      <c r="N917" s="49" t="s">
        <v>56</v>
      </c>
      <c r="O917" s="31"/>
      <c r="P917" s="30" t="s">
        <v>199</v>
      </c>
      <c r="Q917" s="30">
        <v>11</v>
      </c>
      <c r="R917" s="31" t="str">
        <f t="shared" si="408"/>
        <v>NA</v>
      </c>
      <c r="S917" s="31"/>
      <c r="T917" s="31"/>
      <c r="U917" s="30" t="s">
        <v>1422</v>
      </c>
      <c r="V917" s="30">
        <v>1</v>
      </c>
      <c r="W917" s="30">
        <f t="shared" si="425"/>
        <v>363</v>
      </c>
      <c r="X917" s="30" t="s">
        <v>95</v>
      </c>
      <c r="Y917" s="32" t="str">
        <f t="shared" si="424"/>
        <v>NA</v>
      </c>
      <c r="Z917" s="32" t="str">
        <f t="shared" si="420"/>
        <v>NA</v>
      </c>
      <c r="AA917" s="32" t="s">
        <v>8</v>
      </c>
      <c r="AB917" s="30" t="s">
        <v>9</v>
      </c>
      <c r="AC917" s="32">
        <v>100</v>
      </c>
      <c r="AD917" s="32">
        <f t="shared" si="416"/>
        <v>100</v>
      </c>
      <c r="AE917" s="32" t="str">
        <f t="shared" si="417"/>
        <v>NA</v>
      </c>
      <c r="AF917" s="32">
        <f t="shared" si="421"/>
        <v>8</v>
      </c>
      <c r="AG917" s="98">
        <v>8</v>
      </c>
      <c r="AH917" s="94" t="s">
        <v>9</v>
      </c>
      <c r="AI917" s="40" t="s">
        <v>8</v>
      </c>
      <c r="AJ917" s="94" t="s">
        <v>9</v>
      </c>
      <c r="AK917" s="98">
        <v>10</v>
      </c>
      <c r="AL917" s="94">
        <v>2</v>
      </c>
      <c r="AM917" s="32">
        <f t="shared" si="422"/>
        <v>8</v>
      </c>
      <c r="AN917" s="40">
        <f t="shared" si="423"/>
        <v>8</v>
      </c>
      <c r="AO917" s="31" t="s">
        <v>2854</v>
      </c>
      <c r="AP917" s="30">
        <v>2019</v>
      </c>
      <c r="AQ917" s="30" t="s">
        <v>1850</v>
      </c>
      <c r="AR917" s="30" t="s">
        <v>1082</v>
      </c>
      <c r="AS917" s="30" t="s">
        <v>659</v>
      </c>
      <c r="AT917" s="30" t="s">
        <v>179</v>
      </c>
      <c r="AU917" s="114" t="str">
        <f t="shared" si="407"/>
        <v>Lamme, W.S., 2019</v>
      </c>
      <c r="AV917" s="51" t="s">
        <v>1941</v>
      </c>
      <c r="AW917" s="34"/>
    </row>
    <row r="918" spans="1:49" s="23" customFormat="1" x14ac:dyDescent="0.3">
      <c r="A918" s="49" t="s">
        <v>88</v>
      </c>
      <c r="B918" s="98">
        <v>2.1</v>
      </c>
      <c r="C918" s="32">
        <v>1</v>
      </c>
      <c r="D918" s="31">
        <f t="shared" si="418"/>
        <v>0.52380952380952384</v>
      </c>
      <c r="E918" s="32">
        <f t="shared" si="419"/>
        <v>2.1</v>
      </c>
      <c r="F918" s="98">
        <v>270</v>
      </c>
      <c r="G918" s="32">
        <f t="shared" si="406"/>
        <v>12857.142857142857</v>
      </c>
      <c r="H918" s="30" t="s">
        <v>63</v>
      </c>
      <c r="I918" s="30" t="s">
        <v>1083</v>
      </c>
      <c r="J918" s="30" t="s">
        <v>1085</v>
      </c>
      <c r="K918" s="31"/>
      <c r="L918" s="31"/>
      <c r="M918" s="49" t="s">
        <v>33</v>
      </c>
      <c r="N918" s="49" t="s">
        <v>56</v>
      </c>
      <c r="O918" s="31"/>
      <c r="P918" s="30" t="s">
        <v>199</v>
      </c>
      <c r="Q918" s="30">
        <v>11</v>
      </c>
      <c r="R918" s="31" t="str">
        <f t="shared" si="408"/>
        <v>NA</v>
      </c>
      <c r="S918" s="31"/>
      <c r="T918" s="31"/>
      <c r="U918" s="30" t="s">
        <v>1422</v>
      </c>
      <c r="V918" s="30">
        <v>1</v>
      </c>
      <c r="W918" s="30">
        <f t="shared" si="425"/>
        <v>363</v>
      </c>
      <c r="X918" s="30" t="s">
        <v>95</v>
      </c>
      <c r="Y918" s="32" t="str">
        <f t="shared" si="424"/>
        <v>NA</v>
      </c>
      <c r="Z918" s="32" t="str">
        <f t="shared" si="420"/>
        <v>NA</v>
      </c>
      <c r="AA918" s="32" t="s">
        <v>8</v>
      </c>
      <c r="AB918" s="30" t="s">
        <v>9</v>
      </c>
      <c r="AC918" s="32">
        <f t="shared" si="415"/>
        <v>77.857142857142861</v>
      </c>
      <c r="AD918" s="32">
        <f t="shared" si="416"/>
        <v>77.857142857142861</v>
      </c>
      <c r="AE918" s="32" t="str">
        <f t="shared" si="417"/>
        <v>NA</v>
      </c>
      <c r="AF918" s="32">
        <f t="shared" si="421"/>
        <v>14</v>
      </c>
      <c r="AG918" s="98">
        <v>14</v>
      </c>
      <c r="AH918" s="94" t="s">
        <v>9</v>
      </c>
      <c r="AI918" s="40" t="s">
        <v>8</v>
      </c>
      <c r="AJ918" s="94" t="s">
        <v>9</v>
      </c>
      <c r="AK918" s="98">
        <v>15</v>
      </c>
      <c r="AL918" s="94">
        <v>4</v>
      </c>
      <c r="AM918" s="32">
        <f t="shared" si="422"/>
        <v>14</v>
      </c>
      <c r="AN918" s="40">
        <f t="shared" si="423"/>
        <v>14</v>
      </c>
      <c r="AO918" s="31" t="s">
        <v>2854</v>
      </c>
      <c r="AP918" s="30">
        <v>2019</v>
      </c>
      <c r="AQ918" s="30" t="s">
        <v>1850</v>
      </c>
      <c r="AR918" s="30" t="s">
        <v>1082</v>
      </c>
      <c r="AS918" s="30" t="s">
        <v>659</v>
      </c>
      <c r="AT918" s="30" t="s">
        <v>179</v>
      </c>
      <c r="AU918" s="114" t="str">
        <f t="shared" si="407"/>
        <v>Lamme, W.S., 2019</v>
      </c>
      <c r="AV918" s="51" t="s">
        <v>1940</v>
      </c>
      <c r="AW918" s="34"/>
    </row>
    <row r="919" spans="1:49" s="23" customFormat="1" x14ac:dyDescent="0.3">
      <c r="A919" s="49" t="s">
        <v>88</v>
      </c>
      <c r="B919" s="98">
        <v>3.5</v>
      </c>
      <c r="C919" s="32">
        <v>2.4</v>
      </c>
      <c r="D919" s="31">
        <f t="shared" si="418"/>
        <v>0.31428571428571433</v>
      </c>
      <c r="E919" s="32">
        <f t="shared" si="419"/>
        <v>3.5</v>
      </c>
      <c r="F919" s="98">
        <v>270</v>
      </c>
      <c r="G919" s="32">
        <f t="shared" si="406"/>
        <v>7714.2857142857147</v>
      </c>
      <c r="H919" s="30" t="s">
        <v>63</v>
      </c>
      <c r="I919" s="30" t="s">
        <v>1083</v>
      </c>
      <c r="J919" s="30" t="s">
        <v>1085</v>
      </c>
      <c r="K919" s="31"/>
      <c r="L919" s="31"/>
      <c r="M919" s="49" t="s">
        <v>33</v>
      </c>
      <c r="N919" s="49" t="s">
        <v>56</v>
      </c>
      <c r="O919" s="31"/>
      <c r="P919" s="30" t="s">
        <v>199</v>
      </c>
      <c r="Q919" s="30">
        <v>11</v>
      </c>
      <c r="R919" s="31" t="str">
        <f t="shared" si="408"/>
        <v>NA</v>
      </c>
      <c r="S919" s="31"/>
      <c r="T919" s="31"/>
      <c r="U919" s="30" t="s">
        <v>1422</v>
      </c>
      <c r="V919" s="30">
        <v>1</v>
      </c>
      <c r="W919" s="30">
        <f t="shared" si="425"/>
        <v>363</v>
      </c>
      <c r="X919" s="30" t="s">
        <v>95</v>
      </c>
      <c r="Y919" s="32" t="str">
        <f t="shared" si="424"/>
        <v>NA</v>
      </c>
      <c r="Z919" s="32" t="str">
        <f t="shared" si="420"/>
        <v>NA</v>
      </c>
      <c r="AA919" s="32" t="s">
        <v>8</v>
      </c>
      <c r="AB919" s="30" t="s">
        <v>9</v>
      </c>
      <c r="AC919" s="32">
        <v>100</v>
      </c>
      <c r="AD919" s="32">
        <f t="shared" si="416"/>
        <v>100</v>
      </c>
      <c r="AE919" s="32" t="str">
        <f t="shared" si="417"/>
        <v>NA</v>
      </c>
      <c r="AF919" s="32">
        <f t="shared" si="421"/>
        <v>10</v>
      </c>
      <c r="AG919" s="98">
        <v>10</v>
      </c>
      <c r="AH919" s="94" t="s">
        <v>9</v>
      </c>
      <c r="AI919" s="40" t="s">
        <v>8</v>
      </c>
      <c r="AJ919" s="94" t="s">
        <v>9</v>
      </c>
      <c r="AK919" s="98">
        <v>8</v>
      </c>
      <c r="AL919" s="94">
        <v>2</v>
      </c>
      <c r="AM919" s="32">
        <f t="shared" si="422"/>
        <v>10</v>
      </c>
      <c r="AN919" s="40">
        <f t="shared" si="423"/>
        <v>10</v>
      </c>
      <c r="AO919" s="31" t="s">
        <v>2854</v>
      </c>
      <c r="AP919" s="30">
        <v>2019</v>
      </c>
      <c r="AQ919" s="30" t="s">
        <v>1850</v>
      </c>
      <c r="AR919" s="30" t="s">
        <v>1082</v>
      </c>
      <c r="AS919" s="30" t="s">
        <v>659</v>
      </c>
      <c r="AT919" s="30" t="s">
        <v>179</v>
      </c>
      <c r="AU919" s="114" t="str">
        <f t="shared" si="407"/>
        <v>Lamme, W.S., 2019</v>
      </c>
      <c r="AV919" s="51" t="s">
        <v>1940</v>
      </c>
      <c r="AW919" s="34"/>
    </row>
    <row r="920" spans="1:49" s="23" customFormat="1" x14ac:dyDescent="0.3">
      <c r="A920" s="49" t="s">
        <v>88</v>
      </c>
      <c r="B920" s="98">
        <v>5.7</v>
      </c>
      <c r="C920" s="32">
        <v>4.4000000000000004</v>
      </c>
      <c r="D920" s="31">
        <f t="shared" si="418"/>
        <v>0.22807017543859645</v>
      </c>
      <c r="E920" s="32">
        <f t="shared" si="419"/>
        <v>5.7</v>
      </c>
      <c r="F920" s="98">
        <v>270</v>
      </c>
      <c r="G920" s="32">
        <f t="shared" si="406"/>
        <v>4736.8421052631575</v>
      </c>
      <c r="H920" s="30" t="s">
        <v>63</v>
      </c>
      <c r="I920" s="30" t="s">
        <v>1083</v>
      </c>
      <c r="J920" s="30" t="s">
        <v>1085</v>
      </c>
      <c r="K920" s="31"/>
      <c r="L920" s="31"/>
      <c r="M920" s="49" t="s">
        <v>33</v>
      </c>
      <c r="N920" s="49" t="s">
        <v>56</v>
      </c>
      <c r="O920" s="31"/>
      <c r="P920" s="30" t="s">
        <v>199</v>
      </c>
      <c r="Q920" s="30">
        <v>11</v>
      </c>
      <c r="R920" s="31" t="str">
        <f t="shared" si="408"/>
        <v>NA</v>
      </c>
      <c r="S920" s="31"/>
      <c r="T920" s="31"/>
      <c r="U920" s="30" t="s">
        <v>1422</v>
      </c>
      <c r="V920" s="30">
        <v>1</v>
      </c>
      <c r="W920" s="30">
        <f t="shared" si="425"/>
        <v>363</v>
      </c>
      <c r="X920" s="30" t="s">
        <v>95</v>
      </c>
      <c r="Y920" s="32" t="str">
        <f t="shared" si="424"/>
        <v>NA</v>
      </c>
      <c r="Z920" s="32" t="str">
        <f t="shared" si="420"/>
        <v>NA</v>
      </c>
      <c r="AA920" s="32" t="s">
        <v>8</v>
      </c>
      <c r="AB920" s="30" t="s">
        <v>9</v>
      </c>
      <c r="AC920" s="32">
        <f t="shared" si="415"/>
        <v>54.5</v>
      </c>
      <c r="AD920" s="32">
        <f t="shared" si="416"/>
        <v>54.5</v>
      </c>
      <c r="AE920" s="32" t="str">
        <f t="shared" si="417"/>
        <v>NA</v>
      </c>
      <c r="AF920" s="32">
        <f t="shared" si="421"/>
        <v>20</v>
      </c>
      <c r="AG920" s="98">
        <v>20</v>
      </c>
      <c r="AH920" s="94" t="s">
        <v>9</v>
      </c>
      <c r="AI920" s="98">
        <v>29</v>
      </c>
      <c r="AJ920" s="94" t="s">
        <v>9</v>
      </c>
      <c r="AK920" s="98">
        <v>11</v>
      </c>
      <c r="AL920" s="94">
        <v>3</v>
      </c>
      <c r="AM920" s="32">
        <f t="shared" si="422"/>
        <v>20</v>
      </c>
      <c r="AN920" s="40">
        <f t="shared" si="423"/>
        <v>20</v>
      </c>
      <c r="AO920" s="31" t="s">
        <v>2854</v>
      </c>
      <c r="AP920" s="30">
        <v>2019</v>
      </c>
      <c r="AQ920" s="30" t="s">
        <v>1850</v>
      </c>
      <c r="AR920" s="30" t="s">
        <v>1082</v>
      </c>
      <c r="AS920" s="30" t="s">
        <v>659</v>
      </c>
      <c r="AT920" s="30" t="s">
        <v>179</v>
      </c>
      <c r="AU920" s="114" t="str">
        <f t="shared" si="407"/>
        <v>Lamme, W.S., 2019</v>
      </c>
      <c r="AV920" s="51" t="s">
        <v>1940</v>
      </c>
      <c r="AW920" s="34"/>
    </row>
    <row r="921" spans="1:49" s="23" customFormat="1" x14ac:dyDescent="0.3">
      <c r="A921" s="49" t="s">
        <v>88</v>
      </c>
      <c r="B921" s="98">
        <v>11</v>
      </c>
      <c r="C921" s="32">
        <v>7.9</v>
      </c>
      <c r="D921" s="31">
        <f t="shared" si="418"/>
        <v>0.2818181818181818</v>
      </c>
      <c r="E921" s="32">
        <f t="shared" si="419"/>
        <v>11</v>
      </c>
      <c r="F921" s="98">
        <v>270</v>
      </c>
      <c r="G921" s="32">
        <f t="shared" si="406"/>
        <v>2454.5454545454545</v>
      </c>
      <c r="H921" s="30" t="s">
        <v>63</v>
      </c>
      <c r="I921" s="30" t="s">
        <v>1083</v>
      </c>
      <c r="J921" s="30" t="s">
        <v>1085</v>
      </c>
      <c r="K921" s="31"/>
      <c r="L921" s="31"/>
      <c r="M921" s="49" t="s">
        <v>33</v>
      </c>
      <c r="N921" s="49" t="s">
        <v>56</v>
      </c>
      <c r="O921" s="31"/>
      <c r="P921" s="30" t="s">
        <v>199</v>
      </c>
      <c r="Q921" s="30">
        <v>11</v>
      </c>
      <c r="R921" s="31" t="str">
        <f t="shared" si="408"/>
        <v>NA</v>
      </c>
      <c r="S921" s="31"/>
      <c r="T921" s="31"/>
      <c r="U921" s="30" t="s">
        <v>1422</v>
      </c>
      <c r="V921" s="30">
        <v>1</v>
      </c>
      <c r="W921" s="30">
        <f t="shared" si="425"/>
        <v>363</v>
      </c>
      <c r="X921" s="30" t="s">
        <v>95</v>
      </c>
      <c r="Y921" s="32" t="str">
        <f t="shared" si="424"/>
        <v>NA</v>
      </c>
      <c r="Z921" s="32" t="str">
        <f t="shared" si="420"/>
        <v>NA</v>
      </c>
      <c r="AA921" s="32" t="s">
        <v>8</v>
      </c>
      <c r="AB921" s="30" t="s">
        <v>9</v>
      </c>
      <c r="AC921" s="32">
        <f t="shared" si="415"/>
        <v>60.555555555555557</v>
      </c>
      <c r="AD921" s="32">
        <f t="shared" si="416"/>
        <v>60.555555555555557</v>
      </c>
      <c r="AE921" s="32" t="str">
        <f t="shared" si="417"/>
        <v>NA</v>
      </c>
      <c r="AF921" s="32">
        <f t="shared" si="421"/>
        <v>18</v>
      </c>
      <c r="AG921" s="98">
        <v>18</v>
      </c>
      <c r="AH921" s="94" t="s">
        <v>9</v>
      </c>
      <c r="AI921" s="98">
        <v>52</v>
      </c>
      <c r="AJ921" s="94" t="s">
        <v>9</v>
      </c>
      <c r="AK921" s="98">
        <v>6</v>
      </c>
      <c r="AL921" s="94">
        <v>2</v>
      </c>
      <c r="AM921" s="32">
        <f t="shared" si="422"/>
        <v>18</v>
      </c>
      <c r="AN921" s="40">
        <f t="shared" si="423"/>
        <v>18</v>
      </c>
      <c r="AO921" s="31" t="s">
        <v>2854</v>
      </c>
      <c r="AP921" s="30">
        <v>2019</v>
      </c>
      <c r="AQ921" s="30" t="s">
        <v>1850</v>
      </c>
      <c r="AR921" s="30" t="s">
        <v>1082</v>
      </c>
      <c r="AS921" s="30" t="s">
        <v>659</v>
      </c>
      <c r="AT921" s="30" t="s">
        <v>179</v>
      </c>
      <c r="AU921" s="114" t="str">
        <f t="shared" si="407"/>
        <v>Lamme, W.S., 2019</v>
      </c>
      <c r="AV921" s="51" t="s">
        <v>1940</v>
      </c>
      <c r="AW921" s="34"/>
    </row>
    <row r="922" spans="1:49" s="23" customFormat="1" x14ac:dyDescent="0.3">
      <c r="A922" s="49" t="s">
        <v>88</v>
      </c>
      <c r="B922" s="98">
        <v>15.4</v>
      </c>
      <c r="C922" s="32">
        <v>9.6</v>
      </c>
      <c r="D922" s="31">
        <f t="shared" si="418"/>
        <v>0.37662337662337664</v>
      </c>
      <c r="E922" s="32">
        <f t="shared" si="419"/>
        <v>15.4</v>
      </c>
      <c r="F922" s="98">
        <v>270</v>
      </c>
      <c r="G922" s="32">
        <f t="shared" si="406"/>
        <v>1753.2467532467533</v>
      </c>
      <c r="H922" s="30" t="s">
        <v>63</v>
      </c>
      <c r="I922" s="30" t="s">
        <v>1083</v>
      </c>
      <c r="J922" s="30" t="s">
        <v>1085</v>
      </c>
      <c r="K922" s="31"/>
      <c r="L922" s="31"/>
      <c r="M922" s="49" t="s">
        <v>33</v>
      </c>
      <c r="N922" s="49" t="s">
        <v>56</v>
      </c>
      <c r="O922" s="31"/>
      <c r="P922" s="30" t="s">
        <v>199</v>
      </c>
      <c r="Q922" s="30">
        <v>11</v>
      </c>
      <c r="R922" s="31" t="str">
        <f t="shared" si="408"/>
        <v>NA</v>
      </c>
      <c r="S922" s="31"/>
      <c r="T922" s="31"/>
      <c r="U922" s="30" t="s">
        <v>1422</v>
      </c>
      <c r="V922" s="30">
        <v>1</v>
      </c>
      <c r="W922" s="30">
        <f t="shared" si="425"/>
        <v>363</v>
      </c>
      <c r="X922" s="30" t="s">
        <v>95</v>
      </c>
      <c r="Y922" s="32" t="str">
        <f t="shared" si="424"/>
        <v>NA</v>
      </c>
      <c r="Z922" s="32" t="str">
        <f t="shared" si="420"/>
        <v>NA</v>
      </c>
      <c r="AA922" s="32" t="s">
        <v>8</v>
      </c>
      <c r="AB922" s="30" t="s">
        <v>9</v>
      </c>
      <c r="AC922" s="32">
        <f t="shared" si="415"/>
        <v>37.586206896551722</v>
      </c>
      <c r="AD922" s="32">
        <f t="shared" si="416"/>
        <v>37.586206896551722</v>
      </c>
      <c r="AE922" s="32" t="str">
        <f t="shared" si="417"/>
        <v>NA</v>
      </c>
      <c r="AF922" s="32">
        <f t="shared" si="421"/>
        <v>29</v>
      </c>
      <c r="AG922" s="98">
        <v>29</v>
      </c>
      <c r="AH922" s="94" t="s">
        <v>9</v>
      </c>
      <c r="AI922" s="98">
        <v>48</v>
      </c>
      <c r="AJ922" s="94" t="s">
        <v>9</v>
      </c>
      <c r="AK922" s="98">
        <v>10</v>
      </c>
      <c r="AL922" s="94">
        <v>3</v>
      </c>
      <c r="AM922" s="32">
        <f t="shared" si="422"/>
        <v>29</v>
      </c>
      <c r="AN922" s="40">
        <f t="shared" si="423"/>
        <v>29</v>
      </c>
      <c r="AO922" s="31" t="s">
        <v>2854</v>
      </c>
      <c r="AP922" s="30">
        <v>2019</v>
      </c>
      <c r="AQ922" s="30" t="s">
        <v>1850</v>
      </c>
      <c r="AR922" s="30" t="s">
        <v>1082</v>
      </c>
      <c r="AS922" s="30" t="s">
        <v>659</v>
      </c>
      <c r="AT922" s="30" t="s">
        <v>179</v>
      </c>
      <c r="AU922" s="114" t="str">
        <f t="shared" si="407"/>
        <v>Lamme, W.S., 2019</v>
      </c>
      <c r="AV922" s="51" t="s">
        <v>1940</v>
      </c>
      <c r="AW922" s="34"/>
    </row>
    <row r="923" spans="1:49" s="23" customFormat="1" x14ac:dyDescent="0.3">
      <c r="A923" s="49" t="s">
        <v>88</v>
      </c>
      <c r="B923" s="98">
        <v>4.8</v>
      </c>
      <c r="C923" s="32">
        <v>4.3</v>
      </c>
      <c r="D923" s="31">
        <f t="shared" si="418"/>
        <v>0.10416666666666667</v>
      </c>
      <c r="E923" s="32">
        <f t="shared" si="419"/>
        <v>4.8</v>
      </c>
      <c r="F923" s="98">
        <v>704</v>
      </c>
      <c r="G923" s="32">
        <f t="shared" si="406"/>
        <v>14666.666666666668</v>
      </c>
      <c r="H923" s="30" t="s">
        <v>63</v>
      </c>
      <c r="I923" s="30" t="s">
        <v>1001</v>
      </c>
      <c r="J923" s="30" t="s">
        <v>1084</v>
      </c>
      <c r="K923" s="31"/>
      <c r="L923" s="31"/>
      <c r="M923" s="49" t="s">
        <v>33</v>
      </c>
      <c r="N923" s="49" t="s">
        <v>56</v>
      </c>
      <c r="O923" s="31"/>
      <c r="P923" s="30" t="s">
        <v>199</v>
      </c>
      <c r="Q923" s="30">
        <v>11</v>
      </c>
      <c r="R923" s="31" t="str">
        <f t="shared" si="408"/>
        <v>NA</v>
      </c>
      <c r="S923" s="31"/>
      <c r="T923" s="31"/>
      <c r="U923" s="30" t="s">
        <v>1422</v>
      </c>
      <c r="V923" s="30">
        <v>1</v>
      </c>
      <c r="W923" s="30">
        <f t="shared" si="425"/>
        <v>363</v>
      </c>
      <c r="X923" s="30" t="s">
        <v>95</v>
      </c>
      <c r="Y923" s="32" t="str">
        <f t="shared" si="424"/>
        <v>NA</v>
      </c>
      <c r="Z923" s="32" t="str">
        <f t="shared" si="420"/>
        <v>NA</v>
      </c>
      <c r="AA923" s="32" t="s">
        <v>8</v>
      </c>
      <c r="AB923" s="30" t="s">
        <v>9</v>
      </c>
      <c r="AC923" s="32">
        <v>100</v>
      </c>
      <c r="AD923" s="32">
        <f t="shared" si="416"/>
        <v>100</v>
      </c>
      <c r="AE923" s="32" t="str">
        <f t="shared" si="417"/>
        <v>NA</v>
      </c>
      <c r="AF923" s="32">
        <f t="shared" si="421"/>
        <v>3</v>
      </c>
      <c r="AG923" s="98">
        <v>3</v>
      </c>
      <c r="AH923" s="94" t="s">
        <v>9</v>
      </c>
      <c r="AI923" s="40" t="s">
        <v>8</v>
      </c>
      <c r="AJ923" s="94" t="s">
        <v>9</v>
      </c>
      <c r="AK923" s="98">
        <v>7</v>
      </c>
      <c r="AL923" s="94">
        <v>2</v>
      </c>
      <c r="AM923" s="32">
        <f t="shared" si="422"/>
        <v>3</v>
      </c>
      <c r="AN923" s="40">
        <f t="shared" si="423"/>
        <v>3</v>
      </c>
      <c r="AO923" s="31" t="s">
        <v>2854</v>
      </c>
      <c r="AP923" s="30">
        <v>2019</v>
      </c>
      <c r="AQ923" s="30" t="s">
        <v>1850</v>
      </c>
      <c r="AR923" s="30" t="s">
        <v>1082</v>
      </c>
      <c r="AS923" s="30" t="s">
        <v>659</v>
      </c>
      <c r="AT923" s="30" t="s">
        <v>179</v>
      </c>
      <c r="AU923" s="114" t="str">
        <f t="shared" si="407"/>
        <v>Lamme, W.S., 2019</v>
      </c>
      <c r="AV923" s="51" t="s">
        <v>1940</v>
      </c>
      <c r="AW923" s="34"/>
    </row>
    <row r="924" spans="1:49" s="23" customFormat="1" x14ac:dyDescent="0.3">
      <c r="A924" s="49" t="s">
        <v>88</v>
      </c>
      <c r="B924" s="98">
        <v>11.8</v>
      </c>
      <c r="C924" s="32">
        <v>7.4</v>
      </c>
      <c r="D924" s="31">
        <f t="shared" si="418"/>
        <v>0.3728813559322034</v>
      </c>
      <c r="E924" s="32">
        <f t="shared" si="419"/>
        <v>11.8</v>
      </c>
      <c r="F924" s="98">
        <v>704</v>
      </c>
      <c r="G924" s="32">
        <f t="shared" si="406"/>
        <v>5966.1016949152536</v>
      </c>
      <c r="H924" s="30" t="s">
        <v>63</v>
      </c>
      <c r="I924" s="30" t="s">
        <v>1001</v>
      </c>
      <c r="J924" s="30" t="s">
        <v>1084</v>
      </c>
      <c r="K924" s="31"/>
      <c r="L924" s="31"/>
      <c r="M924" s="49" t="s">
        <v>33</v>
      </c>
      <c r="N924" s="49" t="s">
        <v>56</v>
      </c>
      <c r="O924" s="31"/>
      <c r="P924" s="30" t="s">
        <v>199</v>
      </c>
      <c r="Q924" s="30">
        <v>11</v>
      </c>
      <c r="R924" s="31" t="str">
        <f t="shared" si="408"/>
        <v>NA</v>
      </c>
      <c r="S924" s="31"/>
      <c r="T924" s="31"/>
      <c r="U924" s="30" t="s">
        <v>1422</v>
      </c>
      <c r="V924" s="30">
        <v>1</v>
      </c>
      <c r="W924" s="30">
        <f t="shared" si="425"/>
        <v>363</v>
      </c>
      <c r="X924" s="30" t="s">
        <v>95</v>
      </c>
      <c r="Y924" s="32" t="str">
        <f t="shared" si="424"/>
        <v>NA</v>
      </c>
      <c r="Z924" s="32" t="str">
        <f t="shared" si="420"/>
        <v>NA</v>
      </c>
      <c r="AA924" s="32" t="s">
        <v>8</v>
      </c>
      <c r="AB924" s="30" t="s">
        <v>9</v>
      </c>
      <c r="AC924" s="32">
        <v>100</v>
      </c>
      <c r="AD924" s="32">
        <f t="shared" si="416"/>
        <v>100</v>
      </c>
      <c r="AE924" s="32" t="str">
        <f t="shared" si="417"/>
        <v>NA</v>
      </c>
      <c r="AF924" s="32">
        <f t="shared" si="421"/>
        <v>8</v>
      </c>
      <c r="AG924" s="98">
        <v>8</v>
      </c>
      <c r="AH924" s="94" t="s">
        <v>9</v>
      </c>
      <c r="AI924" s="40" t="s">
        <v>8</v>
      </c>
      <c r="AJ924" s="94" t="s">
        <v>9</v>
      </c>
      <c r="AK924" s="98">
        <v>8</v>
      </c>
      <c r="AL924" s="94">
        <v>2</v>
      </c>
      <c r="AM924" s="32">
        <f t="shared" si="422"/>
        <v>8</v>
      </c>
      <c r="AN924" s="40">
        <f t="shared" si="423"/>
        <v>8</v>
      </c>
      <c r="AO924" s="31" t="s">
        <v>2854</v>
      </c>
      <c r="AP924" s="30">
        <v>2019</v>
      </c>
      <c r="AQ924" s="30" t="s">
        <v>1850</v>
      </c>
      <c r="AR924" s="30" t="s">
        <v>1082</v>
      </c>
      <c r="AS924" s="30" t="s">
        <v>659</v>
      </c>
      <c r="AT924" s="30" t="s">
        <v>179</v>
      </c>
      <c r="AU924" s="114" t="str">
        <f t="shared" si="407"/>
        <v>Lamme, W.S., 2019</v>
      </c>
      <c r="AV924" s="51" t="s">
        <v>1940</v>
      </c>
      <c r="AW924" s="34"/>
    </row>
    <row r="925" spans="1:49" s="23" customFormat="1" x14ac:dyDescent="0.3">
      <c r="A925" s="49" t="s">
        <v>88</v>
      </c>
      <c r="B925" s="98">
        <v>19.100000000000001</v>
      </c>
      <c r="C925" s="32">
        <v>10.3</v>
      </c>
      <c r="D925" s="31">
        <f t="shared" si="418"/>
        <v>0.4607329842931937</v>
      </c>
      <c r="E925" s="32">
        <f t="shared" si="419"/>
        <v>19.100000000000001</v>
      </c>
      <c r="F925" s="98">
        <v>704</v>
      </c>
      <c r="G925" s="32">
        <f t="shared" si="406"/>
        <v>3685.8638743455494</v>
      </c>
      <c r="H925" s="30" t="s">
        <v>63</v>
      </c>
      <c r="I925" s="30" t="s">
        <v>1001</v>
      </c>
      <c r="J925" s="30" t="s">
        <v>1084</v>
      </c>
      <c r="K925" s="31"/>
      <c r="L925" s="31"/>
      <c r="M925" s="49" t="s">
        <v>33</v>
      </c>
      <c r="N925" s="49" t="s">
        <v>56</v>
      </c>
      <c r="O925" s="31"/>
      <c r="P925" s="30" t="s">
        <v>199</v>
      </c>
      <c r="Q925" s="30">
        <v>11</v>
      </c>
      <c r="R925" s="31" t="str">
        <f t="shared" si="408"/>
        <v>NA</v>
      </c>
      <c r="S925" s="31"/>
      <c r="T925" s="31"/>
      <c r="U925" s="30" t="s">
        <v>1422</v>
      </c>
      <c r="V925" s="30">
        <v>1</v>
      </c>
      <c r="W925" s="30">
        <f t="shared" si="425"/>
        <v>363</v>
      </c>
      <c r="X925" s="30" t="s">
        <v>95</v>
      </c>
      <c r="Y925" s="32" t="str">
        <f t="shared" si="424"/>
        <v>NA</v>
      </c>
      <c r="Z925" s="32" t="str">
        <f t="shared" si="420"/>
        <v>NA</v>
      </c>
      <c r="AA925" s="32" t="s">
        <v>8</v>
      </c>
      <c r="AB925" s="30" t="s">
        <v>9</v>
      </c>
      <c r="AC925" s="32">
        <v>100</v>
      </c>
      <c r="AD925" s="32">
        <f t="shared" si="416"/>
        <v>100</v>
      </c>
      <c r="AE925" s="32" t="str">
        <f t="shared" si="417"/>
        <v>NA</v>
      </c>
      <c r="AF925" s="32">
        <f t="shared" si="421"/>
        <v>9</v>
      </c>
      <c r="AG925" s="98">
        <v>9</v>
      </c>
      <c r="AH925" s="94" t="s">
        <v>9</v>
      </c>
      <c r="AI925" s="98">
        <v>95</v>
      </c>
      <c r="AJ925" s="94" t="s">
        <v>9</v>
      </c>
      <c r="AK925" s="98">
        <v>9</v>
      </c>
      <c r="AL925" s="94">
        <v>2</v>
      </c>
      <c r="AM925" s="32">
        <f t="shared" si="422"/>
        <v>9</v>
      </c>
      <c r="AN925" s="40">
        <f t="shared" si="423"/>
        <v>9</v>
      </c>
      <c r="AO925" s="31" t="s">
        <v>2854</v>
      </c>
      <c r="AP925" s="30">
        <v>2019</v>
      </c>
      <c r="AQ925" s="30" t="s">
        <v>1850</v>
      </c>
      <c r="AR925" s="30" t="s">
        <v>1082</v>
      </c>
      <c r="AS925" s="30" t="s">
        <v>659</v>
      </c>
      <c r="AT925" s="30" t="s">
        <v>179</v>
      </c>
      <c r="AU925" s="114" t="str">
        <f t="shared" si="407"/>
        <v>Lamme, W.S., 2019</v>
      </c>
      <c r="AV925" s="51" t="s">
        <v>1940</v>
      </c>
      <c r="AW925" s="34"/>
    </row>
    <row r="926" spans="1:49" s="23" customFormat="1" x14ac:dyDescent="0.3">
      <c r="A926" s="30" t="s">
        <v>14</v>
      </c>
      <c r="B926" s="98">
        <v>2</v>
      </c>
      <c r="C926" s="32" t="s">
        <v>8</v>
      </c>
      <c r="D926" s="31" t="str">
        <f t="shared" si="418"/>
        <v>NA</v>
      </c>
      <c r="E926" s="32">
        <f t="shared" ref="E926:E930" si="426">IF(B926="NA",C926,B926)</f>
        <v>2</v>
      </c>
      <c r="F926" s="98">
        <v>141</v>
      </c>
      <c r="G926" s="32">
        <f t="shared" si="406"/>
        <v>7050</v>
      </c>
      <c r="H926" s="30" t="s">
        <v>22</v>
      </c>
      <c r="I926" s="30" t="s">
        <v>9</v>
      </c>
      <c r="J926" s="30" t="s">
        <v>9</v>
      </c>
      <c r="K926" s="30">
        <v>773</v>
      </c>
      <c r="L926" s="31"/>
      <c r="M926" s="30" t="s">
        <v>24</v>
      </c>
      <c r="N926" s="49" t="s">
        <v>56</v>
      </c>
      <c r="O926" s="31"/>
      <c r="P926" s="30" t="s">
        <v>199</v>
      </c>
      <c r="Q926" s="60">
        <v>8.5</v>
      </c>
      <c r="R926" s="31" t="str">
        <f t="shared" si="408"/>
        <v>NA</v>
      </c>
      <c r="S926" s="30">
        <v>2</v>
      </c>
      <c r="T926" s="30">
        <v>773</v>
      </c>
      <c r="U926" s="30" t="s">
        <v>1422</v>
      </c>
      <c r="V926" s="30">
        <v>2</v>
      </c>
      <c r="W926" s="30">
        <v>773</v>
      </c>
      <c r="X926" s="30" t="s">
        <v>17</v>
      </c>
      <c r="Y926" s="32">
        <f>IF(AND(X926="CO Chemisorption",AA926&lt;&gt;"NA",AG926&lt;&gt;"NA"),AA926*AG926*0.001,"NA")</f>
        <v>1.1220000000000001</v>
      </c>
      <c r="Z926" s="32" t="str">
        <f t="shared" ref="Z926:Z930" si="427">IF(AND(X926="H2 Chemisorption",AA926&lt;&gt;"NA",AG926&lt;&gt;"NA"),AA926*AG926*0.001,"NA")</f>
        <v>NA</v>
      </c>
      <c r="AA926" s="30">
        <v>33</v>
      </c>
      <c r="AB926" s="30" t="s">
        <v>9</v>
      </c>
      <c r="AC926" s="32" t="str">
        <f t="shared" si="415"/>
        <v>NA</v>
      </c>
      <c r="AD926" s="32">
        <f t="shared" si="416"/>
        <v>33</v>
      </c>
      <c r="AE926" s="32" t="str">
        <f t="shared" si="417"/>
        <v>NA</v>
      </c>
      <c r="AF926" s="32">
        <f t="shared" ref="AF926:AF930" si="428">IF(AND(AG926="NA",AE926&lt;&gt;"NA"),AE926,AG926)</f>
        <v>34</v>
      </c>
      <c r="AG926" s="98">
        <v>34</v>
      </c>
      <c r="AH926" s="94" t="s">
        <v>9</v>
      </c>
      <c r="AI926" s="40" t="s">
        <v>8</v>
      </c>
      <c r="AJ926" s="94" t="s">
        <v>9</v>
      </c>
      <c r="AK926" s="40" t="s">
        <v>8</v>
      </c>
      <c r="AL926" s="94" t="s">
        <v>9</v>
      </c>
      <c r="AM926" s="32">
        <f t="shared" ref="AM926:AM930" si="429">IF(AND(AF926="NA",AK926&lt;&gt;"NA"),AK926,AF926)</f>
        <v>34</v>
      </c>
      <c r="AN926" s="40">
        <f t="shared" ref="AN926:AN930" si="430">IF(AND(AM926="NA",AI926&lt;&gt;"NA"),AI926,AM926)</f>
        <v>34</v>
      </c>
      <c r="AO926" s="31" t="s">
        <v>2844</v>
      </c>
      <c r="AP926" s="30">
        <v>2019</v>
      </c>
      <c r="AQ926" s="30" t="s">
        <v>1038</v>
      </c>
      <c r="AR926" s="30" t="s">
        <v>1039</v>
      </c>
      <c r="AS926" s="30" t="s">
        <v>660</v>
      </c>
      <c r="AT926" s="30" t="s">
        <v>230</v>
      </c>
      <c r="AU926" s="114" t="str">
        <f t="shared" si="407"/>
        <v>Velin, P., 2019</v>
      </c>
      <c r="AV926" s="24"/>
      <c r="AW926" s="34" t="s">
        <v>827</v>
      </c>
    </row>
    <row r="927" spans="1:49" s="23" customFormat="1" x14ac:dyDescent="0.3">
      <c r="A927" s="30" t="s">
        <v>14</v>
      </c>
      <c r="B927" s="98">
        <v>2</v>
      </c>
      <c r="C927" s="32" t="s">
        <v>8</v>
      </c>
      <c r="D927" s="31" t="str">
        <f t="shared" si="418"/>
        <v>NA</v>
      </c>
      <c r="E927" s="32">
        <f t="shared" si="426"/>
        <v>2</v>
      </c>
      <c r="F927" s="98">
        <v>141</v>
      </c>
      <c r="G927" s="32">
        <f t="shared" si="406"/>
        <v>7050</v>
      </c>
      <c r="H927" s="30" t="s">
        <v>22</v>
      </c>
      <c r="I927" s="30" t="s">
        <v>9</v>
      </c>
      <c r="J927" s="30" t="s">
        <v>9</v>
      </c>
      <c r="K927" s="30">
        <v>773</v>
      </c>
      <c r="L927" s="31"/>
      <c r="M927" s="30" t="s">
        <v>24</v>
      </c>
      <c r="N927" s="49" t="s">
        <v>56</v>
      </c>
      <c r="O927" s="31"/>
      <c r="P927" s="30" t="s">
        <v>199</v>
      </c>
      <c r="Q927" s="60">
        <v>8.5</v>
      </c>
      <c r="R927" s="31" t="str">
        <f t="shared" si="408"/>
        <v>NA</v>
      </c>
      <c r="S927" s="30">
        <v>2</v>
      </c>
      <c r="T927" s="30">
        <v>923</v>
      </c>
      <c r="U927" s="30" t="s">
        <v>1422</v>
      </c>
      <c r="V927" s="30">
        <v>2</v>
      </c>
      <c r="W927" s="30">
        <v>773</v>
      </c>
      <c r="X927" s="30" t="s">
        <v>17</v>
      </c>
      <c r="Y927" s="32">
        <f>IF(AND(X927="CO Chemisorption",AA927&lt;&gt;"NA",AG927&lt;&gt;"NA"),AA927*AG927*0.001,"NA")</f>
        <v>1.1180000000000001</v>
      </c>
      <c r="Z927" s="32" t="str">
        <f t="shared" si="427"/>
        <v>NA</v>
      </c>
      <c r="AA927" s="30">
        <v>26</v>
      </c>
      <c r="AB927" s="30" t="s">
        <v>9</v>
      </c>
      <c r="AC927" s="32" t="str">
        <f t="shared" si="415"/>
        <v>NA</v>
      </c>
      <c r="AD927" s="32">
        <f t="shared" si="416"/>
        <v>26</v>
      </c>
      <c r="AE927" s="32" t="str">
        <f t="shared" si="417"/>
        <v>NA</v>
      </c>
      <c r="AF927" s="32">
        <f t="shared" si="428"/>
        <v>43</v>
      </c>
      <c r="AG927" s="98">
        <v>43</v>
      </c>
      <c r="AH927" s="94" t="s">
        <v>9</v>
      </c>
      <c r="AI927" s="40" t="s">
        <v>8</v>
      </c>
      <c r="AJ927" s="94" t="s">
        <v>9</v>
      </c>
      <c r="AK927" s="40" t="s">
        <v>8</v>
      </c>
      <c r="AL927" s="94" t="s">
        <v>9</v>
      </c>
      <c r="AM927" s="32">
        <f t="shared" si="429"/>
        <v>43</v>
      </c>
      <c r="AN927" s="40">
        <f t="shared" si="430"/>
        <v>43</v>
      </c>
      <c r="AO927" s="31" t="s">
        <v>2844</v>
      </c>
      <c r="AP927" s="30">
        <v>2019</v>
      </c>
      <c r="AQ927" s="30" t="s">
        <v>1038</v>
      </c>
      <c r="AR927" s="30" t="s">
        <v>1039</v>
      </c>
      <c r="AS927" s="30" t="s">
        <v>660</v>
      </c>
      <c r="AT927" s="30" t="s">
        <v>230</v>
      </c>
      <c r="AU927" s="114" t="str">
        <f t="shared" si="407"/>
        <v>Velin, P., 2019</v>
      </c>
      <c r="AV927" s="24"/>
      <c r="AW927" s="34" t="s">
        <v>827</v>
      </c>
    </row>
    <row r="928" spans="1:49" s="23" customFormat="1" x14ac:dyDescent="0.3">
      <c r="A928" s="30" t="s">
        <v>14</v>
      </c>
      <c r="B928" s="98">
        <v>2</v>
      </c>
      <c r="C928" s="32" t="s">
        <v>8</v>
      </c>
      <c r="D928" s="31" t="str">
        <f t="shared" si="418"/>
        <v>NA</v>
      </c>
      <c r="E928" s="32">
        <f t="shared" si="426"/>
        <v>2</v>
      </c>
      <c r="F928" s="98">
        <v>141</v>
      </c>
      <c r="G928" s="32">
        <f t="shared" si="406"/>
        <v>7050</v>
      </c>
      <c r="H928" s="30" t="s">
        <v>22</v>
      </c>
      <c r="I928" s="30" t="s">
        <v>9</v>
      </c>
      <c r="J928" s="30" t="s">
        <v>9</v>
      </c>
      <c r="K928" s="30">
        <v>773</v>
      </c>
      <c r="L928" s="31"/>
      <c r="M928" s="30" t="s">
        <v>24</v>
      </c>
      <c r="N928" s="49" t="s">
        <v>56</v>
      </c>
      <c r="O928" s="31"/>
      <c r="P928" s="30" t="s">
        <v>199</v>
      </c>
      <c r="Q928" s="60">
        <v>8.5</v>
      </c>
      <c r="R928" s="31" t="str">
        <f t="shared" si="408"/>
        <v>NA</v>
      </c>
      <c r="S928" s="30">
        <v>2</v>
      </c>
      <c r="T928" s="30">
        <v>1073</v>
      </c>
      <c r="U928" s="30" t="s">
        <v>1422</v>
      </c>
      <c r="V928" s="30">
        <v>2</v>
      </c>
      <c r="W928" s="30">
        <v>773</v>
      </c>
      <c r="X928" s="30" t="s">
        <v>17</v>
      </c>
      <c r="Y928" s="32">
        <f>IF(AND(X928="CO Chemisorption",AA928&lt;&gt;"NA",AG928&lt;&gt;"NA"),AA928*AG928*0.001,"NA")</f>
        <v>1.125</v>
      </c>
      <c r="Z928" s="32" t="str">
        <f t="shared" si="427"/>
        <v>NA</v>
      </c>
      <c r="AA928" s="30">
        <v>25</v>
      </c>
      <c r="AB928" s="30" t="s">
        <v>9</v>
      </c>
      <c r="AC928" s="32" t="str">
        <f t="shared" si="415"/>
        <v>NA</v>
      </c>
      <c r="AD928" s="32">
        <f t="shared" si="416"/>
        <v>25</v>
      </c>
      <c r="AE928" s="32" t="str">
        <f t="shared" si="417"/>
        <v>NA</v>
      </c>
      <c r="AF928" s="32">
        <f t="shared" si="428"/>
        <v>45</v>
      </c>
      <c r="AG928" s="98">
        <v>45</v>
      </c>
      <c r="AH928" s="94" t="s">
        <v>9</v>
      </c>
      <c r="AI928" s="40" t="s">
        <v>8</v>
      </c>
      <c r="AJ928" s="94" t="s">
        <v>9</v>
      </c>
      <c r="AK928" s="40" t="s">
        <v>8</v>
      </c>
      <c r="AL928" s="94" t="s">
        <v>9</v>
      </c>
      <c r="AM928" s="32">
        <f t="shared" si="429"/>
        <v>45</v>
      </c>
      <c r="AN928" s="40">
        <f t="shared" si="430"/>
        <v>45</v>
      </c>
      <c r="AO928" s="31" t="s">
        <v>2844</v>
      </c>
      <c r="AP928" s="30">
        <v>2019</v>
      </c>
      <c r="AQ928" s="30" t="s">
        <v>1038</v>
      </c>
      <c r="AR928" s="30" t="s">
        <v>1039</v>
      </c>
      <c r="AS928" s="30" t="s">
        <v>660</v>
      </c>
      <c r="AT928" s="30" t="s">
        <v>230</v>
      </c>
      <c r="AU928" s="114" t="str">
        <f t="shared" si="407"/>
        <v>Velin, P., 2019</v>
      </c>
      <c r="AV928" s="24"/>
      <c r="AW928" s="34" t="s">
        <v>827</v>
      </c>
    </row>
    <row r="929" spans="1:49" s="23" customFormat="1" x14ac:dyDescent="0.3">
      <c r="A929" s="30" t="s">
        <v>14</v>
      </c>
      <c r="B929" s="98">
        <v>2</v>
      </c>
      <c r="C929" s="32" t="s">
        <v>8</v>
      </c>
      <c r="D929" s="31" t="str">
        <f t="shared" si="418"/>
        <v>NA</v>
      </c>
      <c r="E929" s="32">
        <f t="shared" si="426"/>
        <v>2</v>
      </c>
      <c r="F929" s="98">
        <v>141</v>
      </c>
      <c r="G929" s="32">
        <f t="shared" si="406"/>
        <v>7050</v>
      </c>
      <c r="H929" s="30" t="s">
        <v>22</v>
      </c>
      <c r="I929" s="30" t="s">
        <v>9</v>
      </c>
      <c r="J929" s="30" t="s">
        <v>9</v>
      </c>
      <c r="K929" s="30">
        <v>773</v>
      </c>
      <c r="L929" s="31"/>
      <c r="M929" s="30" t="s">
        <v>24</v>
      </c>
      <c r="N929" s="49" t="s">
        <v>56</v>
      </c>
      <c r="O929" s="31"/>
      <c r="P929" s="30" t="s">
        <v>199</v>
      </c>
      <c r="Q929" s="60">
        <v>8.5</v>
      </c>
      <c r="R929" s="31" t="str">
        <f t="shared" si="408"/>
        <v>NA</v>
      </c>
      <c r="S929" s="30">
        <v>2</v>
      </c>
      <c r="T929" s="30">
        <v>1173</v>
      </c>
      <c r="U929" s="30" t="s">
        <v>1422</v>
      </c>
      <c r="V929" s="30">
        <v>2</v>
      </c>
      <c r="W929" s="30">
        <v>773</v>
      </c>
      <c r="X929" s="30" t="s">
        <v>17</v>
      </c>
      <c r="Y929" s="32">
        <f>IF(AND(X929="CO Chemisorption",AA929&lt;&gt;"NA",AG929&lt;&gt;"NA"),AA929*AG929*0.001,"NA")</f>
        <v>1.1000000000000001</v>
      </c>
      <c r="Z929" s="32" t="str">
        <f t="shared" si="427"/>
        <v>NA</v>
      </c>
      <c r="AA929" s="30">
        <v>10</v>
      </c>
      <c r="AB929" s="30" t="s">
        <v>9</v>
      </c>
      <c r="AC929" s="32" t="str">
        <f t="shared" si="415"/>
        <v>NA</v>
      </c>
      <c r="AD929" s="32">
        <f t="shared" si="416"/>
        <v>10</v>
      </c>
      <c r="AE929" s="32" t="str">
        <f t="shared" si="417"/>
        <v>NA</v>
      </c>
      <c r="AF929" s="32">
        <f t="shared" si="428"/>
        <v>110</v>
      </c>
      <c r="AG929" s="98">
        <v>110</v>
      </c>
      <c r="AH929" s="94" t="s">
        <v>9</v>
      </c>
      <c r="AI929" s="40" t="s">
        <v>8</v>
      </c>
      <c r="AJ929" s="94" t="s">
        <v>9</v>
      </c>
      <c r="AK929" s="40" t="s">
        <v>8</v>
      </c>
      <c r="AL929" s="94" t="s">
        <v>9</v>
      </c>
      <c r="AM929" s="32">
        <f t="shared" si="429"/>
        <v>110</v>
      </c>
      <c r="AN929" s="40">
        <f t="shared" si="430"/>
        <v>110</v>
      </c>
      <c r="AO929" s="31" t="s">
        <v>2844</v>
      </c>
      <c r="AP929" s="30">
        <v>2019</v>
      </c>
      <c r="AQ929" s="30" t="s">
        <v>1038</v>
      </c>
      <c r="AR929" s="30" t="s">
        <v>1039</v>
      </c>
      <c r="AS929" s="30" t="s">
        <v>660</v>
      </c>
      <c r="AT929" s="30" t="s">
        <v>230</v>
      </c>
      <c r="AU929" s="114" t="str">
        <f t="shared" si="407"/>
        <v>Velin, P., 2019</v>
      </c>
      <c r="AV929" s="24"/>
      <c r="AW929" s="34" t="s">
        <v>827</v>
      </c>
    </row>
    <row r="930" spans="1:49" s="23" customFormat="1" x14ac:dyDescent="0.3">
      <c r="A930" s="30" t="s">
        <v>14</v>
      </c>
      <c r="B930" s="98">
        <v>2</v>
      </c>
      <c r="C930" s="32" t="s">
        <v>8</v>
      </c>
      <c r="D930" s="31" t="str">
        <f t="shared" si="418"/>
        <v>NA</v>
      </c>
      <c r="E930" s="32">
        <f t="shared" si="426"/>
        <v>2</v>
      </c>
      <c r="F930" s="98">
        <v>109</v>
      </c>
      <c r="G930" s="32">
        <f t="shared" si="406"/>
        <v>5450</v>
      </c>
      <c r="H930" s="30" t="s">
        <v>997</v>
      </c>
      <c r="I930" s="30" t="s">
        <v>9</v>
      </c>
      <c r="J930" s="30" t="s">
        <v>9</v>
      </c>
      <c r="K930" s="30">
        <v>773</v>
      </c>
      <c r="L930" s="31"/>
      <c r="M930" s="30" t="s">
        <v>24</v>
      </c>
      <c r="N930" s="49" t="s">
        <v>56</v>
      </c>
      <c r="O930" s="31"/>
      <c r="P930" s="30" t="s">
        <v>199</v>
      </c>
      <c r="Q930" s="60">
        <v>8.5</v>
      </c>
      <c r="R930" s="31" t="str">
        <f t="shared" si="408"/>
        <v>NA</v>
      </c>
      <c r="S930" s="30">
        <v>2</v>
      </c>
      <c r="T930" s="30">
        <v>773</v>
      </c>
      <c r="U930" s="30" t="s">
        <v>1422</v>
      </c>
      <c r="V930" s="30">
        <v>2</v>
      </c>
      <c r="W930" s="30">
        <v>773</v>
      </c>
      <c r="X930" s="30" t="s">
        <v>17</v>
      </c>
      <c r="Y930" s="32">
        <f>IF(AND(X930="CO Chemisorption",AA930&lt;&gt;"NA",AG930&lt;&gt;"NA"),AA930*AG930*0.001,"NA")</f>
        <v>1.127</v>
      </c>
      <c r="Z930" s="32" t="str">
        <f t="shared" si="427"/>
        <v>NA</v>
      </c>
      <c r="AA930" s="30">
        <v>23</v>
      </c>
      <c r="AB930" s="30" t="s">
        <v>9</v>
      </c>
      <c r="AC930" s="32" t="str">
        <f t="shared" si="415"/>
        <v>NA</v>
      </c>
      <c r="AD930" s="32">
        <f t="shared" si="416"/>
        <v>23</v>
      </c>
      <c r="AE930" s="32" t="str">
        <f t="shared" si="417"/>
        <v>NA</v>
      </c>
      <c r="AF930" s="32">
        <f t="shared" si="428"/>
        <v>49</v>
      </c>
      <c r="AG930" s="98">
        <v>49</v>
      </c>
      <c r="AH930" s="94" t="s">
        <v>9</v>
      </c>
      <c r="AI930" s="40" t="s">
        <v>8</v>
      </c>
      <c r="AJ930" s="94" t="s">
        <v>9</v>
      </c>
      <c r="AK930" s="40" t="s">
        <v>8</v>
      </c>
      <c r="AL930" s="94" t="s">
        <v>9</v>
      </c>
      <c r="AM930" s="32">
        <f t="shared" si="429"/>
        <v>49</v>
      </c>
      <c r="AN930" s="40">
        <f t="shared" si="430"/>
        <v>49</v>
      </c>
      <c r="AO930" s="31" t="s">
        <v>2844</v>
      </c>
      <c r="AP930" s="30">
        <v>2019</v>
      </c>
      <c r="AQ930" s="30" t="s">
        <v>1038</v>
      </c>
      <c r="AR930" s="30" t="s">
        <v>1039</v>
      </c>
      <c r="AS930" s="30" t="s">
        <v>660</v>
      </c>
      <c r="AT930" s="30" t="s">
        <v>230</v>
      </c>
      <c r="AU930" s="114" t="str">
        <f t="shared" si="407"/>
        <v>Velin, P., 2019</v>
      </c>
      <c r="AV930" s="24"/>
      <c r="AW930" s="34" t="s">
        <v>827</v>
      </c>
    </row>
    <row r="931" spans="1:49" s="23" customFormat="1" x14ac:dyDescent="0.3">
      <c r="A931" s="30" t="s">
        <v>14</v>
      </c>
      <c r="B931" s="98">
        <v>1</v>
      </c>
      <c r="C931" s="32" t="s">
        <v>8</v>
      </c>
      <c r="D931" s="31" t="str">
        <f t="shared" si="418"/>
        <v>NA</v>
      </c>
      <c r="E931" s="32">
        <f t="shared" ref="E931:E964" si="431">IF(B931="NA",C931,B931)</f>
        <v>1</v>
      </c>
      <c r="F931" s="98">
        <v>170</v>
      </c>
      <c r="G931" s="32">
        <f t="shared" si="406"/>
        <v>17000</v>
      </c>
      <c r="H931" s="49" t="s">
        <v>1414</v>
      </c>
      <c r="I931" s="30" t="s">
        <v>947</v>
      </c>
      <c r="J931" s="30" t="s">
        <v>9</v>
      </c>
      <c r="K931" s="31"/>
      <c r="L931" s="31"/>
      <c r="M931" s="49" t="s">
        <v>33</v>
      </c>
      <c r="N931" s="49" t="s">
        <v>56</v>
      </c>
      <c r="O931" s="31"/>
      <c r="P931" s="30" t="s">
        <v>199</v>
      </c>
      <c r="Q931" s="60">
        <v>8.5</v>
      </c>
      <c r="R931" s="31" t="str">
        <f t="shared" si="408"/>
        <v>NA</v>
      </c>
      <c r="S931" s="30">
        <v>4</v>
      </c>
      <c r="T931" s="30">
        <v>823</v>
      </c>
      <c r="U931" s="31" t="s">
        <v>8</v>
      </c>
      <c r="V931" s="31"/>
      <c r="W931" s="31"/>
      <c r="X931" s="30" t="s">
        <v>29</v>
      </c>
      <c r="Y931" s="32" t="str">
        <f t="shared" ref="Y931:Y964" si="432">IF(AND(X931="CO Chemisorption",AA931&lt;&gt;"NA",AG931&lt;&gt;"NA"),AA931*AG931*0.001,"NA")</f>
        <v>NA</v>
      </c>
      <c r="Z931" s="32" t="str">
        <f t="shared" ref="Z931:Z964" si="433">IF(AND(X931="H2 Chemisorption",AA931&lt;&gt;"NA",AG931&lt;&gt;"NA"),AA931*AG931*0.001,"NA")</f>
        <v>NA</v>
      </c>
      <c r="AA931" s="32" t="s">
        <v>8</v>
      </c>
      <c r="AB931" s="30" t="s">
        <v>9</v>
      </c>
      <c r="AC931" s="32">
        <f t="shared" si="415"/>
        <v>24.222222222222221</v>
      </c>
      <c r="AD931" s="32">
        <f t="shared" si="416"/>
        <v>24.222222222222221</v>
      </c>
      <c r="AE931" s="32" t="str">
        <f t="shared" si="417"/>
        <v>NA</v>
      </c>
      <c r="AF931" s="32" t="str">
        <f t="shared" ref="AF931:AF964" si="434">IF(AND(AG931="NA",AE931&lt;&gt;"NA"),AE931,AG931)</f>
        <v>NA</v>
      </c>
      <c r="AG931" s="40" t="s">
        <v>8</v>
      </c>
      <c r="AH931" s="94" t="s">
        <v>9</v>
      </c>
      <c r="AI931" s="40" t="s">
        <v>8</v>
      </c>
      <c r="AJ931" s="94" t="s">
        <v>9</v>
      </c>
      <c r="AK931" s="98">
        <v>45</v>
      </c>
      <c r="AL931" s="94" t="s">
        <v>9</v>
      </c>
      <c r="AM931" s="32">
        <f t="shared" ref="AM931:AM964" si="435">IF(AND(AF931="NA",AK931&lt;&gt;"NA"),AK931,AF931)</f>
        <v>45</v>
      </c>
      <c r="AN931" s="40">
        <f t="shared" ref="AN931:AN964" si="436">IF(AND(AM931="NA",AI931&lt;&gt;"NA"),AI931,AM931)</f>
        <v>45</v>
      </c>
      <c r="AO931" s="31" t="s">
        <v>2844</v>
      </c>
      <c r="AP931" s="30">
        <v>2019</v>
      </c>
      <c r="AQ931" s="30" t="s">
        <v>1858</v>
      </c>
      <c r="AR931" s="30" t="s">
        <v>664</v>
      </c>
      <c r="AS931" s="30" t="s">
        <v>665</v>
      </c>
      <c r="AT931" s="30" t="s">
        <v>666</v>
      </c>
      <c r="AU931" s="114" t="str">
        <f t="shared" si="407"/>
        <v>Pham, T.H., 2019</v>
      </c>
      <c r="AV931" s="24"/>
      <c r="AW931" s="34" t="s">
        <v>827</v>
      </c>
    </row>
    <row r="932" spans="1:49" s="23" customFormat="1" x14ac:dyDescent="0.3">
      <c r="A932" s="30" t="s">
        <v>14</v>
      </c>
      <c r="B932" s="98">
        <v>1</v>
      </c>
      <c r="C932" s="32" t="s">
        <v>8</v>
      </c>
      <c r="D932" s="31" t="str">
        <f t="shared" si="418"/>
        <v>NA</v>
      </c>
      <c r="E932" s="32">
        <f t="shared" si="431"/>
        <v>1</v>
      </c>
      <c r="F932" s="98">
        <v>170</v>
      </c>
      <c r="G932" s="32">
        <f t="shared" si="406"/>
        <v>17000</v>
      </c>
      <c r="H932" s="49" t="s">
        <v>1414</v>
      </c>
      <c r="I932" s="30" t="s">
        <v>947</v>
      </c>
      <c r="J932" s="30" t="s">
        <v>9</v>
      </c>
      <c r="K932" s="31"/>
      <c r="L932" s="31"/>
      <c r="M932" s="30" t="s">
        <v>10</v>
      </c>
      <c r="N932" s="49" t="s">
        <v>56</v>
      </c>
      <c r="O932" s="31"/>
      <c r="P932" s="30" t="s">
        <v>199</v>
      </c>
      <c r="Q932" s="60">
        <v>8.5</v>
      </c>
      <c r="R932" s="31" t="str">
        <f t="shared" si="408"/>
        <v>NA</v>
      </c>
      <c r="S932" s="30">
        <v>4</v>
      </c>
      <c r="T932" s="30">
        <v>823</v>
      </c>
      <c r="U932" s="31" t="s">
        <v>8</v>
      </c>
      <c r="V932" s="31"/>
      <c r="W932" s="31"/>
      <c r="X932" s="30" t="s">
        <v>29</v>
      </c>
      <c r="Y932" s="32" t="str">
        <f t="shared" si="432"/>
        <v>NA</v>
      </c>
      <c r="Z932" s="32" t="str">
        <f t="shared" si="433"/>
        <v>NA</v>
      </c>
      <c r="AA932" s="32" t="s">
        <v>8</v>
      </c>
      <c r="AB932" s="30" t="s">
        <v>9</v>
      </c>
      <c r="AC932" s="32">
        <f t="shared" si="415"/>
        <v>24.222222222222221</v>
      </c>
      <c r="AD932" s="32">
        <f t="shared" si="416"/>
        <v>24.222222222222221</v>
      </c>
      <c r="AE932" s="32" t="str">
        <f t="shared" si="417"/>
        <v>NA</v>
      </c>
      <c r="AF932" s="32" t="str">
        <f t="shared" si="434"/>
        <v>NA</v>
      </c>
      <c r="AG932" s="40" t="s">
        <v>8</v>
      </c>
      <c r="AH932" s="94" t="s">
        <v>9</v>
      </c>
      <c r="AI932" s="40" t="s">
        <v>8</v>
      </c>
      <c r="AJ932" s="94" t="s">
        <v>9</v>
      </c>
      <c r="AK932" s="98">
        <v>45</v>
      </c>
      <c r="AL932" s="94" t="s">
        <v>9</v>
      </c>
      <c r="AM932" s="32">
        <f t="shared" si="435"/>
        <v>45</v>
      </c>
      <c r="AN932" s="40">
        <f t="shared" si="436"/>
        <v>45</v>
      </c>
      <c r="AO932" s="31" t="s">
        <v>2844</v>
      </c>
      <c r="AP932" s="30">
        <v>2019</v>
      </c>
      <c r="AQ932" s="30" t="s">
        <v>1858</v>
      </c>
      <c r="AR932" s="30" t="s">
        <v>664</v>
      </c>
      <c r="AS932" s="30" t="s">
        <v>665</v>
      </c>
      <c r="AT932" s="30" t="s">
        <v>666</v>
      </c>
      <c r="AU932" s="114" t="str">
        <f t="shared" si="407"/>
        <v>Pham, T.H., 2019</v>
      </c>
      <c r="AV932" s="24"/>
      <c r="AW932" s="34" t="s">
        <v>827</v>
      </c>
    </row>
    <row r="933" spans="1:49" s="23" customFormat="1" x14ac:dyDescent="0.3">
      <c r="A933" s="30" t="s">
        <v>88</v>
      </c>
      <c r="B933" s="98">
        <v>1</v>
      </c>
      <c r="C933" s="32" t="s">
        <v>8</v>
      </c>
      <c r="D933" s="31" t="str">
        <f t="shared" si="418"/>
        <v>NA</v>
      </c>
      <c r="E933" s="32">
        <f t="shared" si="431"/>
        <v>1</v>
      </c>
      <c r="F933" s="98">
        <v>170</v>
      </c>
      <c r="G933" s="32">
        <f t="shared" si="406"/>
        <v>17000</v>
      </c>
      <c r="H933" s="49" t="s">
        <v>1414</v>
      </c>
      <c r="I933" s="30" t="s">
        <v>947</v>
      </c>
      <c r="J933" s="30" t="s">
        <v>9</v>
      </c>
      <c r="K933" s="31"/>
      <c r="L933" s="31"/>
      <c r="M933" s="30" t="s">
        <v>10</v>
      </c>
      <c r="N933" s="49" t="s">
        <v>56</v>
      </c>
      <c r="O933" s="76">
        <v>9</v>
      </c>
      <c r="P933" s="30" t="s">
        <v>89</v>
      </c>
      <c r="Q933" s="60">
        <v>8.5</v>
      </c>
      <c r="R933" s="31">
        <f t="shared" si="408"/>
        <v>-0.5</v>
      </c>
      <c r="S933" s="30">
        <v>4</v>
      </c>
      <c r="T933" s="30">
        <v>823</v>
      </c>
      <c r="U933" s="31" t="s">
        <v>8</v>
      </c>
      <c r="V933" s="31"/>
      <c r="W933" s="31"/>
      <c r="X933" s="30" t="s">
        <v>29</v>
      </c>
      <c r="Y933" s="32" t="str">
        <f t="shared" si="432"/>
        <v>NA</v>
      </c>
      <c r="Z933" s="32" t="str">
        <f t="shared" si="433"/>
        <v>NA</v>
      </c>
      <c r="AA933" s="32" t="s">
        <v>8</v>
      </c>
      <c r="AB933" s="30" t="s">
        <v>9</v>
      </c>
      <c r="AC933" s="32">
        <f t="shared" si="415"/>
        <v>24.222222222222221</v>
      </c>
      <c r="AD933" s="32">
        <f t="shared" si="416"/>
        <v>24.222222222222221</v>
      </c>
      <c r="AE933" s="32" t="str">
        <f t="shared" si="417"/>
        <v>NA</v>
      </c>
      <c r="AF933" s="32" t="str">
        <f t="shared" si="434"/>
        <v>NA</v>
      </c>
      <c r="AG933" s="40" t="s">
        <v>8</v>
      </c>
      <c r="AH933" s="94" t="s">
        <v>9</v>
      </c>
      <c r="AI933" s="40" t="s">
        <v>8</v>
      </c>
      <c r="AJ933" s="94" t="s">
        <v>9</v>
      </c>
      <c r="AK933" s="98">
        <v>45</v>
      </c>
      <c r="AL933" s="94" t="s">
        <v>9</v>
      </c>
      <c r="AM933" s="32">
        <f t="shared" si="435"/>
        <v>45</v>
      </c>
      <c r="AN933" s="40">
        <f t="shared" si="436"/>
        <v>45</v>
      </c>
      <c r="AO933" s="31" t="s">
        <v>2844</v>
      </c>
      <c r="AP933" s="30">
        <v>2019</v>
      </c>
      <c r="AQ933" s="30" t="s">
        <v>1858</v>
      </c>
      <c r="AR933" s="30" t="s">
        <v>664</v>
      </c>
      <c r="AS933" s="30" t="s">
        <v>665</v>
      </c>
      <c r="AT933" s="30" t="s">
        <v>666</v>
      </c>
      <c r="AU933" s="114" t="str">
        <f t="shared" si="407"/>
        <v>Pham, T.H., 2019</v>
      </c>
      <c r="AV933" s="51" t="s">
        <v>1937</v>
      </c>
      <c r="AW933" s="34" t="s">
        <v>827</v>
      </c>
    </row>
    <row r="934" spans="1:49" s="23" customFormat="1" x14ac:dyDescent="0.3">
      <c r="A934" s="49" t="s">
        <v>88</v>
      </c>
      <c r="B934" s="98">
        <v>8</v>
      </c>
      <c r="C934" s="94">
        <v>8.1999999999999993</v>
      </c>
      <c r="D934" s="31">
        <f t="shared" si="418"/>
        <v>2.4999999999999911E-2</v>
      </c>
      <c r="E934" s="32">
        <f t="shared" si="431"/>
        <v>8</v>
      </c>
      <c r="F934" s="40"/>
      <c r="G934" s="32" t="s">
        <v>8</v>
      </c>
      <c r="H934" s="30" t="s">
        <v>86</v>
      </c>
      <c r="I934" s="30" t="s">
        <v>1041</v>
      </c>
      <c r="J934" s="30" t="s">
        <v>9</v>
      </c>
      <c r="K934" s="31"/>
      <c r="L934" s="31"/>
      <c r="M934" s="30" t="s">
        <v>24</v>
      </c>
      <c r="N934" s="49" t="s">
        <v>56</v>
      </c>
      <c r="O934" s="76">
        <v>8.9</v>
      </c>
      <c r="P934" s="30" t="s">
        <v>89</v>
      </c>
      <c r="Q934" s="60">
        <v>6</v>
      </c>
      <c r="R934" s="31">
        <f t="shared" si="408"/>
        <v>-2.9000000000000004</v>
      </c>
      <c r="S934" s="30">
        <v>4</v>
      </c>
      <c r="T934" s="30">
        <v>873</v>
      </c>
      <c r="U934" s="31" t="s">
        <v>8</v>
      </c>
      <c r="V934" s="31"/>
      <c r="W934" s="31"/>
      <c r="X934" s="30" t="s">
        <v>29</v>
      </c>
      <c r="Y934" s="32" t="str">
        <f t="shared" si="432"/>
        <v>NA</v>
      </c>
      <c r="Z934" s="32" t="str">
        <f t="shared" si="433"/>
        <v>NA</v>
      </c>
      <c r="AA934" s="32" t="s">
        <v>8</v>
      </c>
      <c r="AB934" s="30" t="s">
        <v>9</v>
      </c>
      <c r="AC934" s="32">
        <f t="shared" si="415"/>
        <v>14.533333333333333</v>
      </c>
      <c r="AD934" s="32">
        <f t="shared" si="416"/>
        <v>14.533333333333333</v>
      </c>
      <c r="AE934" s="32" t="str">
        <f t="shared" si="417"/>
        <v>NA</v>
      </c>
      <c r="AF934" s="32" t="str">
        <f t="shared" si="434"/>
        <v>NA</v>
      </c>
      <c r="AG934" s="40" t="s">
        <v>8</v>
      </c>
      <c r="AH934" s="94" t="s">
        <v>9</v>
      </c>
      <c r="AI934" s="40" t="s">
        <v>8</v>
      </c>
      <c r="AJ934" s="94" t="s">
        <v>9</v>
      </c>
      <c r="AK934" s="98">
        <v>75</v>
      </c>
      <c r="AL934" s="94" t="s">
        <v>9</v>
      </c>
      <c r="AM934" s="32">
        <f t="shared" si="435"/>
        <v>75</v>
      </c>
      <c r="AN934" s="40">
        <f t="shared" si="436"/>
        <v>75</v>
      </c>
      <c r="AO934" s="31" t="s">
        <v>2844</v>
      </c>
      <c r="AP934" s="30">
        <v>2019</v>
      </c>
      <c r="AQ934" s="30" t="s">
        <v>1859</v>
      </c>
      <c r="AR934" s="30" t="s">
        <v>196</v>
      </c>
      <c r="AS934" s="30" t="s">
        <v>667</v>
      </c>
      <c r="AT934" s="30" t="s">
        <v>254</v>
      </c>
      <c r="AU934" s="114" t="str">
        <f t="shared" ref="AU934:AU995" si="437">AQ934&amp;", "&amp;AP934</f>
        <v>Stonkus, O.A., 2019</v>
      </c>
      <c r="AV934" s="24"/>
      <c r="AW934" s="34" t="s">
        <v>838</v>
      </c>
    </row>
    <row r="935" spans="1:49" s="23" customFormat="1" x14ac:dyDescent="0.3">
      <c r="A935" s="49" t="s">
        <v>88</v>
      </c>
      <c r="B935" s="98">
        <v>8</v>
      </c>
      <c r="C935" s="94">
        <v>8.1999999999999993</v>
      </c>
      <c r="D935" s="31">
        <f t="shared" si="418"/>
        <v>2.4999999999999911E-2</v>
      </c>
      <c r="E935" s="32">
        <f t="shared" si="431"/>
        <v>8</v>
      </c>
      <c r="F935" s="40"/>
      <c r="G935" s="32" t="s">
        <v>8</v>
      </c>
      <c r="H935" s="30" t="s">
        <v>86</v>
      </c>
      <c r="I935" s="30" t="s">
        <v>1041</v>
      </c>
      <c r="J935" s="30" t="s">
        <v>9</v>
      </c>
      <c r="K935" s="31"/>
      <c r="L935" s="31"/>
      <c r="M935" s="30" t="s">
        <v>24</v>
      </c>
      <c r="N935" s="49" t="s">
        <v>56</v>
      </c>
      <c r="O935" s="76">
        <v>8.9</v>
      </c>
      <c r="P935" s="30" t="s">
        <v>89</v>
      </c>
      <c r="Q935" s="60">
        <v>6</v>
      </c>
      <c r="R935" s="31">
        <f t="shared" si="408"/>
        <v>-2.9000000000000004</v>
      </c>
      <c r="S935" s="30">
        <v>4</v>
      </c>
      <c r="T935" s="30">
        <v>1173</v>
      </c>
      <c r="U935" s="31" t="s">
        <v>8</v>
      </c>
      <c r="V935" s="31"/>
      <c r="W935" s="31"/>
      <c r="X935" s="30" t="s">
        <v>34</v>
      </c>
      <c r="Y935" s="32" t="str">
        <f t="shared" si="432"/>
        <v>NA</v>
      </c>
      <c r="Z935" s="32" t="str">
        <f t="shared" si="433"/>
        <v>NA</v>
      </c>
      <c r="AA935" s="32" t="s">
        <v>8</v>
      </c>
      <c r="AB935" s="30" t="s">
        <v>9</v>
      </c>
      <c r="AC935" s="32">
        <f t="shared" si="415"/>
        <v>4.7391304347826084</v>
      </c>
      <c r="AD935" s="32">
        <f t="shared" si="416"/>
        <v>4.7391304347826084</v>
      </c>
      <c r="AE935" s="32" t="str">
        <f t="shared" si="417"/>
        <v>NA</v>
      </c>
      <c r="AF935" s="32" t="str">
        <f t="shared" si="434"/>
        <v>NA</v>
      </c>
      <c r="AG935" s="40" t="s">
        <v>8</v>
      </c>
      <c r="AH935" s="94" t="s">
        <v>9</v>
      </c>
      <c r="AI935" s="98">
        <v>230</v>
      </c>
      <c r="AJ935" s="94">
        <v>20</v>
      </c>
      <c r="AK935" s="40" t="s">
        <v>8</v>
      </c>
      <c r="AL935" s="94" t="s">
        <v>9</v>
      </c>
      <c r="AM935" s="32" t="str">
        <f t="shared" si="435"/>
        <v>NA</v>
      </c>
      <c r="AN935" s="40">
        <f t="shared" si="436"/>
        <v>230</v>
      </c>
      <c r="AO935" s="31" t="s">
        <v>2844</v>
      </c>
      <c r="AP935" s="30">
        <v>2019</v>
      </c>
      <c r="AQ935" s="30" t="s">
        <v>1859</v>
      </c>
      <c r="AR935" s="30" t="s">
        <v>196</v>
      </c>
      <c r="AS935" s="30" t="s">
        <v>667</v>
      </c>
      <c r="AT935" s="30" t="s">
        <v>254</v>
      </c>
      <c r="AU935" s="114" t="str">
        <f t="shared" si="437"/>
        <v>Stonkus, O.A., 2019</v>
      </c>
      <c r="AV935" s="24"/>
      <c r="AW935" s="34" t="s">
        <v>838</v>
      </c>
    </row>
    <row r="936" spans="1:49" s="23" customFormat="1" x14ac:dyDescent="0.3">
      <c r="A936" s="49" t="s">
        <v>88</v>
      </c>
      <c r="B936" s="98">
        <v>8</v>
      </c>
      <c r="C936" s="94">
        <v>8.1999999999999993</v>
      </c>
      <c r="D936" s="31">
        <f t="shared" si="418"/>
        <v>2.4999999999999911E-2</v>
      </c>
      <c r="E936" s="32">
        <f t="shared" si="431"/>
        <v>8</v>
      </c>
      <c r="F936" s="40"/>
      <c r="G936" s="32" t="s">
        <v>8</v>
      </c>
      <c r="H936" s="30" t="s">
        <v>86</v>
      </c>
      <c r="I936" s="30" t="s">
        <v>1041</v>
      </c>
      <c r="J936" s="30" t="s">
        <v>9</v>
      </c>
      <c r="K936" s="31"/>
      <c r="L936" s="31"/>
      <c r="M936" s="30" t="s">
        <v>24</v>
      </c>
      <c r="N936" s="49" t="s">
        <v>56</v>
      </c>
      <c r="O936" s="76">
        <v>8.9</v>
      </c>
      <c r="P936" s="30" t="s">
        <v>89</v>
      </c>
      <c r="Q936" s="60">
        <v>6</v>
      </c>
      <c r="R936" s="31">
        <f t="shared" si="408"/>
        <v>-2.9000000000000004</v>
      </c>
      <c r="S936" s="30">
        <v>4</v>
      </c>
      <c r="T936" s="30">
        <v>1223</v>
      </c>
      <c r="U936" s="31" t="s">
        <v>8</v>
      </c>
      <c r="V936" s="31"/>
      <c r="W936" s="31"/>
      <c r="X936" s="30" t="s">
        <v>34</v>
      </c>
      <c r="Y936" s="32" t="str">
        <f t="shared" si="432"/>
        <v>NA</v>
      </c>
      <c r="Z936" s="32" t="str">
        <f t="shared" si="433"/>
        <v>NA</v>
      </c>
      <c r="AA936" s="32" t="s">
        <v>8</v>
      </c>
      <c r="AB936" s="30" t="s">
        <v>9</v>
      </c>
      <c r="AC936" s="32">
        <f t="shared" si="415"/>
        <v>5.1904761904761907</v>
      </c>
      <c r="AD936" s="32">
        <f t="shared" si="416"/>
        <v>5.1904761904761907</v>
      </c>
      <c r="AE936" s="32" t="str">
        <f t="shared" si="417"/>
        <v>NA</v>
      </c>
      <c r="AF936" s="32" t="str">
        <f t="shared" si="434"/>
        <v>NA</v>
      </c>
      <c r="AG936" s="40" t="s">
        <v>8</v>
      </c>
      <c r="AH936" s="94" t="s">
        <v>9</v>
      </c>
      <c r="AI936" s="98">
        <v>210</v>
      </c>
      <c r="AJ936" s="94">
        <v>20</v>
      </c>
      <c r="AK936" s="40" t="s">
        <v>8</v>
      </c>
      <c r="AL936" s="94" t="s">
        <v>9</v>
      </c>
      <c r="AM936" s="32" t="str">
        <f t="shared" si="435"/>
        <v>NA</v>
      </c>
      <c r="AN936" s="40">
        <f t="shared" si="436"/>
        <v>210</v>
      </c>
      <c r="AO936" s="31" t="s">
        <v>2844</v>
      </c>
      <c r="AP936" s="30">
        <v>2019</v>
      </c>
      <c r="AQ936" s="30" t="s">
        <v>1859</v>
      </c>
      <c r="AR936" s="30" t="s">
        <v>196</v>
      </c>
      <c r="AS936" s="30" t="s">
        <v>667</v>
      </c>
      <c r="AT936" s="30" t="s">
        <v>254</v>
      </c>
      <c r="AU936" s="114" t="str">
        <f t="shared" si="437"/>
        <v>Stonkus, O.A., 2019</v>
      </c>
      <c r="AV936" s="24"/>
      <c r="AW936" s="34" t="s">
        <v>838</v>
      </c>
    </row>
    <row r="937" spans="1:49" s="23" customFormat="1" x14ac:dyDescent="0.3">
      <c r="A937" s="49" t="s">
        <v>88</v>
      </c>
      <c r="B937" s="98">
        <v>8</v>
      </c>
      <c r="C937" s="94">
        <v>8.1999999999999993</v>
      </c>
      <c r="D937" s="31">
        <f t="shared" si="418"/>
        <v>2.4999999999999911E-2</v>
      </c>
      <c r="E937" s="32">
        <f t="shared" si="431"/>
        <v>8</v>
      </c>
      <c r="F937" s="40"/>
      <c r="G937" s="32" t="s">
        <v>8</v>
      </c>
      <c r="H937" s="30" t="s">
        <v>86</v>
      </c>
      <c r="I937" s="30" t="s">
        <v>1041</v>
      </c>
      <c r="J937" s="30" t="s">
        <v>9</v>
      </c>
      <c r="K937" s="31"/>
      <c r="L937" s="31"/>
      <c r="M937" s="30" t="s">
        <v>24</v>
      </c>
      <c r="N937" s="49" t="s">
        <v>56</v>
      </c>
      <c r="O937" s="76">
        <v>8.9</v>
      </c>
      <c r="P937" s="30" t="s">
        <v>89</v>
      </c>
      <c r="Q937" s="60">
        <v>6</v>
      </c>
      <c r="R937" s="31">
        <f t="shared" si="408"/>
        <v>-2.9000000000000004</v>
      </c>
      <c r="S937" s="30">
        <v>4</v>
      </c>
      <c r="T937" s="30">
        <v>1273</v>
      </c>
      <c r="U937" s="31" t="s">
        <v>8</v>
      </c>
      <c r="V937" s="31"/>
      <c r="W937" s="31"/>
      <c r="X937" s="30" t="s">
        <v>34</v>
      </c>
      <c r="Y937" s="32" t="str">
        <f t="shared" si="432"/>
        <v>NA</v>
      </c>
      <c r="Z937" s="32" t="str">
        <f t="shared" si="433"/>
        <v>NA</v>
      </c>
      <c r="AA937" s="32" t="s">
        <v>8</v>
      </c>
      <c r="AB937" s="30" t="s">
        <v>9</v>
      </c>
      <c r="AC937" s="32">
        <f t="shared" si="415"/>
        <v>6.0555555555555554</v>
      </c>
      <c r="AD937" s="32">
        <f t="shared" si="416"/>
        <v>6.0555555555555554</v>
      </c>
      <c r="AE937" s="32" t="str">
        <f t="shared" si="417"/>
        <v>NA</v>
      </c>
      <c r="AF937" s="32" t="str">
        <f t="shared" si="434"/>
        <v>NA</v>
      </c>
      <c r="AG937" s="40" t="s">
        <v>8</v>
      </c>
      <c r="AH937" s="94" t="s">
        <v>9</v>
      </c>
      <c r="AI937" s="98">
        <v>180</v>
      </c>
      <c r="AJ937" s="94">
        <v>10</v>
      </c>
      <c r="AK937" s="40" t="s">
        <v>8</v>
      </c>
      <c r="AL937" s="94" t="s">
        <v>9</v>
      </c>
      <c r="AM937" s="32" t="str">
        <f t="shared" si="435"/>
        <v>NA</v>
      </c>
      <c r="AN937" s="40">
        <f t="shared" si="436"/>
        <v>180</v>
      </c>
      <c r="AO937" s="31" t="s">
        <v>2844</v>
      </c>
      <c r="AP937" s="30">
        <v>2019</v>
      </c>
      <c r="AQ937" s="30" t="s">
        <v>1859</v>
      </c>
      <c r="AR937" s="30" t="s">
        <v>196</v>
      </c>
      <c r="AS937" s="30" t="s">
        <v>667</v>
      </c>
      <c r="AT937" s="30" t="s">
        <v>254</v>
      </c>
      <c r="AU937" s="114" t="str">
        <f t="shared" si="437"/>
        <v>Stonkus, O.A., 2019</v>
      </c>
      <c r="AV937" s="24"/>
      <c r="AW937" s="34" t="s">
        <v>838</v>
      </c>
    </row>
    <row r="938" spans="1:49" s="23" customFormat="1" x14ac:dyDescent="0.3">
      <c r="A938" s="49" t="s">
        <v>88</v>
      </c>
      <c r="B938" s="98">
        <v>8</v>
      </c>
      <c r="C938" s="94">
        <v>8.1999999999999993</v>
      </c>
      <c r="D938" s="31">
        <f t="shared" si="418"/>
        <v>2.4999999999999911E-2</v>
      </c>
      <c r="E938" s="32">
        <f t="shared" si="431"/>
        <v>8</v>
      </c>
      <c r="F938" s="40"/>
      <c r="G938" s="32" t="s">
        <v>8</v>
      </c>
      <c r="H938" s="30" t="s">
        <v>86</v>
      </c>
      <c r="I938" s="30" t="s">
        <v>1041</v>
      </c>
      <c r="J938" s="30" t="s">
        <v>9</v>
      </c>
      <c r="K938" s="31"/>
      <c r="L938" s="31"/>
      <c r="M938" s="30" t="s">
        <v>24</v>
      </c>
      <c r="N938" s="49" t="s">
        <v>56</v>
      </c>
      <c r="O938" s="76">
        <v>8.9</v>
      </c>
      <c r="P938" s="30" t="s">
        <v>89</v>
      </c>
      <c r="Q938" s="60">
        <v>6</v>
      </c>
      <c r="R938" s="31">
        <f t="shared" si="408"/>
        <v>-2.9000000000000004</v>
      </c>
      <c r="S938" s="30">
        <v>4</v>
      </c>
      <c r="T938" s="30">
        <v>1373</v>
      </c>
      <c r="U938" s="31" t="s">
        <v>8</v>
      </c>
      <c r="V938" s="31"/>
      <c r="W938" s="31"/>
      <c r="X938" s="30" t="s">
        <v>34</v>
      </c>
      <c r="Y938" s="32" t="str">
        <f t="shared" si="432"/>
        <v>NA</v>
      </c>
      <c r="Z938" s="32" t="str">
        <f t="shared" si="433"/>
        <v>NA</v>
      </c>
      <c r="AA938" s="32" t="s">
        <v>8</v>
      </c>
      <c r="AB938" s="30" t="s">
        <v>9</v>
      </c>
      <c r="AC938" s="32">
        <f t="shared" si="415"/>
        <v>5.7368421052631575</v>
      </c>
      <c r="AD938" s="32">
        <f t="shared" si="416"/>
        <v>5.7368421052631575</v>
      </c>
      <c r="AE938" s="32" t="str">
        <f t="shared" si="417"/>
        <v>NA</v>
      </c>
      <c r="AF938" s="32" t="str">
        <f t="shared" si="434"/>
        <v>NA</v>
      </c>
      <c r="AG938" s="40" t="s">
        <v>8</v>
      </c>
      <c r="AH938" s="94" t="s">
        <v>9</v>
      </c>
      <c r="AI938" s="98">
        <v>190</v>
      </c>
      <c r="AJ938" s="94">
        <v>10</v>
      </c>
      <c r="AK938" s="40" t="s">
        <v>8</v>
      </c>
      <c r="AL938" s="94" t="s">
        <v>9</v>
      </c>
      <c r="AM938" s="32" t="str">
        <f t="shared" si="435"/>
        <v>NA</v>
      </c>
      <c r="AN938" s="40">
        <f t="shared" si="436"/>
        <v>190</v>
      </c>
      <c r="AO938" s="31" t="s">
        <v>2844</v>
      </c>
      <c r="AP938" s="30">
        <v>2019</v>
      </c>
      <c r="AQ938" s="30" t="s">
        <v>1859</v>
      </c>
      <c r="AR938" s="30" t="s">
        <v>196</v>
      </c>
      <c r="AS938" s="30" t="s">
        <v>667</v>
      </c>
      <c r="AT938" s="30" t="s">
        <v>254</v>
      </c>
      <c r="AU938" s="114" t="str">
        <f t="shared" si="437"/>
        <v>Stonkus, O.A., 2019</v>
      </c>
      <c r="AV938" s="24"/>
      <c r="AW938" s="34" t="s">
        <v>838</v>
      </c>
    </row>
    <row r="939" spans="1:49" s="23" customFormat="1" x14ac:dyDescent="0.3">
      <c r="A939" s="49" t="s">
        <v>88</v>
      </c>
      <c r="B939" s="98">
        <v>8</v>
      </c>
      <c r="C939" s="94">
        <v>8.1999999999999993</v>
      </c>
      <c r="D939" s="31">
        <f t="shared" si="418"/>
        <v>2.4999999999999911E-2</v>
      </c>
      <c r="E939" s="32">
        <f t="shared" si="431"/>
        <v>8</v>
      </c>
      <c r="F939" s="40"/>
      <c r="G939" s="32" t="s">
        <v>8</v>
      </c>
      <c r="H939" s="30" t="s">
        <v>86</v>
      </c>
      <c r="I939" s="30" t="s">
        <v>1041</v>
      </c>
      <c r="J939" s="30" t="s">
        <v>9</v>
      </c>
      <c r="K939" s="31"/>
      <c r="L939" s="31"/>
      <c r="M939" s="30" t="s">
        <v>24</v>
      </c>
      <c r="N939" s="49" t="s">
        <v>56</v>
      </c>
      <c r="O939" s="76">
        <v>8.9</v>
      </c>
      <c r="P939" s="30" t="s">
        <v>89</v>
      </c>
      <c r="Q939" s="60">
        <v>6</v>
      </c>
      <c r="R939" s="31">
        <f t="shared" si="408"/>
        <v>-2.9000000000000004</v>
      </c>
      <c r="S939" s="30">
        <v>4</v>
      </c>
      <c r="T939" s="30">
        <v>1473</v>
      </c>
      <c r="U939" s="31" t="s">
        <v>8</v>
      </c>
      <c r="V939" s="31"/>
      <c r="W939" s="31"/>
      <c r="X939" s="30" t="s">
        <v>34</v>
      </c>
      <c r="Y939" s="32" t="str">
        <f t="shared" si="432"/>
        <v>NA</v>
      </c>
      <c r="Z939" s="32" t="str">
        <f t="shared" si="433"/>
        <v>NA</v>
      </c>
      <c r="AA939" s="32" t="s">
        <v>8</v>
      </c>
      <c r="AB939" s="30" t="s">
        <v>9</v>
      </c>
      <c r="AC939" s="32">
        <f t="shared" si="415"/>
        <v>6.4117647058823533</v>
      </c>
      <c r="AD939" s="32">
        <f t="shared" si="416"/>
        <v>6.4117647058823533</v>
      </c>
      <c r="AE939" s="32" t="str">
        <f t="shared" si="417"/>
        <v>NA</v>
      </c>
      <c r="AF939" s="32" t="str">
        <f t="shared" si="434"/>
        <v>NA</v>
      </c>
      <c r="AG939" s="40" t="s">
        <v>8</v>
      </c>
      <c r="AH939" s="94" t="s">
        <v>9</v>
      </c>
      <c r="AI939" s="98">
        <v>170</v>
      </c>
      <c r="AJ939" s="94">
        <v>10</v>
      </c>
      <c r="AK939" s="40" t="s">
        <v>8</v>
      </c>
      <c r="AL939" s="94" t="s">
        <v>9</v>
      </c>
      <c r="AM939" s="32" t="str">
        <f t="shared" si="435"/>
        <v>NA</v>
      </c>
      <c r="AN939" s="40">
        <f t="shared" si="436"/>
        <v>170</v>
      </c>
      <c r="AO939" s="31" t="s">
        <v>2844</v>
      </c>
      <c r="AP939" s="30">
        <v>2019</v>
      </c>
      <c r="AQ939" s="30" t="s">
        <v>1859</v>
      </c>
      <c r="AR939" s="30" t="s">
        <v>196</v>
      </c>
      <c r="AS939" s="30" t="s">
        <v>667</v>
      </c>
      <c r="AT939" s="30" t="s">
        <v>254</v>
      </c>
      <c r="AU939" s="114" t="str">
        <f t="shared" si="437"/>
        <v>Stonkus, O.A., 2019</v>
      </c>
      <c r="AV939" s="24"/>
      <c r="AW939" s="34" t="s">
        <v>838</v>
      </c>
    </row>
    <row r="940" spans="1:49" s="23" customFormat="1" x14ac:dyDescent="0.3">
      <c r="A940" s="30" t="s">
        <v>14</v>
      </c>
      <c r="B940" s="98">
        <v>8</v>
      </c>
      <c r="C940" s="94">
        <v>8.1</v>
      </c>
      <c r="D940" s="31">
        <f t="shared" si="418"/>
        <v>1.2499999999999956E-2</v>
      </c>
      <c r="E940" s="32">
        <f t="shared" si="431"/>
        <v>8</v>
      </c>
      <c r="F940" s="40"/>
      <c r="G940" s="32" t="s">
        <v>8</v>
      </c>
      <c r="H940" s="30" t="s">
        <v>86</v>
      </c>
      <c r="I940" s="30" t="s">
        <v>1041</v>
      </c>
      <c r="J940" s="30" t="s">
        <v>9</v>
      </c>
      <c r="K940" s="30">
        <v>723</v>
      </c>
      <c r="L940" s="30">
        <v>4</v>
      </c>
      <c r="M940" s="30" t="s">
        <v>24</v>
      </c>
      <c r="N940" s="49" t="s">
        <v>56</v>
      </c>
      <c r="O940" s="31"/>
      <c r="P940" s="30" t="s">
        <v>199</v>
      </c>
      <c r="Q940" s="60">
        <v>6</v>
      </c>
      <c r="R940" s="31" t="str">
        <f t="shared" si="408"/>
        <v>NA</v>
      </c>
      <c r="S940" s="30">
        <v>4</v>
      </c>
      <c r="T940" s="30">
        <v>873</v>
      </c>
      <c r="U940" s="31" t="s">
        <v>8</v>
      </c>
      <c r="V940" s="31"/>
      <c r="W940" s="31"/>
      <c r="X940" s="30" t="s">
        <v>29</v>
      </c>
      <c r="Y940" s="32" t="str">
        <f t="shared" si="432"/>
        <v>NA</v>
      </c>
      <c r="Z940" s="32" t="str">
        <f t="shared" si="433"/>
        <v>NA</v>
      </c>
      <c r="AA940" s="32" t="s">
        <v>8</v>
      </c>
      <c r="AB940" s="30" t="s">
        <v>9</v>
      </c>
      <c r="AC940" s="32">
        <f t="shared" si="415"/>
        <v>8.7200000000000006</v>
      </c>
      <c r="AD940" s="32">
        <f t="shared" si="416"/>
        <v>8.7200000000000006</v>
      </c>
      <c r="AE940" s="32" t="str">
        <f t="shared" si="417"/>
        <v>NA</v>
      </c>
      <c r="AF940" s="32" t="str">
        <f t="shared" si="434"/>
        <v>NA</v>
      </c>
      <c r="AG940" s="40" t="s">
        <v>8</v>
      </c>
      <c r="AH940" s="94" t="s">
        <v>9</v>
      </c>
      <c r="AI940" s="40" t="s">
        <v>8</v>
      </c>
      <c r="AJ940" s="94" t="s">
        <v>9</v>
      </c>
      <c r="AK940" s="98">
        <v>125</v>
      </c>
      <c r="AL940" s="94" t="s">
        <v>9</v>
      </c>
      <c r="AM940" s="32">
        <f t="shared" si="435"/>
        <v>125</v>
      </c>
      <c r="AN940" s="40">
        <f t="shared" si="436"/>
        <v>125</v>
      </c>
      <c r="AO940" s="31" t="s">
        <v>2844</v>
      </c>
      <c r="AP940" s="30">
        <v>2019</v>
      </c>
      <c r="AQ940" s="30" t="s">
        <v>1859</v>
      </c>
      <c r="AR940" s="30" t="s">
        <v>196</v>
      </c>
      <c r="AS940" s="30" t="s">
        <v>667</v>
      </c>
      <c r="AT940" s="30" t="s">
        <v>254</v>
      </c>
      <c r="AU940" s="114" t="str">
        <f t="shared" si="437"/>
        <v>Stonkus, O.A., 2019</v>
      </c>
      <c r="AV940" s="24"/>
      <c r="AW940" s="34" t="s">
        <v>838</v>
      </c>
    </row>
    <row r="941" spans="1:49" s="23" customFormat="1" x14ac:dyDescent="0.3">
      <c r="A941" s="30" t="s">
        <v>14</v>
      </c>
      <c r="B941" s="98">
        <v>8</v>
      </c>
      <c r="C941" s="94">
        <v>8.1</v>
      </c>
      <c r="D941" s="31">
        <f t="shared" si="418"/>
        <v>1.2499999999999956E-2</v>
      </c>
      <c r="E941" s="32">
        <f t="shared" si="431"/>
        <v>8</v>
      </c>
      <c r="F941" s="40"/>
      <c r="G941" s="32" t="s">
        <v>8</v>
      </c>
      <c r="H941" s="30" t="s">
        <v>86</v>
      </c>
      <c r="I941" s="30" t="s">
        <v>1041</v>
      </c>
      <c r="J941" s="30" t="s">
        <v>9</v>
      </c>
      <c r="K941" s="30">
        <v>723</v>
      </c>
      <c r="L941" s="30">
        <v>4</v>
      </c>
      <c r="M941" s="30" t="s">
        <v>24</v>
      </c>
      <c r="N941" s="49" t="s">
        <v>56</v>
      </c>
      <c r="O941" s="31"/>
      <c r="P941" s="30" t="s">
        <v>199</v>
      </c>
      <c r="Q941" s="60">
        <v>6</v>
      </c>
      <c r="R941" s="31" t="str">
        <f t="shared" si="408"/>
        <v>NA</v>
      </c>
      <c r="S941" s="30">
        <v>4</v>
      </c>
      <c r="T941" s="30">
        <v>1173</v>
      </c>
      <c r="U941" s="31" t="s">
        <v>8</v>
      </c>
      <c r="V941" s="31"/>
      <c r="W941" s="31"/>
      <c r="X941" s="30" t="s">
        <v>34</v>
      </c>
      <c r="Y941" s="32" t="str">
        <f t="shared" si="432"/>
        <v>NA</v>
      </c>
      <c r="Z941" s="32" t="str">
        <f t="shared" si="433"/>
        <v>NA</v>
      </c>
      <c r="AA941" s="32" t="s">
        <v>8</v>
      </c>
      <c r="AB941" s="30" t="s">
        <v>9</v>
      </c>
      <c r="AC941" s="32">
        <f t="shared" si="415"/>
        <v>9.9090909090909083</v>
      </c>
      <c r="AD941" s="32">
        <f t="shared" si="416"/>
        <v>9.9090909090909083</v>
      </c>
      <c r="AE941" s="32" t="str">
        <f t="shared" si="417"/>
        <v>NA</v>
      </c>
      <c r="AF941" s="32" t="str">
        <f t="shared" si="434"/>
        <v>NA</v>
      </c>
      <c r="AG941" s="40" t="s">
        <v>8</v>
      </c>
      <c r="AH941" s="94" t="s">
        <v>9</v>
      </c>
      <c r="AI941" s="98">
        <v>110</v>
      </c>
      <c r="AJ941" s="94">
        <v>20</v>
      </c>
      <c r="AK941" s="40" t="s">
        <v>8</v>
      </c>
      <c r="AL941" s="94" t="s">
        <v>9</v>
      </c>
      <c r="AM941" s="32" t="str">
        <f t="shared" si="435"/>
        <v>NA</v>
      </c>
      <c r="AN941" s="40">
        <f t="shared" si="436"/>
        <v>110</v>
      </c>
      <c r="AO941" s="31" t="s">
        <v>2844</v>
      </c>
      <c r="AP941" s="30">
        <v>2019</v>
      </c>
      <c r="AQ941" s="30" t="s">
        <v>1859</v>
      </c>
      <c r="AR941" s="30" t="s">
        <v>196</v>
      </c>
      <c r="AS941" s="30" t="s">
        <v>667</v>
      </c>
      <c r="AT941" s="30" t="s">
        <v>254</v>
      </c>
      <c r="AU941" s="114" t="str">
        <f t="shared" si="437"/>
        <v>Stonkus, O.A., 2019</v>
      </c>
      <c r="AV941" s="24"/>
      <c r="AW941" s="34" t="s">
        <v>838</v>
      </c>
    </row>
    <row r="942" spans="1:49" s="23" customFormat="1" x14ac:dyDescent="0.3">
      <c r="A942" s="30" t="s">
        <v>14</v>
      </c>
      <c r="B942" s="98">
        <v>8</v>
      </c>
      <c r="C942" s="94">
        <v>8.1</v>
      </c>
      <c r="D942" s="31">
        <f t="shared" si="418"/>
        <v>1.2499999999999956E-2</v>
      </c>
      <c r="E942" s="32">
        <f t="shared" si="431"/>
        <v>8</v>
      </c>
      <c r="F942" s="40"/>
      <c r="G942" s="32" t="s">
        <v>8</v>
      </c>
      <c r="H942" s="30" t="s">
        <v>86</v>
      </c>
      <c r="I942" s="30" t="s">
        <v>1041</v>
      </c>
      <c r="J942" s="30" t="s">
        <v>9</v>
      </c>
      <c r="K942" s="30">
        <v>723</v>
      </c>
      <c r="L942" s="30">
        <v>4</v>
      </c>
      <c r="M942" s="30" t="s">
        <v>24</v>
      </c>
      <c r="N942" s="49" t="s">
        <v>56</v>
      </c>
      <c r="O942" s="31"/>
      <c r="P942" s="30" t="s">
        <v>199</v>
      </c>
      <c r="Q942" s="60">
        <v>6</v>
      </c>
      <c r="R942" s="31" t="str">
        <f t="shared" si="408"/>
        <v>NA</v>
      </c>
      <c r="S942" s="30">
        <v>4</v>
      </c>
      <c r="T942" s="30">
        <v>1223</v>
      </c>
      <c r="U942" s="31" t="s">
        <v>8</v>
      </c>
      <c r="V942" s="31"/>
      <c r="W942" s="31"/>
      <c r="X942" s="30" t="s">
        <v>34</v>
      </c>
      <c r="Y942" s="32" t="str">
        <f t="shared" si="432"/>
        <v>NA</v>
      </c>
      <c r="Z942" s="32" t="str">
        <f t="shared" si="433"/>
        <v>NA</v>
      </c>
      <c r="AA942" s="32" t="s">
        <v>8</v>
      </c>
      <c r="AB942" s="30" t="s">
        <v>9</v>
      </c>
      <c r="AC942" s="32">
        <f t="shared" si="415"/>
        <v>6.0555555555555554</v>
      </c>
      <c r="AD942" s="32">
        <f t="shared" si="416"/>
        <v>6.0555555555555554</v>
      </c>
      <c r="AE942" s="32" t="str">
        <f t="shared" si="417"/>
        <v>NA</v>
      </c>
      <c r="AF942" s="32" t="str">
        <f t="shared" si="434"/>
        <v>NA</v>
      </c>
      <c r="AG942" s="40" t="s">
        <v>8</v>
      </c>
      <c r="AH942" s="94" t="s">
        <v>9</v>
      </c>
      <c r="AI942" s="98">
        <v>180</v>
      </c>
      <c r="AJ942" s="94">
        <v>20</v>
      </c>
      <c r="AK942" s="40" t="s">
        <v>8</v>
      </c>
      <c r="AL942" s="94" t="s">
        <v>9</v>
      </c>
      <c r="AM942" s="32" t="str">
        <f t="shared" si="435"/>
        <v>NA</v>
      </c>
      <c r="AN942" s="40">
        <f t="shared" si="436"/>
        <v>180</v>
      </c>
      <c r="AO942" s="31" t="s">
        <v>2844</v>
      </c>
      <c r="AP942" s="30">
        <v>2019</v>
      </c>
      <c r="AQ942" s="30" t="s">
        <v>1859</v>
      </c>
      <c r="AR942" s="30" t="s">
        <v>196</v>
      </c>
      <c r="AS942" s="30" t="s">
        <v>667</v>
      </c>
      <c r="AT942" s="30" t="s">
        <v>254</v>
      </c>
      <c r="AU942" s="114" t="str">
        <f t="shared" si="437"/>
        <v>Stonkus, O.A., 2019</v>
      </c>
      <c r="AV942" s="24"/>
      <c r="AW942" s="34" t="s">
        <v>838</v>
      </c>
    </row>
    <row r="943" spans="1:49" s="23" customFormat="1" x14ac:dyDescent="0.3">
      <c r="A943" s="30" t="s">
        <v>14</v>
      </c>
      <c r="B943" s="98">
        <v>8</v>
      </c>
      <c r="C943" s="94">
        <v>8.1</v>
      </c>
      <c r="D943" s="31">
        <f t="shared" si="418"/>
        <v>1.2499999999999956E-2</v>
      </c>
      <c r="E943" s="32">
        <f t="shared" si="431"/>
        <v>8</v>
      </c>
      <c r="F943" s="40"/>
      <c r="G943" s="32" t="s">
        <v>8</v>
      </c>
      <c r="H943" s="30" t="s">
        <v>86</v>
      </c>
      <c r="I943" s="30" t="s">
        <v>1041</v>
      </c>
      <c r="J943" s="30" t="s">
        <v>9</v>
      </c>
      <c r="K943" s="30">
        <v>723</v>
      </c>
      <c r="L943" s="30">
        <v>4</v>
      </c>
      <c r="M943" s="30" t="s">
        <v>24</v>
      </c>
      <c r="N943" s="49" t="s">
        <v>56</v>
      </c>
      <c r="O943" s="31"/>
      <c r="P943" s="30" t="s">
        <v>199</v>
      </c>
      <c r="Q943" s="60">
        <v>6</v>
      </c>
      <c r="R943" s="31" t="str">
        <f t="shared" si="408"/>
        <v>NA</v>
      </c>
      <c r="S943" s="30">
        <v>4</v>
      </c>
      <c r="T943" s="30">
        <v>1273</v>
      </c>
      <c r="U943" s="31" t="s">
        <v>8</v>
      </c>
      <c r="V943" s="31"/>
      <c r="W943" s="31"/>
      <c r="X943" s="30" t="s">
        <v>34</v>
      </c>
      <c r="Y943" s="32" t="str">
        <f t="shared" si="432"/>
        <v>NA</v>
      </c>
      <c r="Z943" s="32" t="str">
        <f t="shared" si="433"/>
        <v>NA</v>
      </c>
      <c r="AA943" s="32" t="s">
        <v>8</v>
      </c>
      <c r="AB943" s="30" t="s">
        <v>9</v>
      </c>
      <c r="AC943" s="32">
        <f t="shared" si="415"/>
        <v>3.1142857142857143</v>
      </c>
      <c r="AD943" s="32">
        <f t="shared" si="416"/>
        <v>3.1142857142857143</v>
      </c>
      <c r="AE943" s="32" t="str">
        <f t="shared" si="417"/>
        <v>NA</v>
      </c>
      <c r="AF943" s="32" t="str">
        <f t="shared" si="434"/>
        <v>NA</v>
      </c>
      <c r="AG943" s="40" t="s">
        <v>8</v>
      </c>
      <c r="AH943" s="94" t="s">
        <v>9</v>
      </c>
      <c r="AI943" s="98">
        <v>350</v>
      </c>
      <c r="AJ943" s="94">
        <v>20</v>
      </c>
      <c r="AK943" s="40" t="s">
        <v>8</v>
      </c>
      <c r="AL943" s="94" t="s">
        <v>9</v>
      </c>
      <c r="AM943" s="32" t="str">
        <f t="shared" si="435"/>
        <v>NA</v>
      </c>
      <c r="AN943" s="40">
        <f t="shared" si="436"/>
        <v>350</v>
      </c>
      <c r="AO943" s="31" t="s">
        <v>2844</v>
      </c>
      <c r="AP943" s="30">
        <v>2019</v>
      </c>
      <c r="AQ943" s="30" t="s">
        <v>1859</v>
      </c>
      <c r="AR943" s="30" t="s">
        <v>196</v>
      </c>
      <c r="AS943" s="30" t="s">
        <v>667</v>
      </c>
      <c r="AT943" s="30" t="s">
        <v>254</v>
      </c>
      <c r="AU943" s="114" t="str">
        <f t="shared" si="437"/>
        <v>Stonkus, O.A., 2019</v>
      </c>
      <c r="AV943" s="24"/>
      <c r="AW943" s="34" t="s">
        <v>838</v>
      </c>
    </row>
    <row r="944" spans="1:49" s="23" customFormat="1" x14ac:dyDescent="0.3">
      <c r="A944" s="31" t="s">
        <v>2439</v>
      </c>
      <c r="B944" s="98">
        <v>0.3</v>
      </c>
      <c r="C944" s="32" t="s">
        <v>8</v>
      </c>
      <c r="D944" s="31" t="str">
        <f t="shared" si="418"/>
        <v>NA</v>
      </c>
      <c r="E944" s="32">
        <f t="shared" si="431"/>
        <v>0.3</v>
      </c>
      <c r="F944" s="98">
        <v>95.8</v>
      </c>
      <c r="G944" s="32">
        <f t="shared" si="406"/>
        <v>31933.333333333336</v>
      </c>
      <c r="H944" s="30" t="s">
        <v>1044</v>
      </c>
      <c r="I944" s="30" t="s">
        <v>709</v>
      </c>
      <c r="J944" s="30" t="s">
        <v>1045</v>
      </c>
      <c r="K944" s="31"/>
      <c r="L944" s="31"/>
      <c r="M944" s="30" t="s">
        <v>303</v>
      </c>
      <c r="N944" s="30" t="s">
        <v>1043</v>
      </c>
      <c r="O944" s="31"/>
      <c r="P944" s="30" t="s">
        <v>199</v>
      </c>
      <c r="Q944" s="60">
        <v>8.5</v>
      </c>
      <c r="R944" s="31" t="str">
        <f t="shared" si="408"/>
        <v>NA</v>
      </c>
      <c r="S944" s="31"/>
      <c r="T944" s="31"/>
      <c r="U944" s="30" t="s">
        <v>1422</v>
      </c>
      <c r="V944" s="30">
        <v>2</v>
      </c>
      <c r="W944" s="30">
        <v>423</v>
      </c>
      <c r="X944" s="30" t="s">
        <v>17</v>
      </c>
      <c r="Y944" s="32">
        <f t="shared" si="432"/>
        <v>1.1328</v>
      </c>
      <c r="Z944" s="32" t="str">
        <f t="shared" si="433"/>
        <v>NA</v>
      </c>
      <c r="AA944" s="30">
        <v>35.4</v>
      </c>
      <c r="AB944" s="30" t="s">
        <v>9</v>
      </c>
      <c r="AC944" s="32" t="str">
        <f t="shared" si="415"/>
        <v>NA</v>
      </c>
      <c r="AD944" s="32">
        <f t="shared" si="416"/>
        <v>35.4</v>
      </c>
      <c r="AE944" s="32" t="str">
        <f t="shared" si="417"/>
        <v>NA</v>
      </c>
      <c r="AF944" s="32">
        <f t="shared" si="434"/>
        <v>32</v>
      </c>
      <c r="AG944" s="98">
        <v>32</v>
      </c>
      <c r="AH944" s="94" t="s">
        <v>9</v>
      </c>
      <c r="AI944" s="40" t="s">
        <v>8</v>
      </c>
      <c r="AJ944" s="94" t="s">
        <v>9</v>
      </c>
      <c r="AK944" s="40" t="s">
        <v>8</v>
      </c>
      <c r="AL944" s="94" t="s">
        <v>9</v>
      </c>
      <c r="AM944" s="32">
        <f t="shared" si="435"/>
        <v>32</v>
      </c>
      <c r="AN944" s="40">
        <f t="shared" si="436"/>
        <v>32</v>
      </c>
      <c r="AO944" s="31" t="s">
        <v>2854</v>
      </c>
      <c r="AP944" s="30">
        <v>2019</v>
      </c>
      <c r="AQ944" s="30" t="s">
        <v>1042</v>
      </c>
      <c r="AR944" s="30" t="s">
        <v>196</v>
      </c>
      <c r="AS944" s="30" t="s">
        <v>668</v>
      </c>
      <c r="AT944" s="30" t="s">
        <v>669</v>
      </c>
      <c r="AU944" s="114" t="str">
        <f t="shared" si="437"/>
        <v>Laskin, A.I., 2019</v>
      </c>
      <c r="AV944" s="24"/>
      <c r="AW944" s="34" t="s">
        <v>827</v>
      </c>
    </row>
    <row r="945" spans="1:49" s="23" customFormat="1" x14ac:dyDescent="0.3">
      <c r="A945" s="31" t="s">
        <v>2439</v>
      </c>
      <c r="B945" s="98">
        <v>0.3</v>
      </c>
      <c r="C945" s="32" t="s">
        <v>8</v>
      </c>
      <c r="D945" s="31" t="str">
        <f t="shared" si="418"/>
        <v>NA</v>
      </c>
      <c r="E945" s="32">
        <f t="shared" si="431"/>
        <v>0.3</v>
      </c>
      <c r="F945" s="98">
        <v>95.8</v>
      </c>
      <c r="G945" s="32">
        <f t="shared" si="406"/>
        <v>31933.333333333336</v>
      </c>
      <c r="H945" s="30" t="s">
        <v>1044</v>
      </c>
      <c r="I945" s="30" t="s">
        <v>709</v>
      </c>
      <c r="J945" s="30" t="s">
        <v>1045</v>
      </c>
      <c r="K945" s="31"/>
      <c r="L945" s="31"/>
      <c r="M945" s="30" t="s">
        <v>303</v>
      </c>
      <c r="N945" s="30" t="s">
        <v>1043</v>
      </c>
      <c r="O945" s="31"/>
      <c r="P945" s="30" t="s">
        <v>199</v>
      </c>
      <c r="Q945" s="60">
        <v>8.5</v>
      </c>
      <c r="R945" s="31" t="str">
        <f t="shared" si="408"/>
        <v>NA</v>
      </c>
      <c r="S945" s="31"/>
      <c r="T945" s="31"/>
      <c r="U945" s="30" t="s">
        <v>1422</v>
      </c>
      <c r="V945" s="30">
        <v>2</v>
      </c>
      <c r="W945" s="30">
        <v>573</v>
      </c>
      <c r="X945" s="30" t="s">
        <v>17</v>
      </c>
      <c r="Y945" s="32">
        <f t="shared" si="432"/>
        <v>1.1078000000000001</v>
      </c>
      <c r="Z945" s="32" t="str">
        <f t="shared" si="433"/>
        <v>NA</v>
      </c>
      <c r="AA945" s="30">
        <v>38.200000000000003</v>
      </c>
      <c r="AB945" s="30" t="s">
        <v>9</v>
      </c>
      <c r="AC945" s="32" t="str">
        <f t="shared" si="415"/>
        <v>NA</v>
      </c>
      <c r="AD945" s="32">
        <f t="shared" si="416"/>
        <v>38.200000000000003</v>
      </c>
      <c r="AE945" s="32" t="str">
        <f t="shared" si="417"/>
        <v>NA</v>
      </c>
      <c r="AF945" s="32">
        <f t="shared" si="434"/>
        <v>29</v>
      </c>
      <c r="AG945" s="98">
        <v>29</v>
      </c>
      <c r="AH945" s="94" t="s">
        <v>9</v>
      </c>
      <c r="AI945" s="40" t="s">
        <v>8</v>
      </c>
      <c r="AJ945" s="94" t="s">
        <v>9</v>
      </c>
      <c r="AK945" s="40" t="s">
        <v>8</v>
      </c>
      <c r="AL945" s="94" t="s">
        <v>9</v>
      </c>
      <c r="AM945" s="32">
        <f t="shared" si="435"/>
        <v>29</v>
      </c>
      <c r="AN945" s="40">
        <f t="shared" si="436"/>
        <v>29</v>
      </c>
      <c r="AO945" s="31" t="s">
        <v>2854</v>
      </c>
      <c r="AP945" s="30">
        <v>2019</v>
      </c>
      <c r="AQ945" s="30" t="s">
        <v>1042</v>
      </c>
      <c r="AR945" s="30" t="s">
        <v>196</v>
      </c>
      <c r="AS945" s="30" t="s">
        <v>668</v>
      </c>
      <c r="AT945" s="30" t="s">
        <v>669</v>
      </c>
      <c r="AU945" s="114" t="str">
        <f t="shared" si="437"/>
        <v>Laskin, A.I., 2019</v>
      </c>
      <c r="AV945" s="24"/>
      <c r="AW945" s="34" t="s">
        <v>827</v>
      </c>
    </row>
    <row r="946" spans="1:49" s="23" customFormat="1" x14ac:dyDescent="0.3">
      <c r="A946" s="31" t="s">
        <v>2439</v>
      </c>
      <c r="B946" s="98">
        <v>0.3</v>
      </c>
      <c r="C946" s="32" t="s">
        <v>8</v>
      </c>
      <c r="D946" s="31" t="str">
        <f t="shared" si="418"/>
        <v>NA</v>
      </c>
      <c r="E946" s="32">
        <f t="shared" si="431"/>
        <v>0.3</v>
      </c>
      <c r="F946" s="98">
        <v>95.8</v>
      </c>
      <c r="G946" s="32">
        <f t="shared" si="406"/>
        <v>31933.333333333336</v>
      </c>
      <c r="H946" s="30" t="s">
        <v>1044</v>
      </c>
      <c r="I946" s="30" t="s">
        <v>709</v>
      </c>
      <c r="J946" s="30" t="s">
        <v>1045</v>
      </c>
      <c r="K946" s="31"/>
      <c r="L946" s="31"/>
      <c r="M946" s="30" t="s">
        <v>303</v>
      </c>
      <c r="N946" s="30" t="s">
        <v>1043</v>
      </c>
      <c r="O946" s="31"/>
      <c r="P946" s="30" t="s">
        <v>199</v>
      </c>
      <c r="Q946" s="60">
        <v>8.5</v>
      </c>
      <c r="R946" s="31" t="str">
        <f t="shared" si="408"/>
        <v>NA</v>
      </c>
      <c r="S946" s="31"/>
      <c r="T946" s="31"/>
      <c r="U946" s="30" t="s">
        <v>1422</v>
      </c>
      <c r="V946" s="30">
        <v>2</v>
      </c>
      <c r="W946" s="30">
        <v>673</v>
      </c>
      <c r="X946" s="30" t="s">
        <v>17</v>
      </c>
      <c r="Y946" s="32">
        <f t="shared" si="432"/>
        <v>1.1151</v>
      </c>
      <c r="Z946" s="32" t="str">
        <f t="shared" si="433"/>
        <v>NA</v>
      </c>
      <c r="AA946" s="30">
        <v>41.3</v>
      </c>
      <c r="AB946" s="30" t="s">
        <v>9</v>
      </c>
      <c r="AC946" s="32" t="str">
        <f t="shared" si="415"/>
        <v>NA</v>
      </c>
      <c r="AD946" s="32">
        <f t="shared" si="416"/>
        <v>41.3</v>
      </c>
      <c r="AE946" s="32" t="str">
        <f t="shared" si="417"/>
        <v>NA</v>
      </c>
      <c r="AF946" s="32">
        <f t="shared" si="434"/>
        <v>27</v>
      </c>
      <c r="AG946" s="98">
        <v>27</v>
      </c>
      <c r="AH946" s="94" t="s">
        <v>9</v>
      </c>
      <c r="AI946" s="40" t="s">
        <v>8</v>
      </c>
      <c r="AJ946" s="94" t="s">
        <v>9</v>
      </c>
      <c r="AK946" s="40" t="s">
        <v>8</v>
      </c>
      <c r="AL946" s="94" t="s">
        <v>9</v>
      </c>
      <c r="AM946" s="32">
        <f t="shared" si="435"/>
        <v>27</v>
      </c>
      <c r="AN946" s="40">
        <f t="shared" si="436"/>
        <v>27</v>
      </c>
      <c r="AO946" s="31" t="s">
        <v>2854</v>
      </c>
      <c r="AP946" s="30">
        <v>2019</v>
      </c>
      <c r="AQ946" s="30" t="s">
        <v>1042</v>
      </c>
      <c r="AR946" s="30" t="s">
        <v>196</v>
      </c>
      <c r="AS946" s="30" t="s">
        <v>668</v>
      </c>
      <c r="AT946" s="30" t="s">
        <v>669</v>
      </c>
      <c r="AU946" s="114" t="str">
        <f t="shared" si="437"/>
        <v>Laskin, A.I., 2019</v>
      </c>
      <c r="AV946" s="24"/>
      <c r="AW946" s="34" t="s">
        <v>827</v>
      </c>
    </row>
    <row r="947" spans="1:49" s="23" customFormat="1" x14ac:dyDescent="0.3">
      <c r="A947" s="31" t="s">
        <v>2439</v>
      </c>
      <c r="B947" s="98">
        <v>0.3</v>
      </c>
      <c r="C947" s="32" t="s">
        <v>8</v>
      </c>
      <c r="D947" s="31" t="str">
        <f t="shared" si="418"/>
        <v>NA</v>
      </c>
      <c r="E947" s="32">
        <f t="shared" si="431"/>
        <v>0.3</v>
      </c>
      <c r="F947" s="98">
        <v>95.8</v>
      </c>
      <c r="G947" s="32">
        <f t="shared" ref="G947:G1002" si="438">IF(AND(B947="NA",F947&lt;&gt;"NA"),F947*100/C947,F947*100/B947)</f>
        <v>31933.333333333336</v>
      </c>
      <c r="H947" s="30" t="s">
        <v>1044</v>
      </c>
      <c r="I947" s="30" t="s">
        <v>709</v>
      </c>
      <c r="J947" s="30" t="s">
        <v>1045</v>
      </c>
      <c r="K947" s="31"/>
      <c r="L947" s="31"/>
      <c r="M947" s="30" t="s">
        <v>303</v>
      </c>
      <c r="N947" s="30" t="s">
        <v>1043</v>
      </c>
      <c r="O947" s="31"/>
      <c r="P947" s="30" t="s">
        <v>199</v>
      </c>
      <c r="Q947" s="60">
        <v>8.5</v>
      </c>
      <c r="R947" s="31" t="str">
        <f t="shared" si="408"/>
        <v>NA</v>
      </c>
      <c r="S947" s="31"/>
      <c r="T947" s="31"/>
      <c r="U947" s="30" t="s">
        <v>1422</v>
      </c>
      <c r="V947" s="30">
        <v>2</v>
      </c>
      <c r="W947" s="30">
        <v>773</v>
      </c>
      <c r="X947" s="30" t="s">
        <v>17</v>
      </c>
      <c r="Y947" s="32">
        <f t="shared" si="432"/>
        <v>1.1134000000000002</v>
      </c>
      <c r="Z947" s="32" t="str">
        <f t="shared" si="433"/>
        <v>NA</v>
      </c>
      <c r="AA947" s="30">
        <v>29.3</v>
      </c>
      <c r="AB947" s="30" t="s">
        <v>9</v>
      </c>
      <c r="AC947" s="32" t="str">
        <f t="shared" si="415"/>
        <v>NA</v>
      </c>
      <c r="AD947" s="32">
        <f t="shared" si="416"/>
        <v>29.3</v>
      </c>
      <c r="AE947" s="32" t="str">
        <f t="shared" si="417"/>
        <v>NA</v>
      </c>
      <c r="AF947" s="32">
        <f t="shared" si="434"/>
        <v>38</v>
      </c>
      <c r="AG947" s="98">
        <v>38</v>
      </c>
      <c r="AH947" s="94" t="s">
        <v>9</v>
      </c>
      <c r="AI947" s="40" t="s">
        <v>8</v>
      </c>
      <c r="AJ947" s="94" t="s">
        <v>9</v>
      </c>
      <c r="AK947" s="40" t="s">
        <v>8</v>
      </c>
      <c r="AL947" s="94" t="s">
        <v>9</v>
      </c>
      <c r="AM947" s="32">
        <f t="shared" si="435"/>
        <v>38</v>
      </c>
      <c r="AN947" s="40">
        <f t="shared" si="436"/>
        <v>38</v>
      </c>
      <c r="AO947" s="31" t="s">
        <v>2854</v>
      </c>
      <c r="AP947" s="30">
        <v>2019</v>
      </c>
      <c r="AQ947" s="30" t="s">
        <v>1042</v>
      </c>
      <c r="AR947" s="30" t="s">
        <v>196</v>
      </c>
      <c r="AS947" s="30" t="s">
        <v>668</v>
      </c>
      <c r="AT947" s="30" t="s">
        <v>669</v>
      </c>
      <c r="AU947" s="114" t="str">
        <f t="shared" si="437"/>
        <v>Laskin, A.I., 2019</v>
      </c>
      <c r="AV947" s="24"/>
      <c r="AW947" s="34" t="s">
        <v>827</v>
      </c>
    </row>
    <row r="948" spans="1:49" s="23" customFormat="1" x14ac:dyDescent="0.3">
      <c r="A948" s="31" t="s">
        <v>2439</v>
      </c>
      <c r="B948" s="98">
        <v>0.3</v>
      </c>
      <c r="C948" s="32" t="s">
        <v>8</v>
      </c>
      <c r="D948" s="31" t="str">
        <f t="shared" si="418"/>
        <v>NA</v>
      </c>
      <c r="E948" s="32">
        <f t="shared" si="431"/>
        <v>0.3</v>
      </c>
      <c r="F948" s="98">
        <v>95.8</v>
      </c>
      <c r="G948" s="32">
        <f t="shared" si="438"/>
        <v>31933.333333333336</v>
      </c>
      <c r="H948" s="30" t="s">
        <v>1044</v>
      </c>
      <c r="I948" s="30" t="s">
        <v>709</v>
      </c>
      <c r="J948" s="30" t="s">
        <v>1045</v>
      </c>
      <c r="K948" s="31"/>
      <c r="L948" s="31"/>
      <c r="M948" s="30" t="s">
        <v>303</v>
      </c>
      <c r="N948" s="30" t="s">
        <v>1043</v>
      </c>
      <c r="O948" s="31"/>
      <c r="P948" s="30" t="s">
        <v>199</v>
      </c>
      <c r="Q948" s="60">
        <v>8.5</v>
      </c>
      <c r="R948" s="31" t="str">
        <f t="shared" si="408"/>
        <v>NA</v>
      </c>
      <c r="S948" s="31"/>
      <c r="T948" s="31"/>
      <c r="U948" s="30" t="s">
        <v>1422</v>
      </c>
      <c r="V948" s="30">
        <v>2</v>
      </c>
      <c r="W948" s="30">
        <v>873</v>
      </c>
      <c r="X948" s="30" t="s">
        <v>17</v>
      </c>
      <c r="Y948" s="32">
        <f t="shared" si="432"/>
        <v>1.1175999999999999</v>
      </c>
      <c r="Z948" s="32" t="str">
        <f t="shared" si="433"/>
        <v>NA</v>
      </c>
      <c r="AA948" s="30">
        <v>25.4</v>
      </c>
      <c r="AB948" s="30" t="s">
        <v>9</v>
      </c>
      <c r="AC948" s="32" t="str">
        <f t="shared" si="415"/>
        <v>NA</v>
      </c>
      <c r="AD948" s="32">
        <f t="shared" si="416"/>
        <v>25.4</v>
      </c>
      <c r="AE948" s="32" t="str">
        <f t="shared" si="417"/>
        <v>NA</v>
      </c>
      <c r="AF948" s="32">
        <f t="shared" si="434"/>
        <v>44</v>
      </c>
      <c r="AG948" s="98">
        <v>44</v>
      </c>
      <c r="AH948" s="94" t="s">
        <v>9</v>
      </c>
      <c r="AI948" s="40" t="s">
        <v>8</v>
      </c>
      <c r="AJ948" s="94" t="s">
        <v>9</v>
      </c>
      <c r="AK948" s="40" t="s">
        <v>8</v>
      </c>
      <c r="AL948" s="94" t="s">
        <v>9</v>
      </c>
      <c r="AM948" s="32">
        <f t="shared" si="435"/>
        <v>44</v>
      </c>
      <c r="AN948" s="40">
        <f t="shared" si="436"/>
        <v>44</v>
      </c>
      <c r="AO948" s="31" t="s">
        <v>2854</v>
      </c>
      <c r="AP948" s="30">
        <v>2019</v>
      </c>
      <c r="AQ948" s="30" t="s">
        <v>1042</v>
      </c>
      <c r="AR948" s="30" t="s">
        <v>196</v>
      </c>
      <c r="AS948" s="30" t="s">
        <v>668</v>
      </c>
      <c r="AT948" s="30" t="s">
        <v>669</v>
      </c>
      <c r="AU948" s="114" t="str">
        <f t="shared" si="437"/>
        <v>Laskin, A.I., 2019</v>
      </c>
      <c r="AV948" s="24"/>
      <c r="AW948" s="34" t="s">
        <v>827</v>
      </c>
    </row>
    <row r="949" spans="1:49" s="23" customFormat="1" x14ac:dyDescent="0.3">
      <c r="A949" s="31" t="s">
        <v>2439</v>
      </c>
      <c r="B949" s="98">
        <v>0.3</v>
      </c>
      <c r="C949" s="32" t="s">
        <v>8</v>
      </c>
      <c r="D949" s="31" t="str">
        <f t="shared" si="418"/>
        <v>NA</v>
      </c>
      <c r="E949" s="32">
        <f t="shared" si="431"/>
        <v>0.3</v>
      </c>
      <c r="F949" s="98">
        <v>95.8</v>
      </c>
      <c r="G949" s="32">
        <f t="shared" si="438"/>
        <v>31933.333333333336</v>
      </c>
      <c r="H949" s="30" t="s">
        <v>1044</v>
      </c>
      <c r="I949" s="30" t="s">
        <v>709</v>
      </c>
      <c r="J949" s="30" t="s">
        <v>1045</v>
      </c>
      <c r="K949" s="31"/>
      <c r="L949" s="31"/>
      <c r="M949" s="30" t="s">
        <v>28</v>
      </c>
      <c r="N949" s="30" t="s">
        <v>1015</v>
      </c>
      <c r="O949" s="31"/>
      <c r="P949" s="30" t="s">
        <v>199</v>
      </c>
      <c r="Q949" s="60">
        <v>8.5</v>
      </c>
      <c r="R949" s="31" t="str">
        <f t="shared" si="408"/>
        <v>NA</v>
      </c>
      <c r="S949" s="31"/>
      <c r="T949" s="31"/>
      <c r="U949" s="30" t="s">
        <v>1422</v>
      </c>
      <c r="V949" s="30">
        <v>2</v>
      </c>
      <c r="W949" s="30">
        <v>423</v>
      </c>
      <c r="X949" s="30" t="s">
        <v>17</v>
      </c>
      <c r="Y949" s="32">
        <f t="shared" si="432"/>
        <v>1.1208000000000002</v>
      </c>
      <c r="Z949" s="32" t="str">
        <f t="shared" si="433"/>
        <v>NA</v>
      </c>
      <c r="AA949" s="30">
        <v>46.7</v>
      </c>
      <c r="AB949" s="30" t="s">
        <v>9</v>
      </c>
      <c r="AC949" s="32" t="str">
        <f t="shared" si="415"/>
        <v>NA</v>
      </c>
      <c r="AD949" s="32">
        <f t="shared" si="416"/>
        <v>46.7</v>
      </c>
      <c r="AE949" s="32" t="str">
        <f t="shared" si="417"/>
        <v>NA</v>
      </c>
      <c r="AF949" s="32">
        <f t="shared" si="434"/>
        <v>24</v>
      </c>
      <c r="AG949" s="98">
        <v>24</v>
      </c>
      <c r="AH949" s="94" t="s">
        <v>9</v>
      </c>
      <c r="AI949" s="40" t="s">
        <v>8</v>
      </c>
      <c r="AJ949" s="94" t="s">
        <v>9</v>
      </c>
      <c r="AK949" s="40" t="s">
        <v>8</v>
      </c>
      <c r="AL949" s="94" t="s">
        <v>9</v>
      </c>
      <c r="AM949" s="32">
        <f t="shared" si="435"/>
        <v>24</v>
      </c>
      <c r="AN949" s="40">
        <f t="shared" si="436"/>
        <v>24</v>
      </c>
      <c r="AO949" s="31" t="s">
        <v>2854</v>
      </c>
      <c r="AP949" s="30">
        <v>2019</v>
      </c>
      <c r="AQ949" s="30" t="s">
        <v>1042</v>
      </c>
      <c r="AR949" s="30" t="s">
        <v>196</v>
      </c>
      <c r="AS949" s="30" t="s">
        <v>668</v>
      </c>
      <c r="AT949" s="30" t="s">
        <v>669</v>
      </c>
      <c r="AU949" s="114" t="str">
        <f t="shared" si="437"/>
        <v>Laskin, A.I., 2019</v>
      </c>
      <c r="AV949" s="24"/>
      <c r="AW949" s="34" t="s">
        <v>827</v>
      </c>
    </row>
    <row r="950" spans="1:49" s="23" customFormat="1" x14ac:dyDescent="0.3">
      <c r="A950" s="31" t="s">
        <v>2439</v>
      </c>
      <c r="B950" s="98">
        <v>0.3</v>
      </c>
      <c r="C950" s="32" t="s">
        <v>8</v>
      </c>
      <c r="D950" s="31" t="str">
        <f t="shared" si="418"/>
        <v>NA</v>
      </c>
      <c r="E950" s="32">
        <f t="shared" si="431"/>
        <v>0.3</v>
      </c>
      <c r="F950" s="98">
        <v>95.8</v>
      </c>
      <c r="G950" s="32">
        <f t="shared" si="438"/>
        <v>31933.333333333336</v>
      </c>
      <c r="H950" s="30" t="s">
        <v>1044</v>
      </c>
      <c r="I950" s="30" t="s">
        <v>709</v>
      </c>
      <c r="J950" s="30" t="s">
        <v>1045</v>
      </c>
      <c r="K950" s="31"/>
      <c r="L950" s="31"/>
      <c r="M950" s="30" t="s">
        <v>28</v>
      </c>
      <c r="N950" s="30" t="s">
        <v>1015</v>
      </c>
      <c r="O950" s="31"/>
      <c r="P950" s="30" t="s">
        <v>199</v>
      </c>
      <c r="Q950" s="60">
        <v>8.5</v>
      </c>
      <c r="R950" s="31" t="str">
        <f t="shared" si="408"/>
        <v>NA</v>
      </c>
      <c r="S950" s="31"/>
      <c r="T950" s="31"/>
      <c r="U950" s="30" t="s">
        <v>1422</v>
      </c>
      <c r="V950" s="30">
        <v>2</v>
      </c>
      <c r="W950" s="30">
        <v>573</v>
      </c>
      <c r="X950" s="30" t="s">
        <v>17</v>
      </c>
      <c r="Y950" s="32">
        <f t="shared" si="432"/>
        <v>1.0940000000000001</v>
      </c>
      <c r="Z950" s="32" t="str">
        <f t="shared" si="433"/>
        <v>NA</v>
      </c>
      <c r="AA950" s="30">
        <v>54.7</v>
      </c>
      <c r="AB950" s="30" t="s">
        <v>9</v>
      </c>
      <c r="AC950" s="32" t="str">
        <f t="shared" si="415"/>
        <v>NA</v>
      </c>
      <c r="AD950" s="32">
        <f t="shared" si="416"/>
        <v>54.7</v>
      </c>
      <c r="AE950" s="32" t="str">
        <f t="shared" si="417"/>
        <v>NA</v>
      </c>
      <c r="AF950" s="32">
        <f t="shared" si="434"/>
        <v>20</v>
      </c>
      <c r="AG950" s="98">
        <v>20</v>
      </c>
      <c r="AH950" s="94" t="s">
        <v>9</v>
      </c>
      <c r="AI950" s="40" t="s">
        <v>8</v>
      </c>
      <c r="AJ950" s="94" t="s">
        <v>9</v>
      </c>
      <c r="AK950" s="40" t="s">
        <v>8</v>
      </c>
      <c r="AL950" s="94" t="s">
        <v>9</v>
      </c>
      <c r="AM950" s="32">
        <f t="shared" si="435"/>
        <v>20</v>
      </c>
      <c r="AN950" s="40">
        <f t="shared" si="436"/>
        <v>20</v>
      </c>
      <c r="AO950" s="31" t="s">
        <v>2854</v>
      </c>
      <c r="AP950" s="30">
        <v>2019</v>
      </c>
      <c r="AQ950" s="30" t="s">
        <v>1042</v>
      </c>
      <c r="AR950" s="30" t="s">
        <v>196</v>
      </c>
      <c r="AS950" s="30" t="s">
        <v>668</v>
      </c>
      <c r="AT950" s="30" t="s">
        <v>669</v>
      </c>
      <c r="AU950" s="114" t="str">
        <f t="shared" si="437"/>
        <v>Laskin, A.I., 2019</v>
      </c>
      <c r="AV950" s="24"/>
      <c r="AW950" s="34" t="s">
        <v>827</v>
      </c>
    </row>
    <row r="951" spans="1:49" s="23" customFormat="1" x14ac:dyDescent="0.3">
      <c r="A951" s="31" t="s">
        <v>2439</v>
      </c>
      <c r="B951" s="98">
        <v>0.3</v>
      </c>
      <c r="C951" s="32" t="s">
        <v>8</v>
      </c>
      <c r="D951" s="31" t="str">
        <f t="shared" si="418"/>
        <v>NA</v>
      </c>
      <c r="E951" s="32">
        <f t="shared" si="431"/>
        <v>0.3</v>
      </c>
      <c r="F951" s="98">
        <v>95.8</v>
      </c>
      <c r="G951" s="32">
        <f t="shared" si="438"/>
        <v>31933.333333333336</v>
      </c>
      <c r="H951" s="30" t="s">
        <v>1044</v>
      </c>
      <c r="I951" s="30" t="s">
        <v>709</v>
      </c>
      <c r="J951" s="30" t="s">
        <v>1045</v>
      </c>
      <c r="K951" s="31"/>
      <c r="L951" s="31"/>
      <c r="M951" s="30" t="s">
        <v>28</v>
      </c>
      <c r="N951" s="30" t="s">
        <v>1015</v>
      </c>
      <c r="O951" s="31"/>
      <c r="P951" s="30" t="s">
        <v>199</v>
      </c>
      <c r="Q951" s="60">
        <v>8.5</v>
      </c>
      <c r="R951" s="31" t="str">
        <f t="shared" si="408"/>
        <v>NA</v>
      </c>
      <c r="S951" s="31"/>
      <c r="T951" s="31"/>
      <c r="U951" s="30" t="s">
        <v>1422</v>
      </c>
      <c r="V951" s="30">
        <v>2</v>
      </c>
      <c r="W951" s="30">
        <v>673</v>
      </c>
      <c r="X951" s="30" t="s">
        <v>17</v>
      </c>
      <c r="Y951" s="32">
        <f t="shared" si="432"/>
        <v>1.0963000000000001</v>
      </c>
      <c r="Z951" s="32" t="str">
        <f t="shared" si="433"/>
        <v>NA</v>
      </c>
      <c r="AA951" s="30">
        <v>57.7</v>
      </c>
      <c r="AB951" s="30" t="s">
        <v>9</v>
      </c>
      <c r="AC951" s="32" t="str">
        <f t="shared" si="415"/>
        <v>NA</v>
      </c>
      <c r="AD951" s="32">
        <f t="shared" si="416"/>
        <v>57.7</v>
      </c>
      <c r="AE951" s="32" t="str">
        <f t="shared" si="417"/>
        <v>NA</v>
      </c>
      <c r="AF951" s="32">
        <f t="shared" si="434"/>
        <v>19</v>
      </c>
      <c r="AG951" s="98">
        <v>19</v>
      </c>
      <c r="AH951" s="94" t="s">
        <v>9</v>
      </c>
      <c r="AI951" s="40" t="s">
        <v>8</v>
      </c>
      <c r="AJ951" s="94" t="s">
        <v>9</v>
      </c>
      <c r="AK951" s="40" t="s">
        <v>8</v>
      </c>
      <c r="AL951" s="94" t="s">
        <v>9</v>
      </c>
      <c r="AM951" s="32">
        <f t="shared" si="435"/>
        <v>19</v>
      </c>
      <c r="AN951" s="40">
        <f t="shared" si="436"/>
        <v>19</v>
      </c>
      <c r="AO951" s="31" t="s">
        <v>2854</v>
      </c>
      <c r="AP951" s="30">
        <v>2019</v>
      </c>
      <c r="AQ951" s="30" t="s">
        <v>1042</v>
      </c>
      <c r="AR951" s="30" t="s">
        <v>196</v>
      </c>
      <c r="AS951" s="30" t="s">
        <v>668</v>
      </c>
      <c r="AT951" s="30" t="s">
        <v>669</v>
      </c>
      <c r="AU951" s="114" t="str">
        <f t="shared" si="437"/>
        <v>Laskin, A.I., 2019</v>
      </c>
      <c r="AV951" s="24"/>
      <c r="AW951" s="34" t="s">
        <v>827</v>
      </c>
    </row>
    <row r="952" spans="1:49" s="23" customFormat="1" x14ac:dyDescent="0.3">
      <c r="A952" s="31" t="s">
        <v>2439</v>
      </c>
      <c r="B952" s="98">
        <v>0.3</v>
      </c>
      <c r="C952" s="32" t="s">
        <v>8</v>
      </c>
      <c r="D952" s="31" t="str">
        <f t="shared" si="418"/>
        <v>NA</v>
      </c>
      <c r="E952" s="32">
        <f t="shared" si="431"/>
        <v>0.3</v>
      </c>
      <c r="F952" s="98">
        <v>95.8</v>
      </c>
      <c r="G952" s="32">
        <f t="shared" si="438"/>
        <v>31933.333333333336</v>
      </c>
      <c r="H952" s="30" t="s">
        <v>1044</v>
      </c>
      <c r="I952" s="30" t="s">
        <v>709</v>
      </c>
      <c r="J952" s="30" t="s">
        <v>1045</v>
      </c>
      <c r="K952" s="31"/>
      <c r="L952" s="31"/>
      <c r="M952" s="30" t="s">
        <v>28</v>
      </c>
      <c r="N952" s="30" t="s">
        <v>1015</v>
      </c>
      <c r="O952" s="31"/>
      <c r="P952" s="30" t="s">
        <v>199</v>
      </c>
      <c r="Q952" s="60">
        <v>8.5</v>
      </c>
      <c r="R952" s="31" t="str">
        <f t="shared" si="408"/>
        <v>NA</v>
      </c>
      <c r="S952" s="31"/>
      <c r="T952" s="31"/>
      <c r="U952" s="30" t="s">
        <v>1422</v>
      </c>
      <c r="V952" s="30">
        <v>2</v>
      </c>
      <c r="W952" s="30">
        <v>773</v>
      </c>
      <c r="X952" s="30" t="s">
        <v>17</v>
      </c>
      <c r="Y952" s="32">
        <f t="shared" si="432"/>
        <v>1.111</v>
      </c>
      <c r="Z952" s="32" t="str">
        <f t="shared" si="433"/>
        <v>NA</v>
      </c>
      <c r="AA952" s="30">
        <v>50.5</v>
      </c>
      <c r="AB952" s="30" t="s">
        <v>9</v>
      </c>
      <c r="AC952" s="32" t="str">
        <f t="shared" si="415"/>
        <v>NA</v>
      </c>
      <c r="AD952" s="32">
        <f t="shared" si="416"/>
        <v>50.5</v>
      </c>
      <c r="AE952" s="32" t="str">
        <f t="shared" si="417"/>
        <v>NA</v>
      </c>
      <c r="AF952" s="32">
        <f t="shared" si="434"/>
        <v>22</v>
      </c>
      <c r="AG952" s="98">
        <v>22</v>
      </c>
      <c r="AH952" s="94" t="s">
        <v>9</v>
      </c>
      <c r="AI952" s="40" t="s">
        <v>8</v>
      </c>
      <c r="AJ952" s="94" t="s">
        <v>9</v>
      </c>
      <c r="AK952" s="40" t="s">
        <v>8</v>
      </c>
      <c r="AL952" s="94" t="s">
        <v>9</v>
      </c>
      <c r="AM952" s="32">
        <f t="shared" si="435"/>
        <v>22</v>
      </c>
      <c r="AN952" s="40">
        <f t="shared" si="436"/>
        <v>22</v>
      </c>
      <c r="AO952" s="31" t="s">
        <v>2854</v>
      </c>
      <c r="AP952" s="30">
        <v>2019</v>
      </c>
      <c r="AQ952" s="30" t="s">
        <v>1042</v>
      </c>
      <c r="AR952" s="30" t="s">
        <v>196</v>
      </c>
      <c r="AS952" s="30" t="s">
        <v>668</v>
      </c>
      <c r="AT952" s="30" t="s">
        <v>669</v>
      </c>
      <c r="AU952" s="114" t="str">
        <f t="shared" si="437"/>
        <v>Laskin, A.I., 2019</v>
      </c>
      <c r="AV952" s="24"/>
      <c r="AW952" s="34" t="s">
        <v>827</v>
      </c>
    </row>
    <row r="953" spans="1:49" s="23" customFormat="1" x14ac:dyDescent="0.3">
      <c r="A953" s="31" t="s">
        <v>2439</v>
      </c>
      <c r="B953" s="98">
        <v>0.3</v>
      </c>
      <c r="C953" s="32" t="s">
        <v>8</v>
      </c>
      <c r="D953" s="31" t="str">
        <f t="shared" si="418"/>
        <v>NA</v>
      </c>
      <c r="E953" s="32">
        <f t="shared" si="431"/>
        <v>0.3</v>
      </c>
      <c r="F953" s="98">
        <v>95.8</v>
      </c>
      <c r="G953" s="32">
        <f t="shared" si="438"/>
        <v>31933.333333333336</v>
      </c>
      <c r="H953" s="30" t="s">
        <v>1044</v>
      </c>
      <c r="I953" s="30" t="s">
        <v>709</v>
      </c>
      <c r="J953" s="30" t="s">
        <v>1045</v>
      </c>
      <c r="K953" s="31"/>
      <c r="L953" s="31"/>
      <c r="M953" s="30" t="s">
        <v>28</v>
      </c>
      <c r="N953" s="30" t="s">
        <v>1015</v>
      </c>
      <c r="O953" s="31"/>
      <c r="P953" s="30" t="s">
        <v>199</v>
      </c>
      <c r="Q953" s="60">
        <v>8.5</v>
      </c>
      <c r="R953" s="31" t="str">
        <f t="shared" ref="R953:R1010" si="439">IF(AND(O953&lt;&gt;"",Q953&lt;&gt;""),Q953-O953,"NA")</f>
        <v>NA</v>
      </c>
      <c r="S953" s="31"/>
      <c r="T953" s="31"/>
      <c r="U953" s="30" t="s">
        <v>1422</v>
      </c>
      <c r="V953" s="30">
        <v>2</v>
      </c>
      <c r="W953" s="30">
        <v>873</v>
      </c>
      <c r="X953" s="30" t="s">
        <v>17</v>
      </c>
      <c r="Y953" s="32">
        <f t="shared" si="432"/>
        <v>1.1020000000000001</v>
      </c>
      <c r="Z953" s="32" t="str">
        <f t="shared" si="433"/>
        <v>NA</v>
      </c>
      <c r="AA953" s="30">
        <v>38</v>
      </c>
      <c r="AB953" s="30" t="s">
        <v>9</v>
      </c>
      <c r="AC953" s="32" t="str">
        <f t="shared" si="415"/>
        <v>NA</v>
      </c>
      <c r="AD953" s="32">
        <f t="shared" si="416"/>
        <v>38</v>
      </c>
      <c r="AE953" s="32" t="str">
        <f t="shared" si="417"/>
        <v>NA</v>
      </c>
      <c r="AF953" s="32">
        <f t="shared" si="434"/>
        <v>29</v>
      </c>
      <c r="AG953" s="98">
        <v>29</v>
      </c>
      <c r="AH953" s="94" t="s">
        <v>9</v>
      </c>
      <c r="AI953" s="40" t="s">
        <v>8</v>
      </c>
      <c r="AJ953" s="94" t="s">
        <v>9</v>
      </c>
      <c r="AK953" s="40" t="s">
        <v>8</v>
      </c>
      <c r="AL953" s="94" t="s">
        <v>9</v>
      </c>
      <c r="AM953" s="32">
        <f t="shared" si="435"/>
        <v>29</v>
      </c>
      <c r="AN953" s="40">
        <f t="shared" si="436"/>
        <v>29</v>
      </c>
      <c r="AO953" s="31" t="s">
        <v>2854</v>
      </c>
      <c r="AP953" s="30">
        <v>2019</v>
      </c>
      <c r="AQ953" s="30" t="s">
        <v>1042</v>
      </c>
      <c r="AR953" s="30" t="s">
        <v>196</v>
      </c>
      <c r="AS953" s="30" t="s">
        <v>668</v>
      </c>
      <c r="AT953" s="30" t="s">
        <v>669</v>
      </c>
      <c r="AU953" s="114" t="str">
        <f t="shared" si="437"/>
        <v>Laskin, A.I., 2019</v>
      </c>
      <c r="AV953" s="24"/>
      <c r="AW953" s="34" t="s">
        <v>827</v>
      </c>
    </row>
    <row r="954" spans="1:49" s="23" customFormat="1" x14ac:dyDescent="0.3">
      <c r="A954" s="49" t="s">
        <v>1954</v>
      </c>
      <c r="B954" s="98">
        <v>1</v>
      </c>
      <c r="C954" s="32" t="s">
        <v>8</v>
      </c>
      <c r="D954" s="31" t="str">
        <f t="shared" si="418"/>
        <v>NA</v>
      </c>
      <c r="E954" s="32">
        <f t="shared" si="431"/>
        <v>1</v>
      </c>
      <c r="F954" s="98">
        <v>203.8</v>
      </c>
      <c r="G954" s="32">
        <f t="shared" si="438"/>
        <v>20380</v>
      </c>
      <c r="H954" s="30" t="s">
        <v>7</v>
      </c>
      <c r="I954" s="30" t="s">
        <v>9</v>
      </c>
      <c r="J954" s="30" t="s">
        <v>9</v>
      </c>
      <c r="K954" s="31"/>
      <c r="L954" s="31"/>
      <c r="M954" s="30" t="s">
        <v>303</v>
      </c>
      <c r="N954" s="30" t="s">
        <v>16</v>
      </c>
      <c r="O954" s="76">
        <v>11</v>
      </c>
      <c r="P954" s="30" t="s">
        <v>89</v>
      </c>
      <c r="Q954" s="60">
        <v>3</v>
      </c>
      <c r="R954" s="31">
        <f t="shared" si="439"/>
        <v>-8</v>
      </c>
      <c r="S954" s="31"/>
      <c r="T954" s="31"/>
      <c r="U954" s="30" t="s">
        <v>1422</v>
      </c>
      <c r="V954" s="30">
        <v>2</v>
      </c>
      <c r="W954" s="30">
        <v>523</v>
      </c>
      <c r="X954" s="30" t="s">
        <v>29</v>
      </c>
      <c r="Y954" s="32" t="str">
        <f t="shared" si="432"/>
        <v>NA</v>
      </c>
      <c r="Z954" s="32" t="str">
        <f t="shared" si="433"/>
        <v>NA</v>
      </c>
      <c r="AA954" s="32" t="s">
        <v>8</v>
      </c>
      <c r="AB954" s="30" t="s">
        <v>9</v>
      </c>
      <c r="AC954" s="32">
        <f t="shared" si="415"/>
        <v>21.626984126984127</v>
      </c>
      <c r="AD954" s="32">
        <f t="shared" si="416"/>
        <v>21.626984126984127</v>
      </c>
      <c r="AE954" s="32" t="str">
        <f t="shared" si="417"/>
        <v>NA</v>
      </c>
      <c r="AF954" s="32" t="str">
        <f t="shared" si="434"/>
        <v>NA</v>
      </c>
      <c r="AG954" s="40" t="s">
        <v>8</v>
      </c>
      <c r="AH954" s="94" t="s">
        <v>9</v>
      </c>
      <c r="AI954" s="40" t="s">
        <v>8</v>
      </c>
      <c r="AJ954" s="94" t="s">
        <v>9</v>
      </c>
      <c r="AK954" s="98">
        <v>50.4</v>
      </c>
      <c r="AL954" s="94">
        <v>11.1</v>
      </c>
      <c r="AM954" s="32">
        <f t="shared" si="435"/>
        <v>50.4</v>
      </c>
      <c r="AN954" s="40">
        <f t="shared" si="436"/>
        <v>50.4</v>
      </c>
      <c r="AO954" s="31" t="s">
        <v>2854</v>
      </c>
      <c r="AP954" s="30">
        <v>2019</v>
      </c>
      <c r="AQ954" s="30" t="s">
        <v>1860</v>
      </c>
      <c r="AR954" s="49" t="s">
        <v>11</v>
      </c>
      <c r="AS954" s="30" t="s">
        <v>670</v>
      </c>
      <c r="AT954" s="30" t="s">
        <v>671</v>
      </c>
      <c r="AU954" s="114" t="str">
        <f t="shared" si="437"/>
        <v>Kang, L., 2019</v>
      </c>
      <c r="AV954" s="24"/>
      <c r="AW954" s="34" t="s">
        <v>815</v>
      </c>
    </row>
    <row r="955" spans="1:49" s="23" customFormat="1" x14ac:dyDescent="0.3">
      <c r="A955" s="49" t="s">
        <v>1954</v>
      </c>
      <c r="B955" s="98">
        <v>1</v>
      </c>
      <c r="C955" s="32" t="s">
        <v>8</v>
      </c>
      <c r="D955" s="31" t="str">
        <f t="shared" si="418"/>
        <v>NA</v>
      </c>
      <c r="E955" s="32">
        <f t="shared" si="431"/>
        <v>1</v>
      </c>
      <c r="F955" s="98">
        <v>203.2</v>
      </c>
      <c r="G955" s="32">
        <f t="shared" si="438"/>
        <v>20320</v>
      </c>
      <c r="H955" s="49" t="s">
        <v>1414</v>
      </c>
      <c r="I955" s="30" t="s">
        <v>9</v>
      </c>
      <c r="J955" s="30" t="s">
        <v>9</v>
      </c>
      <c r="K955" s="31"/>
      <c r="L955" s="31"/>
      <c r="M955" s="30" t="s">
        <v>303</v>
      </c>
      <c r="N955" s="30" t="s">
        <v>16</v>
      </c>
      <c r="O955" s="76">
        <v>11</v>
      </c>
      <c r="P955" s="30" t="s">
        <v>89</v>
      </c>
      <c r="Q955" s="60">
        <v>8.5</v>
      </c>
      <c r="R955" s="31">
        <f t="shared" si="439"/>
        <v>-2.5</v>
      </c>
      <c r="S955" s="31"/>
      <c r="T955" s="31"/>
      <c r="U955" s="30" t="s">
        <v>1422</v>
      </c>
      <c r="V955" s="30">
        <v>2</v>
      </c>
      <c r="W955" s="30">
        <v>523</v>
      </c>
      <c r="X955" s="30" t="s">
        <v>29</v>
      </c>
      <c r="Y955" s="32" t="str">
        <f t="shared" si="432"/>
        <v>NA</v>
      </c>
      <c r="Z955" s="32" t="str">
        <f t="shared" si="433"/>
        <v>NA</v>
      </c>
      <c r="AA955" s="32" t="s">
        <v>8</v>
      </c>
      <c r="AB955" s="30" t="s">
        <v>9</v>
      </c>
      <c r="AC955" s="32">
        <f t="shared" si="415"/>
        <v>17.524115755627008</v>
      </c>
      <c r="AD955" s="32">
        <f t="shared" si="416"/>
        <v>17.524115755627008</v>
      </c>
      <c r="AE955" s="32" t="str">
        <f t="shared" si="417"/>
        <v>NA</v>
      </c>
      <c r="AF955" s="32" t="str">
        <f t="shared" si="434"/>
        <v>NA</v>
      </c>
      <c r="AG955" s="40" t="s">
        <v>8</v>
      </c>
      <c r="AH955" s="94" t="s">
        <v>9</v>
      </c>
      <c r="AI955" s="40" t="s">
        <v>8</v>
      </c>
      <c r="AJ955" s="94" t="s">
        <v>9</v>
      </c>
      <c r="AK955" s="98">
        <v>62.2</v>
      </c>
      <c r="AL955" s="94">
        <v>12.2</v>
      </c>
      <c r="AM955" s="32">
        <f t="shared" si="435"/>
        <v>62.2</v>
      </c>
      <c r="AN955" s="40">
        <f t="shared" si="436"/>
        <v>62.2</v>
      </c>
      <c r="AO955" s="31" t="s">
        <v>2854</v>
      </c>
      <c r="AP955" s="30">
        <v>2019</v>
      </c>
      <c r="AQ955" s="30" t="s">
        <v>1860</v>
      </c>
      <c r="AR955" s="49" t="s">
        <v>11</v>
      </c>
      <c r="AS955" s="30" t="s">
        <v>670</v>
      </c>
      <c r="AT955" s="30" t="s">
        <v>671</v>
      </c>
      <c r="AU955" s="114" t="str">
        <f t="shared" si="437"/>
        <v>Kang, L., 2019</v>
      </c>
      <c r="AV955" s="24"/>
      <c r="AW955" s="34" t="s">
        <v>827</v>
      </c>
    </row>
    <row r="956" spans="1:49" s="8" customFormat="1" ht="16.95" customHeight="1" x14ac:dyDescent="0.3">
      <c r="A956" s="31" t="s">
        <v>14</v>
      </c>
      <c r="B956" s="40">
        <v>2</v>
      </c>
      <c r="C956" s="32" t="s">
        <v>8</v>
      </c>
      <c r="D956" s="31" t="str">
        <f t="shared" si="418"/>
        <v>NA</v>
      </c>
      <c r="E956" s="32">
        <f t="shared" si="431"/>
        <v>2</v>
      </c>
      <c r="F956" s="40">
        <v>994</v>
      </c>
      <c r="G956" s="32">
        <f t="shared" si="438"/>
        <v>49700</v>
      </c>
      <c r="H956" s="31" t="s">
        <v>63</v>
      </c>
      <c r="I956" s="31" t="s">
        <v>860</v>
      </c>
      <c r="J956" s="31" t="s">
        <v>8</v>
      </c>
      <c r="K956" s="31"/>
      <c r="L956" s="31"/>
      <c r="M956" s="31" t="s">
        <v>10</v>
      </c>
      <c r="N956" s="31" t="s">
        <v>16</v>
      </c>
      <c r="O956" s="31"/>
      <c r="P956" s="30" t="s">
        <v>199</v>
      </c>
      <c r="Q956" s="31"/>
      <c r="R956" s="31" t="str">
        <f t="shared" si="439"/>
        <v>NA</v>
      </c>
      <c r="S956" s="31"/>
      <c r="T956" s="31"/>
      <c r="U956" s="31" t="s">
        <v>1422</v>
      </c>
      <c r="V956" s="30">
        <v>1</v>
      </c>
      <c r="W956" s="31">
        <v>323</v>
      </c>
      <c r="X956" s="31" t="s">
        <v>17</v>
      </c>
      <c r="Y956" s="32" t="str">
        <f t="shared" si="432"/>
        <v>NA</v>
      </c>
      <c r="Z956" s="32" t="str">
        <f t="shared" si="433"/>
        <v>NA</v>
      </c>
      <c r="AA956" s="32">
        <v>13.07</v>
      </c>
      <c r="AB956" s="30" t="s">
        <v>9</v>
      </c>
      <c r="AC956" s="32" t="str">
        <f t="shared" si="415"/>
        <v>NA</v>
      </c>
      <c r="AD956" s="32">
        <f t="shared" si="416"/>
        <v>13.07</v>
      </c>
      <c r="AE956" s="32">
        <f t="shared" si="417"/>
        <v>83.397092578423866</v>
      </c>
      <c r="AF956" s="32">
        <f t="shared" si="434"/>
        <v>83.397092578423866</v>
      </c>
      <c r="AG956" s="40" t="s">
        <v>8</v>
      </c>
      <c r="AH956" s="94" t="s">
        <v>9</v>
      </c>
      <c r="AI956" s="40" t="s">
        <v>8</v>
      </c>
      <c r="AJ956" s="94" t="s">
        <v>9</v>
      </c>
      <c r="AK956" s="40" t="s">
        <v>8</v>
      </c>
      <c r="AL956" s="94" t="s">
        <v>9</v>
      </c>
      <c r="AM956" s="32">
        <f t="shared" si="435"/>
        <v>83.397092578423866</v>
      </c>
      <c r="AN956" s="40">
        <f t="shared" si="436"/>
        <v>83.397092578423866</v>
      </c>
      <c r="AO956" s="31" t="s">
        <v>859</v>
      </c>
      <c r="AP956" s="31">
        <v>2020</v>
      </c>
      <c r="AQ956" s="31" t="s">
        <v>1861</v>
      </c>
      <c r="AR956" s="31" t="s">
        <v>766</v>
      </c>
      <c r="AS956" s="31" t="s">
        <v>857</v>
      </c>
      <c r="AT956" s="31" t="s">
        <v>858</v>
      </c>
      <c r="AU956" s="114" t="str">
        <f t="shared" si="437"/>
        <v>Gu, Y., 2020</v>
      </c>
      <c r="AV956" s="6"/>
      <c r="AW956" s="43"/>
    </row>
    <row r="957" spans="1:49" s="8" customFormat="1" x14ac:dyDescent="0.3">
      <c r="A957" s="31" t="s">
        <v>14</v>
      </c>
      <c r="B957" s="40">
        <v>2</v>
      </c>
      <c r="C957" s="32" t="s">
        <v>8</v>
      </c>
      <c r="D957" s="31" t="str">
        <f t="shared" si="418"/>
        <v>NA</v>
      </c>
      <c r="E957" s="32">
        <f t="shared" si="431"/>
        <v>2</v>
      </c>
      <c r="F957" s="40">
        <v>869</v>
      </c>
      <c r="G957" s="32">
        <f t="shared" si="438"/>
        <v>43450</v>
      </c>
      <c r="H957" s="31" t="s">
        <v>63</v>
      </c>
      <c r="I957" s="31" t="s">
        <v>860</v>
      </c>
      <c r="J957" s="31" t="s">
        <v>861</v>
      </c>
      <c r="K957" s="31"/>
      <c r="L957" s="31"/>
      <c r="M957" s="31" t="s">
        <v>10</v>
      </c>
      <c r="N957" s="31" t="s">
        <v>16</v>
      </c>
      <c r="O957" s="31"/>
      <c r="P957" s="30" t="s">
        <v>199</v>
      </c>
      <c r="Q957" s="31"/>
      <c r="R957" s="31" t="str">
        <f t="shared" si="439"/>
        <v>NA</v>
      </c>
      <c r="S957" s="31"/>
      <c r="T957" s="31"/>
      <c r="U957" s="31" t="s">
        <v>1422</v>
      </c>
      <c r="V957" s="30">
        <v>1</v>
      </c>
      <c r="W957" s="31">
        <v>323</v>
      </c>
      <c r="X957" s="31" t="s">
        <v>17</v>
      </c>
      <c r="Y957" s="32" t="str">
        <f t="shared" si="432"/>
        <v>NA</v>
      </c>
      <c r="Z957" s="32" t="str">
        <f t="shared" si="433"/>
        <v>NA</v>
      </c>
      <c r="AA957" s="32">
        <v>17.37</v>
      </c>
      <c r="AB957" s="30" t="s">
        <v>9</v>
      </c>
      <c r="AC957" s="32" t="str">
        <f t="shared" si="415"/>
        <v>NA</v>
      </c>
      <c r="AD957" s="32">
        <f t="shared" si="416"/>
        <v>17.37</v>
      </c>
      <c r="AE957" s="32">
        <f t="shared" si="417"/>
        <v>62.75187104202648</v>
      </c>
      <c r="AF957" s="32">
        <f t="shared" si="434"/>
        <v>62.75187104202648</v>
      </c>
      <c r="AG957" s="40" t="s">
        <v>8</v>
      </c>
      <c r="AH957" s="94" t="s">
        <v>9</v>
      </c>
      <c r="AI957" s="40" t="s">
        <v>8</v>
      </c>
      <c r="AJ957" s="94" t="s">
        <v>9</v>
      </c>
      <c r="AK957" s="40" t="s">
        <v>8</v>
      </c>
      <c r="AL957" s="94" t="s">
        <v>9</v>
      </c>
      <c r="AM957" s="32">
        <f t="shared" si="435"/>
        <v>62.75187104202648</v>
      </c>
      <c r="AN957" s="40">
        <f t="shared" si="436"/>
        <v>62.75187104202648</v>
      </c>
      <c r="AO957" s="31" t="s">
        <v>859</v>
      </c>
      <c r="AP957" s="31">
        <v>2020</v>
      </c>
      <c r="AQ957" s="31" t="s">
        <v>1861</v>
      </c>
      <c r="AR957" s="31" t="s">
        <v>766</v>
      </c>
      <c r="AS957" s="31" t="s">
        <v>857</v>
      </c>
      <c r="AT957" s="31" t="s">
        <v>858</v>
      </c>
      <c r="AU957" s="114" t="str">
        <f t="shared" si="437"/>
        <v>Gu, Y., 2020</v>
      </c>
      <c r="AV957" s="6"/>
      <c r="AW957" s="43"/>
    </row>
    <row r="958" spans="1:49" s="8" customFormat="1" x14ac:dyDescent="0.3">
      <c r="A958" s="31" t="s">
        <v>14</v>
      </c>
      <c r="B958" s="40">
        <v>2</v>
      </c>
      <c r="C958" s="32" t="s">
        <v>8</v>
      </c>
      <c r="D958" s="31" t="str">
        <f t="shared" si="418"/>
        <v>NA</v>
      </c>
      <c r="E958" s="32">
        <f t="shared" si="431"/>
        <v>2</v>
      </c>
      <c r="F958" s="40">
        <v>999</v>
      </c>
      <c r="G958" s="32">
        <f t="shared" si="438"/>
        <v>49950</v>
      </c>
      <c r="H958" s="31" t="s">
        <v>63</v>
      </c>
      <c r="I958" s="31" t="s">
        <v>860</v>
      </c>
      <c r="J958" s="31" t="s">
        <v>862</v>
      </c>
      <c r="K958" s="31"/>
      <c r="L958" s="31"/>
      <c r="M958" s="31" t="s">
        <v>10</v>
      </c>
      <c r="N958" s="31" t="s">
        <v>16</v>
      </c>
      <c r="O958" s="31"/>
      <c r="P958" s="30" t="s">
        <v>199</v>
      </c>
      <c r="Q958" s="31"/>
      <c r="R958" s="31" t="str">
        <f t="shared" si="439"/>
        <v>NA</v>
      </c>
      <c r="S958" s="31"/>
      <c r="T958" s="31"/>
      <c r="U958" s="31" t="s">
        <v>1422</v>
      </c>
      <c r="V958" s="30">
        <v>1</v>
      </c>
      <c r="W958" s="31">
        <v>323</v>
      </c>
      <c r="X958" s="31" t="s">
        <v>17</v>
      </c>
      <c r="Y958" s="32" t="str">
        <f t="shared" si="432"/>
        <v>NA</v>
      </c>
      <c r="Z958" s="32" t="str">
        <f t="shared" si="433"/>
        <v>NA</v>
      </c>
      <c r="AA958" s="32">
        <v>17.399999999999999</v>
      </c>
      <c r="AB958" s="30" t="s">
        <v>9</v>
      </c>
      <c r="AC958" s="32" t="str">
        <f t="shared" si="415"/>
        <v>NA</v>
      </c>
      <c r="AD958" s="32">
        <f t="shared" si="416"/>
        <v>17.399999999999999</v>
      </c>
      <c r="AE958" s="32">
        <f t="shared" si="417"/>
        <v>62.643678160919542</v>
      </c>
      <c r="AF958" s="32">
        <f t="shared" si="434"/>
        <v>62.643678160919542</v>
      </c>
      <c r="AG958" s="40" t="s">
        <v>8</v>
      </c>
      <c r="AH958" s="94" t="s">
        <v>9</v>
      </c>
      <c r="AI958" s="40" t="s">
        <v>8</v>
      </c>
      <c r="AJ958" s="94" t="s">
        <v>9</v>
      </c>
      <c r="AK958" s="40" t="s">
        <v>8</v>
      </c>
      <c r="AL958" s="94" t="s">
        <v>9</v>
      </c>
      <c r="AM958" s="32">
        <f t="shared" si="435"/>
        <v>62.643678160919542</v>
      </c>
      <c r="AN958" s="40">
        <f t="shared" si="436"/>
        <v>62.643678160919542</v>
      </c>
      <c r="AO958" s="31" t="s">
        <v>859</v>
      </c>
      <c r="AP958" s="31">
        <v>2020</v>
      </c>
      <c r="AQ958" s="31" t="s">
        <v>1861</v>
      </c>
      <c r="AR958" s="31" t="s">
        <v>766</v>
      </c>
      <c r="AS958" s="31" t="s">
        <v>857</v>
      </c>
      <c r="AT958" s="31" t="s">
        <v>858</v>
      </c>
      <c r="AU958" s="114" t="str">
        <f t="shared" si="437"/>
        <v>Gu, Y., 2020</v>
      </c>
      <c r="AV958" s="6"/>
      <c r="AW958" s="43"/>
    </row>
    <row r="959" spans="1:49" s="8" customFormat="1" x14ac:dyDescent="0.3">
      <c r="A959" s="31" t="s">
        <v>14</v>
      </c>
      <c r="B959" s="40">
        <v>2</v>
      </c>
      <c r="C959" s="32" t="s">
        <v>8</v>
      </c>
      <c r="D959" s="31" t="str">
        <f t="shared" si="418"/>
        <v>NA</v>
      </c>
      <c r="E959" s="32">
        <f t="shared" si="431"/>
        <v>2</v>
      </c>
      <c r="F959" s="40">
        <v>1057</v>
      </c>
      <c r="G959" s="32">
        <f t="shared" si="438"/>
        <v>52850</v>
      </c>
      <c r="H959" s="31" t="s">
        <v>63</v>
      </c>
      <c r="I959" s="31" t="s">
        <v>860</v>
      </c>
      <c r="J959" s="31" t="s">
        <v>863</v>
      </c>
      <c r="K959" s="31"/>
      <c r="L959" s="31"/>
      <c r="M959" s="31" t="s">
        <v>10</v>
      </c>
      <c r="N959" s="31" t="s">
        <v>16</v>
      </c>
      <c r="O959" s="31"/>
      <c r="P959" s="30" t="s">
        <v>199</v>
      </c>
      <c r="Q959" s="31"/>
      <c r="R959" s="31" t="str">
        <f t="shared" si="439"/>
        <v>NA</v>
      </c>
      <c r="S959" s="31"/>
      <c r="T959" s="31"/>
      <c r="U959" s="31" t="s">
        <v>1422</v>
      </c>
      <c r="V959" s="30">
        <v>1</v>
      </c>
      <c r="W959" s="31">
        <v>323</v>
      </c>
      <c r="X959" s="31" t="s">
        <v>17</v>
      </c>
      <c r="Y959" s="32" t="str">
        <f t="shared" si="432"/>
        <v>NA</v>
      </c>
      <c r="Z959" s="32" t="str">
        <f t="shared" si="433"/>
        <v>NA</v>
      </c>
      <c r="AA959" s="32">
        <v>23.6</v>
      </c>
      <c r="AB959" s="30" t="s">
        <v>9</v>
      </c>
      <c r="AC959" s="32" t="str">
        <f t="shared" si="415"/>
        <v>NA</v>
      </c>
      <c r="AD959" s="32">
        <f t="shared" si="416"/>
        <v>23.6</v>
      </c>
      <c r="AE959" s="32">
        <f t="shared" si="417"/>
        <v>46.186440677966097</v>
      </c>
      <c r="AF959" s="32">
        <f t="shared" si="434"/>
        <v>46.186440677966097</v>
      </c>
      <c r="AG959" s="40" t="s">
        <v>8</v>
      </c>
      <c r="AH959" s="94" t="s">
        <v>9</v>
      </c>
      <c r="AI959" s="40" t="s">
        <v>8</v>
      </c>
      <c r="AJ959" s="94" t="s">
        <v>9</v>
      </c>
      <c r="AK959" s="40" t="s">
        <v>8</v>
      </c>
      <c r="AL959" s="94" t="s">
        <v>9</v>
      </c>
      <c r="AM959" s="32">
        <f t="shared" si="435"/>
        <v>46.186440677966097</v>
      </c>
      <c r="AN959" s="40">
        <f t="shared" si="436"/>
        <v>46.186440677966097</v>
      </c>
      <c r="AO959" s="31" t="s">
        <v>859</v>
      </c>
      <c r="AP959" s="31">
        <v>2020</v>
      </c>
      <c r="AQ959" s="31" t="s">
        <v>1861</v>
      </c>
      <c r="AR959" s="31" t="s">
        <v>766</v>
      </c>
      <c r="AS959" s="31" t="s">
        <v>857</v>
      </c>
      <c r="AT959" s="31" t="s">
        <v>858</v>
      </c>
      <c r="AU959" s="114" t="str">
        <f t="shared" si="437"/>
        <v>Gu, Y., 2020</v>
      </c>
      <c r="AV959" s="6"/>
      <c r="AW959" s="43"/>
    </row>
    <row r="960" spans="1:49" s="8" customFormat="1" x14ac:dyDescent="0.3">
      <c r="A960" s="31" t="s">
        <v>14</v>
      </c>
      <c r="B960" s="40">
        <v>2</v>
      </c>
      <c r="C960" s="32" t="s">
        <v>8</v>
      </c>
      <c r="D960" s="31" t="str">
        <f t="shared" si="418"/>
        <v>NA</v>
      </c>
      <c r="E960" s="32">
        <f t="shared" si="431"/>
        <v>2</v>
      </c>
      <c r="F960" s="40">
        <v>1045</v>
      </c>
      <c r="G960" s="32">
        <f t="shared" si="438"/>
        <v>52250</v>
      </c>
      <c r="H960" s="31" t="s">
        <v>63</v>
      </c>
      <c r="I960" s="31" t="s">
        <v>860</v>
      </c>
      <c r="J960" s="31" t="s">
        <v>864</v>
      </c>
      <c r="K960" s="31"/>
      <c r="L960" s="31"/>
      <c r="M960" s="31" t="s">
        <v>10</v>
      </c>
      <c r="N960" s="31" t="s">
        <v>16</v>
      </c>
      <c r="O960" s="31"/>
      <c r="P960" s="30" t="s">
        <v>199</v>
      </c>
      <c r="Q960" s="31"/>
      <c r="R960" s="31" t="str">
        <f t="shared" si="439"/>
        <v>NA</v>
      </c>
      <c r="S960" s="31"/>
      <c r="T960" s="31"/>
      <c r="U960" s="31" t="s">
        <v>1422</v>
      </c>
      <c r="V960" s="30">
        <v>1</v>
      </c>
      <c r="W960" s="31">
        <v>323</v>
      </c>
      <c r="X960" s="31" t="s">
        <v>17</v>
      </c>
      <c r="Y960" s="32" t="str">
        <f t="shared" si="432"/>
        <v>NA</v>
      </c>
      <c r="Z960" s="32" t="str">
        <f t="shared" si="433"/>
        <v>NA</v>
      </c>
      <c r="AA960" s="32">
        <v>22.65</v>
      </c>
      <c r="AB960" s="30" t="s">
        <v>9</v>
      </c>
      <c r="AC960" s="32" t="str">
        <f t="shared" si="415"/>
        <v>NA</v>
      </c>
      <c r="AD960" s="32">
        <f t="shared" si="416"/>
        <v>22.65</v>
      </c>
      <c r="AE960" s="32">
        <f t="shared" si="417"/>
        <v>48.123620309050779</v>
      </c>
      <c r="AF960" s="32">
        <f t="shared" si="434"/>
        <v>48.123620309050779</v>
      </c>
      <c r="AG960" s="40" t="s">
        <v>8</v>
      </c>
      <c r="AH960" s="94" t="s">
        <v>9</v>
      </c>
      <c r="AI960" s="40" t="s">
        <v>8</v>
      </c>
      <c r="AJ960" s="94" t="s">
        <v>9</v>
      </c>
      <c r="AK960" s="40" t="s">
        <v>8</v>
      </c>
      <c r="AL960" s="94" t="s">
        <v>9</v>
      </c>
      <c r="AM960" s="32">
        <f t="shared" si="435"/>
        <v>48.123620309050779</v>
      </c>
      <c r="AN960" s="40">
        <f t="shared" si="436"/>
        <v>48.123620309050779</v>
      </c>
      <c r="AO960" s="31" t="s">
        <v>859</v>
      </c>
      <c r="AP960" s="31">
        <v>2020</v>
      </c>
      <c r="AQ960" s="31" t="s">
        <v>1861</v>
      </c>
      <c r="AR960" s="31" t="s">
        <v>766</v>
      </c>
      <c r="AS960" s="31" t="s">
        <v>857</v>
      </c>
      <c r="AT960" s="31" t="s">
        <v>858</v>
      </c>
      <c r="AU960" s="114" t="str">
        <f t="shared" si="437"/>
        <v>Gu, Y., 2020</v>
      </c>
      <c r="AV960" s="6"/>
      <c r="AW960" s="43"/>
    </row>
    <row r="961" spans="1:49" s="8" customFormat="1" x14ac:dyDescent="0.3">
      <c r="A961" s="31" t="s">
        <v>14</v>
      </c>
      <c r="B961" s="40">
        <v>2</v>
      </c>
      <c r="C961" s="32" t="s">
        <v>8</v>
      </c>
      <c r="D961" s="31" t="str">
        <f t="shared" si="418"/>
        <v>NA</v>
      </c>
      <c r="E961" s="32">
        <f t="shared" si="431"/>
        <v>2</v>
      </c>
      <c r="F961" s="40">
        <v>1043</v>
      </c>
      <c r="G961" s="32">
        <f t="shared" si="438"/>
        <v>52150</v>
      </c>
      <c r="H961" s="31" t="s">
        <v>63</v>
      </c>
      <c r="I961" s="31" t="s">
        <v>860</v>
      </c>
      <c r="J961" s="31" t="s">
        <v>865</v>
      </c>
      <c r="K961" s="31"/>
      <c r="L961" s="31"/>
      <c r="M961" s="31" t="s">
        <v>10</v>
      </c>
      <c r="N961" s="31" t="s">
        <v>16</v>
      </c>
      <c r="O961" s="31"/>
      <c r="P961" s="30" t="s">
        <v>199</v>
      </c>
      <c r="Q961" s="31"/>
      <c r="R961" s="31" t="str">
        <f t="shared" si="439"/>
        <v>NA</v>
      </c>
      <c r="S961" s="31"/>
      <c r="T961" s="31"/>
      <c r="U961" s="31" t="s">
        <v>1422</v>
      </c>
      <c r="V961" s="30">
        <v>1</v>
      </c>
      <c r="W961" s="31">
        <v>323</v>
      </c>
      <c r="X961" s="31" t="s">
        <v>17</v>
      </c>
      <c r="Y961" s="32" t="str">
        <f t="shared" si="432"/>
        <v>NA</v>
      </c>
      <c r="Z961" s="32" t="str">
        <f t="shared" si="433"/>
        <v>NA</v>
      </c>
      <c r="AA961" s="32">
        <v>18.760000000000002</v>
      </c>
      <c r="AB961" s="30" t="s">
        <v>9</v>
      </c>
      <c r="AC961" s="32" t="str">
        <f t="shared" si="415"/>
        <v>NA</v>
      </c>
      <c r="AD961" s="32">
        <f t="shared" si="416"/>
        <v>18.760000000000002</v>
      </c>
      <c r="AE961" s="32">
        <f t="shared" si="417"/>
        <v>58.102345415778245</v>
      </c>
      <c r="AF961" s="32">
        <f t="shared" si="434"/>
        <v>58.102345415778245</v>
      </c>
      <c r="AG961" s="40" t="s">
        <v>8</v>
      </c>
      <c r="AH961" s="94" t="s">
        <v>9</v>
      </c>
      <c r="AI961" s="40" t="s">
        <v>8</v>
      </c>
      <c r="AJ961" s="94" t="s">
        <v>9</v>
      </c>
      <c r="AK961" s="40" t="s">
        <v>8</v>
      </c>
      <c r="AL961" s="94" t="s">
        <v>9</v>
      </c>
      <c r="AM961" s="32">
        <f t="shared" si="435"/>
        <v>58.102345415778245</v>
      </c>
      <c r="AN961" s="40">
        <f t="shared" si="436"/>
        <v>58.102345415778245</v>
      </c>
      <c r="AO961" s="31" t="s">
        <v>859</v>
      </c>
      <c r="AP961" s="31">
        <v>2020</v>
      </c>
      <c r="AQ961" s="31" t="s">
        <v>1861</v>
      </c>
      <c r="AR961" s="31" t="s">
        <v>766</v>
      </c>
      <c r="AS961" s="31" t="s">
        <v>857</v>
      </c>
      <c r="AT961" s="31" t="s">
        <v>858</v>
      </c>
      <c r="AU961" s="114" t="str">
        <f t="shared" si="437"/>
        <v>Gu, Y., 2020</v>
      </c>
      <c r="AV961" s="6"/>
      <c r="AW961" s="43"/>
    </row>
    <row r="962" spans="1:49" s="8" customFormat="1" x14ac:dyDescent="0.3">
      <c r="A962" s="31" t="s">
        <v>14</v>
      </c>
      <c r="B962" s="40">
        <v>2</v>
      </c>
      <c r="C962" s="32" t="s">
        <v>8</v>
      </c>
      <c r="D962" s="31" t="str">
        <f t="shared" si="418"/>
        <v>NA</v>
      </c>
      <c r="E962" s="32">
        <f t="shared" si="431"/>
        <v>2</v>
      </c>
      <c r="F962" s="40">
        <v>1044</v>
      </c>
      <c r="G962" s="32">
        <f t="shared" si="438"/>
        <v>52200</v>
      </c>
      <c r="H962" s="31" t="s">
        <v>63</v>
      </c>
      <c r="I962" s="31" t="s">
        <v>860</v>
      </c>
      <c r="J962" s="31" t="s">
        <v>866</v>
      </c>
      <c r="K962" s="31"/>
      <c r="L962" s="31"/>
      <c r="M962" s="31" t="s">
        <v>10</v>
      </c>
      <c r="N962" s="31" t="s">
        <v>16</v>
      </c>
      <c r="O962" s="31"/>
      <c r="P962" s="30" t="s">
        <v>199</v>
      </c>
      <c r="Q962" s="31"/>
      <c r="R962" s="31" t="str">
        <f t="shared" si="439"/>
        <v>NA</v>
      </c>
      <c r="S962" s="31"/>
      <c r="T962" s="31"/>
      <c r="U962" s="31" t="s">
        <v>1422</v>
      </c>
      <c r="V962" s="30">
        <v>1</v>
      </c>
      <c r="W962" s="31">
        <v>323</v>
      </c>
      <c r="X962" s="31" t="s">
        <v>17</v>
      </c>
      <c r="Y962" s="32" t="str">
        <f t="shared" si="432"/>
        <v>NA</v>
      </c>
      <c r="Z962" s="32" t="str">
        <f t="shared" si="433"/>
        <v>NA</v>
      </c>
      <c r="AA962" s="32">
        <v>17.97</v>
      </c>
      <c r="AB962" s="30" t="s">
        <v>9</v>
      </c>
      <c r="AC962" s="32" t="str">
        <f t="shared" si="415"/>
        <v>NA</v>
      </c>
      <c r="AD962" s="32">
        <f t="shared" si="416"/>
        <v>17.97</v>
      </c>
      <c r="AE962" s="32">
        <f t="shared" si="417"/>
        <v>60.656649972175849</v>
      </c>
      <c r="AF962" s="32">
        <f t="shared" si="434"/>
        <v>60.656649972175849</v>
      </c>
      <c r="AG962" s="40" t="s">
        <v>8</v>
      </c>
      <c r="AH962" s="94" t="s">
        <v>9</v>
      </c>
      <c r="AI962" s="40" t="s">
        <v>8</v>
      </c>
      <c r="AJ962" s="94" t="s">
        <v>9</v>
      </c>
      <c r="AK962" s="40" t="s">
        <v>8</v>
      </c>
      <c r="AL962" s="94" t="s">
        <v>9</v>
      </c>
      <c r="AM962" s="32">
        <f t="shared" si="435"/>
        <v>60.656649972175849</v>
      </c>
      <c r="AN962" s="40">
        <f t="shared" si="436"/>
        <v>60.656649972175849</v>
      </c>
      <c r="AO962" s="31" t="s">
        <v>859</v>
      </c>
      <c r="AP962" s="31">
        <v>2020</v>
      </c>
      <c r="AQ962" s="31" t="s">
        <v>1861</v>
      </c>
      <c r="AR962" s="31" t="s">
        <v>766</v>
      </c>
      <c r="AS962" s="31" t="s">
        <v>857</v>
      </c>
      <c r="AT962" s="31" t="s">
        <v>858</v>
      </c>
      <c r="AU962" s="114" t="str">
        <f t="shared" si="437"/>
        <v>Gu, Y., 2020</v>
      </c>
      <c r="AV962" s="6"/>
      <c r="AW962" s="43"/>
    </row>
    <row r="963" spans="1:49" s="8" customFormat="1" x14ac:dyDescent="0.3">
      <c r="A963" s="31" t="s">
        <v>14</v>
      </c>
      <c r="B963" s="40">
        <v>2</v>
      </c>
      <c r="C963" s="32" t="s">
        <v>8</v>
      </c>
      <c r="D963" s="31" t="str">
        <f t="shared" si="418"/>
        <v>NA</v>
      </c>
      <c r="E963" s="32">
        <f t="shared" si="431"/>
        <v>2</v>
      </c>
      <c r="F963" s="40">
        <v>1009</v>
      </c>
      <c r="G963" s="32">
        <f t="shared" si="438"/>
        <v>50450</v>
      </c>
      <c r="H963" s="31" t="s">
        <v>63</v>
      </c>
      <c r="I963" s="31" t="s">
        <v>860</v>
      </c>
      <c r="J963" s="31" t="s">
        <v>868</v>
      </c>
      <c r="K963" s="31"/>
      <c r="L963" s="31"/>
      <c r="M963" s="31" t="s">
        <v>10</v>
      </c>
      <c r="N963" s="31" t="s">
        <v>16</v>
      </c>
      <c r="O963" s="31"/>
      <c r="P963" s="30" t="s">
        <v>199</v>
      </c>
      <c r="Q963" s="31"/>
      <c r="R963" s="31" t="str">
        <f t="shared" si="439"/>
        <v>NA</v>
      </c>
      <c r="S963" s="31"/>
      <c r="T963" s="31"/>
      <c r="U963" s="31" t="s">
        <v>1422</v>
      </c>
      <c r="V963" s="30">
        <v>1</v>
      </c>
      <c r="W963" s="31">
        <v>323</v>
      </c>
      <c r="X963" s="31" t="s">
        <v>17</v>
      </c>
      <c r="Y963" s="32" t="str">
        <f t="shared" si="432"/>
        <v>NA</v>
      </c>
      <c r="Z963" s="32" t="str">
        <f t="shared" si="433"/>
        <v>NA</v>
      </c>
      <c r="AA963" s="32">
        <v>17.510000000000002</v>
      </c>
      <c r="AB963" s="30" t="s">
        <v>9</v>
      </c>
      <c r="AC963" s="32" t="str">
        <f t="shared" ref="AC963:AC1026" si="440">IF(AND(AA963="NA",AN963&lt;&gt;"NA"),1000*1.09/AN963,"NA")</f>
        <v>NA</v>
      </c>
      <c r="AD963" s="32">
        <f t="shared" ref="AD963:AD1026" si="441">IF(AND(AA963="NA",AC963&lt;&gt;"NA"),AC963,AA963)</f>
        <v>17.510000000000002</v>
      </c>
      <c r="AE963" s="32">
        <f t="shared" ref="AE963:AE1026" si="442">IF(AND(AA963&lt;&gt;"NA",AG963="NA"),1.09*1000/AA963,"NA")</f>
        <v>62.250142775556817</v>
      </c>
      <c r="AF963" s="32">
        <f t="shared" si="434"/>
        <v>62.250142775556817</v>
      </c>
      <c r="AG963" s="40" t="s">
        <v>8</v>
      </c>
      <c r="AH963" s="94" t="s">
        <v>9</v>
      </c>
      <c r="AI963" s="40" t="s">
        <v>8</v>
      </c>
      <c r="AJ963" s="94" t="s">
        <v>9</v>
      </c>
      <c r="AK963" s="40" t="s">
        <v>8</v>
      </c>
      <c r="AL963" s="94" t="s">
        <v>9</v>
      </c>
      <c r="AM963" s="32">
        <f t="shared" si="435"/>
        <v>62.250142775556817</v>
      </c>
      <c r="AN963" s="40">
        <f t="shared" si="436"/>
        <v>62.250142775556817</v>
      </c>
      <c r="AO963" s="31" t="s">
        <v>859</v>
      </c>
      <c r="AP963" s="31">
        <v>2020</v>
      </c>
      <c r="AQ963" s="31" t="s">
        <v>1861</v>
      </c>
      <c r="AR963" s="31" t="s">
        <v>766</v>
      </c>
      <c r="AS963" s="31" t="s">
        <v>857</v>
      </c>
      <c r="AT963" s="31" t="s">
        <v>858</v>
      </c>
      <c r="AU963" s="114" t="str">
        <f t="shared" si="437"/>
        <v>Gu, Y., 2020</v>
      </c>
      <c r="AV963" s="6"/>
      <c r="AW963" s="43"/>
    </row>
    <row r="964" spans="1:49" s="8" customFormat="1" x14ac:dyDescent="0.3">
      <c r="A964" s="31" t="s">
        <v>14</v>
      </c>
      <c r="B964" s="40">
        <v>2</v>
      </c>
      <c r="C964" s="32" t="s">
        <v>8</v>
      </c>
      <c r="D964" s="31" t="str">
        <f t="shared" ref="D964:D1027" si="443">IF(AND(C964&lt;&gt;"NA",B964&lt;&gt;"NA"),ABS(B964-C964)/B964,"NA")</f>
        <v>NA</v>
      </c>
      <c r="E964" s="32">
        <f t="shared" si="431"/>
        <v>2</v>
      </c>
      <c r="F964" s="40">
        <v>846</v>
      </c>
      <c r="G964" s="32">
        <f t="shared" si="438"/>
        <v>42300</v>
      </c>
      <c r="H964" s="31" t="s">
        <v>63</v>
      </c>
      <c r="I964" s="31" t="s">
        <v>860</v>
      </c>
      <c r="J964" s="31" t="s">
        <v>867</v>
      </c>
      <c r="K964" s="31"/>
      <c r="L964" s="31"/>
      <c r="M964" s="31" t="s">
        <v>10</v>
      </c>
      <c r="N964" s="31" t="s">
        <v>16</v>
      </c>
      <c r="O964" s="31"/>
      <c r="P964" s="30" t="s">
        <v>199</v>
      </c>
      <c r="Q964" s="31"/>
      <c r="R964" s="31" t="str">
        <f t="shared" si="439"/>
        <v>NA</v>
      </c>
      <c r="S964" s="31"/>
      <c r="T964" s="31"/>
      <c r="U964" s="31" t="s">
        <v>1422</v>
      </c>
      <c r="V964" s="30">
        <v>1</v>
      </c>
      <c r="W964" s="31">
        <v>323</v>
      </c>
      <c r="X964" s="31" t="s">
        <v>17</v>
      </c>
      <c r="Y964" s="32" t="str">
        <f t="shared" si="432"/>
        <v>NA</v>
      </c>
      <c r="Z964" s="32" t="str">
        <f t="shared" si="433"/>
        <v>NA</v>
      </c>
      <c r="AA964" s="32">
        <v>17.170000000000002</v>
      </c>
      <c r="AB964" s="30" t="s">
        <v>9</v>
      </c>
      <c r="AC964" s="32" t="str">
        <f t="shared" si="440"/>
        <v>NA</v>
      </c>
      <c r="AD964" s="32">
        <f t="shared" si="441"/>
        <v>17.170000000000002</v>
      </c>
      <c r="AE964" s="32">
        <f t="shared" si="442"/>
        <v>63.482818870122301</v>
      </c>
      <c r="AF964" s="32">
        <f t="shared" si="434"/>
        <v>63.482818870122301</v>
      </c>
      <c r="AG964" s="40" t="s">
        <v>8</v>
      </c>
      <c r="AH964" s="94" t="s">
        <v>9</v>
      </c>
      <c r="AI964" s="40" t="s">
        <v>8</v>
      </c>
      <c r="AJ964" s="94" t="s">
        <v>9</v>
      </c>
      <c r="AK964" s="40" t="s">
        <v>8</v>
      </c>
      <c r="AL964" s="94" t="s">
        <v>9</v>
      </c>
      <c r="AM964" s="32">
        <f t="shared" si="435"/>
        <v>63.482818870122301</v>
      </c>
      <c r="AN964" s="40">
        <f t="shared" si="436"/>
        <v>63.482818870122301</v>
      </c>
      <c r="AO964" s="31" t="s">
        <v>859</v>
      </c>
      <c r="AP964" s="31">
        <v>2020</v>
      </c>
      <c r="AQ964" s="31" t="s">
        <v>1861</v>
      </c>
      <c r="AR964" s="31" t="s">
        <v>766</v>
      </c>
      <c r="AS964" s="31" t="s">
        <v>857</v>
      </c>
      <c r="AT964" s="31" t="s">
        <v>858</v>
      </c>
      <c r="AU964" s="114" t="str">
        <f t="shared" si="437"/>
        <v>Gu, Y., 2020</v>
      </c>
      <c r="AV964" s="6"/>
      <c r="AW964" s="43"/>
    </row>
    <row r="965" spans="1:49" x14ac:dyDescent="0.3">
      <c r="A965" s="31" t="s">
        <v>2439</v>
      </c>
      <c r="B965" s="40">
        <v>1</v>
      </c>
      <c r="C965" s="32">
        <v>0.86</v>
      </c>
      <c r="D965" s="31">
        <f t="shared" si="443"/>
        <v>0.14000000000000001</v>
      </c>
      <c r="E965" s="32">
        <f t="shared" ref="E965:E982" si="444">IF(B965="NA",C965,B965)</f>
        <v>1</v>
      </c>
      <c r="F965" s="40">
        <v>147.35</v>
      </c>
      <c r="G965" s="32">
        <f t="shared" si="438"/>
        <v>14735</v>
      </c>
      <c r="H965" s="49" t="s">
        <v>1414</v>
      </c>
      <c r="I965" s="31" t="s">
        <v>755</v>
      </c>
      <c r="J965" s="31" t="s">
        <v>9</v>
      </c>
      <c r="M965" s="31" t="s">
        <v>24</v>
      </c>
      <c r="N965" s="31" t="s">
        <v>56</v>
      </c>
      <c r="P965" s="31" t="s">
        <v>199</v>
      </c>
      <c r="Q965" s="39">
        <v>7.5</v>
      </c>
      <c r="R965" s="31" t="str">
        <f t="shared" si="439"/>
        <v>NA</v>
      </c>
      <c r="S965" s="31">
        <v>2</v>
      </c>
      <c r="T965" s="31">
        <v>823</v>
      </c>
      <c r="U965" s="31" t="s">
        <v>1422</v>
      </c>
      <c r="V965" s="31">
        <v>0.5</v>
      </c>
      <c r="W965" s="31">
        <v>573</v>
      </c>
      <c r="X965" s="31" t="s">
        <v>17</v>
      </c>
      <c r="Y965" s="32" t="str">
        <f t="shared" ref="Y965:Y982" si="445">IF(AND(X965="CO Chemisorption",AA965&lt;&gt;"NA",AG965&lt;&gt;"NA"),AA965*AG965*0.001,"NA")</f>
        <v>NA</v>
      </c>
      <c r="Z965" s="32" t="str">
        <f t="shared" ref="Z965:Z982" si="446">IF(AND(X965="H2 Chemisorption",AA965&lt;&gt;"NA",AG965&lt;&gt;"NA"),AA965*AG965*0.001,"NA")</f>
        <v>NA</v>
      </c>
      <c r="AA965" s="32">
        <v>8.5299999999999994</v>
      </c>
      <c r="AB965" s="30" t="s">
        <v>9</v>
      </c>
      <c r="AC965" s="32" t="str">
        <f t="shared" si="440"/>
        <v>NA</v>
      </c>
      <c r="AD965" s="32">
        <f t="shared" si="441"/>
        <v>8.5299999999999994</v>
      </c>
      <c r="AE965" s="32">
        <f t="shared" si="442"/>
        <v>127.78429073856977</v>
      </c>
      <c r="AF965" s="32">
        <f t="shared" ref="AF965:AF982" si="447">IF(AND(AG965="NA",AE965&lt;&gt;"NA"),AE965,AG965)</f>
        <v>127.78429073856977</v>
      </c>
      <c r="AG965" s="40" t="s">
        <v>8</v>
      </c>
      <c r="AH965" s="94" t="s">
        <v>9</v>
      </c>
      <c r="AI965" s="40" t="s">
        <v>8</v>
      </c>
      <c r="AJ965" s="94" t="s">
        <v>9</v>
      </c>
      <c r="AK965" s="40" t="s">
        <v>8</v>
      </c>
      <c r="AL965" s="32" t="s">
        <v>9</v>
      </c>
      <c r="AM965" s="32">
        <f t="shared" ref="AM965:AM982" si="448">IF(AND(AF965="NA",AK965&lt;&gt;"NA"),AK965,AF965)</f>
        <v>127.78429073856977</v>
      </c>
      <c r="AN965" s="40">
        <f t="shared" ref="AN965:AN982" si="449">IF(AND(AM965="NA",AI965&lt;&gt;"NA"),AI965,AM965)</f>
        <v>127.78429073856977</v>
      </c>
      <c r="AO965" s="31" t="s">
        <v>2844</v>
      </c>
      <c r="AP965" s="31">
        <v>2020</v>
      </c>
      <c r="AQ965" s="31" t="s">
        <v>1862</v>
      </c>
      <c r="AR965" s="31" t="s">
        <v>11</v>
      </c>
      <c r="AS965" s="45" t="s">
        <v>872</v>
      </c>
      <c r="AT965" s="31" t="s">
        <v>649</v>
      </c>
      <c r="AU965" s="114" t="str">
        <f t="shared" si="437"/>
        <v>Xiang, N., 2020</v>
      </c>
      <c r="AW965" s="34" t="s">
        <v>873</v>
      </c>
    </row>
    <row r="966" spans="1:49" x14ac:dyDescent="0.3">
      <c r="A966" s="31" t="s">
        <v>2439</v>
      </c>
      <c r="B966" s="40">
        <v>1</v>
      </c>
      <c r="C966" s="32">
        <v>0.78</v>
      </c>
      <c r="D966" s="31">
        <f t="shared" si="443"/>
        <v>0.21999999999999997</v>
      </c>
      <c r="E966" s="32">
        <f t="shared" si="444"/>
        <v>1</v>
      </c>
      <c r="F966" s="40">
        <v>188.82</v>
      </c>
      <c r="G966" s="32">
        <f t="shared" si="438"/>
        <v>18882</v>
      </c>
      <c r="H966" s="49" t="s">
        <v>1414</v>
      </c>
      <c r="I966" s="31" t="s">
        <v>277</v>
      </c>
      <c r="J966" s="31" t="s">
        <v>9</v>
      </c>
      <c r="M966" s="31" t="s">
        <v>24</v>
      </c>
      <c r="N966" s="31" t="s">
        <v>56</v>
      </c>
      <c r="P966" s="31" t="s">
        <v>199</v>
      </c>
      <c r="Q966" s="39">
        <v>7.5</v>
      </c>
      <c r="R966" s="31" t="str">
        <f t="shared" si="439"/>
        <v>NA</v>
      </c>
      <c r="S966" s="31">
        <v>2</v>
      </c>
      <c r="T966" s="31">
        <v>823</v>
      </c>
      <c r="U966" s="31" t="s">
        <v>1422</v>
      </c>
      <c r="V966" s="31">
        <v>0.5</v>
      </c>
      <c r="W966" s="31">
        <v>573</v>
      </c>
      <c r="X966" s="31" t="s">
        <v>17</v>
      </c>
      <c r="Y966" s="32" t="str">
        <f t="shared" si="445"/>
        <v>NA</v>
      </c>
      <c r="Z966" s="32" t="str">
        <f t="shared" si="446"/>
        <v>NA</v>
      </c>
      <c r="AA966" s="32">
        <v>22.22</v>
      </c>
      <c r="AB966" s="30" t="s">
        <v>9</v>
      </c>
      <c r="AC966" s="32" t="str">
        <f t="shared" si="440"/>
        <v>NA</v>
      </c>
      <c r="AD966" s="32">
        <f t="shared" si="441"/>
        <v>22.22</v>
      </c>
      <c r="AE966" s="32">
        <f t="shared" si="442"/>
        <v>49.054905490549061</v>
      </c>
      <c r="AF966" s="32">
        <f t="shared" si="447"/>
        <v>49.054905490549061</v>
      </c>
      <c r="AG966" s="40" t="s">
        <v>8</v>
      </c>
      <c r="AH966" s="94" t="s">
        <v>9</v>
      </c>
      <c r="AI966" s="40" t="s">
        <v>8</v>
      </c>
      <c r="AJ966" s="94" t="s">
        <v>9</v>
      </c>
      <c r="AK966" s="40" t="s">
        <v>8</v>
      </c>
      <c r="AL966" s="32" t="s">
        <v>9</v>
      </c>
      <c r="AM966" s="32">
        <f t="shared" si="448"/>
        <v>49.054905490549061</v>
      </c>
      <c r="AN966" s="40">
        <f t="shared" si="449"/>
        <v>49.054905490549061</v>
      </c>
      <c r="AO966" s="31" t="s">
        <v>2844</v>
      </c>
      <c r="AP966" s="31">
        <v>2020</v>
      </c>
      <c r="AQ966" s="31" t="s">
        <v>1862</v>
      </c>
      <c r="AR966" s="31" t="s">
        <v>11</v>
      </c>
      <c r="AS966" s="45" t="s">
        <v>872</v>
      </c>
      <c r="AT966" s="31" t="s">
        <v>649</v>
      </c>
      <c r="AU966" s="114" t="str">
        <f t="shared" si="437"/>
        <v>Xiang, N., 2020</v>
      </c>
      <c r="AW966" s="34" t="s">
        <v>873</v>
      </c>
    </row>
    <row r="967" spans="1:49" x14ac:dyDescent="0.3">
      <c r="A967" s="49" t="s">
        <v>1954</v>
      </c>
      <c r="B967" s="40">
        <v>5</v>
      </c>
      <c r="C967" s="32">
        <v>4.9000000000000004</v>
      </c>
      <c r="D967" s="31">
        <f t="shared" si="443"/>
        <v>1.9999999999999928E-2</v>
      </c>
      <c r="E967" s="32">
        <f t="shared" si="444"/>
        <v>5</v>
      </c>
      <c r="F967" s="40">
        <v>135</v>
      </c>
      <c r="G967" s="32">
        <f t="shared" si="438"/>
        <v>2700</v>
      </c>
      <c r="H967" s="31" t="s">
        <v>22</v>
      </c>
      <c r="I967" s="31" t="s">
        <v>277</v>
      </c>
      <c r="J967" s="31" t="s">
        <v>9</v>
      </c>
      <c r="M967" s="31" t="s">
        <v>10</v>
      </c>
      <c r="N967" s="31" t="s">
        <v>16</v>
      </c>
      <c r="O967" s="71">
        <v>7</v>
      </c>
      <c r="P967" s="30" t="s">
        <v>89</v>
      </c>
      <c r="Q967" s="39">
        <v>8.5</v>
      </c>
      <c r="R967" s="31">
        <f t="shared" si="439"/>
        <v>1.5</v>
      </c>
      <c r="U967" s="31" t="s">
        <v>1427</v>
      </c>
      <c r="V967" s="31">
        <v>2</v>
      </c>
      <c r="W967" s="31">
        <v>273</v>
      </c>
      <c r="X967" s="31" t="s">
        <v>17</v>
      </c>
      <c r="Y967" s="32" t="str">
        <f t="shared" si="445"/>
        <v>NA</v>
      </c>
      <c r="Z967" s="32" t="str">
        <f t="shared" si="446"/>
        <v>NA</v>
      </c>
      <c r="AA967" s="32">
        <v>26</v>
      </c>
      <c r="AB967" s="30" t="s">
        <v>9</v>
      </c>
      <c r="AC967" s="32" t="str">
        <f t="shared" si="440"/>
        <v>NA</v>
      </c>
      <c r="AD967" s="32">
        <f t="shared" si="441"/>
        <v>26</v>
      </c>
      <c r="AE967" s="32">
        <f t="shared" si="442"/>
        <v>41.92307692307692</v>
      </c>
      <c r="AF967" s="32">
        <f t="shared" si="447"/>
        <v>41.92307692307692</v>
      </c>
      <c r="AG967" s="40" t="s">
        <v>8</v>
      </c>
      <c r="AH967" s="94" t="s">
        <v>9</v>
      </c>
      <c r="AI967" s="40" t="s">
        <v>8</v>
      </c>
      <c r="AJ967" s="94" t="s">
        <v>9</v>
      </c>
      <c r="AK967" s="40">
        <v>29</v>
      </c>
      <c r="AL967" s="32" t="s">
        <v>9</v>
      </c>
      <c r="AM967" s="32">
        <f t="shared" si="448"/>
        <v>41.92307692307692</v>
      </c>
      <c r="AN967" s="40">
        <f t="shared" si="449"/>
        <v>41.92307692307692</v>
      </c>
      <c r="AO967" s="31" t="s">
        <v>2854</v>
      </c>
      <c r="AP967" s="31">
        <v>2020</v>
      </c>
      <c r="AQ967" s="31" t="s">
        <v>1863</v>
      </c>
      <c r="AR967" s="31" t="s">
        <v>1864</v>
      </c>
      <c r="AS967" s="31" t="s">
        <v>914</v>
      </c>
      <c r="AT967" s="31" t="s">
        <v>595</v>
      </c>
      <c r="AU967" s="114" t="str">
        <f t="shared" si="437"/>
        <v>Byun, M.Y., 2020</v>
      </c>
      <c r="AV967" s="34" t="s">
        <v>1958</v>
      </c>
      <c r="AW967" s="43" t="s">
        <v>827</v>
      </c>
    </row>
    <row r="968" spans="1:49" x14ac:dyDescent="0.3">
      <c r="A968" s="49" t="s">
        <v>1954</v>
      </c>
      <c r="B968" s="40">
        <v>5</v>
      </c>
      <c r="C968" s="32">
        <v>4.8</v>
      </c>
      <c r="D968" s="31">
        <f t="shared" si="443"/>
        <v>4.0000000000000036E-2</v>
      </c>
      <c r="E968" s="32">
        <f t="shared" si="444"/>
        <v>5</v>
      </c>
      <c r="F968" s="40">
        <v>170</v>
      </c>
      <c r="G968" s="32">
        <f t="shared" si="438"/>
        <v>3400</v>
      </c>
      <c r="H968" s="31" t="s">
        <v>7</v>
      </c>
      <c r="I968" s="31" t="s">
        <v>915</v>
      </c>
      <c r="J968" s="31" t="s">
        <v>9</v>
      </c>
      <c r="M968" s="31" t="s">
        <v>10</v>
      </c>
      <c r="N968" s="31" t="s">
        <v>16</v>
      </c>
      <c r="O968" s="71">
        <v>7</v>
      </c>
      <c r="P968" s="30" t="s">
        <v>89</v>
      </c>
      <c r="Q968" s="39">
        <v>3</v>
      </c>
      <c r="R968" s="31">
        <f t="shared" si="439"/>
        <v>-4</v>
      </c>
      <c r="U968" s="31" t="s">
        <v>1427</v>
      </c>
      <c r="V968" s="31">
        <v>2</v>
      </c>
      <c r="W968" s="31">
        <v>273</v>
      </c>
      <c r="X968" s="31" t="s">
        <v>17</v>
      </c>
      <c r="Y968" s="32" t="str">
        <f t="shared" si="445"/>
        <v>NA</v>
      </c>
      <c r="Z968" s="32" t="str">
        <f t="shared" si="446"/>
        <v>NA</v>
      </c>
      <c r="AA968" s="32">
        <v>5</v>
      </c>
      <c r="AB968" s="30" t="s">
        <v>9</v>
      </c>
      <c r="AC968" s="32" t="str">
        <f t="shared" si="440"/>
        <v>NA</v>
      </c>
      <c r="AD968" s="32">
        <f t="shared" si="441"/>
        <v>5</v>
      </c>
      <c r="AE968" s="32">
        <f t="shared" si="442"/>
        <v>218</v>
      </c>
      <c r="AF968" s="32">
        <f t="shared" si="447"/>
        <v>218</v>
      </c>
      <c r="AG968" s="40" t="s">
        <v>8</v>
      </c>
      <c r="AH968" s="94" t="s">
        <v>9</v>
      </c>
      <c r="AI968" s="40" t="s">
        <v>8</v>
      </c>
      <c r="AJ968" s="94" t="s">
        <v>9</v>
      </c>
      <c r="AK968" s="40">
        <v>92</v>
      </c>
      <c r="AL968" s="32" t="s">
        <v>9</v>
      </c>
      <c r="AM968" s="32">
        <f t="shared" si="448"/>
        <v>218</v>
      </c>
      <c r="AN968" s="40">
        <f t="shared" si="449"/>
        <v>218</v>
      </c>
      <c r="AO968" s="31" t="s">
        <v>2854</v>
      </c>
      <c r="AP968" s="31">
        <v>2020</v>
      </c>
      <c r="AQ968" s="31" t="s">
        <v>1863</v>
      </c>
      <c r="AR968" s="31" t="s">
        <v>1864</v>
      </c>
      <c r="AS968" s="31" t="s">
        <v>914</v>
      </c>
      <c r="AT968" s="31" t="s">
        <v>595</v>
      </c>
      <c r="AU968" s="114" t="str">
        <f t="shared" si="437"/>
        <v>Byun, M.Y., 2020</v>
      </c>
      <c r="AV968" s="34" t="s">
        <v>1958</v>
      </c>
      <c r="AW968" s="43" t="s">
        <v>815</v>
      </c>
    </row>
    <row r="969" spans="1:49" x14ac:dyDescent="0.3">
      <c r="A969" s="49" t="s">
        <v>1954</v>
      </c>
      <c r="B969" s="40">
        <v>5</v>
      </c>
      <c r="C969" s="32">
        <v>4.9000000000000004</v>
      </c>
      <c r="D969" s="31">
        <f t="shared" si="443"/>
        <v>1.9999999999999928E-2</v>
      </c>
      <c r="E969" s="32">
        <f t="shared" si="444"/>
        <v>5</v>
      </c>
      <c r="F969" s="40">
        <v>69</v>
      </c>
      <c r="G969" s="32">
        <f t="shared" si="438"/>
        <v>1380</v>
      </c>
      <c r="H969" s="31" t="s">
        <v>86</v>
      </c>
      <c r="I969" s="31" t="s">
        <v>672</v>
      </c>
      <c r="J969" s="31" t="s">
        <v>9</v>
      </c>
      <c r="M969" s="31" t="s">
        <v>10</v>
      </c>
      <c r="N969" s="31" t="s">
        <v>16</v>
      </c>
      <c r="O969" s="71">
        <v>7</v>
      </c>
      <c r="P969" s="30" t="s">
        <v>89</v>
      </c>
      <c r="Q969" s="39">
        <v>6</v>
      </c>
      <c r="R969" s="31">
        <f t="shared" si="439"/>
        <v>-1</v>
      </c>
      <c r="U969" s="31" t="s">
        <v>1427</v>
      </c>
      <c r="V969" s="31">
        <v>2</v>
      </c>
      <c r="W969" s="31">
        <v>273</v>
      </c>
      <c r="X969" s="31" t="s">
        <v>17</v>
      </c>
      <c r="Y969" s="32" t="str">
        <f t="shared" si="445"/>
        <v>NA</v>
      </c>
      <c r="Z969" s="32" t="str">
        <f t="shared" si="446"/>
        <v>NA</v>
      </c>
      <c r="AA969" s="32">
        <v>32</v>
      </c>
      <c r="AB969" s="30" t="s">
        <v>9</v>
      </c>
      <c r="AC969" s="32" t="str">
        <f t="shared" si="440"/>
        <v>NA</v>
      </c>
      <c r="AD969" s="32">
        <f t="shared" si="441"/>
        <v>32</v>
      </c>
      <c r="AE969" s="32">
        <f t="shared" si="442"/>
        <v>34.0625</v>
      </c>
      <c r="AF969" s="32">
        <f t="shared" si="447"/>
        <v>34.0625</v>
      </c>
      <c r="AG969" s="40" t="s">
        <v>8</v>
      </c>
      <c r="AH969" s="94" t="s">
        <v>9</v>
      </c>
      <c r="AI969" s="40" t="s">
        <v>8</v>
      </c>
      <c r="AJ969" s="94" t="s">
        <v>9</v>
      </c>
      <c r="AK969" s="40">
        <v>27</v>
      </c>
      <c r="AL969" s="32" t="s">
        <v>9</v>
      </c>
      <c r="AM969" s="32">
        <f t="shared" si="448"/>
        <v>34.0625</v>
      </c>
      <c r="AN969" s="40">
        <f t="shared" si="449"/>
        <v>34.0625</v>
      </c>
      <c r="AO969" s="31" t="s">
        <v>2854</v>
      </c>
      <c r="AP969" s="31">
        <v>2020</v>
      </c>
      <c r="AQ969" s="31" t="s">
        <v>1863</v>
      </c>
      <c r="AR969" s="31" t="s">
        <v>1864</v>
      </c>
      <c r="AS969" s="31" t="s">
        <v>914</v>
      </c>
      <c r="AT969" s="31" t="s">
        <v>595</v>
      </c>
      <c r="AU969" s="114" t="str">
        <f t="shared" si="437"/>
        <v>Byun, M.Y., 2020</v>
      </c>
      <c r="AV969" s="34" t="s">
        <v>1958</v>
      </c>
      <c r="AW969" s="43" t="s">
        <v>838</v>
      </c>
    </row>
    <row r="970" spans="1:49" x14ac:dyDescent="0.3">
      <c r="A970" s="49" t="s">
        <v>1954</v>
      </c>
      <c r="B970" s="40">
        <v>5</v>
      </c>
      <c r="C970" s="32">
        <v>5</v>
      </c>
      <c r="D970" s="31">
        <f t="shared" si="443"/>
        <v>0</v>
      </c>
      <c r="E970" s="32">
        <f t="shared" si="444"/>
        <v>5</v>
      </c>
      <c r="F970" s="40">
        <v>35</v>
      </c>
      <c r="G970" s="32">
        <f t="shared" si="438"/>
        <v>700</v>
      </c>
      <c r="H970" s="31" t="s">
        <v>15</v>
      </c>
      <c r="I970" s="31" t="s">
        <v>632</v>
      </c>
      <c r="J970" s="31" t="s">
        <v>9</v>
      </c>
      <c r="M970" s="31" t="s">
        <v>10</v>
      </c>
      <c r="N970" s="31" t="s">
        <v>16</v>
      </c>
      <c r="O970" s="71">
        <v>7</v>
      </c>
      <c r="P970" s="30" t="s">
        <v>89</v>
      </c>
      <c r="Q970" s="39">
        <v>6.1</v>
      </c>
      <c r="R970" s="31">
        <f t="shared" si="439"/>
        <v>-0.90000000000000036</v>
      </c>
      <c r="U970" s="31" t="s">
        <v>1427</v>
      </c>
      <c r="V970" s="31">
        <v>2</v>
      </c>
      <c r="W970" s="31">
        <v>273</v>
      </c>
      <c r="X970" s="31" t="s">
        <v>17</v>
      </c>
      <c r="Y970" s="32" t="str">
        <f t="shared" si="445"/>
        <v>NA</v>
      </c>
      <c r="Z970" s="32" t="str">
        <f t="shared" si="446"/>
        <v>NA</v>
      </c>
      <c r="AA970" s="32">
        <v>8</v>
      </c>
      <c r="AB970" s="30" t="s">
        <v>9</v>
      </c>
      <c r="AC970" s="32" t="str">
        <f t="shared" si="440"/>
        <v>NA</v>
      </c>
      <c r="AD970" s="32">
        <f t="shared" si="441"/>
        <v>8</v>
      </c>
      <c r="AE970" s="32">
        <f t="shared" si="442"/>
        <v>136.25</v>
      </c>
      <c r="AF970" s="32">
        <f t="shared" si="447"/>
        <v>136.25</v>
      </c>
      <c r="AG970" s="40" t="s">
        <v>8</v>
      </c>
      <c r="AH970" s="94" t="s">
        <v>9</v>
      </c>
      <c r="AI970" s="40" t="s">
        <v>8</v>
      </c>
      <c r="AJ970" s="94" t="s">
        <v>9</v>
      </c>
      <c r="AK970" s="40">
        <v>52</v>
      </c>
      <c r="AL970" s="32" t="s">
        <v>9</v>
      </c>
      <c r="AM970" s="32">
        <f t="shared" si="448"/>
        <v>136.25</v>
      </c>
      <c r="AN970" s="40">
        <f t="shared" si="449"/>
        <v>136.25</v>
      </c>
      <c r="AO970" s="31" t="s">
        <v>2854</v>
      </c>
      <c r="AP970" s="31">
        <v>2020</v>
      </c>
      <c r="AQ970" s="31" t="s">
        <v>1863</v>
      </c>
      <c r="AR970" s="31" t="s">
        <v>1864</v>
      </c>
      <c r="AS970" s="31" t="s">
        <v>914</v>
      </c>
      <c r="AT970" s="31" t="s">
        <v>595</v>
      </c>
      <c r="AU970" s="114" t="str">
        <f t="shared" si="437"/>
        <v>Byun, M.Y., 2020</v>
      </c>
      <c r="AV970" s="34" t="s">
        <v>1958</v>
      </c>
      <c r="AW970" s="43" t="s">
        <v>817</v>
      </c>
    </row>
    <row r="971" spans="1:49" x14ac:dyDescent="0.3">
      <c r="A971" s="49" t="s">
        <v>1954</v>
      </c>
      <c r="B971" s="40">
        <v>5</v>
      </c>
      <c r="C971" s="32">
        <v>4.9000000000000004</v>
      </c>
      <c r="D971" s="31">
        <f t="shared" si="443"/>
        <v>1.9999999999999928E-2</v>
      </c>
      <c r="E971" s="32">
        <f t="shared" si="444"/>
        <v>5</v>
      </c>
      <c r="F971" s="40">
        <v>51</v>
      </c>
      <c r="G971" s="32">
        <f t="shared" si="438"/>
        <v>1020</v>
      </c>
      <c r="H971" s="31" t="s">
        <v>37</v>
      </c>
      <c r="I971" s="31" t="s">
        <v>399</v>
      </c>
      <c r="J971" s="31" t="s">
        <v>9</v>
      </c>
      <c r="M971" s="31" t="s">
        <v>10</v>
      </c>
      <c r="N971" s="31" t="s">
        <v>16</v>
      </c>
      <c r="O971" s="71">
        <v>7</v>
      </c>
      <c r="P971" s="30" t="s">
        <v>89</v>
      </c>
      <c r="Q971" s="39">
        <v>6</v>
      </c>
      <c r="R971" s="31">
        <f t="shared" si="439"/>
        <v>-1</v>
      </c>
      <c r="U971" s="31" t="s">
        <v>1427</v>
      </c>
      <c r="V971" s="31">
        <v>2</v>
      </c>
      <c r="W971" s="31">
        <v>273</v>
      </c>
      <c r="X971" s="31" t="s">
        <v>17</v>
      </c>
      <c r="Y971" s="32" t="str">
        <f t="shared" si="445"/>
        <v>NA</v>
      </c>
      <c r="Z971" s="32" t="str">
        <f t="shared" si="446"/>
        <v>NA</v>
      </c>
      <c r="AA971" s="32">
        <v>10</v>
      </c>
      <c r="AB971" s="30" t="s">
        <v>9</v>
      </c>
      <c r="AC971" s="32" t="str">
        <f t="shared" si="440"/>
        <v>NA</v>
      </c>
      <c r="AD971" s="32">
        <f t="shared" si="441"/>
        <v>10</v>
      </c>
      <c r="AE971" s="32">
        <f t="shared" si="442"/>
        <v>109</v>
      </c>
      <c r="AF971" s="32">
        <f t="shared" si="447"/>
        <v>109</v>
      </c>
      <c r="AG971" s="40" t="s">
        <v>8</v>
      </c>
      <c r="AH971" s="94" t="s">
        <v>9</v>
      </c>
      <c r="AI971" s="40" t="s">
        <v>8</v>
      </c>
      <c r="AJ971" s="94" t="s">
        <v>9</v>
      </c>
      <c r="AK971" s="40">
        <v>43</v>
      </c>
      <c r="AL971" s="32" t="s">
        <v>9</v>
      </c>
      <c r="AM971" s="32">
        <f t="shared" si="448"/>
        <v>109</v>
      </c>
      <c r="AN971" s="40">
        <f t="shared" si="449"/>
        <v>109</v>
      </c>
      <c r="AO971" s="31" t="s">
        <v>2854</v>
      </c>
      <c r="AP971" s="31">
        <v>2020</v>
      </c>
      <c r="AQ971" s="31" t="s">
        <v>1863</v>
      </c>
      <c r="AR971" s="31" t="s">
        <v>1864</v>
      </c>
      <c r="AS971" s="31" t="s">
        <v>914</v>
      </c>
      <c r="AT971" s="31" t="s">
        <v>595</v>
      </c>
      <c r="AU971" s="114" t="str">
        <f t="shared" si="437"/>
        <v>Byun, M.Y., 2020</v>
      </c>
      <c r="AV971" s="34" t="s">
        <v>1958</v>
      </c>
      <c r="AW971" s="43" t="s">
        <v>916</v>
      </c>
    </row>
    <row r="972" spans="1:49" x14ac:dyDescent="0.3">
      <c r="A972" s="31" t="s">
        <v>14</v>
      </c>
      <c r="B972" s="40" t="s">
        <v>8</v>
      </c>
      <c r="C972" s="32">
        <v>0.8</v>
      </c>
      <c r="D972" s="31" t="str">
        <f t="shared" si="443"/>
        <v>NA</v>
      </c>
      <c r="E972" s="32">
        <f t="shared" si="444"/>
        <v>0.8</v>
      </c>
      <c r="G972" s="32" t="s">
        <v>8</v>
      </c>
      <c r="H972" s="31" t="s">
        <v>86</v>
      </c>
      <c r="I972" s="31" t="s">
        <v>918</v>
      </c>
      <c r="J972" s="31" t="s">
        <v>9</v>
      </c>
      <c r="K972" s="31">
        <f>550+273</f>
        <v>823</v>
      </c>
      <c r="L972" s="31">
        <v>2</v>
      </c>
      <c r="M972" s="31" t="s">
        <v>24</v>
      </c>
      <c r="N972" s="31" t="s">
        <v>56</v>
      </c>
      <c r="P972" s="31" t="s">
        <v>199</v>
      </c>
      <c r="Q972" s="39">
        <v>6</v>
      </c>
      <c r="R972" s="31" t="str">
        <f t="shared" si="439"/>
        <v>NA</v>
      </c>
      <c r="S972" s="31">
        <v>2</v>
      </c>
      <c r="T972" s="31">
        <v>823</v>
      </c>
      <c r="U972" s="31" t="s">
        <v>1422</v>
      </c>
      <c r="V972" s="31">
        <v>1</v>
      </c>
      <c r="W972" s="31">
        <v>573</v>
      </c>
      <c r="X972" s="31" t="s">
        <v>17</v>
      </c>
      <c r="Y972" s="32" t="str">
        <f t="shared" si="445"/>
        <v>NA</v>
      </c>
      <c r="Z972" s="32" t="str">
        <f t="shared" si="446"/>
        <v>NA</v>
      </c>
      <c r="AA972" s="32">
        <v>23.9</v>
      </c>
      <c r="AB972" s="30" t="s">
        <v>9</v>
      </c>
      <c r="AC972" s="32" t="str">
        <f t="shared" si="440"/>
        <v>NA</v>
      </c>
      <c r="AD972" s="32">
        <f t="shared" si="441"/>
        <v>23.9</v>
      </c>
      <c r="AE972" s="32">
        <f t="shared" si="442"/>
        <v>45.60669456066946</v>
      </c>
      <c r="AF972" s="32">
        <f t="shared" si="447"/>
        <v>45.60669456066946</v>
      </c>
      <c r="AG972" s="40" t="s">
        <v>8</v>
      </c>
      <c r="AH972" s="94" t="s">
        <v>9</v>
      </c>
      <c r="AI972" s="40" t="s">
        <v>8</v>
      </c>
      <c r="AJ972" s="94" t="s">
        <v>9</v>
      </c>
      <c r="AK972" s="40" t="s">
        <v>8</v>
      </c>
      <c r="AL972" s="32" t="s">
        <v>9</v>
      </c>
      <c r="AM972" s="32">
        <f t="shared" si="448"/>
        <v>45.60669456066946</v>
      </c>
      <c r="AN972" s="40">
        <f t="shared" si="449"/>
        <v>45.60669456066946</v>
      </c>
      <c r="AO972" s="31" t="s">
        <v>2844</v>
      </c>
      <c r="AP972" s="31">
        <v>2020</v>
      </c>
      <c r="AQ972" s="31" t="s">
        <v>1865</v>
      </c>
      <c r="AR972" s="31" t="s">
        <v>11</v>
      </c>
      <c r="AS972" s="31" t="s">
        <v>917</v>
      </c>
      <c r="AT972" s="31" t="s">
        <v>363</v>
      </c>
      <c r="AU972" s="114" t="str">
        <f t="shared" si="437"/>
        <v>Ding, Y., 2020</v>
      </c>
      <c r="AW972" s="34" t="s">
        <v>838</v>
      </c>
    </row>
    <row r="973" spans="1:49" x14ac:dyDescent="0.3">
      <c r="A973" s="31" t="s">
        <v>14</v>
      </c>
      <c r="B973" s="40" t="s">
        <v>8</v>
      </c>
      <c r="C973" s="32">
        <v>0.8</v>
      </c>
      <c r="D973" s="31" t="str">
        <f t="shared" si="443"/>
        <v>NA</v>
      </c>
      <c r="E973" s="32">
        <f t="shared" si="444"/>
        <v>0.8</v>
      </c>
      <c r="G973" s="32" t="s">
        <v>8</v>
      </c>
      <c r="H973" s="31" t="s">
        <v>582</v>
      </c>
      <c r="I973" s="31" t="s">
        <v>1927</v>
      </c>
      <c r="J973" s="31" t="s">
        <v>9</v>
      </c>
      <c r="K973" s="31">
        <f>550+273</f>
        <v>823</v>
      </c>
      <c r="L973" s="31">
        <v>2</v>
      </c>
      <c r="M973" s="31" t="s">
        <v>24</v>
      </c>
      <c r="N973" s="31" t="s">
        <v>56</v>
      </c>
      <c r="P973" s="31" t="s">
        <v>199</v>
      </c>
      <c r="R973" s="31" t="str">
        <f t="shared" si="439"/>
        <v>NA</v>
      </c>
      <c r="S973" s="31">
        <v>2</v>
      </c>
      <c r="T973" s="31">
        <v>823</v>
      </c>
      <c r="U973" s="31" t="s">
        <v>1422</v>
      </c>
      <c r="V973" s="31">
        <v>1</v>
      </c>
      <c r="W973" s="31">
        <v>573</v>
      </c>
      <c r="X973" s="31" t="s">
        <v>17</v>
      </c>
      <c r="Y973" s="32" t="str">
        <f t="shared" si="445"/>
        <v>NA</v>
      </c>
      <c r="Z973" s="32" t="str">
        <f t="shared" si="446"/>
        <v>NA</v>
      </c>
      <c r="AA973" s="32">
        <v>44.2</v>
      </c>
      <c r="AB973" s="30" t="s">
        <v>9</v>
      </c>
      <c r="AC973" s="32" t="str">
        <f t="shared" si="440"/>
        <v>NA</v>
      </c>
      <c r="AD973" s="32">
        <f t="shared" si="441"/>
        <v>44.2</v>
      </c>
      <c r="AE973" s="32">
        <f t="shared" si="442"/>
        <v>24.660633484162894</v>
      </c>
      <c r="AF973" s="32">
        <f t="shared" si="447"/>
        <v>24.660633484162894</v>
      </c>
      <c r="AG973" s="40" t="s">
        <v>8</v>
      </c>
      <c r="AH973" s="94" t="s">
        <v>9</v>
      </c>
      <c r="AI973" s="40" t="s">
        <v>8</v>
      </c>
      <c r="AJ973" s="94" t="s">
        <v>9</v>
      </c>
      <c r="AK973" s="40" t="s">
        <v>8</v>
      </c>
      <c r="AL973" s="32" t="s">
        <v>9</v>
      </c>
      <c r="AM973" s="32">
        <f t="shared" si="448"/>
        <v>24.660633484162894</v>
      </c>
      <c r="AN973" s="40">
        <f t="shared" si="449"/>
        <v>24.660633484162894</v>
      </c>
      <c r="AO973" s="31" t="s">
        <v>2844</v>
      </c>
      <c r="AP973" s="31">
        <v>2020</v>
      </c>
      <c r="AQ973" s="31" t="s">
        <v>1865</v>
      </c>
      <c r="AR973" s="31" t="s">
        <v>11</v>
      </c>
      <c r="AS973" s="31" t="s">
        <v>917</v>
      </c>
      <c r="AT973" s="31" t="s">
        <v>363</v>
      </c>
      <c r="AU973" s="114" t="str">
        <f t="shared" si="437"/>
        <v>Ding, Y., 2020</v>
      </c>
    </row>
    <row r="974" spans="1:49" x14ac:dyDescent="0.3">
      <c r="A974" s="31" t="s">
        <v>1954</v>
      </c>
      <c r="B974" s="40" t="s">
        <v>8</v>
      </c>
      <c r="C974" s="32">
        <v>0.95</v>
      </c>
      <c r="D974" s="31" t="str">
        <f t="shared" si="443"/>
        <v>NA</v>
      </c>
      <c r="E974" s="32">
        <f t="shared" si="444"/>
        <v>0.95</v>
      </c>
      <c r="F974" s="40">
        <v>37</v>
      </c>
      <c r="G974" s="32">
        <f t="shared" si="438"/>
        <v>3894.7368421052633</v>
      </c>
      <c r="H974" s="31" t="s">
        <v>582</v>
      </c>
      <c r="I974" s="31" t="s">
        <v>1931</v>
      </c>
      <c r="J974" s="31" t="s">
        <v>920</v>
      </c>
      <c r="K974" s="31">
        <v>873</v>
      </c>
      <c r="L974" s="31">
        <v>4</v>
      </c>
      <c r="M974" s="31" t="s">
        <v>24</v>
      </c>
      <c r="N974" s="31" t="s">
        <v>56</v>
      </c>
      <c r="P974" s="31" t="s">
        <v>199</v>
      </c>
      <c r="R974" s="31" t="str">
        <f t="shared" si="439"/>
        <v>NA</v>
      </c>
      <c r="S974" s="31">
        <v>3</v>
      </c>
      <c r="T974" s="31">
        <v>773</v>
      </c>
      <c r="U974" s="31" t="s">
        <v>1422</v>
      </c>
      <c r="V974" s="31">
        <v>1</v>
      </c>
      <c r="W974" s="31">
        <v>673</v>
      </c>
      <c r="X974" s="31" t="s">
        <v>17</v>
      </c>
      <c r="Y974" s="32" t="str">
        <f t="shared" si="445"/>
        <v>NA</v>
      </c>
      <c r="Z974" s="32" t="str">
        <f t="shared" si="446"/>
        <v>NA</v>
      </c>
      <c r="AA974" s="32">
        <v>36.200000000000003</v>
      </c>
      <c r="AB974" s="30" t="s">
        <v>9</v>
      </c>
      <c r="AC974" s="32" t="str">
        <f t="shared" si="440"/>
        <v>NA</v>
      </c>
      <c r="AD974" s="32">
        <f t="shared" si="441"/>
        <v>36.200000000000003</v>
      </c>
      <c r="AE974" s="32">
        <f t="shared" si="442"/>
        <v>30.11049723756906</v>
      </c>
      <c r="AF974" s="32">
        <f t="shared" si="447"/>
        <v>30.11049723756906</v>
      </c>
      <c r="AG974" s="40" t="s">
        <v>8</v>
      </c>
      <c r="AH974" s="94" t="s">
        <v>9</v>
      </c>
      <c r="AI974" s="40" t="s">
        <v>8</v>
      </c>
      <c r="AJ974" s="94" t="s">
        <v>9</v>
      </c>
      <c r="AK974" s="98">
        <v>55</v>
      </c>
      <c r="AL974" s="32" t="s">
        <v>9</v>
      </c>
      <c r="AM974" s="32">
        <f t="shared" si="448"/>
        <v>30.11049723756906</v>
      </c>
      <c r="AN974" s="40">
        <f t="shared" si="449"/>
        <v>30.11049723756906</v>
      </c>
      <c r="AO974" s="31" t="s">
        <v>2844</v>
      </c>
      <c r="AP974" s="31">
        <v>2020</v>
      </c>
      <c r="AQ974" s="31" t="s">
        <v>1865</v>
      </c>
      <c r="AR974" s="31" t="s">
        <v>11</v>
      </c>
      <c r="AS974" s="31" t="s">
        <v>919</v>
      </c>
      <c r="AT974" s="31" t="s">
        <v>62</v>
      </c>
      <c r="AU974" s="114" t="str">
        <f t="shared" si="437"/>
        <v>Ding, Y., 2020</v>
      </c>
      <c r="AV974" s="51" t="s">
        <v>1432</v>
      </c>
    </row>
    <row r="975" spans="1:49" x14ac:dyDescent="0.3">
      <c r="A975" s="31" t="s">
        <v>1954</v>
      </c>
      <c r="B975" s="40" t="s">
        <v>8</v>
      </c>
      <c r="C975" s="32">
        <v>0.93</v>
      </c>
      <c r="D975" s="31" t="str">
        <f t="shared" si="443"/>
        <v>NA</v>
      </c>
      <c r="E975" s="32">
        <f t="shared" si="444"/>
        <v>0.93</v>
      </c>
      <c r="F975" s="40">
        <v>85</v>
      </c>
      <c r="G975" s="32">
        <f t="shared" si="438"/>
        <v>9139.7849462365593</v>
      </c>
      <c r="H975" s="31" t="s">
        <v>582</v>
      </c>
      <c r="I975" s="31" t="s">
        <v>1928</v>
      </c>
      <c r="J975" s="31" t="s">
        <v>921</v>
      </c>
      <c r="K975" s="31">
        <v>873</v>
      </c>
      <c r="L975" s="31">
        <v>4</v>
      </c>
      <c r="M975" s="31" t="s">
        <v>24</v>
      </c>
      <c r="N975" s="31" t="s">
        <v>56</v>
      </c>
      <c r="P975" s="31" t="s">
        <v>199</v>
      </c>
      <c r="R975" s="31" t="str">
        <f t="shared" si="439"/>
        <v>NA</v>
      </c>
      <c r="S975" s="31">
        <v>3</v>
      </c>
      <c r="T975" s="31">
        <v>773</v>
      </c>
      <c r="U975" s="31" t="s">
        <v>1422</v>
      </c>
      <c r="V975" s="31">
        <v>1</v>
      </c>
      <c r="W975" s="31">
        <v>673</v>
      </c>
      <c r="X975" s="31" t="s">
        <v>17</v>
      </c>
      <c r="Y975" s="32" t="str">
        <f t="shared" si="445"/>
        <v>NA</v>
      </c>
      <c r="Z975" s="32" t="str">
        <f t="shared" si="446"/>
        <v>NA</v>
      </c>
      <c r="AA975" s="32">
        <v>21.3</v>
      </c>
      <c r="AB975" s="30" t="s">
        <v>9</v>
      </c>
      <c r="AC975" s="32" t="str">
        <f t="shared" si="440"/>
        <v>NA</v>
      </c>
      <c r="AD975" s="32">
        <f t="shared" si="441"/>
        <v>21.3</v>
      </c>
      <c r="AE975" s="32">
        <f t="shared" si="442"/>
        <v>51.173708920187792</v>
      </c>
      <c r="AF975" s="32">
        <f t="shared" si="447"/>
        <v>51.173708920187792</v>
      </c>
      <c r="AG975" s="40" t="s">
        <v>8</v>
      </c>
      <c r="AH975" s="94" t="s">
        <v>9</v>
      </c>
      <c r="AI975" s="40" t="s">
        <v>8</v>
      </c>
      <c r="AJ975" s="94" t="s">
        <v>9</v>
      </c>
      <c r="AK975" s="98">
        <v>74</v>
      </c>
      <c r="AL975" s="32" t="s">
        <v>9</v>
      </c>
      <c r="AM975" s="32">
        <f t="shared" si="448"/>
        <v>51.173708920187792</v>
      </c>
      <c r="AN975" s="40">
        <f t="shared" si="449"/>
        <v>51.173708920187792</v>
      </c>
      <c r="AO975" s="31" t="s">
        <v>2844</v>
      </c>
      <c r="AP975" s="31">
        <v>2020</v>
      </c>
      <c r="AQ975" s="31" t="s">
        <v>1865</v>
      </c>
      <c r="AR975" s="31" t="s">
        <v>11</v>
      </c>
      <c r="AS975" s="31" t="s">
        <v>919</v>
      </c>
      <c r="AT975" s="31" t="s">
        <v>62</v>
      </c>
      <c r="AU975" s="114" t="str">
        <f t="shared" si="437"/>
        <v>Ding, Y., 2020</v>
      </c>
      <c r="AV975" s="51" t="s">
        <v>1432</v>
      </c>
    </row>
    <row r="976" spans="1:49" s="8" customFormat="1" x14ac:dyDescent="0.3">
      <c r="A976" s="31" t="s">
        <v>88</v>
      </c>
      <c r="B976" s="40" t="s">
        <v>8</v>
      </c>
      <c r="C976" s="32">
        <v>0.25</v>
      </c>
      <c r="D976" s="31" t="str">
        <f t="shared" si="443"/>
        <v>NA</v>
      </c>
      <c r="E976" s="32">
        <f t="shared" si="444"/>
        <v>0.25</v>
      </c>
      <c r="F976" s="40"/>
      <c r="G976" s="32" t="s">
        <v>8</v>
      </c>
      <c r="H976" s="31" t="s">
        <v>86</v>
      </c>
      <c r="I976" s="31" t="s">
        <v>922</v>
      </c>
      <c r="J976" s="31" t="s">
        <v>923</v>
      </c>
      <c r="K976" s="31"/>
      <c r="L976" s="31"/>
      <c r="M976" s="31" t="s">
        <v>10</v>
      </c>
      <c r="N976" s="49" t="s">
        <v>56</v>
      </c>
      <c r="O976" s="71">
        <v>10.5</v>
      </c>
      <c r="P976" s="30" t="s">
        <v>89</v>
      </c>
      <c r="Q976" s="31">
        <v>6.81</v>
      </c>
      <c r="R976" s="31">
        <f t="shared" si="439"/>
        <v>-3.6900000000000004</v>
      </c>
      <c r="S976" s="31">
        <v>4</v>
      </c>
      <c r="T976" s="31">
        <v>573</v>
      </c>
      <c r="U976" s="31" t="s">
        <v>1422</v>
      </c>
      <c r="V976" s="31">
        <v>2</v>
      </c>
      <c r="W976" s="31">
        <v>573</v>
      </c>
      <c r="X976" s="31" t="s">
        <v>17</v>
      </c>
      <c r="Y976" s="32">
        <f t="shared" si="445"/>
        <v>1.1124800000000001</v>
      </c>
      <c r="Z976" s="32" t="str">
        <f t="shared" si="446"/>
        <v>NA</v>
      </c>
      <c r="AA976" s="32">
        <v>81.8</v>
      </c>
      <c r="AB976" s="30" t="s">
        <v>9</v>
      </c>
      <c r="AC976" s="32" t="str">
        <f t="shared" si="440"/>
        <v>NA</v>
      </c>
      <c r="AD976" s="32">
        <f t="shared" si="441"/>
        <v>81.8</v>
      </c>
      <c r="AE976" s="32" t="str">
        <f t="shared" si="442"/>
        <v>NA</v>
      </c>
      <c r="AF976" s="32">
        <f t="shared" si="447"/>
        <v>13.6</v>
      </c>
      <c r="AG976" s="40">
        <v>13.6</v>
      </c>
      <c r="AH976" s="94" t="s">
        <v>9</v>
      </c>
      <c r="AI976" s="40" t="s">
        <v>8</v>
      </c>
      <c r="AJ976" s="94" t="s">
        <v>9</v>
      </c>
      <c r="AK976" s="40">
        <v>18.100000000000001</v>
      </c>
      <c r="AL976" s="32" t="s">
        <v>9</v>
      </c>
      <c r="AM976" s="32">
        <f t="shared" si="448"/>
        <v>13.6</v>
      </c>
      <c r="AN976" s="40">
        <f t="shared" si="449"/>
        <v>13.6</v>
      </c>
      <c r="AO976" s="31" t="s">
        <v>2852</v>
      </c>
      <c r="AP976" s="31">
        <v>2020</v>
      </c>
      <c r="AQ976" s="31" t="s">
        <v>1866</v>
      </c>
      <c r="AR976" s="31" t="s">
        <v>11</v>
      </c>
      <c r="AS976" s="31" t="s">
        <v>869</v>
      </c>
      <c r="AT976" s="31" t="s">
        <v>870</v>
      </c>
      <c r="AU976" s="114" t="str">
        <f t="shared" si="437"/>
        <v>Zheng, C., 2020</v>
      </c>
      <c r="AV976" s="34" t="s">
        <v>1939</v>
      </c>
      <c r="AW976" s="43"/>
    </row>
    <row r="977" spans="1:49" s="8" customFormat="1" x14ac:dyDescent="0.3">
      <c r="A977" s="31" t="s">
        <v>88</v>
      </c>
      <c r="B977" s="40" t="s">
        <v>8</v>
      </c>
      <c r="C977" s="32">
        <v>0.9</v>
      </c>
      <c r="D977" s="31" t="str">
        <f t="shared" si="443"/>
        <v>NA</v>
      </c>
      <c r="E977" s="32">
        <f t="shared" si="444"/>
        <v>0.9</v>
      </c>
      <c r="F977" s="40"/>
      <c r="G977" s="32" t="s">
        <v>8</v>
      </c>
      <c r="H977" s="31" t="s">
        <v>86</v>
      </c>
      <c r="I977" s="31" t="s">
        <v>922</v>
      </c>
      <c r="J977" s="31" t="s">
        <v>923</v>
      </c>
      <c r="K977" s="31"/>
      <c r="L977" s="31"/>
      <c r="M977" s="31" t="s">
        <v>10</v>
      </c>
      <c r="N977" s="49" t="s">
        <v>56</v>
      </c>
      <c r="O977" s="71">
        <v>10.5</v>
      </c>
      <c r="P977" s="30" t="s">
        <v>89</v>
      </c>
      <c r="Q977" s="31">
        <v>6.81</v>
      </c>
      <c r="R977" s="31">
        <f t="shared" si="439"/>
        <v>-3.6900000000000004</v>
      </c>
      <c r="S977" s="31">
        <v>4</v>
      </c>
      <c r="T977" s="31">
        <v>573</v>
      </c>
      <c r="U977" s="31" t="s">
        <v>1422</v>
      </c>
      <c r="V977" s="31">
        <v>2</v>
      </c>
      <c r="W977" s="31">
        <v>573</v>
      </c>
      <c r="X977" s="31" t="s">
        <v>17</v>
      </c>
      <c r="Y977" s="32">
        <f t="shared" si="445"/>
        <v>1.0572300000000001</v>
      </c>
      <c r="Z977" s="32" t="str">
        <f t="shared" si="446"/>
        <v>NA</v>
      </c>
      <c r="AA977" s="32">
        <v>69.099999999999994</v>
      </c>
      <c r="AB977" s="30" t="s">
        <v>9</v>
      </c>
      <c r="AC977" s="32" t="str">
        <f t="shared" si="440"/>
        <v>NA</v>
      </c>
      <c r="AD977" s="32">
        <f t="shared" si="441"/>
        <v>69.099999999999994</v>
      </c>
      <c r="AE977" s="32" t="str">
        <f t="shared" si="442"/>
        <v>NA</v>
      </c>
      <c r="AF977" s="32">
        <f t="shared" si="447"/>
        <v>15.3</v>
      </c>
      <c r="AG977" s="40">
        <v>15.3</v>
      </c>
      <c r="AH977" s="94" t="s">
        <v>9</v>
      </c>
      <c r="AI977" s="40" t="s">
        <v>8</v>
      </c>
      <c r="AJ977" s="94" t="s">
        <v>9</v>
      </c>
      <c r="AK977" s="40">
        <v>19.3</v>
      </c>
      <c r="AL977" s="32" t="s">
        <v>9</v>
      </c>
      <c r="AM977" s="32">
        <f t="shared" si="448"/>
        <v>15.3</v>
      </c>
      <c r="AN977" s="40">
        <f t="shared" si="449"/>
        <v>15.3</v>
      </c>
      <c r="AO977" s="31" t="s">
        <v>2852</v>
      </c>
      <c r="AP977" s="31">
        <v>2020</v>
      </c>
      <c r="AQ977" s="31" t="s">
        <v>1866</v>
      </c>
      <c r="AR977" s="31" t="s">
        <v>11</v>
      </c>
      <c r="AS977" s="31" t="s">
        <v>869</v>
      </c>
      <c r="AT977" s="31" t="s">
        <v>870</v>
      </c>
      <c r="AU977" s="114" t="str">
        <f t="shared" si="437"/>
        <v>Zheng, C., 2020</v>
      </c>
      <c r="AV977" s="34" t="s">
        <v>1939</v>
      </c>
      <c r="AW977" s="43"/>
    </row>
    <row r="978" spans="1:49" s="8" customFormat="1" x14ac:dyDescent="0.3">
      <c r="A978" s="31" t="s">
        <v>88</v>
      </c>
      <c r="B978" s="40" t="s">
        <v>8</v>
      </c>
      <c r="C978" s="32">
        <v>1.4</v>
      </c>
      <c r="D978" s="31" t="str">
        <f t="shared" si="443"/>
        <v>NA</v>
      </c>
      <c r="E978" s="32">
        <f t="shared" si="444"/>
        <v>1.4</v>
      </c>
      <c r="F978" s="40"/>
      <c r="G978" s="32" t="s">
        <v>8</v>
      </c>
      <c r="H978" s="31" t="s">
        <v>86</v>
      </c>
      <c r="I978" s="31" t="s">
        <v>922</v>
      </c>
      <c r="J978" s="31" t="s">
        <v>923</v>
      </c>
      <c r="K978" s="31"/>
      <c r="L978" s="31"/>
      <c r="M978" s="31" t="s">
        <v>10</v>
      </c>
      <c r="N978" s="49" t="s">
        <v>56</v>
      </c>
      <c r="O978" s="71">
        <v>10.5</v>
      </c>
      <c r="P978" s="30" t="s">
        <v>89</v>
      </c>
      <c r="Q978" s="31">
        <v>6.81</v>
      </c>
      <c r="R978" s="31">
        <f t="shared" si="439"/>
        <v>-3.6900000000000004</v>
      </c>
      <c r="S978" s="31">
        <v>4</v>
      </c>
      <c r="T978" s="31">
        <v>573</v>
      </c>
      <c r="U978" s="31" t="s">
        <v>1422</v>
      </c>
      <c r="V978" s="31">
        <v>2</v>
      </c>
      <c r="W978" s="31">
        <v>573</v>
      </c>
      <c r="X978" s="31" t="s">
        <v>17</v>
      </c>
      <c r="Y978" s="32">
        <f t="shared" si="445"/>
        <v>0.99474000000000007</v>
      </c>
      <c r="Z978" s="32" t="str">
        <f t="shared" si="446"/>
        <v>NA</v>
      </c>
      <c r="AA978" s="32">
        <v>56.2</v>
      </c>
      <c r="AB978" s="30" t="s">
        <v>9</v>
      </c>
      <c r="AC978" s="32" t="str">
        <f t="shared" si="440"/>
        <v>NA</v>
      </c>
      <c r="AD978" s="32">
        <f t="shared" si="441"/>
        <v>56.2</v>
      </c>
      <c r="AE978" s="32" t="str">
        <f t="shared" si="442"/>
        <v>NA</v>
      </c>
      <c r="AF978" s="32">
        <f t="shared" si="447"/>
        <v>17.7</v>
      </c>
      <c r="AG978" s="40">
        <v>17.7</v>
      </c>
      <c r="AH978" s="94" t="s">
        <v>9</v>
      </c>
      <c r="AI978" s="40" t="s">
        <v>8</v>
      </c>
      <c r="AJ978" s="94" t="s">
        <v>9</v>
      </c>
      <c r="AK978" s="40">
        <v>22.6</v>
      </c>
      <c r="AL978" s="32" t="s">
        <v>9</v>
      </c>
      <c r="AM978" s="32">
        <f t="shared" si="448"/>
        <v>17.7</v>
      </c>
      <c r="AN978" s="40">
        <f t="shared" si="449"/>
        <v>17.7</v>
      </c>
      <c r="AO978" s="31" t="s">
        <v>2852</v>
      </c>
      <c r="AP978" s="31">
        <v>2020</v>
      </c>
      <c r="AQ978" s="31" t="s">
        <v>1866</v>
      </c>
      <c r="AR978" s="31" t="s">
        <v>11</v>
      </c>
      <c r="AS978" s="31" t="s">
        <v>869</v>
      </c>
      <c r="AT978" s="31" t="s">
        <v>870</v>
      </c>
      <c r="AU978" s="114" t="str">
        <f t="shared" si="437"/>
        <v>Zheng, C., 2020</v>
      </c>
      <c r="AV978" s="34" t="s">
        <v>1939</v>
      </c>
      <c r="AW978" s="43"/>
    </row>
    <row r="979" spans="1:49" s="8" customFormat="1" x14ac:dyDescent="0.3">
      <c r="A979" s="31" t="s">
        <v>88</v>
      </c>
      <c r="B979" s="40" t="s">
        <v>8</v>
      </c>
      <c r="C979" s="32">
        <v>2.7</v>
      </c>
      <c r="D979" s="31" t="str">
        <f t="shared" si="443"/>
        <v>NA</v>
      </c>
      <c r="E979" s="32">
        <f t="shared" si="444"/>
        <v>2.7</v>
      </c>
      <c r="F979" s="40"/>
      <c r="G979" s="32" t="s">
        <v>8</v>
      </c>
      <c r="H979" s="31" t="s">
        <v>86</v>
      </c>
      <c r="I979" s="31" t="s">
        <v>922</v>
      </c>
      <c r="J979" s="31" t="s">
        <v>923</v>
      </c>
      <c r="K979" s="31"/>
      <c r="L979" s="31"/>
      <c r="M979" s="31" t="s">
        <v>10</v>
      </c>
      <c r="N979" s="49" t="s">
        <v>56</v>
      </c>
      <c r="O979" s="71">
        <v>10.5</v>
      </c>
      <c r="P979" s="30" t="s">
        <v>89</v>
      </c>
      <c r="Q979" s="31">
        <v>6.81</v>
      </c>
      <c r="R979" s="31">
        <f t="shared" si="439"/>
        <v>-3.6900000000000004</v>
      </c>
      <c r="S979" s="31">
        <v>4</v>
      </c>
      <c r="T979" s="31">
        <v>573</v>
      </c>
      <c r="U979" s="31" t="s">
        <v>1422</v>
      </c>
      <c r="V979" s="31">
        <v>2</v>
      </c>
      <c r="W979" s="31">
        <v>573</v>
      </c>
      <c r="X979" s="31" t="s">
        <v>17</v>
      </c>
      <c r="Y979" s="32">
        <f t="shared" si="445"/>
        <v>1.11904</v>
      </c>
      <c r="Z979" s="32" t="str">
        <f t="shared" si="446"/>
        <v>NA</v>
      </c>
      <c r="AA979" s="32">
        <v>41.6</v>
      </c>
      <c r="AB979" s="30" t="s">
        <v>9</v>
      </c>
      <c r="AC979" s="32" t="str">
        <f t="shared" si="440"/>
        <v>NA</v>
      </c>
      <c r="AD979" s="32">
        <f t="shared" si="441"/>
        <v>41.6</v>
      </c>
      <c r="AE979" s="32" t="str">
        <f t="shared" si="442"/>
        <v>NA</v>
      </c>
      <c r="AF979" s="32">
        <f t="shared" si="447"/>
        <v>26.9</v>
      </c>
      <c r="AG979" s="40">
        <v>26.9</v>
      </c>
      <c r="AH979" s="94" t="s">
        <v>9</v>
      </c>
      <c r="AI979" s="40" t="s">
        <v>8</v>
      </c>
      <c r="AJ979" s="94" t="s">
        <v>9</v>
      </c>
      <c r="AK979" s="40">
        <v>29.4</v>
      </c>
      <c r="AL979" s="32" t="s">
        <v>9</v>
      </c>
      <c r="AM979" s="32">
        <f t="shared" si="448"/>
        <v>26.9</v>
      </c>
      <c r="AN979" s="40">
        <f t="shared" si="449"/>
        <v>26.9</v>
      </c>
      <c r="AO979" s="31" t="s">
        <v>2852</v>
      </c>
      <c r="AP979" s="31">
        <v>2020</v>
      </c>
      <c r="AQ979" s="31" t="s">
        <v>1866</v>
      </c>
      <c r="AR979" s="31" t="s">
        <v>11</v>
      </c>
      <c r="AS979" s="31" t="s">
        <v>869</v>
      </c>
      <c r="AT979" s="31" t="s">
        <v>870</v>
      </c>
      <c r="AU979" s="114" t="str">
        <f t="shared" si="437"/>
        <v>Zheng, C., 2020</v>
      </c>
      <c r="AV979" s="34" t="s">
        <v>1939</v>
      </c>
      <c r="AW979" s="43"/>
    </row>
    <row r="980" spans="1:49" s="8" customFormat="1" x14ac:dyDescent="0.3">
      <c r="A980" s="31" t="s">
        <v>88</v>
      </c>
      <c r="B980" s="40" t="s">
        <v>8</v>
      </c>
      <c r="C980" s="32">
        <v>1.5</v>
      </c>
      <c r="D980" s="31" t="str">
        <f t="shared" si="443"/>
        <v>NA</v>
      </c>
      <c r="E980" s="32">
        <f t="shared" si="444"/>
        <v>1.5</v>
      </c>
      <c r="F980" s="40"/>
      <c r="G980" s="32" t="s">
        <v>8</v>
      </c>
      <c r="H980" s="49" t="s">
        <v>1414</v>
      </c>
      <c r="I980" s="31" t="s">
        <v>871</v>
      </c>
      <c r="J980" s="31" t="s">
        <v>9</v>
      </c>
      <c r="K980" s="31">
        <v>873</v>
      </c>
      <c r="L980" s="31">
        <v>4</v>
      </c>
      <c r="M980" s="31" t="s">
        <v>10</v>
      </c>
      <c r="N980" s="49" t="s">
        <v>56</v>
      </c>
      <c r="O980" s="71">
        <v>10.5</v>
      </c>
      <c r="P980" s="30" t="s">
        <v>89</v>
      </c>
      <c r="Q980" s="31">
        <v>8.4499999999999993</v>
      </c>
      <c r="R980" s="31">
        <f t="shared" si="439"/>
        <v>-2.0500000000000007</v>
      </c>
      <c r="S980" s="31">
        <v>4</v>
      </c>
      <c r="T980" s="31">
        <v>573</v>
      </c>
      <c r="U980" s="31" t="s">
        <v>1422</v>
      </c>
      <c r="V980" s="31">
        <v>2</v>
      </c>
      <c r="W980" s="31">
        <v>573</v>
      </c>
      <c r="X980" s="31" t="s">
        <v>17</v>
      </c>
      <c r="Y980" s="32">
        <f t="shared" si="445"/>
        <v>1.0640800000000001</v>
      </c>
      <c r="Z980" s="32" t="str">
        <f t="shared" si="446"/>
        <v>NA</v>
      </c>
      <c r="AA980" s="32">
        <v>28.3</v>
      </c>
      <c r="AB980" s="30" t="s">
        <v>9</v>
      </c>
      <c r="AC980" s="32" t="str">
        <f t="shared" si="440"/>
        <v>NA</v>
      </c>
      <c r="AD980" s="32">
        <f t="shared" si="441"/>
        <v>28.3</v>
      </c>
      <c r="AE980" s="32" t="str">
        <f t="shared" si="442"/>
        <v>NA</v>
      </c>
      <c r="AF980" s="32">
        <f t="shared" si="447"/>
        <v>37.6</v>
      </c>
      <c r="AG980" s="40">
        <v>37.6</v>
      </c>
      <c r="AH980" s="94" t="s">
        <v>9</v>
      </c>
      <c r="AI980" s="40" t="s">
        <v>8</v>
      </c>
      <c r="AJ980" s="94" t="s">
        <v>9</v>
      </c>
      <c r="AK980" s="40">
        <v>32.1</v>
      </c>
      <c r="AL980" s="32" t="s">
        <v>9</v>
      </c>
      <c r="AM980" s="32">
        <f t="shared" si="448"/>
        <v>37.6</v>
      </c>
      <c r="AN980" s="40">
        <f t="shared" si="449"/>
        <v>37.6</v>
      </c>
      <c r="AO980" s="31" t="s">
        <v>2852</v>
      </c>
      <c r="AP980" s="31">
        <v>2020</v>
      </c>
      <c r="AQ980" s="31" t="s">
        <v>1866</v>
      </c>
      <c r="AR980" s="31" t="s">
        <v>11</v>
      </c>
      <c r="AS980" s="31" t="s">
        <v>869</v>
      </c>
      <c r="AT980" s="31" t="s">
        <v>870</v>
      </c>
      <c r="AU980" s="114" t="str">
        <f t="shared" si="437"/>
        <v>Zheng, C., 2020</v>
      </c>
      <c r="AV980" s="34" t="s">
        <v>1939</v>
      </c>
      <c r="AW980" s="43"/>
    </row>
    <row r="981" spans="1:49" s="8" customFormat="1" x14ac:dyDescent="0.3">
      <c r="A981" s="31" t="s">
        <v>88</v>
      </c>
      <c r="B981" s="40" t="s">
        <v>8</v>
      </c>
      <c r="C981" s="32">
        <v>0.9</v>
      </c>
      <c r="D981" s="31" t="str">
        <f t="shared" si="443"/>
        <v>NA</v>
      </c>
      <c r="E981" s="32">
        <f t="shared" si="444"/>
        <v>0.9</v>
      </c>
      <c r="F981" s="40"/>
      <c r="G981" s="32" t="s">
        <v>8</v>
      </c>
      <c r="H981" s="31" t="s">
        <v>7</v>
      </c>
      <c r="I981" s="31" t="s">
        <v>871</v>
      </c>
      <c r="J981" s="31" t="s">
        <v>9</v>
      </c>
      <c r="K981" s="31">
        <v>873</v>
      </c>
      <c r="L981" s="31">
        <v>4</v>
      </c>
      <c r="M981" s="31" t="s">
        <v>10</v>
      </c>
      <c r="N981" s="49" t="s">
        <v>56</v>
      </c>
      <c r="O981" s="71">
        <v>10.5</v>
      </c>
      <c r="P981" s="30" t="s">
        <v>89</v>
      </c>
      <c r="Q981" s="31">
        <v>2.54</v>
      </c>
      <c r="R981" s="31">
        <f t="shared" si="439"/>
        <v>-7.96</v>
      </c>
      <c r="S981" s="31">
        <v>4</v>
      </c>
      <c r="T981" s="31">
        <v>573</v>
      </c>
      <c r="U981" s="31" t="s">
        <v>1422</v>
      </c>
      <c r="V981" s="31">
        <v>2</v>
      </c>
      <c r="W981" s="31">
        <v>573</v>
      </c>
      <c r="X981" s="31" t="s">
        <v>17</v>
      </c>
      <c r="Y981" s="32">
        <f t="shared" si="445"/>
        <v>1.06399</v>
      </c>
      <c r="Z981" s="32" t="str">
        <f t="shared" si="446"/>
        <v>NA</v>
      </c>
      <c r="AA981" s="32">
        <v>10.3</v>
      </c>
      <c r="AB981" s="30" t="s">
        <v>9</v>
      </c>
      <c r="AC981" s="32" t="str">
        <f t="shared" si="440"/>
        <v>NA</v>
      </c>
      <c r="AD981" s="32">
        <f t="shared" si="441"/>
        <v>10.3</v>
      </c>
      <c r="AE981" s="32" t="str">
        <f t="shared" si="442"/>
        <v>NA</v>
      </c>
      <c r="AF981" s="32">
        <f t="shared" si="447"/>
        <v>103.3</v>
      </c>
      <c r="AG981" s="40">
        <v>103.3</v>
      </c>
      <c r="AH981" s="94" t="s">
        <v>9</v>
      </c>
      <c r="AI981" s="40" t="s">
        <v>8</v>
      </c>
      <c r="AJ981" s="94" t="s">
        <v>9</v>
      </c>
      <c r="AK981" s="40">
        <v>114.6</v>
      </c>
      <c r="AL981" s="32" t="s">
        <v>9</v>
      </c>
      <c r="AM981" s="32">
        <f t="shared" si="448"/>
        <v>103.3</v>
      </c>
      <c r="AN981" s="40">
        <f t="shared" si="449"/>
        <v>103.3</v>
      </c>
      <c r="AO981" s="31" t="s">
        <v>2852</v>
      </c>
      <c r="AP981" s="31">
        <v>2020</v>
      </c>
      <c r="AQ981" s="31" t="s">
        <v>1866</v>
      </c>
      <c r="AR981" s="31" t="s">
        <v>11</v>
      </c>
      <c r="AS981" s="31" t="s">
        <v>869</v>
      </c>
      <c r="AT981" s="31" t="s">
        <v>870</v>
      </c>
      <c r="AU981" s="114" t="str">
        <f t="shared" si="437"/>
        <v>Zheng, C., 2020</v>
      </c>
      <c r="AV981" s="34" t="s">
        <v>1939</v>
      </c>
      <c r="AW981" s="43"/>
    </row>
    <row r="982" spans="1:49" s="8" customFormat="1" x14ac:dyDescent="0.3">
      <c r="A982" s="31" t="s">
        <v>88</v>
      </c>
      <c r="B982" s="40" t="s">
        <v>8</v>
      </c>
      <c r="C982" s="32">
        <v>0.7</v>
      </c>
      <c r="D982" s="31" t="str">
        <f t="shared" si="443"/>
        <v>NA</v>
      </c>
      <c r="E982" s="32">
        <f t="shared" si="444"/>
        <v>0.7</v>
      </c>
      <c r="F982" s="40"/>
      <c r="G982" s="32" t="s">
        <v>8</v>
      </c>
      <c r="H982" s="31" t="s">
        <v>63</v>
      </c>
      <c r="I982" s="31" t="s">
        <v>924</v>
      </c>
      <c r="J982" s="31" t="s">
        <v>925</v>
      </c>
      <c r="K982" s="31"/>
      <c r="L982" s="31"/>
      <c r="M982" s="31" t="s">
        <v>10</v>
      </c>
      <c r="N982" s="49" t="s">
        <v>56</v>
      </c>
      <c r="O982" s="71">
        <v>10.5</v>
      </c>
      <c r="P982" s="30" t="s">
        <v>89</v>
      </c>
      <c r="Q982" s="31">
        <v>2.06</v>
      </c>
      <c r="R982" s="31">
        <f t="shared" si="439"/>
        <v>-8.44</v>
      </c>
      <c r="S982" s="31">
        <v>4</v>
      </c>
      <c r="T982" s="31">
        <v>573</v>
      </c>
      <c r="U982" s="31" t="s">
        <v>1422</v>
      </c>
      <c r="V982" s="31">
        <v>2</v>
      </c>
      <c r="W982" s="31">
        <v>573</v>
      </c>
      <c r="X982" s="31" t="s">
        <v>17</v>
      </c>
      <c r="Y982" s="32" t="str">
        <f t="shared" si="445"/>
        <v>NA</v>
      </c>
      <c r="Z982" s="32" t="str">
        <f t="shared" si="446"/>
        <v>NA</v>
      </c>
      <c r="AA982" s="32" t="s">
        <v>8</v>
      </c>
      <c r="AB982" s="30" t="s">
        <v>9</v>
      </c>
      <c r="AC982" s="32">
        <f t="shared" si="440"/>
        <v>15.287517531556803</v>
      </c>
      <c r="AD982" s="32">
        <f t="shared" si="441"/>
        <v>15.287517531556803</v>
      </c>
      <c r="AE982" s="32" t="str">
        <f t="shared" si="442"/>
        <v>NA</v>
      </c>
      <c r="AF982" s="32" t="str">
        <f t="shared" si="447"/>
        <v>NA</v>
      </c>
      <c r="AG982" s="40" t="s">
        <v>8</v>
      </c>
      <c r="AH982" s="94" t="s">
        <v>9</v>
      </c>
      <c r="AI982" s="40" t="s">
        <v>8</v>
      </c>
      <c r="AJ982" s="94" t="s">
        <v>9</v>
      </c>
      <c r="AK982" s="40">
        <v>71.3</v>
      </c>
      <c r="AL982" s="32" t="s">
        <v>9</v>
      </c>
      <c r="AM982" s="32">
        <f t="shared" si="448"/>
        <v>71.3</v>
      </c>
      <c r="AN982" s="40">
        <f t="shared" si="449"/>
        <v>71.3</v>
      </c>
      <c r="AO982" s="31" t="s">
        <v>2852</v>
      </c>
      <c r="AP982" s="31">
        <v>2020</v>
      </c>
      <c r="AQ982" s="31" t="s">
        <v>1866</v>
      </c>
      <c r="AR982" s="31" t="s">
        <v>11</v>
      </c>
      <c r="AS982" s="31" t="s">
        <v>869</v>
      </c>
      <c r="AT982" s="31" t="s">
        <v>870</v>
      </c>
      <c r="AU982" s="114" t="str">
        <f t="shared" si="437"/>
        <v>Zheng, C., 2020</v>
      </c>
      <c r="AV982" s="34" t="s">
        <v>1939</v>
      </c>
      <c r="AW982" s="43"/>
    </row>
    <row r="983" spans="1:49" s="8" customFormat="1" x14ac:dyDescent="0.3">
      <c r="A983" s="31" t="s">
        <v>14</v>
      </c>
      <c r="B983" s="40">
        <v>0.2</v>
      </c>
      <c r="C983" s="32" t="s">
        <v>8</v>
      </c>
      <c r="D983" s="31" t="str">
        <f t="shared" si="443"/>
        <v>NA</v>
      </c>
      <c r="E983" s="32">
        <f t="shared" ref="E983:E1034" si="450">IF(B983="NA",C983,B983)</f>
        <v>0.2</v>
      </c>
      <c r="F983" s="40">
        <v>96</v>
      </c>
      <c r="G983" s="32">
        <f t="shared" si="438"/>
        <v>48000</v>
      </c>
      <c r="H983" s="31" t="s">
        <v>86</v>
      </c>
      <c r="I983" s="31" t="s">
        <v>927</v>
      </c>
      <c r="J983" s="31" t="s">
        <v>928</v>
      </c>
      <c r="K983" s="31">
        <v>773</v>
      </c>
      <c r="L983" s="31">
        <v>5</v>
      </c>
      <c r="M983" s="31" t="s">
        <v>33</v>
      </c>
      <c r="N983" s="31"/>
      <c r="O983" s="31"/>
      <c r="P983" s="31" t="s">
        <v>199</v>
      </c>
      <c r="Q983" s="39">
        <v>6</v>
      </c>
      <c r="R983" s="31" t="str">
        <f t="shared" si="439"/>
        <v>NA</v>
      </c>
      <c r="S983" s="31">
        <v>5</v>
      </c>
      <c r="T983" s="31">
        <v>773</v>
      </c>
      <c r="U983" s="31" t="s">
        <v>1422</v>
      </c>
      <c r="V983" s="31">
        <v>0.5</v>
      </c>
      <c r="W983" s="31">
        <v>473</v>
      </c>
      <c r="X983" s="31" t="s">
        <v>17</v>
      </c>
      <c r="Y983" s="32" t="str">
        <f t="shared" ref="Y983:Y1008" si="451">IF(AND(X983="CO Chemisorption",AA983&lt;&gt;"NA",AG983&lt;&gt;"NA"),AA983*AG983*0.001,"NA")</f>
        <v>NA</v>
      </c>
      <c r="Z983" s="32" t="str">
        <f t="shared" ref="Z983:Z1034" si="452">IF(AND(X983="H2 Chemisorption",AA983&lt;&gt;"NA",AG983&lt;&gt;"NA"),AA983*AG983*0.001,"NA")</f>
        <v>NA</v>
      </c>
      <c r="AA983" s="32">
        <v>87</v>
      </c>
      <c r="AB983" s="30" t="s">
        <v>9</v>
      </c>
      <c r="AC983" s="32" t="str">
        <f t="shared" si="440"/>
        <v>NA</v>
      </c>
      <c r="AD983" s="32">
        <f t="shared" si="441"/>
        <v>87</v>
      </c>
      <c r="AE983" s="32">
        <f t="shared" si="442"/>
        <v>12.528735632183908</v>
      </c>
      <c r="AF983" s="32">
        <f t="shared" ref="AF983:AF1034" si="453">IF(AND(AG983="NA",AE983&lt;&gt;"NA"),AE983,AG983)</f>
        <v>12.528735632183908</v>
      </c>
      <c r="AG983" s="40" t="s">
        <v>8</v>
      </c>
      <c r="AH983" s="94" t="s">
        <v>9</v>
      </c>
      <c r="AI983" s="40" t="s">
        <v>8</v>
      </c>
      <c r="AJ983" s="94" t="s">
        <v>9</v>
      </c>
      <c r="AK983" s="40" t="s">
        <v>8</v>
      </c>
      <c r="AL983" s="32" t="s">
        <v>9</v>
      </c>
      <c r="AM983" s="32">
        <f t="shared" ref="AM983:AM1034" si="454">IF(AND(AF983="NA",AK983&lt;&gt;"NA"),AK983,AF983)</f>
        <v>12.528735632183908</v>
      </c>
      <c r="AN983" s="40">
        <f t="shared" ref="AN983:AN1034" si="455">IF(AND(AM983="NA",AI983&lt;&gt;"NA"),AI983,AM983)</f>
        <v>12.528735632183908</v>
      </c>
      <c r="AO983" s="31" t="s">
        <v>2844</v>
      </c>
      <c r="AP983" s="31">
        <v>2020</v>
      </c>
      <c r="AQ983" s="31" t="s">
        <v>1867</v>
      </c>
      <c r="AR983" s="31" t="s">
        <v>11</v>
      </c>
      <c r="AS983" s="31" t="s">
        <v>926</v>
      </c>
      <c r="AT983" s="31" t="s">
        <v>602</v>
      </c>
      <c r="AU983" s="114" t="str">
        <f t="shared" si="437"/>
        <v>Li, H., 2020</v>
      </c>
      <c r="AV983" s="6"/>
      <c r="AW983" s="43"/>
    </row>
    <row r="984" spans="1:49" s="8" customFormat="1" x14ac:dyDescent="0.3">
      <c r="A984" s="31" t="s">
        <v>14</v>
      </c>
      <c r="B984" s="40">
        <v>0.2</v>
      </c>
      <c r="C984" s="32" t="s">
        <v>8</v>
      </c>
      <c r="D984" s="31" t="str">
        <f t="shared" si="443"/>
        <v>NA</v>
      </c>
      <c r="E984" s="32">
        <f t="shared" si="450"/>
        <v>0.2</v>
      </c>
      <c r="F984" s="40">
        <v>122</v>
      </c>
      <c r="G984" s="32">
        <f t="shared" si="438"/>
        <v>61000</v>
      </c>
      <c r="H984" s="31" t="s">
        <v>582</v>
      </c>
      <c r="I984" s="31" t="s">
        <v>1929</v>
      </c>
      <c r="J984" s="31" t="s">
        <v>928</v>
      </c>
      <c r="K984" s="31">
        <v>773</v>
      </c>
      <c r="L984" s="31">
        <v>5</v>
      </c>
      <c r="M984" s="31" t="s">
        <v>33</v>
      </c>
      <c r="N984" s="31"/>
      <c r="O984" s="31"/>
      <c r="P984" s="31" t="s">
        <v>199</v>
      </c>
      <c r="Q984" s="31"/>
      <c r="R984" s="31" t="str">
        <f t="shared" si="439"/>
        <v>NA</v>
      </c>
      <c r="S984" s="31">
        <v>5</v>
      </c>
      <c r="T984" s="31">
        <v>773</v>
      </c>
      <c r="U984" s="31" t="s">
        <v>1422</v>
      </c>
      <c r="V984" s="31">
        <v>0.5</v>
      </c>
      <c r="W984" s="31">
        <v>473</v>
      </c>
      <c r="X984" s="31" t="s">
        <v>17</v>
      </c>
      <c r="Y984" s="32" t="str">
        <f t="shared" si="451"/>
        <v>NA</v>
      </c>
      <c r="Z984" s="32" t="str">
        <f t="shared" si="452"/>
        <v>NA</v>
      </c>
      <c r="AA984" s="32">
        <v>83</v>
      </c>
      <c r="AB984" s="30" t="s">
        <v>9</v>
      </c>
      <c r="AC984" s="32" t="str">
        <f t="shared" si="440"/>
        <v>NA</v>
      </c>
      <c r="AD984" s="32">
        <f t="shared" si="441"/>
        <v>83</v>
      </c>
      <c r="AE984" s="32">
        <f t="shared" si="442"/>
        <v>13.132530120481928</v>
      </c>
      <c r="AF984" s="32">
        <f t="shared" si="453"/>
        <v>13.132530120481928</v>
      </c>
      <c r="AG984" s="40" t="s">
        <v>8</v>
      </c>
      <c r="AH984" s="94" t="s">
        <v>9</v>
      </c>
      <c r="AI984" s="40" t="s">
        <v>8</v>
      </c>
      <c r="AJ984" s="94" t="s">
        <v>9</v>
      </c>
      <c r="AK984" s="40" t="s">
        <v>8</v>
      </c>
      <c r="AL984" s="32" t="s">
        <v>9</v>
      </c>
      <c r="AM984" s="32">
        <f t="shared" si="454"/>
        <v>13.132530120481928</v>
      </c>
      <c r="AN984" s="40">
        <f t="shared" si="455"/>
        <v>13.132530120481928</v>
      </c>
      <c r="AO984" s="31" t="s">
        <v>2844</v>
      </c>
      <c r="AP984" s="31">
        <v>2020</v>
      </c>
      <c r="AQ984" s="31" t="s">
        <v>1867</v>
      </c>
      <c r="AR984" s="31" t="s">
        <v>11</v>
      </c>
      <c r="AS984" s="31" t="s">
        <v>926</v>
      </c>
      <c r="AT984" s="31" t="s">
        <v>602</v>
      </c>
      <c r="AU984" s="114" t="str">
        <f t="shared" si="437"/>
        <v>Li, H., 2020</v>
      </c>
      <c r="AV984" s="6"/>
      <c r="AW984" s="43"/>
    </row>
    <row r="985" spans="1:49" s="8" customFormat="1" x14ac:dyDescent="0.3">
      <c r="A985" s="31" t="s">
        <v>14</v>
      </c>
      <c r="B985" s="40">
        <v>0.2</v>
      </c>
      <c r="C985" s="32" t="s">
        <v>8</v>
      </c>
      <c r="D985" s="31" t="str">
        <f t="shared" si="443"/>
        <v>NA</v>
      </c>
      <c r="E985" s="32">
        <f t="shared" si="450"/>
        <v>0.2</v>
      </c>
      <c r="F985" s="40">
        <v>108</v>
      </c>
      <c r="G985" s="32">
        <f t="shared" si="438"/>
        <v>54000</v>
      </c>
      <c r="H985" s="31" t="s">
        <v>582</v>
      </c>
      <c r="I985" s="31" t="s">
        <v>1930</v>
      </c>
      <c r="J985" s="31" t="s">
        <v>928</v>
      </c>
      <c r="K985" s="31">
        <v>773</v>
      </c>
      <c r="L985" s="31">
        <v>5</v>
      </c>
      <c r="M985" s="31" t="s">
        <v>33</v>
      </c>
      <c r="N985" s="31"/>
      <c r="O985" s="31"/>
      <c r="P985" s="31" t="s">
        <v>199</v>
      </c>
      <c r="Q985" s="31"/>
      <c r="R985" s="31" t="str">
        <f t="shared" si="439"/>
        <v>NA</v>
      </c>
      <c r="S985" s="31">
        <v>5</v>
      </c>
      <c r="T985" s="31">
        <v>773</v>
      </c>
      <c r="U985" s="31" t="s">
        <v>1422</v>
      </c>
      <c r="V985" s="31">
        <v>0.5</v>
      </c>
      <c r="W985" s="31">
        <v>473</v>
      </c>
      <c r="X985" s="31" t="s">
        <v>17</v>
      </c>
      <c r="Y985" s="32" t="str">
        <f t="shared" si="451"/>
        <v>NA</v>
      </c>
      <c r="Z985" s="32" t="str">
        <f t="shared" si="452"/>
        <v>NA</v>
      </c>
      <c r="AA985" s="32">
        <v>75</v>
      </c>
      <c r="AB985" s="30" t="s">
        <v>9</v>
      </c>
      <c r="AC985" s="32" t="str">
        <f t="shared" si="440"/>
        <v>NA</v>
      </c>
      <c r="AD985" s="32">
        <f t="shared" si="441"/>
        <v>75</v>
      </c>
      <c r="AE985" s="32">
        <f t="shared" si="442"/>
        <v>14.533333333333333</v>
      </c>
      <c r="AF985" s="32">
        <f t="shared" si="453"/>
        <v>14.533333333333333</v>
      </c>
      <c r="AG985" s="40" t="s">
        <v>8</v>
      </c>
      <c r="AH985" s="94" t="s">
        <v>9</v>
      </c>
      <c r="AI985" s="40" t="s">
        <v>8</v>
      </c>
      <c r="AJ985" s="94" t="s">
        <v>9</v>
      </c>
      <c r="AK985" s="40" t="s">
        <v>8</v>
      </c>
      <c r="AL985" s="32" t="s">
        <v>9</v>
      </c>
      <c r="AM985" s="32">
        <f t="shared" si="454"/>
        <v>14.533333333333333</v>
      </c>
      <c r="AN985" s="40">
        <f t="shared" si="455"/>
        <v>14.533333333333333</v>
      </c>
      <c r="AO985" s="31" t="s">
        <v>2844</v>
      </c>
      <c r="AP985" s="31">
        <v>2020</v>
      </c>
      <c r="AQ985" s="31" t="s">
        <v>1867</v>
      </c>
      <c r="AR985" s="31" t="s">
        <v>11</v>
      </c>
      <c r="AS985" s="31" t="s">
        <v>926</v>
      </c>
      <c r="AT985" s="31" t="s">
        <v>602</v>
      </c>
      <c r="AU985" s="114" t="str">
        <f t="shared" si="437"/>
        <v>Li, H., 2020</v>
      </c>
      <c r="AV985" s="6"/>
      <c r="AW985" s="43"/>
    </row>
    <row r="986" spans="1:49" s="8" customFormat="1" x14ac:dyDescent="0.3">
      <c r="A986" s="31" t="s">
        <v>2439</v>
      </c>
      <c r="B986" s="40">
        <v>0.5</v>
      </c>
      <c r="C986" s="32">
        <v>0.49</v>
      </c>
      <c r="D986" s="31">
        <f t="shared" si="443"/>
        <v>2.0000000000000018E-2</v>
      </c>
      <c r="E986" s="32">
        <f t="shared" si="450"/>
        <v>0.5</v>
      </c>
      <c r="F986" s="40">
        <v>537</v>
      </c>
      <c r="G986" s="32">
        <f t="shared" si="438"/>
        <v>107400</v>
      </c>
      <c r="H986" s="31" t="s">
        <v>7</v>
      </c>
      <c r="I986" s="31" t="s">
        <v>930</v>
      </c>
      <c r="J986" s="31" t="s">
        <v>931</v>
      </c>
      <c r="K986" s="31">
        <v>673</v>
      </c>
      <c r="L986" s="31">
        <v>5</v>
      </c>
      <c r="M986" s="31" t="s">
        <v>10</v>
      </c>
      <c r="N986" s="31" t="s">
        <v>56</v>
      </c>
      <c r="O986" s="31"/>
      <c r="P986" s="31" t="s">
        <v>199</v>
      </c>
      <c r="Q986" s="39">
        <v>3</v>
      </c>
      <c r="R986" s="31" t="str">
        <f t="shared" si="439"/>
        <v>NA</v>
      </c>
      <c r="S986" s="31"/>
      <c r="T986" s="31"/>
      <c r="U986" s="31" t="s">
        <v>1422</v>
      </c>
      <c r="V986" s="31">
        <v>2</v>
      </c>
      <c r="W986" s="31">
        <f>480+273</f>
        <v>753</v>
      </c>
      <c r="X986" s="31" t="s">
        <v>17</v>
      </c>
      <c r="Y986" s="32" t="str">
        <f t="shared" si="451"/>
        <v>NA</v>
      </c>
      <c r="Z986" s="32" t="str">
        <f t="shared" si="452"/>
        <v>NA</v>
      </c>
      <c r="AA986" s="32">
        <v>19.8</v>
      </c>
      <c r="AB986" s="30" t="s">
        <v>9</v>
      </c>
      <c r="AC986" s="32" t="str">
        <f t="shared" si="440"/>
        <v>NA</v>
      </c>
      <c r="AD986" s="32">
        <f t="shared" si="441"/>
        <v>19.8</v>
      </c>
      <c r="AE986" s="32">
        <f t="shared" si="442"/>
        <v>55.050505050505052</v>
      </c>
      <c r="AF986" s="32">
        <f t="shared" si="453"/>
        <v>55.050505050505052</v>
      </c>
      <c r="AG986" s="40" t="s">
        <v>8</v>
      </c>
      <c r="AH986" s="94" t="s">
        <v>9</v>
      </c>
      <c r="AI986" s="40" t="s">
        <v>8</v>
      </c>
      <c r="AJ986" s="94" t="s">
        <v>9</v>
      </c>
      <c r="AK986" s="40">
        <v>57.7</v>
      </c>
      <c r="AL986" s="32">
        <v>26.84</v>
      </c>
      <c r="AM986" s="32">
        <f t="shared" si="454"/>
        <v>55.050505050505052</v>
      </c>
      <c r="AN986" s="40">
        <f t="shared" si="455"/>
        <v>55.050505050505052</v>
      </c>
      <c r="AO986" s="31" t="s">
        <v>2844</v>
      </c>
      <c r="AP986" s="31">
        <v>2020</v>
      </c>
      <c r="AQ986" s="31" t="s">
        <v>1868</v>
      </c>
      <c r="AR986" s="31" t="s">
        <v>11</v>
      </c>
      <c r="AS986" s="31" t="s">
        <v>929</v>
      </c>
      <c r="AT986" s="31" t="s">
        <v>21</v>
      </c>
      <c r="AU986" s="114" t="str">
        <f t="shared" si="437"/>
        <v>Ma, M., 2020</v>
      </c>
      <c r="AV986" s="6"/>
      <c r="AW986" s="43" t="s">
        <v>933</v>
      </c>
    </row>
    <row r="987" spans="1:49" s="8" customFormat="1" x14ac:dyDescent="0.3">
      <c r="A987" s="31" t="s">
        <v>2439</v>
      </c>
      <c r="B987" s="40">
        <v>0.5</v>
      </c>
      <c r="C987" s="32">
        <v>0.43</v>
      </c>
      <c r="D987" s="31">
        <f t="shared" si="443"/>
        <v>0.14000000000000001</v>
      </c>
      <c r="E987" s="32">
        <f t="shared" si="450"/>
        <v>0.5</v>
      </c>
      <c r="F987" s="40">
        <v>1540</v>
      </c>
      <c r="G987" s="32">
        <f t="shared" si="438"/>
        <v>308000</v>
      </c>
      <c r="H987" s="31" t="s">
        <v>7</v>
      </c>
      <c r="I987" s="31" t="s">
        <v>932</v>
      </c>
      <c r="J987" s="31" t="s">
        <v>931</v>
      </c>
      <c r="K987" s="31">
        <v>673</v>
      </c>
      <c r="L987" s="31">
        <v>5</v>
      </c>
      <c r="M987" s="31" t="s">
        <v>10</v>
      </c>
      <c r="N987" s="31" t="s">
        <v>56</v>
      </c>
      <c r="O987" s="31"/>
      <c r="P987" s="31" t="s">
        <v>199</v>
      </c>
      <c r="Q987" s="39">
        <v>3</v>
      </c>
      <c r="R987" s="31" t="str">
        <f t="shared" si="439"/>
        <v>NA</v>
      </c>
      <c r="S987" s="31"/>
      <c r="T987" s="31"/>
      <c r="U987" s="31" t="s">
        <v>1422</v>
      </c>
      <c r="V987" s="31">
        <v>2</v>
      </c>
      <c r="W987" s="31">
        <f>480+273</f>
        <v>753</v>
      </c>
      <c r="X987" s="31" t="s">
        <v>17</v>
      </c>
      <c r="Y987" s="32" t="str">
        <f t="shared" si="451"/>
        <v>NA</v>
      </c>
      <c r="Z987" s="32" t="str">
        <f t="shared" si="452"/>
        <v>NA</v>
      </c>
      <c r="AA987" s="32">
        <v>30.6</v>
      </c>
      <c r="AB987" s="30" t="s">
        <v>9</v>
      </c>
      <c r="AC987" s="32" t="str">
        <f t="shared" si="440"/>
        <v>NA</v>
      </c>
      <c r="AD987" s="32">
        <f t="shared" si="441"/>
        <v>30.6</v>
      </c>
      <c r="AE987" s="32">
        <f t="shared" si="442"/>
        <v>35.62091503267974</v>
      </c>
      <c r="AF987" s="32">
        <f t="shared" si="453"/>
        <v>35.62091503267974</v>
      </c>
      <c r="AG987" s="40" t="s">
        <v>8</v>
      </c>
      <c r="AH987" s="94" t="s">
        <v>9</v>
      </c>
      <c r="AI987" s="40" t="s">
        <v>8</v>
      </c>
      <c r="AJ987" s="94" t="s">
        <v>9</v>
      </c>
      <c r="AK987" s="40">
        <v>48.4</v>
      </c>
      <c r="AL987" s="32">
        <v>33.06</v>
      </c>
      <c r="AM987" s="32">
        <f t="shared" si="454"/>
        <v>35.62091503267974</v>
      </c>
      <c r="AN987" s="40">
        <f t="shared" si="455"/>
        <v>35.62091503267974</v>
      </c>
      <c r="AO987" s="31" t="s">
        <v>2844</v>
      </c>
      <c r="AP987" s="31">
        <v>2020</v>
      </c>
      <c r="AQ987" s="31" t="s">
        <v>1868</v>
      </c>
      <c r="AR987" s="31" t="s">
        <v>11</v>
      </c>
      <c r="AS987" s="31" t="s">
        <v>929</v>
      </c>
      <c r="AT987" s="31" t="s">
        <v>21</v>
      </c>
      <c r="AU987" s="114" t="str">
        <f t="shared" si="437"/>
        <v>Ma, M., 2020</v>
      </c>
      <c r="AV987" s="6"/>
      <c r="AW987" s="43" t="s">
        <v>933</v>
      </c>
    </row>
    <row r="988" spans="1:49" s="8" customFormat="1" x14ac:dyDescent="0.3">
      <c r="A988" s="31" t="s">
        <v>2439</v>
      </c>
      <c r="B988" s="40">
        <v>0.5</v>
      </c>
      <c r="C988" s="32">
        <v>0.48</v>
      </c>
      <c r="D988" s="31">
        <f t="shared" si="443"/>
        <v>4.0000000000000036E-2</v>
      </c>
      <c r="E988" s="32">
        <f t="shared" si="450"/>
        <v>0.5</v>
      </c>
      <c r="F988" s="40">
        <v>225</v>
      </c>
      <c r="G988" s="32">
        <f t="shared" si="438"/>
        <v>45000</v>
      </c>
      <c r="H988" s="31" t="s">
        <v>22</v>
      </c>
      <c r="I988" s="31" t="s">
        <v>936</v>
      </c>
      <c r="J988" s="31" t="s">
        <v>9</v>
      </c>
      <c r="K988" s="31">
        <f t="shared" ref="K988:K997" si="456">450+273</f>
        <v>723</v>
      </c>
      <c r="L988" s="31">
        <v>3</v>
      </c>
      <c r="M988" s="31" t="s">
        <v>10</v>
      </c>
      <c r="N988" s="31" t="s">
        <v>16</v>
      </c>
      <c r="O988" s="68">
        <v>1</v>
      </c>
      <c r="P988" s="30" t="s">
        <v>89</v>
      </c>
      <c r="Q988" s="39">
        <v>8.5</v>
      </c>
      <c r="R988" s="31">
        <f t="shared" si="439"/>
        <v>7.5</v>
      </c>
      <c r="S988" s="31">
        <v>3</v>
      </c>
      <c r="T988" s="31">
        <v>723</v>
      </c>
      <c r="U988" s="31" t="s">
        <v>1422</v>
      </c>
      <c r="V988" s="31"/>
      <c r="W988" s="31">
        <v>673</v>
      </c>
      <c r="X988" s="31" t="s">
        <v>17</v>
      </c>
      <c r="Y988" s="32">
        <f t="shared" si="451"/>
        <v>1.127</v>
      </c>
      <c r="Z988" s="32" t="str">
        <f t="shared" si="452"/>
        <v>NA</v>
      </c>
      <c r="AA988" s="32">
        <v>32.200000000000003</v>
      </c>
      <c r="AB988" s="30" t="s">
        <v>9</v>
      </c>
      <c r="AC988" s="32" t="str">
        <f t="shared" si="440"/>
        <v>NA</v>
      </c>
      <c r="AD988" s="32">
        <f t="shared" si="441"/>
        <v>32.200000000000003</v>
      </c>
      <c r="AE988" s="32" t="str">
        <f t="shared" si="442"/>
        <v>NA</v>
      </c>
      <c r="AF988" s="32">
        <f t="shared" si="453"/>
        <v>35</v>
      </c>
      <c r="AG988" s="40">
        <v>35</v>
      </c>
      <c r="AH988" s="94" t="s">
        <v>9</v>
      </c>
      <c r="AI988" s="40" t="s">
        <v>8</v>
      </c>
      <c r="AJ988" s="94" t="s">
        <v>9</v>
      </c>
      <c r="AK988" s="40" t="s">
        <v>8</v>
      </c>
      <c r="AL988" s="32" t="s">
        <v>9</v>
      </c>
      <c r="AM988" s="32">
        <f t="shared" si="454"/>
        <v>35</v>
      </c>
      <c r="AN988" s="40">
        <f t="shared" si="455"/>
        <v>35</v>
      </c>
      <c r="AO988" s="31" t="s">
        <v>2854</v>
      </c>
      <c r="AP988" s="31">
        <v>2020</v>
      </c>
      <c r="AQ988" s="31" t="s">
        <v>1869</v>
      </c>
      <c r="AR988" s="31" t="s">
        <v>169</v>
      </c>
      <c r="AS988" s="31" t="s">
        <v>934</v>
      </c>
      <c r="AT988" s="31" t="s">
        <v>526</v>
      </c>
      <c r="AU988" s="114" t="str">
        <f t="shared" si="437"/>
        <v>Howeizi, J., 2020</v>
      </c>
      <c r="AV988" s="6" t="s">
        <v>935</v>
      </c>
      <c r="AW988" s="34" t="s">
        <v>827</v>
      </c>
    </row>
    <row r="989" spans="1:49" s="8" customFormat="1" x14ac:dyDescent="0.3">
      <c r="A989" s="31" t="s">
        <v>2439</v>
      </c>
      <c r="B989" s="40">
        <v>0.5</v>
      </c>
      <c r="C989" s="32">
        <v>0.47</v>
      </c>
      <c r="D989" s="31">
        <f t="shared" si="443"/>
        <v>6.0000000000000053E-2</v>
      </c>
      <c r="E989" s="32">
        <f t="shared" si="450"/>
        <v>0.5</v>
      </c>
      <c r="F989" s="40">
        <v>225</v>
      </c>
      <c r="G989" s="32">
        <f t="shared" si="438"/>
        <v>45000</v>
      </c>
      <c r="H989" s="31" t="s">
        <v>22</v>
      </c>
      <c r="I989" s="31" t="s">
        <v>936</v>
      </c>
      <c r="J989" s="31" t="s">
        <v>9</v>
      </c>
      <c r="K989" s="31">
        <f t="shared" si="456"/>
        <v>723</v>
      </c>
      <c r="L989" s="31">
        <v>3</v>
      </c>
      <c r="M989" s="31" t="s">
        <v>10</v>
      </c>
      <c r="N989" s="31" t="s">
        <v>16</v>
      </c>
      <c r="O989" s="68">
        <v>1</v>
      </c>
      <c r="P989" s="30" t="s">
        <v>89</v>
      </c>
      <c r="Q989" s="39">
        <v>8.5</v>
      </c>
      <c r="R989" s="31">
        <f t="shared" si="439"/>
        <v>7.5</v>
      </c>
      <c r="S989" s="31">
        <v>3</v>
      </c>
      <c r="T989" s="31">
        <v>723</v>
      </c>
      <c r="U989" s="31" t="s">
        <v>1422</v>
      </c>
      <c r="V989" s="31"/>
      <c r="W989" s="31">
        <v>673</v>
      </c>
      <c r="X989" s="31" t="s">
        <v>17</v>
      </c>
      <c r="Y989" s="32">
        <f t="shared" si="451"/>
        <v>1.1368</v>
      </c>
      <c r="Z989" s="32" t="str">
        <f t="shared" si="452"/>
        <v>NA</v>
      </c>
      <c r="AA989" s="32">
        <v>40.6</v>
      </c>
      <c r="AB989" s="30" t="s">
        <v>9</v>
      </c>
      <c r="AC989" s="32" t="str">
        <f t="shared" si="440"/>
        <v>NA</v>
      </c>
      <c r="AD989" s="32">
        <f t="shared" si="441"/>
        <v>40.6</v>
      </c>
      <c r="AE989" s="32" t="str">
        <f t="shared" si="442"/>
        <v>NA</v>
      </c>
      <c r="AF989" s="32">
        <f t="shared" si="453"/>
        <v>28</v>
      </c>
      <c r="AG989" s="40">
        <v>28</v>
      </c>
      <c r="AH989" s="94" t="s">
        <v>9</v>
      </c>
      <c r="AI989" s="40" t="s">
        <v>8</v>
      </c>
      <c r="AJ989" s="94" t="s">
        <v>9</v>
      </c>
      <c r="AK989" s="40" t="s">
        <v>8</v>
      </c>
      <c r="AL989" s="32" t="s">
        <v>9</v>
      </c>
      <c r="AM989" s="32">
        <f t="shared" si="454"/>
        <v>28</v>
      </c>
      <c r="AN989" s="40">
        <f t="shared" si="455"/>
        <v>28</v>
      </c>
      <c r="AO989" s="31" t="s">
        <v>2854</v>
      </c>
      <c r="AP989" s="31">
        <v>2020</v>
      </c>
      <c r="AQ989" s="31" t="s">
        <v>1869</v>
      </c>
      <c r="AR989" s="31" t="s">
        <v>169</v>
      </c>
      <c r="AS989" s="31" t="s">
        <v>934</v>
      </c>
      <c r="AT989" s="31" t="s">
        <v>526</v>
      </c>
      <c r="AU989" s="114" t="str">
        <f t="shared" si="437"/>
        <v>Howeizi, J., 2020</v>
      </c>
      <c r="AV989" s="6" t="s">
        <v>935</v>
      </c>
      <c r="AW989" s="34" t="s">
        <v>827</v>
      </c>
    </row>
    <row r="990" spans="1:49" s="8" customFormat="1" x14ac:dyDescent="0.3">
      <c r="A990" s="31" t="s">
        <v>2439</v>
      </c>
      <c r="B990" s="40">
        <v>0.5</v>
      </c>
      <c r="C990" s="32">
        <v>0.48</v>
      </c>
      <c r="D990" s="31">
        <f t="shared" si="443"/>
        <v>4.0000000000000036E-2</v>
      </c>
      <c r="E990" s="32">
        <f t="shared" si="450"/>
        <v>0.5</v>
      </c>
      <c r="F990" s="40">
        <v>225</v>
      </c>
      <c r="G990" s="32">
        <f t="shared" si="438"/>
        <v>45000</v>
      </c>
      <c r="H990" s="31" t="s">
        <v>22</v>
      </c>
      <c r="I990" s="31" t="s">
        <v>936</v>
      </c>
      <c r="J990" s="31" t="s">
        <v>9</v>
      </c>
      <c r="K990" s="31">
        <f t="shared" si="456"/>
        <v>723</v>
      </c>
      <c r="L990" s="31">
        <v>3</v>
      </c>
      <c r="M990" s="31" t="s">
        <v>10</v>
      </c>
      <c r="N990" s="31" t="s">
        <v>16</v>
      </c>
      <c r="O990" s="68">
        <v>1.4</v>
      </c>
      <c r="P990" s="30" t="s">
        <v>89</v>
      </c>
      <c r="Q990" s="39">
        <v>8.5</v>
      </c>
      <c r="R990" s="31">
        <f t="shared" si="439"/>
        <v>7.1</v>
      </c>
      <c r="S990" s="31">
        <v>3</v>
      </c>
      <c r="T990" s="31">
        <v>723</v>
      </c>
      <c r="U990" s="31" t="s">
        <v>1422</v>
      </c>
      <c r="V990" s="31"/>
      <c r="W990" s="31">
        <v>673</v>
      </c>
      <c r="X990" s="31" t="s">
        <v>17</v>
      </c>
      <c r="Y990" s="32">
        <f t="shared" si="451"/>
        <v>1.1180000000000001</v>
      </c>
      <c r="Z990" s="32" t="str">
        <f t="shared" si="452"/>
        <v>NA</v>
      </c>
      <c r="AA990" s="32">
        <v>43</v>
      </c>
      <c r="AB990" s="30" t="s">
        <v>9</v>
      </c>
      <c r="AC990" s="32" t="str">
        <f t="shared" si="440"/>
        <v>NA</v>
      </c>
      <c r="AD990" s="32">
        <f t="shared" si="441"/>
        <v>43</v>
      </c>
      <c r="AE990" s="32" t="str">
        <f t="shared" si="442"/>
        <v>NA</v>
      </c>
      <c r="AF990" s="32">
        <f t="shared" si="453"/>
        <v>26</v>
      </c>
      <c r="AG990" s="40">
        <v>26</v>
      </c>
      <c r="AH990" s="94" t="s">
        <v>9</v>
      </c>
      <c r="AI990" s="40" t="s">
        <v>8</v>
      </c>
      <c r="AJ990" s="94" t="s">
        <v>9</v>
      </c>
      <c r="AK990" s="40" t="s">
        <v>8</v>
      </c>
      <c r="AL990" s="32" t="s">
        <v>9</v>
      </c>
      <c r="AM990" s="32">
        <f t="shared" si="454"/>
        <v>26</v>
      </c>
      <c r="AN990" s="40">
        <f t="shared" si="455"/>
        <v>26</v>
      </c>
      <c r="AO990" s="31" t="s">
        <v>2854</v>
      </c>
      <c r="AP990" s="31">
        <v>2020</v>
      </c>
      <c r="AQ990" s="31" t="s">
        <v>1869</v>
      </c>
      <c r="AR990" s="31" t="s">
        <v>169</v>
      </c>
      <c r="AS990" s="31" t="s">
        <v>934</v>
      </c>
      <c r="AT990" s="31" t="s">
        <v>526</v>
      </c>
      <c r="AU990" s="114" t="str">
        <f t="shared" si="437"/>
        <v>Howeizi, J., 2020</v>
      </c>
      <c r="AV990" s="6" t="s">
        <v>935</v>
      </c>
      <c r="AW990" s="34" t="s">
        <v>827</v>
      </c>
    </row>
    <row r="991" spans="1:49" s="8" customFormat="1" x14ac:dyDescent="0.3">
      <c r="A991" s="31" t="s">
        <v>2439</v>
      </c>
      <c r="B991" s="40">
        <v>0.5</v>
      </c>
      <c r="C991" s="32">
        <v>0.47</v>
      </c>
      <c r="D991" s="31">
        <f t="shared" si="443"/>
        <v>6.0000000000000053E-2</v>
      </c>
      <c r="E991" s="32">
        <f t="shared" si="450"/>
        <v>0.5</v>
      </c>
      <c r="F991" s="40">
        <v>225</v>
      </c>
      <c r="G991" s="32">
        <f t="shared" si="438"/>
        <v>45000</v>
      </c>
      <c r="H991" s="31" t="s">
        <v>22</v>
      </c>
      <c r="I991" s="31" t="s">
        <v>936</v>
      </c>
      <c r="J991" s="31" t="s">
        <v>9</v>
      </c>
      <c r="K991" s="31">
        <f t="shared" si="456"/>
        <v>723</v>
      </c>
      <c r="L991" s="31">
        <v>3</v>
      </c>
      <c r="M991" s="31" t="s">
        <v>10</v>
      </c>
      <c r="N991" s="31" t="s">
        <v>16</v>
      </c>
      <c r="O991" s="68">
        <v>1.4</v>
      </c>
      <c r="P991" s="30" t="s">
        <v>89</v>
      </c>
      <c r="Q991" s="39">
        <v>8.5</v>
      </c>
      <c r="R991" s="31">
        <f t="shared" si="439"/>
        <v>7.1</v>
      </c>
      <c r="S991" s="31">
        <v>3</v>
      </c>
      <c r="T991" s="31">
        <v>723</v>
      </c>
      <c r="U991" s="31" t="s">
        <v>1422</v>
      </c>
      <c r="V991" s="31"/>
      <c r="W991" s="31">
        <v>673</v>
      </c>
      <c r="X991" s="31" t="s">
        <v>17</v>
      </c>
      <c r="Y991" s="32">
        <f t="shared" si="451"/>
        <v>1.1095999999999999</v>
      </c>
      <c r="Z991" s="32" t="str">
        <f t="shared" si="452"/>
        <v>NA</v>
      </c>
      <c r="AA991" s="32">
        <v>29.2</v>
      </c>
      <c r="AB991" s="30" t="s">
        <v>9</v>
      </c>
      <c r="AC991" s="32" t="str">
        <f t="shared" si="440"/>
        <v>NA</v>
      </c>
      <c r="AD991" s="32">
        <f t="shared" si="441"/>
        <v>29.2</v>
      </c>
      <c r="AE991" s="32" t="str">
        <f t="shared" si="442"/>
        <v>NA</v>
      </c>
      <c r="AF991" s="32">
        <f t="shared" si="453"/>
        <v>38</v>
      </c>
      <c r="AG991" s="40">
        <v>38</v>
      </c>
      <c r="AH991" s="94" t="s">
        <v>9</v>
      </c>
      <c r="AI991" s="40" t="s">
        <v>8</v>
      </c>
      <c r="AJ991" s="94" t="s">
        <v>9</v>
      </c>
      <c r="AK991" s="40" t="s">
        <v>8</v>
      </c>
      <c r="AL991" s="32" t="s">
        <v>9</v>
      </c>
      <c r="AM991" s="32">
        <f t="shared" si="454"/>
        <v>38</v>
      </c>
      <c r="AN991" s="40">
        <f t="shared" si="455"/>
        <v>38</v>
      </c>
      <c r="AO991" s="31" t="s">
        <v>2854</v>
      </c>
      <c r="AP991" s="31">
        <v>2020</v>
      </c>
      <c r="AQ991" s="31" t="s">
        <v>1869</v>
      </c>
      <c r="AR991" s="31" t="s">
        <v>169</v>
      </c>
      <c r="AS991" s="31" t="s">
        <v>934</v>
      </c>
      <c r="AT991" s="31" t="s">
        <v>526</v>
      </c>
      <c r="AU991" s="114" t="str">
        <f t="shared" si="437"/>
        <v>Howeizi, J., 2020</v>
      </c>
      <c r="AV991" s="6" t="s">
        <v>935</v>
      </c>
      <c r="AW991" s="34" t="s">
        <v>827</v>
      </c>
    </row>
    <row r="992" spans="1:49" s="8" customFormat="1" x14ac:dyDescent="0.3">
      <c r="A992" s="31" t="s">
        <v>2439</v>
      </c>
      <c r="B992" s="40">
        <v>0.5</v>
      </c>
      <c r="C992" s="32">
        <v>0.47</v>
      </c>
      <c r="D992" s="31">
        <f t="shared" si="443"/>
        <v>6.0000000000000053E-2</v>
      </c>
      <c r="E992" s="32">
        <f t="shared" si="450"/>
        <v>0.5</v>
      </c>
      <c r="F992" s="40">
        <v>225</v>
      </c>
      <c r="G992" s="32">
        <f t="shared" si="438"/>
        <v>45000</v>
      </c>
      <c r="H992" s="31" t="s">
        <v>22</v>
      </c>
      <c r="I992" s="31" t="s">
        <v>936</v>
      </c>
      <c r="J992" s="31" t="s">
        <v>9</v>
      </c>
      <c r="K992" s="31">
        <f t="shared" si="456"/>
        <v>723</v>
      </c>
      <c r="L992" s="31">
        <v>3</v>
      </c>
      <c r="M992" s="31" t="s">
        <v>10</v>
      </c>
      <c r="N992" s="31" t="s">
        <v>16</v>
      </c>
      <c r="O992" s="68">
        <v>1.4</v>
      </c>
      <c r="P992" s="30" t="s">
        <v>89</v>
      </c>
      <c r="Q992" s="39">
        <v>8.5</v>
      </c>
      <c r="R992" s="31">
        <f t="shared" si="439"/>
        <v>7.1</v>
      </c>
      <c r="S992" s="31">
        <v>3</v>
      </c>
      <c r="T992" s="31">
        <v>723</v>
      </c>
      <c r="U992" s="31" t="s">
        <v>1422</v>
      </c>
      <c r="V992" s="31"/>
      <c r="W992" s="31">
        <v>673</v>
      </c>
      <c r="X992" s="31" t="s">
        <v>17</v>
      </c>
      <c r="Y992" s="32">
        <f t="shared" si="451"/>
        <v>1.107</v>
      </c>
      <c r="Z992" s="32" t="str">
        <f t="shared" si="452"/>
        <v>NA</v>
      </c>
      <c r="AA992" s="32">
        <v>27</v>
      </c>
      <c r="AB992" s="30" t="s">
        <v>9</v>
      </c>
      <c r="AC992" s="32" t="str">
        <f t="shared" si="440"/>
        <v>NA</v>
      </c>
      <c r="AD992" s="32">
        <f t="shared" si="441"/>
        <v>27</v>
      </c>
      <c r="AE992" s="32" t="str">
        <f t="shared" si="442"/>
        <v>NA</v>
      </c>
      <c r="AF992" s="32">
        <f t="shared" si="453"/>
        <v>41</v>
      </c>
      <c r="AG992" s="40">
        <v>41</v>
      </c>
      <c r="AH992" s="94" t="s">
        <v>9</v>
      </c>
      <c r="AI992" s="40" t="s">
        <v>8</v>
      </c>
      <c r="AJ992" s="94" t="s">
        <v>9</v>
      </c>
      <c r="AK992" s="40" t="s">
        <v>8</v>
      </c>
      <c r="AL992" s="32" t="s">
        <v>9</v>
      </c>
      <c r="AM992" s="32">
        <f t="shared" si="454"/>
        <v>41</v>
      </c>
      <c r="AN992" s="40">
        <f t="shared" si="455"/>
        <v>41</v>
      </c>
      <c r="AO992" s="31" t="s">
        <v>2854</v>
      </c>
      <c r="AP992" s="31">
        <v>2020</v>
      </c>
      <c r="AQ992" s="31" t="s">
        <v>1869</v>
      </c>
      <c r="AR992" s="31" t="s">
        <v>169</v>
      </c>
      <c r="AS992" s="31" t="s">
        <v>934</v>
      </c>
      <c r="AT992" s="31" t="s">
        <v>526</v>
      </c>
      <c r="AU992" s="114" t="str">
        <f t="shared" si="437"/>
        <v>Howeizi, J., 2020</v>
      </c>
      <c r="AV992" s="6" t="s">
        <v>935</v>
      </c>
      <c r="AW992" s="34" t="s">
        <v>827</v>
      </c>
    </row>
    <row r="993" spans="1:49" s="8" customFormat="1" x14ac:dyDescent="0.3">
      <c r="A993" s="31" t="s">
        <v>2439</v>
      </c>
      <c r="B993" s="40">
        <v>0.5</v>
      </c>
      <c r="C993" s="32">
        <v>0.46</v>
      </c>
      <c r="D993" s="31">
        <f t="shared" si="443"/>
        <v>7.999999999999996E-2</v>
      </c>
      <c r="E993" s="32">
        <f t="shared" si="450"/>
        <v>0.5</v>
      </c>
      <c r="F993" s="40">
        <v>225</v>
      </c>
      <c r="G993" s="32">
        <f t="shared" si="438"/>
        <v>45000</v>
      </c>
      <c r="H993" s="31" t="s">
        <v>22</v>
      </c>
      <c r="I993" s="31" t="s">
        <v>936</v>
      </c>
      <c r="J993" s="31" t="s">
        <v>9</v>
      </c>
      <c r="K993" s="31">
        <f t="shared" si="456"/>
        <v>723</v>
      </c>
      <c r="L993" s="31">
        <v>3</v>
      </c>
      <c r="M993" s="31" t="s">
        <v>10</v>
      </c>
      <c r="N993" s="31" t="s">
        <v>16</v>
      </c>
      <c r="O993" s="68">
        <v>1.4</v>
      </c>
      <c r="P993" s="30" t="s">
        <v>89</v>
      </c>
      <c r="Q993" s="39">
        <v>8.5</v>
      </c>
      <c r="R993" s="31">
        <f t="shared" si="439"/>
        <v>7.1</v>
      </c>
      <c r="S993" s="31">
        <v>3</v>
      </c>
      <c r="T993" s="31">
        <v>723</v>
      </c>
      <c r="U993" s="31" t="s">
        <v>1422</v>
      </c>
      <c r="V993" s="31"/>
      <c r="W993" s="31">
        <v>673</v>
      </c>
      <c r="X993" s="31" t="s">
        <v>17</v>
      </c>
      <c r="Y993" s="32">
        <f t="shared" si="451"/>
        <v>1.1086000000000003</v>
      </c>
      <c r="Z993" s="32" t="str">
        <f t="shared" si="452"/>
        <v>NA</v>
      </c>
      <c r="AA993" s="32">
        <v>24.1</v>
      </c>
      <c r="AB993" s="30" t="s">
        <v>9</v>
      </c>
      <c r="AC993" s="32" t="str">
        <f t="shared" si="440"/>
        <v>NA</v>
      </c>
      <c r="AD993" s="32">
        <f t="shared" si="441"/>
        <v>24.1</v>
      </c>
      <c r="AE993" s="32" t="str">
        <f t="shared" si="442"/>
        <v>NA</v>
      </c>
      <c r="AF993" s="32">
        <f t="shared" si="453"/>
        <v>46</v>
      </c>
      <c r="AG993" s="40">
        <v>46</v>
      </c>
      <c r="AH993" s="94" t="s">
        <v>9</v>
      </c>
      <c r="AI993" s="40" t="s">
        <v>8</v>
      </c>
      <c r="AJ993" s="94" t="s">
        <v>9</v>
      </c>
      <c r="AK993" s="40" t="s">
        <v>8</v>
      </c>
      <c r="AL993" s="32" t="s">
        <v>9</v>
      </c>
      <c r="AM993" s="32">
        <f t="shared" si="454"/>
        <v>46</v>
      </c>
      <c r="AN993" s="40">
        <f t="shared" si="455"/>
        <v>46</v>
      </c>
      <c r="AO993" s="31" t="s">
        <v>2854</v>
      </c>
      <c r="AP993" s="31">
        <v>2020</v>
      </c>
      <c r="AQ993" s="31" t="s">
        <v>1869</v>
      </c>
      <c r="AR993" s="31" t="s">
        <v>169</v>
      </c>
      <c r="AS993" s="31" t="s">
        <v>934</v>
      </c>
      <c r="AT993" s="31" t="s">
        <v>526</v>
      </c>
      <c r="AU993" s="114" t="str">
        <f t="shared" si="437"/>
        <v>Howeizi, J., 2020</v>
      </c>
      <c r="AV993" s="6" t="s">
        <v>935</v>
      </c>
      <c r="AW993" s="34" t="s">
        <v>827</v>
      </c>
    </row>
    <row r="994" spans="1:49" s="8" customFormat="1" x14ac:dyDescent="0.3">
      <c r="A994" s="31" t="s">
        <v>2439</v>
      </c>
      <c r="B994" s="40">
        <v>0.5</v>
      </c>
      <c r="C994" s="32">
        <v>0.48</v>
      </c>
      <c r="D994" s="31">
        <f t="shared" si="443"/>
        <v>4.0000000000000036E-2</v>
      </c>
      <c r="E994" s="32">
        <f t="shared" si="450"/>
        <v>0.5</v>
      </c>
      <c r="F994" s="40">
        <v>225</v>
      </c>
      <c r="G994" s="32">
        <f t="shared" si="438"/>
        <v>45000</v>
      </c>
      <c r="H994" s="31" t="s">
        <v>22</v>
      </c>
      <c r="I994" s="31" t="s">
        <v>936</v>
      </c>
      <c r="J994" s="31" t="s">
        <v>9</v>
      </c>
      <c r="K994" s="31">
        <f t="shared" si="456"/>
        <v>723</v>
      </c>
      <c r="L994" s="31">
        <v>3</v>
      </c>
      <c r="M994" s="31" t="s">
        <v>10</v>
      </c>
      <c r="N994" s="31" t="s">
        <v>16</v>
      </c>
      <c r="O994" s="68">
        <v>2.2000000000000002</v>
      </c>
      <c r="P994" s="30" t="s">
        <v>89</v>
      </c>
      <c r="Q994" s="39">
        <v>8.5</v>
      </c>
      <c r="R994" s="31">
        <f t="shared" si="439"/>
        <v>6.3</v>
      </c>
      <c r="S994" s="31">
        <v>3</v>
      </c>
      <c r="T994" s="31">
        <v>723</v>
      </c>
      <c r="U994" s="31" t="s">
        <v>1422</v>
      </c>
      <c r="V994" s="31"/>
      <c r="W994" s="31">
        <v>673</v>
      </c>
      <c r="X994" s="31" t="s">
        <v>17</v>
      </c>
      <c r="Y994" s="32">
        <f t="shared" si="451"/>
        <v>1.1584000000000001</v>
      </c>
      <c r="Z994" s="32" t="str">
        <f t="shared" si="452"/>
        <v>NA</v>
      </c>
      <c r="AA994" s="32">
        <v>36.200000000000003</v>
      </c>
      <c r="AB994" s="30" t="s">
        <v>9</v>
      </c>
      <c r="AC994" s="32" t="str">
        <f t="shared" si="440"/>
        <v>NA</v>
      </c>
      <c r="AD994" s="32">
        <f t="shared" si="441"/>
        <v>36.200000000000003</v>
      </c>
      <c r="AE994" s="32" t="str">
        <f t="shared" si="442"/>
        <v>NA</v>
      </c>
      <c r="AF994" s="32">
        <f t="shared" si="453"/>
        <v>32</v>
      </c>
      <c r="AG994" s="40">
        <v>32</v>
      </c>
      <c r="AH994" s="94" t="s">
        <v>9</v>
      </c>
      <c r="AI994" s="40" t="s">
        <v>8</v>
      </c>
      <c r="AJ994" s="94" t="s">
        <v>9</v>
      </c>
      <c r="AK994" s="40" t="s">
        <v>8</v>
      </c>
      <c r="AL994" s="32" t="s">
        <v>9</v>
      </c>
      <c r="AM994" s="32">
        <f t="shared" si="454"/>
        <v>32</v>
      </c>
      <c r="AN994" s="40">
        <f t="shared" si="455"/>
        <v>32</v>
      </c>
      <c r="AO994" s="31" t="s">
        <v>2854</v>
      </c>
      <c r="AP994" s="31">
        <v>2020</v>
      </c>
      <c r="AQ994" s="31" t="s">
        <v>1869</v>
      </c>
      <c r="AR994" s="31" t="s">
        <v>169</v>
      </c>
      <c r="AS994" s="31" t="s">
        <v>934</v>
      </c>
      <c r="AT994" s="31" t="s">
        <v>526</v>
      </c>
      <c r="AU994" s="114" t="str">
        <f t="shared" si="437"/>
        <v>Howeizi, J., 2020</v>
      </c>
      <c r="AV994" s="6" t="s">
        <v>935</v>
      </c>
      <c r="AW994" s="34" t="s">
        <v>827</v>
      </c>
    </row>
    <row r="995" spans="1:49" s="8" customFormat="1" x14ac:dyDescent="0.3">
      <c r="A995" s="31" t="s">
        <v>2439</v>
      </c>
      <c r="B995" s="40">
        <v>0.5</v>
      </c>
      <c r="C995" s="32">
        <v>0.47</v>
      </c>
      <c r="D995" s="31">
        <f t="shared" si="443"/>
        <v>6.0000000000000053E-2</v>
      </c>
      <c r="E995" s="32">
        <f t="shared" si="450"/>
        <v>0.5</v>
      </c>
      <c r="F995" s="40">
        <v>225</v>
      </c>
      <c r="G995" s="32">
        <f t="shared" si="438"/>
        <v>45000</v>
      </c>
      <c r="H995" s="31" t="s">
        <v>22</v>
      </c>
      <c r="I995" s="31" t="s">
        <v>936</v>
      </c>
      <c r="J995" s="31" t="s">
        <v>9</v>
      </c>
      <c r="K995" s="31">
        <f t="shared" si="456"/>
        <v>723</v>
      </c>
      <c r="L995" s="31">
        <v>3</v>
      </c>
      <c r="M995" s="31" t="s">
        <v>10</v>
      </c>
      <c r="N995" s="31" t="s">
        <v>16</v>
      </c>
      <c r="O995" s="68">
        <v>2.2000000000000002</v>
      </c>
      <c r="P995" s="30" t="s">
        <v>89</v>
      </c>
      <c r="Q995" s="39">
        <v>8.5</v>
      </c>
      <c r="R995" s="31">
        <f t="shared" si="439"/>
        <v>6.3</v>
      </c>
      <c r="S995" s="31">
        <v>3</v>
      </c>
      <c r="T995" s="31">
        <v>723</v>
      </c>
      <c r="U995" s="31" t="s">
        <v>1422</v>
      </c>
      <c r="V995" s="31"/>
      <c r="W995" s="31">
        <v>673</v>
      </c>
      <c r="X995" s="31" t="s">
        <v>17</v>
      </c>
      <c r="Y995" s="32">
        <f t="shared" si="451"/>
        <v>1.1097999999999999</v>
      </c>
      <c r="Z995" s="32" t="str">
        <f t="shared" si="452"/>
        <v>NA</v>
      </c>
      <c r="AA995" s="32">
        <v>35.799999999999997</v>
      </c>
      <c r="AB995" s="30" t="s">
        <v>9</v>
      </c>
      <c r="AC995" s="32" t="str">
        <f t="shared" si="440"/>
        <v>NA</v>
      </c>
      <c r="AD995" s="32">
        <f t="shared" si="441"/>
        <v>35.799999999999997</v>
      </c>
      <c r="AE995" s="32" t="str">
        <f t="shared" si="442"/>
        <v>NA</v>
      </c>
      <c r="AF995" s="32">
        <f t="shared" si="453"/>
        <v>31</v>
      </c>
      <c r="AG995" s="40">
        <v>31</v>
      </c>
      <c r="AH995" s="94" t="s">
        <v>9</v>
      </c>
      <c r="AI995" s="40" t="s">
        <v>8</v>
      </c>
      <c r="AJ995" s="94" t="s">
        <v>9</v>
      </c>
      <c r="AK995" s="40" t="s">
        <v>8</v>
      </c>
      <c r="AL995" s="32" t="s">
        <v>9</v>
      </c>
      <c r="AM995" s="32">
        <f t="shared" si="454"/>
        <v>31</v>
      </c>
      <c r="AN995" s="40">
        <f t="shared" si="455"/>
        <v>31</v>
      </c>
      <c r="AO995" s="31" t="s">
        <v>2854</v>
      </c>
      <c r="AP995" s="31">
        <v>2020</v>
      </c>
      <c r="AQ995" s="31" t="s">
        <v>1869</v>
      </c>
      <c r="AR995" s="31" t="s">
        <v>169</v>
      </c>
      <c r="AS995" s="31" t="s">
        <v>934</v>
      </c>
      <c r="AT995" s="31" t="s">
        <v>526</v>
      </c>
      <c r="AU995" s="114" t="str">
        <f t="shared" si="437"/>
        <v>Howeizi, J., 2020</v>
      </c>
      <c r="AV995" s="6" t="s">
        <v>935</v>
      </c>
      <c r="AW995" s="34" t="s">
        <v>827</v>
      </c>
    </row>
    <row r="996" spans="1:49" s="8" customFormat="1" x14ac:dyDescent="0.3">
      <c r="A996" s="31" t="s">
        <v>2439</v>
      </c>
      <c r="B996" s="40">
        <v>0.5</v>
      </c>
      <c r="C996" s="32">
        <v>0.47</v>
      </c>
      <c r="D996" s="31">
        <f t="shared" si="443"/>
        <v>6.0000000000000053E-2</v>
      </c>
      <c r="E996" s="32">
        <f t="shared" si="450"/>
        <v>0.5</v>
      </c>
      <c r="F996" s="40">
        <v>225</v>
      </c>
      <c r="G996" s="32">
        <f t="shared" si="438"/>
        <v>45000</v>
      </c>
      <c r="H996" s="31" t="s">
        <v>22</v>
      </c>
      <c r="I996" s="31" t="s">
        <v>936</v>
      </c>
      <c r="J996" s="31" t="s">
        <v>9</v>
      </c>
      <c r="K996" s="31">
        <f t="shared" si="456"/>
        <v>723</v>
      </c>
      <c r="L996" s="31">
        <v>3</v>
      </c>
      <c r="M996" s="31" t="s">
        <v>10</v>
      </c>
      <c r="N996" s="31" t="s">
        <v>16</v>
      </c>
      <c r="O996" s="68">
        <v>2.2000000000000002</v>
      </c>
      <c r="P996" s="30" t="s">
        <v>89</v>
      </c>
      <c r="Q996" s="39">
        <v>8.5</v>
      </c>
      <c r="R996" s="31">
        <f t="shared" si="439"/>
        <v>6.3</v>
      </c>
      <c r="S996" s="31">
        <v>3</v>
      </c>
      <c r="T996" s="31">
        <v>723</v>
      </c>
      <c r="U996" s="31" t="s">
        <v>1422</v>
      </c>
      <c r="V996" s="31"/>
      <c r="W996" s="31">
        <v>673</v>
      </c>
      <c r="X996" s="31" t="s">
        <v>17</v>
      </c>
      <c r="Y996" s="32">
        <f t="shared" si="451"/>
        <v>1.1315</v>
      </c>
      <c r="Z996" s="32" t="str">
        <f t="shared" si="452"/>
        <v>NA</v>
      </c>
      <c r="AA996" s="32">
        <v>36.5</v>
      </c>
      <c r="AB996" s="30" t="s">
        <v>9</v>
      </c>
      <c r="AC996" s="32" t="str">
        <f t="shared" si="440"/>
        <v>NA</v>
      </c>
      <c r="AD996" s="32">
        <f t="shared" si="441"/>
        <v>36.5</v>
      </c>
      <c r="AE996" s="32" t="str">
        <f t="shared" si="442"/>
        <v>NA</v>
      </c>
      <c r="AF996" s="32">
        <f t="shared" si="453"/>
        <v>31</v>
      </c>
      <c r="AG996" s="40">
        <v>31</v>
      </c>
      <c r="AH996" s="94" t="s">
        <v>9</v>
      </c>
      <c r="AI996" s="40" t="s">
        <v>8</v>
      </c>
      <c r="AJ996" s="94" t="s">
        <v>9</v>
      </c>
      <c r="AK996" s="40" t="s">
        <v>8</v>
      </c>
      <c r="AL996" s="32" t="s">
        <v>9</v>
      </c>
      <c r="AM996" s="32">
        <f t="shared" si="454"/>
        <v>31</v>
      </c>
      <c r="AN996" s="40">
        <f t="shared" si="455"/>
        <v>31</v>
      </c>
      <c r="AO996" s="31" t="s">
        <v>2854</v>
      </c>
      <c r="AP996" s="31">
        <v>2020</v>
      </c>
      <c r="AQ996" s="31" t="s">
        <v>1869</v>
      </c>
      <c r="AR996" s="31" t="s">
        <v>169</v>
      </c>
      <c r="AS996" s="31" t="s">
        <v>934</v>
      </c>
      <c r="AT996" s="31" t="s">
        <v>526</v>
      </c>
      <c r="AU996" s="114" t="str">
        <f>AQ996&amp;", "&amp;AP996</f>
        <v>Howeizi, J., 2020</v>
      </c>
      <c r="AV996" s="6" t="s">
        <v>935</v>
      </c>
      <c r="AW996" s="34" t="s">
        <v>827</v>
      </c>
    </row>
    <row r="997" spans="1:49" s="8" customFormat="1" x14ac:dyDescent="0.3">
      <c r="A997" s="31" t="s">
        <v>2439</v>
      </c>
      <c r="B997" s="40">
        <v>0.5</v>
      </c>
      <c r="C997" s="32">
        <v>0.46</v>
      </c>
      <c r="D997" s="31">
        <f t="shared" si="443"/>
        <v>7.999999999999996E-2</v>
      </c>
      <c r="E997" s="32">
        <f t="shared" si="450"/>
        <v>0.5</v>
      </c>
      <c r="F997" s="40">
        <v>225</v>
      </c>
      <c r="G997" s="32">
        <f t="shared" si="438"/>
        <v>45000</v>
      </c>
      <c r="H997" s="31" t="s">
        <v>22</v>
      </c>
      <c r="I997" s="31" t="s">
        <v>936</v>
      </c>
      <c r="J997" s="31" t="s">
        <v>9</v>
      </c>
      <c r="K997" s="31">
        <f t="shared" si="456"/>
        <v>723</v>
      </c>
      <c r="L997" s="31">
        <v>3</v>
      </c>
      <c r="M997" s="31" t="s">
        <v>10</v>
      </c>
      <c r="N997" s="31" t="s">
        <v>16</v>
      </c>
      <c r="O997" s="68">
        <v>2.2000000000000002</v>
      </c>
      <c r="P997" s="30" t="s">
        <v>89</v>
      </c>
      <c r="Q997" s="39">
        <v>8.5</v>
      </c>
      <c r="R997" s="31">
        <f t="shared" si="439"/>
        <v>6.3</v>
      </c>
      <c r="S997" s="31">
        <v>3</v>
      </c>
      <c r="T997" s="31">
        <v>723</v>
      </c>
      <c r="U997" s="31" t="s">
        <v>1422</v>
      </c>
      <c r="V997" s="31"/>
      <c r="W997" s="31">
        <v>673</v>
      </c>
      <c r="X997" s="31" t="s">
        <v>17</v>
      </c>
      <c r="Y997" s="32">
        <f t="shared" si="451"/>
        <v>1.107</v>
      </c>
      <c r="Z997" s="32" t="str">
        <f t="shared" si="452"/>
        <v>NA</v>
      </c>
      <c r="AA997" s="32">
        <v>36.9</v>
      </c>
      <c r="AB997" s="30" t="s">
        <v>9</v>
      </c>
      <c r="AC997" s="32" t="str">
        <f t="shared" si="440"/>
        <v>NA</v>
      </c>
      <c r="AD997" s="32">
        <f t="shared" si="441"/>
        <v>36.9</v>
      </c>
      <c r="AE997" s="32" t="str">
        <f t="shared" si="442"/>
        <v>NA</v>
      </c>
      <c r="AF997" s="32">
        <f t="shared" si="453"/>
        <v>30</v>
      </c>
      <c r="AG997" s="40">
        <v>30</v>
      </c>
      <c r="AH997" s="94" t="s">
        <v>9</v>
      </c>
      <c r="AI997" s="40" t="s">
        <v>8</v>
      </c>
      <c r="AJ997" s="94" t="s">
        <v>9</v>
      </c>
      <c r="AK997" s="40" t="s">
        <v>8</v>
      </c>
      <c r="AL997" s="32" t="s">
        <v>9</v>
      </c>
      <c r="AM997" s="32">
        <f t="shared" si="454"/>
        <v>30</v>
      </c>
      <c r="AN997" s="40">
        <f t="shared" si="455"/>
        <v>30</v>
      </c>
      <c r="AO997" s="31" t="s">
        <v>2854</v>
      </c>
      <c r="AP997" s="31">
        <v>2020</v>
      </c>
      <c r="AQ997" s="31" t="s">
        <v>1869</v>
      </c>
      <c r="AR997" s="31" t="s">
        <v>169</v>
      </c>
      <c r="AS997" s="31" t="s">
        <v>934</v>
      </c>
      <c r="AT997" s="31" t="s">
        <v>526</v>
      </c>
      <c r="AU997" s="114" t="str">
        <f>AQ997&amp;", "&amp;AP997</f>
        <v>Howeizi, J., 2020</v>
      </c>
      <c r="AV997" s="6" t="s">
        <v>935</v>
      </c>
      <c r="AW997" s="34" t="s">
        <v>827</v>
      </c>
    </row>
    <row r="998" spans="1:49" s="8" customFormat="1" x14ac:dyDescent="0.3">
      <c r="A998" s="31" t="s">
        <v>14</v>
      </c>
      <c r="B998" s="40" t="s">
        <v>8</v>
      </c>
      <c r="C998" s="32">
        <v>0.79</v>
      </c>
      <c r="D998" s="31" t="str">
        <f t="shared" si="443"/>
        <v>NA</v>
      </c>
      <c r="E998" s="32">
        <f t="shared" si="450"/>
        <v>0.79</v>
      </c>
      <c r="F998" s="40">
        <v>71</v>
      </c>
      <c r="G998" s="32">
        <f t="shared" si="438"/>
        <v>8987.3417721518981</v>
      </c>
      <c r="H998" s="31" t="s">
        <v>86</v>
      </c>
      <c r="I998" s="31" t="s">
        <v>944</v>
      </c>
      <c r="J998" s="31" t="s">
        <v>945</v>
      </c>
      <c r="K998" s="31">
        <v>873</v>
      </c>
      <c r="L998" s="31">
        <v>4</v>
      </c>
      <c r="M998" s="31" t="s">
        <v>24</v>
      </c>
      <c r="N998" s="31" t="s">
        <v>56</v>
      </c>
      <c r="O998" s="31"/>
      <c r="P998" s="31" t="s">
        <v>199</v>
      </c>
      <c r="Q998" s="39">
        <v>7.5</v>
      </c>
      <c r="R998" s="31" t="str">
        <f t="shared" si="439"/>
        <v>NA</v>
      </c>
      <c r="S998" s="31">
        <v>4</v>
      </c>
      <c r="T998" s="31">
        <f>450+273</f>
        <v>723</v>
      </c>
      <c r="U998" s="31" t="s">
        <v>8</v>
      </c>
      <c r="V998" s="31"/>
      <c r="W998" s="31"/>
      <c r="X998" s="31" t="s">
        <v>17</v>
      </c>
      <c r="Y998" s="32" t="str">
        <f t="shared" si="451"/>
        <v>NA</v>
      </c>
      <c r="Z998" s="32" t="str">
        <f t="shared" si="452"/>
        <v>NA</v>
      </c>
      <c r="AA998" s="32">
        <v>15</v>
      </c>
      <c r="AB998" s="30" t="s">
        <v>9</v>
      </c>
      <c r="AC998" s="32" t="str">
        <f t="shared" si="440"/>
        <v>NA</v>
      </c>
      <c r="AD998" s="32">
        <f t="shared" si="441"/>
        <v>15</v>
      </c>
      <c r="AE998" s="32">
        <f t="shared" si="442"/>
        <v>72.666666666666671</v>
      </c>
      <c r="AF998" s="32">
        <f t="shared" si="453"/>
        <v>72.666666666666671</v>
      </c>
      <c r="AG998" s="40" t="s">
        <v>8</v>
      </c>
      <c r="AH998" s="32" t="s">
        <v>9</v>
      </c>
      <c r="AI998" s="40" t="s">
        <v>8</v>
      </c>
      <c r="AJ998" s="32" t="s">
        <v>9</v>
      </c>
      <c r="AK998" s="40" t="s">
        <v>8</v>
      </c>
      <c r="AL998" s="32" t="s">
        <v>9</v>
      </c>
      <c r="AM998" s="32">
        <f t="shared" si="454"/>
        <v>72.666666666666671</v>
      </c>
      <c r="AN998" s="40">
        <f t="shared" si="455"/>
        <v>72.666666666666671</v>
      </c>
      <c r="AO998" s="31" t="s">
        <v>2844</v>
      </c>
      <c r="AP998" s="31">
        <v>2020</v>
      </c>
      <c r="AQ998" s="31" t="s">
        <v>943</v>
      </c>
      <c r="AR998" s="31" t="s">
        <v>11</v>
      </c>
      <c r="AS998" s="31" t="s">
        <v>941</v>
      </c>
      <c r="AT998" s="31" t="s">
        <v>942</v>
      </c>
      <c r="AU998" s="114" t="str">
        <f t="shared" ref="AU998:AU1050" si="457">AQ998&amp;", "&amp;AP998</f>
        <v>Zhou, G.-F., 2020</v>
      </c>
      <c r="AV998" s="6"/>
      <c r="AW998" s="43" t="s">
        <v>946</v>
      </c>
    </row>
    <row r="999" spans="1:49" s="8" customFormat="1" x14ac:dyDescent="0.3">
      <c r="A999" s="31" t="s">
        <v>2439</v>
      </c>
      <c r="B999" s="40" t="s">
        <v>8</v>
      </c>
      <c r="C999" s="32">
        <v>0.77</v>
      </c>
      <c r="D999" s="31" t="str">
        <f t="shared" si="443"/>
        <v>NA</v>
      </c>
      <c r="E999" s="32">
        <f t="shared" si="450"/>
        <v>0.77</v>
      </c>
      <c r="F999" s="40">
        <v>93</v>
      </c>
      <c r="G999" s="32">
        <f t="shared" si="438"/>
        <v>12077.922077922078</v>
      </c>
      <c r="H999" s="31" t="s">
        <v>86</v>
      </c>
      <c r="I999" s="31" t="s">
        <v>950</v>
      </c>
      <c r="J999" s="31" t="s">
        <v>945</v>
      </c>
      <c r="K999" s="31">
        <v>673</v>
      </c>
      <c r="L999" s="31">
        <v>4</v>
      </c>
      <c r="M999" s="31" t="s">
        <v>24</v>
      </c>
      <c r="N999" s="31" t="s">
        <v>56</v>
      </c>
      <c r="O999" s="31"/>
      <c r="P999" s="31" t="s">
        <v>199</v>
      </c>
      <c r="Q999" s="39">
        <v>6</v>
      </c>
      <c r="R999" s="31" t="str">
        <f t="shared" si="439"/>
        <v>NA</v>
      </c>
      <c r="S999" s="31">
        <v>4</v>
      </c>
      <c r="T999" s="31">
        <v>673</v>
      </c>
      <c r="U999" s="31" t="s">
        <v>1422</v>
      </c>
      <c r="V999" s="31">
        <v>1</v>
      </c>
      <c r="W999" s="31">
        <v>473</v>
      </c>
      <c r="X999" s="31" t="s">
        <v>17</v>
      </c>
      <c r="Y999" s="32" t="str">
        <f t="shared" si="451"/>
        <v>NA</v>
      </c>
      <c r="Z999" s="32" t="str">
        <f t="shared" si="452"/>
        <v>NA</v>
      </c>
      <c r="AA999" s="32">
        <v>59.4</v>
      </c>
      <c r="AB999" s="30" t="s">
        <v>9</v>
      </c>
      <c r="AC999" s="32" t="str">
        <f t="shared" si="440"/>
        <v>NA</v>
      </c>
      <c r="AD999" s="32">
        <f t="shared" si="441"/>
        <v>59.4</v>
      </c>
      <c r="AE999" s="32">
        <f t="shared" si="442"/>
        <v>18.350168350168349</v>
      </c>
      <c r="AF999" s="32">
        <f t="shared" si="453"/>
        <v>18.350168350168349</v>
      </c>
      <c r="AG999" s="40" t="s">
        <v>8</v>
      </c>
      <c r="AH999" s="32" t="s">
        <v>9</v>
      </c>
      <c r="AI999" s="40" t="s">
        <v>8</v>
      </c>
      <c r="AJ999" s="32" t="s">
        <v>9</v>
      </c>
      <c r="AK999" s="40" t="s">
        <v>8</v>
      </c>
      <c r="AL999" s="32" t="s">
        <v>9</v>
      </c>
      <c r="AM999" s="32">
        <f t="shared" si="454"/>
        <v>18.350168350168349</v>
      </c>
      <c r="AN999" s="40">
        <f t="shared" si="455"/>
        <v>18.350168350168349</v>
      </c>
      <c r="AO999" s="31" t="s">
        <v>2844</v>
      </c>
      <c r="AP999" s="31">
        <v>2020</v>
      </c>
      <c r="AQ999" s="31" t="s">
        <v>1871</v>
      </c>
      <c r="AR999" s="31" t="s">
        <v>11</v>
      </c>
      <c r="AS999" s="31" t="s">
        <v>949</v>
      </c>
      <c r="AT999" s="31" t="s">
        <v>948</v>
      </c>
      <c r="AU999" s="114" t="str">
        <f t="shared" si="457"/>
        <v>Song, S., 2020</v>
      </c>
      <c r="AV999" s="6"/>
      <c r="AW999" s="43"/>
    </row>
    <row r="1000" spans="1:49" s="8" customFormat="1" x14ac:dyDescent="0.3">
      <c r="A1000" s="31" t="s">
        <v>2439</v>
      </c>
      <c r="B1000" s="40" t="s">
        <v>8</v>
      </c>
      <c r="C1000" s="32">
        <v>0.78</v>
      </c>
      <c r="D1000" s="31" t="str">
        <f t="shared" si="443"/>
        <v>NA</v>
      </c>
      <c r="E1000" s="32">
        <f t="shared" si="450"/>
        <v>0.78</v>
      </c>
      <c r="F1000" s="40">
        <v>18.5</v>
      </c>
      <c r="G1000" s="32">
        <f t="shared" si="438"/>
        <v>2371.7948717948716</v>
      </c>
      <c r="H1000" s="31" t="s">
        <v>86</v>
      </c>
      <c r="I1000" s="31" t="s">
        <v>952</v>
      </c>
      <c r="J1000" s="31" t="s">
        <v>951</v>
      </c>
      <c r="K1000" s="31">
        <v>673</v>
      </c>
      <c r="L1000" s="31">
        <v>4</v>
      </c>
      <c r="M1000" s="31" t="s">
        <v>24</v>
      </c>
      <c r="N1000" s="31" t="s">
        <v>56</v>
      </c>
      <c r="O1000" s="31"/>
      <c r="P1000" s="31" t="s">
        <v>199</v>
      </c>
      <c r="Q1000" s="39">
        <v>6</v>
      </c>
      <c r="R1000" s="31" t="str">
        <f t="shared" si="439"/>
        <v>NA</v>
      </c>
      <c r="S1000" s="31">
        <v>4</v>
      </c>
      <c r="T1000" s="31">
        <v>673</v>
      </c>
      <c r="U1000" s="31" t="s">
        <v>1422</v>
      </c>
      <c r="V1000" s="31">
        <v>1</v>
      </c>
      <c r="W1000" s="31">
        <v>473</v>
      </c>
      <c r="X1000" s="31" t="s">
        <v>17</v>
      </c>
      <c r="Y1000" s="32" t="str">
        <f t="shared" si="451"/>
        <v>NA</v>
      </c>
      <c r="Z1000" s="32" t="str">
        <f t="shared" si="452"/>
        <v>NA</v>
      </c>
      <c r="AA1000" s="32">
        <v>41.5</v>
      </c>
      <c r="AB1000" s="30" t="s">
        <v>9</v>
      </c>
      <c r="AC1000" s="32" t="str">
        <f t="shared" si="440"/>
        <v>NA</v>
      </c>
      <c r="AD1000" s="32">
        <f t="shared" si="441"/>
        <v>41.5</v>
      </c>
      <c r="AE1000" s="32">
        <f t="shared" si="442"/>
        <v>26.265060240963855</v>
      </c>
      <c r="AF1000" s="32">
        <f t="shared" si="453"/>
        <v>26.265060240963855</v>
      </c>
      <c r="AG1000" s="40" t="s">
        <v>8</v>
      </c>
      <c r="AH1000" s="32" t="s">
        <v>9</v>
      </c>
      <c r="AI1000" s="40" t="s">
        <v>8</v>
      </c>
      <c r="AJ1000" s="32" t="s">
        <v>9</v>
      </c>
      <c r="AK1000" s="40" t="s">
        <v>8</v>
      </c>
      <c r="AL1000" s="32" t="s">
        <v>9</v>
      </c>
      <c r="AM1000" s="32">
        <f t="shared" si="454"/>
        <v>26.265060240963855</v>
      </c>
      <c r="AN1000" s="40">
        <f t="shared" si="455"/>
        <v>26.265060240963855</v>
      </c>
      <c r="AO1000" s="31" t="s">
        <v>2844</v>
      </c>
      <c r="AP1000" s="31">
        <v>2020</v>
      </c>
      <c r="AQ1000" s="31" t="s">
        <v>1871</v>
      </c>
      <c r="AR1000" s="31" t="s">
        <v>11</v>
      </c>
      <c r="AS1000" s="31" t="s">
        <v>949</v>
      </c>
      <c r="AT1000" s="31" t="s">
        <v>948</v>
      </c>
      <c r="AU1000" s="114" t="str">
        <f t="shared" si="457"/>
        <v>Song, S., 2020</v>
      </c>
      <c r="AV1000" s="6"/>
      <c r="AW1000" s="43"/>
    </row>
    <row r="1001" spans="1:49" s="8" customFormat="1" x14ac:dyDescent="0.3">
      <c r="A1001" s="31" t="s">
        <v>2439</v>
      </c>
      <c r="B1001" s="40" t="s">
        <v>8</v>
      </c>
      <c r="C1001" s="32">
        <v>0.8</v>
      </c>
      <c r="D1001" s="31" t="str">
        <f t="shared" si="443"/>
        <v>NA</v>
      </c>
      <c r="E1001" s="32">
        <f t="shared" si="450"/>
        <v>0.8</v>
      </c>
      <c r="F1001" s="40">
        <v>6.2</v>
      </c>
      <c r="G1001" s="32">
        <f t="shared" si="438"/>
        <v>775</v>
      </c>
      <c r="H1001" s="31" t="s">
        <v>86</v>
      </c>
      <c r="I1001" s="31" t="s">
        <v>953</v>
      </c>
      <c r="J1001" s="31" t="s">
        <v>954</v>
      </c>
      <c r="K1001" s="31">
        <v>673</v>
      </c>
      <c r="L1001" s="31">
        <v>4</v>
      </c>
      <c r="M1001" s="31" t="s">
        <v>24</v>
      </c>
      <c r="N1001" s="31" t="s">
        <v>56</v>
      </c>
      <c r="O1001" s="31"/>
      <c r="P1001" s="31" t="s">
        <v>199</v>
      </c>
      <c r="Q1001" s="39">
        <v>6</v>
      </c>
      <c r="R1001" s="31" t="str">
        <f t="shared" si="439"/>
        <v>NA</v>
      </c>
      <c r="S1001" s="31">
        <v>4</v>
      </c>
      <c r="T1001" s="31">
        <v>673</v>
      </c>
      <c r="U1001" s="31" t="s">
        <v>1422</v>
      </c>
      <c r="V1001" s="31">
        <v>1</v>
      </c>
      <c r="W1001" s="31">
        <v>473</v>
      </c>
      <c r="X1001" s="31" t="s">
        <v>17</v>
      </c>
      <c r="Y1001" s="32" t="str">
        <f t="shared" si="451"/>
        <v>NA</v>
      </c>
      <c r="Z1001" s="32" t="str">
        <f t="shared" si="452"/>
        <v>NA</v>
      </c>
      <c r="AA1001" s="32">
        <v>32.4</v>
      </c>
      <c r="AB1001" s="30" t="s">
        <v>9</v>
      </c>
      <c r="AC1001" s="32" t="str">
        <f t="shared" si="440"/>
        <v>NA</v>
      </c>
      <c r="AD1001" s="32">
        <f t="shared" si="441"/>
        <v>32.4</v>
      </c>
      <c r="AE1001" s="32">
        <f t="shared" si="442"/>
        <v>33.641975308641975</v>
      </c>
      <c r="AF1001" s="32">
        <f t="shared" si="453"/>
        <v>33.641975308641975</v>
      </c>
      <c r="AG1001" s="40" t="s">
        <v>8</v>
      </c>
      <c r="AH1001" s="32" t="s">
        <v>9</v>
      </c>
      <c r="AI1001" s="40" t="s">
        <v>8</v>
      </c>
      <c r="AJ1001" s="32" t="s">
        <v>9</v>
      </c>
      <c r="AK1001" s="40" t="s">
        <v>8</v>
      </c>
      <c r="AL1001" s="32" t="s">
        <v>9</v>
      </c>
      <c r="AM1001" s="32">
        <f t="shared" si="454"/>
        <v>33.641975308641975</v>
      </c>
      <c r="AN1001" s="40">
        <f t="shared" si="455"/>
        <v>33.641975308641975</v>
      </c>
      <c r="AO1001" s="31" t="s">
        <v>2844</v>
      </c>
      <c r="AP1001" s="31">
        <v>2020</v>
      </c>
      <c r="AQ1001" s="31" t="s">
        <v>1871</v>
      </c>
      <c r="AR1001" s="31" t="s">
        <v>11</v>
      </c>
      <c r="AS1001" s="31" t="s">
        <v>949</v>
      </c>
      <c r="AT1001" s="31" t="s">
        <v>948</v>
      </c>
      <c r="AU1001" s="114" t="str">
        <f t="shared" si="457"/>
        <v>Song, S., 2020</v>
      </c>
      <c r="AV1001" s="6"/>
      <c r="AW1001" s="43"/>
    </row>
    <row r="1002" spans="1:49" s="8" customFormat="1" x14ac:dyDescent="0.3">
      <c r="A1002" s="31" t="s">
        <v>2439</v>
      </c>
      <c r="B1002" s="40">
        <v>1</v>
      </c>
      <c r="C1002" s="32">
        <v>1.1000000000000001</v>
      </c>
      <c r="D1002" s="31">
        <f t="shared" si="443"/>
        <v>0.10000000000000009</v>
      </c>
      <c r="E1002" s="32">
        <f t="shared" si="450"/>
        <v>1</v>
      </c>
      <c r="F1002" s="40">
        <v>210</v>
      </c>
      <c r="G1002" s="32">
        <f t="shared" si="438"/>
        <v>21000</v>
      </c>
      <c r="H1002" s="31" t="s">
        <v>188</v>
      </c>
      <c r="I1002" s="31" t="s">
        <v>957</v>
      </c>
      <c r="J1002" s="31" t="s">
        <v>958</v>
      </c>
      <c r="K1002" s="31">
        <v>673</v>
      </c>
      <c r="L1002" s="31">
        <v>2</v>
      </c>
      <c r="M1002" s="31" t="s">
        <v>24</v>
      </c>
      <c r="N1002" s="31"/>
      <c r="O1002" s="31"/>
      <c r="P1002" s="31" t="s">
        <v>199</v>
      </c>
      <c r="Q1002" s="39">
        <v>4</v>
      </c>
      <c r="R1002" s="31" t="str">
        <f t="shared" si="439"/>
        <v>NA</v>
      </c>
      <c r="S1002" s="31">
        <v>2</v>
      </c>
      <c r="T1002" s="31">
        <v>573</v>
      </c>
      <c r="U1002" s="31" t="s">
        <v>1422</v>
      </c>
      <c r="V1002" s="31">
        <v>2</v>
      </c>
      <c r="W1002" s="31">
        <v>573</v>
      </c>
      <c r="X1002" s="31" t="s">
        <v>29</v>
      </c>
      <c r="Y1002" s="32" t="str">
        <f t="shared" si="451"/>
        <v>NA</v>
      </c>
      <c r="Z1002" s="32" t="str">
        <f t="shared" si="452"/>
        <v>NA</v>
      </c>
      <c r="AA1002" s="32" t="s">
        <v>8</v>
      </c>
      <c r="AB1002" s="31" t="s">
        <v>9</v>
      </c>
      <c r="AC1002" s="32">
        <f t="shared" si="440"/>
        <v>23.191489361702128</v>
      </c>
      <c r="AD1002" s="32">
        <f t="shared" si="441"/>
        <v>23.191489361702128</v>
      </c>
      <c r="AE1002" s="32" t="str">
        <f t="shared" si="442"/>
        <v>NA</v>
      </c>
      <c r="AF1002" s="32" t="str">
        <f t="shared" si="453"/>
        <v>NA</v>
      </c>
      <c r="AG1002" s="40" t="s">
        <v>8</v>
      </c>
      <c r="AH1002" s="32" t="s">
        <v>9</v>
      </c>
      <c r="AI1002" s="40" t="s">
        <v>8</v>
      </c>
      <c r="AJ1002" s="32" t="s">
        <v>9</v>
      </c>
      <c r="AK1002" s="40">
        <v>47</v>
      </c>
      <c r="AL1002" s="32">
        <v>13</v>
      </c>
      <c r="AM1002" s="32">
        <f t="shared" si="454"/>
        <v>47</v>
      </c>
      <c r="AN1002" s="40">
        <f t="shared" si="455"/>
        <v>47</v>
      </c>
      <c r="AO1002" s="31" t="s">
        <v>2844</v>
      </c>
      <c r="AP1002" s="31">
        <v>2020</v>
      </c>
      <c r="AQ1002" s="31" t="s">
        <v>1872</v>
      </c>
      <c r="AR1002" s="31" t="s">
        <v>955</v>
      </c>
      <c r="AS1002" s="31" t="s">
        <v>956</v>
      </c>
      <c r="AT1002" s="31" t="s">
        <v>179</v>
      </c>
      <c r="AU1002" s="114" t="str">
        <f t="shared" si="457"/>
        <v>Lin, M., 2020</v>
      </c>
      <c r="AV1002" s="6"/>
      <c r="AW1002" s="43" t="s">
        <v>959</v>
      </c>
    </row>
    <row r="1003" spans="1:49" s="8" customFormat="1" x14ac:dyDescent="0.3">
      <c r="A1003" s="31" t="s">
        <v>14</v>
      </c>
      <c r="B1003" s="40">
        <v>0.25</v>
      </c>
      <c r="C1003" s="32">
        <v>0.23</v>
      </c>
      <c r="D1003" s="31">
        <f t="shared" si="443"/>
        <v>7.999999999999996E-2</v>
      </c>
      <c r="E1003" s="32">
        <f t="shared" si="450"/>
        <v>0.25</v>
      </c>
      <c r="F1003" s="40"/>
      <c r="G1003" s="32" t="s">
        <v>8</v>
      </c>
      <c r="H1003" s="31" t="s">
        <v>22</v>
      </c>
      <c r="I1003" s="31" t="s">
        <v>9</v>
      </c>
      <c r="J1003" s="31" t="s">
        <v>9</v>
      </c>
      <c r="K1003" s="31"/>
      <c r="L1003" s="31"/>
      <c r="M1003" s="31" t="s">
        <v>24</v>
      </c>
      <c r="N1003" s="31" t="s">
        <v>56</v>
      </c>
      <c r="O1003" s="31"/>
      <c r="P1003" s="31" t="s">
        <v>199</v>
      </c>
      <c r="Q1003" s="39">
        <v>8.5</v>
      </c>
      <c r="R1003" s="31" t="str">
        <f t="shared" si="439"/>
        <v>NA</v>
      </c>
      <c r="S1003" s="31">
        <v>2</v>
      </c>
      <c r="T1003" s="31">
        <v>773</v>
      </c>
      <c r="U1003" s="31" t="s">
        <v>1422</v>
      </c>
      <c r="V1003" s="31">
        <v>1</v>
      </c>
      <c r="W1003" s="31">
        <v>773</v>
      </c>
      <c r="X1003" s="31" t="s">
        <v>17</v>
      </c>
      <c r="Y1003" s="32">
        <f t="shared" si="451"/>
        <v>1.1160000000000001</v>
      </c>
      <c r="Z1003" s="32" t="str">
        <f t="shared" si="452"/>
        <v>NA</v>
      </c>
      <c r="AA1003" s="32">
        <v>93</v>
      </c>
      <c r="AB1003" s="31" t="s">
        <v>9</v>
      </c>
      <c r="AC1003" s="32" t="str">
        <f t="shared" si="440"/>
        <v>NA</v>
      </c>
      <c r="AD1003" s="32">
        <f t="shared" si="441"/>
        <v>93</v>
      </c>
      <c r="AE1003" s="32" t="str">
        <f t="shared" si="442"/>
        <v>NA</v>
      </c>
      <c r="AF1003" s="32">
        <f t="shared" si="453"/>
        <v>12</v>
      </c>
      <c r="AG1003" s="40">
        <v>12</v>
      </c>
      <c r="AH1003" s="32" t="s">
        <v>9</v>
      </c>
      <c r="AI1003" s="40" t="s">
        <v>8</v>
      </c>
      <c r="AJ1003" s="32" t="s">
        <v>9</v>
      </c>
      <c r="AK1003" s="40" t="s">
        <v>8</v>
      </c>
      <c r="AL1003" s="32" t="s">
        <v>9</v>
      </c>
      <c r="AM1003" s="32">
        <f t="shared" si="454"/>
        <v>12</v>
      </c>
      <c r="AN1003" s="40">
        <f t="shared" si="455"/>
        <v>12</v>
      </c>
      <c r="AO1003" s="31" t="s">
        <v>2844</v>
      </c>
      <c r="AP1003" s="31">
        <v>2020</v>
      </c>
      <c r="AQ1003" s="31" t="s">
        <v>1038</v>
      </c>
      <c r="AR1003" s="31" t="s">
        <v>961</v>
      </c>
      <c r="AS1003" s="31" t="s">
        <v>960</v>
      </c>
      <c r="AT1003" s="31" t="s">
        <v>586</v>
      </c>
      <c r="AU1003" s="114" t="str">
        <f t="shared" si="457"/>
        <v>Velin, P., 2020</v>
      </c>
      <c r="AV1003" s="6"/>
      <c r="AW1003" s="43" t="s">
        <v>827</v>
      </c>
    </row>
    <row r="1004" spans="1:49" s="8" customFormat="1" x14ac:dyDescent="0.3">
      <c r="A1004" s="31" t="s">
        <v>14</v>
      </c>
      <c r="B1004" s="40">
        <v>0.5</v>
      </c>
      <c r="C1004" s="32">
        <v>0.47</v>
      </c>
      <c r="D1004" s="31">
        <f t="shared" si="443"/>
        <v>6.0000000000000053E-2</v>
      </c>
      <c r="E1004" s="32">
        <f t="shared" si="450"/>
        <v>0.5</v>
      </c>
      <c r="F1004" s="40"/>
      <c r="G1004" s="32" t="s">
        <v>8</v>
      </c>
      <c r="H1004" s="31" t="s">
        <v>22</v>
      </c>
      <c r="I1004" s="31" t="s">
        <v>9</v>
      </c>
      <c r="J1004" s="31" t="s">
        <v>9</v>
      </c>
      <c r="K1004" s="31"/>
      <c r="L1004" s="31"/>
      <c r="M1004" s="31" t="s">
        <v>24</v>
      </c>
      <c r="N1004" s="31" t="s">
        <v>56</v>
      </c>
      <c r="O1004" s="31"/>
      <c r="P1004" s="31" t="s">
        <v>199</v>
      </c>
      <c r="Q1004" s="39">
        <v>8.5</v>
      </c>
      <c r="R1004" s="31" t="str">
        <f t="shared" si="439"/>
        <v>NA</v>
      </c>
      <c r="S1004" s="31">
        <v>2</v>
      </c>
      <c r="T1004" s="31">
        <v>773</v>
      </c>
      <c r="U1004" s="31" t="s">
        <v>1422</v>
      </c>
      <c r="V1004" s="31">
        <v>1</v>
      </c>
      <c r="W1004" s="31">
        <v>773</v>
      </c>
      <c r="X1004" s="31" t="s">
        <v>17</v>
      </c>
      <c r="Y1004" s="32">
        <f t="shared" si="451"/>
        <v>1.095</v>
      </c>
      <c r="Z1004" s="32" t="str">
        <f t="shared" si="452"/>
        <v>NA</v>
      </c>
      <c r="AA1004" s="32">
        <v>73</v>
      </c>
      <c r="AB1004" s="31" t="s">
        <v>9</v>
      </c>
      <c r="AC1004" s="32" t="str">
        <f t="shared" si="440"/>
        <v>NA</v>
      </c>
      <c r="AD1004" s="32">
        <f t="shared" si="441"/>
        <v>73</v>
      </c>
      <c r="AE1004" s="32" t="str">
        <f t="shared" si="442"/>
        <v>NA</v>
      </c>
      <c r="AF1004" s="32">
        <f t="shared" si="453"/>
        <v>15</v>
      </c>
      <c r="AG1004" s="40">
        <v>15</v>
      </c>
      <c r="AH1004" s="32" t="s">
        <v>9</v>
      </c>
      <c r="AI1004" s="40" t="s">
        <v>8</v>
      </c>
      <c r="AJ1004" s="32" t="s">
        <v>9</v>
      </c>
      <c r="AK1004" s="40" t="s">
        <v>8</v>
      </c>
      <c r="AL1004" s="32" t="s">
        <v>9</v>
      </c>
      <c r="AM1004" s="32">
        <f t="shared" si="454"/>
        <v>15</v>
      </c>
      <c r="AN1004" s="40">
        <f t="shared" si="455"/>
        <v>15</v>
      </c>
      <c r="AO1004" s="31" t="s">
        <v>2844</v>
      </c>
      <c r="AP1004" s="31">
        <v>2020</v>
      </c>
      <c r="AQ1004" s="31" t="s">
        <v>1038</v>
      </c>
      <c r="AR1004" s="31" t="s">
        <v>961</v>
      </c>
      <c r="AS1004" s="31" t="s">
        <v>960</v>
      </c>
      <c r="AT1004" s="31" t="s">
        <v>586</v>
      </c>
      <c r="AU1004" s="114" t="str">
        <f t="shared" si="457"/>
        <v>Velin, P., 2020</v>
      </c>
      <c r="AV1004" s="6"/>
      <c r="AW1004" s="43" t="s">
        <v>827</v>
      </c>
    </row>
    <row r="1005" spans="1:49" s="8" customFormat="1" x14ac:dyDescent="0.3">
      <c r="A1005" s="31" t="s">
        <v>14</v>
      </c>
      <c r="B1005" s="40">
        <v>1</v>
      </c>
      <c r="C1005" s="32">
        <v>0.93</v>
      </c>
      <c r="D1005" s="31">
        <f t="shared" si="443"/>
        <v>6.9999999999999951E-2</v>
      </c>
      <c r="E1005" s="32">
        <f t="shared" si="450"/>
        <v>1</v>
      </c>
      <c r="F1005" s="40"/>
      <c r="G1005" s="32" t="s">
        <v>8</v>
      </c>
      <c r="H1005" s="31" t="s">
        <v>22</v>
      </c>
      <c r="I1005" s="31" t="s">
        <v>9</v>
      </c>
      <c r="J1005" s="31" t="s">
        <v>9</v>
      </c>
      <c r="K1005" s="31"/>
      <c r="L1005" s="31"/>
      <c r="M1005" s="31" t="s">
        <v>24</v>
      </c>
      <c r="N1005" s="31" t="s">
        <v>56</v>
      </c>
      <c r="O1005" s="31"/>
      <c r="P1005" s="31" t="s">
        <v>199</v>
      </c>
      <c r="Q1005" s="39">
        <v>8.5</v>
      </c>
      <c r="R1005" s="31" t="str">
        <f t="shared" si="439"/>
        <v>NA</v>
      </c>
      <c r="S1005" s="31">
        <v>2</v>
      </c>
      <c r="T1005" s="31">
        <v>773</v>
      </c>
      <c r="U1005" s="31" t="s">
        <v>1422</v>
      </c>
      <c r="V1005" s="31">
        <v>1</v>
      </c>
      <c r="W1005" s="31">
        <v>773</v>
      </c>
      <c r="X1005" s="31" t="s">
        <v>17</v>
      </c>
      <c r="Y1005" s="32">
        <f t="shared" si="451"/>
        <v>1.1340000000000001</v>
      </c>
      <c r="Z1005" s="32" t="str">
        <f t="shared" si="452"/>
        <v>NA</v>
      </c>
      <c r="AA1005" s="32">
        <v>54</v>
      </c>
      <c r="AB1005" s="31" t="s">
        <v>9</v>
      </c>
      <c r="AC1005" s="32" t="str">
        <f t="shared" si="440"/>
        <v>NA</v>
      </c>
      <c r="AD1005" s="32">
        <f t="shared" si="441"/>
        <v>54</v>
      </c>
      <c r="AE1005" s="32" t="str">
        <f t="shared" si="442"/>
        <v>NA</v>
      </c>
      <c r="AF1005" s="32">
        <f t="shared" si="453"/>
        <v>21</v>
      </c>
      <c r="AG1005" s="40">
        <v>21</v>
      </c>
      <c r="AH1005" s="32" t="s">
        <v>9</v>
      </c>
      <c r="AI1005" s="40" t="s">
        <v>8</v>
      </c>
      <c r="AJ1005" s="32" t="s">
        <v>9</v>
      </c>
      <c r="AK1005" s="40" t="s">
        <v>8</v>
      </c>
      <c r="AL1005" s="32" t="s">
        <v>9</v>
      </c>
      <c r="AM1005" s="32">
        <f t="shared" si="454"/>
        <v>21</v>
      </c>
      <c r="AN1005" s="40">
        <f t="shared" si="455"/>
        <v>21</v>
      </c>
      <c r="AO1005" s="31" t="s">
        <v>2844</v>
      </c>
      <c r="AP1005" s="31">
        <v>2020</v>
      </c>
      <c r="AQ1005" s="31" t="s">
        <v>1038</v>
      </c>
      <c r="AR1005" s="31" t="s">
        <v>961</v>
      </c>
      <c r="AS1005" s="31" t="s">
        <v>960</v>
      </c>
      <c r="AT1005" s="31" t="s">
        <v>586</v>
      </c>
      <c r="AU1005" s="114" t="str">
        <f t="shared" si="457"/>
        <v>Velin, P., 2020</v>
      </c>
      <c r="AV1005" s="6"/>
      <c r="AW1005" s="43" t="s">
        <v>827</v>
      </c>
    </row>
    <row r="1006" spans="1:49" s="8" customFormat="1" x14ac:dyDescent="0.3">
      <c r="A1006" s="31" t="s">
        <v>14</v>
      </c>
      <c r="B1006" s="40">
        <v>2</v>
      </c>
      <c r="C1006" s="32">
        <v>1.9</v>
      </c>
      <c r="D1006" s="31">
        <f t="shared" si="443"/>
        <v>5.0000000000000044E-2</v>
      </c>
      <c r="E1006" s="32">
        <f t="shared" si="450"/>
        <v>2</v>
      </c>
      <c r="F1006" s="40"/>
      <c r="G1006" s="32" t="s">
        <v>8</v>
      </c>
      <c r="H1006" s="31" t="s">
        <v>22</v>
      </c>
      <c r="I1006" s="31" t="s">
        <v>9</v>
      </c>
      <c r="J1006" s="31" t="s">
        <v>9</v>
      </c>
      <c r="K1006" s="31"/>
      <c r="L1006" s="31"/>
      <c r="M1006" s="31" t="s">
        <v>24</v>
      </c>
      <c r="N1006" s="31" t="s">
        <v>56</v>
      </c>
      <c r="O1006" s="31"/>
      <c r="P1006" s="31" t="s">
        <v>199</v>
      </c>
      <c r="Q1006" s="39">
        <v>8.5</v>
      </c>
      <c r="R1006" s="31" t="str">
        <f t="shared" si="439"/>
        <v>NA</v>
      </c>
      <c r="S1006" s="31">
        <v>2</v>
      </c>
      <c r="T1006" s="31">
        <v>773</v>
      </c>
      <c r="U1006" s="31" t="s">
        <v>1422</v>
      </c>
      <c r="V1006" s="31">
        <v>1</v>
      </c>
      <c r="W1006" s="31">
        <v>773</v>
      </c>
      <c r="X1006" s="31" t="s">
        <v>17</v>
      </c>
      <c r="Y1006" s="32">
        <f t="shared" si="451"/>
        <v>1.1220000000000001</v>
      </c>
      <c r="Z1006" s="32" t="str">
        <f t="shared" si="452"/>
        <v>NA</v>
      </c>
      <c r="AA1006" s="32">
        <v>34</v>
      </c>
      <c r="AB1006" s="31" t="s">
        <v>9</v>
      </c>
      <c r="AC1006" s="32" t="str">
        <f t="shared" si="440"/>
        <v>NA</v>
      </c>
      <c r="AD1006" s="32">
        <f t="shared" si="441"/>
        <v>34</v>
      </c>
      <c r="AE1006" s="32" t="str">
        <f t="shared" si="442"/>
        <v>NA</v>
      </c>
      <c r="AF1006" s="32">
        <f t="shared" si="453"/>
        <v>33</v>
      </c>
      <c r="AG1006" s="40">
        <v>33</v>
      </c>
      <c r="AH1006" s="32" t="s">
        <v>9</v>
      </c>
      <c r="AI1006" s="40" t="s">
        <v>8</v>
      </c>
      <c r="AJ1006" s="32" t="s">
        <v>9</v>
      </c>
      <c r="AK1006" s="40" t="s">
        <v>8</v>
      </c>
      <c r="AL1006" s="32" t="s">
        <v>9</v>
      </c>
      <c r="AM1006" s="32">
        <f t="shared" si="454"/>
        <v>33</v>
      </c>
      <c r="AN1006" s="40">
        <f t="shared" si="455"/>
        <v>33</v>
      </c>
      <c r="AO1006" s="31" t="s">
        <v>2844</v>
      </c>
      <c r="AP1006" s="31">
        <v>2020</v>
      </c>
      <c r="AQ1006" s="31" t="s">
        <v>1038</v>
      </c>
      <c r="AR1006" s="31" t="s">
        <v>961</v>
      </c>
      <c r="AS1006" s="31" t="s">
        <v>960</v>
      </c>
      <c r="AT1006" s="31" t="s">
        <v>586</v>
      </c>
      <c r="AU1006" s="114" t="str">
        <f t="shared" si="457"/>
        <v>Velin, P., 2020</v>
      </c>
      <c r="AV1006" s="6"/>
      <c r="AW1006" s="43" t="s">
        <v>827</v>
      </c>
    </row>
    <row r="1007" spans="1:49" s="8" customFormat="1" x14ac:dyDescent="0.3">
      <c r="A1007" s="31" t="s">
        <v>14</v>
      </c>
      <c r="B1007" s="40">
        <v>4</v>
      </c>
      <c r="C1007" s="32">
        <v>3.6</v>
      </c>
      <c r="D1007" s="31">
        <f t="shared" si="443"/>
        <v>9.9999999999999978E-2</v>
      </c>
      <c r="E1007" s="32">
        <f t="shared" si="450"/>
        <v>4</v>
      </c>
      <c r="F1007" s="40"/>
      <c r="G1007" s="32" t="s">
        <v>8</v>
      </c>
      <c r="H1007" s="31" t="s">
        <v>22</v>
      </c>
      <c r="I1007" s="31" t="s">
        <v>9</v>
      </c>
      <c r="J1007" s="31" t="s">
        <v>9</v>
      </c>
      <c r="K1007" s="31"/>
      <c r="L1007" s="31"/>
      <c r="M1007" s="31" t="s">
        <v>24</v>
      </c>
      <c r="N1007" s="31" t="s">
        <v>56</v>
      </c>
      <c r="O1007" s="31"/>
      <c r="P1007" s="31" t="s">
        <v>199</v>
      </c>
      <c r="Q1007" s="39">
        <v>8.5</v>
      </c>
      <c r="R1007" s="31" t="str">
        <f t="shared" si="439"/>
        <v>NA</v>
      </c>
      <c r="S1007" s="31">
        <v>2</v>
      </c>
      <c r="T1007" s="31">
        <v>773</v>
      </c>
      <c r="U1007" s="31" t="s">
        <v>1422</v>
      </c>
      <c r="V1007" s="31">
        <v>1</v>
      </c>
      <c r="W1007" s="31">
        <v>773</v>
      </c>
      <c r="X1007" s="31" t="s">
        <v>17</v>
      </c>
      <c r="Y1007" s="32">
        <f t="shared" si="451"/>
        <v>1.113</v>
      </c>
      <c r="Z1007" s="32" t="str">
        <f t="shared" si="452"/>
        <v>NA</v>
      </c>
      <c r="AA1007" s="32">
        <v>21</v>
      </c>
      <c r="AB1007" s="31" t="s">
        <v>9</v>
      </c>
      <c r="AC1007" s="32" t="str">
        <f t="shared" si="440"/>
        <v>NA</v>
      </c>
      <c r="AD1007" s="32">
        <f t="shared" si="441"/>
        <v>21</v>
      </c>
      <c r="AE1007" s="32" t="str">
        <f t="shared" si="442"/>
        <v>NA</v>
      </c>
      <c r="AF1007" s="32">
        <f t="shared" si="453"/>
        <v>53</v>
      </c>
      <c r="AG1007" s="40">
        <v>53</v>
      </c>
      <c r="AH1007" s="32" t="s">
        <v>9</v>
      </c>
      <c r="AI1007" s="40" t="s">
        <v>8</v>
      </c>
      <c r="AJ1007" s="32" t="s">
        <v>9</v>
      </c>
      <c r="AK1007" s="40" t="s">
        <v>8</v>
      </c>
      <c r="AL1007" s="32" t="s">
        <v>9</v>
      </c>
      <c r="AM1007" s="32">
        <f t="shared" si="454"/>
        <v>53</v>
      </c>
      <c r="AN1007" s="40">
        <f t="shared" si="455"/>
        <v>53</v>
      </c>
      <c r="AO1007" s="31" t="s">
        <v>2844</v>
      </c>
      <c r="AP1007" s="31">
        <v>2020</v>
      </c>
      <c r="AQ1007" s="31" t="s">
        <v>1038</v>
      </c>
      <c r="AR1007" s="31" t="s">
        <v>961</v>
      </c>
      <c r="AS1007" s="31" t="s">
        <v>960</v>
      </c>
      <c r="AT1007" s="31" t="s">
        <v>586</v>
      </c>
      <c r="AU1007" s="114" t="str">
        <f t="shared" si="457"/>
        <v>Velin, P., 2020</v>
      </c>
      <c r="AV1007" s="6"/>
      <c r="AW1007" s="43" t="s">
        <v>827</v>
      </c>
    </row>
    <row r="1008" spans="1:49" s="8" customFormat="1" x14ac:dyDescent="0.3">
      <c r="A1008" s="31" t="s">
        <v>14</v>
      </c>
      <c r="B1008" s="40">
        <v>0.25</v>
      </c>
      <c r="C1008" s="32">
        <v>0.47</v>
      </c>
      <c r="D1008" s="31">
        <f t="shared" si="443"/>
        <v>0.87999999999999989</v>
      </c>
      <c r="E1008" s="32">
        <f t="shared" si="450"/>
        <v>0.25</v>
      </c>
      <c r="F1008" s="40"/>
      <c r="G1008" s="32" t="s">
        <v>8</v>
      </c>
      <c r="H1008" s="31" t="s">
        <v>22</v>
      </c>
      <c r="I1008" s="31" t="s">
        <v>9</v>
      </c>
      <c r="J1008" s="31" t="s">
        <v>9</v>
      </c>
      <c r="K1008" s="31"/>
      <c r="L1008" s="31"/>
      <c r="M1008" s="31" t="s">
        <v>24</v>
      </c>
      <c r="N1008" s="31" t="s">
        <v>56</v>
      </c>
      <c r="O1008" s="31"/>
      <c r="P1008" s="31" t="s">
        <v>199</v>
      </c>
      <c r="Q1008" s="39">
        <v>8.5</v>
      </c>
      <c r="R1008" s="31" t="str">
        <f t="shared" si="439"/>
        <v>NA</v>
      </c>
      <c r="S1008" s="31">
        <v>7</v>
      </c>
      <c r="T1008" s="31">
        <v>973</v>
      </c>
      <c r="U1008" s="31" t="s">
        <v>1422</v>
      </c>
      <c r="V1008" s="31">
        <v>1</v>
      </c>
      <c r="W1008" s="31">
        <v>773</v>
      </c>
      <c r="X1008" s="31" t="s">
        <v>17</v>
      </c>
      <c r="Y1008" s="32">
        <f t="shared" si="451"/>
        <v>1.222</v>
      </c>
      <c r="Z1008" s="32" t="str">
        <f t="shared" si="452"/>
        <v>NA</v>
      </c>
      <c r="AA1008" s="32">
        <v>47</v>
      </c>
      <c r="AB1008" s="31" t="s">
        <v>9</v>
      </c>
      <c r="AC1008" s="32" t="str">
        <f t="shared" si="440"/>
        <v>NA</v>
      </c>
      <c r="AD1008" s="32">
        <f t="shared" si="441"/>
        <v>47</v>
      </c>
      <c r="AE1008" s="32" t="str">
        <f t="shared" si="442"/>
        <v>NA</v>
      </c>
      <c r="AF1008" s="32">
        <f t="shared" si="453"/>
        <v>26</v>
      </c>
      <c r="AG1008" s="40">
        <v>26</v>
      </c>
      <c r="AH1008" s="32" t="s">
        <v>9</v>
      </c>
      <c r="AI1008" s="40" t="s">
        <v>8</v>
      </c>
      <c r="AJ1008" s="32" t="s">
        <v>9</v>
      </c>
      <c r="AK1008" s="40" t="s">
        <v>8</v>
      </c>
      <c r="AL1008" s="32" t="s">
        <v>9</v>
      </c>
      <c r="AM1008" s="32">
        <f t="shared" si="454"/>
        <v>26</v>
      </c>
      <c r="AN1008" s="40">
        <f t="shared" si="455"/>
        <v>26</v>
      </c>
      <c r="AO1008" s="31" t="s">
        <v>2844</v>
      </c>
      <c r="AP1008" s="31">
        <v>2020</v>
      </c>
      <c r="AQ1008" s="31" t="s">
        <v>1038</v>
      </c>
      <c r="AR1008" s="31" t="s">
        <v>961</v>
      </c>
      <c r="AS1008" s="31" t="s">
        <v>960</v>
      </c>
      <c r="AT1008" s="31" t="s">
        <v>586</v>
      </c>
      <c r="AU1008" s="114" t="str">
        <f t="shared" si="457"/>
        <v>Velin, P., 2020</v>
      </c>
      <c r="AV1008" s="29" t="s">
        <v>962</v>
      </c>
      <c r="AW1008" s="43" t="s">
        <v>827</v>
      </c>
    </row>
    <row r="1009" spans="1:49" s="8" customFormat="1" x14ac:dyDescent="0.3">
      <c r="A1009" s="31" t="s">
        <v>14</v>
      </c>
      <c r="B1009" s="40">
        <v>0.5</v>
      </c>
      <c r="C1009" s="32">
        <v>0.93</v>
      </c>
      <c r="D1009" s="31">
        <f t="shared" si="443"/>
        <v>0.8600000000000001</v>
      </c>
      <c r="E1009" s="32">
        <f t="shared" si="450"/>
        <v>0.5</v>
      </c>
      <c r="F1009" s="40"/>
      <c r="G1009" s="32" t="s">
        <v>8</v>
      </c>
      <c r="H1009" s="31" t="s">
        <v>22</v>
      </c>
      <c r="I1009" s="31" t="s">
        <v>9</v>
      </c>
      <c r="J1009" s="31" t="s">
        <v>9</v>
      </c>
      <c r="K1009" s="31"/>
      <c r="L1009" s="31"/>
      <c r="M1009" s="31" t="s">
        <v>24</v>
      </c>
      <c r="N1009" s="31" t="s">
        <v>56</v>
      </c>
      <c r="O1009" s="31"/>
      <c r="P1009" s="31" t="s">
        <v>199</v>
      </c>
      <c r="Q1009" s="39">
        <v>8.5</v>
      </c>
      <c r="R1009" s="31" t="str">
        <f t="shared" si="439"/>
        <v>NA</v>
      </c>
      <c r="S1009" s="31">
        <v>3.5</v>
      </c>
      <c r="T1009" s="31">
        <f>850+273</f>
        <v>1123</v>
      </c>
      <c r="U1009" s="31" t="s">
        <v>1422</v>
      </c>
      <c r="V1009" s="31">
        <v>1</v>
      </c>
      <c r="W1009" s="31">
        <v>773</v>
      </c>
      <c r="X1009" s="31" t="s">
        <v>17</v>
      </c>
      <c r="Y1009" s="32">
        <f t="shared" ref="Y1009:Y1034" si="458">IF(AND(X1009="CO Chemisorption",AA1009&lt;&gt;"NA",AG1009&lt;&gt;"NA"),AA1009*AG1009*0.001,"NA")</f>
        <v>1.1200000000000001</v>
      </c>
      <c r="Z1009" s="32" t="str">
        <f t="shared" si="452"/>
        <v>NA</v>
      </c>
      <c r="AA1009" s="32">
        <v>32</v>
      </c>
      <c r="AB1009" s="31" t="s">
        <v>9</v>
      </c>
      <c r="AC1009" s="32" t="str">
        <f t="shared" si="440"/>
        <v>NA</v>
      </c>
      <c r="AD1009" s="32">
        <f t="shared" si="441"/>
        <v>32</v>
      </c>
      <c r="AE1009" s="32" t="str">
        <f t="shared" si="442"/>
        <v>NA</v>
      </c>
      <c r="AF1009" s="32">
        <f t="shared" si="453"/>
        <v>35</v>
      </c>
      <c r="AG1009" s="40">
        <v>35</v>
      </c>
      <c r="AH1009" s="32" t="s">
        <v>9</v>
      </c>
      <c r="AI1009" s="40" t="s">
        <v>8</v>
      </c>
      <c r="AJ1009" s="32" t="s">
        <v>9</v>
      </c>
      <c r="AK1009" s="40" t="s">
        <v>8</v>
      </c>
      <c r="AL1009" s="32" t="s">
        <v>9</v>
      </c>
      <c r="AM1009" s="32">
        <f t="shared" si="454"/>
        <v>35</v>
      </c>
      <c r="AN1009" s="40">
        <f t="shared" si="455"/>
        <v>35</v>
      </c>
      <c r="AO1009" s="31" t="s">
        <v>2844</v>
      </c>
      <c r="AP1009" s="31">
        <v>2020</v>
      </c>
      <c r="AQ1009" s="31" t="s">
        <v>1038</v>
      </c>
      <c r="AR1009" s="31" t="s">
        <v>961</v>
      </c>
      <c r="AS1009" s="31" t="s">
        <v>960</v>
      </c>
      <c r="AT1009" s="31" t="s">
        <v>586</v>
      </c>
      <c r="AU1009" s="114" t="str">
        <f t="shared" si="457"/>
        <v>Velin, P., 2020</v>
      </c>
      <c r="AV1009" s="29" t="s">
        <v>962</v>
      </c>
      <c r="AW1009" s="43" t="s">
        <v>827</v>
      </c>
    </row>
    <row r="1010" spans="1:49" s="8" customFormat="1" x14ac:dyDescent="0.3">
      <c r="A1010" s="31" t="s">
        <v>14</v>
      </c>
      <c r="B1010" s="40">
        <v>1</v>
      </c>
      <c r="C1010" s="32">
        <v>1.9</v>
      </c>
      <c r="D1010" s="31">
        <f t="shared" si="443"/>
        <v>0.89999999999999991</v>
      </c>
      <c r="E1010" s="32">
        <f t="shared" si="450"/>
        <v>1</v>
      </c>
      <c r="F1010" s="40"/>
      <c r="G1010" s="32" t="s">
        <v>8</v>
      </c>
      <c r="H1010" s="31" t="s">
        <v>22</v>
      </c>
      <c r="I1010" s="31" t="s">
        <v>9</v>
      </c>
      <c r="J1010" s="31" t="s">
        <v>9</v>
      </c>
      <c r="K1010" s="31"/>
      <c r="L1010" s="31"/>
      <c r="M1010" s="31" t="s">
        <v>24</v>
      </c>
      <c r="N1010" s="31" t="s">
        <v>56</v>
      </c>
      <c r="O1010" s="31"/>
      <c r="P1010" s="31" t="s">
        <v>199</v>
      </c>
      <c r="Q1010" s="39">
        <v>8.5</v>
      </c>
      <c r="R1010" s="31" t="str">
        <f t="shared" si="439"/>
        <v>NA</v>
      </c>
      <c r="S1010" s="31">
        <v>4</v>
      </c>
      <c r="T1010" s="31">
        <v>1173</v>
      </c>
      <c r="U1010" s="31" t="s">
        <v>1422</v>
      </c>
      <c r="V1010" s="31">
        <v>1</v>
      </c>
      <c r="W1010" s="31">
        <v>773</v>
      </c>
      <c r="X1010" s="31" t="s">
        <v>17</v>
      </c>
      <c r="Y1010" s="32">
        <f t="shared" si="458"/>
        <v>1.1619999999999999</v>
      </c>
      <c r="Z1010" s="32" t="str">
        <f t="shared" si="452"/>
        <v>NA</v>
      </c>
      <c r="AA1010" s="32">
        <v>14</v>
      </c>
      <c r="AB1010" s="31" t="s">
        <v>9</v>
      </c>
      <c r="AC1010" s="32" t="str">
        <f t="shared" si="440"/>
        <v>NA</v>
      </c>
      <c r="AD1010" s="32">
        <f t="shared" si="441"/>
        <v>14</v>
      </c>
      <c r="AE1010" s="32" t="str">
        <f t="shared" si="442"/>
        <v>NA</v>
      </c>
      <c r="AF1010" s="32">
        <f t="shared" si="453"/>
        <v>83</v>
      </c>
      <c r="AG1010" s="40">
        <v>83</v>
      </c>
      <c r="AH1010" s="32" t="s">
        <v>9</v>
      </c>
      <c r="AI1010" s="40" t="s">
        <v>8</v>
      </c>
      <c r="AJ1010" s="32" t="s">
        <v>9</v>
      </c>
      <c r="AK1010" s="40" t="s">
        <v>8</v>
      </c>
      <c r="AL1010" s="32" t="s">
        <v>9</v>
      </c>
      <c r="AM1010" s="32">
        <f t="shared" si="454"/>
        <v>83</v>
      </c>
      <c r="AN1010" s="40">
        <f t="shared" si="455"/>
        <v>83</v>
      </c>
      <c r="AO1010" s="31" t="s">
        <v>2844</v>
      </c>
      <c r="AP1010" s="31">
        <v>2020</v>
      </c>
      <c r="AQ1010" s="31" t="s">
        <v>1038</v>
      </c>
      <c r="AR1010" s="31" t="s">
        <v>961</v>
      </c>
      <c r="AS1010" s="31" t="s">
        <v>960</v>
      </c>
      <c r="AT1010" s="31" t="s">
        <v>586</v>
      </c>
      <c r="AU1010" s="114" t="str">
        <f t="shared" si="457"/>
        <v>Velin, P., 2020</v>
      </c>
      <c r="AV1010" s="29" t="s">
        <v>962</v>
      </c>
      <c r="AW1010" s="43" t="s">
        <v>827</v>
      </c>
    </row>
    <row r="1011" spans="1:49" s="8" customFormat="1" x14ac:dyDescent="0.3">
      <c r="A1011" s="31" t="s">
        <v>14</v>
      </c>
      <c r="B1011" s="40">
        <v>2</v>
      </c>
      <c r="C1011" s="32">
        <v>3.6</v>
      </c>
      <c r="D1011" s="31">
        <f t="shared" si="443"/>
        <v>0.8</v>
      </c>
      <c r="E1011" s="32">
        <f t="shared" si="450"/>
        <v>2</v>
      </c>
      <c r="F1011" s="40"/>
      <c r="G1011" s="32" t="s">
        <v>8</v>
      </c>
      <c r="H1011" s="31" t="s">
        <v>22</v>
      </c>
      <c r="I1011" s="31" t="s">
        <v>9</v>
      </c>
      <c r="J1011" s="31" t="s">
        <v>9</v>
      </c>
      <c r="K1011" s="31"/>
      <c r="L1011" s="31"/>
      <c r="M1011" s="31" t="s">
        <v>24</v>
      </c>
      <c r="N1011" s="31" t="s">
        <v>56</v>
      </c>
      <c r="O1011" s="31"/>
      <c r="P1011" s="31" t="s">
        <v>199</v>
      </c>
      <c r="Q1011" s="39">
        <v>8.5</v>
      </c>
      <c r="R1011" s="31" t="str">
        <f t="shared" ref="R1011:R1074" si="459">IF(AND(O1011&lt;&gt;"",Q1011&lt;&gt;""),Q1011-O1011,"NA")</f>
        <v>NA</v>
      </c>
      <c r="S1011" s="31">
        <v>6</v>
      </c>
      <c r="T1011" s="31">
        <v>1173</v>
      </c>
      <c r="U1011" s="31" t="s">
        <v>1422</v>
      </c>
      <c r="V1011" s="31">
        <v>1</v>
      </c>
      <c r="W1011" s="31">
        <v>773</v>
      </c>
      <c r="X1011" s="31" t="s">
        <v>17</v>
      </c>
      <c r="Y1011" s="32">
        <f t="shared" si="458"/>
        <v>1.105</v>
      </c>
      <c r="Z1011" s="32" t="str">
        <f t="shared" si="452"/>
        <v>NA</v>
      </c>
      <c r="AA1011" s="32">
        <v>8.5</v>
      </c>
      <c r="AB1011" s="31" t="s">
        <v>9</v>
      </c>
      <c r="AC1011" s="32" t="str">
        <f t="shared" si="440"/>
        <v>NA</v>
      </c>
      <c r="AD1011" s="32">
        <f t="shared" si="441"/>
        <v>8.5</v>
      </c>
      <c r="AE1011" s="32" t="str">
        <f t="shared" si="442"/>
        <v>NA</v>
      </c>
      <c r="AF1011" s="32">
        <f t="shared" si="453"/>
        <v>130</v>
      </c>
      <c r="AG1011" s="40">
        <v>130</v>
      </c>
      <c r="AH1011" s="32" t="s">
        <v>9</v>
      </c>
      <c r="AI1011" s="40" t="s">
        <v>8</v>
      </c>
      <c r="AJ1011" s="32" t="s">
        <v>9</v>
      </c>
      <c r="AK1011" s="40" t="s">
        <v>8</v>
      </c>
      <c r="AL1011" s="32" t="s">
        <v>9</v>
      </c>
      <c r="AM1011" s="32">
        <f t="shared" si="454"/>
        <v>130</v>
      </c>
      <c r="AN1011" s="40">
        <f t="shared" si="455"/>
        <v>130</v>
      </c>
      <c r="AO1011" s="31" t="s">
        <v>2844</v>
      </c>
      <c r="AP1011" s="31">
        <v>2020</v>
      </c>
      <c r="AQ1011" s="31" t="s">
        <v>1038</v>
      </c>
      <c r="AR1011" s="31" t="s">
        <v>961</v>
      </c>
      <c r="AS1011" s="31" t="s">
        <v>960</v>
      </c>
      <c r="AT1011" s="31" t="s">
        <v>586</v>
      </c>
      <c r="AU1011" s="114" t="str">
        <f t="shared" si="457"/>
        <v>Velin, P., 2020</v>
      </c>
      <c r="AV1011" s="29" t="s">
        <v>962</v>
      </c>
      <c r="AW1011" s="43" t="s">
        <v>827</v>
      </c>
    </row>
    <row r="1012" spans="1:49" s="8" customFormat="1" x14ac:dyDescent="0.3">
      <c r="A1012" s="31" t="s">
        <v>14</v>
      </c>
      <c r="B1012" s="40">
        <v>1</v>
      </c>
      <c r="C1012" s="32" t="s">
        <v>8</v>
      </c>
      <c r="D1012" s="31" t="str">
        <f t="shared" si="443"/>
        <v>NA</v>
      </c>
      <c r="E1012" s="32">
        <f t="shared" si="450"/>
        <v>1</v>
      </c>
      <c r="F1012" s="40">
        <v>184</v>
      </c>
      <c r="G1012" s="32">
        <f t="shared" ref="G1012:G1068" si="460">IF(AND(B1012="NA",F1012&lt;&gt;"NA"),F1012*100/C1012,F1012*100/B1012)</f>
        <v>18400</v>
      </c>
      <c r="H1012" s="31" t="s">
        <v>22</v>
      </c>
      <c r="I1012" s="31" t="s">
        <v>966</v>
      </c>
      <c r="J1012" s="31" t="s">
        <v>9</v>
      </c>
      <c r="K1012" s="31">
        <v>773</v>
      </c>
      <c r="L1012" s="31">
        <v>2</v>
      </c>
      <c r="M1012" s="31" t="s">
        <v>24</v>
      </c>
      <c r="N1012" s="31"/>
      <c r="O1012" s="31"/>
      <c r="P1012" s="31" t="s">
        <v>199</v>
      </c>
      <c r="Q1012" s="39">
        <v>9.5</v>
      </c>
      <c r="R1012" s="31" t="str">
        <f t="shared" si="459"/>
        <v>NA</v>
      </c>
      <c r="S1012" s="31">
        <v>2</v>
      </c>
      <c r="T1012" s="31">
        <v>773</v>
      </c>
      <c r="U1012" s="31" t="s">
        <v>1422</v>
      </c>
      <c r="V1012" s="31">
        <v>2</v>
      </c>
      <c r="W1012" s="31">
        <v>773</v>
      </c>
      <c r="X1012" s="31" t="s">
        <v>17</v>
      </c>
      <c r="Y1012" s="32">
        <f t="shared" si="458"/>
        <v>1.08</v>
      </c>
      <c r="Z1012" s="32" t="str">
        <f t="shared" si="452"/>
        <v>NA</v>
      </c>
      <c r="AA1012" s="32">
        <v>36</v>
      </c>
      <c r="AB1012" s="31" t="s">
        <v>9</v>
      </c>
      <c r="AC1012" s="32" t="str">
        <f t="shared" si="440"/>
        <v>NA</v>
      </c>
      <c r="AD1012" s="32">
        <f t="shared" si="441"/>
        <v>36</v>
      </c>
      <c r="AE1012" s="32" t="str">
        <f t="shared" si="442"/>
        <v>NA</v>
      </c>
      <c r="AF1012" s="32">
        <f t="shared" si="453"/>
        <v>30</v>
      </c>
      <c r="AG1012" s="40">
        <v>30</v>
      </c>
      <c r="AH1012" s="32" t="s">
        <v>9</v>
      </c>
      <c r="AI1012" s="40" t="s">
        <v>8</v>
      </c>
      <c r="AJ1012" s="32" t="s">
        <v>9</v>
      </c>
      <c r="AK1012" s="40">
        <v>33</v>
      </c>
      <c r="AL1012" s="32" t="s">
        <v>9</v>
      </c>
      <c r="AM1012" s="32">
        <f t="shared" si="454"/>
        <v>30</v>
      </c>
      <c r="AN1012" s="40">
        <f t="shared" si="455"/>
        <v>30</v>
      </c>
      <c r="AO1012" s="31" t="s">
        <v>2847</v>
      </c>
      <c r="AP1012" s="31">
        <v>2020</v>
      </c>
      <c r="AQ1012" s="31" t="s">
        <v>1873</v>
      </c>
      <c r="AR1012" s="31" t="s">
        <v>964</v>
      </c>
      <c r="AS1012" s="31" t="s">
        <v>965</v>
      </c>
      <c r="AT1012" s="31" t="s">
        <v>288</v>
      </c>
      <c r="AU1012" s="114" t="str">
        <f t="shared" si="457"/>
        <v>Brijaldo, M.H., 2020</v>
      </c>
      <c r="AV1012" s="6"/>
      <c r="AW1012" s="43" t="s">
        <v>967</v>
      </c>
    </row>
    <row r="1013" spans="1:49" s="8" customFormat="1" ht="16.2" customHeight="1" x14ac:dyDescent="0.3">
      <c r="A1013" s="31" t="s">
        <v>14</v>
      </c>
      <c r="B1013" s="40">
        <v>0.4</v>
      </c>
      <c r="C1013" s="32" t="s">
        <v>8</v>
      </c>
      <c r="D1013" s="31" t="str">
        <f t="shared" si="443"/>
        <v>NA</v>
      </c>
      <c r="E1013" s="32">
        <f t="shared" si="450"/>
        <v>0.4</v>
      </c>
      <c r="F1013" s="40">
        <v>123.7</v>
      </c>
      <c r="G1013" s="32">
        <f t="shared" si="460"/>
        <v>30925</v>
      </c>
      <c r="H1013" s="31" t="s">
        <v>1916</v>
      </c>
      <c r="I1013" s="31" t="s">
        <v>1309</v>
      </c>
      <c r="J1013" s="31" t="s">
        <v>9</v>
      </c>
      <c r="K1013" s="31">
        <v>823</v>
      </c>
      <c r="L1013" s="31">
        <v>4</v>
      </c>
      <c r="M1013" s="31" t="s">
        <v>303</v>
      </c>
      <c r="N1013" s="31" t="s">
        <v>90</v>
      </c>
      <c r="O1013" s="31"/>
      <c r="P1013" s="31" t="s">
        <v>199</v>
      </c>
      <c r="Q1013" s="31"/>
      <c r="R1013" s="31" t="str">
        <f t="shared" si="459"/>
        <v>NA</v>
      </c>
      <c r="S1013" s="31">
        <v>2</v>
      </c>
      <c r="T1013" s="31">
        <v>673</v>
      </c>
      <c r="U1013" s="31" t="s">
        <v>1422</v>
      </c>
      <c r="V1013" s="31">
        <v>0.5</v>
      </c>
      <c r="W1013" s="31">
        <v>673</v>
      </c>
      <c r="X1013" s="31" t="s">
        <v>29</v>
      </c>
      <c r="Y1013" s="32" t="str">
        <f t="shared" si="458"/>
        <v>NA</v>
      </c>
      <c r="Z1013" s="32" t="str">
        <f t="shared" si="452"/>
        <v>NA</v>
      </c>
      <c r="AA1013" s="32" t="s">
        <v>8</v>
      </c>
      <c r="AB1013" s="31" t="s">
        <v>9</v>
      </c>
      <c r="AC1013" s="32">
        <f t="shared" si="440"/>
        <v>48.444444444444443</v>
      </c>
      <c r="AD1013" s="32">
        <f t="shared" si="441"/>
        <v>48.444444444444443</v>
      </c>
      <c r="AE1013" s="32" t="str">
        <f t="shared" si="442"/>
        <v>NA</v>
      </c>
      <c r="AF1013" s="32" t="str">
        <f t="shared" si="453"/>
        <v>NA</v>
      </c>
      <c r="AG1013" s="40" t="s">
        <v>8</v>
      </c>
      <c r="AH1013" s="32" t="s">
        <v>9</v>
      </c>
      <c r="AI1013" s="40" t="s">
        <v>8</v>
      </c>
      <c r="AJ1013" s="32" t="s">
        <v>9</v>
      </c>
      <c r="AK1013" s="40">
        <v>22.5</v>
      </c>
      <c r="AL1013" s="32">
        <v>6.5</v>
      </c>
      <c r="AM1013" s="32">
        <f t="shared" si="454"/>
        <v>22.5</v>
      </c>
      <c r="AN1013" s="40">
        <f t="shared" si="455"/>
        <v>22.5</v>
      </c>
      <c r="AO1013" s="31" t="s">
        <v>2844</v>
      </c>
      <c r="AP1013" s="31">
        <v>2021</v>
      </c>
      <c r="AQ1013" s="31" t="s">
        <v>1874</v>
      </c>
      <c r="AR1013" s="31" t="s">
        <v>11</v>
      </c>
      <c r="AS1013" s="31" t="s">
        <v>1308</v>
      </c>
      <c r="AT1013" s="31" t="s">
        <v>446</v>
      </c>
      <c r="AU1013" s="114" t="str">
        <f t="shared" si="457"/>
        <v>Yang, L., 2021</v>
      </c>
      <c r="AV1013" s="6"/>
      <c r="AW1013" s="43"/>
    </row>
    <row r="1014" spans="1:49" s="8" customFormat="1" x14ac:dyDescent="0.3">
      <c r="A1014" s="31" t="s">
        <v>14</v>
      </c>
      <c r="B1014" s="40">
        <v>0.4</v>
      </c>
      <c r="C1014" s="32" t="s">
        <v>8</v>
      </c>
      <c r="D1014" s="31" t="str">
        <f t="shared" si="443"/>
        <v>NA</v>
      </c>
      <c r="E1014" s="32">
        <f t="shared" si="450"/>
        <v>0.4</v>
      </c>
      <c r="F1014" s="40">
        <v>100.4</v>
      </c>
      <c r="G1014" s="32">
        <f t="shared" si="460"/>
        <v>25100</v>
      </c>
      <c r="H1014" s="31" t="s">
        <v>1916</v>
      </c>
      <c r="I1014" s="31" t="s">
        <v>1310</v>
      </c>
      <c r="J1014" s="31" t="s">
        <v>9</v>
      </c>
      <c r="K1014" s="31">
        <v>823</v>
      </c>
      <c r="L1014" s="31">
        <v>4</v>
      </c>
      <c r="M1014" s="31" t="s">
        <v>303</v>
      </c>
      <c r="N1014" s="31" t="s">
        <v>90</v>
      </c>
      <c r="O1014" s="31"/>
      <c r="P1014" s="31" t="s">
        <v>199</v>
      </c>
      <c r="Q1014" s="31"/>
      <c r="R1014" s="31" t="str">
        <f t="shared" si="459"/>
        <v>NA</v>
      </c>
      <c r="S1014" s="31">
        <v>2</v>
      </c>
      <c r="T1014" s="31">
        <v>673</v>
      </c>
      <c r="U1014" s="31" t="s">
        <v>1422</v>
      </c>
      <c r="V1014" s="31">
        <v>0.5</v>
      </c>
      <c r="W1014" s="31">
        <v>673</v>
      </c>
      <c r="X1014" s="31" t="s">
        <v>29</v>
      </c>
      <c r="Y1014" s="32" t="str">
        <f t="shared" si="458"/>
        <v>NA</v>
      </c>
      <c r="Z1014" s="32" t="str">
        <f t="shared" si="452"/>
        <v>NA</v>
      </c>
      <c r="AA1014" s="32" t="s">
        <v>8</v>
      </c>
      <c r="AB1014" s="31" t="s">
        <v>9</v>
      </c>
      <c r="AC1014" s="32">
        <f t="shared" si="440"/>
        <v>54.773869346733669</v>
      </c>
      <c r="AD1014" s="32">
        <f t="shared" si="441"/>
        <v>54.773869346733669</v>
      </c>
      <c r="AE1014" s="32" t="str">
        <f t="shared" si="442"/>
        <v>NA</v>
      </c>
      <c r="AF1014" s="32" t="str">
        <f t="shared" si="453"/>
        <v>NA</v>
      </c>
      <c r="AG1014" s="40" t="s">
        <v>8</v>
      </c>
      <c r="AH1014" s="32" t="s">
        <v>9</v>
      </c>
      <c r="AI1014" s="40" t="s">
        <v>8</v>
      </c>
      <c r="AJ1014" s="32" t="s">
        <v>9</v>
      </c>
      <c r="AK1014" s="40">
        <v>19.899999999999999</v>
      </c>
      <c r="AL1014" s="32">
        <v>5.0999999999999996</v>
      </c>
      <c r="AM1014" s="32">
        <f t="shared" si="454"/>
        <v>19.899999999999999</v>
      </c>
      <c r="AN1014" s="40">
        <f t="shared" si="455"/>
        <v>19.899999999999999</v>
      </c>
      <c r="AO1014" s="31" t="s">
        <v>2844</v>
      </c>
      <c r="AP1014" s="31">
        <v>2021</v>
      </c>
      <c r="AQ1014" s="31" t="s">
        <v>1874</v>
      </c>
      <c r="AR1014" s="31" t="s">
        <v>11</v>
      </c>
      <c r="AS1014" s="31" t="s">
        <v>1308</v>
      </c>
      <c r="AT1014" s="31" t="s">
        <v>446</v>
      </c>
      <c r="AU1014" s="114" t="str">
        <f t="shared" si="457"/>
        <v>Yang, L., 2021</v>
      </c>
      <c r="AV1014" s="6"/>
      <c r="AW1014" s="43"/>
    </row>
    <row r="1015" spans="1:49" s="8" customFormat="1" x14ac:dyDescent="0.3">
      <c r="A1015" s="31" t="s">
        <v>14</v>
      </c>
      <c r="B1015" s="40">
        <v>0.4</v>
      </c>
      <c r="C1015" s="32" t="s">
        <v>8</v>
      </c>
      <c r="D1015" s="31" t="str">
        <f t="shared" si="443"/>
        <v>NA</v>
      </c>
      <c r="E1015" s="32">
        <f t="shared" si="450"/>
        <v>0.4</v>
      </c>
      <c r="F1015" s="40">
        <v>83</v>
      </c>
      <c r="G1015" s="32">
        <f t="shared" si="460"/>
        <v>20750</v>
      </c>
      <c r="H1015" s="31" t="s">
        <v>1916</v>
      </c>
      <c r="I1015" s="31" t="s">
        <v>1311</v>
      </c>
      <c r="J1015" s="31" t="s">
        <v>9</v>
      </c>
      <c r="K1015" s="31">
        <v>823</v>
      </c>
      <c r="L1015" s="31">
        <v>4</v>
      </c>
      <c r="M1015" s="31" t="s">
        <v>303</v>
      </c>
      <c r="N1015" s="31" t="s">
        <v>90</v>
      </c>
      <c r="O1015" s="31"/>
      <c r="P1015" s="31" t="s">
        <v>199</v>
      </c>
      <c r="Q1015" s="31"/>
      <c r="R1015" s="31" t="str">
        <f t="shared" si="459"/>
        <v>NA</v>
      </c>
      <c r="S1015" s="31">
        <v>2</v>
      </c>
      <c r="T1015" s="31">
        <v>673</v>
      </c>
      <c r="U1015" s="31" t="s">
        <v>1422</v>
      </c>
      <c r="V1015" s="31">
        <v>0.5</v>
      </c>
      <c r="W1015" s="31">
        <v>673</v>
      </c>
      <c r="X1015" s="31" t="s">
        <v>29</v>
      </c>
      <c r="Y1015" s="32" t="str">
        <f t="shared" si="458"/>
        <v>NA</v>
      </c>
      <c r="Z1015" s="32" t="str">
        <f t="shared" si="452"/>
        <v>NA</v>
      </c>
      <c r="AA1015" s="32" t="s">
        <v>8</v>
      </c>
      <c r="AB1015" s="31" t="s">
        <v>9</v>
      </c>
      <c r="AC1015" s="32">
        <f t="shared" si="440"/>
        <v>63.742690058479525</v>
      </c>
      <c r="AD1015" s="32">
        <f t="shared" si="441"/>
        <v>63.742690058479525</v>
      </c>
      <c r="AE1015" s="32" t="str">
        <f t="shared" si="442"/>
        <v>NA</v>
      </c>
      <c r="AF1015" s="32" t="str">
        <f t="shared" si="453"/>
        <v>NA</v>
      </c>
      <c r="AG1015" s="40" t="s">
        <v>8</v>
      </c>
      <c r="AH1015" s="32" t="s">
        <v>9</v>
      </c>
      <c r="AI1015" s="40" t="s">
        <v>8</v>
      </c>
      <c r="AJ1015" s="32" t="s">
        <v>9</v>
      </c>
      <c r="AK1015" s="40">
        <v>17.100000000000001</v>
      </c>
      <c r="AL1015" s="32">
        <v>4</v>
      </c>
      <c r="AM1015" s="32">
        <f t="shared" si="454"/>
        <v>17.100000000000001</v>
      </c>
      <c r="AN1015" s="40">
        <f t="shared" si="455"/>
        <v>17.100000000000001</v>
      </c>
      <c r="AO1015" s="31" t="s">
        <v>2844</v>
      </c>
      <c r="AP1015" s="31">
        <v>2021</v>
      </c>
      <c r="AQ1015" s="31" t="s">
        <v>1874</v>
      </c>
      <c r="AR1015" s="31" t="s">
        <v>11</v>
      </c>
      <c r="AS1015" s="31" t="s">
        <v>1308</v>
      </c>
      <c r="AT1015" s="31" t="s">
        <v>446</v>
      </c>
      <c r="AU1015" s="114" t="str">
        <f t="shared" si="457"/>
        <v>Yang, L., 2021</v>
      </c>
      <c r="AV1015" s="6"/>
      <c r="AW1015" s="43"/>
    </row>
    <row r="1016" spans="1:49" s="8" customFormat="1" x14ac:dyDescent="0.3">
      <c r="A1016" s="31" t="s">
        <v>14</v>
      </c>
      <c r="B1016" s="40">
        <v>0.4</v>
      </c>
      <c r="C1016" s="32" t="s">
        <v>8</v>
      </c>
      <c r="D1016" s="31" t="str">
        <f t="shared" si="443"/>
        <v>NA</v>
      </c>
      <c r="E1016" s="32">
        <f t="shared" si="450"/>
        <v>0.4</v>
      </c>
      <c r="F1016" s="40">
        <v>72.2</v>
      </c>
      <c r="G1016" s="32">
        <f t="shared" si="460"/>
        <v>18050</v>
      </c>
      <c r="H1016" s="31" t="s">
        <v>1916</v>
      </c>
      <c r="I1016" s="31" t="s">
        <v>1312</v>
      </c>
      <c r="J1016" s="31" t="s">
        <v>9</v>
      </c>
      <c r="K1016" s="31">
        <v>823</v>
      </c>
      <c r="L1016" s="31">
        <v>4</v>
      </c>
      <c r="M1016" s="31" t="s">
        <v>303</v>
      </c>
      <c r="N1016" s="31" t="s">
        <v>90</v>
      </c>
      <c r="O1016" s="31"/>
      <c r="P1016" s="31" t="s">
        <v>199</v>
      </c>
      <c r="Q1016" s="31"/>
      <c r="R1016" s="31" t="str">
        <f t="shared" si="459"/>
        <v>NA</v>
      </c>
      <c r="S1016" s="31">
        <v>2</v>
      </c>
      <c r="T1016" s="31">
        <v>673</v>
      </c>
      <c r="U1016" s="31" t="s">
        <v>1422</v>
      </c>
      <c r="V1016" s="31">
        <v>0.5</v>
      </c>
      <c r="W1016" s="31">
        <v>673</v>
      </c>
      <c r="X1016" s="31" t="s">
        <v>29</v>
      </c>
      <c r="Y1016" s="32" t="str">
        <f t="shared" si="458"/>
        <v>NA</v>
      </c>
      <c r="Z1016" s="32" t="str">
        <f t="shared" si="452"/>
        <v>NA</v>
      </c>
      <c r="AA1016" s="32" t="s">
        <v>8</v>
      </c>
      <c r="AB1016" s="31" t="s">
        <v>9</v>
      </c>
      <c r="AC1016" s="32">
        <f t="shared" si="440"/>
        <v>62.285714285714285</v>
      </c>
      <c r="AD1016" s="32">
        <f t="shared" si="441"/>
        <v>62.285714285714285</v>
      </c>
      <c r="AE1016" s="32" t="str">
        <f t="shared" si="442"/>
        <v>NA</v>
      </c>
      <c r="AF1016" s="32" t="str">
        <f t="shared" si="453"/>
        <v>NA</v>
      </c>
      <c r="AG1016" s="40" t="s">
        <v>8</v>
      </c>
      <c r="AH1016" s="32" t="s">
        <v>9</v>
      </c>
      <c r="AI1016" s="40" t="s">
        <v>8</v>
      </c>
      <c r="AJ1016" s="32" t="s">
        <v>9</v>
      </c>
      <c r="AK1016" s="40">
        <v>17.5</v>
      </c>
      <c r="AL1016" s="32">
        <v>2.9</v>
      </c>
      <c r="AM1016" s="32">
        <f t="shared" si="454"/>
        <v>17.5</v>
      </c>
      <c r="AN1016" s="40">
        <f t="shared" si="455"/>
        <v>17.5</v>
      </c>
      <c r="AO1016" s="31" t="s">
        <v>2844</v>
      </c>
      <c r="AP1016" s="31">
        <v>2021</v>
      </c>
      <c r="AQ1016" s="31" t="s">
        <v>1874</v>
      </c>
      <c r="AR1016" s="31" t="s">
        <v>11</v>
      </c>
      <c r="AS1016" s="31" t="s">
        <v>1308</v>
      </c>
      <c r="AT1016" s="31" t="s">
        <v>446</v>
      </c>
      <c r="AU1016" s="114" t="str">
        <f t="shared" si="457"/>
        <v>Yang, L., 2021</v>
      </c>
      <c r="AV1016" s="6"/>
      <c r="AW1016" s="43"/>
    </row>
    <row r="1017" spans="1:49" s="8" customFormat="1" ht="15" customHeight="1" x14ac:dyDescent="0.3">
      <c r="A1017" s="31" t="s">
        <v>14</v>
      </c>
      <c r="B1017" s="40">
        <v>0.4</v>
      </c>
      <c r="C1017" s="32" t="s">
        <v>8</v>
      </c>
      <c r="D1017" s="31" t="str">
        <f t="shared" si="443"/>
        <v>NA</v>
      </c>
      <c r="E1017" s="32">
        <f t="shared" si="450"/>
        <v>0.4</v>
      </c>
      <c r="F1017" s="40">
        <v>167.6</v>
      </c>
      <c r="G1017" s="32">
        <f t="shared" si="460"/>
        <v>41900</v>
      </c>
      <c r="H1017" s="31" t="s">
        <v>22</v>
      </c>
      <c r="I1017" s="31" t="s">
        <v>9</v>
      </c>
      <c r="J1017" s="31" t="s">
        <v>9</v>
      </c>
      <c r="K1017" s="31"/>
      <c r="L1017" s="31"/>
      <c r="M1017" s="31" t="s">
        <v>303</v>
      </c>
      <c r="N1017" s="31" t="s">
        <v>90</v>
      </c>
      <c r="O1017" s="31"/>
      <c r="P1017" s="31" t="s">
        <v>199</v>
      </c>
      <c r="Q1017" s="31"/>
      <c r="R1017" s="31" t="str">
        <f t="shared" si="459"/>
        <v>NA</v>
      </c>
      <c r="S1017" s="31">
        <v>2</v>
      </c>
      <c r="T1017" s="31">
        <v>673</v>
      </c>
      <c r="U1017" s="31" t="s">
        <v>1422</v>
      </c>
      <c r="V1017" s="31">
        <v>0.5</v>
      </c>
      <c r="W1017" s="31">
        <v>673</v>
      </c>
      <c r="X1017" s="31" t="s">
        <v>29</v>
      </c>
      <c r="Y1017" s="32" t="str">
        <f t="shared" si="458"/>
        <v>NA</v>
      </c>
      <c r="Z1017" s="32" t="str">
        <f t="shared" si="452"/>
        <v>NA</v>
      </c>
      <c r="AA1017" s="32" t="s">
        <v>8</v>
      </c>
      <c r="AB1017" s="31" t="s">
        <v>9</v>
      </c>
      <c r="AC1017" s="32">
        <f t="shared" si="440"/>
        <v>43.253968253968253</v>
      </c>
      <c r="AD1017" s="32">
        <f t="shared" si="441"/>
        <v>43.253968253968253</v>
      </c>
      <c r="AE1017" s="32" t="str">
        <f t="shared" si="442"/>
        <v>NA</v>
      </c>
      <c r="AF1017" s="32" t="str">
        <f t="shared" si="453"/>
        <v>NA</v>
      </c>
      <c r="AG1017" s="40" t="s">
        <v>8</v>
      </c>
      <c r="AH1017" s="32" t="s">
        <v>9</v>
      </c>
      <c r="AI1017" s="40" t="s">
        <v>8</v>
      </c>
      <c r="AJ1017" s="32" t="s">
        <v>9</v>
      </c>
      <c r="AK1017" s="40">
        <v>25.2</v>
      </c>
      <c r="AL1017" s="32">
        <v>8</v>
      </c>
      <c r="AM1017" s="32">
        <f t="shared" si="454"/>
        <v>25.2</v>
      </c>
      <c r="AN1017" s="40">
        <f t="shared" si="455"/>
        <v>25.2</v>
      </c>
      <c r="AO1017" s="31" t="s">
        <v>2844</v>
      </c>
      <c r="AP1017" s="31">
        <v>2021</v>
      </c>
      <c r="AQ1017" s="31" t="s">
        <v>1874</v>
      </c>
      <c r="AR1017" s="31" t="s">
        <v>11</v>
      </c>
      <c r="AS1017" s="31" t="s">
        <v>1308</v>
      </c>
      <c r="AT1017" s="31" t="s">
        <v>446</v>
      </c>
      <c r="AU1017" s="114" t="str">
        <f t="shared" si="457"/>
        <v>Yang, L., 2021</v>
      </c>
      <c r="AV1017" s="6"/>
      <c r="AW1017" s="43"/>
    </row>
    <row r="1018" spans="1:49" s="8" customFormat="1" x14ac:dyDescent="0.3">
      <c r="A1018" s="31" t="s">
        <v>2439</v>
      </c>
      <c r="B1018" s="40" t="s">
        <v>8</v>
      </c>
      <c r="C1018" s="32">
        <v>0.85</v>
      </c>
      <c r="D1018" s="31" t="str">
        <f t="shared" si="443"/>
        <v>NA</v>
      </c>
      <c r="E1018" s="32">
        <f t="shared" si="450"/>
        <v>0.85</v>
      </c>
      <c r="F1018" s="40"/>
      <c r="G1018" s="32" t="s">
        <v>8</v>
      </c>
      <c r="H1018" s="31" t="s">
        <v>582</v>
      </c>
      <c r="I1018" s="31" t="s">
        <v>1315</v>
      </c>
      <c r="J1018" s="31" t="s">
        <v>1901</v>
      </c>
      <c r="K1018" s="31">
        <f>550+273</f>
        <v>823</v>
      </c>
      <c r="L1018" s="31">
        <v>4</v>
      </c>
      <c r="M1018" s="31" t="s">
        <v>24</v>
      </c>
      <c r="N1018" s="31" t="s">
        <v>56</v>
      </c>
      <c r="O1018" s="31"/>
      <c r="P1018" s="31" t="s">
        <v>199</v>
      </c>
      <c r="Q1018" s="31"/>
      <c r="R1018" s="31" t="str">
        <f t="shared" si="459"/>
        <v>NA</v>
      </c>
      <c r="S1018" s="31">
        <v>3</v>
      </c>
      <c r="T1018" s="31">
        <v>773</v>
      </c>
      <c r="U1018" s="31" t="s">
        <v>1422</v>
      </c>
      <c r="V1018" s="31">
        <v>1</v>
      </c>
      <c r="W1018" s="31">
        <v>673</v>
      </c>
      <c r="X1018" s="31" t="s">
        <v>17</v>
      </c>
      <c r="Y1018" s="32">
        <f t="shared" si="458"/>
        <v>1.3132000000000001</v>
      </c>
      <c r="Z1018" s="32" t="str">
        <f t="shared" si="452"/>
        <v>NA</v>
      </c>
      <c r="AA1018" s="32">
        <v>19.600000000000001</v>
      </c>
      <c r="AB1018" s="31" t="s">
        <v>9</v>
      </c>
      <c r="AC1018" s="32" t="str">
        <f t="shared" si="440"/>
        <v>NA</v>
      </c>
      <c r="AD1018" s="32">
        <f t="shared" si="441"/>
        <v>19.600000000000001</v>
      </c>
      <c r="AE1018" s="32" t="str">
        <f t="shared" si="442"/>
        <v>NA</v>
      </c>
      <c r="AF1018" s="32">
        <f t="shared" si="453"/>
        <v>67</v>
      </c>
      <c r="AG1018" s="40">
        <v>67</v>
      </c>
      <c r="AH1018" s="32" t="s">
        <v>9</v>
      </c>
      <c r="AI1018" s="40" t="s">
        <v>8</v>
      </c>
      <c r="AJ1018" s="32" t="s">
        <v>9</v>
      </c>
      <c r="AK1018" s="40" t="s">
        <v>8</v>
      </c>
      <c r="AL1018" s="32" t="s">
        <v>9</v>
      </c>
      <c r="AM1018" s="32">
        <f t="shared" si="454"/>
        <v>67</v>
      </c>
      <c r="AN1018" s="40">
        <f t="shared" si="455"/>
        <v>67</v>
      </c>
      <c r="AO1018" s="31" t="s">
        <v>2844</v>
      </c>
      <c r="AP1018" s="31">
        <v>2021</v>
      </c>
      <c r="AQ1018" s="31" t="s">
        <v>1865</v>
      </c>
      <c r="AR1018" s="31" t="s">
        <v>1313</v>
      </c>
      <c r="AS1018" s="31" t="s">
        <v>1314</v>
      </c>
      <c r="AT1018" s="31" t="s">
        <v>363</v>
      </c>
      <c r="AU1018" s="114" t="str">
        <f t="shared" si="457"/>
        <v>Ding, Y., 2021</v>
      </c>
      <c r="AV1018" s="6"/>
      <c r="AW1018" s="43"/>
    </row>
    <row r="1019" spans="1:49" s="8" customFormat="1" x14ac:dyDescent="0.3">
      <c r="A1019" s="31" t="s">
        <v>2439</v>
      </c>
      <c r="B1019" s="40" t="s">
        <v>8</v>
      </c>
      <c r="C1019" s="32">
        <v>0.87</v>
      </c>
      <c r="D1019" s="31" t="str">
        <f t="shared" si="443"/>
        <v>NA</v>
      </c>
      <c r="E1019" s="32">
        <f t="shared" si="450"/>
        <v>0.87</v>
      </c>
      <c r="F1019" s="40"/>
      <c r="G1019" s="32" t="s">
        <v>8</v>
      </c>
      <c r="H1019" s="31" t="s">
        <v>582</v>
      </c>
      <c r="I1019" s="31" t="s">
        <v>1316</v>
      </c>
      <c r="J1019" s="31" t="s">
        <v>1901</v>
      </c>
      <c r="K1019" s="31">
        <f>550+273</f>
        <v>823</v>
      </c>
      <c r="L1019" s="31">
        <v>4</v>
      </c>
      <c r="M1019" s="31" t="s">
        <v>24</v>
      </c>
      <c r="N1019" s="31" t="s">
        <v>56</v>
      </c>
      <c r="O1019" s="31"/>
      <c r="P1019" s="31" t="s">
        <v>199</v>
      </c>
      <c r="Q1019" s="31"/>
      <c r="R1019" s="31" t="str">
        <f t="shared" si="459"/>
        <v>NA</v>
      </c>
      <c r="S1019" s="31">
        <v>3</v>
      </c>
      <c r="T1019" s="31">
        <v>773</v>
      </c>
      <c r="U1019" s="31" t="s">
        <v>1422</v>
      </c>
      <c r="V1019" s="31">
        <v>1</v>
      </c>
      <c r="W1019" s="31">
        <v>673</v>
      </c>
      <c r="X1019" s="31" t="s">
        <v>17</v>
      </c>
      <c r="Y1019" s="32">
        <f t="shared" si="458"/>
        <v>1.3108000000000002</v>
      </c>
      <c r="Z1019" s="32" t="str">
        <f t="shared" si="452"/>
        <v>NA</v>
      </c>
      <c r="AA1019" s="32">
        <v>22.6</v>
      </c>
      <c r="AB1019" s="31" t="s">
        <v>9</v>
      </c>
      <c r="AC1019" s="32" t="str">
        <f t="shared" si="440"/>
        <v>NA</v>
      </c>
      <c r="AD1019" s="32">
        <f t="shared" si="441"/>
        <v>22.6</v>
      </c>
      <c r="AE1019" s="32" t="str">
        <f t="shared" si="442"/>
        <v>NA</v>
      </c>
      <c r="AF1019" s="32">
        <f t="shared" si="453"/>
        <v>58</v>
      </c>
      <c r="AG1019" s="40">
        <v>58</v>
      </c>
      <c r="AH1019" s="32" t="s">
        <v>9</v>
      </c>
      <c r="AI1019" s="40" t="s">
        <v>8</v>
      </c>
      <c r="AJ1019" s="32" t="s">
        <v>9</v>
      </c>
      <c r="AK1019" s="40" t="s">
        <v>8</v>
      </c>
      <c r="AL1019" s="32" t="s">
        <v>9</v>
      </c>
      <c r="AM1019" s="32">
        <f t="shared" si="454"/>
        <v>58</v>
      </c>
      <c r="AN1019" s="40">
        <f t="shared" si="455"/>
        <v>58</v>
      </c>
      <c r="AO1019" s="31" t="s">
        <v>2844</v>
      </c>
      <c r="AP1019" s="31">
        <v>2021</v>
      </c>
      <c r="AQ1019" s="31" t="s">
        <v>1865</v>
      </c>
      <c r="AR1019" s="31" t="s">
        <v>1313</v>
      </c>
      <c r="AS1019" s="31" t="s">
        <v>1314</v>
      </c>
      <c r="AT1019" s="31" t="s">
        <v>363</v>
      </c>
      <c r="AU1019" s="114" t="str">
        <f t="shared" si="457"/>
        <v>Ding, Y., 2021</v>
      </c>
      <c r="AV1019" s="6"/>
      <c r="AW1019" s="43"/>
    </row>
    <row r="1020" spans="1:49" s="8" customFormat="1" x14ac:dyDescent="0.3">
      <c r="A1020" s="31" t="s">
        <v>2439</v>
      </c>
      <c r="B1020" s="40" t="s">
        <v>8</v>
      </c>
      <c r="C1020" s="32">
        <v>0.92</v>
      </c>
      <c r="D1020" s="31" t="str">
        <f t="shared" si="443"/>
        <v>NA</v>
      </c>
      <c r="E1020" s="32">
        <f t="shared" si="450"/>
        <v>0.92</v>
      </c>
      <c r="F1020" s="40"/>
      <c r="G1020" s="32" t="s">
        <v>8</v>
      </c>
      <c r="H1020" s="31" t="s">
        <v>582</v>
      </c>
      <c r="I1020" s="31" t="s">
        <v>1317</v>
      </c>
      <c r="J1020" s="31" t="s">
        <v>1901</v>
      </c>
      <c r="K1020" s="31">
        <f>550+273</f>
        <v>823</v>
      </c>
      <c r="L1020" s="31">
        <v>4</v>
      </c>
      <c r="M1020" s="31" t="s">
        <v>24</v>
      </c>
      <c r="N1020" s="31" t="s">
        <v>56</v>
      </c>
      <c r="O1020" s="31"/>
      <c r="P1020" s="31" t="s">
        <v>199</v>
      </c>
      <c r="Q1020" s="31"/>
      <c r="R1020" s="31" t="str">
        <f t="shared" si="459"/>
        <v>NA</v>
      </c>
      <c r="S1020" s="31">
        <v>3</v>
      </c>
      <c r="T1020" s="31">
        <v>773</v>
      </c>
      <c r="U1020" s="31" t="s">
        <v>1422</v>
      </c>
      <c r="V1020" s="31">
        <v>1</v>
      </c>
      <c r="W1020" s="31">
        <v>673</v>
      </c>
      <c r="X1020" s="31" t="s">
        <v>17</v>
      </c>
      <c r="Y1020" s="32">
        <f t="shared" si="458"/>
        <v>1.28</v>
      </c>
      <c r="Z1020" s="32" t="str">
        <f t="shared" si="452"/>
        <v>NA</v>
      </c>
      <c r="AA1020" s="32">
        <v>10</v>
      </c>
      <c r="AB1020" s="31" t="s">
        <v>9</v>
      </c>
      <c r="AC1020" s="32" t="str">
        <f t="shared" si="440"/>
        <v>NA</v>
      </c>
      <c r="AD1020" s="32">
        <f t="shared" si="441"/>
        <v>10</v>
      </c>
      <c r="AE1020" s="32" t="str">
        <f t="shared" si="442"/>
        <v>NA</v>
      </c>
      <c r="AF1020" s="32">
        <f t="shared" si="453"/>
        <v>128</v>
      </c>
      <c r="AG1020" s="40">
        <v>128</v>
      </c>
      <c r="AH1020" s="32" t="s">
        <v>9</v>
      </c>
      <c r="AI1020" s="40" t="s">
        <v>8</v>
      </c>
      <c r="AJ1020" s="32" t="s">
        <v>9</v>
      </c>
      <c r="AK1020" s="40" t="s">
        <v>8</v>
      </c>
      <c r="AL1020" s="32" t="s">
        <v>9</v>
      </c>
      <c r="AM1020" s="32">
        <f t="shared" si="454"/>
        <v>128</v>
      </c>
      <c r="AN1020" s="40">
        <f t="shared" si="455"/>
        <v>128</v>
      </c>
      <c r="AO1020" s="31" t="s">
        <v>2844</v>
      </c>
      <c r="AP1020" s="31">
        <v>2021</v>
      </c>
      <c r="AQ1020" s="31" t="s">
        <v>1865</v>
      </c>
      <c r="AR1020" s="31" t="s">
        <v>1313</v>
      </c>
      <c r="AS1020" s="31" t="s">
        <v>1314</v>
      </c>
      <c r="AT1020" s="31" t="s">
        <v>363</v>
      </c>
      <c r="AU1020" s="114" t="str">
        <f t="shared" si="457"/>
        <v>Ding, Y., 2021</v>
      </c>
      <c r="AV1020" s="6"/>
      <c r="AW1020" s="43"/>
    </row>
    <row r="1021" spans="1:49" x14ac:dyDescent="0.3">
      <c r="A1021" s="31" t="s">
        <v>14</v>
      </c>
      <c r="B1021" s="40">
        <v>1</v>
      </c>
      <c r="C1021" s="32">
        <v>0.98</v>
      </c>
      <c r="D1021" s="31">
        <f t="shared" si="443"/>
        <v>2.0000000000000018E-2</v>
      </c>
      <c r="E1021" s="32">
        <f t="shared" si="450"/>
        <v>1</v>
      </c>
      <c r="F1021" s="40">
        <v>80</v>
      </c>
      <c r="G1021" s="32">
        <f t="shared" si="460"/>
        <v>8000</v>
      </c>
      <c r="H1021" s="49" t="s">
        <v>1414</v>
      </c>
      <c r="I1021" s="31" t="s">
        <v>1324</v>
      </c>
      <c r="J1021" s="31" t="s">
        <v>9</v>
      </c>
      <c r="M1021" s="31" t="s">
        <v>10</v>
      </c>
      <c r="N1021" s="31" t="s">
        <v>1449</v>
      </c>
      <c r="P1021" s="30" t="s">
        <v>89</v>
      </c>
      <c r="Q1021" s="39">
        <v>8.1999999999999993</v>
      </c>
      <c r="R1021" s="31" t="str">
        <f t="shared" si="459"/>
        <v>NA</v>
      </c>
      <c r="T1021" s="31">
        <v>773</v>
      </c>
      <c r="U1021" s="31" t="s">
        <v>1422</v>
      </c>
      <c r="V1021" s="31">
        <v>4</v>
      </c>
      <c r="W1021" s="31">
        <v>473</v>
      </c>
      <c r="X1021" s="31" t="s">
        <v>17</v>
      </c>
      <c r="Y1021" s="32" t="str">
        <f t="shared" si="458"/>
        <v>NA</v>
      </c>
      <c r="Z1021" s="32" t="str">
        <f t="shared" si="452"/>
        <v>NA</v>
      </c>
      <c r="AA1021" s="32">
        <v>45.5</v>
      </c>
      <c r="AB1021" s="31" t="s">
        <v>9</v>
      </c>
      <c r="AC1021" s="32" t="str">
        <f t="shared" si="440"/>
        <v>NA</v>
      </c>
      <c r="AD1021" s="32">
        <f t="shared" si="441"/>
        <v>45.5</v>
      </c>
      <c r="AE1021" s="32">
        <f t="shared" si="442"/>
        <v>23.956043956043956</v>
      </c>
      <c r="AF1021" s="32">
        <f t="shared" si="453"/>
        <v>23.956043956043956</v>
      </c>
      <c r="AG1021" s="40" t="s">
        <v>8</v>
      </c>
      <c r="AH1021" s="32" t="s">
        <v>9</v>
      </c>
      <c r="AI1021" s="40" t="s">
        <v>8</v>
      </c>
      <c r="AJ1021" s="32" t="s">
        <v>9</v>
      </c>
      <c r="AK1021" s="40" t="s">
        <v>8</v>
      </c>
      <c r="AL1021" s="32" t="s">
        <v>9</v>
      </c>
      <c r="AM1021" s="32">
        <f t="shared" si="454"/>
        <v>23.956043956043956</v>
      </c>
      <c r="AN1021" s="40">
        <f t="shared" si="455"/>
        <v>23.956043956043956</v>
      </c>
      <c r="AO1021" s="34" t="s">
        <v>2857</v>
      </c>
      <c r="AP1021" s="31">
        <v>2021</v>
      </c>
      <c r="AQ1021" s="31" t="s">
        <v>1875</v>
      </c>
      <c r="AR1021" s="31" t="s">
        <v>1322</v>
      </c>
      <c r="AS1021" s="31" t="s">
        <v>1323</v>
      </c>
      <c r="AT1021" s="31" t="s">
        <v>254</v>
      </c>
      <c r="AU1021" s="114" t="str">
        <f t="shared" si="457"/>
        <v>Cerrillo, J.L., 2021</v>
      </c>
      <c r="AV1021" s="34" t="s">
        <v>1318</v>
      </c>
      <c r="AW1021" s="43" t="s">
        <v>1326</v>
      </c>
    </row>
    <row r="1022" spans="1:49" x14ac:dyDescent="0.3">
      <c r="A1022" s="31" t="s">
        <v>14</v>
      </c>
      <c r="B1022" s="40">
        <v>2.5</v>
      </c>
      <c r="C1022" s="32">
        <v>2.57</v>
      </c>
      <c r="D1022" s="31">
        <f t="shared" si="443"/>
        <v>2.7999999999999935E-2</v>
      </c>
      <c r="E1022" s="32">
        <f t="shared" si="450"/>
        <v>2.5</v>
      </c>
      <c r="F1022" s="40">
        <v>80</v>
      </c>
      <c r="G1022" s="32">
        <f t="shared" si="460"/>
        <v>3200</v>
      </c>
      <c r="H1022" s="49" t="s">
        <v>1414</v>
      </c>
      <c r="I1022" s="31" t="s">
        <v>1324</v>
      </c>
      <c r="J1022" s="31" t="s">
        <v>9</v>
      </c>
      <c r="M1022" s="31" t="s">
        <v>10</v>
      </c>
      <c r="N1022" s="31" t="s">
        <v>1449</v>
      </c>
      <c r="P1022" s="30" t="s">
        <v>89</v>
      </c>
      <c r="Q1022" s="39">
        <v>8.1999999999999993</v>
      </c>
      <c r="R1022" s="31" t="str">
        <f t="shared" si="459"/>
        <v>NA</v>
      </c>
      <c r="T1022" s="31">
        <v>773</v>
      </c>
      <c r="U1022" s="31" t="s">
        <v>1422</v>
      </c>
      <c r="V1022" s="31">
        <v>4</v>
      </c>
      <c r="W1022" s="31">
        <v>473</v>
      </c>
      <c r="X1022" s="31" t="s">
        <v>17</v>
      </c>
      <c r="Y1022" s="32" t="str">
        <f t="shared" si="458"/>
        <v>NA</v>
      </c>
      <c r="Z1022" s="32" t="str">
        <f t="shared" si="452"/>
        <v>NA</v>
      </c>
      <c r="AA1022" s="32">
        <v>28.3</v>
      </c>
      <c r="AB1022" s="31" t="s">
        <v>9</v>
      </c>
      <c r="AC1022" s="32" t="str">
        <f t="shared" si="440"/>
        <v>NA</v>
      </c>
      <c r="AD1022" s="32">
        <f t="shared" si="441"/>
        <v>28.3</v>
      </c>
      <c r="AE1022" s="32">
        <f t="shared" si="442"/>
        <v>38.515901060070668</v>
      </c>
      <c r="AF1022" s="32">
        <f t="shared" si="453"/>
        <v>38.515901060070668</v>
      </c>
      <c r="AG1022" s="40" t="s">
        <v>8</v>
      </c>
      <c r="AH1022" s="32" t="s">
        <v>9</v>
      </c>
      <c r="AI1022" s="40" t="s">
        <v>8</v>
      </c>
      <c r="AJ1022" s="32" t="s">
        <v>9</v>
      </c>
      <c r="AK1022" s="40" t="s">
        <v>8</v>
      </c>
      <c r="AL1022" s="32" t="s">
        <v>9</v>
      </c>
      <c r="AM1022" s="32">
        <f t="shared" si="454"/>
        <v>38.515901060070668</v>
      </c>
      <c r="AN1022" s="40">
        <f t="shared" si="455"/>
        <v>38.515901060070668</v>
      </c>
      <c r="AO1022" s="34" t="s">
        <v>2857</v>
      </c>
      <c r="AP1022" s="31">
        <v>2021</v>
      </c>
      <c r="AQ1022" s="31" t="s">
        <v>1875</v>
      </c>
      <c r="AR1022" s="31" t="s">
        <v>1322</v>
      </c>
      <c r="AS1022" s="31" t="s">
        <v>1323</v>
      </c>
      <c r="AT1022" s="31" t="s">
        <v>254</v>
      </c>
      <c r="AU1022" s="114" t="str">
        <f t="shared" si="457"/>
        <v>Cerrillo, J.L., 2021</v>
      </c>
      <c r="AV1022" s="34" t="s">
        <v>1319</v>
      </c>
      <c r="AW1022" s="43" t="s">
        <v>1326</v>
      </c>
    </row>
    <row r="1023" spans="1:49" x14ac:dyDescent="0.3">
      <c r="A1023" s="31" t="s">
        <v>14</v>
      </c>
      <c r="B1023" s="40">
        <v>5</v>
      </c>
      <c r="C1023" s="32">
        <v>4.99</v>
      </c>
      <c r="D1023" s="31">
        <f t="shared" si="443"/>
        <v>1.9999999999999575E-3</v>
      </c>
      <c r="E1023" s="32">
        <f t="shared" si="450"/>
        <v>5</v>
      </c>
      <c r="F1023" s="40">
        <v>80</v>
      </c>
      <c r="G1023" s="32">
        <f t="shared" si="460"/>
        <v>1600</v>
      </c>
      <c r="H1023" s="49" t="s">
        <v>1414</v>
      </c>
      <c r="I1023" s="31" t="s">
        <v>1324</v>
      </c>
      <c r="J1023" s="31" t="s">
        <v>9</v>
      </c>
      <c r="M1023" s="31" t="s">
        <v>10</v>
      </c>
      <c r="N1023" s="31" t="s">
        <v>1449</v>
      </c>
      <c r="P1023" s="30" t="s">
        <v>89</v>
      </c>
      <c r="Q1023" s="39">
        <v>8.1999999999999993</v>
      </c>
      <c r="R1023" s="31" t="str">
        <f t="shared" si="459"/>
        <v>NA</v>
      </c>
      <c r="T1023" s="31">
        <v>773</v>
      </c>
      <c r="U1023" s="31" t="s">
        <v>1422</v>
      </c>
      <c r="V1023" s="31">
        <v>4</v>
      </c>
      <c r="W1023" s="31">
        <v>473</v>
      </c>
      <c r="X1023" s="31" t="s">
        <v>17</v>
      </c>
      <c r="Y1023" s="32" t="str">
        <f t="shared" si="458"/>
        <v>NA</v>
      </c>
      <c r="Z1023" s="32" t="str">
        <f t="shared" si="452"/>
        <v>NA</v>
      </c>
      <c r="AA1023" s="32">
        <v>19</v>
      </c>
      <c r="AB1023" s="31" t="s">
        <v>9</v>
      </c>
      <c r="AC1023" s="32" t="str">
        <f t="shared" si="440"/>
        <v>NA</v>
      </c>
      <c r="AD1023" s="32">
        <f t="shared" si="441"/>
        <v>19</v>
      </c>
      <c r="AE1023" s="32">
        <f t="shared" si="442"/>
        <v>57.368421052631582</v>
      </c>
      <c r="AF1023" s="32">
        <f t="shared" si="453"/>
        <v>57.368421052631582</v>
      </c>
      <c r="AG1023" s="40" t="s">
        <v>8</v>
      </c>
      <c r="AH1023" s="32" t="s">
        <v>9</v>
      </c>
      <c r="AI1023" s="40" t="s">
        <v>8</v>
      </c>
      <c r="AJ1023" s="32" t="s">
        <v>9</v>
      </c>
      <c r="AK1023" s="40" t="s">
        <v>8</v>
      </c>
      <c r="AL1023" s="32" t="s">
        <v>9</v>
      </c>
      <c r="AM1023" s="32">
        <f t="shared" si="454"/>
        <v>57.368421052631582</v>
      </c>
      <c r="AN1023" s="40">
        <f t="shared" si="455"/>
        <v>57.368421052631582</v>
      </c>
      <c r="AO1023" s="34" t="s">
        <v>2857</v>
      </c>
      <c r="AP1023" s="31">
        <v>2021</v>
      </c>
      <c r="AQ1023" s="31" t="s">
        <v>1875</v>
      </c>
      <c r="AR1023" s="31" t="s">
        <v>1322</v>
      </c>
      <c r="AS1023" s="31" t="s">
        <v>1323</v>
      </c>
      <c r="AT1023" s="31" t="s">
        <v>254</v>
      </c>
      <c r="AU1023" s="114" t="str">
        <f t="shared" si="457"/>
        <v>Cerrillo, J.L., 2021</v>
      </c>
      <c r="AV1023" s="34" t="s">
        <v>1320</v>
      </c>
      <c r="AW1023" s="43" t="s">
        <v>1326</v>
      </c>
    </row>
    <row r="1024" spans="1:49" x14ac:dyDescent="0.3">
      <c r="A1024" s="31" t="s">
        <v>14</v>
      </c>
      <c r="B1024" s="40">
        <v>7</v>
      </c>
      <c r="C1024" s="32">
        <v>7.15</v>
      </c>
      <c r="D1024" s="31">
        <f t="shared" si="443"/>
        <v>2.1428571428571481E-2</v>
      </c>
      <c r="E1024" s="32">
        <f t="shared" si="450"/>
        <v>7</v>
      </c>
      <c r="F1024" s="40">
        <v>80</v>
      </c>
      <c r="G1024" s="32">
        <f t="shared" si="460"/>
        <v>1142.8571428571429</v>
      </c>
      <c r="H1024" s="49" t="s">
        <v>1414</v>
      </c>
      <c r="I1024" s="31" t="s">
        <v>1324</v>
      </c>
      <c r="J1024" s="31" t="s">
        <v>9</v>
      </c>
      <c r="M1024" s="31" t="s">
        <v>10</v>
      </c>
      <c r="N1024" s="31" t="s">
        <v>1449</v>
      </c>
      <c r="P1024" s="30" t="s">
        <v>89</v>
      </c>
      <c r="Q1024" s="39">
        <v>8.1999999999999993</v>
      </c>
      <c r="R1024" s="31" t="str">
        <f t="shared" si="459"/>
        <v>NA</v>
      </c>
      <c r="T1024" s="31">
        <v>773</v>
      </c>
      <c r="U1024" s="31" t="s">
        <v>1422</v>
      </c>
      <c r="V1024" s="31">
        <v>4</v>
      </c>
      <c r="W1024" s="31">
        <v>473</v>
      </c>
      <c r="X1024" s="31" t="s">
        <v>17</v>
      </c>
      <c r="Y1024" s="32" t="str">
        <f t="shared" si="458"/>
        <v>NA</v>
      </c>
      <c r="Z1024" s="32" t="str">
        <f t="shared" si="452"/>
        <v>NA</v>
      </c>
      <c r="AA1024" s="32">
        <v>13.7</v>
      </c>
      <c r="AB1024" s="31" t="s">
        <v>9</v>
      </c>
      <c r="AC1024" s="32" t="str">
        <f t="shared" si="440"/>
        <v>NA</v>
      </c>
      <c r="AD1024" s="32">
        <f t="shared" si="441"/>
        <v>13.7</v>
      </c>
      <c r="AE1024" s="32">
        <f t="shared" si="442"/>
        <v>79.56204379562044</v>
      </c>
      <c r="AF1024" s="32">
        <f t="shared" si="453"/>
        <v>79.56204379562044</v>
      </c>
      <c r="AG1024" s="40" t="s">
        <v>8</v>
      </c>
      <c r="AH1024" s="32" t="s">
        <v>9</v>
      </c>
      <c r="AI1024" s="40" t="s">
        <v>8</v>
      </c>
      <c r="AJ1024" s="32" t="s">
        <v>9</v>
      </c>
      <c r="AK1024" s="40">
        <v>80</v>
      </c>
      <c r="AL1024" s="32" t="s">
        <v>9</v>
      </c>
      <c r="AM1024" s="32">
        <f t="shared" si="454"/>
        <v>79.56204379562044</v>
      </c>
      <c r="AN1024" s="40">
        <f t="shared" si="455"/>
        <v>79.56204379562044</v>
      </c>
      <c r="AO1024" s="34" t="s">
        <v>2857</v>
      </c>
      <c r="AP1024" s="31">
        <v>2021</v>
      </c>
      <c r="AQ1024" s="31" t="s">
        <v>1875</v>
      </c>
      <c r="AR1024" s="31" t="s">
        <v>1322</v>
      </c>
      <c r="AS1024" s="31" t="s">
        <v>1323</v>
      </c>
      <c r="AT1024" s="31" t="s">
        <v>254</v>
      </c>
      <c r="AU1024" s="114" t="str">
        <f t="shared" si="457"/>
        <v>Cerrillo, J.L., 2021</v>
      </c>
      <c r="AV1024" s="34" t="s">
        <v>1321</v>
      </c>
      <c r="AW1024" s="43" t="s">
        <v>1326</v>
      </c>
    </row>
    <row r="1025" spans="1:49" x14ac:dyDescent="0.3">
      <c r="A1025" s="31" t="s">
        <v>14</v>
      </c>
      <c r="B1025" s="40">
        <v>7</v>
      </c>
      <c r="C1025" s="32" t="s">
        <v>8</v>
      </c>
      <c r="D1025" s="31" t="str">
        <f t="shared" si="443"/>
        <v>NA</v>
      </c>
      <c r="E1025" s="32">
        <f t="shared" si="450"/>
        <v>7</v>
      </c>
      <c r="F1025" s="40">
        <v>80</v>
      </c>
      <c r="G1025" s="32">
        <f t="shared" si="460"/>
        <v>1142.8571428571429</v>
      </c>
      <c r="H1025" s="49" t="s">
        <v>1414</v>
      </c>
      <c r="I1025" s="31" t="s">
        <v>1324</v>
      </c>
      <c r="J1025" s="31" t="s">
        <v>9</v>
      </c>
      <c r="M1025" s="31" t="s">
        <v>303</v>
      </c>
      <c r="N1025" s="49" t="s">
        <v>1453</v>
      </c>
      <c r="P1025" s="30" t="s">
        <v>89</v>
      </c>
      <c r="Q1025" s="39">
        <v>8.1999999999999993</v>
      </c>
      <c r="R1025" s="31" t="str">
        <f t="shared" si="459"/>
        <v>NA</v>
      </c>
      <c r="T1025" s="31">
        <v>773</v>
      </c>
      <c r="U1025" s="31" t="s">
        <v>1422</v>
      </c>
      <c r="V1025" s="31">
        <v>4</v>
      </c>
      <c r="W1025" s="31">
        <v>473</v>
      </c>
      <c r="X1025" s="31" t="s">
        <v>29</v>
      </c>
      <c r="Y1025" s="32" t="str">
        <f t="shared" si="458"/>
        <v>NA</v>
      </c>
      <c r="Z1025" s="32" t="str">
        <f t="shared" si="452"/>
        <v>NA</v>
      </c>
      <c r="AA1025" s="32" t="s">
        <v>8</v>
      </c>
      <c r="AB1025" s="31" t="s">
        <v>9</v>
      </c>
      <c r="AC1025" s="32">
        <f t="shared" si="440"/>
        <v>15.571428571428571</v>
      </c>
      <c r="AD1025" s="32">
        <f t="shared" si="441"/>
        <v>15.571428571428571</v>
      </c>
      <c r="AE1025" s="32" t="str">
        <f t="shared" si="442"/>
        <v>NA</v>
      </c>
      <c r="AF1025" s="32" t="str">
        <f t="shared" si="453"/>
        <v>NA</v>
      </c>
      <c r="AG1025" s="40" t="s">
        <v>8</v>
      </c>
      <c r="AH1025" s="32" t="s">
        <v>9</v>
      </c>
      <c r="AI1025" s="40" t="s">
        <v>8</v>
      </c>
      <c r="AJ1025" s="32" t="s">
        <v>9</v>
      </c>
      <c r="AK1025" s="40">
        <v>70</v>
      </c>
      <c r="AL1025" s="32" t="s">
        <v>9</v>
      </c>
      <c r="AM1025" s="32">
        <f t="shared" si="454"/>
        <v>70</v>
      </c>
      <c r="AN1025" s="40">
        <f t="shared" si="455"/>
        <v>70</v>
      </c>
      <c r="AO1025" s="34" t="s">
        <v>2857</v>
      </c>
      <c r="AP1025" s="31">
        <v>2021</v>
      </c>
      <c r="AQ1025" s="31" t="s">
        <v>1875</v>
      </c>
      <c r="AR1025" s="31" t="s">
        <v>1322</v>
      </c>
      <c r="AS1025" s="31" t="s">
        <v>1323</v>
      </c>
      <c r="AT1025" s="31" t="s">
        <v>254</v>
      </c>
      <c r="AU1025" s="114" t="str">
        <f t="shared" si="457"/>
        <v>Cerrillo, J.L., 2021</v>
      </c>
      <c r="AV1025" s="34"/>
      <c r="AW1025" s="43" t="s">
        <v>1326</v>
      </c>
    </row>
    <row r="1026" spans="1:49" x14ac:dyDescent="0.3">
      <c r="A1026" s="31" t="s">
        <v>14</v>
      </c>
      <c r="B1026" s="40">
        <v>7</v>
      </c>
      <c r="C1026" s="32" t="s">
        <v>8</v>
      </c>
      <c r="D1026" s="31" t="str">
        <f t="shared" si="443"/>
        <v>NA</v>
      </c>
      <c r="E1026" s="32">
        <f t="shared" si="450"/>
        <v>7</v>
      </c>
      <c r="F1026" s="40">
        <v>80</v>
      </c>
      <c r="G1026" s="32">
        <f t="shared" si="460"/>
        <v>1142.8571428571429</v>
      </c>
      <c r="H1026" s="49" t="s">
        <v>1414</v>
      </c>
      <c r="I1026" s="31" t="s">
        <v>1324</v>
      </c>
      <c r="J1026" s="31" t="s">
        <v>9</v>
      </c>
      <c r="M1026" s="31" t="s">
        <v>24</v>
      </c>
      <c r="N1026" s="31" t="s">
        <v>56</v>
      </c>
      <c r="P1026" s="30" t="s">
        <v>89</v>
      </c>
      <c r="Q1026" s="39">
        <v>8.1999999999999993</v>
      </c>
      <c r="R1026" s="31" t="str">
        <f t="shared" si="459"/>
        <v>NA</v>
      </c>
      <c r="T1026" s="31">
        <v>773</v>
      </c>
      <c r="U1026" s="31" t="s">
        <v>1422</v>
      </c>
      <c r="V1026" s="31">
        <v>4</v>
      </c>
      <c r="W1026" s="31">
        <v>473</v>
      </c>
      <c r="X1026" s="31" t="s">
        <v>29</v>
      </c>
      <c r="Y1026" s="32" t="str">
        <f t="shared" si="458"/>
        <v>NA</v>
      </c>
      <c r="Z1026" s="32" t="str">
        <f t="shared" si="452"/>
        <v>NA</v>
      </c>
      <c r="AA1026" s="32" t="s">
        <v>8</v>
      </c>
      <c r="AB1026" s="31" t="s">
        <v>9</v>
      </c>
      <c r="AC1026" s="32">
        <f t="shared" si="440"/>
        <v>12.976190476190476</v>
      </c>
      <c r="AD1026" s="32">
        <f t="shared" si="441"/>
        <v>12.976190476190476</v>
      </c>
      <c r="AE1026" s="32" t="str">
        <f t="shared" si="442"/>
        <v>NA</v>
      </c>
      <c r="AF1026" s="32" t="str">
        <f t="shared" si="453"/>
        <v>NA</v>
      </c>
      <c r="AG1026" s="40" t="s">
        <v>8</v>
      </c>
      <c r="AH1026" s="32" t="s">
        <v>9</v>
      </c>
      <c r="AI1026" s="40" t="s">
        <v>8</v>
      </c>
      <c r="AJ1026" s="32" t="s">
        <v>9</v>
      </c>
      <c r="AK1026" s="40">
        <v>84</v>
      </c>
      <c r="AL1026" s="32" t="s">
        <v>9</v>
      </c>
      <c r="AM1026" s="32">
        <f t="shared" si="454"/>
        <v>84</v>
      </c>
      <c r="AN1026" s="40">
        <f t="shared" si="455"/>
        <v>84</v>
      </c>
      <c r="AO1026" s="34" t="s">
        <v>2857</v>
      </c>
      <c r="AP1026" s="31">
        <v>2021</v>
      </c>
      <c r="AQ1026" s="31" t="s">
        <v>1875</v>
      </c>
      <c r="AR1026" s="31" t="s">
        <v>1322</v>
      </c>
      <c r="AS1026" s="31" t="s">
        <v>1323</v>
      </c>
      <c r="AT1026" s="31" t="s">
        <v>254</v>
      </c>
      <c r="AU1026" s="114" t="str">
        <f t="shared" si="457"/>
        <v>Cerrillo, J.L., 2021</v>
      </c>
      <c r="AV1026" s="34"/>
      <c r="AW1026" s="43" t="s">
        <v>1326</v>
      </c>
    </row>
    <row r="1027" spans="1:49" x14ac:dyDescent="0.3">
      <c r="A1027" s="31" t="s">
        <v>14</v>
      </c>
      <c r="B1027" s="40">
        <v>7</v>
      </c>
      <c r="C1027" s="32" t="s">
        <v>8</v>
      </c>
      <c r="D1027" s="31" t="str">
        <f t="shared" si="443"/>
        <v>NA</v>
      </c>
      <c r="E1027" s="32">
        <f t="shared" si="450"/>
        <v>7</v>
      </c>
      <c r="F1027" s="40">
        <v>1108</v>
      </c>
      <c r="G1027" s="32">
        <f t="shared" si="460"/>
        <v>15828.571428571429</v>
      </c>
      <c r="H1027" s="31" t="s">
        <v>63</v>
      </c>
      <c r="I1027" s="31" t="s">
        <v>1325</v>
      </c>
      <c r="J1027" s="31" t="s">
        <v>9</v>
      </c>
      <c r="M1027" s="31" t="s">
        <v>303</v>
      </c>
      <c r="N1027" s="49" t="s">
        <v>1453</v>
      </c>
      <c r="P1027" s="30" t="s">
        <v>89</v>
      </c>
      <c r="R1027" s="31" t="str">
        <f t="shared" si="459"/>
        <v>NA</v>
      </c>
      <c r="U1027" s="31" t="s">
        <v>1422</v>
      </c>
      <c r="V1027" s="31">
        <v>4</v>
      </c>
      <c r="W1027" s="31">
        <v>473</v>
      </c>
      <c r="X1027" s="31" t="s">
        <v>29</v>
      </c>
      <c r="Y1027" s="32" t="str">
        <f t="shared" si="458"/>
        <v>NA</v>
      </c>
      <c r="Z1027" s="32" t="str">
        <f t="shared" si="452"/>
        <v>NA</v>
      </c>
      <c r="AA1027" s="32" t="s">
        <v>8</v>
      </c>
      <c r="AB1027" s="31" t="s">
        <v>9</v>
      </c>
      <c r="AC1027" s="32">
        <f t="shared" ref="AC1027:AC1090" si="461">IF(AND(AA1027="NA",AN1027&lt;&gt;"NA"),1000*1.09/AN1027,"NA")</f>
        <v>24.222222222222221</v>
      </c>
      <c r="AD1027" s="32">
        <f t="shared" ref="AD1027:AD1090" si="462">IF(AND(AA1027="NA",AC1027&lt;&gt;"NA"),AC1027,AA1027)</f>
        <v>24.222222222222221</v>
      </c>
      <c r="AE1027" s="32" t="str">
        <f t="shared" ref="AE1027:AE1090" si="463">IF(AND(AA1027&lt;&gt;"NA",AG1027="NA"),1.09*1000/AA1027,"NA")</f>
        <v>NA</v>
      </c>
      <c r="AF1027" s="32" t="str">
        <f t="shared" si="453"/>
        <v>NA</v>
      </c>
      <c r="AG1027" s="40" t="s">
        <v>8</v>
      </c>
      <c r="AH1027" s="32" t="s">
        <v>9</v>
      </c>
      <c r="AI1027" s="40" t="s">
        <v>8</v>
      </c>
      <c r="AJ1027" s="32" t="s">
        <v>9</v>
      </c>
      <c r="AK1027" s="40">
        <v>45</v>
      </c>
      <c r="AL1027" s="32" t="s">
        <v>9</v>
      </c>
      <c r="AM1027" s="32">
        <f t="shared" si="454"/>
        <v>45</v>
      </c>
      <c r="AN1027" s="40">
        <f t="shared" si="455"/>
        <v>45</v>
      </c>
      <c r="AO1027" s="34" t="s">
        <v>2857</v>
      </c>
      <c r="AP1027" s="31">
        <v>2021</v>
      </c>
      <c r="AQ1027" s="31" t="s">
        <v>1875</v>
      </c>
      <c r="AR1027" s="31" t="s">
        <v>1322</v>
      </c>
      <c r="AS1027" s="31" t="s">
        <v>1323</v>
      </c>
      <c r="AT1027" s="31" t="s">
        <v>254</v>
      </c>
      <c r="AU1027" s="114" t="str">
        <f t="shared" si="457"/>
        <v>Cerrillo, J.L., 2021</v>
      </c>
      <c r="AV1027" s="34"/>
    </row>
    <row r="1028" spans="1:49" x14ac:dyDescent="0.3">
      <c r="A1028" s="31" t="s">
        <v>14</v>
      </c>
      <c r="B1028" s="40">
        <v>7</v>
      </c>
      <c r="C1028" s="32" t="s">
        <v>8</v>
      </c>
      <c r="D1028" s="31" t="str">
        <f t="shared" ref="D1028:D1091" si="464">IF(AND(C1028&lt;&gt;"NA",B1028&lt;&gt;"NA"),ABS(B1028-C1028)/B1028,"NA")</f>
        <v>NA</v>
      </c>
      <c r="E1028" s="32">
        <f t="shared" si="450"/>
        <v>7</v>
      </c>
      <c r="F1028" s="40">
        <v>1108</v>
      </c>
      <c r="G1028" s="32">
        <f t="shared" si="460"/>
        <v>15828.571428571429</v>
      </c>
      <c r="H1028" s="31" t="s">
        <v>63</v>
      </c>
      <c r="I1028" s="31" t="s">
        <v>1325</v>
      </c>
      <c r="J1028" s="31" t="s">
        <v>9</v>
      </c>
      <c r="M1028" s="31" t="s">
        <v>24</v>
      </c>
      <c r="N1028" s="31" t="s">
        <v>56</v>
      </c>
      <c r="P1028" s="30" t="s">
        <v>89</v>
      </c>
      <c r="R1028" s="31" t="str">
        <f t="shared" si="459"/>
        <v>NA</v>
      </c>
      <c r="U1028" s="31" t="s">
        <v>1422</v>
      </c>
      <c r="V1028" s="31">
        <v>4</v>
      </c>
      <c r="W1028" s="31">
        <v>473</v>
      </c>
      <c r="X1028" s="31" t="s">
        <v>29</v>
      </c>
      <c r="Y1028" s="32" t="str">
        <f t="shared" si="458"/>
        <v>NA</v>
      </c>
      <c r="Z1028" s="32" t="str">
        <f t="shared" si="452"/>
        <v>NA</v>
      </c>
      <c r="AA1028" s="32" t="s">
        <v>8</v>
      </c>
      <c r="AB1028" s="31" t="s">
        <v>9</v>
      </c>
      <c r="AC1028" s="32">
        <f t="shared" si="461"/>
        <v>11.720430107526882</v>
      </c>
      <c r="AD1028" s="32">
        <f t="shared" si="462"/>
        <v>11.720430107526882</v>
      </c>
      <c r="AE1028" s="32" t="str">
        <f t="shared" si="463"/>
        <v>NA</v>
      </c>
      <c r="AF1028" s="32" t="str">
        <f t="shared" si="453"/>
        <v>NA</v>
      </c>
      <c r="AG1028" s="40" t="s">
        <v>8</v>
      </c>
      <c r="AH1028" s="32" t="s">
        <v>9</v>
      </c>
      <c r="AI1028" s="40" t="s">
        <v>8</v>
      </c>
      <c r="AJ1028" s="32" t="s">
        <v>9</v>
      </c>
      <c r="AK1028" s="40">
        <v>93</v>
      </c>
      <c r="AL1028" s="32" t="s">
        <v>9</v>
      </c>
      <c r="AM1028" s="32">
        <f t="shared" si="454"/>
        <v>93</v>
      </c>
      <c r="AN1028" s="40">
        <f t="shared" si="455"/>
        <v>93</v>
      </c>
      <c r="AO1028" s="34" t="s">
        <v>2857</v>
      </c>
      <c r="AP1028" s="31">
        <v>2021</v>
      </c>
      <c r="AQ1028" s="31" t="s">
        <v>1875</v>
      </c>
      <c r="AR1028" s="31" t="s">
        <v>1322</v>
      </c>
      <c r="AS1028" s="31" t="s">
        <v>1323</v>
      </c>
      <c r="AT1028" s="31" t="s">
        <v>254</v>
      </c>
      <c r="AU1028" s="114" t="str">
        <f t="shared" si="457"/>
        <v>Cerrillo, J.L., 2021</v>
      </c>
      <c r="AV1028" s="34"/>
    </row>
    <row r="1029" spans="1:49" x14ac:dyDescent="0.3">
      <c r="A1029" s="31" t="s">
        <v>14</v>
      </c>
      <c r="B1029" s="40">
        <v>7</v>
      </c>
      <c r="C1029" s="32" t="s">
        <v>8</v>
      </c>
      <c r="D1029" s="31" t="str">
        <f t="shared" si="464"/>
        <v>NA</v>
      </c>
      <c r="E1029" s="32">
        <f t="shared" si="450"/>
        <v>7</v>
      </c>
      <c r="F1029" s="40">
        <v>1108</v>
      </c>
      <c r="G1029" s="32">
        <f t="shared" si="460"/>
        <v>15828.571428571429</v>
      </c>
      <c r="H1029" s="31" t="s">
        <v>63</v>
      </c>
      <c r="I1029" s="31" t="s">
        <v>1325</v>
      </c>
      <c r="J1029" s="31" t="s">
        <v>9</v>
      </c>
      <c r="M1029" s="31" t="s">
        <v>10</v>
      </c>
      <c r="N1029" s="31" t="s">
        <v>1449</v>
      </c>
      <c r="P1029" s="31" t="s">
        <v>199</v>
      </c>
      <c r="R1029" s="31" t="str">
        <f t="shared" si="459"/>
        <v>NA</v>
      </c>
      <c r="U1029" s="31" t="s">
        <v>1422</v>
      </c>
      <c r="V1029" s="31">
        <v>4</v>
      </c>
      <c r="W1029" s="31">
        <v>473</v>
      </c>
      <c r="X1029" s="31" t="s">
        <v>29</v>
      </c>
      <c r="Y1029" s="32" t="str">
        <f t="shared" si="458"/>
        <v>NA</v>
      </c>
      <c r="Z1029" s="32" t="str">
        <f t="shared" si="452"/>
        <v>NA</v>
      </c>
      <c r="AA1029" s="32" t="s">
        <v>8</v>
      </c>
      <c r="AB1029" s="31" t="s">
        <v>9</v>
      </c>
      <c r="AC1029" s="32">
        <f t="shared" si="461"/>
        <v>23.695652173913043</v>
      </c>
      <c r="AD1029" s="32">
        <f t="shared" si="462"/>
        <v>23.695652173913043</v>
      </c>
      <c r="AE1029" s="32" t="str">
        <f t="shared" si="463"/>
        <v>NA</v>
      </c>
      <c r="AF1029" s="32" t="str">
        <f t="shared" si="453"/>
        <v>NA</v>
      </c>
      <c r="AG1029" s="40" t="s">
        <v>8</v>
      </c>
      <c r="AH1029" s="32" t="s">
        <v>9</v>
      </c>
      <c r="AI1029" s="40" t="s">
        <v>8</v>
      </c>
      <c r="AJ1029" s="32" t="s">
        <v>9</v>
      </c>
      <c r="AK1029" s="40">
        <v>46</v>
      </c>
      <c r="AL1029" s="32" t="s">
        <v>9</v>
      </c>
      <c r="AM1029" s="32">
        <f t="shared" si="454"/>
        <v>46</v>
      </c>
      <c r="AN1029" s="40">
        <f t="shared" si="455"/>
        <v>46</v>
      </c>
      <c r="AO1029" s="34" t="s">
        <v>2857</v>
      </c>
      <c r="AP1029" s="31">
        <v>2021</v>
      </c>
      <c r="AQ1029" s="31" t="s">
        <v>1875</v>
      </c>
      <c r="AR1029" s="31" t="s">
        <v>1322</v>
      </c>
      <c r="AS1029" s="31" t="s">
        <v>1323</v>
      </c>
      <c r="AT1029" s="31" t="s">
        <v>254</v>
      </c>
      <c r="AU1029" s="114" t="str">
        <f t="shared" si="457"/>
        <v>Cerrillo, J.L., 2021</v>
      </c>
    </row>
    <row r="1030" spans="1:49" s="8" customFormat="1" x14ac:dyDescent="0.3">
      <c r="A1030" s="31" t="s">
        <v>2439</v>
      </c>
      <c r="B1030" s="40">
        <v>0.5</v>
      </c>
      <c r="C1030" s="32" t="s">
        <v>8</v>
      </c>
      <c r="D1030" s="31" t="str">
        <f t="shared" si="464"/>
        <v>NA</v>
      </c>
      <c r="E1030" s="32">
        <f t="shared" si="450"/>
        <v>0.5</v>
      </c>
      <c r="F1030" s="40">
        <v>1300</v>
      </c>
      <c r="G1030" s="32">
        <f t="shared" si="460"/>
        <v>260000</v>
      </c>
      <c r="H1030" s="31" t="s">
        <v>63</v>
      </c>
      <c r="I1030" s="31" t="s">
        <v>1329</v>
      </c>
      <c r="J1030" s="31" t="s">
        <v>1330</v>
      </c>
      <c r="K1030" s="31"/>
      <c r="L1030" s="31"/>
      <c r="M1030" s="31" t="s">
        <v>245</v>
      </c>
      <c r="N1030" s="31" t="s">
        <v>56</v>
      </c>
      <c r="O1030" s="31"/>
      <c r="P1030" s="31" t="s">
        <v>199</v>
      </c>
      <c r="Q1030" s="31"/>
      <c r="R1030" s="31" t="str">
        <f t="shared" si="459"/>
        <v>NA</v>
      </c>
      <c r="S1030" s="31"/>
      <c r="T1030" s="31"/>
      <c r="U1030" s="31" t="s">
        <v>1422</v>
      </c>
      <c r="V1030" s="31">
        <f>5/60</f>
        <v>8.3333333333333329E-2</v>
      </c>
      <c r="W1030" s="31">
        <v>298</v>
      </c>
      <c r="X1030" s="31" t="s">
        <v>17</v>
      </c>
      <c r="Y1030" s="32">
        <f t="shared" si="458"/>
        <v>1.1223999999999998</v>
      </c>
      <c r="Z1030" s="32" t="str">
        <f t="shared" si="452"/>
        <v>NA</v>
      </c>
      <c r="AA1030" s="32">
        <v>23</v>
      </c>
      <c r="AB1030" s="31" t="s">
        <v>9</v>
      </c>
      <c r="AC1030" s="32" t="str">
        <f t="shared" si="461"/>
        <v>NA</v>
      </c>
      <c r="AD1030" s="32">
        <f t="shared" si="462"/>
        <v>23</v>
      </c>
      <c r="AE1030" s="32" t="str">
        <f t="shared" si="463"/>
        <v>NA</v>
      </c>
      <c r="AF1030" s="32">
        <f t="shared" si="453"/>
        <v>48.8</v>
      </c>
      <c r="AG1030" s="40">
        <v>48.8</v>
      </c>
      <c r="AH1030" s="32" t="s">
        <v>9</v>
      </c>
      <c r="AI1030" s="40" t="s">
        <v>8</v>
      </c>
      <c r="AJ1030" s="32" t="s">
        <v>9</v>
      </c>
      <c r="AK1030" s="40" t="s">
        <v>8</v>
      </c>
      <c r="AL1030" s="32" t="s">
        <v>9</v>
      </c>
      <c r="AM1030" s="32">
        <f t="shared" si="454"/>
        <v>48.8</v>
      </c>
      <c r="AN1030" s="40">
        <f t="shared" si="455"/>
        <v>48.8</v>
      </c>
      <c r="AO1030" s="34" t="s">
        <v>2857</v>
      </c>
      <c r="AP1030" s="31">
        <v>2021</v>
      </c>
      <c r="AQ1030" s="31" t="s">
        <v>1876</v>
      </c>
      <c r="AR1030" s="31" t="s">
        <v>39</v>
      </c>
      <c r="AS1030" s="31" t="s">
        <v>1328</v>
      </c>
      <c r="AT1030" s="31" t="s">
        <v>1327</v>
      </c>
      <c r="AU1030" s="114" t="str">
        <f t="shared" si="457"/>
        <v>Gao, J., 2021</v>
      </c>
      <c r="AV1030" s="6"/>
      <c r="AW1030" s="43"/>
    </row>
    <row r="1031" spans="1:49" s="8" customFormat="1" x14ac:dyDescent="0.3">
      <c r="A1031" s="31" t="s">
        <v>2439</v>
      </c>
      <c r="B1031" s="40">
        <v>1</v>
      </c>
      <c r="C1031" s="32" t="s">
        <v>8</v>
      </c>
      <c r="D1031" s="31" t="str">
        <f t="shared" si="464"/>
        <v>NA</v>
      </c>
      <c r="E1031" s="32">
        <f t="shared" si="450"/>
        <v>1</v>
      </c>
      <c r="F1031" s="40">
        <v>1300</v>
      </c>
      <c r="G1031" s="32">
        <f t="shared" si="460"/>
        <v>130000</v>
      </c>
      <c r="H1031" s="31" t="s">
        <v>63</v>
      </c>
      <c r="I1031" s="31" t="s">
        <v>1329</v>
      </c>
      <c r="J1031" s="31" t="s">
        <v>1330</v>
      </c>
      <c r="K1031" s="31"/>
      <c r="L1031" s="31"/>
      <c r="M1031" s="31" t="s">
        <v>245</v>
      </c>
      <c r="N1031" s="31" t="s">
        <v>56</v>
      </c>
      <c r="O1031" s="31"/>
      <c r="P1031" s="31" t="s">
        <v>199</v>
      </c>
      <c r="Q1031" s="31"/>
      <c r="R1031" s="31" t="str">
        <f t="shared" si="459"/>
        <v>NA</v>
      </c>
      <c r="S1031" s="31"/>
      <c r="T1031" s="31"/>
      <c r="U1031" s="31" t="s">
        <v>1422</v>
      </c>
      <c r="V1031" s="31">
        <f>5/60</f>
        <v>8.3333333333333329E-2</v>
      </c>
      <c r="W1031" s="31">
        <v>298</v>
      </c>
      <c r="X1031" s="31" t="s">
        <v>17</v>
      </c>
      <c r="Y1031" s="32">
        <f t="shared" si="458"/>
        <v>1.12233</v>
      </c>
      <c r="Z1031" s="32" t="str">
        <f t="shared" si="452"/>
        <v>NA</v>
      </c>
      <c r="AA1031" s="32">
        <v>20.9</v>
      </c>
      <c r="AB1031" s="31" t="s">
        <v>9</v>
      </c>
      <c r="AC1031" s="32" t="str">
        <f t="shared" si="461"/>
        <v>NA</v>
      </c>
      <c r="AD1031" s="32">
        <f t="shared" si="462"/>
        <v>20.9</v>
      </c>
      <c r="AE1031" s="32" t="str">
        <f t="shared" si="463"/>
        <v>NA</v>
      </c>
      <c r="AF1031" s="32">
        <f t="shared" si="453"/>
        <v>53.7</v>
      </c>
      <c r="AG1031" s="40">
        <v>53.7</v>
      </c>
      <c r="AH1031" s="32" t="s">
        <v>9</v>
      </c>
      <c r="AI1031" s="40" t="s">
        <v>8</v>
      </c>
      <c r="AJ1031" s="32" t="s">
        <v>9</v>
      </c>
      <c r="AK1031" s="40" t="s">
        <v>8</v>
      </c>
      <c r="AL1031" s="32" t="s">
        <v>9</v>
      </c>
      <c r="AM1031" s="32">
        <f t="shared" si="454"/>
        <v>53.7</v>
      </c>
      <c r="AN1031" s="40">
        <f t="shared" si="455"/>
        <v>53.7</v>
      </c>
      <c r="AO1031" s="34" t="s">
        <v>2857</v>
      </c>
      <c r="AP1031" s="31">
        <v>2021</v>
      </c>
      <c r="AQ1031" s="31" t="s">
        <v>1876</v>
      </c>
      <c r="AR1031" s="31" t="s">
        <v>39</v>
      </c>
      <c r="AS1031" s="31" t="s">
        <v>1328</v>
      </c>
      <c r="AT1031" s="31" t="s">
        <v>1327</v>
      </c>
      <c r="AU1031" s="114" t="str">
        <f t="shared" si="457"/>
        <v>Gao, J., 2021</v>
      </c>
      <c r="AV1031" s="6"/>
      <c r="AW1031" s="43"/>
    </row>
    <row r="1032" spans="1:49" s="8" customFormat="1" x14ac:dyDescent="0.3">
      <c r="A1032" s="31" t="s">
        <v>2439</v>
      </c>
      <c r="B1032" s="40">
        <v>5</v>
      </c>
      <c r="C1032" s="32" t="s">
        <v>8</v>
      </c>
      <c r="D1032" s="31" t="str">
        <f t="shared" si="464"/>
        <v>NA</v>
      </c>
      <c r="E1032" s="32">
        <f t="shared" si="450"/>
        <v>5</v>
      </c>
      <c r="F1032" s="40">
        <v>1300</v>
      </c>
      <c r="G1032" s="32">
        <f t="shared" si="460"/>
        <v>26000</v>
      </c>
      <c r="H1032" s="31" t="s">
        <v>63</v>
      </c>
      <c r="I1032" s="31" t="s">
        <v>1329</v>
      </c>
      <c r="J1032" s="31" t="s">
        <v>1330</v>
      </c>
      <c r="K1032" s="31"/>
      <c r="L1032" s="31"/>
      <c r="M1032" s="31" t="s">
        <v>245</v>
      </c>
      <c r="N1032" s="31" t="s">
        <v>56</v>
      </c>
      <c r="O1032" s="31"/>
      <c r="P1032" s="31" t="s">
        <v>199</v>
      </c>
      <c r="Q1032" s="31"/>
      <c r="R1032" s="31" t="str">
        <f t="shared" si="459"/>
        <v>NA</v>
      </c>
      <c r="S1032" s="31"/>
      <c r="T1032" s="31"/>
      <c r="U1032" s="31" t="s">
        <v>1422</v>
      </c>
      <c r="V1032" s="31">
        <f>5/60</f>
        <v>8.3333333333333329E-2</v>
      </c>
      <c r="W1032" s="31">
        <v>298</v>
      </c>
      <c r="X1032" s="31" t="s">
        <v>17</v>
      </c>
      <c r="Y1032" s="32">
        <f t="shared" si="458"/>
        <v>1.1186000000000003</v>
      </c>
      <c r="Z1032" s="32" t="str">
        <f t="shared" si="452"/>
        <v>NA</v>
      </c>
      <c r="AA1032" s="32">
        <v>11.9</v>
      </c>
      <c r="AB1032" s="31" t="s">
        <v>9</v>
      </c>
      <c r="AC1032" s="32" t="str">
        <f t="shared" si="461"/>
        <v>NA</v>
      </c>
      <c r="AD1032" s="32">
        <f t="shared" si="462"/>
        <v>11.9</v>
      </c>
      <c r="AE1032" s="32" t="str">
        <f t="shared" si="463"/>
        <v>NA</v>
      </c>
      <c r="AF1032" s="32">
        <f t="shared" si="453"/>
        <v>94</v>
      </c>
      <c r="AG1032" s="40">
        <v>94</v>
      </c>
      <c r="AH1032" s="32" t="s">
        <v>9</v>
      </c>
      <c r="AI1032" s="40" t="s">
        <v>8</v>
      </c>
      <c r="AJ1032" s="32" t="s">
        <v>9</v>
      </c>
      <c r="AK1032" s="40" t="s">
        <v>8</v>
      </c>
      <c r="AL1032" s="32" t="s">
        <v>9</v>
      </c>
      <c r="AM1032" s="32">
        <f t="shared" si="454"/>
        <v>94</v>
      </c>
      <c r="AN1032" s="40">
        <f t="shared" si="455"/>
        <v>94</v>
      </c>
      <c r="AO1032" s="34" t="s">
        <v>2857</v>
      </c>
      <c r="AP1032" s="31">
        <v>2021</v>
      </c>
      <c r="AQ1032" s="31" t="s">
        <v>1876</v>
      </c>
      <c r="AR1032" s="31" t="s">
        <v>39</v>
      </c>
      <c r="AS1032" s="31" t="s">
        <v>1328</v>
      </c>
      <c r="AT1032" s="31" t="s">
        <v>1327</v>
      </c>
      <c r="AU1032" s="114" t="str">
        <f t="shared" si="457"/>
        <v>Gao, J., 2021</v>
      </c>
      <c r="AV1032" s="6"/>
      <c r="AW1032" s="43"/>
    </row>
    <row r="1033" spans="1:49" s="8" customFormat="1" x14ac:dyDescent="0.3">
      <c r="A1033" s="31" t="s">
        <v>2439</v>
      </c>
      <c r="B1033" s="40">
        <v>10</v>
      </c>
      <c r="C1033" s="32" t="s">
        <v>8</v>
      </c>
      <c r="D1033" s="31" t="str">
        <f t="shared" si="464"/>
        <v>NA</v>
      </c>
      <c r="E1033" s="32">
        <f t="shared" si="450"/>
        <v>10</v>
      </c>
      <c r="F1033" s="40">
        <v>1300</v>
      </c>
      <c r="G1033" s="32">
        <f t="shared" si="460"/>
        <v>13000</v>
      </c>
      <c r="H1033" s="31" t="s">
        <v>63</v>
      </c>
      <c r="I1033" s="31" t="s">
        <v>1329</v>
      </c>
      <c r="J1033" s="31" t="s">
        <v>1330</v>
      </c>
      <c r="K1033" s="31"/>
      <c r="L1033" s="31"/>
      <c r="M1033" s="31" t="s">
        <v>245</v>
      </c>
      <c r="N1033" s="31" t="s">
        <v>56</v>
      </c>
      <c r="O1033" s="31"/>
      <c r="P1033" s="31" t="s">
        <v>199</v>
      </c>
      <c r="Q1033" s="31"/>
      <c r="R1033" s="31" t="str">
        <f t="shared" si="459"/>
        <v>NA</v>
      </c>
      <c r="S1033" s="31"/>
      <c r="T1033" s="31"/>
      <c r="U1033" s="31" t="s">
        <v>1422</v>
      </c>
      <c r="V1033" s="31">
        <f>5/60</f>
        <v>8.3333333333333329E-2</v>
      </c>
      <c r="W1033" s="31">
        <v>298</v>
      </c>
      <c r="X1033" s="31" t="s">
        <v>17</v>
      </c>
      <c r="Y1033" s="32">
        <f t="shared" si="458"/>
        <v>1.1276300000000001</v>
      </c>
      <c r="Z1033" s="32" t="str">
        <f t="shared" si="452"/>
        <v>NA</v>
      </c>
      <c r="AA1033" s="32">
        <v>8.9</v>
      </c>
      <c r="AB1033" s="31" t="s">
        <v>9</v>
      </c>
      <c r="AC1033" s="32" t="str">
        <f t="shared" si="461"/>
        <v>NA</v>
      </c>
      <c r="AD1033" s="32">
        <f t="shared" si="462"/>
        <v>8.9</v>
      </c>
      <c r="AE1033" s="32" t="str">
        <f t="shared" si="463"/>
        <v>NA</v>
      </c>
      <c r="AF1033" s="32">
        <f t="shared" si="453"/>
        <v>126.7</v>
      </c>
      <c r="AG1033" s="40">
        <v>126.7</v>
      </c>
      <c r="AH1033" s="32" t="s">
        <v>9</v>
      </c>
      <c r="AI1033" s="40" t="s">
        <v>8</v>
      </c>
      <c r="AJ1033" s="32" t="s">
        <v>9</v>
      </c>
      <c r="AK1033" s="40" t="s">
        <v>8</v>
      </c>
      <c r="AL1033" s="32" t="s">
        <v>9</v>
      </c>
      <c r="AM1033" s="32">
        <f t="shared" si="454"/>
        <v>126.7</v>
      </c>
      <c r="AN1033" s="40">
        <f t="shared" si="455"/>
        <v>126.7</v>
      </c>
      <c r="AO1033" s="34" t="s">
        <v>2857</v>
      </c>
      <c r="AP1033" s="31">
        <v>2021</v>
      </c>
      <c r="AQ1033" s="31" t="s">
        <v>1876</v>
      </c>
      <c r="AR1033" s="31" t="s">
        <v>39</v>
      </c>
      <c r="AS1033" s="31" t="s">
        <v>1328</v>
      </c>
      <c r="AT1033" s="31" t="s">
        <v>1327</v>
      </c>
      <c r="AU1033" s="114" t="str">
        <f t="shared" si="457"/>
        <v>Gao, J., 2021</v>
      </c>
      <c r="AV1033" s="6"/>
      <c r="AW1033" s="43"/>
    </row>
    <row r="1034" spans="1:49" s="8" customFormat="1" x14ac:dyDescent="0.3">
      <c r="A1034" s="31" t="s">
        <v>2439</v>
      </c>
      <c r="B1034" s="40">
        <v>15</v>
      </c>
      <c r="C1034" s="32" t="s">
        <v>8</v>
      </c>
      <c r="D1034" s="31" t="str">
        <f t="shared" si="464"/>
        <v>NA</v>
      </c>
      <c r="E1034" s="32">
        <f t="shared" si="450"/>
        <v>15</v>
      </c>
      <c r="F1034" s="40">
        <v>1300</v>
      </c>
      <c r="G1034" s="32">
        <f t="shared" si="460"/>
        <v>8666.6666666666661</v>
      </c>
      <c r="H1034" s="31" t="s">
        <v>63</v>
      </c>
      <c r="I1034" s="31" t="s">
        <v>1329</v>
      </c>
      <c r="J1034" s="31" t="s">
        <v>1330</v>
      </c>
      <c r="K1034" s="31"/>
      <c r="L1034" s="31"/>
      <c r="M1034" s="31" t="s">
        <v>245</v>
      </c>
      <c r="N1034" s="31" t="s">
        <v>56</v>
      </c>
      <c r="O1034" s="31"/>
      <c r="P1034" s="31" t="s">
        <v>199</v>
      </c>
      <c r="Q1034" s="31"/>
      <c r="R1034" s="31" t="str">
        <f t="shared" si="459"/>
        <v>NA</v>
      </c>
      <c r="S1034" s="31"/>
      <c r="T1034" s="31"/>
      <c r="U1034" s="31" t="s">
        <v>1422</v>
      </c>
      <c r="V1034" s="31">
        <f>5/60</f>
        <v>8.3333333333333329E-2</v>
      </c>
      <c r="W1034" s="31">
        <v>298</v>
      </c>
      <c r="X1034" s="31" t="s">
        <v>17</v>
      </c>
      <c r="Y1034" s="32">
        <f t="shared" si="458"/>
        <v>1.1226599999999998</v>
      </c>
      <c r="Z1034" s="32" t="str">
        <f t="shared" si="452"/>
        <v>NA</v>
      </c>
      <c r="AA1034" s="32">
        <v>6.3</v>
      </c>
      <c r="AB1034" s="31" t="s">
        <v>9</v>
      </c>
      <c r="AC1034" s="32" t="str">
        <f t="shared" si="461"/>
        <v>NA</v>
      </c>
      <c r="AD1034" s="32">
        <f t="shared" si="462"/>
        <v>6.3</v>
      </c>
      <c r="AE1034" s="32" t="str">
        <f t="shared" si="463"/>
        <v>NA</v>
      </c>
      <c r="AF1034" s="32">
        <f t="shared" si="453"/>
        <v>178.2</v>
      </c>
      <c r="AG1034" s="40">
        <v>178.2</v>
      </c>
      <c r="AH1034" s="32" t="s">
        <v>9</v>
      </c>
      <c r="AI1034" s="40" t="s">
        <v>8</v>
      </c>
      <c r="AJ1034" s="32" t="s">
        <v>9</v>
      </c>
      <c r="AK1034" s="40" t="s">
        <v>8</v>
      </c>
      <c r="AL1034" s="32" t="s">
        <v>9</v>
      </c>
      <c r="AM1034" s="32">
        <f t="shared" si="454"/>
        <v>178.2</v>
      </c>
      <c r="AN1034" s="40">
        <f t="shared" si="455"/>
        <v>178.2</v>
      </c>
      <c r="AO1034" s="34" t="s">
        <v>2857</v>
      </c>
      <c r="AP1034" s="31">
        <v>2021</v>
      </c>
      <c r="AQ1034" s="31" t="s">
        <v>1876</v>
      </c>
      <c r="AR1034" s="31" t="s">
        <v>39</v>
      </c>
      <c r="AS1034" s="31" t="s">
        <v>1328</v>
      </c>
      <c r="AT1034" s="31" t="s">
        <v>1327</v>
      </c>
      <c r="AU1034" s="114" t="str">
        <f t="shared" si="457"/>
        <v>Gao, J., 2021</v>
      </c>
      <c r="AV1034" s="6"/>
      <c r="AW1034" s="43"/>
    </row>
    <row r="1035" spans="1:49" s="8" customFormat="1" x14ac:dyDescent="0.3">
      <c r="A1035" s="31" t="s">
        <v>2439</v>
      </c>
      <c r="B1035" s="40">
        <v>3</v>
      </c>
      <c r="C1035" s="32">
        <v>2.82</v>
      </c>
      <c r="D1035" s="31">
        <f t="shared" si="464"/>
        <v>6.0000000000000053E-2</v>
      </c>
      <c r="E1035" s="32">
        <f t="shared" ref="E1035:E1098" si="465">IF(B1035="NA",C1035,B1035)</f>
        <v>3</v>
      </c>
      <c r="F1035" s="40"/>
      <c r="G1035" s="32" t="s">
        <v>8</v>
      </c>
      <c r="H1035" s="31" t="s">
        <v>86</v>
      </c>
      <c r="I1035" s="31" t="s">
        <v>1333</v>
      </c>
      <c r="J1035" s="31" t="s">
        <v>1205</v>
      </c>
      <c r="K1035" s="31">
        <v>773</v>
      </c>
      <c r="L1035" s="31">
        <v>3</v>
      </c>
      <c r="M1035" s="31" t="s">
        <v>10</v>
      </c>
      <c r="N1035" s="31" t="s">
        <v>16</v>
      </c>
      <c r="O1035" s="31"/>
      <c r="P1035" s="31" t="s">
        <v>199</v>
      </c>
      <c r="Q1035" s="39">
        <v>7.5</v>
      </c>
      <c r="R1035" s="31" t="str">
        <f t="shared" si="459"/>
        <v>NA</v>
      </c>
      <c r="S1035" s="31">
        <v>2</v>
      </c>
      <c r="T1035" s="31">
        <v>773</v>
      </c>
      <c r="U1035" s="31" t="s">
        <v>1422</v>
      </c>
      <c r="V1035" s="31">
        <v>1</v>
      </c>
      <c r="W1035" s="31">
        <v>473</v>
      </c>
      <c r="X1035" s="31" t="s">
        <v>17</v>
      </c>
      <c r="Y1035" s="32" t="str">
        <f t="shared" ref="Y1035:Y1066" si="466">IF(AND(X1035="CO Chemisorption",AA1035&lt;&gt;"NA",AG1035&lt;&gt;"NA"),AA1035*AG1035*0.001,"NA")</f>
        <v>NA</v>
      </c>
      <c r="Z1035" s="32" t="str">
        <f t="shared" ref="Z1035:Z1098" si="467">IF(AND(X1035="H2 Chemisorption",AA1035&lt;&gt;"NA",AG1035&lt;&gt;"NA"),AA1035*AG1035*0.001,"NA")</f>
        <v>NA</v>
      </c>
      <c r="AA1035" s="32">
        <v>83.8</v>
      </c>
      <c r="AB1035" s="31" t="s">
        <v>9</v>
      </c>
      <c r="AC1035" s="32" t="str">
        <f t="shared" si="461"/>
        <v>NA</v>
      </c>
      <c r="AD1035" s="32">
        <f t="shared" si="462"/>
        <v>83.8</v>
      </c>
      <c r="AE1035" s="32">
        <f t="shared" si="463"/>
        <v>13.007159904534607</v>
      </c>
      <c r="AF1035" s="32">
        <f t="shared" ref="AF1035:AF1098" si="468">IF(AND(AG1035="NA",AE1035&lt;&gt;"NA"),AE1035,AG1035)</f>
        <v>13.007159904534607</v>
      </c>
      <c r="AG1035" s="40" t="s">
        <v>8</v>
      </c>
      <c r="AH1035" s="32" t="s">
        <v>9</v>
      </c>
      <c r="AI1035" s="40" t="s">
        <v>8</v>
      </c>
      <c r="AJ1035" s="32" t="s">
        <v>9</v>
      </c>
      <c r="AK1035" s="40" t="s">
        <v>8</v>
      </c>
      <c r="AL1035" s="32" t="s">
        <v>9</v>
      </c>
      <c r="AM1035" s="32">
        <f t="shared" ref="AM1035:AM1098" si="469">IF(AND(AF1035="NA",AK1035&lt;&gt;"NA"),AK1035,AF1035)</f>
        <v>13.007159904534607</v>
      </c>
      <c r="AN1035" s="40">
        <f t="shared" ref="AN1035:AN1098" si="470">IF(AND(AM1035="NA",AI1035&lt;&gt;"NA"),AI1035,AM1035)</f>
        <v>13.007159904534607</v>
      </c>
      <c r="AO1035" s="31" t="s">
        <v>2854</v>
      </c>
      <c r="AP1035" s="31">
        <v>2021</v>
      </c>
      <c r="AQ1035" s="31" t="s">
        <v>1331</v>
      </c>
      <c r="AR1035" s="31" t="s">
        <v>11</v>
      </c>
      <c r="AS1035" s="31" t="s">
        <v>1332</v>
      </c>
      <c r="AT1035" s="31" t="s">
        <v>288</v>
      </c>
      <c r="AU1035" s="114" t="str">
        <f t="shared" si="457"/>
        <v>Zhou, G., 2021</v>
      </c>
      <c r="AV1035" s="6"/>
      <c r="AW1035" s="43" t="s">
        <v>1338</v>
      </c>
    </row>
    <row r="1036" spans="1:49" s="8" customFormat="1" x14ac:dyDescent="0.3">
      <c r="A1036" s="31" t="s">
        <v>2439</v>
      </c>
      <c r="B1036" s="40">
        <v>3</v>
      </c>
      <c r="C1036" s="32">
        <v>2.87</v>
      </c>
      <c r="D1036" s="31">
        <f t="shared" si="464"/>
        <v>4.33333333333333E-2</v>
      </c>
      <c r="E1036" s="32">
        <f t="shared" si="465"/>
        <v>3</v>
      </c>
      <c r="F1036" s="40"/>
      <c r="G1036" s="32" t="s">
        <v>8</v>
      </c>
      <c r="H1036" s="31" t="s">
        <v>86</v>
      </c>
      <c r="I1036" s="31" t="s">
        <v>1334</v>
      </c>
      <c r="J1036" s="31" t="s">
        <v>1205</v>
      </c>
      <c r="K1036" s="31"/>
      <c r="L1036" s="31"/>
      <c r="M1036" s="31" t="s">
        <v>10</v>
      </c>
      <c r="N1036" s="31" t="s">
        <v>16</v>
      </c>
      <c r="O1036" s="31"/>
      <c r="P1036" s="31" t="s">
        <v>199</v>
      </c>
      <c r="Q1036" s="39">
        <v>7.5</v>
      </c>
      <c r="R1036" s="31" t="str">
        <f t="shared" si="459"/>
        <v>NA</v>
      </c>
      <c r="S1036" s="31">
        <v>2</v>
      </c>
      <c r="T1036" s="31">
        <v>773</v>
      </c>
      <c r="U1036" s="31" t="s">
        <v>1422</v>
      </c>
      <c r="V1036" s="31">
        <v>1</v>
      </c>
      <c r="W1036" s="31">
        <v>473</v>
      </c>
      <c r="X1036" s="31" t="s">
        <v>17</v>
      </c>
      <c r="Y1036" s="32" t="str">
        <f t="shared" si="466"/>
        <v>NA</v>
      </c>
      <c r="Z1036" s="32" t="str">
        <f t="shared" si="467"/>
        <v>NA</v>
      </c>
      <c r="AA1036" s="32">
        <v>72.599999999999994</v>
      </c>
      <c r="AB1036" s="31" t="s">
        <v>9</v>
      </c>
      <c r="AC1036" s="32" t="str">
        <f t="shared" si="461"/>
        <v>NA</v>
      </c>
      <c r="AD1036" s="32">
        <f t="shared" si="462"/>
        <v>72.599999999999994</v>
      </c>
      <c r="AE1036" s="32">
        <f t="shared" si="463"/>
        <v>15.013774104683197</v>
      </c>
      <c r="AF1036" s="32">
        <f t="shared" si="468"/>
        <v>15.013774104683197</v>
      </c>
      <c r="AG1036" s="40" t="s">
        <v>8</v>
      </c>
      <c r="AH1036" s="32" t="s">
        <v>9</v>
      </c>
      <c r="AI1036" s="40" t="s">
        <v>8</v>
      </c>
      <c r="AJ1036" s="32" t="s">
        <v>9</v>
      </c>
      <c r="AK1036" s="40" t="s">
        <v>8</v>
      </c>
      <c r="AL1036" s="32" t="s">
        <v>9</v>
      </c>
      <c r="AM1036" s="32">
        <f t="shared" si="469"/>
        <v>15.013774104683197</v>
      </c>
      <c r="AN1036" s="40">
        <f t="shared" si="470"/>
        <v>15.013774104683197</v>
      </c>
      <c r="AO1036" s="31" t="s">
        <v>2854</v>
      </c>
      <c r="AP1036" s="31">
        <v>2021</v>
      </c>
      <c r="AQ1036" s="31" t="s">
        <v>1331</v>
      </c>
      <c r="AR1036" s="31" t="s">
        <v>11</v>
      </c>
      <c r="AS1036" s="31" t="s">
        <v>1332</v>
      </c>
      <c r="AT1036" s="31" t="s">
        <v>288</v>
      </c>
      <c r="AU1036" s="114" t="str">
        <f t="shared" si="457"/>
        <v>Zhou, G., 2021</v>
      </c>
      <c r="AV1036" s="6"/>
      <c r="AW1036" s="43" t="s">
        <v>1338</v>
      </c>
    </row>
    <row r="1037" spans="1:49" s="8" customFormat="1" x14ac:dyDescent="0.3">
      <c r="A1037" s="31" t="s">
        <v>2439</v>
      </c>
      <c r="B1037" s="40">
        <v>3</v>
      </c>
      <c r="C1037" s="32">
        <v>2.76</v>
      </c>
      <c r="D1037" s="31">
        <f t="shared" si="464"/>
        <v>8.0000000000000071E-2</v>
      </c>
      <c r="E1037" s="32">
        <f t="shared" si="465"/>
        <v>3</v>
      </c>
      <c r="F1037" s="40"/>
      <c r="G1037" s="32" t="s">
        <v>8</v>
      </c>
      <c r="H1037" s="31" t="s">
        <v>86</v>
      </c>
      <c r="I1037" s="31" t="s">
        <v>1335</v>
      </c>
      <c r="J1037" s="31" t="s">
        <v>1205</v>
      </c>
      <c r="K1037" s="31">
        <v>773</v>
      </c>
      <c r="L1037" s="31">
        <v>3</v>
      </c>
      <c r="M1037" s="31" t="s">
        <v>10</v>
      </c>
      <c r="N1037" s="31" t="s">
        <v>16</v>
      </c>
      <c r="O1037" s="31"/>
      <c r="P1037" s="31" t="s">
        <v>199</v>
      </c>
      <c r="Q1037" s="39">
        <v>7.5</v>
      </c>
      <c r="R1037" s="31" t="str">
        <f t="shared" si="459"/>
        <v>NA</v>
      </c>
      <c r="S1037" s="31">
        <v>2</v>
      </c>
      <c r="T1037" s="31">
        <v>773</v>
      </c>
      <c r="U1037" s="31" t="s">
        <v>1422</v>
      </c>
      <c r="V1037" s="31">
        <v>1</v>
      </c>
      <c r="W1037" s="31">
        <v>473</v>
      </c>
      <c r="X1037" s="31" t="s">
        <v>17</v>
      </c>
      <c r="Y1037" s="32" t="str">
        <f t="shared" si="466"/>
        <v>NA</v>
      </c>
      <c r="Z1037" s="32" t="str">
        <f t="shared" si="467"/>
        <v>NA</v>
      </c>
      <c r="AA1037" s="32">
        <v>61.1</v>
      </c>
      <c r="AB1037" s="31" t="s">
        <v>9</v>
      </c>
      <c r="AC1037" s="32" t="str">
        <f t="shared" si="461"/>
        <v>NA</v>
      </c>
      <c r="AD1037" s="32">
        <f t="shared" si="462"/>
        <v>61.1</v>
      </c>
      <c r="AE1037" s="32">
        <f t="shared" si="463"/>
        <v>17.839607201309327</v>
      </c>
      <c r="AF1037" s="32">
        <f t="shared" si="468"/>
        <v>17.839607201309327</v>
      </c>
      <c r="AG1037" s="40" t="s">
        <v>8</v>
      </c>
      <c r="AH1037" s="32" t="s">
        <v>9</v>
      </c>
      <c r="AI1037" s="40" t="s">
        <v>8</v>
      </c>
      <c r="AJ1037" s="32" t="s">
        <v>9</v>
      </c>
      <c r="AK1037" s="40" t="s">
        <v>8</v>
      </c>
      <c r="AL1037" s="32" t="s">
        <v>9</v>
      </c>
      <c r="AM1037" s="32">
        <f t="shared" si="469"/>
        <v>17.839607201309327</v>
      </c>
      <c r="AN1037" s="40">
        <f t="shared" si="470"/>
        <v>17.839607201309327</v>
      </c>
      <c r="AO1037" s="31" t="s">
        <v>2854</v>
      </c>
      <c r="AP1037" s="31">
        <v>2021</v>
      </c>
      <c r="AQ1037" s="31" t="s">
        <v>1331</v>
      </c>
      <c r="AR1037" s="31" t="s">
        <v>11</v>
      </c>
      <c r="AS1037" s="31" t="s">
        <v>1332</v>
      </c>
      <c r="AT1037" s="31" t="s">
        <v>288</v>
      </c>
      <c r="AU1037" s="114" t="str">
        <f t="shared" si="457"/>
        <v>Zhou, G., 2021</v>
      </c>
      <c r="AV1037" s="6"/>
      <c r="AW1037" s="43" t="s">
        <v>1338</v>
      </c>
    </row>
    <row r="1038" spans="1:49" s="8" customFormat="1" x14ac:dyDescent="0.3">
      <c r="A1038" s="31" t="s">
        <v>2439</v>
      </c>
      <c r="B1038" s="40">
        <v>3</v>
      </c>
      <c r="C1038" s="32">
        <v>2.88</v>
      </c>
      <c r="D1038" s="31">
        <f t="shared" si="464"/>
        <v>4.0000000000000036E-2</v>
      </c>
      <c r="E1038" s="32">
        <f t="shared" si="465"/>
        <v>3</v>
      </c>
      <c r="F1038" s="40"/>
      <c r="G1038" s="32" t="s">
        <v>8</v>
      </c>
      <c r="H1038" s="31" t="s">
        <v>86</v>
      </c>
      <c r="I1038" s="31" t="s">
        <v>1336</v>
      </c>
      <c r="J1038" s="31" t="s">
        <v>1205</v>
      </c>
      <c r="K1038" s="31">
        <v>773</v>
      </c>
      <c r="L1038" s="31">
        <v>3</v>
      </c>
      <c r="M1038" s="31" t="s">
        <v>10</v>
      </c>
      <c r="N1038" s="31" t="s">
        <v>16</v>
      </c>
      <c r="O1038" s="31"/>
      <c r="P1038" s="31" t="s">
        <v>199</v>
      </c>
      <c r="Q1038" s="39">
        <v>7.5</v>
      </c>
      <c r="R1038" s="31" t="str">
        <f t="shared" si="459"/>
        <v>NA</v>
      </c>
      <c r="S1038" s="31">
        <v>2</v>
      </c>
      <c r="T1038" s="31">
        <v>773</v>
      </c>
      <c r="U1038" s="31" t="s">
        <v>1422</v>
      </c>
      <c r="V1038" s="31">
        <v>1</v>
      </c>
      <c r="W1038" s="31">
        <v>473</v>
      </c>
      <c r="X1038" s="31" t="s">
        <v>17</v>
      </c>
      <c r="Y1038" s="32" t="str">
        <f t="shared" si="466"/>
        <v>NA</v>
      </c>
      <c r="Z1038" s="32" t="str">
        <f t="shared" si="467"/>
        <v>NA</v>
      </c>
      <c r="AA1038" s="32">
        <v>56.9</v>
      </c>
      <c r="AB1038" s="31" t="s">
        <v>9</v>
      </c>
      <c r="AC1038" s="32" t="str">
        <f t="shared" si="461"/>
        <v>NA</v>
      </c>
      <c r="AD1038" s="32">
        <f t="shared" si="462"/>
        <v>56.9</v>
      </c>
      <c r="AE1038" s="32">
        <f t="shared" si="463"/>
        <v>19.156414762741651</v>
      </c>
      <c r="AF1038" s="32">
        <f t="shared" si="468"/>
        <v>19.156414762741651</v>
      </c>
      <c r="AG1038" s="40" t="s">
        <v>8</v>
      </c>
      <c r="AH1038" s="32" t="s">
        <v>9</v>
      </c>
      <c r="AI1038" s="40" t="s">
        <v>8</v>
      </c>
      <c r="AJ1038" s="32" t="s">
        <v>9</v>
      </c>
      <c r="AK1038" s="40" t="s">
        <v>8</v>
      </c>
      <c r="AL1038" s="32" t="s">
        <v>9</v>
      </c>
      <c r="AM1038" s="32">
        <f t="shared" si="469"/>
        <v>19.156414762741651</v>
      </c>
      <c r="AN1038" s="40">
        <f t="shared" si="470"/>
        <v>19.156414762741651</v>
      </c>
      <c r="AO1038" s="31" t="s">
        <v>2854</v>
      </c>
      <c r="AP1038" s="31">
        <v>2021</v>
      </c>
      <c r="AQ1038" s="31" t="s">
        <v>1331</v>
      </c>
      <c r="AR1038" s="31" t="s">
        <v>11</v>
      </c>
      <c r="AS1038" s="31" t="s">
        <v>1332</v>
      </c>
      <c r="AT1038" s="31" t="s">
        <v>288</v>
      </c>
      <c r="AU1038" s="114" t="str">
        <f t="shared" si="457"/>
        <v>Zhou, G., 2021</v>
      </c>
      <c r="AV1038" s="6"/>
      <c r="AW1038" s="43" t="s">
        <v>1338</v>
      </c>
    </row>
    <row r="1039" spans="1:49" s="8" customFormat="1" x14ac:dyDescent="0.3">
      <c r="A1039" s="31" t="s">
        <v>2439</v>
      </c>
      <c r="B1039" s="40">
        <v>3</v>
      </c>
      <c r="C1039" s="32">
        <v>2.88</v>
      </c>
      <c r="D1039" s="31">
        <f t="shared" si="464"/>
        <v>4.0000000000000036E-2</v>
      </c>
      <c r="E1039" s="32">
        <f t="shared" si="465"/>
        <v>3</v>
      </c>
      <c r="F1039" s="40"/>
      <c r="G1039" s="32" t="s">
        <v>8</v>
      </c>
      <c r="H1039" s="31" t="s">
        <v>86</v>
      </c>
      <c r="I1039" s="31" t="s">
        <v>1337</v>
      </c>
      <c r="J1039" s="31" t="s">
        <v>9</v>
      </c>
      <c r="K1039" s="31">
        <v>773</v>
      </c>
      <c r="L1039" s="31">
        <v>3</v>
      </c>
      <c r="M1039" s="31" t="s">
        <v>10</v>
      </c>
      <c r="N1039" s="31" t="s">
        <v>16</v>
      </c>
      <c r="O1039" s="31"/>
      <c r="P1039" s="31" t="s">
        <v>199</v>
      </c>
      <c r="Q1039" s="39">
        <v>7.5</v>
      </c>
      <c r="R1039" s="31" t="str">
        <f t="shared" si="459"/>
        <v>NA</v>
      </c>
      <c r="S1039" s="31">
        <v>2</v>
      </c>
      <c r="T1039" s="31">
        <v>773</v>
      </c>
      <c r="U1039" s="31" t="s">
        <v>1422</v>
      </c>
      <c r="V1039" s="31">
        <v>1</v>
      </c>
      <c r="W1039" s="31">
        <v>473</v>
      </c>
      <c r="X1039" s="31" t="s">
        <v>17</v>
      </c>
      <c r="Y1039" s="32" t="str">
        <f t="shared" si="466"/>
        <v>NA</v>
      </c>
      <c r="Z1039" s="32" t="str">
        <f t="shared" si="467"/>
        <v>NA</v>
      </c>
      <c r="AA1039" s="32">
        <v>40.6</v>
      </c>
      <c r="AB1039" s="31" t="s">
        <v>9</v>
      </c>
      <c r="AC1039" s="32" t="str">
        <f t="shared" si="461"/>
        <v>NA</v>
      </c>
      <c r="AD1039" s="32">
        <f t="shared" si="462"/>
        <v>40.6</v>
      </c>
      <c r="AE1039" s="32">
        <f t="shared" si="463"/>
        <v>26.847290640394089</v>
      </c>
      <c r="AF1039" s="32">
        <f t="shared" si="468"/>
        <v>26.847290640394089</v>
      </c>
      <c r="AG1039" s="40" t="s">
        <v>8</v>
      </c>
      <c r="AH1039" s="32" t="s">
        <v>9</v>
      </c>
      <c r="AI1039" s="40" t="s">
        <v>8</v>
      </c>
      <c r="AJ1039" s="32" t="s">
        <v>9</v>
      </c>
      <c r="AK1039" s="40" t="s">
        <v>8</v>
      </c>
      <c r="AL1039" s="32" t="s">
        <v>9</v>
      </c>
      <c r="AM1039" s="32">
        <f t="shared" si="469"/>
        <v>26.847290640394089</v>
      </c>
      <c r="AN1039" s="40">
        <f t="shared" si="470"/>
        <v>26.847290640394089</v>
      </c>
      <c r="AO1039" s="31" t="s">
        <v>2854</v>
      </c>
      <c r="AP1039" s="31">
        <v>2021</v>
      </c>
      <c r="AQ1039" s="31" t="s">
        <v>1331</v>
      </c>
      <c r="AR1039" s="31" t="s">
        <v>11</v>
      </c>
      <c r="AS1039" s="31" t="s">
        <v>1332</v>
      </c>
      <c r="AT1039" s="31" t="s">
        <v>288</v>
      </c>
      <c r="AU1039" s="114" t="str">
        <f t="shared" si="457"/>
        <v>Zhou, G., 2021</v>
      </c>
      <c r="AV1039" s="6"/>
      <c r="AW1039" s="43" t="s">
        <v>1338</v>
      </c>
    </row>
    <row r="1040" spans="1:49" s="8" customFormat="1" x14ac:dyDescent="0.3">
      <c r="A1040" s="34" t="s">
        <v>88</v>
      </c>
      <c r="B1040" s="99">
        <v>3</v>
      </c>
      <c r="C1040" s="83">
        <v>1.97</v>
      </c>
      <c r="D1040" s="31">
        <f t="shared" si="464"/>
        <v>0.34333333333333332</v>
      </c>
      <c r="E1040" s="32">
        <f t="shared" si="465"/>
        <v>3</v>
      </c>
      <c r="F1040" s="99">
        <v>230</v>
      </c>
      <c r="G1040" s="32">
        <f t="shared" si="460"/>
        <v>7666.666666666667</v>
      </c>
      <c r="H1040" s="34" t="s">
        <v>1414</v>
      </c>
      <c r="I1040" s="34" t="s">
        <v>1459</v>
      </c>
      <c r="J1040" s="34" t="s">
        <v>9</v>
      </c>
      <c r="K1040" s="31"/>
      <c r="L1040" s="31"/>
      <c r="M1040" s="34" t="s">
        <v>10</v>
      </c>
      <c r="N1040" s="34" t="s">
        <v>56</v>
      </c>
      <c r="O1040" s="81">
        <v>10</v>
      </c>
      <c r="P1040" s="34" t="s">
        <v>89</v>
      </c>
      <c r="Q1040" s="82">
        <v>7.5</v>
      </c>
      <c r="R1040" s="31">
        <f t="shared" si="459"/>
        <v>-2.5</v>
      </c>
      <c r="S1040" s="34">
        <v>5</v>
      </c>
      <c r="T1040" s="34">
        <v>773</v>
      </c>
      <c r="U1040" s="34" t="s">
        <v>1422</v>
      </c>
      <c r="V1040" s="34">
        <v>1</v>
      </c>
      <c r="W1040" s="34">
        <v>573</v>
      </c>
      <c r="X1040" s="34" t="s">
        <v>29</v>
      </c>
      <c r="Y1040" s="32" t="str">
        <f t="shared" si="466"/>
        <v>NA</v>
      </c>
      <c r="Z1040" s="32" t="str">
        <f t="shared" si="467"/>
        <v>NA</v>
      </c>
      <c r="AA1040" s="32" t="s">
        <v>8</v>
      </c>
      <c r="AB1040" s="34" t="s">
        <v>9</v>
      </c>
      <c r="AC1040" s="32">
        <f t="shared" si="461"/>
        <v>27.25</v>
      </c>
      <c r="AD1040" s="32">
        <f t="shared" si="462"/>
        <v>27.25</v>
      </c>
      <c r="AE1040" s="32" t="str">
        <f t="shared" si="463"/>
        <v>NA</v>
      </c>
      <c r="AF1040" s="32" t="str">
        <f t="shared" si="468"/>
        <v>NA</v>
      </c>
      <c r="AG1040" s="40" t="s">
        <v>8</v>
      </c>
      <c r="AH1040" s="83" t="s">
        <v>9</v>
      </c>
      <c r="AI1040" s="40" t="s">
        <v>8</v>
      </c>
      <c r="AJ1040" s="83" t="s">
        <v>9</v>
      </c>
      <c r="AK1040" s="99">
        <v>40</v>
      </c>
      <c r="AL1040" s="83" t="s">
        <v>9</v>
      </c>
      <c r="AM1040" s="32">
        <f t="shared" si="469"/>
        <v>40</v>
      </c>
      <c r="AN1040" s="40">
        <f t="shared" si="470"/>
        <v>40</v>
      </c>
      <c r="AO1040" s="31" t="s">
        <v>2854</v>
      </c>
      <c r="AP1040" s="34">
        <v>2001</v>
      </c>
      <c r="AQ1040" s="34" t="s">
        <v>1458</v>
      </c>
      <c r="AR1040" s="34" t="s">
        <v>71</v>
      </c>
      <c r="AS1040" s="34" t="s">
        <v>1457</v>
      </c>
      <c r="AT1040" s="34" t="s">
        <v>45</v>
      </c>
      <c r="AU1040" s="114" t="str">
        <f t="shared" si="457"/>
        <v>Shen, W.-J., 2001</v>
      </c>
      <c r="AV1040" s="34" t="s">
        <v>1939</v>
      </c>
      <c r="AW1040" s="43" t="s">
        <v>1706</v>
      </c>
    </row>
    <row r="1041" spans="1:49" s="8" customFormat="1" x14ac:dyDescent="0.3">
      <c r="A1041" s="34" t="s">
        <v>88</v>
      </c>
      <c r="B1041" s="99">
        <v>3</v>
      </c>
      <c r="C1041" s="83">
        <v>0.68</v>
      </c>
      <c r="D1041" s="31">
        <f t="shared" si="464"/>
        <v>0.77333333333333332</v>
      </c>
      <c r="E1041" s="32">
        <f t="shared" si="465"/>
        <v>3</v>
      </c>
      <c r="F1041" s="99">
        <v>272</v>
      </c>
      <c r="G1041" s="32">
        <f t="shared" si="460"/>
        <v>9066.6666666666661</v>
      </c>
      <c r="H1041" s="34" t="s">
        <v>7</v>
      </c>
      <c r="I1041" s="34" t="s">
        <v>1460</v>
      </c>
      <c r="J1041" s="34" t="s">
        <v>9</v>
      </c>
      <c r="K1041" s="31"/>
      <c r="L1041" s="31"/>
      <c r="M1041" s="34" t="s">
        <v>10</v>
      </c>
      <c r="N1041" s="34" t="s">
        <v>56</v>
      </c>
      <c r="O1041" s="81">
        <v>10</v>
      </c>
      <c r="P1041" s="34" t="s">
        <v>89</v>
      </c>
      <c r="Q1041" s="82">
        <v>3</v>
      </c>
      <c r="R1041" s="31">
        <f t="shared" si="459"/>
        <v>-7</v>
      </c>
      <c r="S1041" s="34">
        <v>5</v>
      </c>
      <c r="T1041" s="34">
        <v>773</v>
      </c>
      <c r="U1041" s="34" t="s">
        <v>1422</v>
      </c>
      <c r="V1041" s="34">
        <v>1</v>
      </c>
      <c r="W1041" s="34">
        <v>573</v>
      </c>
      <c r="X1041" s="34" t="s">
        <v>29</v>
      </c>
      <c r="Y1041" s="32" t="str">
        <f t="shared" si="466"/>
        <v>NA</v>
      </c>
      <c r="Z1041" s="32" t="str">
        <f t="shared" si="467"/>
        <v>NA</v>
      </c>
      <c r="AA1041" s="32" t="s">
        <v>8</v>
      </c>
      <c r="AB1041" s="34" t="s">
        <v>9</v>
      </c>
      <c r="AC1041" s="32">
        <f t="shared" si="461"/>
        <v>27.25</v>
      </c>
      <c r="AD1041" s="32">
        <f t="shared" si="462"/>
        <v>27.25</v>
      </c>
      <c r="AE1041" s="32" t="str">
        <f t="shared" si="463"/>
        <v>NA</v>
      </c>
      <c r="AF1041" s="32" t="str">
        <f t="shared" si="468"/>
        <v>NA</v>
      </c>
      <c r="AG1041" s="40" t="s">
        <v>8</v>
      </c>
      <c r="AH1041" s="83" t="s">
        <v>9</v>
      </c>
      <c r="AI1041" s="40" t="s">
        <v>8</v>
      </c>
      <c r="AJ1041" s="83" t="s">
        <v>9</v>
      </c>
      <c r="AK1041" s="99">
        <v>40</v>
      </c>
      <c r="AL1041" s="83" t="s">
        <v>9</v>
      </c>
      <c r="AM1041" s="32">
        <f t="shared" si="469"/>
        <v>40</v>
      </c>
      <c r="AN1041" s="40">
        <f t="shared" si="470"/>
        <v>40</v>
      </c>
      <c r="AO1041" s="31" t="s">
        <v>2854</v>
      </c>
      <c r="AP1041" s="34">
        <v>2001</v>
      </c>
      <c r="AQ1041" s="34" t="s">
        <v>1458</v>
      </c>
      <c r="AR1041" s="34" t="s">
        <v>71</v>
      </c>
      <c r="AS1041" s="34" t="s">
        <v>1457</v>
      </c>
      <c r="AT1041" s="34" t="s">
        <v>45</v>
      </c>
      <c r="AU1041" s="114" t="str">
        <f t="shared" si="457"/>
        <v>Shen, W.-J., 2001</v>
      </c>
      <c r="AV1041" s="34" t="s">
        <v>1939</v>
      </c>
      <c r="AW1041" s="43" t="s">
        <v>815</v>
      </c>
    </row>
    <row r="1042" spans="1:49" s="8" customFormat="1" x14ac:dyDescent="0.3">
      <c r="A1042" s="34" t="s">
        <v>88</v>
      </c>
      <c r="B1042" s="99">
        <v>3</v>
      </c>
      <c r="C1042" s="83">
        <v>2.75</v>
      </c>
      <c r="D1042" s="31">
        <f t="shared" si="464"/>
        <v>8.3333333333333329E-2</v>
      </c>
      <c r="E1042" s="32">
        <f t="shared" si="465"/>
        <v>3</v>
      </c>
      <c r="F1042" s="99">
        <v>60</v>
      </c>
      <c r="G1042" s="32">
        <f t="shared" si="460"/>
        <v>2000</v>
      </c>
      <c r="H1042" s="34" t="s">
        <v>37</v>
      </c>
      <c r="I1042" s="34" t="s">
        <v>1461</v>
      </c>
      <c r="J1042" s="34" t="s">
        <v>9</v>
      </c>
      <c r="K1042" s="31"/>
      <c r="L1042" s="31"/>
      <c r="M1042" s="34" t="s">
        <v>10</v>
      </c>
      <c r="N1042" s="34" t="s">
        <v>56</v>
      </c>
      <c r="O1042" s="81">
        <v>10</v>
      </c>
      <c r="P1042" s="34" t="s">
        <v>89</v>
      </c>
      <c r="Q1042" s="82">
        <v>6</v>
      </c>
      <c r="R1042" s="31">
        <f t="shared" si="459"/>
        <v>-4</v>
      </c>
      <c r="S1042" s="34">
        <v>5</v>
      </c>
      <c r="T1042" s="34">
        <v>773</v>
      </c>
      <c r="U1042" s="34" t="s">
        <v>1422</v>
      </c>
      <c r="V1042" s="34">
        <v>1</v>
      </c>
      <c r="W1042" s="34">
        <v>573</v>
      </c>
      <c r="X1042" s="34" t="s">
        <v>29</v>
      </c>
      <c r="Y1042" s="32" t="str">
        <f t="shared" si="466"/>
        <v>NA</v>
      </c>
      <c r="Z1042" s="32" t="str">
        <f t="shared" si="467"/>
        <v>NA</v>
      </c>
      <c r="AA1042" s="32" t="s">
        <v>8</v>
      </c>
      <c r="AB1042" s="34" t="s">
        <v>9</v>
      </c>
      <c r="AC1042" s="32">
        <f t="shared" si="461"/>
        <v>10.9</v>
      </c>
      <c r="AD1042" s="32">
        <f t="shared" si="462"/>
        <v>10.9</v>
      </c>
      <c r="AE1042" s="32" t="str">
        <f t="shared" si="463"/>
        <v>NA</v>
      </c>
      <c r="AF1042" s="32" t="str">
        <f t="shared" si="468"/>
        <v>NA</v>
      </c>
      <c r="AG1042" s="40" t="s">
        <v>8</v>
      </c>
      <c r="AH1042" s="83" t="s">
        <v>9</v>
      </c>
      <c r="AI1042" s="40" t="s">
        <v>8</v>
      </c>
      <c r="AJ1042" s="83" t="s">
        <v>9</v>
      </c>
      <c r="AK1042" s="99">
        <v>100</v>
      </c>
      <c r="AL1042" s="83" t="s">
        <v>9</v>
      </c>
      <c r="AM1042" s="32">
        <f t="shared" si="469"/>
        <v>100</v>
      </c>
      <c r="AN1042" s="40">
        <f t="shared" si="470"/>
        <v>100</v>
      </c>
      <c r="AO1042" s="31" t="s">
        <v>2854</v>
      </c>
      <c r="AP1042" s="34">
        <v>2001</v>
      </c>
      <c r="AQ1042" s="34" t="s">
        <v>1458</v>
      </c>
      <c r="AR1042" s="34" t="s">
        <v>71</v>
      </c>
      <c r="AS1042" s="34" t="s">
        <v>1457</v>
      </c>
      <c r="AT1042" s="34" t="s">
        <v>45</v>
      </c>
      <c r="AU1042" s="114" t="str">
        <f t="shared" si="457"/>
        <v>Shen, W.-J., 2001</v>
      </c>
      <c r="AV1042" s="34" t="s">
        <v>1939</v>
      </c>
      <c r="AW1042" s="43" t="s">
        <v>1707</v>
      </c>
    </row>
    <row r="1043" spans="1:49" s="8" customFormat="1" x14ac:dyDescent="0.3">
      <c r="A1043" s="34" t="s">
        <v>88</v>
      </c>
      <c r="B1043" s="99">
        <v>3</v>
      </c>
      <c r="C1043" s="83">
        <v>2.63</v>
      </c>
      <c r="D1043" s="31">
        <f t="shared" si="464"/>
        <v>0.12333333333333336</v>
      </c>
      <c r="E1043" s="32">
        <f t="shared" si="465"/>
        <v>3</v>
      </c>
      <c r="F1043" s="99">
        <v>91</v>
      </c>
      <c r="G1043" s="32">
        <f t="shared" si="460"/>
        <v>3033.3333333333335</v>
      </c>
      <c r="H1043" s="34" t="s">
        <v>15</v>
      </c>
      <c r="I1043" s="34" t="s">
        <v>1462</v>
      </c>
      <c r="J1043" s="34" t="s">
        <v>9</v>
      </c>
      <c r="K1043" s="31"/>
      <c r="L1043" s="31"/>
      <c r="M1043" s="34" t="s">
        <v>10</v>
      </c>
      <c r="N1043" s="34" t="s">
        <v>56</v>
      </c>
      <c r="O1043" s="81">
        <v>10</v>
      </c>
      <c r="P1043" s="34" t="s">
        <v>89</v>
      </c>
      <c r="Q1043" s="82">
        <v>6.1</v>
      </c>
      <c r="R1043" s="31">
        <f t="shared" si="459"/>
        <v>-3.9000000000000004</v>
      </c>
      <c r="S1043" s="34">
        <v>5</v>
      </c>
      <c r="T1043" s="34">
        <v>773</v>
      </c>
      <c r="U1043" s="34" t="s">
        <v>1422</v>
      </c>
      <c r="V1043" s="34">
        <v>1</v>
      </c>
      <c r="W1043" s="34">
        <v>573</v>
      </c>
      <c r="X1043" s="34" t="s">
        <v>34</v>
      </c>
      <c r="Y1043" s="32" t="str">
        <f t="shared" si="466"/>
        <v>NA</v>
      </c>
      <c r="Z1043" s="32" t="str">
        <f t="shared" si="467"/>
        <v>NA</v>
      </c>
      <c r="AA1043" s="32" t="s">
        <v>8</v>
      </c>
      <c r="AB1043" s="34" t="s">
        <v>9</v>
      </c>
      <c r="AC1043" s="32">
        <f t="shared" si="461"/>
        <v>36.333333333333336</v>
      </c>
      <c r="AD1043" s="32">
        <f t="shared" si="462"/>
        <v>36.333333333333336</v>
      </c>
      <c r="AE1043" s="32" t="str">
        <f t="shared" si="463"/>
        <v>NA</v>
      </c>
      <c r="AF1043" s="32" t="str">
        <f t="shared" si="468"/>
        <v>NA</v>
      </c>
      <c r="AG1043" s="40" t="s">
        <v>8</v>
      </c>
      <c r="AH1043" s="83" t="s">
        <v>9</v>
      </c>
      <c r="AI1043" s="99">
        <v>30</v>
      </c>
      <c r="AJ1043" s="83" t="s">
        <v>9</v>
      </c>
      <c r="AK1043" s="99" t="s">
        <v>8</v>
      </c>
      <c r="AL1043" s="83" t="s">
        <v>9</v>
      </c>
      <c r="AM1043" s="32" t="str">
        <f t="shared" si="469"/>
        <v>NA</v>
      </c>
      <c r="AN1043" s="40">
        <f t="shared" si="470"/>
        <v>30</v>
      </c>
      <c r="AO1043" s="31" t="s">
        <v>2854</v>
      </c>
      <c r="AP1043" s="34">
        <v>2001</v>
      </c>
      <c r="AQ1043" s="34" t="s">
        <v>1458</v>
      </c>
      <c r="AR1043" s="34" t="s">
        <v>71</v>
      </c>
      <c r="AS1043" s="34" t="s">
        <v>1457</v>
      </c>
      <c r="AT1043" s="34" t="s">
        <v>45</v>
      </c>
      <c r="AU1043" s="114" t="str">
        <f t="shared" si="457"/>
        <v>Shen, W.-J., 2001</v>
      </c>
      <c r="AV1043" s="34" t="s">
        <v>1939</v>
      </c>
      <c r="AW1043" s="43" t="s">
        <v>817</v>
      </c>
    </row>
    <row r="1044" spans="1:49" s="8" customFormat="1" x14ac:dyDescent="0.3">
      <c r="A1044" s="31" t="s">
        <v>2439</v>
      </c>
      <c r="B1044" s="99">
        <v>1</v>
      </c>
      <c r="C1044" s="32" t="s">
        <v>8</v>
      </c>
      <c r="D1044" s="31" t="str">
        <f t="shared" si="464"/>
        <v>NA</v>
      </c>
      <c r="E1044" s="32">
        <f t="shared" si="465"/>
        <v>1</v>
      </c>
      <c r="F1044" s="99">
        <v>3.6</v>
      </c>
      <c r="G1044" s="32">
        <f t="shared" si="460"/>
        <v>360</v>
      </c>
      <c r="H1044" s="34" t="s">
        <v>61</v>
      </c>
      <c r="I1044" s="34" t="s">
        <v>1465</v>
      </c>
      <c r="J1044" s="34" t="s">
        <v>9</v>
      </c>
      <c r="K1044" s="31"/>
      <c r="L1044" s="31"/>
      <c r="M1044" s="34" t="s">
        <v>10</v>
      </c>
      <c r="N1044" s="34" t="s">
        <v>1449</v>
      </c>
      <c r="O1044" s="34"/>
      <c r="P1044" s="34" t="s">
        <v>199</v>
      </c>
      <c r="Q1044" s="82">
        <v>6.7</v>
      </c>
      <c r="R1044" s="31" t="str">
        <f t="shared" si="459"/>
        <v>NA</v>
      </c>
      <c r="S1044" s="31"/>
      <c r="T1044" s="31"/>
      <c r="U1044" s="34" t="s">
        <v>1422</v>
      </c>
      <c r="V1044" s="34">
        <v>4</v>
      </c>
      <c r="W1044" s="34">
        <v>573</v>
      </c>
      <c r="X1044" s="34" t="s">
        <v>95</v>
      </c>
      <c r="Y1044" s="32" t="str">
        <f t="shared" si="466"/>
        <v>NA</v>
      </c>
      <c r="Z1044" s="32">
        <f t="shared" si="467"/>
        <v>0.9</v>
      </c>
      <c r="AA1044" s="83">
        <v>5</v>
      </c>
      <c r="AB1044" s="34" t="s">
        <v>9</v>
      </c>
      <c r="AC1044" s="32" t="str">
        <f t="shared" si="461"/>
        <v>NA</v>
      </c>
      <c r="AD1044" s="32">
        <f t="shared" si="462"/>
        <v>5</v>
      </c>
      <c r="AE1044" s="32" t="str">
        <f t="shared" si="463"/>
        <v>NA</v>
      </c>
      <c r="AF1044" s="32">
        <f t="shared" si="468"/>
        <v>180</v>
      </c>
      <c r="AG1044" s="99">
        <v>180</v>
      </c>
      <c r="AH1044" s="83" t="s">
        <v>9</v>
      </c>
      <c r="AI1044" s="40" t="s">
        <v>8</v>
      </c>
      <c r="AJ1044" s="83" t="s">
        <v>9</v>
      </c>
      <c r="AK1044" s="40" t="s">
        <v>8</v>
      </c>
      <c r="AL1044" s="83" t="s">
        <v>9</v>
      </c>
      <c r="AM1044" s="32">
        <f t="shared" si="469"/>
        <v>180</v>
      </c>
      <c r="AN1044" s="40">
        <f t="shared" si="470"/>
        <v>180</v>
      </c>
      <c r="AO1044" s="34" t="s">
        <v>1481</v>
      </c>
      <c r="AP1044" s="34">
        <v>2001</v>
      </c>
      <c r="AQ1044" s="34" t="s">
        <v>1464</v>
      </c>
      <c r="AR1044" s="34" t="s">
        <v>1463</v>
      </c>
      <c r="AS1044" s="34" t="s">
        <v>1902</v>
      </c>
      <c r="AT1044" s="34" t="s">
        <v>45</v>
      </c>
      <c r="AU1044" s="114" t="str">
        <f t="shared" si="457"/>
        <v>Jiang, X.Z., 2001</v>
      </c>
      <c r="AV1044" s="6"/>
      <c r="AW1044" s="43" t="s">
        <v>828</v>
      </c>
    </row>
    <row r="1045" spans="1:49" s="8" customFormat="1" x14ac:dyDescent="0.3">
      <c r="A1045" s="31" t="s">
        <v>2439</v>
      </c>
      <c r="B1045" s="99">
        <v>1</v>
      </c>
      <c r="C1045" s="32" t="s">
        <v>8</v>
      </c>
      <c r="D1045" s="31" t="str">
        <f t="shared" si="464"/>
        <v>NA</v>
      </c>
      <c r="E1045" s="32">
        <f t="shared" si="465"/>
        <v>1</v>
      </c>
      <c r="F1045" s="99">
        <v>1.5</v>
      </c>
      <c r="G1045" s="32">
        <f t="shared" si="460"/>
        <v>150</v>
      </c>
      <c r="H1045" s="34" t="s">
        <v>61</v>
      </c>
      <c r="I1045" s="34" t="s">
        <v>1466</v>
      </c>
      <c r="J1045" s="34" t="s">
        <v>9</v>
      </c>
      <c r="K1045" s="31"/>
      <c r="L1045" s="31"/>
      <c r="M1045" s="34" t="s">
        <v>10</v>
      </c>
      <c r="N1045" s="34" t="s">
        <v>1449</v>
      </c>
      <c r="O1045" s="34"/>
      <c r="P1045" s="34" t="s">
        <v>199</v>
      </c>
      <c r="Q1045" s="82">
        <v>6.7</v>
      </c>
      <c r="R1045" s="31" t="str">
        <f t="shared" si="459"/>
        <v>NA</v>
      </c>
      <c r="S1045" s="31"/>
      <c r="T1045" s="31"/>
      <c r="U1045" s="34" t="s">
        <v>1422</v>
      </c>
      <c r="V1045" s="34">
        <v>4</v>
      </c>
      <c r="W1045" s="34">
        <v>573</v>
      </c>
      <c r="X1045" s="34" t="s">
        <v>95</v>
      </c>
      <c r="Y1045" s="32" t="str">
        <f t="shared" si="466"/>
        <v>NA</v>
      </c>
      <c r="Z1045" s="32">
        <f t="shared" si="467"/>
        <v>0</v>
      </c>
      <c r="AA1045" s="83">
        <v>0</v>
      </c>
      <c r="AB1045" s="34" t="s">
        <v>9</v>
      </c>
      <c r="AC1045" s="32" t="str">
        <f t="shared" si="461"/>
        <v>NA</v>
      </c>
      <c r="AD1045" s="32">
        <v>1</v>
      </c>
      <c r="AE1045" s="32" t="str">
        <f t="shared" si="463"/>
        <v>NA</v>
      </c>
      <c r="AF1045" s="32">
        <f t="shared" si="468"/>
        <v>1000</v>
      </c>
      <c r="AG1045" s="99">
        <v>1000</v>
      </c>
      <c r="AH1045" s="83" t="s">
        <v>9</v>
      </c>
      <c r="AI1045" s="40" t="s">
        <v>8</v>
      </c>
      <c r="AJ1045" s="83" t="s">
        <v>9</v>
      </c>
      <c r="AK1045" s="40" t="s">
        <v>8</v>
      </c>
      <c r="AL1045" s="83" t="s">
        <v>9</v>
      </c>
      <c r="AM1045" s="32">
        <f t="shared" si="469"/>
        <v>1000</v>
      </c>
      <c r="AN1045" s="40">
        <f t="shared" si="470"/>
        <v>1000</v>
      </c>
      <c r="AO1045" s="34" t="s">
        <v>1481</v>
      </c>
      <c r="AP1045" s="34">
        <v>2001</v>
      </c>
      <c r="AQ1045" s="34" t="s">
        <v>1464</v>
      </c>
      <c r="AR1045" s="34" t="s">
        <v>1463</v>
      </c>
      <c r="AS1045" s="34" t="s">
        <v>1902</v>
      </c>
      <c r="AT1045" s="34" t="s">
        <v>45</v>
      </c>
      <c r="AU1045" s="114" t="str">
        <f t="shared" si="457"/>
        <v>Jiang, X.Z., 2001</v>
      </c>
      <c r="AV1045" s="6" t="s">
        <v>1467</v>
      </c>
      <c r="AW1045" s="43" t="s">
        <v>828</v>
      </c>
    </row>
    <row r="1046" spans="1:49" s="8" customFormat="1" x14ac:dyDescent="0.3">
      <c r="A1046" s="31" t="s">
        <v>2439</v>
      </c>
      <c r="B1046" s="99">
        <v>5</v>
      </c>
      <c r="C1046" s="32" t="s">
        <v>8</v>
      </c>
      <c r="D1046" s="31" t="str">
        <f t="shared" si="464"/>
        <v>NA</v>
      </c>
      <c r="E1046" s="32">
        <f t="shared" si="465"/>
        <v>5</v>
      </c>
      <c r="F1046" s="99">
        <v>260</v>
      </c>
      <c r="G1046" s="32">
        <f t="shared" si="460"/>
        <v>5200</v>
      </c>
      <c r="H1046" s="34" t="s">
        <v>22</v>
      </c>
      <c r="I1046" s="34" t="s">
        <v>1471</v>
      </c>
      <c r="J1046" s="34" t="s">
        <v>1472</v>
      </c>
      <c r="K1046" s="31"/>
      <c r="L1046" s="31"/>
      <c r="M1046" s="34" t="s">
        <v>24</v>
      </c>
      <c r="N1046" s="34" t="s">
        <v>56</v>
      </c>
      <c r="O1046" s="34"/>
      <c r="P1046" s="34" t="s">
        <v>199</v>
      </c>
      <c r="Q1046" s="82">
        <v>8.5</v>
      </c>
      <c r="R1046" s="31" t="str">
        <f t="shared" si="459"/>
        <v>NA</v>
      </c>
      <c r="S1046" s="34">
        <v>5</v>
      </c>
      <c r="T1046" s="34">
        <v>823</v>
      </c>
      <c r="U1046" s="34" t="s">
        <v>1422</v>
      </c>
      <c r="V1046" s="34">
        <v>0.33</v>
      </c>
      <c r="W1046" s="34">
        <v>593</v>
      </c>
      <c r="X1046" s="34" t="s">
        <v>69</v>
      </c>
      <c r="Y1046" s="32" t="str">
        <f t="shared" si="466"/>
        <v>NA</v>
      </c>
      <c r="Z1046" s="32" t="str">
        <f t="shared" si="467"/>
        <v>NA</v>
      </c>
      <c r="AA1046" s="83">
        <v>11.7</v>
      </c>
      <c r="AB1046" s="34" t="s">
        <v>9</v>
      </c>
      <c r="AC1046" s="32" t="str">
        <f t="shared" si="461"/>
        <v>NA</v>
      </c>
      <c r="AD1046" s="32">
        <f t="shared" si="462"/>
        <v>11.7</v>
      </c>
      <c r="AE1046" s="32" t="str">
        <f t="shared" si="463"/>
        <v>NA</v>
      </c>
      <c r="AF1046" s="32">
        <f t="shared" si="468"/>
        <v>161</v>
      </c>
      <c r="AG1046" s="99">
        <v>161</v>
      </c>
      <c r="AH1046" s="83" t="s">
        <v>9</v>
      </c>
      <c r="AI1046" s="40" t="s">
        <v>8</v>
      </c>
      <c r="AJ1046" s="83" t="s">
        <v>9</v>
      </c>
      <c r="AK1046" s="40" t="s">
        <v>8</v>
      </c>
      <c r="AL1046" s="83" t="s">
        <v>9</v>
      </c>
      <c r="AM1046" s="32">
        <f t="shared" si="469"/>
        <v>161</v>
      </c>
      <c r="AN1046" s="40">
        <f t="shared" si="470"/>
        <v>161</v>
      </c>
      <c r="AO1046" s="31" t="s">
        <v>2854</v>
      </c>
      <c r="AP1046" s="34">
        <v>2002</v>
      </c>
      <c r="AQ1046" s="34" t="s">
        <v>1468</v>
      </c>
      <c r="AR1046" s="34" t="s">
        <v>71</v>
      </c>
      <c r="AS1046" s="34" t="s">
        <v>1470</v>
      </c>
      <c r="AT1046" s="34" t="s">
        <v>1469</v>
      </c>
      <c r="AU1046" s="114" t="str">
        <f t="shared" si="457"/>
        <v>Imamura, S., 2002</v>
      </c>
      <c r="AV1046" s="6"/>
      <c r="AW1046" s="43" t="s">
        <v>827</v>
      </c>
    </row>
    <row r="1047" spans="1:49" s="8" customFormat="1" x14ac:dyDescent="0.3">
      <c r="A1047" s="31" t="s">
        <v>2439</v>
      </c>
      <c r="B1047" s="99">
        <v>5</v>
      </c>
      <c r="C1047" s="32" t="s">
        <v>8</v>
      </c>
      <c r="D1047" s="31" t="str">
        <f t="shared" si="464"/>
        <v>NA</v>
      </c>
      <c r="E1047" s="32">
        <f t="shared" si="465"/>
        <v>5</v>
      </c>
      <c r="F1047" s="99">
        <v>260</v>
      </c>
      <c r="G1047" s="32">
        <f t="shared" si="460"/>
        <v>5200</v>
      </c>
      <c r="H1047" s="34" t="s">
        <v>22</v>
      </c>
      <c r="I1047" s="34" t="s">
        <v>1471</v>
      </c>
      <c r="J1047" s="34" t="s">
        <v>1473</v>
      </c>
      <c r="K1047" s="31"/>
      <c r="L1047" s="31"/>
      <c r="M1047" s="34" t="s">
        <v>24</v>
      </c>
      <c r="N1047" s="34" t="s">
        <v>56</v>
      </c>
      <c r="O1047" s="34"/>
      <c r="P1047" s="34" t="s">
        <v>199</v>
      </c>
      <c r="Q1047" s="31"/>
      <c r="R1047" s="31" t="str">
        <f t="shared" si="459"/>
        <v>NA</v>
      </c>
      <c r="S1047" s="34">
        <v>5</v>
      </c>
      <c r="T1047" s="34">
        <v>823</v>
      </c>
      <c r="U1047" s="34" t="s">
        <v>1422</v>
      </c>
      <c r="V1047" s="34">
        <v>0.33</v>
      </c>
      <c r="W1047" s="34">
        <v>593</v>
      </c>
      <c r="X1047" s="34" t="s">
        <v>69</v>
      </c>
      <c r="Y1047" s="32" t="str">
        <f t="shared" si="466"/>
        <v>NA</v>
      </c>
      <c r="Z1047" s="32" t="str">
        <f t="shared" si="467"/>
        <v>NA</v>
      </c>
      <c r="AA1047" s="83">
        <v>12.1</v>
      </c>
      <c r="AB1047" s="34" t="s">
        <v>9</v>
      </c>
      <c r="AC1047" s="32" t="str">
        <f t="shared" si="461"/>
        <v>NA</v>
      </c>
      <c r="AD1047" s="32">
        <f t="shared" si="462"/>
        <v>12.1</v>
      </c>
      <c r="AE1047" s="32" t="str">
        <f t="shared" si="463"/>
        <v>NA</v>
      </c>
      <c r="AF1047" s="32">
        <f t="shared" si="468"/>
        <v>155</v>
      </c>
      <c r="AG1047" s="99">
        <v>155</v>
      </c>
      <c r="AH1047" s="83" t="s">
        <v>9</v>
      </c>
      <c r="AI1047" s="40" t="s">
        <v>8</v>
      </c>
      <c r="AJ1047" s="83" t="s">
        <v>9</v>
      </c>
      <c r="AK1047" s="40" t="s">
        <v>8</v>
      </c>
      <c r="AL1047" s="83" t="s">
        <v>9</v>
      </c>
      <c r="AM1047" s="32">
        <f t="shared" si="469"/>
        <v>155</v>
      </c>
      <c r="AN1047" s="40">
        <f t="shared" si="470"/>
        <v>155</v>
      </c>
      <c r="AO1047" s="31" t="s">
        <v>2854</v>
      </c>
      <c r="AP1047" s="34">
        <v>2002</v>
      </c>
      <c r="AQ1047" s="34" t="s">
        <v>1468</v>
      </c>
      <c r="AR1047" s="34" t="s">
        <v>71</v>
      </c>
      <c r="AS1047" s="34" t="s">
        <v>1470</v>
      </c>
      <c r="AT1047" s="34" t="s">
        <v>1469</v>
      </c>
      <c r="AU1047" s="114" t="str">
        <f t="shared" si="457"/>
        <v>Imamura, S., 2002</v>
      </c>
      <c r="AV1047" s="6"/>
      <c r="AW1047" s="43"/>
    </row>
    <row r="1048" spans="1:49" s="8" customFormat="1" x14ac:dyDescent="0.3">
      <c r="A1048" s="31" t="s">
        <v>2439</v>
      </c>
      <c r="B1048" s="99">
        <v>5</v>
      </c>
      <c r="C1048" s="32" t="s">
        <v>8</v>
      </c>
      <c r="D1048" s="31" t="str">
        <f t="shared" si="464"/>
        <v>NA</v>
      </c>
      <c r="E1048" s="32">
        <f t="shared" si="465"/>
        <v>5</v>
      </c>
      <c r="F1048" s="99">
        <v>260</v>
      </c>
      <c r="G1048" s="32">
        <f t="shared" si="460"/>
        <v>5200</v>
      </c>
      <c r="H1048" s="34" t="s">
        <v>22</v>
      </c>
      <c r="I1048" s="34" t="s">
        <v>1471</v>
      </c>
      <c r="J1048" s="34" t="s">
        <v>1474</v>
      </c>
      <c r="K1048" s="31"/>
      <c r="L1048" s="31"/>
      <c r="M1048" s="34" t="s">
        <v>24</v>
      </c>
      <c r="N1048" s="34" t="s">
        <v>56</v>
      </c>
      <c r="O1048" s="34"/>
      <c r="P1048" s="34" t="s">
        <v>199</v>
      </c>
      <c r="Q1048" s="31"/>
      <c r="R1048" s="31" t="str">
        <f t="shared" si="459"/>
        <v>NA</v>
      </c>
      <c r="S1048" s="34">
        <v>5</v>
      </c>
      <c r="T1048" s="34">
        <v>823</v>
      </c>
      <c r="U1048" s="34" t="s">
        <v>1422</v>
      </c>
      <c r="V1048" s="34">
        <v>0.33</v>
      </c>
      <c r="W1048" s="34">
        <v>593</v>
      </c>
      <c r="X1048" s="34" t="s">
        <v>69</v>
      </c>
      <c r="Y1048" s="32" t="str">
        <f t="shared" si="466"/>
        <v>NA</v>
      </c>
      <c r="Z1048" s="32" t="str">
        <f t="shared" si="467"/>
        <v>NA</v>
      </c>
      <c r="AA1048" s="83">
        <v>12.8</v>
      </c>
      <c r="AB1048" s="34" t="s">
        <v>9</v>
      </c>
      <c r="AC1048" s="32" t="str">
        <f t="shared" si="461"/>
        <v>NA</v>
      </c>
      <c r="AD1048" s="32">
        <f t="shared" si="462"/>
        <v>12.8</v>
      </c>
      <c r="AE1048" s="32" t="str">
        <f t="shared" si="463"/>
        <v>NA</v>
      </c>
      <c r="AF1048" s="32">
        <f t="shared" si="468"/>
        <v>142</v>
      </c>
      <c r="AG1048" s="99">
        <v>142</v>
      </c>
      <c r="AH1048" s="83" t="s">
        <v>9</v>
      </c>
      <c r="AI1048" s="40" t="s">
        <v>8</v>
      </c>
      <c r="AJ1048" s="83" t="s">
        <v>9</v>
      </c>
      <c r="AK1048" s="40" t="s">
        <v>8</v>
      </c>
      <c r="AL1048" s="83" t="s">
        <v>9</v>
      </c>
      <c r="AM1048" s="32">
        <f t="shared" si="469"/>
        <v>142</v>
      </c>
      <c r="AN1048" s="40">
        <f t="shared" si="470"/>
        <v>142</v>
      </c>
      <c r="AO1048" s="31" t="s">
        <v>2854</v>
      </c>
      <c r="AP1048" s="34">
        <v>2002</v>
      </c>
      <c r="AQ1048" s="34" t="s">
        <v>1468</v>
      </c>
      <c r="AR1048" s="34" t="s">
        <v>71</v>
      </c>
      <c r="AS1048" s="34" t="s">
        <v>1470</v>
      </c>
      <c r="AT1048" s="34" t="s">
        <v>1469</v>
      </c>
      <c r="AU1048" s="114" t="str">
        <f t="shared" si="457"/>
        <v>Imamura, S., 2002</v>
      </c>
      <c r="AV1048" s="6"/>
      <c r="AW1048" s="43"/>
    </row>
    <row r="1049" spans="1:49" s="8" customFormat="1" x14ac:dyDescent="0.3">
      <c r="A1049" s="31" t="s">
        <v>2439</v>
      </c>
      <c r="B1049" s="99">
        <v>5</v>
      </c>
      <c r="C1049" s="32" t="s">
        <v>8</v>
      </c>
      <c r="D1049" s="31" t="str">
        <f t="shared" si="464"/>
        <v>NA</v>
      </c>
      <c r="E1049" s="32">
        <f t="shared" si="465"/>
        <v>5</v>
      </c>
      <c r="F1049" s="99">
        <v>260</v>
      </c>
      <c r="G1049" s="32">
        <f t="shared" si="460"/>
        <v>5200</v>
      </c>
      <c r="H1049" s="34" t="s">
        <v>22</v>
      </c>
      <c r="I1049" s="34" t="s">
        <v>1471</v>
      </c>
      <c r="J1049" s="34" t="s">
        <v>1475</v>
      </c>
      <c r="K1049" s="31"/>
      <c r="L1049" s="31"/>
      <c r="M1049" s="34" t="s">
        <v>24</v>
      </c>
      <c r="N1049" s="34" t="s">
        <v>56</v>
      </c>
      <c r="O1049" s="34"/>
      <c r="P1049" s="34" t="s">
        <v>199</v>
      </c>
      <c r="Q1049" s="31"/>
      <c r="R1049" s="31" t="str">
        <f t="shared" si="459"/>
        <v>NA</v>
      </c>
      <c r="S1049" s="34">
        <v>5</v>
      </c>
      <c r="T1049" s="34">
        <v>823</v>
      </c>
      <c r="U1049" s="34" t="s">
        <v>1422</v>
      </c>
      <c r="V1049" s="34">
        <v>0.33</v>
      </c>
      <c r="W1049" s="34">
        <v>593</v>
      </c>
      <c r="X1049" s="34" t="s">
        <v>69</v>
      </c>
      <c r="Y1049" s="32" t="str">
        <f t="shared" si="466"/>
        <v>NA</v>
      </c>
      <c r="Z1049" s="32" t="str">
        <f t="shared" si="467"/>
        <v>NA</v>
      </c>
      <c r="AA1049" s="83">
        <v>13.2</v>
      </c>
      <c r="AB1049" s="34" t="s">
        <v>9</v>
      </c>
      <c r="AC1049" s="32" t="str">
        <f t="shared" si="461"/>
        <v>NA</v>
      </c>
      <c r="AD1049" s="32">
        <f t="shared" si="462"/>
        <v>13.2</v>
      </c>
      <c r="AE1049" s="32" t="str">
        <f t="shared" si="463"/>
        <v>NA</v>
      </c>
      <c r="AF1049" s="32">
        <f t="shared" si="468"/>
        <v>133</v>
      </c>
      <c r="AG1049" s="99">
        <v>133</v>
      </c>
      <c r="AH1049" s="83" t="s">
        <v>9</v>
      </c>
      <c r="AI1049" s="40" t="s">
        <v>8</v>
      </c>
      <c r="AJ1049" s="83" t="s">
        <v>9</v>
      </c>
      <c r="AK1049" s="40" t="s">
        <v>8</v>
      </c>
      <c r="AL1049" s="83" t="s">
        <v>9</v>
      </c>
      <c r="AM1049" s="32">
        <f t="shared" si="469"/>
        <v>133</v>
      </c>
      <c r="AN1049" s="40">
        <f t="shared" si="470"/>
        <v>133</v>
      </c>
      <c r="AO1049" s="31" t="s">
        <v>2854</v>
      </c>
      <c r="AP1049" s="34">
        <v>2002</v>
      </c>
      <c r="AQ1049" s="34" t="s">
        <v>1468</v>
      </c>
      <c r="AR1049" s="34" t="s">
        <v>71</v>
      </c>
      <c r="AS1049" s="34" t="s">
        <v>1470</v>
      </c>
      <c r="AT1049" s="34" t="s">
        <v>1469</v>
      </c>
      <c r="AU1049" s="114" t="str">
        <f t="shared" si="457"/>
        <v>Imamura, S., 2002</v>
      </c>
      <c r="AV1049" s="6"/>
      <c r="AW1049" s="43"/>
    </row>
    <row r="1050" spans="1:49" s="8" customFormat="1" x14ac:dyDescent="0.3">
      <c r="A1050" s="31" t="s">
        <v>2439</v>
      </c>
      <c r="B1050" s="99">
        <v>5</v>
      </c>
      <c r="C1050" s="32" t="s">
        <v>8</v>
      </c>
      <c r="D1050" s="31" t="str">
        <f t="shared" si="464"/>
        <v>NA</v>
      </c>
      <c r="E1050" s="32">
        <f t="shared" si="465"/>
        <v>5</v>
      </c>
      <c r="F1050" s="99">
        <v>260</v>
      </c>
      <c r="G1050" s="32">
        <f t="shared" si="460"/>
        <v>5200</v>
      </c>
      <c r="H1050" s="34" t="s">
        <v>22</v>
      </c>
      <c r="I1050" s="34" t="s">
        <v>1471</v>
      </c>
      <c r="J1050" s="34" t="s">
        <v>1476</v>
      </c>
      <c r="K1050" s="31"/>
      <c r="L1050" s="31"/>
      <c r="M1050" s="34" t="s">
        <v>24</v>
      </c>
      <c r="N1050" s="34" t="s">
        <v>56</v>
      </c>
      <c r="O1050" s="34"/>
      <c r="P1050" s="34" t="s">
        <v>199</v>
      </c>
      <c r="Q1050" s="31"/>
      <c r="R1050" s="31" t="str">
        <f t="shared" si="459"/>
        <v>NA</v>
      </c>
      <c r="S1050" s="34">
        <v>5</v>
      </c>
      <c r="T1050" s="34">
        <v>823</v>
      </c>
      <c r="U1050" s="34" t="s">
        <v>1422</v>
      </c>
      <c r="V1050" s="34">
        <v>0.33</v>
      </c>
      <c r="W1050" s="34">
        <v>593</v>
      </c>
      <c r="X1050" s="34" t="s">
        <v>69</v>
      </c>
      <c r="Y1050" s="32" t="str">
        <f t="shared" si="466"/>
        <v>NA</v>
      </c>
      <c r="Z1050" s="32" t="str">
        <f t="shared" si="467"/>
        <v>NA</v>
      </c>
      <c r="AA1050" s="83">
        <v>16.100000000000001</v>
      </c>
      <c r="AB1050" s="34" t="s">
        <v>9</v>
      </c>
      <c r="AC1050" s="32" t="str">
        <f t="shared" si="461"/>
        <v>NA</v>
      </c>
      <c r="AD1050" s="32">
        <f t="shared" si="462"/>
        <v>16.100000000000001</v>
      </c>
      <c r="AE1050" s="32" t="str">
        <f t="shared" si="463"/>
        <v>NA</v>
      </c>
      <c r="AF1050" s="32">
        <f t="shared" si="468"/>
        <v>118</v>
      </c>
      <c r="AG1050" s="99">
        <v>118</v>
      </c>
      <c r="AH1050" s="83" t="s">
        <v>9</v>
      </c>
      <c r="AI1050" s="40" t="s">
        <v>8</v>
      </c>
      <c r="AJ1050" s="83" t="s">
        <v>9</v>
      </c>
      <c r="AK1050" s="40" t="s">
        <v>8</v>
      </c>
      <c r="AL1050" s="83" t="s">
        <v>9</v>
      </c>
      <c r="AM1050" s="32">
        <f t="shared" si="469"/>
        <v>118</v>
      </c>
      <c r="AN1050" s="40">
        <f t="shared" si="470"/>
        <v>118</v>
      </c>
      <c r="AO1050" s="31" t="s">
        <v>2854</v>
      </c>
      <c r="AP1050" s="34">
        <v>2002</v>
      </c>
      <c r="AQ1050" s="34" t="s">
        <v>1468</v>
      </c>
      <c r="AR1050" s="34" t="s">
        <v>71</v>
      </c>
      <c r="AS1050" s="34" t="s">
        <v>1470</v>
      </c>
      <c r="AT1050" s="34" t="s">
        <v>1469</v>
      </c>
      <c r="AU1050" s="114" t="str">
        <f t="shared" si="457"/>
        <v>Imamura, S., 2002</v>
      </c>
      <c r="AV1050" s="6"/>
      <c r="AW1050" s="43"/>
    </row>
    <row r="1051" spans="1:49" s="8" customFormat="1" x14ac:dyDescent="0.3">
      <c r="A1051" s="31" t="s">
        <v>2439</v>
      </c>
      <c r="B1051" s="99">
        <v>5</v>
      </c>
      <c r="C1051" s="32" t="s">
        <v>8</v>
      </c>
      <c r="D1051" s="31" t="str">
        <f t="shared" si="464"/>
        <v>NA</v>
      </c>
      <c r="E1051" s="32">
        <f t="shared" si="465"/>
        <v>5</v>
      </c>
      <c r="F1051" s="99">
        <v>260</v>
      </c>
      <c r="G1051" s="32">
        <f t="shared" si="460"/>
        <v>5200</v>
      </c>
      <c r="H1051" s="34" t="s">
        <v>22</v>
      </c>
      <c r="I1051" s="34" t="s">
        <v>1471</v>
      </c>
      <c r="J1051" s="34" t="s">
        <v>1477</v>
      </c>
      <c r="K1051" s="31"/>
      <c r="L1051" s="31"/>
      <c r="M1051" s="34" t="s">
        <v>24</v>
      </c>
      <c r="N1051" s="34" t="s">
        <v>56</v>
      </c>
      <c r="O1051" s="34"/>
      <c r="P1051" s="34" t="s">
        <v>199</v>
      </c>
      <c r="Q1051" s="31"/>
      <c r="R1051" s="31" t="str">
        <f t="shared" si="459"/>
        <v>NA</v>
      </c>
      <c r="S1051" s="34">
        <v>5</v>
      </c>
      <c r="T1051" s="34">
        <v>823</v>
      </c>
      <c r="U1051" s="34" t="s">
        <v>1422</v>
      </c>
      <c r="V1051" s="34">
        <v>0.33</v>
      </c>
      <c r="W1051" s="34">
        <v>593</v>
      </c>
      <c r="X1051" s="34" t="s">
        <v>69</v>
      </c>
      <c r="Y1051" s="32" t="str">
        <f t="shared" si="466"/>
        <v>NA</v>
      </c>
      <c r="Z1051" s="32" t="str">
        <f t="shared" si="467"/>
        <v>NA</v>
      </c>
      <c r="AA1051" s="83">
        <v>17.100000000000001</v>
      </c>
      <c r="AB1051" s="34" t="s">
        <v>9</v>
      </c>
      <c r="AC1051" s="32" t="str">
        <f t="shared" si="461"/>
        <v>NA</v>
      </c>
      <c r="AD1051" s="32">
        <f t="shared" si="462"/>
        <v>17.100000000000001</v>
      </c>
      <c r="AE1051" s="32" t="str">
        <f t="shared" si="463"/>
        <v>NA</v>
      </c>
      <c r="AF1051" s="32">
        <f t="shared" si="468"/>
        <v>108</v>
      </c>
      <c r="AG1051" s="99">
        <v>108</v>
      </c>
      <c r="AH1051" s="83" t="s">
        <v>9</v>
      </c>
      <c r="AI1051" s="40" t="s">
        <v>8</v>
      </c>
      <c r="AJ1051" s="83" t="s">
        <v>9</v>
      </c>
      <c r="AK1051" s="40" t="s">
        <v>8</v>
      </c>
      <c r="AL1051" s="83" t="s">
        <v>9</v>
      </c>
      <c r="AM1051" s="32">
        <f t="shared" si="469"/>
        <v>108</v>
      </c>
      <c r="AN1051" s="40">
        <f t="shared" si="470"/>
        <v>108</v>
      </c>
      <c r="AO1051" s="31" t="s">
        <v>2854</v>
      </c>
      <c r="AP1051" s="34">
        <v>2002</v>
      </c>
      <c r="AQ1051" s="34" t="s">
        <v>1468</v>
      </c>
      <c r="AR1051" s="34" t="s">
        <v>71</v>
      </c>
      <c r="AS1051" s="34" t="s">
        <v>1470</v>
      </c>
      <c r="AT1051" s="34" t="s">
        <v>1469</v>
      </c>
      <c r="AU1051" s="114" t="str">
        <f>AQ1051&amp;", "&amp;AP1051</f>
        <v>Imamura, S., 2002</v>
      </c>
      <c r="AV1051" s="6"/>
      <c r="AW1051" s="43"/>
    </row>
    <row r="1052" spans="1:49" s="8" customFormat="1" x14ac:dyDescent="0.3">
      <c r="A1052" s="31" t="s">
        <v>2439</v>
      </c>
      <c r="B1052" s="99">
        <v>5</v>
      </c>
      <c r="C1052" s="32" t="s">
        <v>8</v>
      </c>
      <c r="D1052" s="31" t="str">
        <f t="shared" si="464"/>
        <v>NA</v>
      </c>
      <c r="E1052" s="32">
        <f t="shared" si="465"/>
        <v>5</v>
      </c>
      <c r="F1052" s="99">
        <v>260</v>
      </c>
      <c r="G1052" s="32">
        <f t="shared" si="460"/>
        <v>5200</v>
      </c>
      <c r="H1052" s="34" t="s">
        <v>22</v>
      </c>
      <c r="I1052" s="34" t="s">
        <v>1471</v>
      </c>
      <c r="J1052" s="34" t="s">
        <v>1472</v>
      </c>
      <c r="K1052" s="31"/>
      <c r="L1052" s="31"/>
      <c r="M1052" s="34" t="s">
        <v>24</v>
      </c>
      <c r="N1052" s="34" t="s">
        <v>56</v>
      </c>
      <c r="O1052" s="34"/>
      <c r="P1052" s="34" t="s">
        <v>199</v>
      </c>
      <c r="Q1052" s="82">
        <v>8.5</v>
      </c>
      <c r="R1052" s="31" t="str">
        <f t="shared" si="459"/>
        <v>NA</v>
      </c>
      <c r="S1052" s="34">
        <v>5</v>
      </c>
      <c r="T1052" s="34">
        <v>823</v>
      </c>
      <c r="U1052" s="34" t="s">
        <v>1422</v>
      </c>
      <c r="V1052" s="34">
        <v>1</v>
      </c>
      <c r="W1052" s="34">
        <v>593</v>
      </c>
      <c r="X1052" s="34" t="s">
        <v>29</v>
      </c>
      <c r="Y1052" s="32" t="str">
        <f t="shared" si="466"/>
        <v>NA</v>
      </c>
      <c r="Z1052" s="32" t="str">
        <f t="shared" si="467"/>
        <v>NA</v>
      </c>
      <c r="AA1052" s="32" t="s">
        <v>8</v>
      </c>
      <c r="AB1052" s="34" t="s">
        <v>9</v>
      </c>
      <c r="AC1052" s="32">
        <f t="shared" si="461"/>
        <v>13.625</v>
      </c>
      <c r="AD1052" s="32">
        <f t="shared" si="462"/>
        <v>13.625</v>
      </c>
      <c r="AE1052" s="32" t="str">
        <f t="shared" si="463"/>
        <v>NA</v>
      </c>
      <c r="AF1052" s="32" t="str">
        <f t="shared" si="468"/>
        <v>NA</v>
      </c>
      <c r="AG1052" s="40" t="s">
        <v>8</v>
      </c>
      <c r="AH1052" s="83" t="s">
        <v>9</v>
      </c>
      <c r="AI1052" s="40" t="s">
        <v>8</v>
      </c>
      <c r="AJ1052" s="83" t="s">
        <v>9</v>
      </c>
      <c r="AK1052" s="99">
        <v>80</v>
      </c>
      <c r="AL1052" s="83" t="s">
        <v>9</v>
      </c>
      <c r="AM1052" s="32">
        <f t="shared" si="469"/>
        <v>80</v>
      </c>
      <c r="AN1052" s="40">
        <f t="shared" si="470"/>
        <v>80</v>
      </c>
      <c r="AO1052" s="31" t="s">
        <v>2854</v>
      </c>
      <c r="AP1052" s="34">
        <v>2002</v>
      </c>
      <c r="AQ1052" s="34" t="s">
        <v>1468</v>
      </c>
      <c r="AR1052" s="34" t="s">
        <v>71</v>
      </c>
      <c r="AS1052" s="34" t="s">
        <v>1470</v>
      </c>
      <c r="AT1052" s="34" t="s">
        <v>1469</v>
      </c>
      <c r="AU1052" s="114" t="str">
        <f>AQ1052&amp;", "&amp;AP1052</f>
        <v>Imamura, S., 2002</v>
      </c>
      <c r="AV1052" s="6"/>
      <c r="AW1052" s="43" t="s">
        <v>827</v>
      </c>
    </row>
    <row r="1053" spans="1:49" s="8" customFormat="1" x14ac:dyDescent="0.3">
      <c r="A1053" s="31" t="s">
        <v>2439</v>
      </c>
      <c r="B1053" s="99">
        <v>5</v>
      </c>
      <c r="C1053" s="32" t="s">
        <v>8</v>
      </c>
      <c r="D1053" s="31" t="str">
        <f t="shared" si="464"/>
        <v>NA</v>
      </c>
      <c r="E1053" s="32">
        <f t="shared" si="465"/>
        <v>5</v>
      </c>
      <c r="F1053" s="99">
        <v>260</v>
      </c>
      <c r="G1053" s="32">
        <f t="shared" si="460"/>
        <v>5200</v>
      </c>
      <c r="H1053" s="34" t="s">
        <v>22</v>
      </c>
      <c r="I1053" s="34" t="s">
        <v>1471</v>
      </c>
      <c r="J1053" s="34" t="s">
        <v>1475</v>
      </c>
      <c r="K1053" s="31"/>
      <c r="L1053" s="31"/>
      <c r="M1053" s="34" t="s">
        <v>24</v>
      </c>
      <c r="N1053" s="34" t="s">
        <v>56</v>
      </c>
      <c r="O1053" s="34"/>
      <c r="P1053" s="34" t="s">
        <v>199</v>
      </c>
      <c r="Q1053" s="31"/>
      <c r="R1053" s="31" t="str">
        <f t="shared" si="459"/>
        <v>NA</v>
      </c>
      <c r="S1053" s="34">
        <v>5</v>
      </c>
      <c r="T1053" s="34">
        <v>823</v>
      </c>
      <c r="U1053" s="34" t="s">
        <v>1422</v>
      </c>
      <c r="V1053" s="34">
        <v>1</v>
      </c>
      <c r="W1053" s="34">
        <v>593</v>
      </c>
      <c r="X1053" s="34" t="s">
        <v>29</v>
      </c>
      <c r="Y1053" s="32" t="str">
        <f t="shared" si="466"/>
        <v>NA</v>
      </c>
      <c r="Z1053" s="32" t="str">
        <f t="shared" si="467"/>
        <v>NA</v>
      </c>
      <c r="AA1053" s="32" t="s">
        <v>8</v>
      </c>
      <c r="AB1053" s="34" t="s">
        <v>9</v>
      </c>
      <c r="AC1053" s="32">
        <f t="shared" si="461"/>
        <v>17.301587301587301</v>
      </c>
      <c r="AD1053" s="32">
        <f t="shared" si="462"/>
        <v>17.301587301587301</v>
      </c>
      <c r="AE1053" s="32" t="str">
        <f t="shared" si="463"/>
        <v>NA</v>
      </c>
      <c r="AF1053" s="32" t="str">
        <f t="shared" si="468"/>
        <v>NA</v>
      </c>
      <c r="AG1053" s="40" t="s">
        <v>8</v>
      </c>
      <c r="AH1053" s="83" t="s">
        <v>9</v>
      </c>
      <c r="AI1053" s="40" t="s">
        <v>8</v>
      </c>
      <c r="AJ1053" s="83" t="s">
        <v>9</v>
      </c>
      <c r="AK1053" s="99">
        <v>63</v>
      </c>
      <c r="AL1053" s="83" t="s">
        <v>9</v>
      </c>
      <c r="AM1053" s="32">
        <f t="shared" si="469"/>
        <v>63</v>
      </c>
      <c r="AN1053" s="40">
        <f t="shared" si="470"/>
        <v>63</v>
      </c>
      <c r="AO1053" s="31" t="s">
        <v>2854</v>
      </c>
      <c r="AP1053" s="34">
        <v>2002</v>
      </c>
      <c r="AQ1053" s="34" t="s">
        <v>1468</v>
      </c>
      <c r="AR1053" s="34" t="s">
        <v>71</v>
      </c>
      <c r="AS1053" s="34" t="s">
        <v>1470</v>
      </c>
      <c r="AT1053" s="34" t="s">
        <v>1469</v>
      </c>
      <c r="AU1053" s="114" t="str">
        <f>AQ1053&amp;", "&amp;AP1053</f>
        <v>Imamura, S., 2002</v>
      </c>
      <c r="AV1053" s="6"/>
      <c r="AW1053" s="43"/>
    </row>
    <row r="1054" spans="1:49" s="8" customFormat="1" x14ac:dyDescent="0.3">
      <c r="A1054" s="31" t="s">
        <v>2439</v>
      </c>
      <c r="B1054" s="99">
        <v>5</v>
      </c>
      <c r="C1054" s="32" t="s">
        <v>8</v>
      </c>
      <c r="D1054" s="31" t="str">
        <f t="shared" si="464"/>
        <v>NA</v>
      </c>
      <c r="E1054" s="32">
        <f t="shared" si="465"/>
        <v>5</v>
      </c>
      <c r="F1054" s="99">
        <v>260</v>
      </c>
      <c r="G1054" s="32">
        <f t="shared" si="460"/>
        <v>5200</v>
      </c>
      <c r="H1054" s="34" t="s">
        <v>22</v>
      </c>
      <c r="I1054" s="34" t="s">
        <v>1471</v>
      </c>
      <c r="J1054" s="34" t="s">
        <v>1477</v>
      </c>
      <c r="K1054" s="31"/>
      <c r="L1054" s="31"/>
      <c r="M1054" s="34" t="s">
        <v>24</v>
      </c>
      <c r="N1054" s="34" t="s">
        <v>56</v>
      </c>
      <c r="O1054" s="34"/>
      <c r="P1054" s="34" t="s">
        <v>199</v>
      </c>
      <c r="Q1054" s="31"/>
      <c r="R1054" s="31" t="str">
        <f t="shared" si="459"/>
        <v>NA</v>
      </c>
      <c r="S1054" s="34">
        <v>5</v>
      </c>
      <c r="T1054" s="34">
        <v>823</v>
      </c>
      <c r="U1054" s="34" t="s">
        <v>1422</v>
      </c>
      <c r="V1054" s="34">
        <v>1</v>
      </c>
      <c r="W1054" s="34">
        <v>593</v>
      </c>
      <c r="X1054" s="34" t="s">
        <v>29</v>
      </c>
      <c r="Y1054" s="32" t="str">
        <f t="shared" si="466"/>
        <v>NA</v>
      </c>
      <c r="Z1054" s="32" t="str">
        <f t="shared" si="467"/>
        <v>NA</v>
      </c>
      <c r="AA1054" s="32" t="s">
        <v>8</v>
      </c>
      <c r="AB1054" s="34" t="s">
        <v>9</v>
      </c>
      <c r="AC1054" s="32">
        <f t="shared" si="461"/>
        <v>20.96153846153846</v>
      </c>
      <c r="AD1054" s="32">
        <f t="shared" si="462"/>
        <v>20.96153846153846</v>
      </c>
      <c r="AE1054" s="32" t="str">
        <f t="shared" si="463"/>
        <v>NA</v>
      </c>
      <c r="AF1054" s="32" t="str">
        <f t="shared" si="468"/>
        <v>NA</v>
      </c>
      <c r="AG1054" s="40" t="s">
        <v>8</v>
      </c>
      <c r="AH1054" s="83" t="s">
        <v>9</v>
      </c>
      <c r="AI1054" s="40" t="s">
        <v>8</v>
      </c>
      <c r="AJ1054" s="83" t="s">
        <v>9</v>
      </c>
      <c r="AK1054" s="99">
        <v>52</v>
      </c>
      <c r="AL1054" s="83" t="s">
        <v>9</v>
      </c>
      <c r="AM1054" s="32">
        <f t="shared" si="469"/>
        <v>52</v>
      </c>
      <c r="AN1054" s="40">
        <f t="shared" si="470"/>
        <v>52</v>
      </c>
      <c r="AO1054" s="31" t="s">
        <v>2854</v>
      </c>
      <c r="AP1054" s="34">
        <v>2002</v>
      </c>
      <c r="AQ1054" s="34" t="s">
        <v>1468</v>
      </c>
      <c r="AR1054" s="34" t="s">
        <v>71</v>
      </c>
      <c r="AS1054" s="34" t="s">
        <v>1470</v>
      </c>
      <c r="AT1054" s="34" t="s">
        <v>1469</v>
      </c>
      <c r="AU1054" s="114" t="str">
        <f>AQ1054&amp;", "&amp;AP1054</f>
        <v>Imamura, S., 2002</v>
      </c>
      <c r="AV1054" s="6"/>
      <c r="AW1054" s="43"/>
    </row>
    <row r="1055" spans="1:49" s="8" customFormat="1" x14ac:dyDescent="0.3">
      <c r="A1055" s="34" t="s">
        <v>88</v>
      </c>
      <c r="B1055" s="99">
        <v>3</v>
      </c>
      <c r="C1055" s="32" t="s">
        <v>8</v>
      </c>
      <c r="D1055" s="31" t="str">
        <f t="shared" si="464"/>
        <v>NA</v>
      </c>
      <c r="E1055" s="32">
        <f t="shared" si="465"/>
        <v>3</v>
      </c>
      <c r="F1055" s="99">
        <v>229</v>
      </c>
      <c r="G1055" s="32">
        <f t="shared" si="460"/>
        <v>7633.333333333333</v>
      </c>
      <c r="H1055" s="34" t="s">
        <v>86</v>
      </c>
      <c r="I1055" s="34" t="s">
        <v>1484</v>
      </c>
      <c r="J1055" s="34" t="s">
        <v>1482</v>
      </c>
      <c r="K1055" s="34">
        <v>673</v>
      </c>
      <c r="L1055" s="34">
        <v>5</v>
      </c>
      <c r="M1055" s="34" t="s">
        <v>10</v>
      </c>
      <c r="N1055" s="34" t="s">
        <v>1449</v>
      </c>
      <c r="O1055" s="81">
        <v>10</v>
      </c>
      <c r="P1055" s="34" t="s">
        <v>89</v>
      </c>
      <c r="Q1055" s="31"/>
      <c r="R1055" s="31" t="str">
        <f t="shared" si="459"/>
        <v>NA</v>
      </c>
      <c r="S1055" s="34">
        <v>3</v>
      </c>
      <c r="T1055" s="34">
        <v>673</v>
      </c>
      <c r="U1055" s="34" t="s">
        <v>1422</v>
      </c>
      <c r="V1055" s="34">
        <v>1</v>
      </c>
      <c r="W1055" s="34">
        <v>573</v>
      </c>
      <c r="X1055" s="34" t="s">
        <v>1483</v>
      </c>
      <c r="Y1055" s="32" t="str">
        <f t="shared" si="466"/>
        <v>NA</v>
      </c>
      <c r="Z1055" s="32" t="str">
        <f t="shared" si="467"/>
        <v>NA</v>
      </c>
      <c r="AA1055" s="32" t="s">
        <v>8</v>
      </c>
      <c r="AB1055" s="34" t="s">
        <v>9</v>
      </c>
      <c r="AC1055" s="32">
        <f t="shared" si="461"/>
        <v>48.017621145374449</v>
      </c>
      <c r="AD1055" s="32">
        <f t="shared" si="462"/>
        <v>48.017621145374449</v>
      </c>
      <c r="AE1055" s="32" t="str">
        <f t="shared" si="463"/>
        <v>NA</v>
      </c>
      <c r="AF1055" s="32">
        <f t="shared" si="468"/>
        <v>22.7</v>
      </c>
      <c r="AG1055" s="99">
        <v>22.7</v>
      </c>
      <c r="AH1055" s="83" t="s">
        <v>9</v>
      </c>
      <c r="AI1055" s="40" t="s">
        <v>8</v>
      </c>
      <c r="AJ1055" s="83" t="s">
        <v>9</v>
      </c>
      <c r="AK1055" s="40" t="s">
        <v>8</v>
      </c>
      <c r="AL1055" s="83" t="s">
        <v>9</v>
      </c>
      <c r="AM1055" s="32">
        <f t="shared" si="469"/>
        <v>22.7</v>
      </c>
      <c r="AN1055" s="40">
        <f t="shared" si="470"/>
        <v>22.7</v>
      </c>
      <c r="AO1055" s="31" t="s">
        <v>2847</v>
      </c>
      <c r="AP1055" s="34">
        <v>2001</v>
      </c>
      <c r="AQ1055" s="34" t="s">
        <v>1478</v>
      </c>
      <c r="AR1055" s="34" t="s">
        <v>71</v>
      </c>
      <c r="AS1055" s="34" t="s">
        <v>1479</v>
      </c>
      <c r="AT1055" s="34" t="s">
        <v>1480</v>
      </c>
      <c r="AU1055" s="114" t="str">
        <f t="shared" ref="AU1055:AU1106" si="471">AQ1055&amp;", "&amp;AP1055</f>
        <v>Kapoor, M.P., 2001</v>
      </c>
      <c r="AV1055" s="34" t="s">
        <v>1939</v>
      </c>
      <c r="AW1055" s="43"/>
    </row>
    <row r="1056" spans="1:49" s="8" customFormat="1" x14ac:dyDescent="0.3">
      <c r="A1056" s="34" t="s">
        <v>88</v>
      </c>
      <c r="B1056" s="99">
        <v>3</v>
      </c>
      <c r="C1056" s="32" t="s">
        <v>8</v>
      </c>
      <c r="D1056" s="31" t="str">
        <f t="shared" si="464"/>
        <v>NA</v>
      </c>
      <c r="E1056" s="32">
        <f t="shared" si="465"/>
        <v>3</v>
      </c>
      <c r="F1056" s="99">
        <v>365</v>
      </c>
      <c r="G1056" s="32">
        <f t="shared" si="460"/>
        <v>12166.666666666666</v>
      </c>
      <c r="H1056" s="34" t="s">
        <v>15</v>
      </c>
      <c r="I1056" s="34" t="s">
        <v>1485</v>
      </c>
      <c r="J1056" s="34" t="s">
        <v>1482</v>
      </c>
      <c r="K1056" s="34">
        <v>673</v>
      </c>
      <c r="L1056" s="34">
        <v>5</v>
      </c>
      <c r="M1056" s="34" t="s">
        <v>10</v>
      </c>
      <c r="N1056" s="34" t="s">
        <v>1449</v>
      </c>
      <c r="O1056" s="81">
        <v>10</v>
      </c>
      <c r="P1056" s="34" t="s">
        <v>89</v>
      </c>
      <c r="Q1056" s="31"/>
      <c r="R1056" s="31" t="str">
        <f t="shared" si="459"/>
        <v>NA</v>
      </c>
      <c r="S1056" s="34">
        <v>3</v>
      </c>
      <c r="T1056" s="34">
        <v>673</v>
      </c>
      <c r="U1056" s="34" t="s">
        <v>1422</v>
      </c>
      <c r="V1056" s="34">
        <v>1</v>
      </c>
      <c r="W1056" s="34">
        <v>573</v>
      </c>
      <c r="X1056" s="34" t="s">
        <v>1483</v>
      </c>
      <c r="Y1056" s="32" t="str">
        <f t="shared" si="466"/>
        <v>NA</v>
      </c>
      <c r="Z1056" s="32" t="str">
        <f t="shared" si="467"/>
        <v>NA</v>
      </c>
      <c r="AA1056" s="32" t="s">
        <v>8</v>
      </c>
      <c r="AB1056" s="34" t="s">
        <v>9</v>
      </c>
      <c r="AC1056" s="32">
        <f t="shared" si="461"/>
        <v>31.594202898550726</v>
      </c>
      <c r="AD1056" s="32">
        <f t="shared" si="462"/>
        <v>31.594202898550726</v>
      </c>
      <c r="AE1056" s="32" t="str">
        <f t="shared" si="463"/>
        <v>NA</v>
      </c>
      <c r="AF1056" s="32">
        <f t="shared" si="468"/>
        <v>34.5</v>
      </c>
      <c r="AG1056" s="99">
        <v>34.5</v>
      </c>
      <c r="AH1056" s="83" t="s">
        <v>9</v>
      </c>
      <c r="AI1056" s="40" t="s">
        <v>8</v>
      </c>
      <c r="AJ1056" s="83" t="s">
        <v>9</v>
      </c>
      <c r="AK1056" s="40" t="s">
        <v>8</v>
      </c>
      <c r="AL1056" s="83" t="s">
        <v>9</v>
      </c>
      <c r="AM1056" s="32">
        <f t="shared" si="469"/>
        <v>34.5</v>
      </c>
      <c r="AN1056" s="40">
        <f t="shared" si="470"/>
        <v>34.5</v>
      </c>
      <c r="AO1056" s="31" t="s">
        <v>2847</v>
      </c>
      <c r="AP1056" s="34">
        <v>2001</v>
      </c>
      <c r="AQ1056" s="34" t="s">
        <v>1478</v>
      </c>
      <c r="AR1056" s="34" t="s">
        <v>71</v>
      </c>
      <c r="AS1056" s="34" t="s">
        <v>1479</v>
      </c>
      <c r="AT1056" s="34" t="s">
        <v>1480</v>
      </c>
      <c r="AU1056" s="114" t="str">
        <f t="shared" si="471"/>
        <v>Kapoor, M.P., 2001</v>
      </c>
      <c r="AV1056" s="34" t="s">
        <v>1939</v>
      </c>
      <c r="AW1056" s="43"/>
    </row>
    <row r="1057" spans="1:49" s="8" customFormat="1" x14ac:dyDescent="0.3">
      <c r="A1057" s="34" t="s">
        <v>88</v>
      </c>
      <c r="B1057" s="99">
        <v>3</v>
      </c>
      <c r="C1057" s="32" t="s">
        <v>8</v>
      </c>
      <c r="D1057" s="31" t="str">
        <f t="shared" si="464"/>
        <v>NA</v>
      </c>
      <c r="E1057" s="32">
        <f t="shared" si="465"/>
        <v>3</v>
      </c>
      <c r="F1057" s="99">
        <v>241</v>
      </c>
      <c r="G1057" s="32">
        <f t="shared" si="460"/>
        <v>8033.333333333333</v>
      </c>
      <c r="H1057" s="34" t="s">
        <v>582</v>
      </c>
      <c r="I1057" s="34" t="s">
        <v>1487</v>
      </c>
      <c r="J1057" s="34" t="s">
        <v>1482</v>
      </c>
      <c r="K1057" s="34">
        <v>673</v>
      </c>
      <c r="L1057" s="34">
        <v>5</v>
      </c>
      <c r="M1057" s="34" t="s">
        <v>10</v>
      </c>
      <c r="N1057" s="34" t="s">
        <v>1449</v>
      </c>
      <c r="O1057" s="81">
        <v>10</v>
      </c>
      <c r="P1057" s="34" t="s">
        <v>89</v>
      </c>
      <c r="Q1057" s="31"/>
      <c r="R1057" s="31" t="str">
        <f t="shared" si="459"/>
        <v>NA</v>
      </c>
      <c r="S1057" s="34">
        <v>3</v>
      </c>
      <c r="T1057" s="34">
        <v>673</v>
      </c>
      <c r="U1057" s="34" t="s">
        <v>1422</v>
      </c>
      <c r="V1057" s="34">
        <v>1</v>
      </c>
      <c r="W1057" s="34">
        <v>573</v>
      </c>
      <c r="X1057" s="34" t="s">
        <v>1483</v>
      </c>
      <c r="Y1057" s="32" t="str">
        <f t="shared" si="466"/>
        <v>NA</v>
      </c>
      <c r="Z1057" s="32" t="str">
        <f t="shared" si="467"/>
        <v>NA</v>
      </c>
      <c r="AA1057" s="32" t="s">
        <v>8</v>
      </c>
      <c r="AB1057" s="34" t="s">
        <v>9</v>
      </c>
      <c r="AC1057" s="32">
        <f t="shared" si="461"/>
        <v>49.099099099099099</v>
      </c>
      <c r="AD1057" s="32">
        <f t="shared" si="462"/>
        <v>49.099099099099099</v>
      </c>
      <c r="AE1057" s="32" t="str">
        <f t="shared" si="463"/>
        <v>NA</v>
      </c>
      <c r="AF1057" s="32">
        <f t="shared" si="468"/>
        <v>22.2</v>
      </c>
      <c r="AG1057" s="99">
        <v>22.2</v>
      </c>
      <c r="AH1057" s="83" t="s">
        <v>9</v>
      </c>
      <c r="AI1057" s="40" t="s">
        <v>8</v>
      </c>
      <c r="AJ1057" s="83" t="s">
        <v>9</v>
      </c>
      <c r="AK1057" s="40" t="s">
        <v>8</v>
      </c>
      <c r="AL1057" s="83" t="s">
        <v>9</v>
      </c>
      <c r="AM1057" s="32">
        <f t="shared" si="469"/>
        <v>22.2</v>
      </c>
      <c r="AN1057" s="40">
        <f t="shared" si="470"/>
        <v>22.2</v>
      </c>
      <c r="AO1057" s="31" t="s">
        <v>2847</v>
      </c>
      <c r="AP1057" s="34">
        <v>2001</v>
      </c>
      <c r="AQ1057" s="34" t="s">
        <v>1478</v>
      </c>
      <c r="AR1057" s="34" t="s">
        <v>71</v>
      </c>
      <c r="AS1057" s="34" t="s">
        <v>1479</v>
      </c>
      <c r="AT1057" s="34" t="s">
        <v>1480</v>
      </c>
      <c r="AU1057" s="114" t="str">
        <f t="shared" si="471"/>
        <v>Kapoor, M.P., 2001</v>
      </c>
      <c r="AV1057" s="34" t="s">
        <v>1939</v>
      </c>
      <c r="AW1057" s="43"/>
    </row>
    <row r="1058" spans="1:49" s="8" customFormat="1" x14ac:dyDescent="0.3">
      <c r="A1058" s="34" t="s">
        <v>88</v>
      </c>
      <c r="B1058" s="99">
        <v>3</v>
      </c>
      <c r="C1058" s="32" t="s">
        <v>8</v>
      </c>
      <c r="D1058" s="31" t="str">
        <f t="shared" si="464"/>
        <v>NA</v>
      </c>
      <c r="E1058" s="32">
        <f t="shared" si="465"/>
        <v>3</v>
      </c>
      <c r="F1058" s="99">
        <v>274</v>
      </c>
      <c r="G1058" s="32">
        <f t="shared" si="460"/>
        <v>9133.3333333333339</v>
      </c>
      <c r="H1058" s="34" t="s">
        <v>582</v>
      </c>
      <c r="I1058" s="34" t="s">
        <v>1488</v>
      </c>
      <c r="J1058" s="34" t="s">
        <v>1482</v>
      </c>
      <c r="K1058" s="34">
        <v>673</v>
      </c>
      <c r="L1058" s="34">
        <v>5</v>
      </c>
      <c r="M1058" s="34" t="s">
        <v>10</v>
      </c>
      <c r="N1058" s="34" t="s">
        <v>1449</v>
      </c>
      <c r="O1058" s="81">
        <v>10</v>
      </c>
      <c r="P1058" s="34" t="s">
        <v>89</v>
      </c>
      <c r="Q1058" s="31"/>
      <c r="R1058" s="31" t="str">
        <f t="shared" si="459"/>
        <v>NA</v>
      </c>
      <c r="S1058" s="34">
        <v>3</v>
      </c>
      <c r="T1058" s="34">
        <v>673</v>
      </c>
      <c r="U1058" s="34" t="s">
        <v>1422</v>
      </c>
      <c r="V1058" s="34">
        <v>1</v>
      </c>
      <c r="W1058" s="34">
        <v>573</v>
      </c>
      <c r="X1058" s="34" t="s">
        <v>1483</v>
      </c>
      <c r="Y1058" s="32" t="str">
        <f t="shared" si="466"/>
        <v>NA</v>
      </c>
      <c r="Z1058" s="32" t="str">
        <f t="shared" si="467"/>
        <v>NA</v>
      </c>
      <c r="AA1058" s="32" t="s">
        <v>8</v>
      </c>
      <c r="AB1058" s="34" t="s">
        <v>9</v>
      </c>
      <c r="AC1058" s="32">
        <f t="shared" si="461"/>
        <v>50.462962962962962</v>
      </c>
      <c r="AD1058" s="32">
        <f t="shared" si="462"/>
        <v>50.462962962962962</v>
      </c>
      <c r="AE1058" s="32" t="str">
        <f t="shared" si="463"/>
        <v>NA</v>
      </c>
      <c r="AF1058" s="32">
        <f t="shared" si="468"/>
        <v>21.6</v>
      </c>
      <c r="AG1058" s="99">
        <v>21.6</v>
      </c>
      <c r="AH1058" s="83" t="s">
        <v>9</v>
      </c>
      <c r="AI1058" s="40" t="s">
        <v>8</v>
      </c>
      <c r="AJ1058" s="83" t="s">
        <v>9</v>
      </c>
      <c r="AK1058" s="40" t="s">
        <v>8</v>
      </c>
      <c r="AL1058" s="83" t="s">
        <v>9</v>
      </c>
      <c r="AM1058" s="32">
        <f t="shared" si="469"/>
        <v>21.6</v>
      </c>
      <c r="AN1058" s="40">
        <f t="shared" si="470"/>
        <v>21.6</v>
      </c>
      <c r="AO1058" s="31" t="s">
        <v>2847</v>
      </c>
      <c r="AP1058" s="34">
        <v>2001</v>
      </c>
      <c r="AQ1058" s="34" t="s">
        <v>1478</v>
      </c>
      <c r="AR1058" s="34" t="s">
        <v>71</v>
      </c>
      <c r="AS1058" s="34" t="s">
        <v>1479</v>
      </c>
      <c r="AT1058" s="34" t="s">
        <v>1480</v>
      </c>
      <c r="AU1058" s="114" t="str">
        <f t="shared" si="471"/>
        <v>Kapoor, M.P., 2001</v>
      </c>
      <c r="AV1058" s="34" t="s">
        <v>1939</v>
      </c>
      <c r="AW1058" s="43"/>
    </row>
    <row r="1059" spans="1:49" s="8" customFormat="1" x14ac:dyDescent="0.3">
      <c r="A1059" s="34" t="s">
        <v>88</v>
      </c>
      <c r="B1059" s="99">
        <v>3</v>
      </c>
      <c r="C1059" s="32" t="s">
        <v>8</v>
      </c>
      <c r="D1059" s="31" t="str">
        <f t="shared" si="464"/>
        <v>NA</v>
      </c>
      <c r="E1059" s="32">
        <f t="shared" si="465"/>
        <v>3</v>
      </c>
      <c r="F1059" s="99">
        <v>309</v>
      </c>
      <c r="G1059" s="32">
        <f t="shared" si="460"/>
        <v>10300</v>
      </c>
      <c r="H1059" s="34" t="s">
        <v>582</v>
      </c>
      <c r="I1059" s="34" t="s">
        <v>1489</v>
      </c>
      <c r="J1059" s="34" t="s">
        <v>1482</v>
      </c>
      <c r="K1059" s="34">
        <v>673</v>
      </c>
      <c r="L1059" s="34">
        <v>5</v>
      </c>
      <c r="M1059" s="34" t="s">
        <v>10</v>
      </c>
      <c r="N1059" s="34" t="s">
        <v>1449</v>
      </c>
      <c r="O1059" s="81">
        <v>10</v>
      </c>
      <c r="P1059" s="34" t="s">
        <v>89</v>
      </c>
      <c r="Q1059" s="31"/>
      <c r="R1059" s="31" t="str">
        <f t="shared" si="459"/>
        <v>NA</v>
      </c>
      <c r="S1059" s="34">
        <v>3</v>
      </c>
      <c r="T1059" s="34">
        <v>673</v>
      </c>
      <c r="U1059" s="34" t="s">
        <v>1422</v>
      </c>
      <c r="V1059" s="34">
        <v>1</v>
      </c>
      <c r="W1059" s="34">
        <v>573</v>
      </c>
      <c r="X1059" s="34" t="s">
        <v>1483</v>
      </c>
      <c r="Y1059" s="32" t="str">
        <f t="shared" si="466"/>
        <v>NA</v>
      </c>
      <c r="Z1059" s="32" t="str">
        <f t="shared" si="467"/>
        <v>NA</v>
      </c>
      <c r="AA1059" s="32" t="s">
        <v>8</v>
      </c>
      <c r="AB1059" s="34" t="s">
        <v>9</v>
      </c>
      <c r="AC1059" s="32">
        <f t="shared" si="461"/>
        <v>46.382978723404257</v>
      </c>
      <c r="AD1059" s="32">
        <f t="shared" si="462"/>
        <v>46.382978723404257</v>
      </c>
      <c r="AE1059" s="32" t="str">
        <f t="shared" si="463"/>
        <v>NA</v>
      </c>
      <c r="AF1059" s="32">
        <f t="shared" si="468"/>
        <v>23.5</v>
      </c>
      <c r="AG1059" s="99">
        <v>23.5</v>
      </c>
      <c r="AH1059" s="83" t="s">
        <v>9</v>
      </c>
      <c r="AI1059" s="40" t="s">
        <v>8</v>
      </c>
      <c r="AJ1059" s="83" t="s">
        <v>9</v>
      </c>
      <c r="AK1059" s="40" t="s">
        <v>8</v>
      </c>
      <c r="AL1059" s="83" t="s">
        <v>9</v>
      </c>
      <c r="AM1059" s="32">
        <f t="shared" si="469"/>
        <v>23.5</v>
      </c>
      <c r="AN1059" s="40">
        <f t="shared" si="470"/>
        <v>23.5</v>
      </c>
      <c r="AO1059" s="31" t="s">
        <v>2847</v>
      </c>
      <c r="AP1059" s="34">
        <v>2001</v>
      </c>
      <c r="AQ1059" s="34" t="s">
        <v>1478</v>
      </c>
      <c r="AR1059" s="34" t="s">
        <v>71</v>
      </c>
      <c r="AS1059" s="34" t="s">
        <v>1479</v>
      </c>
      <c r="AT1059" s="34" t="s">
        <v>1480</v>
      </c>
      <c r="AU1059" s="114" t="str">
        <f t="shared" si="471"/>
        <v>Kapoor, M.P., 2001</v>
      </c>
      <c r="AV1059" s="34" t="s">
        <v>1939</v>
      </c>
      <c r="AW1059" s="43"/>
    </row>
    <row r="1060" spans="1:49" s="8" customFormat="1" x14ac:dyDescent="0.3">
      <c r="A1060" s="34" t="s">
        <v>88</v>
      </c>
      <c r="B1060" s="99">
        <v>5</v>
      </c>
      <c r="C1060" s="32" t="s">
        <v>8</v>
      </c>
      <c r="D1060" s="31" t="str">
        <f t="shared" si="464"/>
        <v>NA</v>
      </c>
      <c r="E1060" s="32">
        <f t="shared" si="465"/>
        <v>5</v>
      </c>
      <c r="F1060" s="99">
        <v>274</v>
      </c>
      <c r="G1060" s="32">
        <f t="shared" si="460"/>
        <v>5480</v>
      </c>
      <c r="H1060" s="34" t="s">
        <v>582</v>
      </c>
      <c r="I1060" s="34" t="s">
        <v>1488</v>
      </c>
      <c r="J1060" s="34" t="s">
        <v>1482</v>
      </c>
      <c r="K1060" s="34">
        <v>673</v>
      </c>
      <c r="L1060" s="34">
        <v>5</v>
      </c>
      <c r="M1060" s="34" t="s">
        <v>10</v>
      </c>
      <c r="N1060" s="34" t="s">
        <v>1449</v>
      </c>
      <c r="O1060" s="81">
        <v>10</v>
      </c>
      <c r="P1060" s="34" t="s">
        <v>89</v>
      </c>
      <c r="Q1060" s="31"/>
      <c r="R1060" s="31" t="str">
        <f t="shared" si="459"/>
        <v>NA</v>
      </c>
      <c r="S1060" s="34">
        <v>3</v>
      </c>
      <c r="T1060" s="34">
        <v>673</v>
      </c>
      <c r="U1060" s="34" t="s">
        <v>1422</v>
      </c>
      <c r="V1060" s="34">
        <v>1</v>
      </c>
      <c r="W1060" s="34">
        <v>573</v>
      </c>
      <c r="X1060" s="34" t="s">
        <v>1483</v>
      </c>
      <c r="Y1060" s="32" t="str">
        <f t="shared" si="466"/>
        <v>NA</v>
      </c>
      <c r="Z1060" s="32" t="str">
        <f t="shared" si="467"/>
        <v>NA</v>
      </c>
      <c r="AA1060" s="32" t="s">
        <v>8</v>
      </c>
      <c r="AB1060" s="34" t="s">
        <v>9</v>
      </c>
      <c r="AC1060" s="32">
        <f t="shared" si="461"/>
        <v>33.435582822085891</v>
      </c>
      <c r="AD1060" s="32">
        <f t="shared" si="462"/>
        <v>33.435582822085891</v>
      </c>
      <c r="AE1060" s="32" t="str">
        <f t="shared" si="463"/>
        <v>NA</v>
      </c>
      <c r="AF1060" s="32">
        <f t="shared" si="468"/>
        <v>32.6</v>
      </c>
      <c r="AG1060" s="99">
        <v>32.6</v>
      </c>
      <c r="AH1060" s="83" t="s">
        <v>9</v>
      </c>
      <c r="AI1060" s="40" t="s">
        <v>8</v>
      </c>
      <c r="AJ1060" s="83" t="s">
        <v>9</v>
      </c>
      <c r="AK1060" s="40" t="s">
        <v>8</v>
      </c>
      <c r="AL1060" s="83" t="s">
        <v>9</v>
      </c>
      <c r="AM1060" s="32">
        <f t="shared" si="469"/>
        <v>32.6</v>
      </c>
      <c r="AN1060" s="40">
        <f t="shared" si="470"/>
        <v>32.6</v>
      </c>
      <c r="AO1060" s="31" t="s">
        <v>2847</v>
      </c>
      <c r="AP1060" s="34">
        <v>2001</v>
      </c>
      <c r="AQ1060" s="34" t="s">
        <v>1478</v>
      </c>
      <c r="AR1060" s="34" t="s">
        <v>71</v>
      </c>
      <c r="AS1060" s="34" t="s">
        <v>1479</v>
      </c>
      <c r="AT1060" s="34" t="s">
        <v>1480</v>
      </c>
      <c r="AU1060" s="114" t="str">
        <f t="shared" si="471"/>
        <v>Kapoor, M.P., 2001</v>
      </c>
      <c r="AV1060" s="34" t="s">
        <v>1939</v>
      </c>
      <c r="AW1060" s="43"/>
    </row>
    <row r="1061" spans="1:49" s="8" customFormat="1" x14ac:dyDescent="0.3">
      <c r="A1061" s="34" t="s">
        <v>88</v>
      </c>
      <c r="B1061" s="99">
        <v>10</v>
      </c>
      <c r="C1061" s="32" t="s">
        <v>8</v>
      </c>
      <c r="D1061" s="31" t="str">
        <f t="shared" si="464"/>
        <v>NA</v>
      </c>
      <c r="E1061" s="32">
        <f t="shared" si="465"/>
        <v>10</v>
      </c>
      <c r="F1061" s="99">
        <v>274</v>
      </c>
      <c r="G1061" s="32">
        <f t="shared" si="460"/>
        <v>2740</v>
      </c>
      <c r="H1061" s="34" t="s">
        <v>582</v>
      </c>
      <c r="I1061" s="34" t="s">
        <v>1488</v>
      </c>
      <c r="J1061" s="34" t="s">
        <v>1482</v>
      </c>
      <c r="K1061" s="34">
        <v>673</v>
      </c>
      <c r="L1061" s="34">
        <v>5</v>
      </c>
      <c r="M1061" s="34" t="s">
        <v>10</v>
      </c>
      <c r="N1061" s="34" t="s">
        <v>1449</v>
      </c>
      <c r="O1061" s="81">
        <v>10</v>
      </c>
      <c r="P1061" s="34" t="s">
        <v>89</v>
      </c>
      <c r="Q1061" s="31"/>
      <c r="R1061" s="31" t="str">
        <f t="shared" si="459"/>
        <v>NA</v>
      </c>
      <c r="S1061" s="34">
        <v>3</v>
      </c>
      <c r="T1061" s="34">
        <v>673</v>
      </c>
      <c r="U1061" s="34" t="s">
        <v>1422</v>
      </c>
      <c r="V1061" s="34">
        <v>1</v>
      </c>
      <c r="W1061" s="34">
        <v>573</v>
      </c>
      <c r="X1061" s="34" t="s">
        <v>1483</v>
      </c>
      <c r="Y1061" s="32" t="str">
        <f t="shared" si="466"/>
        <v>NA</v>
      </c>
      <c r="Z1061" s="32" t="str">
        <f t="shared" si="467"/>
        <v>NA</v>
      </c>
      <c r="AA1061" s="32" t="s">
        <v>8</v>
      </c>
      <c r="AB1061" s="34" t="s">
        <v>9</v>
      </c>
      <c r="AC1061" s="32">
        <f t="shared" si="461"/>
        <v>18.046357615894038</v>
      </c>
      <c r="AD1061" s="32">
        <f t="shared" si="462"/>
        <v>18.046357615894038</v>
      </c>
      <c r="AE1061" s="32" t="str">
        <f t="shared" si="463"/>
        <v>NA</v>
      </c>
      <c r="AF1061" s="32">
        <f t="shared" si="468"/>
        <v>60.4</v>
      </c>
      <c r="AG1061" s="99">
        <v>60.4</v>
      </c>
      <c r="AH1061" s="83" t="s">
        <v>9</v>
      </c>
      <c r="AI1061" s="40" t="s">
        <v>8</v>
      </c>
      <c r="AJ1061" s="83" t="s">
        <v>9</v>
      </c>
      <c r="AK1061" s="40" t="s">
        <v>8</v>
      </c>
      <c r="AL1061" s="83" t="s">
        <v>9</v>
      </c>
      <c r="AM1061" s="32">
        <f t="shared" si="469"/>
        <v>60.4</v>
      </c>
      <c r="AN1061" s="40">
        <f t="shared" si="470"/>
        <v>60.4</v>
      </c>
      <c r="AO1061" s="31" t="s">
        <v>2847</v>
      </c>
      <c r="AP1061" s="34">
        <v>2001</v>
      </c>
      <c r="AQ1061" s="34" t="s">
        <v>1478</v>
      </c>
      <c r="AR1061" s="34" t="s">
        <v>71</v>
      </c>
      <c r="AS1061" s="34" t="s">
        <v>1479</v>
      </c>
      <c r="AT1061" s="34" t="s">
        <v>1480</v>
      </c>
      <c r="AU1061" s="114" t="str">
        <f t="shared" si="471"/>
        <v>Kapoor, M.P., 2001</v>
      </c>
      <c r="AV1061" s="34" t="s">
        <v>1939</v>
      </c>
      <c r="AW1061" s="43"/>
    </row>
    <row r="1062" spans="1:49" s="8" customFormat="1" x14ac:dyDescent="0.3">
      <c r="A1062" s="34" t="s">
        <v>88</v>
      </c>
      <c r="B1062" s="99">
        <v>3</v>
      </c>
      <c r="C1062" s="32" t="s">
        <v>8</v>
      </c>
      <c r="D1062" s="31" t="str">
        <f t="shared" si="464"/>
        <v>NA</v>
      </c>
      <c r="E1062" s="32">
        <f t="shared" si="465"/>
        <v>3</v>
      </c>
      <c r="F1062" s="99">
        <v>89</v>
      </c>
      <c r="G1062" s="32">
        <f t="shared" si="460"/>
        <v>2966.6666666666665</v>
      </c>
      <c r="H1062" s="34" t="s">
        <v>582</v>
      </c>
      <c r="I1062" s="34" t="s">
        <v>1488</v>
      </c>
      <c r="J1062" s="34" t="s">
        <v>1486</v>
      </c>
      <c r="K1062" s="31"/>
      <c r="L1062" s="31"/>
      <c r="M1062" s="34" t="s">
        <v>10</v>
      </c>
      <c r="N1062" s="34" t="s">
        <v>1449</v>
      </c>
      <c r="O1062" s="81">
        <v>10</v>
      </c>
      <c r="P1062" s="34" t="s">
        <v>89</v>
      </c>
      <c r="Q1062" s="31"/>
      <c r="R1062" s="31" t="str">
        <f t="shared" si="459"/>
        <v>NA</v>
      </c>
      <c r="S1062" s="34">
        <v>3</v>
      </c>
      <c r="T1062" s="34">
        <v>673</v>
      </c>
      <c r="U1062" s="34" t="s">
        <v>1422</v>
      </c>
      <c r="V1062" s="34">
        <v>1</v>
      </c>
      <c r="W1062" s="34">
        <v>573</v>
      </c>
      <c r="X1062" s="34" t="s">
        <v>1483</v>
      </c>
      <c r="Y1062" s="32" t="str">
        <f t="shared" si="466"/>
        <v>NA</v>
      </c>
      <c r="Z1062" s="32" t="str">
        <f t="shared" si="467"/>
        <v>NA</v>
      </c>
      <c r="AA1062" s="32" t="s">
        <v>8</v>
      </c>
      <c r="AB1062" s="34" t="s">
        <v>9</v>
      </c>
      <c r="AC1062" s="32">
        <f t="shared" si="461"/>
        <v>16.148148148148149</v>
      </c>
      <c r="AD1062" s="32">
        <f t="shared" si="462"/>
        <v>16.148148148148149</v>
      </c>
      <c r="AE1062" s="32" t="str">
        <f t="shared" si="463"/>
        <v>NA</v>
      </c>
      <c r="AF1062" s="32">
        <f t="shared" si="468"/>
        <v>67.5</v>
      </c>
      <c r="AG1062" s="99">
        <v>67.5</v>
      </c>
      <c r="AH1062" s="83" t="s">
        <v>9</v>
      </c>
      <c r="AI1062" s="40" t="s">
        <v>8</v>
      </c>
      <c r="AJ1062" s="83" t="s">
        <v>9</v>
      </c>
      <c r="AK1062" s="40" t="s">
        <v>8</v>
      </c>
      <c r="AL1062" s="83" t="s">
        <v>9</v>
      </c>
      <c r="AM1062" s="32">
        <f t="shared" si="469"/>
        <v>67.5</v>
      </c>
      <c r="AN1062" s="40">
        <f t="shared" si="470"/>
        <v>67.5</v>
      </c>
      <c r="AO1062" s="31" t="s">
        <v>2847</v>
      </c>
      <c r="AP1062" s="34">
        <v>2001</v>
      </c>
      <c r="AQ1062" s="34" t="s">
        <v>1478</v>
      </c>
      <c r="AR1062" s="34" t="s">
        <v>71</v>
      </c>
      <c r="AS1062" s="34" t="s">
        <v>1479</v>
      </c>
      <c r="AT1062" s="34" t="s">
        <v>1480</v>
      </c>
      <c r="AU1062" s="114" t="str">
        <f t="shared" si="471"/>
        <v>Kapoor, M.P., 2001</v>
      </c>
      <c r="AV1062" s="34" t="s">
        <v>1939</v>
      </c>
      <c r="AW1062" s="43"/>
    </row>
    <row r="1063" spans="1:49" s="8" customFormat="1" x14ac:dyDescent="0.3">
      <c r="A1063" s="34" t="s">
        <v>88</v>
      </c>
      <c r="B1063" s="99">
        <v>3</v>
      </c>
      <c r="C1063" s="83">
        <v>2.5</v>
      </c>
      <c r="D1063" s="31">
        <f t="shared" si="464"/>
        <v>0.16666666666666666</v>
      </c>
      <c r="E1063" s="32">
        <f t="shared" si="465"/>
        <v>3</v>
      </c>
      <c r="F1063" s="99">
        <v>98</v>
      </c>
      <c r="G1063" s="32">
        <f t="shared" si="460"/>
        <v>3266.6666666666665</v>
      </c>
      <c r="H1063" s="34" t="s">
        <v>86</v>
      </c>
      <c r="I1063" s="34" t="s">
        <v>1462</v>
      </c>
      <c r="J1063" s="34" t="s">
        <v>9</v>
      </c>
      <c r="K1063" s="31"/>
      <c r="L1063" s="31"/>
      <c r="M1063" s="34" t="s">
        <v>10</v>
      </c>
      <c r="N1063" s="34" t="s">
        <v>56</v>
      </c>
      <c r="O1063" s="81">
        <v>10</v>
      </c>
      <c r="P1063" s="34" t="s">
        <v>89</v>
      </c>
      <c r="Q1063" s="82">
        <v>6</v>
      </c>
      <c r="R1063" s="31">
        <f t="shared" si="459"/>
        <v>-4</v>
      </c>
      <c r="S1063" s="34">
        <v>5</v>
      </c>
      <c r="T1063" s="34">
        <v>773</v>
      </c>
      <c r="U1063" s="34" t="s">
        <v>1422</v>
      </c>
      <c r="V1063" s="34">
        <v>28.5</v>
      </c>
      <c r="W1063" s="34">
        <v>523</v>
      </c>
      <c r="X1063" s="34" t="s">
        <v>34</v>
      </c>
      <c r="Y1063" s="32" t="str">
        <f t="shared" si="466"/>
        <v>NA</v>
      </c>
      <c r="Z1063" s="32" t="str">
        <f t="shared" si="467"/>
        <v>NA</v>
      </c>
      <c r="AA1063" s="32" t="s">
        <v>8</v>
      </c>
      <c r="AB1063" s="34" t="s">
        <v>9</v>
      </c>
      <c r="AC1063" s="32">
        <f t="shared" si="461"/>
        <v>36.333333333333336</v>
      </c>
      <c r="AD1063" s="32">
        <f t="shared" si="462"/>
        <v>36.333333333333336</v>
      </c>
      <c r="AE1063" s="32" t="str">
        <f t="shared" si="463"/>
        <v>NA</v>
      </c>
      <c r="AF1063" s="32" t="str">
        <f t="shared" si="468"/>
        <v>NA</v>
      </c>
      <c r="AG1063" s="40" t="s">
        <v>8</v>
      </c>
      <c r="AH1063" s="83" t="s">
        <v>9</v>
      </c>
      <c r="AI1063" s="99">
        <v>30</v>
      </c>
      <c r="AJ1063" s="83" t="s">
        <v>9</v>
      </c>
      <c r="AK1063" s="40" t="s">
        <v>8</v>
      </c>
      <c r="AL1063" s="83" t="s">
        <v>9</v>
      </c>
      <c r="AM1063" s="32" t="str">
        <f t="shared" si="469"/>
        <v>NA</v>
      </c>
      <c r="AN1063" s="40">
        <f t="shared" si="470"/>
        <v>30</v>
      </c>
      <c r="AO1063" s="31" t="s">
        <v>2854</v>
      </c>
      <c r="AP1063" s="34">
        <v>2001</v>
      </c>
      <c r="AQ1063" s="34" t="s">
        <v>1458</v>
      </c>
      <c r="AR1063" s="34" t="s">
        <v>71</v>
      </c>
      <c r="AS1063" s="34" t="s">
        <v>1490</v>
      </c>
      <c r="AT1063" s="34" t="s">
        <v>45</v>
      </c>
      <c r="AU1063" s="114" t="str">
        <f t="shared" si="471"/>
        <v>Shen, W.-J., 2001</v>
      </c>
      <c r="AV1063" s="34" t="s">
        <v>1938</v>
      </c>
      <c r="AW1063" s="43" t="s">
        <v>838</v>
      </c>
    </row>
    <row r="1064" spans="1:49" s="8" customFormat="1" x14ac:dyDescent="0.3">
      <c r="A1064" s="34" t="s">
        <v>88</v>
      </c>
      <c r="B1064" s="99">
        <v>3</v>
      </c>
      <c r="C1064" s="83">
        <v>2.5</v>
      </c>
      <c r="D1064" s="31">
        <f t="shared" si="464"/>
        <v>0.16666666666666666</v>
      </c>
      <c r="E1064" s="32">
        <f t="shared" si="465"/>
        <v>3</v>
      </c>
      <c r="F1064" s="99">
        <v>98</v>
      </c>
      <c r="G1064" s="32">
        <f t="shared" si="460"/>
        <v>3266.6666666666665</v>
      </c>
      <c r="H1064" s="34" t="s">
        <v>86</v>
      </c>
      <c r="I1064" s="34" t="s">
        <v>1462</v>
      </c>
      <c r="J1064" s="34" t="s">
        <v>9</v>
      </c>
      <c r="K1064" s="31"/>
      <c r="L1064" s="31"/>
      <c r="M1064" s="34" t="s">
        <v>24</v>
      </c>
      <c r="N1064" s="34" t="s">
        <v>56</v>
      </c>
      <c r="O1064" s="81">
        <v>10</v>
      </c>
      <c r="P1064" s="34" t="s">
        <v>89</v>
      </c>
      <c r="Q1064" s="82">
        <v>6</v>
      </c>
      <c r="R1064" s="31">
        <f t="shared" si="459"/>
        <v>-4</v>
      </c>
      <c r="S1064" s="34">
        <v>5</v>
      </c>
      <c r="T1064" s="34">
        <v>773</v>
      </c>
      <c r="U1064" s="34" t="s">
        <v>1422</v>
      </c>
      <c r="V1064" s="34">
        <v>28.5</v>
      </c>
      <c r="W1064" s="34">
        <v>523</v>
      </c>
      <c r="X1064" s="34" t="s">
        <v>34</v>
      </c>
      <c r="Y1064" s="32" t="str">
        <f t="shared" si="466"/>
        <v>NA</v>
      </c>
      <c r="Z1064" s="32" t="str">
        <f t="shared" si="467"/>
        <v>NA</v>
      </c>
      <c r="AA1064" s="32" t="s">
        <v>8</v>
      </c>
      <c r="AB1064" s="34" t="s">
        <v>9</v>
      </c>
      <c r="AC1064" s="32">
        <f t="shared" si="461"/>
        <v>36.333333333333336</v>
      </c>
      <c r="AD1064" s="32">
        <f t="shared" si="462"/>
        <v>36.333333333333336</v>
      </c>
      <c r="AE1064" s="32" t="str">
        <f t="shared" si="463"/>
        <v>NA</v>
      </c>
      <c r="AF1064" s="32" t="str">
        <f t="shared" si="468"/>
        <v>NA</v>
      </c>
      <c r="AG1064" s="40" t="s">
        <v>8</v>
      </c>
      <c r="AH1064" s="83" t="s">
        <v>9</v>
      </c>
      <c r="AI1064" s="99">
        <v>30</v>
      </c>
      <c r="AJ1064" s="83" t="s">
        <v>9</v>
      </c>
      <c r="AK1064" s="40" t="s">
        <v>8</v>
      </c>
      <c r="AL1064" s="83" t="s">
        <v>9</v>
      </c>
      <c r="AM1064" s="32" t="str">
        <f t="shared" si="469"/>
        <v>NA</v>
      </c>
      <c r="AN1064" s="40">
        <f t="shared" si="470"/>
        <v>30</v>
      </c>
      <c r="AO1064" s="31" t="s">
        <v>2854</v>
      </c>
      <c r="AP1064" s="34">
        <v>2001</v>
      </c>
      <c r="AQ1064" s="34" t="s">
        <v>1458</v>
      </c>
      <c r="AR1064" s="34" t="s">
        <v>71</v>
      </c>
      <c r="AS1064" s="34" t="s">
        <v>1490</v>
      </c>
      <c r="AT1064" s="34" t="s">
        <v>45</v>
      </c>
      <c r="AU1064" s="114" t="str">
        <f t="shared" si="471"/>
        <v>Shen, W.-J., 2001</v>
      </c>
      <c r="AV1064" s="34" t="s">
        <v>1938</v>
      </c>
      <c r="AW1064" s="43" t="s">
        <v>838</v>
      </c>
    </row>
    <row r="1065" spans="1:49" s="8" customFormat="1" x14ac:dyDescent="0.3">
      <c r="A1065" s="34" t="s">
        <v>88</v>
      </c>
      <c r="B1065" s="99">
        <v>3</v>
      </c>
      <c r="C1065" s="83">
        <v>2.5</v>
      </c>
      <c r="D1065" s="31">
        <f t="shared" si="464"/>
        <v>0.16666666666666666</v>
      </c>
      <c r="E1065" s="32">
        <f t="shared" si="465"/>
        <v>3</v>
      </c>
      <c r="F1065" s="99">
        <v>98</v>
      </c>
      <c r="G1065" s="32">
        <f t="shared" si="460"/>
        <v>3266.6666666666665</v>
      </c>
      <c r="H1065" s="34" t="s">
        <v>86</v>
      </c>
      <c r="I1065" s="34" t="s">
        <v>1462</v>
      </c>
      <c r="J1065" s="34" t="s">
        <v>9</v>
      </c>
      <c r="K1065" s="31"/>
      <c r="L1065" s="31"/>
      <c r="M1065" s="34" t="s">
        <v>303</v>
      </c>
      <c r="N1065" s="34" t="s">
        <v>56</v>
      </c>
      <c r="O1065" s="81">
        <v>10</v>
      </c>
      <c r="P1065" s="34" t="s">
        <v>89</v>
      </c>
      <c r="Q1065" s="82">
        <v>6</v>
      </c>
      <c r="R1065" s="31">
        <f t="shared" si="459"/>
        <v>-4</v>
      </c>
      <c r="S1065" s="34">
        <v>5</v>
      </c>
      <c r="T1065" s="34">
        <v>773</v>
      </c>
      <c r="U1065" s="34" t="s">
        <v>1422</v>
      </c>
      <c r="V1065" s="34">
        <v>28.5</v>
      </c>
      <c r="W1065" s="34">
        <v>523</v>
      </c>
      <c r="X1065" s="34" t="s">
        <v>34</v>
      </c>
      <c r="Y1065" s="32" t="str">
        <f t="shared" si="466"/>
        <v>NA</v>
      </c>
      <c r="Z1065" s="32" t="str">
        <f t="shared" si="467"/>
        <v>NA</v>
      </c>
      <c r="AA1065" s="32" t="s">
        <v>8</v>
      </c>
      <c r="AB1065" s="34" t="s">
        <v>9</v>
      </c>
      <c r="AC1065" s="32">
        <f t="shared" si="461"/>
        <v>36.333333333333336</v>
      </c>
      <c r="AD1065" s="32">
        <f t="shared" si="462"/>
        <v>36.333333333333336</v>
      </c>
      <c r="AE1065" s="32" t="str">
        <f t="shared" si="463"/>
        <v>NA</v>
      </c>
      <c r="AF1065" s="32" t="str">
        <f t="shared" si="468"/>
        <v>NA</v>
      </c>
      <c r="AG1065" s="40" t="s">
        <v>8</v>
      </c>
      <c r="AH1065" s="83" t="s">
        <v>9</v>
      </c>
      <c r="AI1065" s="99">
        <v>30</v>
      </c>
      <c r="AJ1065" s="83" t="s">
        <v>9</v>
      </c>
      <c r="AK1065" s="40" t="s">
        <v>8</v>
      </c>
      <c r="AL1065" s="83" t="s">
        <v>9</v>
      </c>
      <c r="AM1065" s="32" t="str">
        <f t="shared" si="469"/>
        <v>NA</v>
      </c>
      <c r="AN1065" s="40">
        <f t="shared" si="470"/>
        <v>30</v>
      </c>
      <c r="AO1065" s="31" t="s">
        <v>2854</v>
      </c>
      <c r="AP1065" s="34">
        <v>2001</v>
      </c>
      <c r="AQ1065" s="34" t="s">
        <v>1458</v>
      </c>
      <c r="AR1065" s="34" t="s">
        <v>71</v>
      </c>
      <c r="AS1065" s="34" t="s">
        <v>1490</v>
      </c>
      <c r="AT1065" s="34" t="s">
        <v>45</v>
      </c>
      <c r="AU1065" s="114" t="str">
        <f t="shared" si="471"/>
        <v>Shen, W.-J., 2001</v>
      </c>
      <c r="AV1065" s="34" t="s">
        <v>1938</v>
      </c>
      <c r="AW1065" s="43" t="s">
        <v>838</v>
      </c>
    </row>
    <row r="1066" spans="1:49" s="8" customFormat="1" x14ac:dyDescent="0.3">
      <c r="A1066" s="31" t="s">
        <v>2439</v>
      </c>
      <c r="B1066" s="40" t="s">
        <v>8</v>
      </c>
      <c r="C1066" s="83">
        <v>0.87</v>
      </c>
      <c r="D1066" s="31" t="str">
        <f t="shared" si="464"/>
        <v>NA</v>
      </c>
      <c r="E1066" s="32">
        <f t="shared" si="465"/>
        <v>0.87</v>
      </c>
      <c r="F1066" s="99">
        <v>95</v>
      </c>
      <c r="G1066" s="32">
        <f t="shared" si="460"/>
        <v>10919.540229885057</v>
      </c>
      <c r="H1066" s="34" t="s">
        <v>22</v>
      </c>
      <c r="I1066" s="34" t="s">
        <v>836</v>
      </c>
      <c r="J1066" s="34" t="s">
        <v>9</v>
      </c>
      <c r="K1066" s="31"/>
      <c r="L1066" s="31"/>
      <c r="M1066" s="34" t="s">
        <v>10</v>
      </c>
      <c r="N1066" s="34" t="s">
        <v>1449</v>
      </c>
      <c r="O1066" s="31"/>
      <c r="P1066" s="34" t="s">
        <v>199</v>
      </c>
      <c r="Q1066" s="82">
        <v>8.5</v>
      </c>
      <c r="R1066" s="31" t="str">
        <f t="shared" si="459"/>
        <v>NA</v>
      </c>
      <c r="S1066" s="31"/>
      <c r="T1066" s="31"/>
      <c r="U1066" s="34" t="s">
        <v>1422</v>
      </c>
      <c r="V1066" s="34">
        <v>1</v>
      </c>
      <c r="W1066" s="34">
        <v>673</v>
      </c>
      <c r="X1066" s="34" t="s">
        <v>17</v>
      </c>
      <c r="Y1066" s="32" t="str">
        <f t="shared" si="466"/>
        <v>NA</v>
      </c>
      <c r="Z1066" s="32" t="str">
        <f t="shared" si="467"/>
        <v>NA</v>
      </c>
      <c r="AA1066" s="83">
        <v>22</v>
      </c>
      <c r="AB1066" s="34" t="s">
        <v>9</v>
      </c>
      <c r="AC1066" s="32" t="str">
        <f t="shared" si="461"/>
        <v>NA</v>
      </c>
      <c r="AD1066" s="32">
        <f t="shared" si="462"/>
        <v>22</v>
      </c>
      <c r="AE1066" s="32">
        <f t="shared" si="463"/>
        <v>49.545454545454547</v>
      </c>
      <c r="AF1066" s="32">
        <f t="shared" si="468"/>
        <v>49.545454545454547</v>
      </c>
      <c r="AG1066" s="40" t="s">
        <v>8</v>
      </c>
      <c r="AH1066" s="83" t="s">
        <v>9</v>
      </c>
      <c r="AI1066" s="40" t="s">
        <v>8</v>
      </c>
      <c r="AJ1066" s="83" t="s">
        <v>9</v>
      </c>
      <c r="AK1066" s="40" t="s">
        <v>8</v>
      </c>
      <c r="AL1066" s="83" t="s">
        <v>9</v>
      </c>
      <c r="AM1066" s="32">
        <f t="shared" si="469"/>
        <v>49.545454545454547</v>
      </c>
      <c r="AN1066" s="40">
        <f t="shared" si="470"/>
        <v>49.545454545454547</v>
      </c>
      <c r="AO1066" s="31" t="s">
        <v>2854</v>
      </c>
      <c r="AP1066" s="34">
        <v>2002</v>
      </c>
      <c r="AQ1066" s="34" t="s">
        <v>1903</v>
      </c>
      <c r="AR1066" s="34" t="s">
        <v>80</v>
      </c>
      <c r="AS1066" s="34" t="s">
        <v>1491</v>
      </c>
      <c r="AT1066" s="34" t="s">
        <v>45</v>
      </c>
      <c r="AU1066" s="114" t="str">
        <f t="shared" si="471"/>
        <v>Scirè, S., 2002</v>
      </c>
      <c r="AV1066" s="34" t="s">
        <v>1494</v>
      </c>
      <c r="AW1066" s="43" t="s">
        <v>827</v>
      </c>
    </row>
    <row r="1067" spans="1:49" s="8" customFormat="1" x14ac:dyDescent="0.3">
      <c r="A1067" s="31" t="s">
        <v>2439</v>
      </c>
      <c r="B1067" s="40" t="s">
        <v>8</v>
      </c>
      <c r="C1067" s="83">
        <v>0.94</v>
      </c>
      <c r="D1067" s="31" t="str">
        <f t="shared" si="464"/>
        <v>NA</v>
      </c>
      <c r="E1067" s="32">
        <f t="shared" si="465"/>
        <v>0.94</v>
      </c>
      <c r="F1067" s="99">
        <v>95</v>
      </c>
      <c r="G1067" s="32">
        <f t="shared" si="460"/>
        <v>10106.382978723404</v>
      </c>
      <c r="H1067" s="34" t="s">
        <v>22</v>
      </c>
      <c r="I1067" s="34" t="s">
        <v>836</v>
      </c>
      <c r="J1067" s="34" t="s">
        <v>9</v>
      </c>
      <c r="K1067" s="31"/>
      <c r="L1067" s="31"/>
      <c r="M1067" s="34" t="s">
        <v>303</v>
      </c>
      <c r="N1067" s="34" t="s">
        <v>51</v>
      </c>
      <c r="O1067" s="31"/>
      <c r="P1067" s="34" t="s">
        <v>199</v>
      </c>
      <c r="Q1067" s="82">
        <v>8.5</v>
      </c>
      <c r="R1067" s="31" t="str">
        <f t="shared" si="459"/>
        <v>NA</v>
      </c>
      <c r="S1067" s="31"/>
      <c r="T1067" s="31"/>
      <c r="U1067" s="34" t="s">
        <v>1422</v>
      </c>
      <c r="V1067" s="34">
        <v>1</v>
      </c>
      <c r="W1067" s="34">
        <v>673</v>
      </c>
      <c r="X1067" s="34" t="s">
        <v>17</v>
      </c>
      <c r="Y1067" s="32" t="str">
        <f t="shared" ref="Y1067:Y1098" si="472">IF(AND(X1067="CO Chemisorption",AA1067&lt;&gt;"NA",AG1067&lt;&gt;"NA"),AA1067*AG1067*0.001,"NA")</f>
        <v>NA</v>
      </c>
      <c r="Z1067" s="32" t="str">
        <f t="shared" si="467"/>
        <v>NA</v>
      </c>
      <c r="AA1067" s="83">
        <v>29</v>
      </c>
      <c r="AB1067" s="34" t="s">
        <v>9</v>
      </c>
      <c r="AC1067" s="32" t="str">
        <f t="shared" si="461"/>
        <v>NA</v>
      </c>
      <c r="AD1067" s="32">
        <f t="shared" si="462"/>
        <v>29</v>
      </c>
      <c r="AE1067" s="32">
        <f t="shared" si="463"/>
        <v>37.586206896551722</v>
      </c>
      <c r="AF1067" s="32">
        <f t="shared" si="468"/>
        <v>37.586206896551722</v>
      </c>
      <c r="AG1067" s="40" t="s">
        <v>8</v>
      </c>
      <c r="AH1067" s="83" t="s">
        <v>9</v>
      </c>
      <c r="AI1067" s="40" t="s">
        <v>8</v>
      </c>
      <c r="AJ1067" s="83" t="s">
        <v>9</v>
      </c>
      <c r="AK1067" s="40" t="s">
        <v>8</v>
      </c>
      <c r="AL1067" s="83" t="s">
        <v>9</v>
      </c>
      <c r="AM1067" s="32">
        <f t="shared" si="469"/>
        <v>37.586206896551722</v>
      </c>
      <c r="AN1067" s="40">
        <f t="shared" si="470"/>
        <v>37.586206896551722</v>
      </c>
      <c r="AO1067" s="31" t="s">
        <v>2854</v>
      </c>
      <c r="AP1067" s="34">
        <v>2002</v>
      </c>
      <c r="AQ1067" s="34" t="s">
        <v>1903</v>
      </c>
      <c r="AR1067" s="34" t="s">
        <v>80</v>
      </c>
      <c r="AS1067" s="34" t="s">
        <v>1491</v>
      </c>
      <c r="AT1067" s="34" t="s">
        <v>45</v>
      </c>
      <c r="AU1067" s="114" t="str">
        <f t="shared" si="471"/>
        <v>Scirè, S., 2002</v>
      </c>
      <c r="AV1067" s="34" t="s">
        <v>1494</v>
      </c>
      <c r="AW1067" s="43" t="s">
        <v>827</v>
      </c>
    </row>
    <row r="1068" spans="1:49" s="8" customFormat="1" x14ac:dyDescent="0.3">
      <c r="A1068" s="31" t="s">
        <v>2439</v>
      </c>
      <c r="B1068" s="40" t="s">
        <v>8</v>
      </c>
      <c r="C1068" s="83">
        <v>0.91</v>
      </c>
      <c r="D1068" s="31" t="str">
        <f t="shared" si="464"/>
        <v>NA</v>
      </c>
      <c r="E1068" s="32">
        <f t="shared" si="465"/>
        <v>0.91</v>
      </c>
      <c r="F1068" s="99">
        <v>28</v>
      </c>
      <c r="G1068" s="32">
        <f t="shared" si="460"/>
        <v>3076.9230769230767</v>
      </c>
      <c r="H1068" s="34" t="s">
        <v>86</v>
      </c>
      <c r="I1068" s="34" t="s">
        <v>1493</v>
      </c>
      <c r="J1068" s="34" t="s">
        <v>9</v>
      </c>
      <c r="K1068" s="31"/>
      <c r="L1068" s="31"/>
      <c r="M1068" s="34" t="s">
        <v>10</v>
      </c>
      <c r="N1068" s="34" t="s">
        <v>1449</v>
      </c>
      <c r="O1068" s="31"/>
      <c r="P1068" s="34" t="s">
        <v>199</v>
      </c>
      <c r="Q1068" s="82">
        <v>6</v>
      </c>
      <c r="R1068" s="31" t="str">
        <f t="shared" si="459"/>
        <v>NA</v>
      </c>
      <c r="S1068" s="31"/>
      <c r="T1068" s="31"/>
      <c r="U1068" s="34" t="s">
        <v>1422</v>
      </c>
      <c r="V1068" s="34">
        <v>1</v>
      </c>
      <c r="W1068" s="34">
        <v>673</v>
      </c>
      <c r="X1068" s="34" t="s">
        <v>17</v>
      </c>
      <c r="Y1068" s="32" t="str">
        <f t="shared" si="472"/>
        <v>NA</v>
      </c>
      <c r="Z1068" s="32" t="str">
        <f t="shared" si="467"/>
        <v>NA</v>
      </c>
      <c r="AA1068" s="83">
        <v>8</v>
      </c>
      <c r="AB1068" s="34" t="s">
        <v>9</v>
      </c>
      <c r="AC1068" s="32" t="str">
        <f t="shared" si="461"/>
        <v>NA</v>
      </c>
      <c r="AD1068" s="32">
        <f t="shared" si="462"/>
        <v>8</v>
      </c>
      <c r="AE1068" s="32">
        <f t="shared" si="463"/>
        <v>136.25</v>
      </c>
      <c r="AF1068" s="32">
        <f t="shared" si="468"/>
        <v>136.25</v>
      </c>
      <c r="AG1068" s="40" t="s">
        <v>8</v>
      </c>
      <c r="AH1068" s="83" t="s">
        <v>9</v>
      </c>
      <c r="AI1068" s="40" t="s">
        <v>8</v>
      </c>
      <c r="AJ1068" s="83" t="s">
        <v>9</v>
      </c>
      <c r="AK1068" s="40" t="s">
        <v>8</v>
      </c>
      <c r="AL1068" s="83" t="s">
        <v>9</v>
      </c>
      <c r="AM1068" s="32">
        <f t="shared" si="469"/>
        <v>136.25</v>
      </c>
      <c r="AN1068" s="40">
        <f t="shared" si="470"/>
        <v>136.25</v>
      </c>
      <c r="AO1068" s="31" t="s">
        <v>2854</v>
      </c>
      <c r="AP1068" s="34">
        <v>2002</v>
      </c>
      <c r="AQ1068" s="34" t="s">
        <v>1903</v>
      </c>
      <c r="AR1068" s="34" t="s">
        <v>80</v>
      </c>
      <c r="AS1068" s="34" t="s">
        <v>1491</v>
      </c>
      <c r="AT1068" s="34" t="s">
        <v>45</v>
      </c>
      <c r="AU1068" s="114" t="str">
        <f t="shared" si="471"/>
        <v>Scirè, S., 2002</v>
      </c>
      <c r="AV1068" s="34" t="s">
        <v>1494</v>
      </c>
      <c r="AW1068" s="43" t="s">
        <v>838</v>
      </c>
    </row>
    <row r="1069" spans="1:49" s="8" customFormat="1" x14ac:dyDescent="0.3">
      <c r="A1069" s="31" t="s">
        <v>2439</v>
      </c>
      <c r="B1069" s="40" t="s">
        <v>8</v>
      </c>
      <c r="C1069" s="83">
        <v>0.87</v>
      </c>
      <c r="D1069" s="31" t="str">
        <f t="shared" si="464"/>
        <v>NA</v>
      </c>
      <c r="E1069" s="32">
        <f t="shared" si="465"/>
        <v>0.87</v>
      </c>
      <c r="F1069" s="99">
        <v>28</v>
      </c>
      <c r="G1069" s="32">
        <f>IF(AND(B1069="NA",F1069&lt;&gt;"NA"),F1069*100/C1069,F1069*100/B1069)</f>
        <v>3218.3908045977014</v>
      </c>
      <c r="H1069" s="34" t="s">
        <v>86</v>
      </c>
      <c r="I1069" s="34" t="s">
        <v>1493</v>
      </c>
      <c r="J1069" s="34" t="s">
        <v>9</v>
      </c>
      <c r="K1069" s="31"/>
      <c r="L1069" s="31"/>
      <c r="M1069" s="34" t="s">
        <v>303</v>
      </c>
      <c r="N1069" s="34" t="s">
        <v>51</v>
      </c>
      <c r="O1069" s="31"/>
      <c r="P1069" s="34" t="s">
        <v>199</v>
      </c>
      <c r="Q1069" s="82">
        <v>6</v>
      </c>
      <c r="R1069" s="31" t="str">
        <f t="shared" si="459"/>
        <v>NA</v>
      </c>
      <c r="S1069" s="31"/>
      <c r="T1069" s="31"/>
      <c r="U1069" s="34" t="s">
        <v>1422</v>
      </c>
      <c r="V1069" s="34">
        <v>1</v>
      </c>
      <c r="W1069" s="34">
        <v>673</v>
      </c>
      <c r="X1069" s="34" t="s">
        <v>17</v>
      </c>
      <c r="Y1069" s="32" t="str">
        <f t="shared" si="472"/>
        <v>NA</v>
      </c>
      <c r="Z1069" s="32" t="str">
        <f t="shared" si="467"/>
        <v>NA</v>
      </c>
      <c r="AA1069" s="83">
        <v>25</v>
      </c>
      <c r="AB1069" s="34" t="s">
        <v>9</v>
      </c>
      <c r="AC1069" s="32" t="str">
        <f t="shared" si="461"/>
        <v>NA</v>
      </c>
      <c r="AD1069" s="32">
        <f t="shared" si="462"/>
        <v>25</v>
      </c>
      <c r="AE1069" s="32">
        <f t="shared" si="463"/>
        <v>43.6</v>
      </c>
      <c r="AF1069" s="32">
        <f t="shared" si="468"/>
        <v>43.6</v>
      </c>
      <c r="AG1069" s="40" t="s">
        <v>8</v>
      </c>
      <c r="AH1069" s="83" t="s">
        <v>9</v>
      </c>
      <c r="AI1069" s="40" t="s">
        <v>8</v>
      </c>
      <c r="AJ1069" s="83" t="s">
        <v>9</v>
      </c>
      <c r="AK1069" s="40" t="s">
        <v>8</v>
      </c>
      <c r="AL1069" s="83" t="s">
        <v>9</v>
      </c>
      <c r="AM1069" s="32">
        <f t="shared" si="469"/>
        <v>43.6</v>
      </c>
      <c r="AN1069" s="40">
        <f t="shared" si="470"/>
        <v>43.6</v>
      </c>
      <c r="AO1069" s="31" t="s">
        <v>2854</v>
      </c>
      <c r="AP1069" s="34">
        <v>2002</v>
      </c>
      <c r="AQ1069" s="34" t="s">
        <v>1903</v>
      </c>
      <c r="AR1069" s="34" t="s">
        <v>80</v>
      </c>
      <c r="AS1069" s="34" t="s">
        <v>1491</v>
      </c>
      <c r="AT1069" s="34" t="s">
        <v>45</v>
      </c>
      <c r="AU1069" s="114" t="str">
        <f t="shared" si="471"/>
        <v>Scirè, S., 2002</v>
      </c>
      <c r="AV1069" s="34" t="s">
        <v>1494</v>
      </c>
      <c r="AW1069" s="43" t="s">
        <v>838</v>
      </c>
    </row>
    <row r="1070" spans="1:49" s="8" customFormat="1" x14ac:dyDescent="0.3">
      <c r="A1070" s="31" t="s">
        <v>2439</v>
      </c>
      <c r="B1070" s="40" t="s">
        <v>8</v>
      </c>
      <c r="C1070" s="83">
        <v>0.88</v>
      </c>
      <c r="D1070" s="31" t="str">
        <f t="shared" si="464"/>
        <v>NA</v>
      </c>
      <c r="E1070" s="32">
        <f t="shared" si="465"/>
        <v>0.88</v>
      </c>
      <c r="F1070" s="99">
        <v>11</v>
      </c>
      <c r="G1070" s="32">
        <f>IF(AND(B1070="NA",F1070&lt;&gt;"NA"),F1070*100/C1070,F1070*100/B1070)</f>
        <v>1250</v>
      </c>
      <c r="H1070" s="34" t="s">
        <v>1492</v>
      </c>
      <c r="I1070" s="34" t="s">
        <v>1493</v>
      </c>
      <c r="J1070" s="34" t="s">
        <v>9</v>
      </c>
      <c r="K1070" s="31"/>
      <c r="L1070" s="31"/>
      <c r="M1070" s="34" t="s">
        <v>10</v>
      </c>
      <c r="N1070" s="34" t="s">
        <v>1449</v>
      </c>
      <c r="O1070" s="31"/>
      <c r="P1070" s="34" t="s">
        <v>199</v>
      </c>
      <c r="Q1070" s="82">
        <v>9</v>
      </c>
      <c r="R1070" s="31" t="str">
        <f t="shared" si="459"/>
        <v>NA</v>
      </c>
      <c r="S1070" s="31"/>
      <c r="T1070" s="31"/>
      <c r="U1070" s="34" t="s">
        <v>1422</v>
      </c>
      <c r="V1070" s="34">
        <v>1</v>
      </c>
      <c r="W1070" s="34">
        <v>673</v>
      </c>
      <c r="X1070" s="34" t="s">
        <v>17</v>
      </c>
      <c r="Y1070" s="32" t="str">
        <f t="shared" si="472"/>
        <v>NA</v>
      </c>
      <c r="Z1070" s="32" t="str">
        <f t="shared" si="467"/>
        <v>NA</v>
      </c>
      <c r="AA1070" s="83">
        <v>7</v>
      </c>
      <c r="AB1070" s="34" t="s">
        <v>9</v>
      </c>
      <c r="AC1070" s="32" t="str">
        <f t="shared" si="461"/>
        <v>NA</v>
      </c>
      <c r="AD1070" s="32">
        <f t="shared" si="462"/>
        <v>7</v>
      </c>
      <c r="AE1070" s="32">
        <f t="shared" si="463"/>
        <v>155.71428571428572</v>
      </c>
      <c r="AF1070" s="32">
        <f t="shared" si="468"/>
        <v>155.71428571428572</v>
      </c>
      <c r="AG1070" s="40" t="s">
        <v>8</v>
      </c>
      <c r="AH1070" s="83" t="s">
        <v>9</v>
      </c>
      <c r="AI1070" s="40" t="s">
        <v>8</v>
      </c>
      <c r="AJ1070" s="83" t="s">
        <v>9</v>
      </c>
      <c r="AK1070" s="40" t="s">
        <v>8</v>
      </c>
      <c r="AL1070" s="83" t="s">
        <v>9</v>
      </c>
      <c r="AM1070" s="32">
        <f t="shared" si="469"/>
        <v>155.71428571428572</v>
      </c>
      <c r="AN1070" s="40">
        <f t="shared" si="470"/>
        <v>155.71428571428572</v>
      </c>
      <c r="AO1070" s="31" t="s">
        <v>2854</v>
      </c>
      <c r="AP1070" s="34">
        <v>2002</v>
      </c>
      <c r="AQ1070" s="34" t="s">
        <v>1903</v>
      </c>
      <c r="AR1070" s="34" t="s">
        <v>80</v>
      </c>
      <c r="AS1070" s="34" t="s">
        <v>1491</v>
      </c>
      <c r="AT1070" s="34" t="s">
        <v>45</v>
      </c>
      <c r="AU1070" s="114" t="str">
        <f t="shared" si="471"/>
        <v>Scirè, S., 2002</v>
      </c>
      <c r="AV1070" s="34" t="s">
        <v>1494</v>
      </c>
      <c r="AW1070" s="43" t="s">
        <v>1708</v>
      </c>
    </row>
    <row r="1071" spans="1:49" s="8" customFormat="1" x14ac:dyDescent="0.3">
      <c r="A1071" s="31" t="s">
        <v>2439</v>
      </c>
      <c r="B1071" s="40" t="s">
        <v>8</v>
      </c>
      <c r="C1071" s="83">
        <v>0.85</v>
      </c>
      <c r="D1071" s="31" t="str">
        <f t="shared" si="464"/>
        <v>NA</v>
      </c>
      <c r="E1071" s="32">
        <f t="shared" si="465"/>
        <v>0.85</v>
      </c>
      <c r="F1071" s="99">
        <v>11</v>
      </c>
      <c r="G1071" s="32">
        <f>IF(AND(B1071="NA",F1071&lt;&gt;"NA"),F1071*100/C1071,F1071*100/B1071)</f>
        <v>1294.1176470588236</v>
      </c>
      <c r="H1071" s="34" t="s">
        <v>1492</v>
      </c>
      <c r="I1071" s="34" t="s">
        <v>1493</v>
      </c>
      <c r="J1071" s="34" t="s">
        <v>9</v>
      </c>
      <c r="K1071" s="31"/>
      <c r="L1071" s="31"/>
      <c r="M1071" s="34" t="s">
        <v>303</v>
      </c>
      <c r="N1071" s="34" t="s">
        <v>51</v>
      </c>
      <c r="O1071" s="31"/>
      <c r="P1071" s="34" t="s">
        <v>199</v>
      </c>
      <c r="Q1071" s="82">
        <v>9</v>
      </c>
      <c r="R1071" s="31" t="str">
        <f t="shared" si="459"/>
        <v>NA</v>
      </c>
      <c r="S1071" s="31"/>
      <c r="T1071" s="31"/>
      <c r="U1071" s="34" t="s">
        <v>1422</v>
      </c>
      <c r="V1071" s="34">
        <v>1</v>
      </c>
      <c r="W1071" s="34">
        <v>673</v>
      </c>
      <c r="X1071" s="34" t="s">
        <v>17</v>
      </c>
      <c r="Y1071" s="32" t="str">
        <f t="shared" si="472"/>
        <v>NA</v>
      </c>
      <c r="Z1071" s="32" t="str">
        <f t="shared" si="467"/>
        <v>NA</v>
      </c>
      <c r="AA1071" s="83">
        <v>16</v>
      </c>
      <c r="AB1071" s="34" t="s">
        <v>9</v>
      </c>
      <c r="AC1071" s="32" t="str">
        <f t="shared" si="461"/>
        <v>NA</v>
      </c>
      <c r="AD1071" s="32">
        <f t="shared" si="462"/>
        <v>16</v>
      </c>
      <c r="AE1071" s="32">
        <f t="shared" si="463"/>
        <v>68.125</v>
      </c>
      <c r="AF1071" s="32">
        <f t="shared" si="468"/>
        <v>68.125</v>
      </c>
      <c r="AG1071" s="40" t="s">
        <v>8</v>
      </c>
      <c r="AH1071" s="83" t="s">
        <v>9</v>
      </c>
      <c r="AI1071" s="40" t="s">
        <v>8</v>
      </c>
      <c r="AJ1071" s="83" t="s">
        <v>9</v>
      </c>
      <c r="AK1071" s="40" t="s">
        <v>8</v>
      </c>
      <c r="AL1071" s="83" t="s">
        <v>9</v>
      </c>
      <c r="AM1071" s="32">
        <f t="shared" si="469"/>
        <v>68.125</v>
      </c>
      <c r="AN1071" s="40">
        <f t="shared" si="470"/>
        <v>68.125</v>
      </c>
      <c r="AO1071" s="31" t="s">
        <v>2854</v>
      </c>
      <c r="AP1071" s="34">
        <v>2002</v>
      </c>
      <c r="AQ1071" s="34" t="s">
        <v>1903</v>
      </c>
      <c r="AR1071" s="34" t="s">
        <v>80</v>
      </c>
      <c r="AS1071" s="34" t="s">
        <v>1491</v>
      </c>
      <c r="AT1071" s="34" t="s">
        <v>45</v>
      </c>
      <c r="AU1071" s="114" t="str">
        <f t="shared" si="471"/>
        <v>Scirè, S., 2002</v>
      </c>
      <c r="AV1071" s="34" t="s">
        <v>1494</v>
      </c>
      <c r="AW1071" s="43" t="s">
        <v>1708</v>
      </c>
    </row>
    <row r="1072" spans="1:49" s="8" customFormat="1" x14ac:dyDescent="0.3">
      <c r="A1072" s="31" t="s">
        <v>2439</v>
      </c>
      <c r="B1072" s="99">
        <v>3</v>
      </c>
      <c r="C1072" s="32" t="s">
        <v>8</v>
      </c>
      <c r="D1072" s="31" t="str">
        <f t="shared" si="464"/>
        <v>NA</v>
      </c>
      <c r="E1072" s="32">
        <f t="shared" si="465"/>
        <v>3</v>
      </c>
      <c r="F1072" s="99">
        <v>160</v>
      </c>
      <c r="G1072" s="32">
        <f>IF(AND(B1072="NA",F1072&lt;&gt;"NA"),F1072*100/C1072,F1072*100/B1072)</f>
        <v>5333.333333333333</v>
      </c>
      <c r="H1072" s="34" t="s">
        <v>22</v>
      </c>
      <c r="I1072" s="34" t="s">
        <v>1497</v>
      </c>
      <c r="J1072" s="34" t="s">
        <v>8</v>
      </c>
      <c r="K1072" s="34">
        <v>773</v>
      </c>
      <c r="L1072" s="34">
        <v>4</v>
      </c>
      <c r="M1072" s="34" t="s">
        <v>10</v>
      </c>
      <c r="N1072" s="31"/>
      <c r="O1072" s="31"/>
      <c r="P1072" s="34" t="s">
        <v>199</v>
      </c>
      <c r="Q1072" s="82">
        <v>8.5</v>
      </c>
      <c r="R1072" s="31" t="str">
        <f t="shared" si="459"/>
        <v>NA</v>
      </c>
      <c r="S1072" s="34">
        <v>4</v>
      </c>
      <c r="T1072" s="34">
        <v>773</v>
      </c>
      <c r="U1072" s="34" t="s">
        <v>1422</v>
      </c>
      <c r="V1072" s="34">
        <v>1</v>
      </c>
      <c r="W1072" s="34">
        <v>773</v>
      </c>
      <c r="X1072" s="34" t="s">
        <v>95</v>
      </c>
      <c r="Y1072" s="32" t="str">
        <f t="shared" si="472"/>
        <v>NA</v>
      </c>
      <c r="Z1072" s="32" t="str">
        <f t="shared" si="467"/>
        <v>NA</v>
      </c>
      <c r="AA1072" s="83">
        <v>31.1</v>
      </c>
      <c r="AB1072" s="34" t="s">
        <v>9</v>
      </c>
      <c r="AC1072" s="32" t="str">
        <f t="shared" si="461"/>
        <v>NA</v>
      </c>
      <c r="AD1072" s="32">
        <f t="shared" si="462"/>
        <v>31.1</v>
      </c>
      <c r="AE1072" s="32">
        <f t="shared" si="463"/>
        <v>35.048231511254016</v>
      </c>
      <c r="AF1072" s="32">
        <f t="shared" si="468"/>
        <v>35.048231511254016</v>
      </c>
      <c r="AG1072" s="40" t="s">
        <v>8</v>
      </c>
      <c r="AH1072" s="83" t="s">
        <v>9</v>
      </c>
      <c r="AI1072" s="40" t="s">
        <v>8</v>
      </c>
      <c r="AJ1072" s="83" t="s">
        <v>9</v>
      </c>
      <c r="AK1072" s="40" t="s">
        <v>8</v>
      </c>
      <c r="AL1072" s="83" t="s">
        <v>9</v>
      </c>
      <c r="AM1072" s="32">
        <f t="shared" si="469"/>
        <v>35.048231511254016</v>
      </c>
      <c r="AN1072" s="40">
        <f t="shared" si="470"/>
        <v>35.048231511254016</v>
      </c>
      <c r="AO1072" s="31" t="s">
        <v>2847</v>
      </c>
      <c r="AP1072" s="34">
        <v>2002</v>
      </c>
      <c r="AQ1072" s="34" t="s">
        <v>1877</v>
      </c>
      <c r="AR1072" s="34" t="s">
        <v>11</v>
      </c>
      <c r="AS1072" s="34" t="s">
        <v>1495</v>
      </c>
      <c r="AT1072" s="34" t="s">
        <v>32</v>
      </c>
      <c r="AU1072" s="114" t="str">
        <f t="shared" si="471"/>
        <v>Yang, C., 2002</v>
      </c>
      <c r="AV1072" s="6"/>
      <c r="AW1072" s="43" t="s">
        <v>827</v>
      </c>
    </row>
    <row r="1073" spans="1:49" s="8" customFormat="1" x14ac:dyDescent="0.3">
      <c r="A1073" s="31" t="s">
        <v>2439</v>
      </c>
      <c r="B1073" s="99">
        <v>3</v>
      </c>
      <c r="C1073" s="32" t="s">
        <v>8</v>
      </c>
      <c r="D1073" s="31" t="str">
        <f t="shared" si="464"/>
        <v>NA</v>
      </c>
      <c r="E1073" s="32">
        <f t="shared" si="465"/>
        <v>3</v>
      </c>
      <c r="F1073" s="40"/>
      <c r="G1073" s="32" t="s">
        <v>8</v>
      </c>
      <c r="H1073" s="34" t="s">
        <v>1915</v>
      </c>
      <c r="I1073" s="34" t="s">
        <v>1498</v>
      </c>
      <c r="J1073" s="34" t="s">
        <v>1507</v>
      </c>
      <c r="K1073" s="34">
        <v>773</v>
      </c>
      <c r="L1073" s="34">
        <v>4</v>
      </c>
      <c r="M1073" s="34" t="s">
        <v>10</v>
      </c>
      <c r="N1073" s="31"/>
      <c r="O1073" s="31"/>
      <c r="P1073" s="34" t="s">
        <v>199</v>
      </c>
      <c r="Q1073" s="31"/>
      <c r="R1073" s="31" t="str">
        <f t="shared" si="459"/>
        <v>NA</v>
      </c>
      <c r="S1073" s="34">
        <v>4</v>
      </c>
      <c r="T1073" s="34">
        <v>773</v>
      </c>
      <c r="U1073" s="34" t="s">
        <v>1422</v>
      </c>
      <c r="V1073" s="34">
        <v>1</v>
      </c>
      <c r="W1073" s="34">
        <v>773</v>
      </c>
      <c r="X1073" s="34" t="s">
        <v>95</v>
      </c>
      <c r="Y1073" s="32" t="str">
        <f t="shared" si="472"/>
        <v>NA</v>
      </c>
      <c r="Z1073" s="32" t="str">
        <f t="shared" si="467"/>
        <v>NA</v>
      </c>
      <c r="AA1073" s="83">
        <v>28.3</v>
      </c>
      <c r="AB1073" s="34" t="s">
        <v>9</v>
      </c>
      <c r="AC1073" s="32" t="str">
        <f t="shared" si="461"/>
        <v>NA</v>
      </c>
      <c r="AD1073" s="32">
        <f t="shared" si="462"/>
        <v>28.3</v>
      </c>
      <c r="AE1073" s="32">
        <f t="shared" si="463"/>
        <v>38.515901060070668</v>
      </c>
      <c r="AF1073" s="32">
        <f t="shared" si="468"/>
        <v>38.515901060070668</v>
      </c>
      <c r="AG1073" s="40" t="s">
        <v>8</v>
      </c>
      <c r="AH1073" s="83" t="s">
        <v>9</v>
      </c>
      <c r="AI1073" s="40" t="s">
        <v>8</v>
      </c>
      <c r="AJ1073" s="83" t="s">
        <v>9</v>
      </c>
      <c r="AK1073" s="40" t="s">
        <v>8</v>
      </c>
      <c r="AL1073" s="83" t="s">
        <v>9</v>
      </c>
      <c r="AM1073" s="32">
        <f t="shared" si="469"/>
        <v>38.515901060070668</v>
      </c>
      <c r="AN1073" s="40">
        <f t="shared" si="470"/>
        <v>38.515901060070668</v>
      </c>
      <c r="AO1073" s="31" t="s">
        <v>2847</v>
      </c>
      <c r="AP1073" s="34">
        <v>2002</v>
      </c>
      <c r="AQ1073" s="34" t="s">
        <v>1877</v>
      </c>
      <c r="AR1073" s="34" t="s">
        <v>11</v>
      </c>
      <c r="AS1073" s="34" t="s">
        <v>1495</v>
      </c>
      <c r="AT1073" s="34" t="s">
        <v>32</v>
      </c>
      <c r="AU1073" s="114" t="str">
        <f t="shared" si="471"/>
        <v>Yang, C., 2002</v>
      </c>
      <c r="AV1073" s="6"/>
      <c r="AW1073" s="43"/>
    </row>
    <row r="1074" spans="1:49" s="8" customFormat="1" x14ac:dyDescent="0.3">
      <c r="A1074" s="31" t="s">
        <v>2439</v>
      </c>
      <c r="B1074" s="99">
        <v>3</v>
      </c>
      <c r="C1074" s="32" t="s">
        <v>8</v>
      </c>
      <c r="D1074" s="31" t="str">
        <f t="shared" si="464"/>
        <v>NA</v>
      </c>
      <c r="E1074" s="32">
        <f t="shared" si="465"/>
        <v>3</v>
      </c>
      <c r="F1074" s="40"/>
      <c r="G1074" s="32" t="s">
        <v>8</v>
      </c>
      <c r="H1074" s="34" t="s">
        <v>1915</v>
      </c>
      <c r="I1074" s="34" t="s">
        <v>1499</v>
      </c>
      <c r="J1074" s="34" t="s">
        <v>1507</v>
      </c>
      <c r="K1074" s="34">
        <v>773</v>
      </c>
      <c r="L1074" s="34">
        <v>4</v>
      </c>
      <c r="M1074" s="34" t="s">
        <v>10</v>
      </c>
      <c r="N1074" s="31"/>
      <c r="O1074" s="31"/>
      <c r="P1074" s="34" t="s">
        <v>199</v>
      </c>
      <c r="Q1074" s="31"/>
      <c r="R1074" s="31" t="str">
        <f t="shared" si="459"/>
        <v>NA</v>
      </c>
      <c r="S1074" s="34">
        <v>4</v>
      </c>
      <c r="T1074" s="34">
        <v>773</v>
      </c>
      <c r="U1074" s="34" t="s">
        <v>1422</v>
      </c>
      <c r="V1074" s="34">
        <v>1</v>
      </c>
      <c r="W1074" s="34">
        <v>773</v>
      </c>
      <c r="X1074" s="34" t="s">
        <v>95</v>
      </c>
      <c r="Y1074" s="32" t="str">
        <f t="shared" si="472"/>
        <v>NA</v>
      </c>
      <c r="Z1074" s="32" t="str">
        <f t="shared" si="467"/>
        <v>NA</v>
      </c>
      <c r="AA1074" s="83">
        <v>21.7</v>
      </c>
      <c r="AB1074" s="34" t="s">
        <v>9</v>
      </c>
      <c r="AC1074" s="32" t="str">
        <f t="shared" si="461"/>
        <v>NA</v>
      </c>
      <c r="AD1074" s="32">
        <f t="shared" si="462"/>
        <v>21.7</v>
      </c>
      <c r="AE1074" s="32">
        <f t="shared" si="463"/>
        <v>50.230414746543779</v>
      </c>
      <c r="AF1074" s="32">
        <f t="shared" si="468"/>
        <v>50.230414746543779</v>
      </c>
      <c r="AG1074" s="40" t="s">
        <v>8</v>
      </c>
      <c r="AH1074" s="83" t="s">
        <v>9</v>
      </c>
      <c r="AI1074" s="40" t="s">
        <v>8</v>
      </c>
      <c r="AJ1074" s="83" t="s">
        <v>9</v>
      </c>
      <c r="AK1074" s="40" t="s">
        <v>8</v>
      </c>
      <c r="AL1074" s="83" t="s">
        <v>9</v>
      </c>
      <c r="AM1074" s="32">
        <f t="shared" si="469"/>
        <v>50.230414746543779</v>
      </c>
      <c r="AN1074" s="40">
        <f t="shared" si="470"/>
        <v>50.230414746543779</v>
      </c>
      <c r="AO1074" s="31" t="s">
        <v>2847</v>
      </c>
      <c r="AP1074" s="34">
        <v>2002</v>
      </c>
      <c r="AQ1074" s="34" t="s">
        <v>1877</v>
      </c>
      <c r="AR1074" s="34" t="s">
        <v>11</v>
      </c>
      <c r="AS1074" s="34" t="s">
        <v>1495</v>
      </c>
      <c r="AT1074" s="34" t="s">
        <v>32</v>
      </c>
      <c r="AU1074" s="114" t="str">
        <f t="shared" si="471"/>
        <v>Yang, C., 2002</v>
      </c>
      <c r="AV1074" s="6"/>
      <c r="AW1074" s="43"/>
    </row>
    <row r="1075" spans="1:49" s="8" customFormat="1" x14ac:dyDescent="0.3">
      <c r="A1075" s="31" t="s">
        <v>2439</v>
      </c>
      <c r="B1075" s="99">
        <v>3</v>
      </c>
      <c r="C1075" s="32" t="s">
        <v>8</v>
      </c>
      <c r="D1075" s="31" t="str">
        <f t="shared" si="464"/>
        <v>NA</v>
      </c>
      <c r="E1075" s="32">
        <f t="shared" si="465"/>
        <v>3</v>
      </c>
      <c r="F1075" s="40"/>
      <c r="G1075" s="32" t="s">
        <v>8</v>
      </c>
      <c r="H1075" s="34" t="s">
        <v>1915</v>
      </c>
      <c r="I1075" s="34" t="s">
        <v>1500</v>
      </c>
      <c r="J1075" s="34" t="s">
        <v>1507</v>
      </c>
      <c r="K1075" s="34">
        <v>773</v>
      </c>
      <c r="L1075" s="34">
        <v>4</v>
      </c>
      <c r="M1075" s="34" t="s">
        <v>10</v>
      </c>
      <c r="N1075" s="31"/>
      <c r="O1075" s="31"/>
      <c r="P1075" s="34" t="s">
        <v>199</v>
      </c>
      <c r="Q1075" s="31"/>
      <c r="R1075" s="31" t="str">
        <f t="shared" ref="R1075:R1138" si="473">IF(AND(O1075&lt;&gt;"",Q1075&lt;&gt;""),Q1075-O1075,"NA")</f>
        <v>NA</v>
      </c>
      <c r="S1075" s="34">
        <v>4</v>
      </c>
      <c r="T1075" s="34">
        <v>773</v>
      </c>
      <c r="U1075" s="34" t="s">
        <v>1422</v>
      </c>
      <c r="V1075" s="34">
        <v>1</v>
      </c>
      <c r="W1075" s="34">
        <v>773</v>
      </c>
      <c r="X1075" s="34" t="s">
        <v>95</v>
      </c>
      <c r="Y1075" s="32" t="str">
        <f t="shared" si="472"/>
        <v>NA</v>
      </c>
      <c r="Z1075" s="32" t="str">
        <f t="shared" si="467"/>
        <v>NA</v>
      </c>
      <c r="AA1075" s="83">
        <v>17.100000000000001</v>
      </c>
      <c r="AB1075" s="34" t="s">
        <v>9</v>
      </c>
      <c r="AC1075" s="32" t="str">
        <f t="shared" si="461"/>
        <v>NA</v>
      </c>
      <c r="AD1075" s="32">
        <f t="shared" si="462"/>
        <v>17.100000000000001</v>
      </c>
      <c r="AE1075" s="32">
        <f t="shared" si="463"/>
        <v>63.742690058479525</v>
      </c>
      <c r="AF1075" s="32">
        <f t="shared" si="468"/>
        <v>63.742690058479525</v>
      </c>
      <c r="AG1075" s="40" t="s">
        <v>8</v>
      </c>
      <c r="AH1075" s="83" t="s">
        <v>9</v>
      </c>
      <c r="AI1075" s="40" t="s">
        <v>8</v>
      </c>
      <c r="AJ1075" s="83" t="s">
        <v>9</v>
      </c>
      <c r="AK1075" s="40" t="s">
        <v>8</v>
      </c>
      <c r="AL1075" s="83" t="s">
        <v>9</v>
      </c>
      <c r="AM1075" s="32">
        <f t="shared" si="469"/>
        <v>63.742690058479525</v>
      </c>
      <c r="AN1075" s="40">
        <f t="shared" si="470"/>
        <v>63.742690058479525</v>
      </c>
      <c r="AO1075" s="31" t="s">
        <v>2847</v>
      </c>
      <c r="AP1075" s="34">
        <v>2002</v>
      </c>
      <c r="AQ1075" s="34" t="s">
        <v>1877</v>
      </c>
      <c r="AR1075" s="34" t="s">
        <v>11</v>
      </c>
      <c r="AS1075" s="34" t="s">
        <v>1495</v>
      </c>
      <c r="AT1075" s="34" t="s">
        <v>32</v>
      </c>
      <c r="AU1075" s="114" t="str">
        <f t="shared" si="471"/>
        <v>Yang, C., 2002</v>
      </c>
      <c r="AV1075" s="6"/>
      <c r="AW1075" s="43"/>
    </row>
    <row r="1076" spans="1:49" s="8" customFormat="1" x14ac:dyDescent="0.3">
      <c r="A1076" s="31" t="s">
        <v>2439</v>
      </c>
      <c r="B1076" s="99">
        <v>3</v>
      </c>
      <c r="C1076" s="32" t="s">
        <v>8</v>
      </c>
      <c r="D1076" s="31" t="str">
        <f t="shared" si="464"/>
        <v>NA</v>
      </c>
      <c r="E1076" s="32">
        <f t="shared" si="465"/>
        <v>3</v>
      </c>
      <c r="F1076" s="40"/>
      <c r="G1076" s="32" t="s">
        <v>8</v>
      </c>
      <c r="H1076" s="34" t="s">
        <v>1915</v>
      </c>
      <c r="I1076" s="34" t="s">
        <v>1501</v>
      </c>
      <c r="J1076" s="34" t="s">
        <v>1507</v>
      </c>
      <c r="K1076" s="34">
        <v>773</v>
      </c>
      <c r="L1076" s="34">
        <v>4</v>
      </c>
      <c r="M1076" s="34" t="s">
        <v>10</v>
      </c>
      <c r="N1076" s="31"/>
      <c r="O1076" s="31"/>
      <c r="P1076" s="34" t="s">
        <v>199</v>
      </c>
      <c r="Q1076" s="31"/>
      <c r="R1076" s="31" t="str">
        <f t="shared" si="473"/>
        <v>NA</v>
      </c>
      <c r="S1076" s="34">
        <v>4</v>
      </c>
      <c r="T1076" s="34">
        <v>773</v>
      </c>
      <c r="U1076" s="34" t="s">
        <v>1422</v>
      </c>
      <c r="V1076" s="34">
        <v>1</v>
      </c>
      <c r="W1076" s="34">
        <v>773</v>
      </c>
      <c r="X1076" s="34" t="s">
        <v>95</v>
      </c>
      <c r="Y1076" s="32" t="str">
        <f t="shared" si="472"/>
        <v>NA</v>
      </c>
      <c r="Z1076" s="32" t="str">
        <f t="shared" si="467"/>
        <v>NA</v>
      </c>
      <c r="AA1076" s="83">
        <v>13.2</v>
      </c>
      <c r="AB1076" s="34" t="s">
        <v>9</v>
      </c>
      <c r="AC1076" s="32" t="str">
        <f t="shared" si="461"/>
        <v>NA</v>
      </c>
      <c r="AD1076" s="32">
        <f t="shared" si="462"/>
        <v>13.2</v>
      </c>
      <c r="AE1076" s="32">
        <f t="shared" si="463"/>
        <v>82.575757575757578</v>
      </c>
      <c r="AF1076" s="32">
        <f t="shared" si="468"/>
        <v>82.575757575757578</v>
      </c>
      <c r="AG1076" s="40" t="s">
        <v>8</v>
      </c>
      <c r="AH1076" s="83" t="s">
        <v>9</v>
      </c>
      <c r="AI1076" s="40" t="s">
        <v>8</v>
      </c>
      <c r="AJ1076" s="83" t="s">
        <v>9</v>
      </c>
      <c r="AK1076" s="40" t="s">
        <v>8</v>
      </c>
      <c r="AL1076" s="83" t="s">
        <v>9</v>
      </c>
      <c r="AM1076" s="32">
        <f t="shared" si="469"/>
        <v>82.575757575757578</v>
      </c>
      <c r="AN1076" s="40">
        <f t="shared" si="470"/>
        <v>82.575757575757578</v>
      </c>
      <c r="AO1076" s="31" t="s">
        <v>2847</v>
      </c>
      <c r="AP1076" s="34">
        <v>2002</v>
      </c>
      <c r="AQ1076" s="34" t="s">
        <v>1877</v>
      </c>
      <c r="AR1076" s="34" t="s">
        <v>11</v>
      </c>
      <c r="AS1076" s="34" t="s">
        <v>1495</v>
      </c>
      <c r="AT1076" s="34" t="s">
        <v>32</v>
      </c>
      <c r="AU1076" s="114" t="str">
        <f t="shared" si="471"/>
        <v>Yang, C., 2002</v>
      </c>
      <c r="AV1076" s="6"/>
      <c r="AW1076" s="43"/>
    </row>
    <row r="1077" spans="1:49" s="8" customFormat="1" x14ac:dyDescent="0.3">
      <c r="A1077" s="31" t="s">
        <v>2439</v>
      </c>
      <c r="B1077" s="99">
        <v>3</v>
      </c>
      <c r="C1077" s="32" t="s">
        <v>8</v>
      </c>
      <c r="D1077" s="31" t="str">
        <f t="shared" si="464"/>
        <v>NA</v>
      </c>
      <c r="E1077" s="32">
        <f t="shared" si="465"/>
        <v>3</v>
      </c>
      <c r="F1077" s="40"/>
      <c r="G1077" s="32" t="s">
        <v>8</v>
      </c>
      <c r="H1077" s="34" t="s">
        <v>1681</v>
      </c>
      <c r="I1077" s="34" t="s">
        <v>1506</v>
      </c>
      <c r="J1077" s="34" t="s">
        <v>1507</v>
      </c>
      <c r="K1077" s="34">
        <v>773</v>
      </c>
      <c r="L1077" s="34">
        <v>4</v>
      </c>
      <c r="M1077" s="34" t="s">
        <v>10</v>
      </c>
      <c r="N1077" s="31"/>
      <c r="O1077" s="31"/>
      <c r="P1077" s="34" t="s">
        <v>199</v>
      </c>
      <c r="Q1077" s="31"/>
      <c r="R1077" s="31" t="str">
        <f t="shared" si="473"/>
        <v>NA</v>
      </c>
      <c r="S1077" s="34">
        <v>4</v>
      </c>
      <c r="T1077" s="34">
        <v>773</v>
      </c>
      <c r="U1077" s="34" t="s">
        <v>1422</v>
      </c>
      <c r="V1077" s="34">
        <v>1</v>
      </c>
      <c r="W1077" s="34">
        <v>773</v>
      </c>
      <c r="X1077" s="34" t="s">
        <v>95</v>
      </c>
      <c r="Y1077" s="32" t="str">
        <f t="shared" si="472"/>
        <v>NA</v>
      </c>
      <c r="Z1077" s="32" t="str">
        <f t="shared" si="467"/>
        <v>NA</v>
      </c>
      <c r="AA1077" s="83">
        <v>37.700000000000003</v>
      </c>
      <c r="AB1077" s="34" t="s">
        <v>9</v>
      </c>
      <c r="AC1077" s="32" t="str">
        <f t="shared" si="461"/>
        <v>NA</v>
      </c>
      <c r="AD1077" s="32">
        <f t="shared" si="462"/>
        <v>37.700000000000003</v>
      </c>
      <c r="AE1077" s="32">
        <f t="shared" si="463"/>
        <v>28.912466843501324</v>
      </c>
      <c r="AF1077" s="32">
        <f t="shared" si="468"/>
        <v>28.912466843501324</v>
      </c>
      <c r="AG1077" s="40" t="s">
        <v>8</v>
      </c>
      <c r="AH1077" s="83" t="s">
        <v>9</v>
      </c>
      <c r="AI1077" s="40" t="s">
        <v>8</v>
      </c>
      <c r="AJ1077" s="83" t="s">
        <v>9</v>
      </c>
      <c r="AK1077" s="40" t="s">
        <v>8</v>
      </c>
      <c r="AL1077" s="83" t="s">
        <v>9</v>
      </c>
      <c r="AM1077" s="32">
        <f t="shared" si="469"/>
        <v>28.912466843501324</v>
      </c>
      <c r="AN1077" s="40">
        <f t="shared" si="470"/>
        <v>28.912466843501324</v>
      </c>
      <c r="AO1077" s="31" t="s">
        <v>2847</v>
      </c>
      <c r="AP1077" s="34">
        <v>2002</v>
      </c>
      <c r="AQ1077" s="34" t="s">
        <v>1877</v>
      </c>
      <c r="AR1077" s="34" t="s">
        <v>11</v>
      </c>
      <c r="AS1077" s="34" t="s">
        <v>1495</v>
      </c>
      <c r="AT1077" s="34" t="s">
        <v>32</v>
      </c>
      <c r="AU1077" s="114" t="str">
        <f t="shared" si="471"/>
        <v>Yang, C., 2002</v>
      </c>
      <c r="AV1077" s="6"/>
      <c r="AW1077" s="43"/>
    </row>
    <row r="1078" spans="1:49" s="8" customFormat="1" x14ac:dyDescent="0.3">
      <c r="A1078" s="31" t="s">
        <v>2439</v>
      </c>
      <c r="B1078" s="99">
        <v>3</v>
      </c>
      <c r="C1078" s="32" t="s">
        <v>8</v>
      </c>
      <c r="D1078" s="31" t="str">
        <f t="shared" si="464"/>
        <v>NA</v>
      </c>
      <c r="E1078" s="32">
        <f t="shared" si="465"/>
        <v>3</v>
      </c>
      <c r="F1078" s="40"/>
      <c r="G1078" s="32" t="s">
        <v>8</v>
      </c>
      <c r="H1078" s="34" t="s">
        <v>1496</v>
      </c>
      <c r="I1078" s="34" t="s">
        <v>1502</v>
      </c>
      <c r="J1078" s="34" t="s">
        <v>1508</v>
      </c>
      <c r="K1078" s="34">
        <v>773</v>
      </c>
      <c r="L1078" s="34">
        <v>4</v>
      </c>
      <c r="M1078" s="34" t="s">
        <v>10</v>
      </c>
      <c r="N1078" s="31"/>
      <c r="O1078" s="31"/>
      <c r="P1078" s="34" t="s">
        <v>199</v>
      </c>
      <c r="Q1078" s="31"/>
      <c r="R1078" s="31" t="str">
        <f t="shared" si="473"/>
        <v>NA</v>
      </c>
      <c r="S1078" s="34">
        <v>4</v>
      </c>
      <c r="T1078" s="34">
        <v>773</v>
      </c>
      <c r="U1078" s="34" t="s">
        <v>1422</v>
      </c>
      <c r="V1078" s="34">
        <v>1</v>
      </c>
      <c r="W1078" s="34">
        <v>773</v>
      </c>
      <c r="X1078" s="34" t="s">
        <v>95</v>
      </c>
      <c r="Y1078" s="32" t="str">
        <f t="shared" si="472"/>
        <v>NA</v>
      </c>
      <c r="Z1078" s="32" t="str">
        <f t="shared" si="467"/>
        <v>NA</v>
      </c>
      <c r="AA1078" s="83">
        <v>39</v>
      </c>
      <c r="AB1078" s="34" t="s">
        <v>9</v>
      </c>
      <c r="AC1078" s="32" t="str">
        <f t="shared" si="461"/>
        <v>NA</v>
      </c>
      <c r="AD1078" s="32">
        <f t="shared" si="462"/>
        <v>39</v>
      </c>
      <c r="AE1078" s="32">
        <f t="shared" si="463"/>
        <v>27.948717948717949</v>
      </c>
      <c r="AF1078" s="32">
        <f t="shared" si="468"/>
        <v>27.948717948717949</v>
      </c>
      <c r="AG1078" s="40" t="s">
        <v>8</v>
      </c>
      <c r="AH1078" s="83" t="s">
        <v>9</v>
      </c>
      <c r="AI1078" s="40" t="s">
        <v>8</v>
      </c>
      <c r="AJ1078" s="83" t="s">
        <v>9</v>
      </c>
      <c r="AK1078" s="40" t="s">
        <v>8</v>
      </c>
      <c r="AL1078" s="83" t="s">
        <v>9</v>
      </c>
      <c r="AM1078" s="32">
        <f t="shared" si="469"/>
        <v>27.948717948717949</v>
      </c>
      <c r="AN1078" s="40">
        <f t="shared" si="470"/>
        <v>27.948717948717949</v>
      </c>
      <c r="AO1078" s="31" t="s">
        <v>2847</v>
      </c>
      <c r="AP1078" s="34">
        <v>2002</v>
      </c>
      <c r="AQ1078" s="34" t="s">
        <v>1877</v>
      </c>
      <c r="AR1078" s="34" t="s">
        <v>11</v>
      </c>
      <c r="AS1078" s="34" t="s">
        <v>1495</v>
      </c>
      <c r="AT1078" s="34" t="s">
        <v>32</v>
      </c>
      <c r="AU1078" s="114" t="str">
        <f t="shared" si="471"/>
        <v>Yang, C., 2002</v>
      </c>
      <c r="AV1078" s="6"/>
      <c r="AW1078" s="43"/>
    </row>
    <row r="1079" spans="1:49" s="8" customFormat="1" x14ac:dyDescent="0.3">
      <c r="A1079" s="31" t="s">
        <v>2439</v>
      </c>
      <c r="B1079" s="99">
        <v>3</v>
      </c>
      <c r="C1079" s="32" t="s">
        <v>8</v>
      </c>
      <c r="D1079" s="31" t="str">
        <f t="shared" si="464"/>
        <v>NA</v>
      </c>
      <c r="E1079" s="32">
        <f t="shared" si="465"/>
        <v>3</v>
      </c>
      <c r="F1079" s="40"/>
      <c r="G1079" s="32" t="s">
        <v>8</v>
      </c>
      <c r="H1079" s="34" t="s">
        <v>1496</v>
      </c>
      <c r="I1079" s="34" t="s">
        <v>1503</v>
      </c>
      <c r="J1079" s="34" t="s">
        <v>1508</v>
      </c>
      <c r="K1079" s="34">
        <v>773</v>
      </c>
      <c r="L1079" s="34">
        <v>4</v>
      </c>
      <c r="M1079" s="34" t="s">
        <v>10</v>
      </c>
      <c r="N1079" s="31"/>
      <c r="O1079" s="31"/>
      <c r="P1079" s="34" t="s">
        <v>199</v>
      </c>
      <c r="Q1079" s="31"/>
      <c r="R1079" s="31" t="str">
        <f t="shared" si="473"/>
        <v>NA</v>
      </c>
      <c r="S1079" s="34">
        <v>4</v>
      </c>
      <c r="T1079" s="34">
        <v>773</v>
      </c>
      <c r="U1079" s="34" t="s">
        <v>1422</v>
      </c>
      <c r="V1079" s="34">
        <v>1</v>
      </c>
      <c r="W1079" s="34">
        <v>773</v>
      </c>
      <c r="X1079" s="34" t="s">
        <v>95</v>
      </c>
      <c r="Y1079" s="32" t="str">
        <f t="shared" si="472"/>
        <v>NA</v>
      </c>
      <c r="Z1079" s="32" t="str">
        <f t="shared" si="467"/>
        <v>NA</v>
      </c>
      <c r="AA1079" s="83">
        <v>46.1</v>
      </c>
      <c r="AB1079" s="34" t="s">
        <v>9</v>
      </c>
      <c r="AC1079" s="32" t="str">
        <f t="shared" si="461"/>
        <v>NA</v>
      </c>
      <c r="AD1079" s="32">
        <f t="shared" si="462"/>
        <v>46.1</v>
      </c>
      <c r="AE1079" s="32">
        <f t="shared" si="463"/>
        <v>23.644251626898047</v>
      </c>
      <c r="AF1079" s="32">
        <f t="shared" si="468"/>
        <v>23.644251626898047</v>
      </c>
      <c r="AG1079" s="40" t="s">
        <v>8</v>
      </c>
      <c r="AH1079" s="83" t="s">
        <v>9</v>
      </c>
      <c r="AI1079" s="40" t="s">
        <v>8</v>
      </c>
      <c r="AJ1079" s="83" t="s">
        <v>9</v>
      </c>
      <c r="AK1079" s="40" t="s">
        <v>8</v>
      </c>
      <c r="AL1079" s="83" t="s">
        <v>9</v>
      </c>
      <c r="AM1079" s="32">
        <f t="shared" si="469"/>
        <v>23.644251626898047</v>
      </c>
      <c r="AN1079" s="40">
        <f t="shared" si="470"/>
        <v>23.644251626898047</v>
      </c>
      <c r="AO1079" s="31" t="s">
        <v>2847</v>
      </c>
      <c r="AP1079" s="34">
        <v>2002</v>
      </c>
      <c r="AQ1079" s="34" t="s">
        <v>1877</v>
      </c>
      <c r="AR1079" s="34" t="s">
        <v>11</v>
      </c>
      <c r="AS1079" s="34" t="s">
        <v>1495</v>
      </c>
      <c r="AT1079" s="34" t="s">
        <v>32</v>
      </c>
      <c r="AU1079" s="114" t="str">
        <f t="shared" si="471"/>
        <v>Yang, C., 2002</v>
      </c>
      <c r="AV1079" s="6"/>
      <c r="AW1079" s="43"/>
    </row>
    <row r="1080" spans="1:49" s="8" customFormat="1" x14ac:dyDescent="0.3">
      <c r="A1080" s="31" t="s">
        <v>2439</v>
      </c>
      <c r="B1080" s="99">
        <v>3</v>
      </c>
      <c r="C1080" s="32" t="s">
        <v>8</v>
      </c>
      <c r="D1080" s="31" t="str">
        <f t="shared" si="464"/>
        <v>NA</v>
      </c>
      <c r="E1080" s="32">
        <f t="shared" si="465"/>
        <v>3</v>
      </c>
      <c r="F1080" s="40"/>
      <c r="G1080" s="32" t="s">
        <v>8</v>
      </c>
      <c r="H1080" s="34" t="s">
        <v>1496</v>
      </c>
      <c r="I1080" s="34" t="s">
        <v>1504</v>
      </c>
      <c r="J1080" s="34" t="s">
        <v>1508</v>
      </c>
      <c r="K1080" s="34">
        <v>773</v>
      </c>
      <c r="L1080" s="34">
        <v>4</v>
      </c>
      <c r="M1080" s="34" t="s">
        <v>10</v>
      </c>
      <c r="N1080" s="31"/>
      <c r="O1080" s="31"/>
      <c r="P1080" s="34" t="s">
        <v>199</v>
      </c>
      <c r="Q1080" s="31"/>
      <c r="R1080" s="31" t="str">
        <f t="shared" si="473"/>
        <v>NA</v>
      </c>
      <c r="S1080" s="34">
        <v>4</v>
      </c>
      <c r="T1080" s="34">
        <v>773</v>
      </c>
      <c r="U1080" s="34" t="s">
        <v>1422</v>
      </c>
      <c r="V1080" s="34">
        <v>1</v>
      </c>
      <c r="W1080" s="34">
        <v>773</v>
      </c>
      <c r="X1080" s="34" t="s">
        <v>95</v>
      </c>
      <c r="Y1080" s="32" t="str">
        <f t="shared" si="472"/>
        <v>NA</v>
      </c>
      <c r="Z1080" s="32" t="str">
        <f t="shared" si="467"/>
        <v>NA</v>
      </c>
      <c r="AA1080" s="83">
        <v>45.3</v>
      </c>
      <c r="AB1080" s="34" t="s">
        <v>9</v>
      </c>
      <c r="AC1080" s="32" t="str">
        <f t="shared" si="461"/>
        <v>NA</v>
      </c>
      <c r="AD1080" s="32">
        <f t="shared" si="462"/>
        <v>45.3</v>
      </c>
      <c r="AE1080" s="32">
        <f t="shared" si="463"/>
        <v>24.061810154525389</v>
      </c>
      <c r="AF1080" s="32">
        <f t="shared" si="468"/>
        <v>24.061810154525389</v>
      </c>
      <c r="AG1080" s="40" t="s">
        <v>8</v>
      </c>
      <c r="AH1080" s="83" t="s">
        <v>9</v>
      </c>
      <c r="AI1080" s="40" t="s">
        <v>8</v>
      </c>
      <c r="AJ1080" s="83" t="s">
        <v>9</v>
      </c>
      <c r="AK1080" s="40" t="s">
        <v>8</v>
      </c>
      <c r="AL1080" s="83" t="s">
        <v>9</v>
      </c>
      <c r="AM1080" s="32">
        <f t="shared" si="469"/>
        <v>24.061810154525389</v>
      </c>
      <c r="AN1080" s="40">
        <f t="shared" si="470"/>
        <v>24.061810154525389</v>
      </c>
      <c r="AO1080" s="31" t="s">
        <v>2847</v>
      </c>
      <c r="AP1080" s="34">
        <v>2002</v>
      </c>
      <c r="AQ1080" s="34" t="s">
        <v>1877</v>
      </c>
      <c r="AR1080" s="34" t="s">
        <v>11</v>
      </c>
      <c r="AS1080" s="34" t="s">
        <v>1495</v>
      </c>
      <c r="AT1080" s="34" t="s">
        <v>32</v>
      </c>
      <c r="AU1080" s="114" t="str">
        <f t="shared" si="471"/>
        <v>Yang, C., 2002</v>
      </c>
      <c r="AV1080" s="6"/>
      <c r="AW1080" s="43"/>
    </row>
    <row r="1081" spans="1:49" s="8" customFormat="1" x14ac:dyDescent="0.3">
      <c r="A1081" s="31" t="s">
        <v>2439</v>
      </c>
      <c r="B1081" s="99">
        <v>3</v>
      </c>
      <c r="C1081" s="32" t="s">
        <v>8</v>
      </c>
      <c r="D1081" s="31" t="str">
        <f t="shared" si="464"/>
        <v>NA</v>
      </c>
      <c r="E1081" s="32">
        <f t="shared" si="465"/>
        <v>3</v>
      </c>
      <c r="F1081" s="40"/>
      <c r="G1081" s="32" t="s">
        <v>8</v>
      </c>
      <c r="H1081" s="34" t="s">
        <v>1496</v>
      </c>
      <c r="I1081" s="34" t="s">
        <v>1505</v>
      </c>
      <c r="J1081" s="34" t="s">
        <v>1508</v>
      </c>
      <c r="K1081" s="34">
        <v>773</v>
      </c>
      <c r="L1081" s="34">
        <v>4</v>
      </c>
      <c r="M1081" s="34" t="s">
        <v>10</v>
      </c>
      <c r="N1081" s="31"/>
      <c r="O1081" s="31"/>
      <c r="P1081" s="34" t="s">
        <v>199</v>
      </c>
      <c r="Q1081" s="31"/>
      <c r="R1081" s="31" t="str">
        <f t="shared" si="473"/>
        <v>NA</v>
      </c>
      <c r="S1081" s="34">
        <v>4</v>
      </c>
      <c r="T1081" s="34">
        <v>773</v>
      </c>
      <c r="U1081" s="34" t="s">
        <v>1422</v>
      </c>
      <c r="V1081" s="34">
        <v>1</v>
      </c>
      <c r="W1081" s="34">
        <v>773</v>
      </c>
      <c r="X1081" s="34" t="s">
        <v>95</v>
      </c>
      <c r="Y1081" s="32" t="str">
        <f t="shared" si="472"/>
        <v>NA</v>
      </c>
      <c r="Z1081" s="32" t="str">
        <f t="shared" si="467"/>
        <v>NA</v>
      </c>
      <c r="AA1081" s="83">
        <v>43.9</v>
      </c>
      <c r="AB1081" s="34" t="s">
        <v>9</v>
      </c>
      <c r="AC1081" s="32" t="str">
        <f t="shared" si="461"/>
        <v>NA</v>
      </c>
      <c r="AD1081" s="32">
        <f t="shared" si="462"/>
        <v>43.9</v>
      </c>
      <c r="AE1081" s="32">
        <f t="shared" si="463"/>
        <v>24.829157175398635</v>
      </c>
      <c r="AF1081" s="32">
        <f t="shared" si="468"/>
        <v>24.829157175398635</v>
      </c>
      <c r="AG1081" s="40" t="s">
        <v>8</v>
      </c>
      <c r="AH1081" s="83" t="s">
        <v>9</v>
      </c>
      <c r="AI1081" s="40" t="s">
        <v>8</v>
      </c>
      <c r="AJ1081" s="83" t="s">
        <v>9</v>
      </c>
      <c r="AK1081" s="40" t="s">
        <v>8</v>
      </c>
      <c r="AL1081" s="83" t="s">
        <v>9</v>
      </c>
      <c r="AM1081" s="32">
        <f t="shared" si="469"/>
        <v>24.829157175398635</v>
      </c>
      <c r="AN1081" s="40">
        <f t="shared" si="470"/>
        <v>24.829157175398635</v>
      </c>
      <c r="AO1081" s="31" t="s">
        <v>2847</v>
      </c>
      <c r="AP1081" s="34">
        <v>2002</v>
      </c>
      <c r="AQ1081" s="34" t="s">
        <v>1877</v>
      </c>
      <c r="AR1081" s="34" t="s">
        <v>11</v>
      </c>
      <c r="AS1081" s="34" t="s">
        <v>1495</v>
      </c>
      <c r="AT1081" s="34" t="s">
        <v>32</v>
      </c>
      <c r="AU1081" s="114" t="str">
        <f t="shared" si="471"/>
        <v>Yang, C., 2002</v>
      </c>
      <c r="AV1081" s="6"/>
      <c r="AW1081" s="43"/>
    </row>
    <row r="1082" spans="1:49" s="8" customFormat="1" x14ac:dyDescent="0.3">
      <c r="A1082" s="34" t="s">
        <v>14</v>
      </c>
      <c r="B1082" s="40" t="s">
        <v>8</v>
      </c>
      <c r="C1082" s="83">
        <v>10.09</v>
      </c>
      <c r="D1082" s="31" t="str">
        <f t="shared" si="464"/>
        <v>NA</v>
      </c>
      <c r="E1082" s="32">
        <f t="shared" si="465"/>
        <v>10.09</v>
      </c>
      <c r="F1082" s="99">
        <v>108</v>
      </c>
      <c r="G1082" s="32">
        <f>IF(AND(B1082="NA",F1082&lt;&gt;"NA"),F1082*100/C1082,F1082*100/B1082)</f>
        <v>1070.366699702676</v>
      </c>
      <c r="H1082" s="34" t="s">
        <v>22</v>
      </c>
      <c r="I1082" s="34" t="s">
        <v>1324</v>
      </c>
      <c r="J1082" s="34" t="s">
        <v>9</v>
      </c>
      <c r="K1082" s="31"/>
      <c r="L1082" s="31"/>
      <c r="M1082" s="34" t="s">
        <v>10</v>
      </c>
      <c r="N1082" s="34" t="s">
        <v>16</v>
      </c>
      <c r="O1082" s="31"/>
      <c r="P1082" s="34" t="s">
        <v>199</v>
      </c>
      <c r="Q1082" s="82">
        <v>8.9</v>
      </c>
      <c r="R1082" s="31" t="str">
        <f t="shared" si="473"/>
        <v>NA</v>
      </c>
      <c r="S1082" s="34">
        <v>4</v>
      </c>
      <c r="T1082" s="34">
        <v>773</v>
      </c>
      <c r="U1082" s="34" t="s">
        <v>1422</v>
      </c>
      <c r="V1082" s="34">
        <v>1</v>
      </c>
      <c r="W1082" s="34">
        <v>573</v>
      </c>
      <c r="X1082" s="34" t="s">
        <v>95</v>
      </c>
      <c r="Y1082" s="32" t="str">
        <f t="shared" si="472"/>
        <v>NA</v>
      </c>
      <c r="Z1082" s="32">
        <f t="shared" si="467"/>
        <v>1.1060000000000001</v>
      </c>
      <c r="AA1082" s="83">
        <v>14</v>
      </c>
      <c r="AB1082" s="34" t="s">
        <v>9</v>
      </c>
      <c r="AC1082" s="32" t="str">
        <f t="shared" si="461"/>
        <v>NA</v>
      </c>
      <c r="AD1082" s="32">
        <f t="shared" si="462"/>
        <v>14</v>
      </c>
      <c r="AE1082" s="32" t="str">
        <f t="shared" si="463"/>
        <v>NA</v>
      </c>
      <c r="AF1082" s="32">
        <f t="shared" si="468"/>
        <v>79</v>
      </c>
      <c r="AG1082" s="99">
        <v>79</v>
      </c>
      <c r="AH1082" s="83" t="s">
        <v>9</v>
      </c>
      <c r="AI1082" s="40" t="s">
        <v>8</v>
      </c>
      <c r="AJ1082" s="83" t="s">
        <v>9</v>
      </c>
      <c r="AK1082" s="40" t="s">
        <v>8</v>
      </c>
      <c r="AL1082" s="83" t="s">
        <v>9</v>
      </c>
      <c r="AM1082" s="32">
        <f t="shared" si="469"/>
        <v>79</v>
      </c>
      <c r="AN1082" s="40">
        <f t="shared" si="470"/>
        <v>79</v>
      </c>
      <c r="AO1082" s="34" t="s">
        <v>9</v>
      </c>
      <c r="AP1082" s="34">
        <v>2002</v>
      </c>
      <c r="AQ1082" s="34" t="s">
        <v>1510</v>
      </c>
      <c r="AR1082" s="34" t="s">
        <v>2415</v>
      </c>
      <c r="AS1082" s="34" t="s">
        <v>1509</v>
      </c>
      <c r="AT1082" s="34" t="s">
        <v>76</v>
      </c>
      <c r="AU1082" s="114" t="str">
        <f t="shared" si="471"/>
        <v>Wang, C.-B., 2002</v>
      </c>
      <c r="AV1082" s="6"/>
      <c r="AW1082" s="43" t="s">
        <v>1709</v>
      </c>
    </row>
    <row r="1083" spans="1:49" s="8" customFormat="1" x14ac:dyDescent="0.3">
      <c r="A1083" s="34" t="s">
        <v>14</v>
      </c>
      <c r="B1083" s="40" t="s">
        <v>8</v>
      </c>
      <c r="C1083" s="83">
        <v>4.72</v>
      </c>
      <c r="D1083" s="31" t="str">
        <f t="shared" si="464"/>
        <v>NA</v>
      </c>
      <c r="E1083" s="32">
        <f t="shared" si="465"/>
        <v>4.72</v>
      </c>
      <c r="F1083" s="99">
        <v>108</v>
      </c>
      <c r="G1083" s="32">
        <f>IF(AND(B1083="NA",F1083&lt;&gt;"NA"),F1083*100/C1083,F1083*100/B1083)</f>
        <v>2288.1355932203392</v>
      </c>
      <c r="H1083" s="34" t="s">
        <v>22</v>
      </c>
      <c r="I1083" s="34" t="s">
        <v>1324</v>
      </c>
      <c r="J1083" s="34" t="s">
        <v>9</v>
      </c>
      <c r="K1083" s="31"/>
      <c r="L1083" s="31"/>
      <c r="M1083" s="34" t="s">
        <v>10</v>
      </c>
      <c r="N1083" s="34" t="s">
        <v>16</v>
      </c>
      <c r="O1083" s="31"/>
      <c r="P1083" s="34" t="s">
        <v>199</v>
      </c>
      <c r="Q1083" s="82">
        <v>8.9</v>
      </c>
      <c r="R1083" s="31" t="str">
        <f t="shared" si="473"/>
        <v>NA</v>
      </c>
      <c r="S1083" s="34">
        <v>4</v>
      </c>
      <c r="T1083" s="34">
        <v>773</v>
      </c>
      <c r="U1083" s="34" t="s">
        <v>1422</v>
      </c>
      <c r="V1083" s="34">
        <v>1</v>
      </c>
      <c r="W1083" s="34">
        <v>573</v>
      </c>
      <c r="X1083" s="34" t="s">
        <v>95</v>
      </c>
      <c r="Y1083" s="32" t="str">
        <f t="shared" si="472"/>
        <v>NA</v>
      </c>
      <c r="Z1083" s="32">
        <f t="shared" si="467"/>
        <v>1.0920000000000001</v>
      </c>
      <c r="AA1083" s="83">
        <v>21</v>
      </c>
      <c r="AB1083" s="34" t="s">
        <v>9</v>
      </c>
      <c r="AC1083" s="32" t="str">
        <f t="shared" si="461"/>
        <v>NA</v>
      </c>
      <c r="AD1083" s="32">
        <f t="shared" si="462"/>
        <v>21</v>
      </c>
      <c r="AE1083" s="32" t="str">
        <f t="shared" si="463"/>
        <v>NA</v>
      </c>
      <c r="AF1083" s="32">
        <f t="shared" si="468"/>
        <v>52</v>
      </c>
      <c r="AG1083" s="99">
        <v>52</v>
      </c>
      <c r="AH1083" s="83" t="s">
        <v>9</v>
      </c>
      <c r="AI1083" s="40" t="s">
        <v>8</v>
      </c>
      <c r="AJ1083" s="83" t="s">
        <v>9</v>
      </c>
      <c r="AK1083" s="40" t="s">
        <v>8</v>
      </c>
      <c r="AL1083" s="83" t="s">
        <v>9</v>
      </c>
      <c r="AM1083" s="32">
        <f t="shared" si="469"/>
        <v>52</v>
      </c>
      <c r="AN1083" s="40">
        <f t="shared" si="470"/>
        <v>52</v>
      </c>
      <c r="AO1083" s="34" t="s">
        <v>9</v>
      </c>
      <c r="AP1083" s="34">
        <v>2002</v>
      </c>
      <c r="AQ1083" s="34" t="s">
        <v>1510</v>
      </c>
      <c r="AR1083" s="34" t="s">
        <v>2415</v>
      </c>
      <c r="AS1083" s="34" t="s">
        <v>1509</v>
      </c>
      <c r="AT1083" s="34" t="s">
        <v>76</v>
      </c>
      <c r="AU1083" s="114" t="str">
        <f t="shared" si="471"/>
        <v>Wang, C.-B., 2002</v>
      </c>
      <c r="AV1083" s="6"/>
      <c r="AW1083" s="43" t="s">
        <v>1709</v>
      </c>
    </row>
    <row r="1084" spans="1:49" s="8" customFormat="1" x14ac:dyDescent="0.3">
      <c r="A1084" s="34" t="s">
        <v>14</v>
      </c>
      <c r="B1084" s="40" t="s">
        <v>8</v>
      </c>
      <c r="C1084" s="83">
        <v>0.98</v>
      </c>
      <c r="D1084" s="31" t="str">
        <f t="shared" si="464"/>
        <v>NA</v>
      </c>
      <c r="E1084" s="32">
        <f t="shared" si="465"/>
        <v>0.98</v>
      </c>
      <c r="F1084" s="99">
        <v>108</v>
      </c>
      <c r="G1084" s="32">
        <f>IF(AND(B1084="NA",F1084&lt;&gt;"NA"),F1084*100/C1084,F1084*100/B1084)</f>
        <v>11020.408163265307</v>
      </c>
      <c r="H1084" s="34" t="s">
        <v>22</v>
      </c>
      <c r="I1084" s="34" t="s">
        <v>1324</v>
      </c>
      <c r="J1084" s="34" t="s">
        <v>9</v>
      </c>
      <c r="K1084" s="31"/>
      <c r="L1084" s="31"/>
      <c r="M1084" s="34" t="s">
        <v>10</v>
      </c>
      <c r="N1084" s="34" t="s">
        <v>16</v>
      </c>
      <c r="O1084" s="31"/>
      <c r="P1084" s="34" t="s">
        <v>199</v>
      </c>
      <c r="Q1084" s="82">
        <v>8.9</v>
      </c>
      <c r="R1084" s="31" t="str">
        <f t="shared" si="473"/>
        <v>NA</v>
      </c>
      <c r="S1084" s="34">
        <v>4</v>
      </c>
      <c r="T1084" s="34">
        <v>773</v>
      </c>
      <c r="U1084" s="34" t="s">
        <v>1422</v>
      </c>
      <c r="V1084" s="34">
        <v>1</v>
      </c>
      <c r="W1084" s="34">
        <v>573</v>
      </c>
      <c r="X1084" s="34" t="s">
        <v>95</v>
      </c>
      <c r="Y1084" s="32" t="str">
        <f t="shared" si="472"/>
        <v>NA</v>
      </c>
      <c r="Z1084" s="32">
        <f t="shared" si="467"/>
        <v>1.1020000000000001</v>
      </c>
      <c r="AA1084" s="83">
        <v>38</v>
      </c>
      <c r="AB1084" s="34" t="s">
        <v>9</v>
      </c>
      <c r="AC1084" s="32" t="str">
        <f t="shared" si="461"/>
        <v>NA</v>
      </c>
      <c r="AD1084" s="32">
        <f t="shared" si="462"/>
        <v>38</v>
      </c>
      <c r="AE1084" s="32" t="str">
        <f t="shared" si="463"/>
        <v>NA</v>
      </c>
      <c r="AF1084" s="32">
        <f t="shared" si="468"/>
        <v>29</v>
      </c>
      <c r="AG1084" s="99">
        <v>29</v>
      </c>
      <c r="AH1084" s="83" t="s">
        <v>9</v>
      </c>
      <c r="AI1084" s="40" t="s">
        <v>8</v>
      </c>
      <c r="AJ1084" s="83" t="s">
        <v>9</v>
      </c>
      <c r="AK1084" s="40" t="s">
        <v>8</v>
      </c>
      <c r="AL1084" s="83" t="s">
        <v>9</v>
      </c>
      <c r="AM1084" s="32">
        <f t="shared" si="469"/>
        <v>29</v>
      </c>
      <c r="AN1084" s="40">
        <f t="shared" si="470"/>
        <v>29</v>
      </c>
      <c r="AO1084" s="34" t="s">
        <v>9</v>
      </c>
      <c r="AP1084" s="34">
        <v>2002</v>
      </c>
      <c r="AQ1084" s="34" t="s">
        <v>1510</v>
      </c>
      <c r="AR1084" s="34" t="s">
        <v>2415</v>
      </c>
      <c r="AS1084" s="34" t="s">
        <v>1509</v>
      </c>
      <c r="AT1084" s="34" t="s">
        <v>76</v>
      </c>
      <c r="AU1084" s="114" t="str">
        <f t="shared" si="471"/>
        <v>Wang, C.-B., 2002</v>
      </c>
      <c r="AV1084" s="6"/>
      <c r="AW1084" s="43" t="s">
        <v>1709</v>
      </c>
    </row>
    <row r="1085" spans="1:49" s="8" customFormat="1" x14ac:dyDescent="0.3">
      <c r="A1085" s="34" t="s">
        <v>14</v>
      </c>
      <c r="B1085" s="40" t="s">
        <v>8</v>
      </c>
      <c r="C1085" s="83">
        <v>1.07</v>
      </c>
      <c r="D1085" s="31" t="str">
        <f t="shared" si="464"/>
        <v>NA</v>
      </c>
      <c r="E1085" s="32">
        <f t="shared" si="465"/>
        <v>1.07</v>
      </c>
      <c r="F1085" s="99">
        <v>108</v>
      </c>
      <c r="G1085" s="32">
        <f>IF(AND(B1085="NA",F1085&lt;&gt;"NA"),F1085*100/C1085,F1085*100/B1085)</f>
        <v>10093.457943925234</v>
      </c>
      <c r="H1085" s="34" t="s">
        <v>22</v>
      </c>
      <c r="I1085" s="34" t="s">
        <v>1324</v>
      </c>
      <c r="J1085" s="34" t="s">
        <v>9</v>
      </c>
      <c r="K1085" s="31"/>
      <c r="L1085" s="31"/>
      <c r="M1085" s="34" t="s">
        <v>10</v>
      </c>
      <c r="N1085" s="34" t="s">
        <v>16</v>
      </c>
      <c r="O1085" s="31"/>
      <c r="P1085" s="34" t="s">
        <v>199</v>
      </c>
      <c r="Q1085" s="82">
        <v>8.9</v>
      </c>
      <c r="R1085" s="31" t="str">
        <f t="shared" si="473"/>
        <v>NA</v>
      </c>
      <c r="S1085" s="34">
        <v>4</v>
      </c>
      <c r="T1085" s="34">
        <v>773</v>
      </c>
      <c r="U1085" s="34" t="s">
        <v>1422</v>
      </c>
      <c r="V1085" s="34">
        <v>1</v>
      </c>
      <c r="W1085" s="34">
        <v>573</v>
      </c>
      <c r="X1085" s="34" t="s">
        <v>95</v>
      </c>
      <c r="Y1085" s="32" t="str">
        <f t="shared" si="472"/>
        <v>NA</v>
      </c>
      <c r="Z1085" s="32">
        <f t="shared" si="467"/>
        <v>1.0920000000000001</v>
      </c>
      <c r="AA1085" s="83">
        <v>52</v>
      </c>
      <c r="AB1085" s="34" t="s">
        <v>9</v>
      </c>
      <c r="AC1085" s="32" t="str">
        <f t="shared" si="461"/>
        <v>NA</v>
      </c>
      <c r="AD1085" s="32">
        <f t="shared" si="462"/>
        <v>52</v>
      </c>
      <c r="AE1085" s="32" t="str">
        <f t="shared" si="463"/>
        <v>NA</v>
      </c>
      <c r="AF1085" s="32">
        <f t="shared" si="468"/>
        <v>21</v>
      </c>
      <c r="AG1085" s="99">
        <v>21</v>
      </c>
      <c r="AH1085" s="83" t="s">
        <v>9</v>
      </c>
      <c r="AI1085" s="40" t="s">
        <v>8</v>
      </c>
      <c r="AJ1085" s="83" t="s">
        <v>9</v>
      </c>
      <c r="AK1085" s="40" t="s">
        <v>8</v>
      </c>
      <c r="AL1085" s="83" t="s">
        <v>9</v>
      </c>
      <c r="AM1085" s="32">
        <f t="shared" si="469"/>
        <v>21</v>
      </c>
      <c r="AN1085" s="40">
        <f t="shared" si="470"/>
        <v>21</v>
      </c>
      <c r="AO1085" s="34" t="s">
        <v>9</v>
      </c>
      <c r="AP1085" s="34">
        <v>2002</v>
      </c>
      <c r="AQ1085" s="34" t="s">
        <v>1510</v>
      </c>
      <c r="AR1085" s="34" t="s">
        <v>2415</v>
      </c>
      <c r="AS1085" s="34" t="s">
        <v>1509</v>
      </c>
      <c r="AT1085" s="34" t="s">
        <v>76</v>
      </c>
      <c r="AU1085" s="114" t="str">
        <f t="shared" si="471"/>
        <v>Wang, C.-B., 2002</v>
      </c>
      <c r="AV1085" s="6"/>
      <c r="AW1085" s="43" t="s">
        <v>1709</v>
      </c>
    </row>
    <row r="1086" spans="1:49" s="8" customFormat="1" x14ac:dyDescent="0.3">
      <c r="A1086" s="34" t="s">
        <v>14</v>
      </c>
      <c r="B1086" s="40" t="s">
        <v>8</v>
      </c>
      <c r="C1086" s="83">
        <v>1.08</v>
      </c>
      <c r="D1086" s="31" t="str">
        <f t="shared" si="464"/>
        <v>NA</v>
      </c>
      <c r="E1086" s="32">
        <f t="shared" si="465"/>
        <v>1.08</v>
      </c>
      <c r="F1086" s="99">
        <v>108</v>
      </c>
      <c r="G1086" s="32">
        <f>IF(AND(B1086="NA",F1086&lt;&gt;"NA"),F1086*100/C1086,F1086*100/B1086)</f>
        <v>10000</v>
      </c>
      <c r="H1086" s="34" t="s">
        <v>22</v>
      </c>
      <c r="I1086" s="34" t="s">
        <v>1324</v>
      </c>
      <c r="J1086" s="34" t="s">
        <v>9</v>
      </c>
      <c r="K1086" s="31"/>
      <c r="L1086" s="31"/>
      <c r="M1086" s="34" t="s">
        <v>10</v>
      </c>
      <c r="N1086" s="34" t="s">
        <v>16</v>
      </c>
      <c r="O1086" s="31"/>
      <c r="P1086" s="34" t="s">
        <v>199</v>
      </c>
      <c r="Q1086" s="82">
        <v>8.9</v>
      </c>
      <c r="R1086" s="31" t="str">
        <f t="shared" si="473"/>
        <v>NA</v>
      </c>
      <c r="S1086" s="34">
        <v>4</v>
      </c>
      <c r="T1086" s="34">
        <v>773</v>
      </c>
      <c r="U1086" s="34" t="s">
        <v>1422</v>
      </c>
      <c r="V1086" s="34">
        <v>1</v>
      </c>
      <c r="W1086" s="34">
        <v>573</v>
      </c>
      <c r="X1086" s="34" t="s">
        <v>95</v>
      </c>
      <c r="Y1086" s="32" t="str">
        <f t="shared" si="472"/>
        <v>NA</v>
      </c>
      <c r="Z1086" s="32">
        <f t="shared" si="467"/>
        <v>1.1200000000000001</v>
      </c>
      <c r="AA1086" s="83">
        <v>80</v>
      </c>
      <c r="AB1086" s="34" t="s">
        <v>9</v>
      </c>
      <c r="AC1086" s="32" t="str">
        <f t="shared" si="461"/>
        <v>NA</v>
      </c>
      <c r="AD1086" s="32">
        <f t="shared" si="462"/>
        <v>80</v>
      </c>
      <c r="AE1086" s="32" t="str">
        <f t="shared" si="463"/>
        <v>NA</v>
      </c>
      <c r="AF1086" s="32">
        <f t="shared" si="468"/>
        <v>14</v>
      </c>
      <c r="AG1086" s="99">
        <v>14</v>
      </c>
      <c r="AH1086" s="83" t="s">
        <v>9</v>
      </c>
      <c r="AI1086" s="40" t="s">
        <v>8</v>
      </c>
      <c r="AJ1086" s="83" t="s">
        <v>9</v>
      </c>
      <c r="AK1086" s="40" t="s">
        <v>8</v>
      </c>
      <c r="AL1086" s="83" t="s">
        <v>9</v>
      </c>
      <c r="AM1086" s="32">
        <f t="shared" si="469"/>
        <v>14</v>
      </c>
      <c r="AN1086" s="40">
        <f t="shared" si="470"/>
        <v>14</v>
      </c>
      <c r="AO1086" s="34" t="s">
        <v>9</v>
      </c>
      <c r="AP1086" s="34">
        <v>2002</v>
      </c>
      <c r="AQ1086" s="34" t="s">
        <v>1510</v>
      </c>
      <c r="AR1086" s="34" t="s">
        <v>2415</v>
      </c>
      <c r="AS1086" s="34" t="s">
        <v>1509</v>
      </c>
      <c r="AT1086" s="34" t="s">
        <v>76</v>
      </c>
      <c r="AU1086" s="114" t="str">
        <f t="shared" si="471"/>
        <v>Wang, C.-B., 2002</v>
      </c>
      <c r="AV1086" s="6"/>
      <c r="AW1086" s="43" t="s">
        <v>1709</v>
      </c>
    </row>
    <row r="1087" spans="1:49" s="8" customFormat="1" x14ac:dyDescent="0.3">
      <c r="A1087" s="34" t="s">
        <v>14</v>
      </c>
      <c r="B1087" s="40" t="s">
        <v>8</v>
      </c>
      <c r="C1087" s="83">
        <v>2.4700000000000002</v>
      </c>
      <c r="D1087" s="31" t="str">
        <f t="shared" si="464"/>
        <v>NA</v>
      </c>
      <c r="E1087" s="32">
        <f t="shared" si="465"/>
        <v>2.4700000000000002</v>
      </c>
      <c r="F1087" s="40"/>
      <c r="G1087" s="32" t="s">
        <v>8</v>
      </c>
      <c r="H1087" s="34" t="s">
        <v>37</v>
      </c>
      <c r="I1087" s="34" t="s">
        <v>9</v>
      </c>
      <c r="J1087" s="34" t="s">
        <v>9</v>
      </c>
      <c r="K1087" s="31"/>
      <c r="L1087" s="31"/>
      <c r="M1087" s="34" t="s">
        <v>10</v>
      </c>
      <c r="N1087" s="34" t="s">
        <v>16</v>
      </c>
      <c r="O1087" s="31"/>
      <c r="P1087" s="34" t="s">
        <v>199</v>
      </c>
      <c r="Q1087" s="82">
        <v>5.5</v>
      </c>
      <c r="R1087" s="31" t="str">
        <f t="shared" si="473"/>
        <v>NA</v>
      </c>
      <c r="S1087" s="34">
        <v>4</v>
      </c>
      <c r="T1087" s="34">
        <v>773</v>
      </c>
      <c r="U1087" s="34" t="s">
        <v>1422</v>
      </c>
      <c r="V1087" s="34">
        <v>1</v>
      </c>
      <c r="W1087" s="34">
        <v>423</v>
      </c>
      <c r="X1087" s="34" t="s">
        <v>95</v>
      </c>
      <c r="Y1087" s="32" t="str">
        <f t="shared" si="472"/>
        <v>NA</v>
      </c>
      <c r="Z1087" s="32">
        <f t="shared" si="467"/>
        <v>1.1000000000000001</v>
      </c>
      <c r="AA1087" s="83">
        <v>20</v>
      </c>
      <c r="AB1087" s="34" t="s">
        <v>9</v>
      </c>
      <c r="AC1087" s="32" t="str">
        <f t="shared" si="461"/>
        <v>NA</v>
      </c>
      <c r="AD1087" s="32">
        <f t="shared" si="462"/>
        <v>20</v>
      </c>
      <c r="AE1087" s="32" t="str">
        <f t="shared" si="463"/>
        <v>NA</v>
      </c>
      <c r="AF1087" s="32">
        <f t="shared" si="468"/>
        <v>55</v>
      </c>
      <c r="AG1087" s="99">
        <v>55</v>
      </c>
      <c r="AH1087" s="83" t="s">
        <v>9</v>
      </c>
      <c r="AI1087" s="40" t="s">
        <v>8</v>
      </c>
      <c r="AJ1087" s="83" t="s">
        <v>9</v>
      </c>
      <c r="AK1087" s="40" t="s">
        <v>8</v>
      </c>
      <c r="AL1087" s="83" t="s">
        <v>9</v>
      </c>
      <c r="AM1087" s="32">
        <f t="shared" si="469"/>
        <v>55</v>
      </c>
      <c r="AN1087" s="40">
        <f t="shared" si="470"/>
        <v>55</v>
      </c>
      <c r="AO1087" s="34" t="s">
        <v>9</v>
      </c>
      <c r="AP1087" s="34">
        <v>2002</v>
      </c>
      <c r="AQ1087" s="34" t="s">
        <v>1510</v>
      </c>
      <c r="AR1087" s="34" t="s">
        <v>2415</v>
      </c>
      <c r="AS1087" s="34" t="s">
        <v>1509</v>
      </c>
      <c r="AT1087" s="34" t="s">
        <v>76</v>
      </c>
      <c r="AU1087" s="114" t="str">
        <f t="shared" si="471"/>
        <v>Wang, C.-B., 2002</v>
      </c>
      <c r="AV1087" s="6"/>
      <c r="AW1087" s="43" t="s">
        <v>823</v>
      </c>
    </row>
    <row r="1088" spans="1:49" s="8" customFormat="1" x14ac:dyDescent="0.3">
      <c r="A1088" s="34" t="s">
        <v>14</v>
      </c>
      <c r="B1088" s="40" t="s">
        <v>8</v>
      </c>
      <c r="C1088" s="83">
        <v>1.95</v>
      </c>
      <c r="D1088" s="31" t="str">
        <f t="shared" si="464"/>
        <v>NA</v>
      </c>
      <c r="E1088" s="32">
        <f t="shared" si="465"/>
        <v>1.95</v>
      </c>
      <c r="F1088" s="40"/>
      <c r="G1088" s="32" t="s">
        <v>8</v>
      </c>
      <c r="H1088" s="34" t="s">
        <v>37</v>
      </c>
      <c r="I1088" s="34" t="s">
        <v>9</v>
      </c>
      <c r="J1088" s="34" t="s">
        <v>9</v>
      </c>
      <c r="K1088" s="31"/>
      <c r="L1088" s="31"/>
      <c r="M1088" s="34" t="s">
        <v>10</v>
      </c>
      <c r="N1088" s="34" t="s">
        <v>16</v>
      </c>
      <c r="O1088" s="31"/>
      <c r="P1088" s="34" t="s">
        <v>199</v>
      </c>
      <c r="Q1088" s="82">
        <v>5.5</v>
      </c>
      <c r="R1088" s="31" t="str">
        <f t="shared" si="473"/>
        <v>NA</v>
      </c>
      <c r="S1088" s="34">
        <v>4</v>
      </c>
      <c r="T1088" s="34">
        <v>773</v>
      </c>
      <c r="U1088" s="34" t="s">
        <v>1422</v>
      </c>
      <c r="V1088" s="34">
        <v>1</v>
      </c>
      <c r="W1088" s="34">
        <v>423</v>
      </c>
      <c r="X1088" s="34" t="s">
        <v>95</v>
      </c>
      <c r="Y1088" s="32" t="str">
        <f t="shared" si="472"/>
        <v>NA</v>
      </c>
      <c r="Z1088" s="32">
        <f t="shared" si="467"/>
        <v>1.089</v>
      </c>
      <c r="AA1088" s="83">
        <v>33</v>
      </c>
      <c r="AB1088" s="34" t="s">
        <v>9</v>
      </c>
      <c r="AC1088" s="32" t="str">
        <f t="shared" si="461"/>
        <v>NA</v>
      </c>
      <c r="AD1088" s="32">
        <f t="shared" si="462"/>
        <v>33</v>
      </c>
      <c r="AE1088" s="32" t="str">
        <f t="shared" si="463"/>
        <v>NA</v>
      </c>
      <c r="AF1088" s="32">
        <f t="shared" si="468"/>
        <v>33</v>
      </c>
      <c r="AG1088" s="99">
        <v>33</v>
      </c>
      <c r="AH1088" s="83" t="s">
        <v>9</v>
      </c>
      <c r="AI1088" s="40" t="s">
        <v>8</v>
      </c>
      <c r="AJ1088" s="83" t="s">
        <v>9</v>
      </c>
      <c r="AK1088" s="40" t="s">
        <v>8</v>
      </c>
      <c r="AL1088" s="83" t="s">
        <v>9</v>
      </c>
      <c r="AM1088" s="32">
        <f t="shared" si="469"/>
        <v>33</v>
      </c>
      <c r="AN1088" s="40">
        <f t="shared" si="470"/>
        <v>33</v>
      </c>
      <c r="AO1088" s="34" t="s">
        <v>9</v>
      </c>
      <c r="AP1088" s="34">
        <v>2002</v>
      </c>
      <c r="AQ1088" s="34" t="s">
        <v>1510</v>
      </c>
      <c r="AR1088" s="34" t="s">
        <v>2415</v>
      </c>
      <c r="AS1088" s="34" t="s">
        <v>1509</v>
      </c>
      <c r="AT1088" s="34" t="s">
        <v>76</v>
      </c>
      <c r="AU1088" s="114" t="str">
        <f t="shared" si="471"/>
        <v>Wang, C.-B., 2002</v>
      </c>
      <c r="AV1088" s="6"/>
      <c r="AW1088" s="43" t="s">
        <v>823</v>
      </c>
    </row>
    <row r="1089" spans="1:49" s="8" customFormat="1" x14ac:dyDescent="0.3">
      <c r="A1089" s="34" t="s">
        <v>14</v>
      </c>
      <c r="B1089" s="40" t="s">
        <v>8</v>
      </c>
      <c r="C1089" s="83">
        <v>1.1000000000000001</v>
      </c>
      <c r="D1089" s="31" t="str">
        <f t="shared" si="464"/>
        <v>NA</v>
      </c>
      <c r="E1089" s="32">
        <f t="shared" si="465"/>
        <v>1.1000000000000001</v>
      </c>
      <c r="F1089" s="40"/>
      <c r="G1089" s="32" t="s">
        <v>8</v>
      </c>
      <c r="H1089" s="34" t="s">
        <v>37</v>
      </c>
      <c r="I1089" s="34" t="s">
        <v>9</v>
      </c>
      <c r="J1089" s="34" t="s">
        <v>9</v>
      </c>
      <c r="K1089" s="31"/>
      <c r="L1089" s="31"/>
      <c r="M1089" s="34" t="s">
        <v>10</v>
      </c>
      <c r="N1089" s="34" t="s">
        <v>16</v>
      </c>
      <c r="O1089" s="31"/>
      <c r="P1089" s="34" t="s">
        <v>199</v>
      </c>
      <c r="Q1089" s="82">
        <v>5.5</v>
      </c>
      <c r="R1089" s="31" t="str">
        <f t="shared" si="473"/>
        <v>NA</v>
      </c>
      <c r="S1089" s="34">
        <v>4</v>
      </c>
      <c r="T1089" s="34">
        <v>773</v>
      </c>
      <c r="U1089" s="34" t="s">
        <v>1422</v>
      </c>
      <c r="V1089" s="34">
        <v>1</v>
      </c>
      <c r="W1089" s="34">
        <v>423</v>
      </c>
      <c r="X1089" s="34" t="s">
        <v>95</v>
      </c>
      <c r="Y1089" s="32" t="str">
        <f t="shared" si="472"/>
        <v>NA</v>
      </c>
      <c r="Z1089" s="32">
        <f t="shared" si="467"/>
        <v>1.1000000000000001</v>
      </c>
      <c r="AA1089" s="83">
        <v>50</v>
      </c>
      <c r="AB1089" s="34" t="s">
        <v>9</v>
      </c>
      <c r="AC1089" s="32" t="str">
        <f t="shared" si="461"/>
        <v>NA</v>
      </c>
      <c r="AD1089" s="32">
        <f t="shared" si="462"/>
        <v>50</v>
      </c>
      <c r="AE1089" s="32" t="str">
        <f t="shared" si="463"/>
        <v>NA</v>
      </c>
      <c r="AF1089" s="32">
        <f t="shared" si="468"/>
        <v>22</v>
      </c>
      <c r="AG1089" s="99">
        <v>22</v>
      </c>
      <c r="AH1089" s="83" t="s">
        <v>9</v>
      </c>
      <c r="AI1089" s="40" t="s">
        <v>8</v>
      </c>
      <c r="AJ1089" s="83" t="s">
        <v>9</v>
      </c>
      <c r="AK1089" s="40" t="s">
        <v>8</v>
      </c>
      <c r="AL1089" s="83" t="s">
        <v>9</v>
      </c>
      <c r="AM1089" s="32">
        <f t="shared" si="469"/>
        <v>22</v>
      </c>
      <c r="AN1089" s="40">
        <f t="shared" si="470"/>
        <v>22</v>
      </c>
      <c r="AO1089" s="34" t="s">
        <v>9</v>
      </c>
      <c r="AP1089" s="34">
        <v>2002</v>
      </c>
      <c r="AQ1089" s="34" t="s">
        <v>1510</v>
      </c>
      <c r="AR1089" s="34" t="s">
        <v>2415</v>
      </c>
      <c r="AS1089" s="34" t="s">
        <v>1509</v>
      </c>
      <c r="AT1089" s="34" t="s">
        <v>76</v>
      </c>
      <c r="AU1089" s="114" t="str">
        <f t="shared" si="471"/>
        <v>Wang, C.-B., 2002</v>
      </c>
      <c r="AV1089" s="6"/>
      <c r="AW1089" s="43" t="s">
        <v>823</v>
      </c>
    </row>
    <row r="1090" spans="1:49" s="8" customFormat="1" x14ac:dyDescent="0.3">
      <c r="A1090" s="34" t="s">
        <v>14</v>
      </c>
      <c r="B1090" s="40" t="s">
        <v>8</v>
      </c>
      <c r="C1090" s="83">
        <v>0.98</v>
      </c>
      <c r="D1090" s="31" t="str">
        <f t="shared" si="464"/>
        <v>NA</v>
      </c>
      <c r="E1090" s="32">
        <f t="shared" si="465"/>
        <v>0.98</v>
      </c>
      <c r="F1090" s="40"/>
      <c r="G1090" s="32" t="s">
        <v>8</v>
      </c>
      <c r="H1090" s="34" t="s">
        <v>1917</v>
      </c>
      <c r="I1090" s="34" t="s">
        <v>1511</v>
      </c>
      <c r="J1090" s="34" t="s">
        <v>9</v>
      </c>
      <c r="K1090" s="34">
        <v>873</v>
      </c>
      <c r="L1090" s="34">
        <v>6</v>
      </c>
      <c r="M1090" s="34" t="s">
        <v>10</v>
      </c>
      <c r="N1090" s="34" t="s">
        <v>16</v>
      </c>
      <c r="O1090" s="31"/>
      <c r="P1090" s="34" t="s">
        <v>199</v>
      </c>
      <c r="Q1090" s="31"/>
      <c r="R1090" s="31" t="str">
        <f t="shared" si="473"/>
        <v>NA</v>
      </c>
      <c r="S1090" s="34">
        <v>4</v>
      </c>
      <c r="T1090" s="34">
        <v>773</v>
      </c>
      <c r="U1090" s="34" t="s">
        <v>1422</v>
      </c>
      <c r="V1090" s="34">
        <v>1</v>
      </c>
      <c r="W1090" s="34">
        <v>423</v>
      </c>
      <c r="X1090" s="34" t="s">
        <v>95</v>
      </c>
      <c r="Y1090" s="32" t="str">
        <f t="shared" si="472"/>
        <v>NA</v>
      </c>
      <c r="Z1090" s="32">
        <f t="shared" si="467"/>
        <v>1.08</v>
      </c>
      <c r="AA1090" s="83">
        <v>60</v>
      </c>
      <c r="AB1090" s="34" t="s">
        <v>9</v>
      </c>
      <c r="AC1090" s="32" t="str">
        <f t="shared" si="461"/>
        <v>NA</v>
      </c>
      <c r="AD1090" s="32">
        <f t="shared" si="462"/>
        <v>60</v>
      </c>
      <c r="AE1090" s="32" t="str">
        <f t="shared" si="463"/>
        <v>NA</v>
      </c>
      <c r="AF1090" s="32">
        <f t="shared" si="468"/>
        <v>18</v>
      </c>
      <c r="AG1090" s="99">
        <v>18</v>
      </c>
      <c r="AH1090" s="83" t="s">
        <v>9</v>
      </c>
      <c r="AI1090" s="40" t="s">
        <v>8</v>
      </c>
      <c r="AJ1090" s="83" t="s">
        <v>9</v>
      </c>
      <c r="AK1090" s="40" t="s">
        <v>8</v>
      </c>
      <c r="AL1090" s="83" t="s">
        <v>9</v>
      </c>
      <c r="AM1090" s="32">
        <f t="shared" si="469"/>
        <v>18</v>
      </c>
      <c r="AN1090" s="40">
        <f t="shared" si="470"/>
        <v>18</v>
      </c>
      <c r="AO1090" s="34" t="s">
        <v>9</v>
      </c>
      <c r="AP1090" s="34">
        <v>2002</v>
      </c>
      <c r="AQ1090" s="34" t="s">
        <v>1510</v>
      </c>
      <c r="AR1090" s="34" t="s">
        <v>2415</v>
      </c>
      <c r="AS1090" s="34" t="s">
        <v>1509</v>
      </c>
      <c r="AT1090" s="34" t="s">
        <v>76</v>
      </c>
      <c r="AU1090" s="114" t="str">
        <f t="shared" si="471"/>
        <v>Wang, C.-B., 2002</v>
      </c>
      <c r="AV1090" s="6"/>
      <c r="AW1090" s="43"/>
    </row>
    <row r="1091" spans="1:49" s="8" customFormat="1" x14ac:dyDescent="0.3">
      <c r="A1091" s="34" t="s">
        <v>14</v>
      </c>
      <c r="B1091" s="40" t="s">
        <v>8</v>
      </c>
      <c r="C1091" s="83">
        <v>1.02</v>
      </c>
      <c r="D1091" s="31" t="str">
        <f t="shared" si="464"/>
        <v>NA</v>
      </c>
      <c r="E1091" s="32">
        <f t="shared" si="465"/>
        <v>1.02</v>
      </c>
      <c r="F1091" s="40"/>
      <c r="G1091" s="32" t="s">
        <v>8</v>
      </c>
      <c r="H1091" s="34" t="s">
        <v>1917</v>
      </c>
      <c r="I1091" s="34" t="s">
        <v>1512</v>
      </c>
      <c r="J1091" s="34" t="s">
        <v>9</v>
      </c>
      <c r="K1091" s="34">
        <v>873</v>
      </c>
      <c r="L1091" s="34">
        <v>6</v>
      </c>
      <c r="M1091" s="34" t="s">
        <v>10</v>
      </c>
      <c r="N1091" s="34" t="s">
        <v>16</v>
      </c>
      <c r="O1091" s="31"/>
      <c r="P1091" s="34" t="s">
        <v>199</v>
      </c>
      <c r="Q1091" s="31"/>
      <c r="R1091" s="31" t="str">
        <f t="shared" si="473"/>
        <v>NA</v>
      </c>
      <c r="S1091" s="34">
        <v>4</v>
      </c>
      <c r="T1091" s="34">
        <v>773</v>
      </c>
      <c r="U1091" s="34" t="s">
        <v>1422</v>
      </c>
      <c r="V1091" s="34">
        <v>1</v>
      </c>
      <c r="W1091" s="34">
        <v>423</v>
      </c>
      <c r="X1091" s="34" t="s">
        <v>95</v>
      </c>
      <c r="Y1091" s="32" t="str">
        <f t="shared" si="472"/>
        <v>NA</v>
      </c>
      <c r="Z1091" s="32">
        <f t="shared" si="467"/>
        <v>1.125</v>
      </c>
      <c r="AA1091" s="83">
        <v>75</v>
      </c>
      <c r="AB1091" s="34" t="s">
        <v>9</v>
      </c>
      <c r="AC1091" s="32" t="str">
        <f t="shared" ref="AC1091:AC1154" si="474">IF(AND(AA1091="NA",AN1091&lt;&gt;"NA"),1000*1.09/AN1091,"NA")</f>
        <v>NA</v>
      </c>
      <c r="AD1091" s="32">
        <f t="shared" ref="AD1091:AD1154" si="475">IF(AND(AA1091="NA",AC1091&lt;&gt;"NA"),AC1091,AA1091)</f>
        <v>75</v>
      </c>
      <c r="AE1091" s="32" t="str">
        <f t="shared" ref="AE1091:AE1154" si="476">IF(AND(AA1091&lt;&gt;"NA",AG1091="NA"),1.09*1000/AA1091,"NA")</f>
        <v>NA</v>
      </c>
      <c r="AF1091" s="32">
        <f t="shared" si="468"/>
        <v>15</v>
      </c>
      <c r="AG1091" s="99">
        <v>15</v>
      </c>
      <c r="AH1091" s="83" t="s">
        <v>9</v>
      </c>
      <c r="AI1091" s="40" t="s">
        <v>8</v>
      </c>
      <c r="AJ1091" s="83" t="s">
        <v>9</v>
      </c>
      <c r="AK1091" s="40" t="s">
        <v>8</v>
      </c>
      <c r="AL1091" s="83" t="s">
        <v>9</v>
      </c>
      <c r="AM1091" s="32">
        <f t="shared" si="469"/>
        <v>15</v>
      </c>
      <c r="AN1091" s="40">
        <f t="shared" si="470"/>
        <v>15</v>
      </c>
      <c r="AO1091" s="34" t="s">
        <v>9</v>
      </c>
      <c r="AP1091" s="34">
        <v>2002</v>
      </c>
      <c r="AQ1091" s="34" t="s">
        <v>1510</v>
      </c>
      <c r="AR1091" s="34" t="s">
        <v>2415</v>
      </c>
      <c r="AS1091" s="34" t="s">
        <v>1509</v>
      </c>
      <c r="AT1091" s="34" t="s">
        <v>76</v>
      </c>
      <c r="AU1091" s="114" t="str">
        <f t="shared" si="471"/>
        <v>Wang, C.-B., 2002</v>
      </c>
      <c r="AV1091" s="6"/>
      <c r="AW1091" s="43"/>
    </row>
    <row r="1092" spans="1:49" s="8" customFormat="1" x14ac:dyDescent="0.3">
      <c r="A1092" s="34" t="s">
        <v>14</v>
      </c>
      <c r="B1092" s="40" t="s">
        <v>8</v>
      </c>
      <c r="C1092" s="83">
        <v>0.96</v>
      </c>
      <c r="D1092" s="31" t="str">
        <f t="shared" ref="D1092:D1155" si="477">IF(AND(C1092&lt;&gt;"NA",B1092&lt;&gt;"NA"),ABS(B1092-C1092)/B1092,"NA")</f>
        <v>NA</v>
      </c>
      <c r="E1092" s="32">
        <f t="shared" si="465"/>
        <v>0.96</v>
      </c>
      <c r="F1092" s="40"/>
      <c r="G1092" s="32" t="s">
        <v>8</v>
      </c>
      <c r="H1092" s="34" t="s">
        <v>1917</v>
      </c>
      <c r="I1092" s="34" t="s">
        <v>1513</v>
      </c>
      <c r="J1092" s="34" t="s">
        <v>9</v>
      </c>
      <c r="K1092" s="34">
        <v>873</v>
      </c>
      <c r="L1092" s="34">
        <v>6</v>
      </c>
      <c r="M1092" s="34" t="s">
        <v>10</v>
      </c>
      <c r="N1092" s="34" t="s">
        <v>16</v>
      </c>
      <c r="O1092" s="31"/>
      <c r="P1092" s="34" t="s">
        <v>199</v>
      </c>
      <c r="Q1092" s="31"/>
      <c r="R1092" s="31" t="str">
        <f t="shared" si="473"/>
        <v>NA</v>
      </c>
      <c r="S1092" s="34">
        <v>4</v>
      </c>
      <c r="T1092" s="34">
        <v>773</v>
      </c>
      <c r="U1092" s="34" t="s">
        <v>1422</v>
      </c>
      <c r="V1092" s="34">
        <v>1</v>
      </c>
      <c r="W1092" s="34">
        <v>423</v>
      </c>
      <c r="X1092" s="34" t="s">
        <v>95</v>
      </c>
      <c r="Y1092" s="32" t="str">
        <f t="shared" si="472"/>
        <v>NA</v>
      </c>
      <c r="Z1092" s="32">
        <f t="shared" si="467"/>
        <v>1.1200000000000001</v>
      </c>
      <c r="AA1092" s="83">
        <v>80</v>
      </c>
      <c r="AB1092" s="34" t="s">
        <v>9</v>
      </c>
      <c r="AC1092" s="32" t="str">
        <f t="shared" si="474"/>
        <v>NA</v>
      </c>
      <c r="AD1092" s="32">
        <f t="shared" si="475"/>
        <v>80</v>
      </c>
      <c r="AE1092" s="32" t="str">
        <f t="shared" si="476"/>
        <v>NA</v>
      </c>
      <c r="AF1092" s="32">
        <f t="shared" si="468"/>
        <v>14</v>
      </c>
      <c r="AG1092" s="99">
        <v>14</v>
      </c>
      <c r="AH1092" s="83" t="s">
        <v>9</v>
      </c>
      <c r="AI1092" s="40" t="s">
        <v>8</v>
      </c>
      <c r="AJ1092" s="83" t="s">
        <v>9</v>
      </c>
      <c r="AK1092" s="40" t="s">
        <v>8</v>
      </c>
      <c r="AL1092" s="83" t="s">
        <v>9</v>
      </c>
      <c r="AM1092" s="32">
        <f t="shared" si="469"/>
        <v>14</v>
      </c>
      <c r="AN1092" s="40">
        <f t="shared" si="470"/>
        <v>14</v>
      </c>
      <c r="AO1092" s="34" t="s">
        <v>9</v>
      </c>
      <c r="AP1092" s="34">
        <v>2002</v>
      </c>
      <c r="AQ1092" s="34" t="s">
        <v>1510</v>
      </c>
      <c r="AR1092" s="34" t="s">
        <v>2415</v>
      </c>
      <c r="AS1092" s="34" t="s">
        <v>1509</v>
      </c>
      <c r="AT1092" s="34" t="s">
        <v>76</v>
      </c>
      <c r="AU1092" s="114" t="str">
        <f t="shared" si="471"/>
        <v>Wang, C.-B., 2002</v>
      </c>
      <c r="AV1092" s="6"/>
      <c r="AW1092" s="43"/>
    </row>
    <row r="1093" spans="1:49" s="8" customFormat="1" x14ac:dyDescent="0.3">
      <c r="A1093" s="31" t="s">
        <v>2439</v>
      </c>
      <c r="B1093" s="40" t="s">
        <v>8</v>
      </c>
      <c r="C1093" s="83">
        <v>1.6</v>
      </c>
      <c r="D1093" s="31" t="str">
        <f t="shared" si="477"/>
        <v>NA</v>
      </c>
      <c r="E1093" s="32">
        <f t="shared" si="465"/>
        <v>1.6</v>
      </c>
      <c r="F1093" s="99">
        <v>200</v>
      </c>
      <c r="G1093" s="32">
        <f>IF(AND(B1093="NA",F1093&lt;&gt;"NA"),F1093*100/C1093,F1093*100/B1093)</f>
        <v>12500</v>
      </c>
      <c r="H1093" s="34" t="s">
        <v>86</v>
      </c>
      <c r="I1093" s="34" t="s">
        <v>1516</v>
      </c>
      <c r="J1093" s="34" t="s">
        <v>9</v>
      </c>
      <c r="K1093" s="31"/>
      <c r="L1093" s="31"/>
      <c r="M1093" s="34" t="s">
        <v>33</v>
      </c>
      <c r="N1093" s="31"/>
      <c r="O1093" s="31"/>
      <c r="P1093" s="34" t="s">
        <v>199</v>
      </c>
      <c r="Q1093" s="34">
        <v>6</v>
      </c>
      <c r="R1093" s="31" t="str">
        <f t="shared" si="473"/>
        <v>NA</v>
      </c>
      <c r="S1093" s="34">
        <v>4</v>
      </c>
      <c r="T1093" s="34">
        <v>673</v>
      </c>
      <c r="U1093" s="34" t="s">
        <v>1422</v>
      </c>
      <c r="V1093" s="34">
        <v>1</v>
      </c>
      <c r="W1093" s="34">
        <v>673</v>
      </c>
      <c r="X1093" s="34" t="s">
        <v>95</v>
      </c>
      <c r="Y1093" s="32" t="str">
        <f t="shared" si="472"/>
        <v>NA</v>
      </c>
      <c r="Z1093" s="32" t="str">
        <f t="shared" si="467"/>
        <v>NA</v>
      </c>
      <c r="AA1093" s="83">
        <v>70</v>
      </c>
      <c r="AB1093" s="34" t="s">
        <v>9</v>
      </c>
      <c r="AC1093" s="32" t="str">
        <f t="shared" si="474"/>
        <v>NA</v>
      </c>
      <c r="AD1093" s="32">
        <f t="shared" si="475"/>
        <v>70</v>
      </c>
      <c r="AE1093" s="32">
        <f t="shared" si="476"/>
        <v>15.571428571428571</v>
      </c>
      <c r="AF1093" s="32">
        <f t="shared" si="468"/>
        <v>15.571428571428571</v>
      </c>
      <c r="AG1093" s="40" t="s">
        <v>8</v>
      </c>
      <c r="AH1093" s="83" t="s">
        <v>9</v>
      </c>
      <c r="AI1093" s="40" t="s">
        <v>8</v>
      </c>
      <c r="AJ1093" s="83" t="s">
        <v>9</v>
      </c>
      <c r="AK1093" s="40" t="s">
        <v>8</v>
      </c>
      <c r="AL1093" s="83" t="s">
        <v>9</v>
      </c>
      <c r="AM1093" s="32">
        <f t="shared" si="469"/>
        <v>15.571428571428571</v>
      </c>
      <c r="AN1093" s="40">
        <f t="shared" si="470"/>
        <v>15.571428571428571</v>
      </c>
      <c r="AO1093" s="34" t="s">
        <v>2857</v>
      </c>
      <c r="AP1093" s="34">
        <v>2002</v>
      </c>
      <c r="AQ1093" s="34" t="s">
        <v>1514</v>
      </c>
      <c r="AR1093" s="34" t="s">
        <v>53</v>
      </c>
      <c r="AS1093" s="34" t="s">
        <v>1515</v>
      </c>
      <c r="AT1093" s="34" t="s">
        <v>179</v>
      </c>
      <c r="AU1093" s="114" t="str">
        <f t="shared" si="471"/>
        <v>Epron, F., 2002</v>
      </c>
      <c r="AV1093" s="6"/>
      <c r="AW1093" s="43"/>
    </row>
    <row r="1094" spans="1:49" s="8" customFormat="1" x14ac:dyDescent="0.3">
      <c r="A1094" s="31" t="s">
        <v>2439</v>
      </c>
      <c r="B1094" s="40" t="s">
        <v>8</v>
      </c>
      <c r="C1094" s="83">
        <v>1.6</v>
      </c>
      <c r="D1094" s="31" t="str">
        <f t="shared" si="477"/>
        <v>NA</v>
      </c>
      <c r="E1094" s="32">
        <f t="shared" si="465"/>
        <v>1.6</v>
      </c>
      <c r="F1094" s="99">
        <v>218</v>
      </c>
      <c r="G1094" s="32">
        <f>IF(AND(B1094="NA",F1094&lt;&gt;"NA"),F1094*100/C1094,F1094*100/B1094)</f>
        <v>13625</v>
      </c>
      <c r="H1094" s="34" t="s">
        <v>22</v>
      </c>
      <c r="I1094" s="34" t="s">
        <v>1517</v>
      </c>
      <c r="J1094" s="34" t="s">
        <v>9</v>
      </c>
      <c r="K1094" s="31"/>
      <c r="L1094" s="31"/>
      <c r="M1094" s="34" t="s">
        <v>33</v>
      </c>
      <c r="N1094" s="31"/>
      <c r="O1094" s="31"/>
      <c r="P1094" s="34" t="s">
        <v>199</v>
      </c>
      <c r="Q1094" s="82">
        <v>9.5</v>
      </c>
      <c r="R1094" s="31" t="str">
        <f t="shared" si="473"/>
        <v>NA</v>
      </c>
      <c r="S1094" s="34">
        <v>4</v>
      </c>
      <c r="T1094" s="34">
        <v>673</v>
      </c>
      <c r="U1094" s="34" t="s">
        <v>1422</v>
      </c>
      <c r="V1094" s="34">
        <v>1</v>
      </c>
      <c r="W1094" s="34">
        <v>673</v>
      </c>
      <c r="X1094" s="34" t="s">
        <v>95</v>
      </c>
      <c r="Y1094" s="32" t="str">
        <f t="shared" si="472"/>
        <v>NA</v>
      </c>
      <c r="Z1094" s="32" t="str">
        <f t="shared" si="467"/>
        <v>NA</v>
      </c>
      <c r="AA1094" s="83">
        <v>13</v>
      </c>
      <c r="AB1094" s="34" t="s">
        <v>9</v>
      </c>
      <c r="AC1094" s="32" t="str">
        <f t="shared" si="474"/>
        <v>NA</v>
      </c>
      <c r="AD1094" s="32">
        <f t="shared" si="475"/>
        <v>13</v>
      </c>
      <c r="AE1094" s="32">
        <f t="shared" si="476"/>
        <v>83.84615384615384</v>
      </c>
      <c r="AF1094" s="32">
        <f t="shared" si="468"/>
        <v>83.84615384615384</v>
      </c>
      <c r="AG1094" s="40" t="s">
        <v>8</v>
      </c>
      <c r="AH1094" s="83" t="s">
        <v>9</v>
      </c>
      <c r="AI1094" s="40" t="s">
        <v>8</v>
      </c>
      <c r="AJ1094" s="83" t="s">
        <v>9</v>
      </c>
      <c r="AK1094" s="40" t="s">
        <v>8</v>
      </c>
      <c r="AL1094" s="83" t="s">
        <v>9</v>
      </c>
      <c r="AM1094" s="32">
        <f t="shared" si="469"/>
        <v>83.84615384615384</v>
      </c>
      <c r="AN1094" s="40">
        <f t="shared" si="470"/>
        <v>83.84615384615384</v>
      </c>
      <c r="AO1094" s="34" t="s">
        <v>2857</v>
      </c>
      <c r="AP1094" s="34">
        <v>2002</v>
      </c>
      <c r="AQ1094" s="34" t="s">
        <v>1514</v>
      </c>
      <c r="AR1094" s="34" t="s">
        <v>53</v>
      </c>
      <c r="AS1094" s="34" t="s">
        <v>1515</v>
      </c>
      <c r="AT1094" s="34" t="s">
        <v>179</v>
      </c>
      <c r="AU1094" s="114" t="str">
        <f t="shared" si="471"/>
        <v>Epron, F., 2002</v>
      </c>
      <c r="AV1094" s="6"/>
      <c r="AW1094" s="43" t="s">
        <v>1710</v>
      </c>
    </row>
    <row r="1095" spans="1:49" s="8" customFormat="1" x14ac:dyDescent="0.3">
      <c r="A1095" s="31" t="s">
        <v>2439</v>
      </c>
      <c r="B1095" s="40" t="s">
        <v>8</v>
      </c>
      <c r="C1095" s="83">
        <v>0.16</v>
      </c>
      <c r="D1095" s="31" t="str">
        <f t="shared" si="477"/>
        <v>NA</v>
      </c>
      <c r="E1095" s="32">
        <f t="shared" si="465"/>
        <v>0.16</v>
      </c>
      <c r="F1095" s="40"/>
      <c r="G1095" s="32" t="s">
        <v>8</v>
      </c>
      <c r="H1095" s="34" t="s">
        <v>252</v>
      </c>
      <c r="I1095" s="34" t="s">
        <v>1521</v>
      </c>
      <c r="J1095" s="34" t="s">
        <v>1522</v>
      </c>
      <c r="K1095" s="34">
        <v>873</v>
      </c>
      <c r="L1095" s="34">
        <v>4</v>
      </c>
      <c r="M1095" s="34" t="s">
        <v>303</v>
      </c>
      <c r="N1095" s="34" t="s">
        <v>763</v>
      </c>
      <c r="O1095" s="31"/>
      <c r="P1095" s="34" t="s">
        <v>199</v>
      </c>
      <c r="Q1095" s="31"/>
      <c r="R1095" s="31" t="str">
        <f t="shared" si="473"/>
        <v>NA</v>
      </c>
      <c r="S1095" s="34">
        <v>4</v>
      </c>
      <c r="T1095" s="34">
        <v>873</v>
      </c>
      <c r="U1095" s="34" t="s">
        <v>1422</v>
      </c>
      <c r="V1095" s="34">
        <v>1</v>
      </c>
      <c r="W1095" s="34">
        <v>423</v>
      </c>
      <c r="X1095" s="34" t="s">
        <v>17</v>
      </c>
      <c r="Y1095" s="32">
        <f t="shared" si="472"/>
        <v>1.1088</v>
      </c>
      <c r="Z1095" s="32" t="str">
        <f t="shared" si="467"/>
        <v>NA</v>
      </c>
      <c r="AA1095" s="83">
        <v>33.6</v>
      </c>
      <c r="AB1095" s="34" t="s">
        <v>9</v>
      </c>
      <c r="AC1095" s="32" t="str">
        <f t="shared" si="474"/>
        <v>NA</v>
      </c>
      <c r="AD1095" s="32">
        <f t="shared" si="475"/>
        <v>33.6</v>
      </c>
      <c r="AE1095" s="32" t="str">
        <f t="shared" si="476"/>
        <v>NA</v>
      </c>
      <c r="AF1095" s="32">
        <f t="shared" si="468"/>
        <v>33</v>
      </c>
      <c r="AG1095" s="99">
        <v>33</v>
      </c>
      <c r="AH1095" s="83" t="s">
        <v>9</v>
      </c>
      <c r="AI1095" s="40" t="s">
        <v>8</v>
      </c>
      <c r="AJ1095" s="83" t="s">
        <v>9</v>
      </c>
      <c r="AK1095" s="40" t="s">
        <v>8</v>
      </c>
      <c r="AL1095" s="83" t="s">
        <v>9</v>
      </c>
      <c r="AM1095" s="32">
        <f t="shared" si="469"/>
        <v>33</v>
      </c>
      <c r="AN1095" s="40">
        <f t="shared" si="470"/>
        <v>33</v>
      </c>
      <c r="AO1095" s="31" t="s">
        <v>2844</v>
      </c>
      <c r="AP1095" s="34">
        <v>2017</v>
      </c>
      <c r="AQ1095" s="34" t="s">
        <v>1520</v>
      </c>
      <c r="AR1095" s="34" t="s">
        <v>11</v>
      </c>
      <c r="AS1095" s="34" t="s">
        <v>1519</v>
      </c>
      <c r="AT1095" s="34" t="s">
        <v>519</v>
      </c>
      <c r="AU1095" s="114" t="str">
        <f t="shared" si="471"/>
        <v>Zhao, Z., 2017</v>
      </c>
      <c r="AV1095" s="6"/>
      <c r="AW1095" s="43"/>
    </row>
    <row r="1096" spans="1:49" s="8" customFormat="1" x14ac:dyDescent="0.3">
      <c r="A1096" s="31" t="s">
        <v>2439</v>
      </c>
      <c r="B1096" s="40" t="s">
        <v>8</v>
      </c>
      <c r="C1096" s="83">
        <v>0.15</v>
      </c>
      <c r="D1096" s="31" t="str">
        <f t="shared" si="477"/>
        <v>NA</v>
      </c>
      <c r="E1096" s="32">
        <f t="shared" si="465"/>
        <v>0.15</v>
      </c>
      <c r="F1096" s="40"/>
      <c r="G1096" s="32" t="s">
        <v>8</v>
      </c>
      <c r="H1096" s="34" t="s">
        <v>252</v>
      </c>
      <c r="I1096" s="34" t="s">
        <v>1521</v>
      </c>
      <c r="J1096" s="34" t="s">
        <v>1522</v>
      </c>
      <c r="K1096" s="34">
        <v>1073</v>
      </c>
      <c r="L1096" s="34">
        <v>4</v>
      </c>
      <c r="M1096" s="34" t="s">
        <v>303</v>
      </c>
      <c r="N1096" s="34" t="s">
        <v>763</v>
      </c>
      <c r="O1096" s="31"/>
      <c r="P1096" s="34" t="s">
        <v>199</v>
      </c>
      <c r="Q1096" s="31"/>
      <c r="R1096" s="31" t="str">
        <f t="shared" si="473"/>
        <v>NA</v>
      </c>
      <c r="S1096" s="34">
        <v>4</v>
      </c>
      <c r="T1096" s="34">
        <v>873</v>
      </c>
      <c r="U1096" s="34" t="s">
        <v>1422</v>
      </c>
      <c r="V1096" s="34">
        <v>1</v>
      </c>
      <c r="W1096" s="34">
        <v>423</v>
      </c>
      <c r="X1096" s="34" t="s">
        <v>17</v>
      </c>
      <c r="Y1096" s="32">
        <f t="shared" si="472"/>
        <v>1.1024</v>
      </c>
      <c r="Z1096" s="32" t="str">
        <f t="shared" si="467"/>
        <v>NA</v>
      </c>
      <c r="AA1096" s="83">
        <v>20.8</v>
      </c>
      <c r="AB1096" s="34" t="s">
        <v>9</v>
      </c>
      <c r="AC1096" s="32" t="str">
        <f t="shared" si="474"/>
        <v>NA</v>
      </c>
      <c r="AD1096" s="32">
        <f t="shared" si="475"/>
        <v>20.8</v>
      </c>
      <c r="AE1096" s="32" t="str">
        <f t="shared" si="476"/>
        <v>NA</v>
      </c>
      <c r="AF1096" s="32">
        <f t="shared" si="468"/>
        <v>53</v>
      </c>
      <c r="AG1096" s="99">
        <v>53</v>
      </c>
      <c r="AH1096" s="83" t="s">
        <v>9</v>
      </c>
      <c r="AI1096" s="40" t="s">
        <v>8</v>
      </c>
      <c r="AJ1096" s="83" t="s">
        <v>9</v>
      </c>
      <c r="AK1096" s="40" t="s">
        <v>8</v>
      </c>
      <c r="AL1096" s="83" t="s">
        <v>9</v>
      </c>
      <c r="AM1096" s="32">
        <f t="shared" si="469"/>
        <v>53</v>
      </c>
      <c r="AN1096" s="40">
        <f t="shared" si="470"/>
        <v>53</v>
      </c>
      <c r="AO1096" s="31" t="s">
        <v>2844</v>
      </c>
      <c r="AP1096" s="34">
        <v>2017</v>
      </c>
      <c r="AQ1096" s="34" t="s">
        <v>1520</v>
      </c>
      <c r="AR1096" s="34" t="s">
        <v>11</v>
      </c>
      <c r="AS1096" s="34" t="s">
        <v>1519</v>
      </c>
      <c r="AT1096" s="34" t="s">
        <v>519</v>
      </c>
      <c r="AU1096" s="114" t="str">
        <f t="shared" si="471"/>
        <v>Zhao, Z., 2017</v>
      </c>
      <c r="AV1096" s="6"/>
      <c r="AW1096" s="43"/>
    </row>
    <row r="1097" spans="1:49" s="8" customFormat="1" x14ac:dyDescent="0.3">
      <c r="A1097" s="31" t="s">
        <v>2439</v>
      </c>
      <c r="B1097" s="40" t="s">
        <v>8</v>
      </c>
      <c r="C1097" s="83">
        <v>0.15</v>
      </c>
      <c r="D1097" s="31" t="str">
        <f t="shared" si="477"/>
        <v>NA</v>
      </c>
      <c r="E1097" s="32">
        <f t="shared" si="465"/>
        <v>0.15</v>
      </c>
      <c r="F1097" s="40"/>
      <c r="G1097" s="32" t="s">
        <v>8</v>
      </c>
      <c r="H1097" s="34" t="s">
        <v>252</v>
      </c>
      <c r="I1097" s="34" t="s">
        <v>1521</v>
      </c>
      <c r="J1097" s="34" t="s">
        <v>1522</v>
      </c>
      <c r="K1097" s="34">
        <v>1273</v>
      </c>
      <c r="L1097" s="34">
        <v>4</v>
      </c>
      <c r="M1097" s="34" t="s">
        <v>303</v>
      </c>
      <c r="N1097" s="34" t="s">
        <v>763</v>
      </c>
      <c r="O1097" s="31"/>
      <c r="P1097" s="34" t="s">
        <v>199</v>
      </c>
      <c r="Q1097" s="31"/>
      <c r="R1097" s="31" t="str">
        <f t="shared" si="473"/>
        <v>NA</v>
      </c>
      <c r="S1097" s="34">
        <v>4</v>
      </c>
      <c r="T1097" s="34">
        <v>873</v>
      </c>
      <c r="U1097" s="34" t="s">
        <v>1422</v>
      </c>
      <c r="V1097" s="34">
        <v>1</v>
      </c>
      <c r="W1097" s="34">
        <v>423</v>
      </c>
      <c r="X1097" s="34" t="s">
        <v>17</v>
      </c>
      <c r="Y1097" s="32">
        <f t="shared" si="472"/>
        <v>1.0948000000000002</v>
      </c>
      <c r="Z1097" s="32" t="str">
        <f t="shared" si="467"/>
        <v>NA</v>
      </c>
      <c r="AA1097" s="83">
        <v>16.100000000000001</v>
      </c>
      <c r="AB1097" s="34" t="s">
        <v>9</v>
      </c>
      <c r="AC1097" s="32" t="str">
        <f t="shared" si="474"/>
        <v>NA</v>
      </c>
      <c r="AD1097" s="32">
        <f t="shared" si="475"/>
        <v>16.100000000000001</v>
      </c>
      <c r="AE1097" s="32" t="str">
        <f t="shared" si="476"/>
        <v>NA</v>
      </c>
      <c r="AF1097" s="32">
        <f t="shared" si="468"/>
        <v>68</v>
      </c>
      <c r="AG1097" s="99">
        <v>68</v>
      </c>
      <c r="AH1097" s="83" t="s">
        <v>9</v>
      </c>
      <c r="AI1097" s="40" t="s">
        <v>8</v>
      </c>
      <c r="AJ1097" s="83" t="s">
        <v>9</v>
      </c>
      <c r="AK1097" s="40" t="s">
        <v>8</v>
      </c>
      <c r="AL1097" s="83" t="s">
        <v>9</v>
      </c>
      <c r="AM1097" s="32">
        <f t="shared" si="469"/>
        <v>68</v>
      </c>
      <c r="AN1097" s="40">
        <f t="shared" si="470"/>
        <v>68</v>
      </c>
      <c r="AO1097" s="31" t="s">
        <v>2844</v>
      </c>
      <c r="AP1097" s="34">
        <v>2017</v>
      </c>
      <c r="AQ1097" s="34" t="s">
        <v>1520</v>
      </c>
      <c r="AR1097" s="34" t="s">
        <v>11</v>
      </c>
      <c r="AS1097" s="34" t="s">
        <v>1519</v>
      </c>
      <c r="AT1097" s="34" t="s">
        <v>519</v>
      </c>
      <c r="AU1097" s="114" t="str">
        <f t="shared" si="471"/>
        <v>Zhao, Z., 2017</v>
      </c>
      <c r="AV1097" s="6"/>
      <c r="AW1097" s="43"/>
    </row>
    <row r="1098" spans="1:49" s="8" customFormat="1" x14ac:dyDescent="0.3">
      <c r="A1098" s="31" t="s">
        <v>2439</v>
      </c>
      <c r="B1098" s="40" t="s">
        <v>8</v>
      </c>
      <c r="C1098" s="83">
        <v>0.15</v>
      </c>
      <c r="D1098" s="31" t="str">
        <f t="shared" si="477"/>
        <v>NA</v>
      </c>
      <c r="E1098" s="32">
        <f t="shared" si="465"/>
        <v>0.15</v>
      </c>
      <c r="F1098" s="40"/>
      <c r="G1098" s="32" t="s">
        <v>8</v>
      </c>
      <c r="H1098" s="34" t="s">
        <v>252</v>
      </c>
      <c r="I1098" s="34" t="s">
        <v>1521</v>
      </c>
      <c r="J1098" s="34" t="s">
        <v>1522</v>
      </c>
      <c r="K1098" s="34">
        <v>1473</v>
      </c>
      <c r="L1098" s="34">
        <v>4</v>
      </c>
      <c r="M1098" s="34" t="s">
        <v>303</v>
      </c>
      <c r="N1098" s="34" t="s">
        <v>763</v>
      </c>
      <c r="O1098" s="31"/>
      <c r="P1098" s="34" t="s">
        <v>199</v>
      </c>
      <c r="Q1098" s="31"/>
      <c r="R1098" s="31" t="str">
        <f t="shared" si="473"/>
        <v>NA</v>
      </c>
      <c r="S1098" s="34">
        <v>4</v>
      </c>
      <c r="T1098" s="34">
        <v>873</v>
      </c>
      <c r="U1098" s="34" t="s">
        <v>1422</v>
      </c>
      <c r="V1098" s="34">
        <v>1</v>
      </c>
      <c r="W1098" s="34">
        <v>423</v>
      </c>
      <c r="X1098" s="34" t="s">
        <v>17</v>
      </c>
      <c r="Y1098" s="32">
        <f t="shared" si="472"/>
        <v>1.099</v>
      </c>
      <c r="Z1098" s="32" t="str">
        <f t="shared" si="467"/>
        <v>NA</v>
      </c>
      <c r="AA1098" s="83">
        <v>15.7</v>
      </c>
      <c r="AB1098" s="34" t="s">
        <v>9</v>
      </c>
      <c r="AC1098" s="32" t="str">
        <f t="shared" si="474"/>
        <v>NA</v>
      </c>
      <c r="AD1098" s="32">
        <f t="shared" si="475"/>
        <v>15.7</v>
      </c>
      <c r="AE1098" s="32" t="str">
        <f t="shared" si="476"/>
        <v>NA</v>
      </c>
      <c r="AF1098" s="32">
        <f t="shared" si="468"/>
        <v>70</v>
      </c>
      <c r="AG1098" s="99">
        <v>70</v>
      </c>
      <c r="AH1098" s="83" t="s">
        <v>9</v>
      </c>
      <c r="AI1098" s="40" t="s">
        <v>8</v>
      </c>
      <c r="AJ1098" s="83" t="s">
        <v>9</v>
      </c>
      <c r="AK1098" s="40" t="s">
        <v>8</v>
      </c>
      <c r="AL1098" s="83" t="s">
        <v>9</v>
      </c>
      <c r="AM1098" s="32">
        <f t="shared" si="469"/>
        <v>70</v>
      </c>
      <c r="AN1098" s="40">
        <f t="shared" si="470"/>
        <v>70</v>
      </c>
      <c r="AO1098" s="31" t="s">
        <v>2844</v>
      </c>
      <c r="AP1098" s="34">
        <v>2017</v>
      </c>
      <c r="AQ1098" s="34" t="s">
        <v>1520</v>
      </c>
      <c r="AR1098" s="34" t="s">
        <v>11</v>
      </c>
      <c r="AS1098" s="34" t="s">
        <v>1519</v>
      </c>
      <c r="AT1098" s="34" t="s">
        <v>519</v>
      </c>
      <c r="AU1098" s="114" t="str">
        <f t="shared" si="471"/>
        <v>Zhao, Z., 2017</v>
      </c>
      <c r="AV1098" s="6"/>
      <c r="AW1098" s="43"/>
    </row>
    <row r="1099" spans="1:49" s="8" customFormat="1" x14ac:dyDescent="0.3">
      <c r="A1099" s="34" t="s">
        <v>14</v>
      </c>
      <c r="B1099" s="99">
        <v>0.5</v>
      </c>
      <c r="C1099" s="83">
        <v>0.47</v>
      </c>
      <c r="D1099" s="31">
        <f t="shared" si="477"/>
        <v>6.0000000000000053E-2</v>
      </c>
      <c r="E1099" s="32">
        <f t="shared" ref="E1099:E1105" si="478">IF(B1099="NA",C1099,B1099)</f>
        <v>0.5</v>
      </c>
      <c r="F1099" s="40"/>
      <c r="G1099" s="32" t="s">
        <v>8</v>
      </c>
      <c r="H1099" s="34" t="s">
        <v>22</v>
      </c>
      <c r="I1099" s="34" t="s">
        <v>1527</v>
      </c>
      <c r="J1099" s="34" t="s">
        <v>9</v>
      </c>
      <c r="K1099" s="34">
        <v>673</v>
      </c>
      <c r="L1099" s="34">
        <v>6</v>
      </c>
      <c r="M1099" s="34" t="s">
        <v>24</v>
      </c>
      <c r="N1099" s="34" t="s">
        <v>56</v>
      </c>
      <c r="O1099" s="84">
        <v>1.5</v>
      </c>
      <c r="P1099" s="34" t="s">
        <v>89</v>
      </c>
      <c r="Q1099" s="82">
        <v>7.5</v>
      </c>
      <c r="R1099" s="31">
        <f t="shared" si="473"/>
        <v>6</v>
      </c>
      <c r="S1099" s="34">
        <v>4</v>
      </c>
      <c r="T1099" s="34">
        <v>673</v>
      </c>
      <c r="U1099" s="34" t="s">
        <v>1422</v>
      </c>
      <c r="V1099" s="34">
        <v>1</v>
      </c>
      <c r="W1099" s="34">
        <v>573</v>
      </c>
      <c r="X1099" s="34" t="s">
        <v>17</v>
      </c>
      <c r="Y1099" s="32">
        <f t="shared" ref="Y1099:Y1105" si="479">IF(AND(X1099="CO Chemisorption",AA1099&lt;&gt;"NA",AG1099&lt;&gt;"NA"),AA1099*AG1099*0.001,"NA")</f>
        <v>1.1220000000000001</v>
      </c>
      <c r="Z1099" s="32" t="str">
        <f t="shared" ref="Z1099:Z1105" si="480">IF(AND(X1099="H2 Chemisorption",AA1099&lt;&gt;"NA",AG1099&lt;&gt;"NA"),AA1099*AG1099*0.001,"NA")</f>
        <v>NA</v>
      </c>
      <c r="AA1099" s="83">
        <v>37.4</v>
      </c>
      <c r="AB1099" s="34" t="s">
        <v>9</v>
      </c>
      <c r="AC1099" s="32" t="str">
        <f t="shared" si="474"/>
        <v>NA</v>
      </c>
      <c r="AD1099" s="32">
        <f t="shared" si="475"/>
        <v>37.4</v>
      </c>
      <c r="AE1099" s="32" t="str">
        <f t="shared" si="476"/>
        <v>NA</v>
      </c>
      <c r="AF1099" s="32">
        <f t="shared" ref="AF1099:AF1105" si="481">IF(AND(AG1099="NA",AE1099&lt;&gt;"NA"),AE1099,AG1099)</f>
        <v>30</v>
      </c>
      <c r="AG1099" s="99">
        <v>30</v>
      </c>
      <c r="AH1099" s="83" t="s">
        <v>9</v>
      </c>
      <c r="AI1099" s="40" t="s">
        <v>8</v>
      </c>
      <c r="AJ1099" s="83" t="s">
        <v>9</v>
      </c>
      <c r="AK1099" s="99">
        <v>35</v>
      </c>
      <c r="AL1099" s="83">
        <v>12</v>
      </c>
      <c r="AM1099" s="32">
        <f t="shared" ref="AM1099:AM1105" si="482">IF(AND(AF1099="NA",AK1099&lt;&gt;"NA"),AK1099,AF1099)</f>
        <v>30</v>
      </c>
      <c r="AN1099" s="40">
        <f t="shared" ref="AN1099:AN1105" si="483">IF(AND(AM1099="NA",AI1099&lt;&gt;"NA"),AI1099,AM1099)</f>
        <v>30</v>
      </c>
      <c r="AO1099" s="31" t="s">
        <v>2854</v>
      </c>
      <c r="AP1099" s="34">
        <v>2017</v>
      </c>
      <c r="AQ1099" s="34" t="s">
        <v>1525</v>
      </c>
      <c r="AR1099" s="34" t="s">
        <v>11</v>
      </c>
      <c r="AS1099" s="34" t="s">
        <v>1526</v>
      </c>
      <c r="AT1099" s="34" t="s">
        <v>45</v>
      </c>
      <c r="AU1099" s="114" t="str">
        <f t="shared" si="471"/>
        <v>Dai, C., 2017</v>
      </c>
      <c r="AV1099" s="6"/>
      <c r="AW1099" s="43" t="s">
        <v>1706</v>
      </c>
    </row>
    <row r="1100" spans="1:49" s="8" customFormat="1" x14ac:dyDescent="0.3">
      <c r="A1100" s="34" t="s">
        <v>14</v>
      </c>
      <c r="B1100" s="99">
        <v>0.5</v>
      </c>
      <c r="C1100" s="83">
        <v>0.47</v>
      </c>
      <c r="D1100" s="31">
        <f t="shared" si="477"/>
        <v>6.0000000000000053E-2</v>
      </c>
      <c r="E1100" s="32">
        <f t="shared" si="478"/>
        <v>0.5</v>
      </c>
      <c r="F1100" s="40"/>
      <c r="G1100" s="32" t="s">
        <v>8</v>
      </c>
      <c r="H1100" s="34" t="s">
        <v>997</v>
      </c>
      <c r="I1100" s="34" t="s">
        <v>1528</v>
      </c>
      <c r="J1100" s="34" t="s">
        <v>9</v>
      </c>
      <c r="K1100" s="34">
        <v>1273</v>
      </c>
      <c r="L1100" s="34">
        <v>6</v>
      </c>
      <c r="M1100" s="34" t="s">
        <v>24</v>
      </c>
      <c r="N1100" s="34" t="s">
        <v>56</v>
      </c>
      <c r="O1100" s="84">
        <v>1.5</v>
      </c>
      <c r="P1100" s="34" t="s">
        <v>89</v>
      </c>
      <c r="Q1100" s="31"/>
      <c r="R1100" s="31" t="str">
        <f t="shared" si="473"/>
        <v>NA</v>
      </c>
      <c r="S1100" s="34">
        <v>4</v>
      </c>
      <c r="T1100" s="34">
        <v>673</v>
      </c>
      <c r="U1100" s="34" t="s">
        <v>1422</v>
      </c>
      <c r="V1100" s="34">
        <v>1</v>
      </c>
      <c r="W1100" s="34">
        <v>573</v>
      </c>
      <c r="X1100" s="34" t="s">
        <v>17</v>
      </c>
      <c r="Y1100" s="32">
        <f t="shared" si="479"/>
        <v>1.1559999999999999</v>
      </c>
      <c r="Z1100" s="32" t="str">
        <f t="shared" si="480"/>
        <v>NA</v>
      </c>
      <c r="AA1100" s="83">
        <v>13.6</v>
      </c>
      <c r="AB1100" s="34" t="s">
        <v>9</v>
      </c>
      <c r="AC1100" s="32" t="str">
        <f t="shared" si="474"/>
        <v>NA</v>
      </c>
      <c r="AD1100" s="32">
        <f t="shared" si="475"/>
        <v>13.6</v>
      </c>
      <c r="AE1100" s="32" t="str">
        <f t="shared" si="476"/>
        <v>NA</v>
      </c>
      <c r="AF1100" s="32">
        <f t="shared" si="481"/>
        <v>85</v>
      </c>
      <c r="AG1100" s="99">
        <v>85</v>
      </c>
      <c r="AH1100" s="83" t="s">
        <v>9</v>
      </c>
      <c r="AI1100" s="40" t="s">
        <v>8</v>
      </c>
      <c r="AJ1100" s="83" t="s">
        <v>9</v>
      </c>
      <c r="AK1100" s="99">
        <v>80</v>
      </c>
      <c r="AL1100" s="83">
        <v>30</v>
      </c>
      <c r="AM1100" s="32">
        <f t="shared" si="482"/>
        <v>85</v>
      </c>
      <c r="AN1100" s="40">
        <f t="shared" si="483"/>
        <v>85</v>
      </c>
      <c r="AO1100" s="31" t="s">
        <v>2854</v>
      </c>
      <c r="AP1100" s="34">
        <v>2017</v>
      </c>
      <c r="AQ1100" s="34" t="s">
        <v>1525</v>
      </c>
      <c r="AR1100" s="34" t="s">
        <v>11</v>
      </c>
      <c r="AS1100" s="34" t="s">
        <v>1526</v>
      </c>
      <c r="AT1100" s="34" t="s">
        <v>45</v>
      </c>
      <c r="AU1100" s="114" t="str">
        <f t="shared" si="471"/>
        <v>Dai, C., 2017</v>
      </c>
      <c r="AV1100" s="6"/>
      <c r="AW1100" s="43"/>
    </row>
    <row r="1101" spans="1:49" s="8" customFormat="1" ht="14.4" customHeight="1" x14ac:dyDescent="0.3">
      <c r="A1101" s="34" t="s">
        <v>14</v>
      </c>
      <c r="B1101" s="99">
        <v>0.5</v>
      </c>
      <c r="C1101" s="83">
        <v>0.47</v>
      </c>
      <c r="D1101" s="31">
        <f t="shared" si="477"/>
        <v>6.0000000000000053E-2</v>
      </c>
      <c r="E1101" s="32">
        <f t="shared" si="478"/>
        <v>0.5</v>
      </c>
      <c r="F1101" s="40"/>
      <c r="G1101" s="32" t="s">
        <v>8</v>
      </c>
      <c r="H1101" s="34" t="s">
        <v>61</v>
      </c>
      <c r="I1101" s="34" t="s">
        <v>1527</v>
      </c>
      <c r="J1101" s="34" t="s">
        <v>9</v>
      </c>
      <c r="K1101" s="34">
        <v>1473</v>
      </c>
      <c r="L1101" s="34">
        <v>6</v>
      </c>
      <c r="M1101" s="34" t="s">
        <v>24</v>
      </c>
      <c r="N1101" s="34" t="s">
        <v>56</v>
      </c>
      <c r="O1101" s="84">
        <v>1.5</v>
      </c>
      <c r="P1101" s="34" t="s">
        <v>89</v>
      </c>
      <c r="Q1101" s="82">
        <v>7.5</v>
      </c>
      <c r="R1101" s="31">
        <f t="shared" si="473"/>
        <v>6</v>
      </c>
      <c r="S1101" s="34">
        <v>4</v>
      </c>
      <c r="T1101" s="34">
        <v>673</v>
      </c>
      <c r="U1101" s="34" t="s">
        <v>1422</v>
      </c>
      <c r="V1101" s="34">
        <v>1</v>
      </c>
      <c r="W1101" s="34">
        <v>573</v>
      </c>
      <c r="X1101" s="34" t="s">
        <v>17</v>
      </c>
      <c r="Y1101" s="32">
        <f t="shared" si="479"/>
        <v>1.107</v>
      </c>
      <c r="Z1101" s="32" t="str">
        <f t="shared" si="480"/>
        <v>NA</v>
      </c>
      <c r="AA1101" s="83">
        <v>3</v>
      </c>
      <c r="AB1101" s="34" t="s">
        <v>9</v>
      </c>
      <c r="AC1101" s="32" t="str">
        <f t="shared" si="474"/>
        <v>NA</v>
      </c>
      <c r="AD1101" s="32">
        <f t="shared" si="475"/>
        <v>3</v>
      </c>
      <c r="AE1101" s="32" t="str">
        <f t="shared" si="476"/>
        <v>NA</v>
      </c>
      <c r="AF1101" s="32">
        <f t="shared" si="481"/>
        <v>369</v>
      </c>
      <c r="AG1101" s="99">
        <v>369</v>
      </c>
      <c r="AH1101" s="83" t="s">
        <v>9</v>
      </c>
      <c r="AI1101" s="40" t="s">
        <v>8</v>
      </c>
      <c r="AJ1101" s="83" t="s">
        <v>9</v>
      </c>
      <c r="AK1101" s="99">
        <v>320</v>
      </c>
      <c r="AL1101" s="83">
        <v>180</v>
      </c>
      <c r="AM1101" s="32">
        <f t="shared" si="482"/>
        <v>369</v>
      </c>
      <c r="AN1101" s="40">
        <f t="shared" si="483"/>
        <v>369</v>
      </c>
      <c r="AO1101" s="31" t="s">
        <v>2854</v>
      </c>
      <c r="AP1101" s="34">
        <v>2017</v>
      </c>
      <c r="AQ1101" s="34" t="s">
        <v>1525</v>
      </c>
      <c r="AR1101" s="34" t="s">
        <v>11</v>
      </c>
      <c r="AS1101" s="34" t="s">
        <v>1526</v>
      </c>
      <c r="AT1101" s="34" t="s">
        <v>45</v>
      </c>
      <c r="AU1101" s="114" t="str">
        <f t="shared" si="471"/>
        <v>Dai, C., 2017</v>
      </c>
      <c r="AV1101" s="6"/>
      <c r="AW1101" s="43" t="s">
        <v>1706</v>
      </c>
    </row>
    <row r="1102" spans="1:49" s="8" customFormat="1" x14ac:dyDescent="0.3">
      <c r="A1102" s="31" t="s">
        <v>2439</v>
      </c>
      <c r="B1102" s="99">
        <v>1</v>
      </c>
      <c r="C1102" s="83" t="s">
        <v>8</v>
      </c>
      <c r="D1102" s="31" t="str">
        <f t="shared" si="477"/>
        <v>NA</v>
      </c>
      <c r="E1102" s="32">
        <f t="shared" si="478"/>
        <v>1</v>
      </c>
      <c r="F1102" s="99">
        <v>58.3</v>
      </c>
      <c r="G1102" s="32">
        <f t="shared" ref="G1102:G1112" si="484">IF(AND(B1102="NA",F1102&lt;&gt;"NA"),F1102*100/C1102,F1102*100/B1102)</f>
        <v>5830</v>
      </c>
      <c r="H1102" s="34" t="s">
        <v>37</v>
      </c>
      <c r="I1102" s="34" t="s">
        <v>1050</v>
      </c>
      <c r="J1102" s="34" t="s">
        <v>9</v>
      </c>
      <c r="K1102" s="31"/>
      <c r="L1102" s="31"/>
      <c r="M1102" s="34" t="s">
        <v>24</v>
      </c>
      <c r="N1102" s="34" t="s">
        <v>56</v>
      </c>
      <c r="O1102" s="31"/>
      <c r="P1102" s="34" t="s">
        <v>199</v>
      </c>
      <c r="Q1102" s="82">
        <v>6</v>
      </c>
      <c r="R1102" s="31" t="str">
        <f t="shared" si="473"/>
        <v>NA</v>
      </c>
      <c r="S1102" s="34">
        <v>2</v>
      </c>
      <c r="T1102" s="34">
        <v>673</v>
      </c>
      <c r="U1102" s="34" t="s">
        <v>1422</v>
      </c>
      <c r="V1102" s="34">
        <v>1</v>
      </c>
      <c r="W1102" s="34">
        <v>573</v>
      </c>
      <c r="X1102" s="34" t="s">
        <v>17</v>
      </c>
      <c r="Y1102" s="32" t="str">
        <f t="shared" si="479"/>
        <v>NA</v>
      </c>
      <c r="Z1102" s="32" t="str">
        <f t="shared" si="480"/>
        <v>NA</v>
      </c>
      <c r="AA1102" s="83">
        <v>21.4</v>
      </c>
      <c r="AB1102" s="34" t="s">
        <v>9</v>
      </c>
      <c r="AC1102" s="32" t="str">
        <f t="shared" si="474"/>
        <v>NA</v>
      </c>
      <c r="AD1102" s="32">
        <f t="shared" si="475"/>
        <v>21.4</v>
      </c>
      <c r="AE1102" s="32">
        <f t="shared" si="476"/>
        <v>50.934579439252339</v>
      </c>
      <c r="AF1102" s="32">
        <f t="shared" si="481"/>
        <v>50.934579439252339</v>
      </c>
      <c r="AG1102" s="40" t="s">
        <v>8</v>
      </c>
      <c r="AH1102" s="83" t="s">
        <v>9</v>
      </c>
      <c r="AI1102" s="40" t="s">
        <v>8</v>
      </c>
      <c r="AJ1102" s="83" t="s">
        <v>9</v>
      </c>
      <c r="AK1102" s="99">
        <v>49</v>
      </c>
      <c r="AL1102" s="83" t="s">
        <v>1532</v>
      </c>
      <c r="AM1102" s="32">
        <f t="shared" si="482"/>
        <v>50.934579439252339</v>
      </c>
      <c r="AN1102" s="40">
        <f t="shared" si="483"/>
        <v>50.934579439252339</v>
      </c>
      <c r="AO1102" s="31" t="s">
        <v>2844</v>
      </c>
      <c r="AP1102" s="34">
        <v>2017</v>
      </c>
      <c r="AQ1102" s="34" t="s">
        <v>1530</v>
      </c>
      <c r="AR1102" s="34" t="s">
        <v>11</v>
      </c>
      <c r="AS1102" s="34" t="s">
        <v>1529</v>
      </c>
      <c r="AT1102" s="34" t="s">
        <v>62</v>
      </c>
      <c r="AU1102" s="114" t="str">
        <f t="shared" si="471"/>
        <v>Li, Y., 2017</v>
      </c>
      <c r="AV1102" s="6"/>
      <c r="AW1102" s="43" t="s">
        <v>1711</v>
      </c>
    </row>
    <row r="1103" spans="1:49" s="8" customFormat="1" x14ac:dyDescent="0.3">
      <c r="A1103" s="31" t="s">
        <v>2439</v>
      </c>
      <c r="B1103" s="99">
        <v>1</v>
      </c>
      <c r="C1103" s="83" t="s">
        <v>8</v>
      </c>
      <c r="D1103" s="31" t="str">
        <f t="shared" si="477"/>
        <v>NA</v>
      </c>
      <c r="E1103" s="32">
        <f t="shared" si="478"/>
        <v>1</v>
      </c>
      <c r="F1103" s="99">
        <v>58.3</v>
      </c>
      <c r="G1103" s="32">
        <f t="shared" si="484"/>
        <v>5830</v>
      </c>
      <c r="H1103" s="34" t="s">
        <v>37</v>
      </c>
      <c r="I1103" s="34" t="s">
        <v>1050</v>
      </c>
      <c r="J1103" s="34" t="s">
        <v>9</v>
      </c>
      <c r="K1103" s="31"/>
      <c r="L1103" s="31"/>
      <c r="M1103" s="34" t="s">
        <v>24</v>
      </c>
      <c r="N1103" s="34" t="s">
        <v>56</v>
      </c>
      <c r="O1103" s="31"/>
      <c r="P1103" s="34" t="s">
        <v>199</v>
      </c>
      <c r="Q1103" s="82">
        <v>6</v>
      </c>
      <c r="R1103" s="31" t="str">
        <f t="shared" si="473"/>
        <v>NA</v>
      </c>
      <c r="S1103" s="34">
        <v>2</v>
      </c>
      <c r="T1103" s="34">
        <v>673</v>
      </c>
      <c r="U1103" s="34" t="s">
        <v>1422</v>
      </c>
      <c r="V1103" s="34">
        <v>1</v>
      </c>
      <c r="W1103" s="34">
        <v>723</v>
      </c>
      <c r="X1103" s="34" t="s">
        <v>17</v>
      </c>
      <c r="Y1103" s="32" t="str">
        <f t="shared" si="479"/>
        <v>NA</v>
      </c>
      <c r="Z1103" s="32" t="str">
        <f t="shared" si="480"/>
        <v>NA</v>
      </c>
      <c r="AA1103" s="83">
        <v>16.899999999999999</v>
      </c>
      <c r="AB1103" s="34" t="s">
        <v>9</v>
      </c>
      <c r="AC1103" s="32" t="str">
        <f t="shared" si="474"/>
        <v>NA</v>
      </c>
      <c r="AD1103" s="32">
        <f t="shared" si="475"/>
        <v>16.899999999999999</v>
      </c>
      <c r="AE1103" s="32">
        <f t="shared" si="476"/>
        <v>64.49704142011835</v>
      </c>
      <c r="AF1103" s="32">
        <f t="shared" si="481"/>
        <v>64.49704142011835</v>
      </c>
      <c r="AG1103" s="40" t="s">
        <v>8</v>
      </c>
      <c r="AH1103" s="83" t="s">
        <v>9</v>
      </c>
      <c r="AI1103" s="40" t="s">
        <v>8</v>
      </c>
      <c r="AJ1103" s="83" t="s">
        <v>9</v>
      </c>
      <c r="AK1103" s="99">
        <v>38</v>
      </c>
      <c r="AL1103" s="83" t="s">
        <v>9</v>
      </c>
      <c r="AM1103" s="32">
        <f t="shared" si="482"/>
        <v>64.49704142011835</v>
      </c>
      <c r="AN1103" s="40">
        <f t="shared" si="483"/>
        <v>64.49704142011835</v>
      </c>
      <c r="AO1103" s="31" t="s">
        <v>2844</v>
      </c>
      <c r="AP1103" s="34">
        <v>2017</v>
      </c>
      <c r="AQ1103" s="34" t="s">
        <v>1530</v>
      </c>
      <c r="AR1103" s="34" t="s">
        <v>11</v>
      </c>
      <c r="AS1103" s="34" t="s">
        <v>1533</v>
      </c>
      <c r="AT1103" s="34" t="s">
        <v>62</v>
      </c>
      <c r="AU1103" s="114" t="str">
        <f t="shared" si="471"/>
        <v>Li, Y., 2017</v>
      </c>
      <c r="AV1103" s="34"/>
      <c r="AW1103" s="43" t="s">
        <v>1711</v>
      </c>
    </row>
    <row r="1104" spans="1:49" s="8" customFormat="1" x14ac:dyDescent="0.3">
      <c r="A1104" s="31" t="s">
        <v>2439</v>
      </c>
      <c r="B1104" s="99">
        <v>10</v>
      </c>
      <c r="C1104" s="83" t="s">
        <v>8</v>
      </c>
      <c r="D1104" s="31" t="str">
        <f t="shared" si="477"/>
        <v>NA</v>
      </c>
      <c r="E1104" s="32">
        <f t="shared" si="478"/>
        <v>10</v>
      </c>
      <c r="F1104" s="99">
        <v>954</v>
      </c>
      <c r="G1104" s="32">
        <f t="shared" si="484"/>
        <v>9540</v>
      </c>
      <c r="H1104" s="34" t="s">
        <v>63</v>
      </c>
      <c r="I1104" s="34" t="s">
        <v>1538</v>
      </c>
      <c r="J1104" s="34" t="s">
        <v>1539</v>
      </c>
      <c r="K1104" s="34">
        <v>673</v>
      </c>
      <c r="L1104" s="34">
        <v>10</v>
      </c>
      <c r="M1104" s="34" t="s">
        <v>48</v>
      </c>
      <c r="N1104" s="34" t="s">
        <v>56</v>
      </c>
      <c r="O1104" s="81">
        <v>11</v>
      </c>
      <c r="P1104" s="34" t="s">
        <v>89</v>
      </c>
      <c r="Q1104" s="31"/>
      <c r="R1104" s="31" t="str">
        <f t="shared" si="473"/>
        <v>NA</v>
      </c>
      <c r="S1104" s="31"/>
      <c r="T1104" s="31"/>
      <c r="U1104" s="34" t="s">
        <v>1428</v>
      </c>
      <c r="V1104" s="34">
        <v>0.5</v>
      </c>
      <c r="W1104" s="34">
        <v>298</v>
      </c>
      <c r="X1104" s="34" t="s">
        <v>95</v>
      </c>
      <c r="Y1104" s="32" t="str">
        <f t="shared" si="479"/>
        <v>NA</v>
      </c>
      <c r="Z1104" s="32" t="str">
        <f t="shared" si="480"/>
        <v>NA</v>
      </c>
      <c r="AA1104" s="83">
        <v>8.4</v>
      </c>
      <c r="AB1104" s="34" t="s">
        <v>9</v>
      </c>
      <c r="AC1104" s="32" t="str">
        <f t="shared" si="474"/>
        <v>NA</v>
      </c>
      <c r="AD1104" s="32">
        <f t="shared" si="475"/>
        <v>8.4</v>
      </c>
      <c r="AE1104" s="32">
        <f t="shared" si="476"/>
        <v>129.76190476190476</v>
      </c>
      <c r="AF1104" s="32">
        <f t="shared" si="481"/>
        <v>129.76190476190476</v>
      </c>
      <c r="AG1104" s="40" t="s">
        <v>8</v>
      </c>
      <c r="AH1104" s="83" t="s">
        <v>9</v>
      </c>
      <c r="AI1104" s="40" t="s">
        <v>8</v>
      </c>
      <c r="AJ1104" s="83" t="s">
        <v>9</v>
      </c>
      <c r="AK1104" s="99">
        <v>5000</v>
      </c>
      <c r="AL1104" s="83" t="s">
        <v>9</v>
      </c>
      <c r="AM1104" s="32">
        <f t="shared" si="482"/>
        <v>129.76190476190476</v>
      </c>
      <c r="AN1104" s="40">
        <f t="shared" si="483"/>
        <v>129.76190476190476</v>
      </c>
      <c r="AO1104" s="31" t="s">
        <v>2854</v>
      </c>
      <c r="AP1104" s="34">
        <v>2004</v>
      </c>
      <c r="AQ1104" s="34" t="s">
        <v>1534</v>
      </c>
      <c r="AR1104" s="34" t="s">
        <v>1535</v>
      </c>
      <c r="AS1104" s="34" t="s">
        <v>1536</v>
      </c>
      <c r="AT1104" s="34" t="s">
        <v>76</v>
      </c>
      <c r="AU1104" s="114" t="str">
        <f t="shared" si="471"/>
        <v>Sípos, É, 2004</v>
      </c>
      <c r="AV1104" s="34" t="s">
        <v>1540</v>
      </c>
      <c r="AW1104" s="43"/>
    </row>
    <row r="1105" spans="1:49" s="8" customFormat="1" x14ac:dyDescent="0.3">
      <c r="A1105" s="31" t="s">
        <v>2439</v>
      </c>
      <c r="B1105" s="99">
        <v>10</v>
      </c>
      <c r="C1105" s="83" t="s">
        <v>8</v>
      </c>
      <c r="D1105" s="31" t="str">
        <f t="shared" si="477"/>
        <v>NA</v>
      </c>
      <c r="E1105" s="32">
        <f t="shared" si="478"/>
        <v>10</v>
      </c>
      <c r="F1105" s="99">
        <v>954</v>
      </c>
      <c r="G1105" s="32">
        <f t="shared" si="484"/>
        <v>9540</v>
      </c>
      <c r="H1105" s="34" t="s">
        <v>63</v>
      </c>
      <c r="I1105" s="34" t="s">
        <v>1538</v>
      </c>
      <c r="J1105" s="34" t="s">
        <v>1539</v>
      </c>
      <c r="K1105" s="34">
        <v>673</v>
      </c>
      <c r="L1105" s="34">
        <v>10</v>
      </c>
      <c r="M1105" s="34" t="s">
        <v>48</v>
      </c>
      <c r="N1105" s="34" t="s">
        <v>56</v>
      </c>
      <c r="O1105" s="81">
        <v>11</v>
      </c>
      <c r="P1105" s="34" t="s">
        <v>89</v>
      </c>
      <c r="Q1105" s="31"/>
      <c r="R1105" s="31" t="str">
        <f t="shared" si="473"/>
        <v>NA</v>
      </c>
      <c r="S1105" s="31"/>
      <c r="T1105" s="31"/>
      <c r="U1105" s="34" t="s">
        <v>1422</v>
      </c>
      <c r="V1105" s="34">
        <v>1</v>
      </c>
      <c r="W1105" s="34">
        <v>623</v>
      </c>
      <c r="X1105" s="34" t="s">
        <v>95</v>
      </c>
      <c r="Y1105" s="32" t="str">
        <f t="shared" si="479"/>
        <v>NA</v>
      </c>
      <c r="Z1105" s="32" t="str">
        <f t="shared" si="480"/>
        <v>NA</v>
      </c>
      <c r="AA1105" s="83">
        <v>30.58</v>
      </c>
      <c r="AB1105" s="34" t="s">
        <v>9</v>
      </c>
      <c r="AC1105" s="32" t="str">
        <f t="shared" si="474"/>
        <v>NA</v>
      </c>
      <c r="AD1105" s="32">
        <f t="shared" si="475"/>
        <v>30.58</v>
      </c>
      <c r="AE1105" s="32">
        <f t="shared" si="476"/>
        <v>35.644211903204713</v>
      </c>
      <c r="AF1105" s="32">
        <f t="shared" si="481"/>
        <v>35.644211903204713</v>
      </c>
      <c r="AG1105" s="40" t="s">
        <v>8</v>
      </c>
      <c r="AH1105" s="83" t="s">
        <v>9</v>
      </c>
      <c r="AI1105" s="40" t="s">
        <v>8</v>
      </c>
      <c r="AJ1105" s="83" t="s">
        <v>9</v>
      </c>
      <c r="AK1105" s="99">
        <v>500</v>
      </c>
      <c r="AL1105" s="83" t="s">
        <v>9</v>
      </c>
      <c r="AM1105" s="32">
        <f t="shared" si="482"/>
        <v>35.644211903204713</v>
      </c>
      <c r="AN1105" s="40">
        <f t="shared" si="483"/>
        <v>35.644211903204713</v>
      </c>
      <c r="AO1105" s="31" t="s">
        <v>2854</v>
      </c>
      <c r="AP1105" s="34">
        <v>2004</v>
      </c>
      <c r="AQ1105" s="34" t="s">
        <v>1534</v>
      </c>
      <c r="AR1105" s="34" t="s">
        <v>1535</v>
      </c>
      <c r="AS1105" s="34" t="s">
        <v>1536</v>
      </c>
      <c r="AT1105" s="34" t="s">
        <v>76</v>
      </c>
      <c r="AU1105" s="114" t="str">
        <f t="shared" si="471"/>
        <v>Sípos, É, 2004</v>
      </c>
      <c r="AV1105" s="34" t="s">
        <v>1541</v>
      </c>
      <c r="AW1105" s="43"/>
    </row>
    <row r="1106" spans="1:49" s="8" customFormat="1" x14ac:dyDescent="0.3">
      <c r="A1106" s="31" t="s">
        <v>2439</v>
      </c>
      <c r="B1106" s="40" t="s">
        <v>8</v>
      </c>
      <c r="C1106" s="83">
        <v>0.68</v>
      </c>
      <c r="D1106" s="31" t="str">
        <f t="shared" si="477"/>
        <v>NA</v>
      </c>
      <c r="E1106" s="32">
        <f t="shared" ref="E1106:E1130" si="485">IF(B1106="NA",C1106,B1106)</f>
        <v>0.68</v>
      </c>
      <c r="F1106" s="99">
        <v>77</v>
      </c>
      <c r="G1106" s="32">
        <f t="shared" si="484"/>
        <v>11323.529411764704</v>
      </c>
      <c r="H1106" s="34" t="s">
        <v>22</v>
      </c>
      <c r="I1106" s="34" t="s">
        <v>1544</v>
      </c>
      <c r="J1106" s="34" t="s">
        <v>9</v>
      </c>
      <c r="K1106" s="31"/>
      <c r="L1106" s="31"/>
      <c r="M1106" s="34" t="s">
        <v>28</v>
      </c>
      <c r="N1106" s="34" t="s">
        <v>51</v>
      </c>
      <c r="O1106" s="31"/>
      <c r="P1106" s="34" t="s">
        <v>199</v>
      </c>
      <c r="Q1106" s="82">
        <v>8.5</v>
      </c>
      <c r="R1106" s="31" t="str">
        <f t="shared" si="473"/>
        <v>NA</v>
      </c>
      <c r="S1106" s="34">
        <v>2</v>
      </c>
      <c r="T1106" s="34">
        <v>623</v>
      </c>
      <c r="U1106" s="34" t="s">
        <v>1422</v>
      </c>
      <c r="V1106" s="34">
        <v>3.5</v>
      </c>
      <c r="W1106" s="34">
        <v>573</v>
      </c>
      <c r="X1106" s="34" t="s">
        <v>95</v>
      </c>
      <c r="Y1106" s="32" t="str">
        <f t="shared" ref="Y1106:Y1130" si="486">IF(AND(X1106="CO Chemisorption",AA1106&lt;&gt;"NA",AG1106&lt;&gt;"NA"),AA1106*AG1106*0.001,"NA")</f>
        <v>NA</v>
      </c>
      <c r="Z1106" s="32">
        <f t="shared" ref="Z1106:Z1130" si="487">IF(AND(X1106="H2 Chemisorption",AA1106&lt;&gt;"NA",AG1106&lt;&gt;"NA"),AA1106*AG1106*0.001,"NA")</f>
        <v>1.1280000000000001</v>
      </c>
      <c r="AA1106" s="83">
        <v>47</v>
      </c>
      <c r="AB1106" s="34" t="s">
        <v>9</v>
      </c>
      <c r="AC1106" s="32" t="str">
        <f t="shared" si="474"/>
        <v>NA</v>
      </c>
      <c r="AD1106" s="32">
        <f t="shared" si="475"/>
        <v>47</v>
      </c>
      <c r="AE1106" s="32" t="str">
        <f t="shared" si="476"/>
        <v>NA</v>
      </c>
      <c r="AF1106" s="32">
        <f t="shared" ref="AF1106:AF1130" si="488">IF(AND(AG1106="NA",AE1106&lt;&gt;"NA"),AE1106,AG1106)</f>
        <v>24</v>
      </c>
      <c r="AG1106" s="99">
        <v>24</v>
      </c>
      <c r="AH1106" s="83" t="s">
        <v>9</v>
      </c>
      <c r="AI1106" s="40" t="s">
        <v>8</v>
      </c>
      <c r="AJ1106" s="83" t="s">
        <v>9</v>
      </c>
      <c r="AK1106" s="99">
        <v>31</v>
      </c>
      <c r="AL1106" s="83" t="s">
        <v>9</v>
      </c>
      <c r="AM1106" s="32">
        <f t="shared" ref="AM1106:AM1130" si="489">IF(AND(AF1106="NA",AK1106&lt;&gt;"NA"),AK1106,AF1106)</f>
        <v>24</v>
      </c>
      <c r="AN1106" s="40">
        <f t="shared" ref="AN1106:AN1130" si="490">IF(AND(AM1106="NA",AI1106&lt;&gt;"NA"),AI1106,AM1106)</f>
        <v>24</v>
      </c>
      <c r="AO1106" s="31" t="s">
        <v>2844</v>
      </c>
      <c r="AP1106" s="34">
        <v>2004</v>
      </c>
      <c r="AQ1106" s="34" t="s">
        <v>1542</v>
      </c>
      <c r="AR1106" s="34" t="s">
        <v>58</v>
      </c>
      <c r="AS1106" s="34" t="s">
        <v>1543</v>
      </c>
      <c r="AT1106" s="34" t="s">
        <v>45</v>
      </c>
      <c r="AU1106" s="114" t="str">
        <f t="shared" si="471"/>
        <v>Neyertz, C., 2004</v>
      </c>
      <c r="AV1106" s="6"/>
      <c r="AW1106" s="43" t="s">
        <v>827</v>
      </c>
    </row>
    <row r="1107" spans="1:49" s="8" customFormat="1" x14ac:dyDescent="0.3">
      <c r="A1107" s="31" t="s">
        <v>2439</v>
      </c>
      <c r="B1107" s="99">
        <v>1</v>
      </c>
      <c r="C1107" s="83" t="s">
        <v>8</v>
      </c>
      <c r="D1107" s="31" t="str">
        <f t="shared" si="477"/>
        <v>NA</v>
      </c>
      <c r="E1107" s="32">
        <f t="shared" si="485"/>
        <v>1</v>
      </c>
      <c r="F1107" s="99">
        <v>55</v>
      </c>
      <c r="G1107" s="32">
        <f t="shared" si="484"/>
        <v>5500</v>
      </c>
      <c r="H1107" s="34" t="s">
        <v>15</v>
      </c>
      <c r="I1107" s="34" t="s">
        <v>1547</v>
      </c>
      <c r="J1107" s="34" t="s">
        <v>9</v>
      </c>
      <c r="K1107" s="31"/>
      <c r="L1107" s="31"/>
      <c r="M1107" s="34" t="s">
        <v>10</v>
      </c>
      <c r="N1107" s="34" t="s">
        <v>56</v>
      </c>
      <c r="O1107" s="31"/>
      <c r="P1107" s="34" t="s">
        <v>199</v>
      </c>
      <c r="Q1107" s="82">
        <v>6.1</v>
      </c>
      <c r="R1107" s="31" t="str">
        <f t="shared" si="473"/>
        <v>NA</v>
      </c>
      <c r="S1107" s="34">
        <v>5</v>
      </c>
      <c r="T1107" s="34">
        <v>773</v>
      </c>
      <c r="U1107" s="34" t="s">
        <v>1422</v>
      </c>
      <c r="V1107" s="34">
        <v>0.5</v>
      </c>
      <c r="W1107" s="34">
        <v>573</v>
      </c>
      <c r="X1107" s="34" t="s">
        <v>17</v>
      </c>
      <c r="Y1107" s="32">
        <f t="shared" si="486"/>
        <v>0.94000000000000006</v>
      </c>
      <c r="Z1107" s="32" t="str">
        <f t="shared" si="487"/>
        <v>NA</v>
      </c>
      <c r="AA1107" s="83">
        <v>47</v>
      </c>
      <c r="AB1107" s="34" t="s">
        <v>9</v>
      </c>
      <c r="AC1107" s="32" t="str">
        <f t="shared" si="474"/>
        <v>NA</v>
      </c>
      <c r="AD1107" s="32">
        <f t="shared" si="475"/>
        <v>47</v>
      </c>
      <c r="AE1107" s="32" t="str">
        <f t="shared" si="476"/>
        <v>NA</v>
      </c>
      <c r="AF1107" s="32">
        <f t="shared" si="488"/>
        <v>20</v>
      </c>
      <c r="AG1107" s="99">
        <v>20</v>
      </c>
      <c r="AH1107" s="83" t="s">
        <v>9</v>
      </c>
      <c r="AI1107" s="40" t="s">
        <v>8</v>
      </c>
      <c r="AJ1107" s="83" t="s">
        <v>9</v>
      </c>
      <c r="AK1107" s="40" t="s">
        <v>8</v>
      </c>
      <c r="AL1107" s="83" t="s">
        <v>9</v>
      </c>
      <c r="AM1107" s="32">
        <f t="shared" si="489"/>
        <v>20</v>
      </c>
      <c r="AN1107" s="40">
        <f t="shared" si="490"/>
        <v>20</v>
      </c>
      <c r="AO1107" s="34" t="s">
        <v>2841</v>
      </c>
      <c r="AP1107" s="34">
        <v>2004</v>
      </c>
      <c r="AQ1107" s="34" t="s">
        <v>1546</v>
      </c>
      <c r="AR1107" s="34" t="s">
        <v>848</v>
      </c>
      <c r="AS1107" s="34" t="s">
        <v>1545</v>
      </c>
      <c r="AT1107" s="34" t="s">
        <v>76</v>
      </c>
      <c r="AU1107" s="114" t="str">
        <f t="shared" ref="AU1107:AU1170" si="491">AQ1107&amp;", "&amp;AP1107</f>
        <v>Gopinath, R., 2004</v>
      </c>
      <c r="AV1107" s="6"/>
      <c r="AW1107" s="43" t="s">
        <v>817</v>
      </c>
    </row>
    <row r="1108" spans="1:49" s="8" customFormat="1" x14ac:dyDescent="0.3">
      <c r="A1108" s="31" t="s">
        <v>2439</v>
      </c>
      <c r="B1108" s="99">
        <v>1</v>
      </c>
      <c r="C1108" s="83" t="s">
        <v>8</v>
      </c>
      <c r="D1108" s="31" t="str">
        <f t="shared" si="477"/>
        <v>NA</v>
      </c>
      <c r="E1108" s="32">
        <f t="shared" si="485"/>
        <v>1</v>
      </c>
      <c r="F1108" s="99">
        <v>55</v>
      </c>
      <c r="G1108" s="32">
        <f t="shared" si="484"/>
        <v>5500</v>
      </c>
      <c r="H1108" s="34" t="s">
        <v>15</v>
      </c>
      <c r="I1108" s="34" t="s">
        <v>1547</v>
      </c>
      <c r="J1108" s="34" t="s">
        <v>9</v>
      </c>
      <c r="K1108" s="31"/>
      <c r="L1108" s="31"/>
      <c r="M1108" s="34" t="s">
        <v>24</v>
      </c>
      <c r="N1108" s="34" t="s">
        <v>56</v>
      </c>
      <c r="O1108" s="31"/>
      <c r="P1108" s="34" t="s">
        <v>199</v>
      </c>
      <c r="Q1108" s="82">
        <v>6.1</v>
      </c>
      <c r="R1108" s="31" t="str">
        <f t="shared" si="473"/>
        <v>NA</v>
      </c>
      <c r="S1108" s="34">
        <v>5</v>
      </c>
      <c r="T1108" s="34">
        <v>773</v>
      </c>
      <c r="U1108" s="34" t="s">
        <v>1422</v>
      </c>
      <c r="V1108" s="34">
        <v>0.5</v>
      </c>
      <c r="W1108" s="34">
        <v>573</v>
      </c>
      <c r="X1108" s="34" t="s">
        <v>17</v>
      </c>
      <c r="Y1108" s="32">
        <f t="shared" si="486"/>
        <v>0.88900000000000001</v>
      </c>
      <c r="Z1108" s="32" t="str">
        <f t="shared" si="487"/>
        <v>NA</v>
      </c>
      <c r="AA1108" s="83">
        <v>7</v>
      </c>
      <c r="AB1108" s="34" t="s">
        <v>9</v>
      </c>
      <c r="AC1108" s="32" t="str">
        <f t="shared" si="474"/>
        <v>NA</v>
      </c>
      <c r="AD1108" s="32">
        <f t="shared" si="475"/>
        <v>7</v>
      </c>
      <c r="AE1108" s="32" t="str">
        <f t="shared" si="476"/>
        <v>NA</v>
      </c>
      <c r="AF1108" s="32">
        <f t="shared" si="488"/>
        <v>127</v>
      </c>
      <c r="AG1108" s="99">
        <v>127</v>
      </c>
      <c r="AH1108" s="83" t="s">
        <v>9</v>
      </c>
      <c r="AI1108" s="40" t="s">
        <v>8</v>
      </c>
      <c r="AJ1108" s="83" t="s">
        <v>9</v>
      </c>
      <c r="AK1108" s="40" t="s">
        <v>8</v>
      </c>
      <c r="AL1108" s="83" t="s">
        <v>9</v>
      </c>
      <c r="AM1108" s="32">
        <f t="shared" si="489"/>
        <v>127</v>
      </c>
      <c r="AN1108" s="40">
        <f t="shared" si="490"/>
        <v>127</v>
      </c>
      <c r="AO1108" s="34" t="s">
        <v>2841</v>
      </c>
      <c r="AP1108" s="34">
        <v>2004</v>
      </c>
      <c r="AQ1108" s="34" t="s">
        <v>1546</v>
      </c>
      <c r="AR1108" s="34" t="s">
        <v>848</v>
      </c>
      <c r="AS1108" s="34" t="s">
        <v>1545</v>
      </c>
      <c r="AT1108" s="34" t="s">
        <v>76</v>
      </c>
      <c r="AU1108" s="114" t="str">
        <f t="shared" si="491"/>
        <v>Gopinath, R., 2004</v>
      </c>
      <c r="AV1108" s="6"/>
      <c r="AW1108" s="43" t="s">
        <v>817</v>
      </c>
    </row>
    <row r="1109" spans="1:49" s="8" customFormat="1" x14ac:dyDescent="0.3">
      <c r="A1109" s="34" t="s">
        <v>88</v>
      </c>
      <c r="B1109" s="99">
        <v>1</v>
      </c>
      <c r="C1109" s="83" t="s">
        <v>8</v>
      </c>
      <c r="D1109" s="31" t="str">
        <f t="shared" si="477"/>
        <v>NA</v>
      </c>
      <c r="E1109" s="32">
        <f t="shared" si="485"/>
        <v>1</v>
      </c>
      <c r="F1109" s="99">
        <v>55</v>
      </c>
      <c r="G1109" s="32">
        <f t="shared" si="484"/>
        <v>5500</v>
      </c>
      <c r="H1109" s="34" t="s">
        <v>15</v>
      </c>
      <c r="I1109" s="34" t="s">
        <v>1547</v>
      </c>
      <c r="J1109" s="34" t="s">
        <v>9</v>
      </c>
      <c r="K1109" s="31"/>
      <c r="L1109" s="31"/>
      <c r="M1109" s="34" t="s">
        <v>10</v>
      </c>
      <c r="N1109" s="34" t="s">
        <v>56</v>
      </c>
      <c r="O1109" s="81">
        <v>10.5</v>
      </c>
      <c r="P1109" s="34" t="s">
        <v>89</v>
      </c>
      <c r="Q1109" s="82">
        <v>6.1</v>
      </c>
      <c r="R1109" s="31">
        <f t="shared" si="473"/>
        <v>-4.4000000000000004</v>
      </c>
      <c r="S1109" s="34">
        <v>5</v>
      </c>
      <c r="T1109" s="34">
        <v>773</v>
      </c>
      <c r="U1109" s="34" t="s">
        <v>1422</v>
      </c>
      <c r="V1109" s="34">
        <v>0.5</v>
      </c>
      <c r="W1109" s="34">
        <v>573</v>
      </c>
      <c r="X1109" s="34" t="s">
        <v>17</v>
      </c>
      <c r="Y1109" s="32">
        <f t="shared" si="486"/>
        <v>0.9648000000000001</v>
      </c>
      <c r="Z1109" s="32" t="str">
        <f t="shared" si="487"/>
        <v>NA</v>
      </c>
      <c r="AA1109" s="83">
        <v>72</v>
      </c>
      <c r="AB1109" s="34" t="s">
        <v>9</v>
      </c>
      <c r="AC1109" s="32" t="str">
        <f t="shared" si="474"/>
        <v>NA</v>
      </c>
      <c r="AD1109" s="32">
        <f t="shared" si="475"/>
        <v>72</v>
      </c>
      <c r="AE1109" s="32" t="str">
        <f t="shared" si="476"/>
        <v>NA</v>
      </c>
      <c r="AF1109" s="32">
        <f t="shared" si="488"/>
        <v>13.4</v>
      </c>
      <c r="AG1109" s="99">
        <v>13.4</v>
      </c>
      <c r="AH1109" s="83" t="s">
        <v>9</v>
      </c>
      <c r="AI1109" s="40" t="s">
        <v>8</v>
      </c>
      <c r="AJ1109" s="83" t="s">
        <v>9</v>
      </c>
      <c r="AK1109" s="40" t="s">
        <v>8</v>
      </c>
      <c r="AL1109" s="83" t="s">
        <v>9</v>
      </c>
      <c r="AM1109" s="32">
        <f t="shared" si="489"/>
        <v>13.4</v>
      </c>
      <c r="AN1109" s="40">
        <f t="shared" si="490"/>
        <v>13.4</v>
      </c>
      <c r="AO1109" s="34" t="s">
        <v>2841</v>
      </c>
      <c r="AP1109" s="34">
        <v>2004</v>
      </c>
      <c r="AQ1109" s="34" t="s">
        <v>1546</v>
      </c>
      <c r="AR1109" s="34" t="s">
        <v>848</v>
      </c>
      <c r="AS1109" s="34" t="s">
        <v>1545</v>
      </c>
      <c r="AT1109" s="34" t="s">
        <v>76</v>
      </c>
      <c r="AU1109" s="114" t="str">
        <f t="shared" si="491"/>
        <v>Gopinath, R., 2004</v>
      </c>
      <c r="AV1109" s="34" t="s">
        <v>1939</v>
      </c>
      <c r="AW1109" s="43" t="s">
        <v>817</v>
      </c>
    </row>
    <row r="1110" spans="1:49" s="8" customFormat="1" ht="13.95" customHeight="1" x14ac:dyDescent="0.3">
      <c r="A1110" s="34" t="s">
        <v>88</v>
      </c>
      <c r="B1110" s="99">
        <v>1</v>
      </c>
      <c r="C1110" s="83" t="s">
        <v>8</v>
      </c>
      <c r="D1110" s="31" t="str">
        <f t="shared" si="477"/>
        <v>NA</v>
      </c>
      <c r="E1110" s="32">
        <f t="shared" si="485"/>
        <v>1</v>
      </c>
      <c r="F1110" s="99">
        <v>55</v>
      </c>
      <c r="G1110" s="32">
        <f t="shared" si="484"/>
        <v>5500</v>
      </c>
      <c r="H1110" s="34" t="s">
        <v>15</v>
      </c>
      <c r="I1110" s="34" t="s">
        <v>1547</v>
      </c>
      <c r="J1110" s="34" t="s">
        <v>9</v>
      </c>
      <c r="K1110" s="31"/>
      <c r="L1110" s="31"/>
      <c r="M1110" s="34" t="s">
        <v>24</v>
      </c>
      <c r="N1110" s="34" t="s">
        <v>56</v>
      </c>
      <c r="O1110" s="81">
        <v>10.5</v>
      </c>
      <c r="P1110" s="34" t="s">
        <v>89</v>
      </c>
      <c r="Q1110" s="82">
        <v>6.1</v>
      </c>
      <c r="R1110" s="31">
        <f t="shared" si="473"/>
        <v>-4.4000000000000004</v>
      </c>
      <c r="S1110" s="34">
        <v>5</v>
      </c>
      <c r="T1110" s="34">
        <v>773</v>
      </c>
      <c r="U1110" s="34" t="s">
        <v>1422</v>
      </c>
      <c r="V1110" s="34">
        <v>0.5</v>
      </c>
      <c r="W1110" s="34">
        <v>573</v>
      </c>
      <c r="X1110" s="34" t="s">
        <v>17</v>
      </c>
      <c r="Y1110" s="32">
        <f t="shared" si="486"/>
        <v>0.93600000000000005</v>
      </c>
      <c r="Z1110" s="32" t="str">
        <f t="shared" si="487"/>
        <v>NA</v>
      </c>
      <c r="AA1110" s="83">
        <v>8</v>
      </c>
      <c r="AB1110" s="34" t="s">
        <v>9</v>
      </c>
      <c r="AC1110" s="32" t="str">
        <f t="shared" si="474"/>
        <v>NA</v>
      </c>
      <c r="AD1110" s="32">
        <f t="shared" si="475"/>
        <v>8</v>
      </c>
      <c r="AE1110" s="32" t="str">
        <f t="shared" si="476"/>
        <v>NA</v>
      </c>
      <c r="AF1110" s="32">
        <f t="shared" si="488"/>
        <v>117</v>
      </c>
      <c r="AG1110" s="99">
        <v>117</v>
      </c>
      <c r="AH1110" s="83" t="s">
        <v>9</v>
      </c>
      <c r="AI1110" s="40" t="s">
        <v>8</v>
      </c>
      <c r="AJ1110" s="83" t="s">
        <v>9</v>
      </c>
      <c r="AK1110" s="40" t="s">
        <v>8</v>
      </c>
      <c r="AL1110" s="83" t="s">
        <v>9</v>
      </c>
      <c r="AM1110" s="32">
        <f t="shared" si="489"/>
        <v>117</v>
      </c>
      <c r="AN1110" s="40">
        <f t="shared" si="490"/>
        <v>117</v>
      </c>
      <c r="AO1110" s="34" t="s">
        <v>2841</v>
      </c>
      <c r="AP1110" s="34">
        <v>2004</v>
      </c>
      <c r="AQ1110" s="34" t="s">
        <v>1546</v>
      </c>
      <c r="AR1110" s="34" t="s">
        <v>848</v>
      </c>
      <c r="AS1110" s="34" t="s">
        <v>1545</v>
      </c>
      <c r="AT1110" s="34" t="s">
        <v>76</v>
      </c>
      <c r="AU1110" s="114" t="str">
        <f t="shared" si="491"/>
        <v>Gopinath, R., 2004</v>
      </c>
      <c r="AV1110" s="34" t="s">
        <v>1939</v>
      </c>
      <c r="AW1110" s="43" t="s">
        <v>817</v>
      </c>
    </row>
    <row r="1111" spans="1:49" s="8" customFormat="1" x14ac:dyDescent="0.3">
      <c r="A1111" s="31" t="s">
        <v>2439</v>
      </c>
      <c r="B1111" s="99">
        <v>5</v>
      </c>
      <c r="C1111" s="83" t="s">
        <v>8</v>
      </c>
      <c r="D1111" s="31" t="str">
        <f t="shared" si="477"/>
        <v>NA</v>
      </c>
      <c r="E1111" s="32">
        <f t="shared" si="485"/>
        <v>5</v>
      </c>
      <c r="F1111" s="99">
        <v>174</v>
      </c>
      <c r="G1111" s="32">
        <f t="shared" si="484"/>
        <v>3480</v>
      </c>
      <c r="H1111" s="34" t="s">
        <v>37</v>
      </c>
      <c r="I1111" s="34" t="s">
        <v>1552</v>
      </c>
      <c r="J1111" s="34" t="s">
        <v>1553</v>
      </c>
      <c r="K1111" s="31"/>
      <c r="L1111" s="31"/>
      <c r="M1111" s="34" t="s">
        <v>303</v>
      </c>
      <c r="N1111" s="34" t="s">
        <v>1014</v>
      </c>
      <c r="O1111" s="34"/>
      <c r="P1111" s="34" t="s">
        <v>199</v>
      </c>
      <c r="Q1111" s="31"/>
      <c r="R1111" s="31" t="str">
        <f t="shared" si="473"/>
        <v>NA</v>
      </c>
      <c r="S1111" s="34">
        <v>5</v>
      </c>
      <c r="T1111" s="34">
        <v>573</v>
      </c>
      <c r="U1111" s="31" t="s">
        <v>8</v>
      </c>
      <c r="V1111" s="31"/>
      <c r="W1111" s="31"/>
      <c r="X1111" s="34" t="s">
        <v>29</v>
      </c>
      <c r="Y1111" s="32" t="str">
        <f t="shared" si="486"/>
        <v>NA</v>
      </c>
      <c r="Z1111" s="32" t="str">
        <f t="shared" si="487"/>
        <v>NA</v>
      </c>
      <c r="AA1111" s="32" t="s">
        <v>8</v>
      </c>
      <c r="AB1111" s="34" t="s">
        <v>9</v>
      </c>
      <c r="AC1111" s="32">
        <f t="shared" si="474"/>
        <v>47.391304347826086</v>
      </c>
      <c r="AD1111" s="32">
        <f t="shared" si="475"/>
        <v>47.391304347826086</v>
      </c>
      <c r="AE1111" s="32" t="str">
        <f t="shared" si="476"/>
        <v>NA</v>
      </c>
      <c r="AF1111" s="32" t="str">
        <f t="shared" si="488"/>
        <v>NA</v>
      </c>
      <c r="AG1111" s="40" t="s">
        <v>8</v>
      </c>
      <c r="AH1111" s="83" t="s">
        <v>9</v>
      </c>
      <c r="AI1111" s="40" t="s">
        <v>8</v>
      </c>
      <c r="AJ1111" s="83" t="s">
        <v>9</v>
      </c>
      <c r="AK1111" s="99">
        <v>23</v>
      </c>
      <c r="AL1111" s="83" t="s">
        <v>9</v>
      </c>
      <c r="AM1111" s="32">
        <f t="shared" si="489"/>
        <v>23</v>
      </c>
      <c r="AN1111" s="40">
        <f t="shared" si="490"/>
        <v>23</v>
      </c>
      <c r="AO1111" s="31" t="s">
        <v>2854</v>
      </c>
      <c r="AP1111" s="34">
        <v>2007</v>
      </c>
      <c r="AQ1111" s="34" t="s">
        <v>1550</v>
      </c>
      <c r="AR1111" s="34" t="s">
        <v>1549</v>
      </c>
      <c r="AS1111" s="34" t="s">
        <v>1548</v>
      </c>
      <c r="AT1111" s="34" t="s">
        <v>87</v>
      </c>
      <c r="AU1111" s="114" t="str">
        <f t="shared" si="491"/>
        <v xml:space="preserve"> Sikhwivhilu, L.M., 2007</v>
      </c>
      <c r="AV1111" s="6"/>
      <c r="AW1111" s="43"/>
    </row>
    <row r="1112" spans="1:49" s="8" customFormat="1" x14ac:dyDescent="0.3">
      <c r="A1112" s="31" t="s">
        <v>2439</v>
      </c>
      <c r="B1112" s="99">
        <v>7</v>
      </c>
      <c r="C1112" s="83" t="s">
        <v>8</v>
      </c>
      <c r="D1112" s="31" t="str">
        <f t="shared" si="477"/>
        <v>NA</v>
      </c>
      <c r="E1112" s="32">
        <f t="shared" si="485"/>
        <v>7</v>
      </c>
      <c r="F1112" s="99">
        <v>174</v>
      </c>
      <c r="G1112" s="32">
        <f t="shared" si="484"/>
        <v>2485.7142857142858</v>
      </c>
      <c r="H1112" s="34" t="s">
        <v>37</v>
      </c>
      <c r="I1112" s="34" t="s">
        <v>1552</v>
      </c>
      <c r="J1112" s="34" t="s">
        <v>1553</v>
      </c>
      <c r="K1112" s="31"/>
      <c r="L1112" s="31"/>
      <c r="M1112" s="34" t="s">
        <v>303</v>
      </c>
      <c r="N1112" s="34" t="s">
        <v>1014</v>
      </c>
      <c r="O1112" s="34"/>
      <c r="P1112" s="34" t="s">
        <v>199</v>
      </c>
      <c r="Q1112" s="31"/>
      <c r="R1112" s="31" t="str">
        <f t="shared" si="473"/>
        <v>NA</v>
      </c>
      <c r="S1112" s="34">
        <v>5</v>
      </c>
      <c r="T1112" s="34">
        <v>573</v>
      </c>
      <c r="U1112" s="31" t="s">
        <v>8</v>
      </c>
      <c r="V1112" s="31"/>
      <c r="W1112" s="31"/>
      <c r="X1112" s="34" t="s">
        <v>29</v>
      </c>
      <c r="Y1112" s="32" t="str">
        <f t="shared" si="486"/>
        <v>NA</v>
      </c>
      <c r="Z1112" s="32" t="str">
        <f t="shared" si="487"/>
        <v>NA</v>
      </c>
      <c r="AA1112" s="32" t="s">
        <v>8</v>
      </c>
      <c r="AB1112" s="34" t="s">
        <v>9</v>
      </c>
      <c r="AC1112" s="32">
        <f t="shared" si="474"/>
        <v>35.161290322580648</v>
      </c>
      <c r="AD1112" s="32">
        <f t="shared" si="475"/>
        <v>35.161290322580648</v>
      </c>
      <c r="AE1112" s="32" t="str">
        <f t="shared" si="476"/>
        <v>NA</v>
      </c>
      <c r="AF1112" s="32" t="str">
        <f t="shared" si="488"/>
        <v>NA</v>
      </c>
      <c r="AG1112" s="40" t="s">
        <v>8</v>
      </c>
      <c r="AH1112" s="83" t="s">
        <v>9</v>
      </c>
      <c r="AI1112" s="40" t="s">
        <v>8</v>
      </c>
      <c r="AJ1112" s="83" t="s">
        <v>9</v>
      </c>
      <c r="AK1112" s="99">
        <v>31</v>
      </c>
      <c r="AL1112" s="83" t="s">
        <v>9</v>
      </c>
      <c r="AM1112" s="32">
        <f t="shared" si="489"/>
        <v>31</v>
      </c>
      <c r="AN1112" s="40">
        <f t="shared" si="490"/>
        <v>31</v>
      </c>
      <c r="AO1112" s="31" t="s">
        <v>2854</v>
      </c>
      <c r="AP1112" s="34">
        <v>2007</v>
      </c>
      <c r="AQ1112" s="34" t="s">
        <v>1550</v>
      </c>
      <c r="AR1112" s="34" t="s">
        <v>1549</v>
      </c>
      <c r="AS1112" s="34" t="s">
        <v>1548</v>
      </c>
      <c r="AT1112" s="34" t="s">
        <v>87</v>
      </c>
      <c r="AU1112" s="114" t="str">
        <f t="shared" si="491"/>
        <v xml:space="preserve"> Sikhwivhilu, L.M., 2007</v>
      </c>
      <c r="AV1112" s="6"/>
      <c r="AW1112" s="43"/>
    </row>
    <row r="1113" spans="1:49" s="8" customFormat="1" x14ac:dyDescent="0.3">
      <c r="A1113" s="34" t="s">
        <v>14</v>
      </c>
      <c r="B1113" s="99">
        <v>1</v>
      </c>
      <c r="C1113" s="83" t="s">
        <v>8</v>
      </c>
      <c r="D1113" s="31" t="str">
        <f t="shared" si="477"/>
        <v>NA</v>
      </c>
      <c r="E1113" s="32">
        <f t="shared" si="485"/>
        <v>1</v>
      </c>
      <c r="F1113" s="40"/>
      <c r="G1113" s="32" t="s">
        <v>8</v>
      </c>
      <c r="H1113" s="34" t="s">
        <v>61</v>
      </c>
      <c r="I1113" s="34" t="s">
        <v>1556</v>
      </c>
      <c r="J1113" s="34" t="s">
        <v>9</v>
      </c>
      <c r="K1113" s="31"/>
      <c r="L1113" s="31"/>
      <c r="M1113" s="34" t="s">
        <v>24</v>
      </c>
      <c r="N1113" s="31"/>
      <c r="O1113" s="34"/>
      <c r="P1113" s="34" t="s">
        <v>199</v>
      </c>
      <c r="Q1113" s="82">
        <v>6.7</v>
      </c>
      <c r="R1113" s="31" t="str">
        <f t="shared" si="473"/>
        <v>NA</v>
      </c>
      <c r="S1113" s="34">
        <v>2</v>
      </c>
      <c r="T1113" s="34">
        <v>773</v>
      </c>
      <c r="U1113" s="31" t="s">
        <v>8</v>
      </c>
      <c r="V1113" s="31"/>
      <c r="W1113" s="31"/>
      <c r="X1113" s="34" t="s">
        <v>17</v>
      </c>
      <c r="Y1113" s="32">
        <f t="shared" si="486"/>
        <v>1.1177999999999999</v>
      </c>
      <c r="Z1113" s="32" t="str">
        <f t="shared" si="487"/>
        <v>NA</v>
      </c>
      <c r="AA1113" s="83">
        <v>2.2999999999999998</v>
      </c>
      <c r="AB1113" s="34" t="s">
        <v>9</v>
      </c>
      <c r="AC1113" s="32" t="str">
        <f t="shared" si="474"/>
        <v>NA</v>
      </c>
      <c r="AD1113" s="32">
        <f t="shared" si="475"/>
        <v>2.2999999999999998</v>
      </c>
      <c r="AE1113" s="32" t="str">
        <f t="shared" si="476"/>
        <v>NA</v>
      </c>
      <c r="AF1113" s="32">
        <f t="shared" si="488"/>
        <v>486</v>
      </c>
      <c r="AG1113" s="99">
        <v>486</v>
      </c>
      <c r="AH1113" s="83" t="s">
        <v>9</v>
      </c>
      <c r="AI1113" s="40" t="s">
        <v>8</v>
      </c>
      <c r="AJ1113" s="83" t="s">
        <v>9</v>
      </c>
      <c r="AK1113" s="40" t="s">
        <v>8</v>
      </c>
      <c r="AL1113" s="83" t="s">
        <v>9</v>
      </c>
      <c r="AM1113" s="32">
        <f t="shared" si="489"/>
        <v>486</v>
      </c>
      <c r="AN1113" s="40">
        <f t="shared" si="490"/>
        <v>486</v>
      </c>
      <c r="AO1113" s="31" t="s">
        <v>2854</v>
      </c>
      <c r="AP1113" s="34">
        <v>2008</v>
      </c>
      <c r="AQ1113" s="34" t="s">
        <v>1555</v>
      </c>
      <c r="AR1113" s="34" t="s">
        <v>43</v>
      </c>
      <c r="AS1113" s="34" t="s">
        <v>1554</v>
      </c>
      <c r="AT1113" s="34" t="s">
        <v>526</v>
      </c>
      <c r="AU1113" s="114" t="str">
        <f t="shared" si="491"/>
        <v>Komhom, S., 2008</v>
      </c>
      <c r="AV1113" s="6"/>
      <c r="AW1113" s="43" t="s">
        <v>828</v>
      </c>
    </row>
    <row r="1114" spans="1:49" s="8" customFormat="1" ht="13.95" customHeight="1" x14ac:dyDescent="0.3">
      <c r="A1114" s="34" t="s">
        <v>14</v>
      </c>
      <c r="B1114" s="99">
        <v>1</v>
      </c>
      <c r="C1114" s="83" t="s">
        <v>8</v>
      </c>
      <c r="D1114" s="31" t="str">
        <f t="shared" si="477"/>
        <v>NA</v>
      </c>
      <c r="E1114" s="32">
        <f t="shared" si="485"/>
        <v>1</v>
      </c>
      <c r="F1114" s="40"/>
      <c r="G1114" s="32" t="s">
        <v>8</v>
      </c>
      <c r="H1114" s="34" t="s">
        <v>61</v>
      </c>
      <c r="I1114" s="34" t="s">
        <v>1557</v>
      </c>
      <c r="J1114" s="34" t="s">
        <v>1558</v>
      </c>
      <c r="K1114" s="34">
        <v>1423</v>
      </c>
      <c r="L1114" s="34">
        <v>1</v>
      </c>
      <c r="M1114" s="34" t="s">
        <v>24</v>
      </c>
      <c r="N1114" s="31"/>
      <c r="O1114" s="34"/>
      <c r="P1114" s="34" t="s">
        <v>199</v>
      </c>
      <c r="Q1114" s="82">
        <v>8.6</v>
      </c>
      <c r="R1114" s="31" t="str">
        <f t="shared" si="473"/>
        <v>NA</v>
      </c>
      <c r="S1114" s="34">
        <v>2</v>
      </c>
      <c r="T1114" s="34">
        <v>773</v>
      </c>
      <c r="U1114" s="31" t="s">
        <v>8</v>
      </c>
      <c r="V1114" s="31"/>
      <c r="W1114" s="31"/>
      <c r="X1114" s="34" t="s">
        <v>17</v>
      </c>
      <c r="Y1114" s="32">
        <f t="shared" si="486"/>
        <v>1.1234</v>
      </c>
      <c r="Z1114" s="32" t="str">
        <f t="shared" si="487"/>
        <v>NA</v>
      </c>
      <c r="AA1114" s="83">
        <v>8.1999999999999993</v>
      </c>
      <c r="AB1114" s="34" t="s">
        <v>9</v>
      </c>
      <c r="AC1114" s="32" t="str">
        <f t="shared" si="474"/>
        <v>NA</v>
      </c>
      <c r="AD1114" s="32">
        <f t="shared" si="475"/>
        <v>8.1999999999999993</v>
      </c>
      <c r="AE1114" s="32" t="str">
        <f t="shared" si="476"/>
        <v>NA</v>
      </c>
      <c r="AF1114" s="32">
        <f t="shared" si="488"/>
        <v>137</v>
      </c>
      <c r="AG1114" s="99">
        <v>137</v>
      </c>
      <c r="AH1114" s="83" t="s">
        <v>9</v>
      </c>
      <c r="AI1114" s="40" t="s">
        <v>8</v>
      </c>
      <c r="AJ1114" s="83" t="s">
        <v>9</v>
      </c>
      <c r="AK1114" s="40" t="s">
        <v>8</v>
      </c>
      <c r="AL1114" s="83" t="s">
        <v>9</v>
      </c>
      <c r="AM1114" s="32">
        <f t="shared" si="489"/>
        <v>137</v>
      </c>
      <c r="AN1114" s="40">
        <f t="shared" si="490"/>
        <v>137</v>
      </c>
      <c r="AO1114" s="31" t="s">
        <v>2854</v>
      </c>
      <c r="AP1114" s="34">
        <v>2008</v>
      </c>
      <c r="AQ1114" s="34" t="s">
        <v>1555</v>
      </c>
      <c r="AR1114" s="34" t="s">
        <v>43</v>
      </c>
      <c r="AS1114" s="34" t="s">
        <v>1554</v>
      </c>
      <c r="AT1114" s="34" t="s">
        <v>526</v>
      </c>
      <c r="AU1114" s="114" t="str">
        <f t="shared" si="491"/>
        <v>Komhom, S., 2008</v>
      </c>
      <c r="AV1114" s="6"/>
      <c r="AW1114" s="43" t="s">
        <v>1712</v>
      </c>
    </row>
    <row r="1115" spans="1:49" s="8" customFormat="1" x14ac:dyDescent="0.3">
      <c r="A1115" s="34" t="s">
        <v>14</v>
      </c>
      <c r="B1115" s="99">
        <v>0.18</v>
      </c>
      <c r="C1115" s="83" t="s">
        <v>8</v>
      </c>
      <c r="D1115" s="31" t="str">
        <f t="shared" si="477"/>
        <v>NA</v>
      </c>
      <c r="E1115" s="32">
        <f t="shared" si="485"/>
        <v>0.18</v>
      </c>
      <c r="F1115" s="40"/>
      <c r="G1115" s="32" t="s">
        <v>8</v>
      </c>
      <c r="H1115" s="34" t="s">
        <v>1414</v>
      </c>
      <c r="I1115" s="34" t="s">
        <v>9</v>
      </c>
      <c r="J1115" s="34" t="s">
        <v>9</v>
      </c>
      <c r="K1115" s="34">
        <v>773</v>
      </c>
      <c r="L1115" s="34">
        <v>2</v>
      </c>
      <c r="M1115" s="34" t="s">
        <v>10</v>
      </c>
      <c r="N1115" s="34" t="s">
        <v>56</v>
      </c>
      <c r="O1115" s="31"/>
      <c r="P1115" s="34" t="s">
        <v>199</v>
      </c>
      <c r="Q1115" s="82">
        <v>7.5</v>
      </c>
      <c r="R1115" s="31" t="str">
        <f t="shared" si="473"/>
        <v>NA</v>
      </c>
      <c r="S1115" s="34">
        <v>2</v>
      </c>
      <c r="T1115" s="34">
        <v>873</v>
      </c>
      <c r="U1115" s="34" t="s">
        <v>1422</v>
      </c>
      <c r="V1115" s="34">
        <v>2</v>
      </c>
      <c r="W1115" s="34">
        <v>723</v>
      </c>
      <c r="X1115" s="34" t="s">
        <v>69</v>
      </c>
      <c r="Y1115" s="32" t="str">
        <f t="shared" si="486"/>
        <v>NA</v>
      </c>
      <c r="Z1115" s="32" t="str">
        <f t="shared" si="487"/>
        <v>NA</v>
      </c>
      <c r="AA1115" s="83">
        <v>70.290000000000006</v>
      </c>
      <c r="AB1115" s="34" t="s">
        <v>9</v>
      </c>
      <c r="AC1115" s="32" t="str">
        <f t="shared" si="474"/>
        <v>NA</v>
      </c>
      <c r="AD1115" s="32">
        <f t="shared" si="475"/>
        <v>70.290000000000006</v>
      </c>
      <c r="AE1115" s="32">
        <f t="shared" si="476"/>
        <v>15.507184521269027</v>
      </c>
      <c r="AF1115" s="32">
        <f t="shared" si="488"/>
        <v>15.507184521269027</v>
      </c>
      <c r="AG1115" s="40" t="s">
        <v>8</v>
      </c>
      <c r="AH1115" s="83" t="s">
        <v>9</v>
      </c>
      <c r="AI1115" s="40" t="s">
        <v>8</v>
      </c>
      <c r="AJ1115" s="83" t="s">
        <v>9</v>
      </c>
      <c r="AK1115" s="40" t="s">
        <v>8</v>
      </c>
      <c r="AL1115" s="83" t="s">
        <v>9</v>
      </c>
      <c r="AM1115" s="32">
        <f t="shared" si="489"/>
        <v>15.507184521269027</v>
      </c>
      <c r="AN1115" s="40">
        <f t="shared" si="490"/>
        <v>15.507184521269027</v>
      </c>
      <c r="AO1115" s="31" t="s">
        <v>2844</v>
      </c>
      <c r="AP1115" s="34">
        <v>2008</v>
      </c>
      <c r="AQ1115" s="34" t="s">
        <v>1560</v>
      </c>
      <c r="AR1115" s="34" t="s">
        <v>11</v>
      </c>
      <c r="AS1115" s="34" t="s">
        <v>1559</v>
      </c>
      <c r="AT1115" s="34" t="s">
        <v>87</v>
      </c>
      <c r="AU1115" s="114" t="str">
        <f t="shared" si="491"/>
        <v>Gao, D., 2008</v>
      </c>
      <c r="AV1115" s="6"/>
      <c r="AW1115" s="43" t="s">
        <v>1706</v>
      </c>
    </row>
    <row r="1116" spans="1:49" s="8" customFormat="1" x14ac:dyDescent="0.3">
      <c r="A1116" s="34" t="s">
        <v>14</v>
      </c>
      <c r="B1116" s="99">
        <v>0.18</v>
      </c>
      <c r="C1116" s="83" t="s">
        <v>8</v>
      </c>
      <c r="D1116" s="31" t="str">
        <f t="shared" si="477"/>
        <v>NA</v>
      </c>
      <c r="E1116" s="32">
        <f t="shared" si="485"/>
        <v>0.18</v>
      </c>
      <c r="F1116" s="40"/>
      <c r="G1116" s="32" t="s">
        <v>8</v>
      </c>
      <c r="H1116" s="34" t="s">
        <v>1414</v>
      </c>
      <c r="I1116" s="34" t="s">
        <v>9</v>
      </c>
      <c r="J1116" s="34" t="s">
        <v>9</v>
      </c>
      <c r="K1116" s="34">
        <v>1073</v>
      </c>
      <c r="L1116" s="34">
        <v>2</v>
      </c>
      <c r="M1116" s="34" t="s">
        <v>10</v>
      </c>
      <c r="N1116" s="34" t="s">
        <v>56</v>
      </c>
      <c r="O1116" s="31"/>
      <c r="P1116" s="34" t="s">
        <v>199</v>
      </c>
      <c r="Q1116" s="82">
        <v>7.5</v>
      </c>
      <c r="R1116" s="31" t="str">
        <f t="shared" si="473"/>
        <v>NA</v>
      </c>
      <c r="S1116" s="34">
        <v>2</v>
      </c>
      <c r="T1116" s="34">
        <v>873</v>
      </c>
      <c r="U1116" s="34" t="s">
        <v>1422</v>
      </c>
      <c r="V1116" s="34">
        <v>2</v>
      </c>
      <c r="W1116" s="34">
        <v>723</v>
      </c>
      <c r="X1116" s="34" t="s">
        <v>69</v>
      </c>
      <c r="Y1116" s="32" t="str">
        <f t="shared" si="486"/>
        <v>NA</v>
      </c>
      <c r="Z1116" s="32" t="str">
        <f t="shared" si="487"/>
        <v>NA</v>
      </c>
      <c r="AA1116" s="83">
        <v>53.82</v>
      </c>
      <c r="AB1116" s="34" t="s">
        <v>9</v>
      </c>
      <c r="AC1116" s="32" t="str">
        <f t="shared" si="474"/>
        <v>NA</v>
      </c>
      <c r="AD1116" s="32">
        <f t="shared" si="475"/>
        <v>53.82</v>
      </c>
      <c r="AE1116" s="32">
        <f t="shared" si="476"/>
        <v>20.252694165737644</v>
      </c>
      <c r="AF1116" s="32">
        <f t="shared" si="488"/>
        <v>20.252694165737644</v>
      </c>
      <c r="AG1116" s="40" t="s">
        <v>8</v>
      </c>
      <c r="AH1116" s="83" t="s">
        <v>9</v>
      </c>
      <c r="AI1116" s="40" t="s">
        <v>8</v>
      </c>
      <c r="AJ1116" s="83" t="s">
        <v>9</v>
      </c>
      <c r="AK1116" s="40" t="s">
        <v>8</v>
      </c>
      <c r="AL1116" s="83" t="s">
        <v>9</v>
      </c>
      <c r="AM1116" s="32">
        <f t="shared" si="489"/>
        <v>20.252694165737644</v>
      </c>
      <c r="AN1116" s="40">
        <f t="shared" si="490"/>
        <v>20.252694165737644</v>
      </c>
      <c r="AO1116" s="31" t="s">
        <v>2844</v>
      </c>
      <c r="AP1116" s="34">
        <v>2008</v>
      </c>
      <c r="AQ1116" s="34" t="s">
        <v>1560</v>
      </c>
      <c r="AR1116" s="34" t="s">
        <v>11</v>
      </c>
      <c r="AS1116" s="34" t="s">
        <v>1559</v>
      </c>
      <c r="AT1116" s="34" t="s">
        <v>87</v>
      </c>
      <c r="AU1116" s="114" t="str">
        <f t="shared" si="491"/>
        <v>Gao, D., 2008</v>
      </c>
      <c r="AV1116" s="6"/>
      <c r="AW1116" s="43" t="s">
        <v>1706</v>
      </c>
    </row>
    <row r="1117" spans="1:49" s="8" customFormat="1" x14ac:dyDescent="0.3">
      <c r="A1117" s="34" t="s">
        <v>14</v>
      </c>
      <c r="B1117" s="99">
        <v>0.18</v>
      </c>
      <c r="C1117" s="83" t="s">
        <v>8</v>
      </c>
      <c r="D1117" s="31" t="str">
        <f t="shared" si="477"/>
        <v>NA</v>
      </c>
      <c r="E1117" s="32">
        <f t="shared" si="485"/>
        <v>0.18</v>
      </c>
      <c r="F1117" s="40"/>
      <c r="G1117" s="32" t="s">
        <v>8</v>
      </c>
      <c r="H1117" s="34" t="s">
        <v>1414</v>
      </c>
      <c r="I1117" s="34" t="s">
        <v>9</v>
      </c>
      <c r="J1117" s="34" t="s">
        <v>9</v>
      </c>
      <c r="K1117" s="34">
        <v>1373</v>
      </c>
      <c r="L1117" s="34">
        <v>2</v>
      </c>
      <c r="M1117" s="34" t="s">
        <v>10</v>
      </c>
      <c r="N1117" s="34" t="s">
        <v>56</v>
      </c>
      <c r="O1117" s="31"/>
      <c r="P1117" s="34" t="s">
        <v>199</v>
      </c>
      <c r="Q1117" s="82">
        <v>7.5</v>
      </c>
      <c r="R1117" s="31" t="str">
        <f t="shared" si="473"/>
        <v>NA</v>
      </c>
      <c r="S1117" s="34">
        <v>2</v>
      </c>
      <c r="T1117" s="34">
        <v>873</v>
      </c>
      <c r="U1117" s="34" t="s">
        <v>1422</v>
      </c>
      <c r="V1117" s="34">
        <v>2</v>
      </c>
      <c r="W1117" s="34">
        <v>723</v>
      </c>
      <c r="X1117" s="34" t="s">
        <v>69</v>
      </c>
      <c r="Y1117" s="32" t="str">
        <f t="shared" si="486"/>
        <v>NA</v>
      </c>
      <c r="Z1117" s="32" t="str">
        <f t="shared" si="487"/>
        <v>NA</v>
      </c>
      <c r="AA1117" s="83">
        <v>47.9</v>
      </c>
      <c r="AB1117" s="34" t="s">
        <v>9</v>
      </c>
      <c r="AC1117" s="32" t="str">
        <f t="shared" si="474"/>
        <v>NA</v>
      </c>
      <c r="AD1117" s="32">
        <f t="shared" si="475"/>
        <v>47.9</v>
      </c>
      <c r="AE1117" s="32">
        <f t="shared" si="476"/>
        <v>22.755741127348642</v>
      </c>
      <c r="AF1117" s="32">
        <f t="shared" si="488"/>
        <v>22.755741127348642</v>
      </c>
      <c r="AG1117" s="40" t="s">
        <v>8</v>
      </c>
      <c r="AH1117" s="83" t="s">
        <v>9</v>
      </c>
      <c r="AI1117" s="40" t="s">
        <v>8</v>
      </c>
      <c r="AJ1117" s="83" t="s">
        <v>9</v>
      </c>
      <c r="AK1117" s="99">
        <v>83.4</v>
      </c>
      <c r="AL1117" s="83" t="s">
        <v>9</v>
      </c>
      <c r="AM1117" s="32">
        <f t="shared" si="489"/>
        <v>22.755741127348642</v>
      </c>
      <c r="AN1117" s="40">
        <f t="shared" si="490"/>
        <v>22.755741127348642</v>
      </c>
      <c r="AO1117" s="31" t="s">
        <v>2844</v>
      </c>
      <c r="AP1117" s="34">
        <v>2008</v>
      </c>
      <c r="AQ1117" s="34" t="s">
        <v>1560</v>
      </c>
      <c r="AR1117" s="34" t="s">
        <v>11</v>
      </c>
      <c r="AS1117" s="34" t="s">
        <v>1559</v>
      </c>
      <c r="AT1117" s="34" t="s">
        <v>87</v>
      </c>
      <c r="AU1117" s="114" t="str">
        <f t="shared" si="491"/>
        <v>Gao, D., 2008</v>
      </c>
      <c r="AV1117" s="6"/>
      <c r="AW1117" s="43" t="s">
        <v>1706</v>
      </c>
    </row>
    <row r="1118" spans="1:49" s="8" customFormat="1" x14ac:dyDescent="0.3">
      <c r="A1118" s="34" t="s">
        <v>14</v>
      </c>
      <c r="B1118" s="99">
        <v>0.18</v>
      </c>
      <c r="C1118" s="83" t="s">
        <v>8</v>
      </c>
      <c r="D1118" s="31" t="str">
        <f t="shared" si="477"/>
        <v>NA</v>
      </c>
      <c r="E1118" s="32">
        <f t="shared" si="485"/>
        <v>0.18</v>
      </c>
      <c r="F1118" s="40"/>
      <c r="G1118" s="32" t="s">
        <v>8</v>
      </c>
      <c r="H1118" s="34" t="s">
        <v>1414</v>
      </c>
      <c r="I1118" s="34" t="s">
        <v>9</v>
      </c>
      <c r="J1118" s="34" t="s">
        <v>9</v>
      </c>
      <c r="K1118" s="34">
        <v>1573</v>
      </c>
      <c r="L1118" s="34">
        <v>2</v>
      </c>
      <c r="M1118" s="34" t="s">
        <v>10</v>
      </c>
      <c r="N1118" s="34" t="s">
        <v>56</v>
      </c>
      <c r="O1118" s="31"/>
      <c r="P1118" s="34" t="s">
        <v>199</v>
      </c>
      <c r="Q1118" s="82">
        <v>7.5</v>
      </c>
      <c r="R1118" s="31" t="str">
        <f t="shared" si="473"/>
        <v>NA</v>
      </c>
      <c r="S1118" s="34">
        <v>2</v>
      </c>
      <c r="T1118" s="34">
        <v>873</v>
      </c>
      <c r="U1118" s="34" t="s">
        <v>1422</v>
      </c>
      <c r="V1118" s="34">
        <v>2</v>
      </c>
      <c r="W1118" s="34">
        <v>723</v>
      </c>
      <c r="X1118" s="34" t="s">
        <v>69</v>
      </c>
      <c r="Y1118" s="32" t="str">
        <f t="shared" si="486"/>
        <v>NA</v>
      </c>
      <c r="Z1118" s="32" t="str">
        <f t="shared" si="487"/>
        <v>NA</v>
      </c>
      <c r="AA1118" s="83">
        <v>42.63</v>
      </c>
      <c r="AB1118" s="34" t="s">
        <v>9</v>
      </c>
      <c r="AC1118" s="32" t="str">
        <f t="shared" si="474"/>
        <v>NA</v>
      </c>
      <c r="AD1118" s="32">
        <f t="shared" si="475"/>
        <v>42.63</v>
      </c>
      <c r="AE1118" s="32">
        <f t="shared" si="476"/>
        <v>25.568848228946749</v>
      </c>
      <c r="AF1118" s="32">
        <f t="shared" si="488"/>
        <v>25.568848228946749</v>
      </c>
      <c r="AG1118" s="40" t="s">
        <v>8</v>
      </c>
      <c r="AH1118" s="83" t="s">
        <v>9</v>
      </c>
      <c r="AI1118" s="40" t="s">
        <v>8</v>
      </c>
      <c r="AJ1118" s="83" t="s">
        <v>9</v>
      </c>
      <c r="AK1118" s="40" t="s">
        <v>8</v>
      </c>
      <c r="AL1118" s="83" t="s">
        <v>9</v>
      </c>
      <c r="AM1118" s="32">
        <f t="shared" si="489"/>
        <v>25.568848228946749</v>
      </c>
      <c r="AN1118" s="40">
        <f t="shared" si="490"/>
        <v>25.568848228946749</v>
      </c>
      <c r="AO1118" s="31" t="s">
        <v>2844</v>
      </c>
      <c r="AP1118" s="34">
        <v>2008</v>
      </c>
      <c r="AQ1118" s="34" t="s">
        <v>1560</v>
      </c>
      <c r="AR1118" s="34" t="s">
        <v>11</v>
      </c>
      <c r="AS1118" s="34" t="s">
        <v>1559</v>
      </c>
      <c r="AT1118" s="34" t="s">
        <v>87</v>
      </c>
      <c r="AU1118" s="114" t="str">
        <f t="shared" si="491"/>
        <v>Gao, D., 2008</v>
      </c>
      <c r="AV1118" s="6"/>
      <c r="AW1118" s="43" t="s">
        <v>1706</v>
      </c>
    </row>
    <row r="1119" spans="1:49" s="8" customFormat="1" x14ac:dyDescent="0.3">
      <c r="A1119" s="34" t="s">
        <v>14</v>
      </c>
      <c r="B1119" s="99">
        <v>0.18</v>
      </c>
      <c r="C1119" s="83" t="s">
        <v>8</v>
      </c>
      <c r="D1119" s="31" t="str">
        <f t="shared" si="477"/>
        <v>NA</v>
      </c>
      <c r="E1119" s="32">
        <f t="shared" si="485"/>
        <v>0.18</v>
      </c>
      <c r="F1119" s="40"/>
      <c r="G1119" s="32" t="s">
        <v>8</v>
      </c>
      <c r="H1119" s="34" t="s">
        <v>1414</v>
      </c>
      <c r="I1119" s="34" t="s">
        <v>9</v>
      </c>
      <c r="J1119" s="34" t="s">
        <v>9</v>
      </c>
      <c r="K1119" s="34">
        <v>1373</v>
      </c>
      <c r="L1119" s="34">
        <v>2</v>
      </c>
      <c r="M1119" s="34" t="s">
        <v>10</v>
      </c>
      <c r="N1119" s="34" t="s">
        <v>56</v>
      </c>
      <c r="O1119" s="31"/>
      <c r="P1119" s="34" t="s">
        <v>199</v>
      </c>
      <c r="Q1119" s="82">
        <v>7.5</v>
      </c>
      <c r="R1119" s="31" t="str">
        <f t="shared" si="473"/>
        <v>NA</v>
      </c>
      <c r="S1119" s="34">
        <v>2</v>
      </c>
      <c r="T1119" s="34">
        <v>473</v>
      </c>
      <c r="U1119" s="34" t="s">
        <v>1422</v>
      </c>
      <c r="V1119" s="34">
        <v>2</v>
      </c>
      <c r="W1119" s="34">
        <v>723</v>
      </c>
      <c r="X1119" s="34" t="s">
        <v>69</v>
      </c>
      <c r="Y1119" s="32" t="str">
        <f t="shared" si="486"/>
        <v>NA</v>
      </c>
      <c r="Z1119" s="32" t="str">
        <f t="shared" si="487"/>
        <v>NA</v>
      </c>
      <c r="AA1119" s="83">
        <v>87.83</v>
      </c>
      <c r="AB1119" s="34" t="s">
        <v>9</v>
      </c>
      <c r="AC1119" s="32" t="str">
        <f t="shared" si="474"/>
        <v>NA</v>
      </c>
      <c r="AD1119" s="32">
        <f t="shared" si="475"/>
        <v>87.83</v>
      </c>
      <c r="AE1119" s="32">
        <f t="shared" si="476"/>
        <v>12.410338153250597</v>
      </c>
      <c r="AF1119" s="32">
        <f t="shared" si="488"/>
        <v>12.410338153250597</v>
      </c>
      <c r="AG1119" s="40" t="s">
        <v>8</v>
      </c>
      <c r="AH1119" s="83" t="s">
        <v>9</v>
      </c>
      <c r="AI1119" s="40" t="s">
        <v>8</v>
      </c>
      <c r="AJ1119" s="83" t="s">
        <v>9</v>
      </c>
      <c r="AK1119" s="99">
        <v>21.6</v>
      </c>
      <c r="AL1119" s="83" t="s">
        <v>9</v>
      </c>
      <c r="AM1119" s="32">
        <f t="shared" si="489"/>
        <v>12.410338153250597</v>
      </c>
      <c r="AN1119" s="40">
        <f t="shared" si="490"/>
        <v>12.410338153250597</v>
      </c>
      <c r="AO1119" s="31" t="s">
        <v>2844</v>
      </c>
      <c r="AP1119" s="34">
        <v>2008</v>
      </c>
      <c r="AQ1119" s="34" t="s">
        <v>1560</v>
      </c>
      <c r="AR1119" s="34" t="s">
        <v>11</v>
      </c>
      <c r="AS1119" s="34" t="s">
        <v>1559</v>
      </c>
      <c r="AT1119" s="34" t="s">
        <v>87</v>
      </c>
      <c r="AU1119" s="114" t="str">
        <f t="shared" si="491"/>
        <v>Gao, D., 2008</v>
      </c>
      <c r="AV1119" s="6"/>
      <c r="AW1119" s="43" t="s">
        <v>1706</v>
      </c>
    </row>
    <row r="1120" spans="1:49" s="8" customFormat="1" x14ac:dyDescent="0.3">
      <c r="A1120" s="34" t="s">
        <v>14</v>
      </c>
      <c r="B1120" s="99">
        <v>0.18</v>
      </c>
      <c r="C1120" s="83" t="s">
        <v>8</v>
      </c>
      <c r="D1120" s="31" t="str">
        <f t="shared" si="477"/>
        <v>NA</v>
      </c>
      <c r="E1120" s="32">
        <f t="shared" si="485"/>
        <v>0.18</v>
      </c>
      <c r="F1120" s="40"/>
      <c r="G1120" s="32" t="s">
        <v>8</v>
      </c>
      <c r="H1120" s="34" t="s">
        <v>1414</v>
      </c>
      <c r="I1120" s="34" t="s">
        <v>9</v>
      </c>
      <c r="J1120" s="34" t="s">
        <v>9</v>
      </c>
      <c r="K1120" s="34">
        <v>1373</v>
      </c>
      <c r="L1120" s="34">
        <v>2</v>
      </c>
      <c r="M1120" s="34" t="s">
        <v>10</v>
      </c>
      <c r="N1120" s="34" t="s">
        <v>56</v>
      </c>
      <c r="O1120" s="31"/>
      <c r="P1120" s="34" t="s">
        <v>199</v>
      </c>
      <c r="Q1120" s="82">
        <v>7.5</v>
      </c>
      <c r="R1120" s="31" t="str">
        <f t="shared" si="473"/>
        <v>NA</v>
      </c>
      <c r="S1120" s="34">
        <v>2</v>
      </c>
      <c r="T1120" s="34">
        <v>673</v>
      </c>
      <c r="U1120" s="34" t="s">
        <v>1422</v>
      </c>
      <c r="V1120" s="34">
        <v>2</v>
      </c>
      <c r="W1120" s="34">
        <v>723</v>
      </c>
      <c r="X1120" s="34" t="s">
        <v>69</v>
      </c>
      <c r="Y1120" s="32" t="str">
        <f t="shared" si="486"/>
        <v>NA</v>
      </c>
      <c r="Z1120" s="32" t="str">
        <f t="shared" si="487"/>
        <v>NA</v>
      </c>
      <c r="AA1120" s="83">
        <v>68.7</v>
      </c>
      <c r="AB1120" s="34" t="s">
        <v>9</v>
      </c>
      <c r="AC1120" s="32" t="str">
        <f t="shared" si="474"/>
        <v>NA</v>
      </c>
      <c r="AD1120" s="32">
        <f t="shared" si="475"/>
        <v>68.7</v>
      </c>
      <c r="AE1120" s="32">
        <f t="shared" si="476"/>
        <v>15.866084425036389</v>
      </c>
      <c r="AF1120" s="32">
        <f t="shared" si="488"/>
        <v>15.866084425036389</v>
      </c>
      <c r="AG1120" s="40" t="s">
        <v>8</v>
      </c>
      <c r="AH1120" s="83" t="s">
        <v>9</v>
      </c>
      <c r="AI1120" s="40" t="s">
        <v>8</v>
      </c>
      <c r="AJ1120" s="83" t="s">
        <v>9</v>
      </c>
      <c r="AK1120" s="99">
        <v>45.9</v>
      </c>
      <c r="AL1120" s="83" t="s">
        <v>9</v>
      </c>
      <c r="AM1120" s="32">
        <f t="shared" si="489"/>
        <v>15.866084425036389</v>
      </c>
      <c r="AN1120" s="40">
        <f t="shared" si="490"/>
        <v>15.866084425036389</v>
      </c>
      <c r="AO1120" s="31" t="s">
        <v>2844</v>
      </c>
      <c r="AP1120" s="34">
        <v>2008</v>
      </c>
      <c r="AQ1120" s="34" t="s">
        <v>1560</v>
      </c>
      <c r="AR1120" s="34" t="s">
        <v>11</v>
      </c>
      <c r="AS1120" s="34" t="s">
        <v>1559</v>
      </c>
      <c r="AT1120" s="34" t="s">
        <v>87</v>
      </c>
      <c r="AU1120" s="114" t="str">
        <f t="shared" si="491"/>
        <v>Gao, D., 2008</v>
      </c>
      <c r="AV1120" s="6"/>
      <c r="AW1120" s="43" t="s">
        <v>1706</v>
      </c>
    </row>
    <row r="1121" spans="1:49" s="8" customFormat="1" x14ac:dyDescent="0.3">
      <c r="A1121" s="34" t="s">
        <v>14</v>
      </c>
      <c r="B1121" s="99">
        <v>0.18</v>
      </c>
      <c r="C1121" s="83" t="s">
        <v>8</v>
      </c>
      <c r="D1121" s="31" t="str">
        <f t="shared" si="477"/>
        <v>NA</v>
      </c>
      <c r="E1121" s="32">
        <f t="shared" si="485"/>
        <v>0.18</v>
      </c>
      <c r="F1121" s="40"/>
      <c r="G1121" s="32" t="s">
        <v>8</v>
      </c>
      <c r="H1121" s="34" t="s">
        <v>1414</v>
      </c>
      <c r="I1121" s="34" t="s">
        <v>9</v>
      </c>
      <c r="J1121" s="34" t="s">
        <v>9</v>
      </c>
      <c r="K1121" s="34">
        <v>1373</v>
      </c>
      <c r="L1121" s="34">
        <v>2</v>
      </c>
      <c r="M1121" s="34" t="s">
        <v>10</v>
      </c>
      <c r="N1121" s="34" t="s">
        <v>56</v>
      </c>
      <c r="O1121" s="31"/>
      <c r="P1121" s="34" t="s">
        <v>199</v>
      </c>
      <c r="Q1121" s="82">
        <v>7.5</v>
      </c>
      <c r="R1121" s="31" t="str">
        <f t="shared" si="473"/>
        <v>NA</v>
      </c>
      <c r="S1121" s="34">
        <v>2</v>
      </c>
      <c r="T1121" s="34">
        <v>1073</v>
      </c>
      <c r="U1121" s="34" t="s">
        <v>1422</v>
      </c>
      <c r="V1121" s="34">
        <v>2</v>
      </c>
      <c r="W1121" s="34">
        <v>723</v>
      </c>
      <c r="X1121" s="34" t="s">
        <v>69</v>
      </c>
      <c r="Y1121" s="32" t="str">
        <f t="shared" si="486"/>
        <v>NA</v>
      </c>
      <c r="Z1121" s="32" t="str">
        <f t="shared" si="487"/>
        <v>NA</v>
      </c>
      <c r="AA1121" s="83">
        <v>36.22</v>
      </c>
      <c r="AB1121" s="34" t="s">
        <v>9</v>
      </c>
      <c r="AC1121" s="32" t="str">
        <f t="shared" si="474"/>
        <v>NA</v>
      </c>
      <c r="AD1121" s="32">
        <f t="shared" si="475"/>
        <v>36.22</v>
      </c>
      <c r="AE1121" s="32">
        <f t="shared" si="476"/>
        <v>30.093870789618997</v>
      </c>
      <c r="AF1121" s="32">
        <f t="shared" si="488"/>
        <v>30.093870789618997</v>
      </c>
      <c r="AG1121" s="40" t="s">
        <v>8</v>
      </c>
      <c r="AH1121" s="83" t="s">
        <v>9</v>
      </c>
      <c r="AI1121" s="40" t="s">
        <v>8</v>
      </c>
      <c r="AJ1121" s="83" t="s">
        <v>9</v>
      </c>
      <c r="AK1121" s="99">
        <v>137.30000000000001</v>
      </c>
      <c r="AL1121" s="83" t="s">
        <v>9</v>
      </c>
      <c r="AM1121" s="32">
        <f t="shared" si="489"/>
        <v>30.093870789618997</v>
      </c>
      <c r="AN1121" s="40">
        <f t="shared" si="490"/>
        <v>30.093870789618997</v>
      </c>
      <c r="AO1121" s="31" t="s">
        <v>2844</v>
      </c>
      <c r="AP1121" s="34">
        <v>2008</v>
      </c>
      <c r="AQ1121" s="34" t="s">
        <v>1560</v>
      </c>
      <c r="AR1121" s="34" t="s">
        <v>11</v>
      </c>
      <c r="AS1121" s="34" t="s">
        <v>1559</v>
      </c>
      <c r="AT1121" s="34" t="s">
        <v>87</v>
      </c>
      <c r="AU1121" s="114" t="str">
        <f t="shared" si="491"/>
        <v>Gao, D., 2008</v>
      </c>
      <c r="AV1121" s="6"/>
      <c r="AW1121" s="43" t="s">
        <v>1706</v>
      </c>
    </row>
    <row r="1122" spans="1:49" s="8" customFormat="1" x14ac:dyDescent="0.3">
      <c r="A1122" s="31" t="s">
        <v>2439</v>
      </c>
      <c r="B1122" s="99">
        <v>0.5</v>
      </c>
      <c r="C1122" s="83">
        <v>0.5</v>
      </c>
      <c r="D1122" s="31">
        <f t="shared" si="477"/>
        <v>0</v>
      </c>
      <c r="E1122" s="32">
        <f t="shared" si="485"/>
        <v>0.5</v>
      </c>
      <c r="F1122" s="99">
        <v>200</v>
      </c>
      <c r="G1122" s="32">
        <f>IF(AND(B1122="NA",F1122&lt;&gt;"NA"),F1122*100/C1122,F1122*100/B1122)</f>
        <v>40000</v>
      </c>
      <c r="H1122" s="34" t="s">
        <v>15</v>
      </c>
      <c r="I1122" s="34" t="s">
        <v>1565</v>
      </c>
      <c r="J1122" s="34" t="s">
        <v>9</v>
      </c>
      <c r="K1122" s="34">
        <v>673</v>
      </c>
      <c r="L1122" s="34">
        <v>4</v>
      </c>
      <c r="M1122" s="34" t="s">
        <v>24</v>
      </c>
      <c r="N1122" s="34" t="s">
        <v>56</v>
      </c>
      <c r="O1122" s="31"/>
      <c r="P1122" s="34" t="s">
        <v>199</v>
      </c>
      <c r="Q1122" s="82">
        <v>6.1</v>
      </c>
      <c r="R1122" s="31" t="str">
        <f t="shared" si="473"/>
        <v>NA</v>
      </c>
      <c r="S1122" s="34">
        <v>4</v>
      </c>
      <c r="T1122" s="34">
        <v>673</v>
      </c>
      <c r="U1122" s="34" t="s">
        <v>1422</v>
      </c>
      <c r="V1122" s="34">
        <v>2</v>
      </c>
      <c r="W1122" s="34">
        <v>473</v>
      </c>
      <c r="X1122" s="34" t="s">
        <v>95</v>
      </c>
      <c r="Y1122" s="32" t="str">
        <f t="shared" si="486"/>
        <v>NA</v>
      </c>
      <c r="Z1122" s="32">
        <f t="shared" si="487"/>
        <v>1.0880000000000001</v>
      </c>
      <c r="AA1122" s="83">
        <v>64</v>
      </c>
      <c r="AB1122" s="34" t="s">
        <v>9</v>
      </c>
      <c r="AC1122" s="32" t="str">
        <f t="shared" si="474"/>
        <v>NA</v>
      </c>
      <c r="AD1122" s="32">
        <f t="shared" si="475"/>
        <v>64</v>
      </c>
      <c r="AE1122" s="32" t="str">
        <f t="shared" si="476"/>
        <v>NA</v>
      </c>
      <c r="AF1122" s="32">
        <f t="shared" si="488"/>
        <v>17</v>
      </c>
      <c r="AG1122" s="99">
        <v>17</v>
      </c>
      <c r="AH1122" s="83" t="s">
        <v>9</v>
      </c>
      <c r="AI1122" s="40" t="s">
        <v>8</v>
      </c>
      <c r="AJ1122" s="83" t="s">
        <v>9</v>
      </c>
      <c r="AK1122" s="40" t="s">
        <v>8</v>
      </c>
      <c r="AL1122" s="83" t="s">
        <v>9</v>
      </c>
      <c r="AM1122" s="32">
        <f t="shared" si="489"/>
        <v>17</v>
      </c>
      <c r="AN1122" s="40">
        <f t="shared" si="490"/>
        <v>17</v>
      </c>
      <c r="AO1122" s="31" t="s">
        <v>2844</v>
      </c>
      <c r="AP1122" s="34">
        <v>2008</v>
      </c>
      <c r="AQ1122" s="34" t="s">
        <v>1562</v>
      </c>
      <c r="AR1122" s="34" t="s">
        <v>829</v>
      </c>
      <c r="AS1122" s="34" t="s">
        <v>1561</v>
      </c>
      <c r="AT1122" s="34" t="s">
        <v>21</v>
      </c>
      <c r="AU1122" s="114" t="str">
        <f t="shared" si="491"/>
        <v>Giraudon, J.-M., 2008</v>
      </c>
      <c r="AV1122" s="6"/>
      <c r="AW1122" s="43" t="s">
        <v>817</v>
      </c>
    </row>
    <row r="1123" spans="1:49" s="8" customFormat="1" x14ac:dyDescent="0.3">
      <c r="A1123" s="31" t="s">
        <v>2439</v>
      </c>
      <c r="B1123" s="99">
        <v>0.5</v>
      </c>
      <c r="C1123" s="83">
        <v>0.5</v>
      </c>
      <c r="D1123" s="31">
        <f t="shared" si="477"/>
        <v>0</v>
      </c>
      <c r="E1123" s="32">
        <f t="shared" si="485"/>
        <v>0.5</v>
      </c>
      <c r="F1123" s="99">
        <v>95</v>
      </c>
      <c r="G1123" s="32">
        <f>IF(AND(B1123="NA",F1123&lt;&gt;"NA"),F1123*100/C1123,F1123*100/B1123)</f>
        <v>19000</v>
      </c>
      <c r="H1123" s="34" t="s">
        <v>15</v>
      </c>
      <c r="I1123" s="34" t="s">
        <v>1565</v>
      </c>
      <c r="J1123" s="34" t="s">
        <v>9</v>
      </c>
      <c r="K1123" s="34">
        <v>873</v>
      </c>
      <c r="L1123" s="34">
        <v>4</v>
      </c>
      <c r="M1123" s="34" t="s">
        <v>24</v>
      </c>
      <c r="N1123" s="34" t="s">
        <v>56</v>
      </c>
      <c r="O1123" s="31"/>
      <c r="P1123" s="34" t="s">
        <v>199</v>
      </c>
      <c r="Q1123" s="82">
        <v>6.1</v>
      </c>
      <c r="R1123" s="31" t="str">
        <f t="shared" si="473"/>
        <v>NA</v>
      </c>
      <c r="S1123" s="34">
        <v>4</v>
      </c>
      <c r="T1123" s="34">
        <v>673</v>
      </c>
      <c r="U1123" s="34" t="s">
        <v>1422</v>
      </c>
      <c r="V1123" s="34">
        <v>2</v>
      </c>
      <c r="W1123" s="34">
        <v>473</v>
      </c>
      <c r="X1123" s="34" t="s">
        <v>95</v>
      </c>
      <c r="Y1123" s="32" t="str">
        <f t="shared" si="486"/>
        <v>NA</v>
      </c>
      <c r="Z1123" s="32">
        <f t="shared" si="487"/>
        <v>1.1200000000000001</v>
      </c>
      <c r="AA1123" s="83">
        <v>40</v>
      </c>
      <c r="AB1123" s="34" t="s">
        <v>9</v>
      </c>
      <c r="AC1123" s="32" t="str">
        <f t="shared" si="474"/>
        <v>NA</v>
      </c>
      <c r="AD1123" s="32">
        <f t="shared" si="475"/>
        <v>40</v>
      </c>
      <c r="AE1123" s="32" t="str">
        <f t="shared" si="476"/>
        <v>NA</v>
      </c>
      <c r="AF1123" s="32">
        <f t="shared" si="488"/>
        <v>28</v>
      </c>
      <c r="AG1123" s="99">
        <v>28</v>
      </c>
      <c r="AH1123" s="83" t="s">
        <v>9</v>
      </c>
      <c r="AI1123" s="40" t="s">
        <v>8</v>
      </c>
      <c r="AJ1123" s="83" t="s">
        <v>9</v>
      </c>
      <c r="AK1123" s="40" t="s">
        <v>8</v>
      </c>
      <c r="AL1123" s="83" t="s">
        <v>9</v>
      </c>
      <c r="AM1123" s="32">
        <f t="shared" si="489"/>
        <v>28</v>
      </c>
      <c r="AN1123" s="40">
        <f t="shared" si="490"/>
        <v>28</v>
      </c>
      <c r="AO1123" s="31" t="s">
        <v>2844</v>
      </c>
      <c r="AP1123" s="34">
        <v>2008</v>
      </c>
      <c r="AQ1123" s="34" t="s">
        <v>1562</v>
      </c>
      <c r="AR1123" s="34" t="s">
        <v>829</v>
      </c>
      <c r="AS1123" s="34" t="s">
        <v>1561</v>
      </c>
      <c r="AT1123" s="34" t="s">
        <v>21</v>
      </c>
      <c r="AU1123" s="114" t="str">
        <f t="shared" si="491"/>
        <v>Giraudon, J.-M., 2008</v>
      </c>
      <c r="AV1123" s="6"/>
      <c r="AW1123" s="43" t="s">
        <v>817</v>
      </c>
    </row>
    <row r="1124" spans="1:49" s="8" customFormat="1" x14ac:dyDescent="0.3">
      <c r="A1124" s="31" t="s">
        <v>2439</v>
      </c>
      <c r="B1124" s="99">
        <v>0.5</v>
      </c>
      <c r="C1124" s="83">
        <v>0.5</v>
      </c>
      <c r="D1124" s="31">
        <f t="shared" si="477"/>
        <v>0</v>
      </c>
      <c r="E1124" s="32">
        <f t="shared" si="485"/>
        <v>0.5</v>
      </c>
      <c r="F1124" s="99">
        <v>183</v>
      </c>
      <c r="G1124" s="32">
        <f>IF(AND(B1124="NA",F1124&lt;&gt;"NA"),F1124*100/C1124,F1124*100/B1124)</f>
        <v>36600</v>
      </c>
      <c r="H1124" s="34" t="s">
        <v>37</v>
      </c>
      <c r="I1124" s="34" t="s">
        <v>1566</v>
      </c>
      <c r="J1124" s="34" t="s">
        <v>9</v>
      </c>
      <c r="K1124" s="34">
        <v>673</v>
      </c>
      <c r="L1124" s="34">
        <v>4</v>
      </c>
      <c r="M1124" s="34" t="s">
        <v>24</v>
      </c>
      <c r="N1124" s="34" t="s">
        <v>56</v>
      </c>
      <c r="O1124" s="31"/>
      <c r="P1124" s="34" t="s">
        <v>199</v>
      </c>
      <c r="Q1124" s="82">
        <v>6.1</v>
      </c>
      <c r="R1124" s="31" t="str">
        <f t="shared" si="473"/>
        <v>NA</v>
      </c>
      <c r="S1124" s="34">
        <v>4</v>
      </c>
      <c r="T1124" s="34">
        <v>673</v>
      </c>
      <c r="U1124" s="34" t="s">
        <v>1422</v>
      </c>
      <c r="V1124" s="34">
        <v>2</v>
      </c>
      <c r="W1124" s="34">
        <v>473</v>
      </c>
      <c r="X1124" s="34" t="s">
        <v>95</v>
      </c>
      <c r="Y1124" s="32" t="str">
        <f t="shared" si="486"/>
        <v>NA</v>
      </c>
      <c r="Z1124" s="32">
        <f t="shared" si="487"/>
        <v>1.1000000000000001</v>
      </c>
      <c r="AA1124" s="83">
        <v>50</v>
      </c>
      <c r="AB1124" s="34" t="s">
        <v>9</v>
      </c>
      <c r="AC1124" s="32" t="str">
        <f t="shared" si="474"/>
        <v>NA</v>
      </c>
      <c r="AD1124" s="32">
        <f t="shared" si="475"/>
        <v>50</v>
      </c>
      <c r="AE1124" s="32" t="str">
        <f t="shared" si="476"/>
        <v>NA</v>
      </c>
      <c r="AF1124" s="32">
        <f t="shared" si="488"/>
        <v>22</v>
      </c>
      <c r="AG1124" s="99">
        <v>22</v>
      </c>
      <c r="AH1124" s="83" t="s">
        <v>9</v>
      </c>
      <c r="AI1124" s="40" t="s">
        <v>8</v>
      </c>
      <c r="AJ1124" s="83" t="s">
        <v>9</v>
      </c>
      <c r="AK1124" s="40" t="s">
        <v>8</v>
      </c>
      <c r="AL1124" s="83" t="s">
        <v>9</v>
      </c>
      <c r="AM1124" s="32">
        <f t="shared" si="489"/>
        <v>22</v>
      </c>
      <c r="AN1124" s="40">
        <f t="shared" si="490"/>
        <v>22</v>
      </c>
      <c r="AO1124" s="31" t="s">
        <v>2844</v>
      </c>
      <c r="AP1124" s="34">
        <v>2008</v>
      </c>
      <c r="AQ1124" s="34" t="s">
        <v>1562</v>
      </c>
      <c r="AR1124" s="34" t="s">
        <v>829</v>
      </c>
      <c r="AS1124" s="34" t="s">
        <v>1561</v>
      </c>
      <c r="AT1124" s="34" t="s">
        <v>21</v>
      </c>
      <c r="AU1124" s="114" t="str">
        <f t="shared" si="491"/>
        <v>Giraudon, J.-M., 2008</v>
      </c>
      <c r="AV1124" s="34"/>
      <c r="AW1124" s="43" t="s">
        <v>1713</v>
      </c>
    </row>
    <row r="1125" spans="1:49" s="8" customFormat="1" x14ac:dyDescent="0.3">
      <c r="A1125" s="31" t="s">
        <v>2439</v>
      </c>
      <c r="B1125" s="99">
        <v>0.5</v>
      </c>
      <c r="C1125" s="83">
        <v>0.5</v>
      </c>
      <c r="D1125" s="31">
        <f t="shared" si="477"/>
        <v>0</v>
      </c>
      <c r="E1125" s="32">
        <f t="shared" si="485"/>
        <v>0.5</v>
      </c>
      <c r="F1125" s="99">
        <v>80</v>
      </c>
      <c r="G1125" s="32">
        <f>IF(AND(B1125="NA",F1125&lt;&gt;"NA"),F1125*100/C1125,F1125*100/B1125)</f>
        <v>16000</v>
      </c>
      <c r="H1125" s="34" t="s">
        <v>37</v>
      </c>
      <c r="I1125" s="34" t="s">
        <v>1566</v>
      </c>
      <c r="J1125" s="34" t="s">
        <v>9</v>
      </c>
      <c r="K1125" s="34">
        <v>873</v>
      </c>
      <c r="L1125" s="34">
        <v>4</v>
      </c>
      <c r="M1125" s="34" t="s">
        <v>24</v>
      </c>
      <c r="N1125" s="34" t="s">
        <v>56</v>
      </c>
      <c r="O1125" s="31"/>
      <c r="P1125" s="34" t="s">
        <v>199</v>
      </c>
      <c r="Q1125" s="82">
        <v>6.1</v>
      </c>
      <c r="R1125" s="31" t="str">
        <f t="shared" si="473"/>
        <v>NA</v>
      </c>
      <c r="S1125" s="34">
        <v>4</v>
      </c>
      <c r="T1125" s="34">
        <v>673</v>
      </c>
      <c r="U1125" s="34" t="s">
        <v>1422</v>
      </c>
      <c r="V1125" s="34">
        <v>2</v>
      </c>
      <c r="W1125" s="34">
        <v>473</v>
      </c>
      <c r="X1125" s="34" t="s">
        <v>95</v>
      </c>
      <c r="Y1125" s="32" t="str">
        <f t="shared" si="486"/>
        <v>NA</v>
      </c>
      <c r="Z1125" s="32">
        <f t="shared" si="487"/>
        <v>1.1020000000000001</v>
      </c>
      <c r="AA1125" s="83">
        <v>38</v>
      </c>
      <c r="AB1125" s="34" t="s">
        <v>9</v>
      </c>
      <c r="AC1125" s="32" t="str">
        <f t="shared" si="474"/>
        <v>NA</v>
      </c>
      <c r="AD1125" s="32">
        <f t="shared" si="475"/>
        <v>38</v>
      </c>
      <c r="AE1125" s="32" t="str">
        <f t="shared" si="476"/>
        <v>NA</v>
      </c>
      <c r="AF1125" s="32">
        <f t="shared" si="488"/>
        <v>29</v>
      </c>
      <c r="AG1125" s="99">
        <v>29</v>
      </c>
      <c r="AH1125" s="83" t="s">
        <v>9</v>
      </c>
      <c r="AI1125" s="40" t="s">
        <v>8</v>
      </c>
      <c r="AJ1125" s="83" t="s">
        <v>9</v>
      </c>
      <c r="AK1125" s="40" t="s">
        <v>8</v>
      </c>
      <c r="AL1125" s="83" t="s">
        <v>9</v>
      </c>
      <c r="AM1125" s="32">
        <f t="shared" si="489"/>
        <v>29</v>
      </c>
      <c r="AN1125" s="40">
        <f t="shared" si="490"/>
        <v>29</v>
      </c>
      <c r="AO1125" s="31" t="s">
        <v>2844</v>
      </c>
      <c r="AP1125" s="34">
        <v>2008</v>
      </c>
      <c r="AQ1125" s="34" t="s">
        <v>1562</v>
      </c>
      <c r="AR1125" s="34" t="s">
        <v>829</v>
      </c>
      <c r="AS1125" s="34" t="s">
        <v>1561</v>
      </c>
      <c r="AT1125" s="34" t="s">
        <v>21</v>
      </c>
      <c r="AU1125" s="114" t="str">
        <f t="shared" si="491"/>
        <v>Giraudon, J.-M., 2008</v>
      </c>
      <c r="AV1125" s="34"/>
      <c r="AW1125" s="43" t="s">
        <v>1713</v>
      </c>
    </row>
    <row r="1126" spans="1:49" s="8" customFormat="1" ht="15" customHeight="1" x14ac:dyDescent="0.3">
      <c r="A1126" s="31" t="s">
        <v>2439</v>
      </c>
      <c r="B1126" s="99">
        <v>0.5</v>
      </c>
      <c r="C1126" s="83">
        <v>0.5</v>
      </c>
      <c r="D1126" s="31">
        <f t="shared" si="477"/>
        <v>0</v>
      </c>
      <c r="E1126" s="32">
        <f t="shared" si="485"/>
        <v>0.5</v>
      </c>
      <c r="F1126" s="99">
        <v>210</v>
      </c>
      <c r="G1126" s="32">
        <f>IF(AND(B1126="NA",F1126&lt;&gt;"NA"),F1126*100/C1126,F1126*100/B1126)</f>
        <v>42000</v>
      </c>
      <c r="H1126" s="34" t="s">
        <v>37</v>
      </c>
      <c r="I1126" s="34" t="s">
        <v>1564</v>
      </c>
      <c r="J1126" s="34" t="s">
        <v>9</v>
      </c>
      <c r="K1126" s="34">
        <v>773</v>
      </c>
      <c r="L1126" s="34">
        <v>5</v>
      </c>
      <c r="M1126" s="34" t="s">
        <v>24</v>
      </c>
      <c r="N1126" s="34" t="s">
        <v>56</v>
      </c>
      <c r="O1126" s="31"/>
      <c r="P1126" s="34" t="s">
        <v>199</v>
      </c>
      <c r="Q1126" s="82">
        <v>5.9</v>
      </c>
      <c r="R1126" s="31" t="str">
        <f t="shared" si="473"/>
        <v>NA</v>
      </c>
      <c r="S1126" s="34">
        <v>4</v>
      </c>
      <c r="T1126" s="34">
        <v>673</v>
      </c>
      <c r="U1126" s="34" t="s">
        <v>1422</v>
      </c>
      <c r="V1126" s="34">
        <v>2</v>
      </c>
      <c r="W1126" s="34">
        <v>473</v>
      </c>
      <c r="X1126" s="34" t="s">
        <v>95</v>
      </c>
      <c r="Y1126" s="32" t="str">
        <f t="shared" si="486"/>
        <v>NA</v>
      </c>
      <c r="Z1126" s="32">
        <f t="shared" si="487"/>
        <v>1.1759999999999999</v>
      </c>
      <c r="AA1126" s="83">
        <v>14</v>
      </c>
      <c r="AB1126" s="34" t="s">
        <v>9</v>
      </c>
      <c r="AC1126" s="32" t="str">
        <f t="shared" si="474"/>
        <v>NA</v>
      </c>
      <c r="AD1126" s="32">
        <f t="shared" si="475"/>
        <v>14</v>
      </c>
      <c r="AE1126" s="32" t="str">
        <f t="shared" si="476"/>
        <v>NA</v>
      </c>
      <c r="AF1126" s="32">
        <f t="shared" si="488"/>
        <v>84</v>
      </c>
      <c r="AG1126" s="99">
        <v>84</v>
      </c>
      <c r="AH1126" s="83" t="s">
        <v>9</v>
      </c>
      <c r="AI1126" s="40" t="s">
        <v>8</v>
      </c>
      <c r="AJ1126" s="83" t="s">
        <v>9</v>
      </c>
      <c r="AK1126" s="40" t="s">
        <v>8</v>
      </c>
      <c r="AL1126" s="83" t="s">
        <v>9</v>
      </c>
      <c r="AM1126" s="32">
        <f t="shared" si="489"/>
        <v>84</v>
      </c>
      <c r="AN1126" s="40">
        <f t="shared" si="490"/>
        <v>84</v>
      </c>
      <c r="AO1126" s="31" t="s">
        <v>2844</v>
      </c>
      <c r="AP1126" s="34">
        <v>2008</v>
      </c>
      <c r="AQ1126" s="34" t="s">
        <v>1562</v>
      </c>
      <c r="AR1126" s="34" t="s">
        <v>829</v>
      </c>
      <c r="AS1126" s="34" t="s">
        <v>1561</v>
      </c>
      <c r="AT1126" s="34" t="s">
        <v>21</v>
      </c>
      <c r="AU1126" s="114" t="str">
        <f t="shared" si="491"/>
        <v>Giraudon, J.-M., 2008</v>
      </c>
      <c r="AV1126" s="34"/>
      <c r="AW1126" s="43" t="s">
        <v>824</v>
      </c>
    </row>
    <row r="1127" spans="1:49" s="8" customFormat="1" x14ac:dyDescent="0.3">
      <c r="A1127" s="34" t="s">
        <v>14</v>
      </c>
      <c r="B1127" s="99">
        <v>1</v>
      </c>
      <c r="C1127" s="83" t="s">
        <v>8</v>
      </c>
      <c r="D1127" s="31" t="str">
        <f t="shared" si="477"/>
        <v>NA</v>
      </c>
      <c r="E1127" s="32">
        <f t="shared" si="485"/>
        <v>1</v>
      </c>
      <c r="F1127" s="40"/>
      <c r="G1127" s="32" t="s">
        <v>8</v>
      </c>
      <c r="H1127" s="34" t="s">
        <v>1569</v>
      </c>
      <c r="I1127" s="34" t="s">
        <v>1570</v>
      </c>
      <c r="J1127" s="34" t="s">
        <v>9</v>
      </c>
      <c r="K1127" s="34">
        <v>1073</v>
      </c>
      <c r="L1127" s="31"/>
      <c r="M1127" s="34" t="s">
        <v>10</v>
      </c>
      <c r="N1127" s="34" t="s">
        <v>56</v>
      </c>
      <c r="O1127" s="31"/>
      <c r="P1127" s="34" t="s">
        <v>199</v>
      </c>
      <c r="Q1127" s="82">
        <v>8</v>
      </c>
      <c r="R1127" s="31" t="str">
        <f t="shared" si="473"/>
        <v>NA</v>
      </c>
      <c r="S1127" s="31"/>
      <c r="T1127" s="34">
        <v>673</v>
      </c>
      <c r="U1127" s="34" t="s">
        <v>1422</v>
      </c>
      <c r="V1127" s="31"/>
      <c r="W1127" s="34">
        <v>923</v>
      </c>
      <c r="X1127" s="34" t="s">
        <v>29</v>
      </c>
      <c r="Y1127" s="32" t="str">
        <f t="shared" si="486"/>
        <v>NA</v>
      </c>
      <c r="Z1127" s="32" t="str">
        <f t="shared" si="487"/>
        <v>NA</v>
      </c>
      <c r="AA1127" s="32" t="s">
        <v>8</v>
      </c>
      <c r="AB1127" s="34" t="s">
        <v>9</v>
      </c>
      <c r="AC1127" s="32">
        <f t="shared" si="474"/>
        <v>27.25</v>
      </c>
      <c r="AD1127" s="32">
        <f t="shared" si="475"/>
        <v>27.25</v>
      </c>
      <c r="AE1127" s="32" t="str">
        <f t="shared" si="476"/>
        <v>NA</v>
      </c>
      <c r="AF1127" s="32" t="str">
        <f t="shared" si="488"/>
        <v>NA</v>
      </c>
      <c r="AG1127" s="40" t="s">
        <v>8</v>
      </c>
      <c r="AH1127" s="83" t="s">
        <v>9</v>
      </c>
      <c r="AI1127" s="40" t="s">
        <v>8</v>
      </c>
      <c r="AJ1127" s="83" t="s">
        <v>9</v>
      </c>
      <c r="AK1127" s="99">
        <v>40</v>
      </c>
      <c r="AL1127" s="83" t="s">
        <v>9</v>
      </c>
      <c r="AM1127" s="32">
        <f t="shared" si="489"/>
        <v>40</v>
      </c>
      <c r="AN1127" s="40">
        <f t="shared" si="490"/>
        <v>40</v>
      </c>
      <c r="AO1127" s="31" t="s">
        <v>2844</v>
      </c>
      <c r="AP1127" s="34">
        <v>2008</v>
      </c>
      <c r="AQ1127" s="34" t="s">
        <v>1568</v>
      </c>
      <c r="AR1127" s="34" t="s">
        <v>19</v>
      </c>
      <c r="AS1127" s="34" t="s">
        <v>1567</v>
      </c>
      <c r="AT1127" s="34" t="s">
        <v>21</v>
      </c>
      <c r="AU1127" s="114" t="str">
        <f t="shared" si="491"/>
        <v>Costa, L.O.O., 2008</v>
      </c>
      <c r="AV1127" s="34" t="s">
        <v>1572</v>
      </c>
      <c r="AW1127" s="43" t="s">
        <v>1714</v>
      </c>
    </row>
    <row r="1128" spans="1:49" s="8" customFormat="1" x14ac:dyDescent="0.3">
      <c r="A1128" s="34" t="s">
        <v>14</v>
      </c>
      <c r="B1128" s="99">
        <v>1</v>
      </c>
      <c r="C1128" s="83" t="s">
        <v>8</v>
      </c>
      <c r="D1128" s="31" t="str">
        <f t="shared" si="477"/>
        <v>NA</v>
      </c>
      <c r="E1128" s="32">
        <f t="shared" si="485"/>
        <v>1</v>
      </c>
      <c r="F1128" s="40"/>
      <c r="G1128" s="32" t="s">
        <v>8</v>
      </c>
      <c r="H1128" s="34" t="s">
        <v>86</v>
      </c>
      <c r="I1128" s="34" t="s">
        <v>1571</v>
      </c>
      <c r="J1128" s="34" t="s">
        <v>9</v>
      </c>
      <c r="K1128" s="34">
        <v>1073</v>
      </c>
      <c r="L1128" s="31"/>
      <c r="M1128" s="34" t="s">
        <v>10</v>
      </c>
      <c r="N1128" s="34" t="s">
        <v>56</v>
      </c>
      <c r="O1128" s="31"/>
      <c r="P1128" s="34" t="s">
        <v>199</v>
      </c>
      <c r="Q1128" s="82">
        <v>6</v>
      </c>
      <c r="R1128" s="31" t="str">
        <f t="shared" si="473"/>
        <v>NA</v>
      </c>
      <c r="S1128" s="31"/>
      <c r="T1128" s="34">
        <v>673</v>
      </c>
      <c r="U1128" s="34" t="s">
        <v>1422</v>
      </c>
      <c r="V1128" s="31"/>
      <c r="W1128" s="34">
        <v>923</v>
      </c>
      <c r="X1128" s="34" t="s">
        <v>29</v>
      </c>
      <c r="Y1128" s="32" t="str">
        <f t="shared" si="486"/>
        <v>NA</v>
      </c>
      <c r="Z1128" s="32" t="str">
        <f t="shared" si="487"/>
        <v>NA</v>
      </c>
      <c r="AA1128" s="32" t="s">
        <v>8</v>
      </c>
      <c r="AB1128" s="34" t="s">
        <v>9</v>
      </c>
      <c r="AC1128" s="32">
        <f t="shared" si="474"/>
        <v>43.6</v>
      </c>
      <c r="AD1128" s="32">
        <f t="shared" si="475"/>
        <v>43.6</v>
      </c>
      <c r="AE1128" s="32" t="str">
        <f t="shared" si="476"/>
        <v>NA</v>
      </c>
      <c r="AF1128" s="32" t="str">
        <f t="shared" si="488"/>
        <v>NA</v>
      </c>
      <c r="AG1128" s="40" t="s">
        <v>8</v>
      </c>
      <c r="AH1128" s="83" t="s">
        <v>9</v>
      </c>
      <c r="AI1128" s="40" t="s">
        <v>8</v>
      </c>
      <c r="AJ1128" s="83" t="s">
        <v>9</v>
      </c>
      <c r="AK1128" s="99">
        <v>25</v>
      </c>
      <c r="AL1128" s="83" t="s">
        <v>9</v>
      </c>
      <c r="AM1128" s="32">
        <f t="shared" si="489"/>
        <v>25</v>
      </c>
      <c r="AN1128" s="40">
        <f t="shared" si="490"/>
        <v>25</v>
      </c>
      <c r="AO1128" s="31" t="s">
        <v>2844</v>
      </c>
      <c r="AP1128" s="34">
        <v>2008</v>
      </c>
      <c r="AQ1128" s="34" t="s">
        <v>1568</v>
      </c>
      <c r="AR1128" s="34" t="s">
        <v>19</v>
      </c>
      <c r="AS1128" s="34" t="s">
        <v>1567</v>
      </c>
      <c r="AT1128" s="34" t="s">
        <v>21</v>
      </c>
      <c r="AU1128" s="114" t="str">
        <f t="shared" si="491"/>
        <v>Costa, L.O.O., 2008</v>
      </c>
      <c r="AV1128" s="34" t="s">
        <v>1573</v>
      </c>
      <c r="AW1128" s="43" t="s">
        <v>838</v>
      </c>
    </row>
    <row r="1129" spans="1:49" s="8" customFormat="1" x14ac:dyDescent="0.3">
      <c r="A1129" s="31" t="s">
        <v>2439</v>
      </c>
      <c r="B1129" s="40" t="s">
        <v>8</v>
      </c>
      <c r="C1129" s="83">
        <v>7.8</v>
      </c>
      <c r="D1129" s="31" t="str">
        <f t="shared" si="477"/>
        <v>NA</v>
      </c>
      <c r="E1129" s="32">
        <f t="shared" si="485"/>
        <v>7.8</v>
      </c>
      <c r="F1129" s="99">
        <v>905</v>
      </c>
      <c r="G1129" s="32">
        <f>IF(AND(B1129="NA",F1129&lt;&gt;"NA"),F1129*100/C1129,F1129*100/B1129)</f>
        <v>11602.564102564103</v>
      </c>
      <c r="H1129" s="34" t="s">
        <v>63</v>
      </c>
      <c r="I1129" s="34" t="s">
        <v>1577</v>
      </c>
      <c r="J1129" s="34" t="s">
        <v>1579</v>
      </c>
      <c r="K1129" s="31"/>
      <c r="L1129" s="31"/>
      <c r="M1129" s="34" t="s">
        <v>24</v>
      </c>
      <c r="N1129" s="34" t="s">
        <v>1016</v>
      </c>
      <c r="O1129" s="31"/>
      <c r="P1129" s="34" t="s">
        <v>199</v>
      </c>
      <c r="Q1129" s="31"/>
      <c r="R1129" s="31" t="str">
        <f t="shared" si="473"/>
        <v>NA</v>
      </c>
      <c r="S1129" s="31"/>
      <c r="T1129" s="31"/>
      <c r="U1129" s="31" t="s">
        <v>8</v>
      </c>
      <c r="V1129" s="31"/>
      <c r="W1129" s="31"/>
      <c r="X1129" s="34" t="s">
        <v>29</v>
      </c>
      <c r="Y1129" s="32" t="str">
        <f t="shared" si="486"/>
        <v>NA</v>
      </c>
      <c r="Z1129" s="32" t="str">
        <f t="shared" si="487"/>
        <v>NA</v>
      </c>
      <c r="AA1129" s="32" t="s">
        <v>8</v>
      </c>
      <c r="AB1129" s="34" t="s">
        <v>9</v>
      </c>
      <c r="AC1129" s="32">
        <f t="shared" si="474"/>
        <v>10.9</v>
      </c>
      <c r="AD1129" s="32">
        <f t="shared" si="475"/>
        <v>10.9</v>
      </c>
      <c r="AE1129" s="32" t="str">
        <f t="shared" si="476"/>
        <v>NA</v>
      </c>
      <c r="AF1129" s="32" t="str">
        <f t="shared" si="488"/>
        <v>NA</v>
      </c>
      <c r="AG1129" s="40" t="s">
        <v>8</v>
      </c>
      <c r="AH1129" s="83" t="s">
        <v>9</v>
      </c>
      <c r="AI1129" s="40" t="s">
        <v>8</v>
      </c>
      <c r="AJ1129" s="83" t="s">
        <v>9</v>
      </c>
      <c r="AK1129" s="99">
        <v>100</v>
      </c>
      <c r="AL1129" s="83" t="s">
        <v>9</v>
      </c>
      <c r="AM1129" s="32">
        <f t="shared" si="489"/>
        <v>100</v>
      </c>
      <c r="AN1129" s="40">
        <f t="shared" si="490"/>
        <v>100</v>
      </c>
      <c r="AO1129" s="34" t="s">
        <v>2841</v>
      </c>
      <c r="AP1129" s="34">
        <v>2008</v>
      </c>
      <c r="AQ1129" s="34" t="s">
        <v>1576</v>
      </c>
      <c r="AR1129" s="34" t="s">
        <v>1575</v>
      </c>
      <c r="AS1129" s="34" t="s">
        <v>1574</v>
      </c>
      <c r="AT1129" s="34" t="s">
        <v>263</v>
      </c>
      <c r="AU1129" s="114" t="str">
        <f t="shared" si="491"/>
        <v>Amorim, C., 2008</v>
      </c>
      <c r="AV1129" s="34"/>
      <c r="AW1129" s="43"/>
    </row>
    <row r="1130" spans="1:49" s="8" customFormat="1" x14ac:dyDescent="0.3">
      <c r="A1130" s="31" t="s">
        <v>2439</v>
      </c>
      <c r="B1130" s="40" t="s">
        <v>8</v>
      </c>
      <c r="C1130" s="83">
        <v>8.5</v>
      </c>
      <c r="D1130" s="31" t="str">
        <f t="shared" si="477"/>
        <v>NA</v>
      </c>
      <c r="E1130" s="32">
        <f t="shared" si="485"/>
        <v>8.5</v>
      </c>
      <c r="F1130" s="99">
        <v>14</v>
      </c>
      <c r="G1130" s="32">
        <f>IF(AND(B1130="NA",F1130&lt;&gt;"NA"),F1130*100/C1130,F1130*100/B1130)</f>
        <v>164.70588235294119</v>
      </c>
      <c r="H1130" s="34" t="s">
        <v>63</v>
      </c>
      <c r="I1130" s="34" t="s">
        <v>1578</v>
      </c>
      <c r="J1130" s="34" t="s">
        <v>1579</v>
      </c>
      <c r="K1130" s="31"/>
      <c r="L1130" s="31"/>
      <c r="M1130" s="34" t="s">
        <v>24</v>
      </c>
      <c r="N1130" s="34" t="s">
        <v>1016</v>
      </c>
      <c r="O1130" s="31"/>
      <c r="P1130" s="34" t="s">
        <v>199</v>
      </c>
      <c r="Q1130" s="31"/>
      <c r="R1130" s="31" t="str">
        <f t="shared" si="473"/>
        <v>NA</v>
      </c>
      <c r="S1130" s="31"/>
      <c r="T1130" s="31"/>
      <c r="U1130" s="31" t="s">
        <v>8</v>
      </c>
      <c r="V1130" s="31"/>
      <c r="W1130" s="31"/>
      <c r="X1130" s="34" t="s">
        <v>29</v>
      </c>
      <c r="Y1130" s="32" t="str">
        <f t="shared" si="486"/>
        <v>NA</v>
      </c>
      <c r="Z1130" s="32" t="str">
        <f t="shared" si="487"/>
        <v>NA</v>
      </c>
      <c r="AA1130" s="32" t="s">
        <v>8</v>
      </c>
      <c r="AB1130" s="34" t="s">
        <v>9</v>
      </c>
      <c r="AC1130" s="32">
        <f t="shared" si="474"/>
        <v>13.625</v>
      </c>
      <c r="AD1130" s="32">
        <f t="shared" si="475"/>
        <v>13.625</v>
      </c>
      <c r="AE1130" s="32" t="str">
        <f t="shared" si="476"/>
        <v>NA</v>
      </c>
      <c r="AF1130" s="32" t="str">
        <f t="shared" si="488"/>
        <v>NA</v>
      </c>
      <c r="AG1130" s="40" t="s">
        <v>8</v>
      </c>
      <c r="AH1130" s="83" t="s">
        <v>9</v>
      </c>
      <c r="AI1130" s="40" t="s">
        <v>8</v>
      </c>
      <c r="AJ1130" s="83" t="s">
        <v>9</v>
      </c>
      <c r="AK1130" s="99">
        <v>80</v>
      </c>
      <c r="AL1130" s="83" t="s">
        <v>9</v>
      </c>
      <c r="AM1130" s="32">
        <f t="shared" si="489"/>
        <v>80</v>
      </c>
      <c r="AN1130" s="40">
        <f t="shared" si="490"/>
        <v>80</v>
      </c>
      <c r="AO1130" s="34" t="s">
        <v>2841</v>
      </c>
      <c r="AP1130" s="34">
        <v>2008</v>
      </c>
      <c r="AQ1130" s="34" t="s">
        <v>1576</v>
      </c>
      <c r="AR1130" s="34" t="s">
        <v>1575</v>
      </c>
      <c r="AS1130" s="34" t="s">
        <v>1574</v>
      </c>
      <c r="AT1130" s="34" t="s">
        <v>263</v>
      </c>
      <c r="AU1130" s="114" t="str">
        <f t="shared" si="491"/>
        <v>Amorim, C., 2008</v>
      </c>
      <c r="AV1130" s="34"/>
      <c r="AW1130" s="43"/>
    </row>
    <row r="1131" spans="1:49" s="8" customFormat="1" x14ac:dyDescent="0.3">
      <c r="A1131" s="34" t="s">
        <v>14</v>
      </c>
      <c r="B1131" s="40" t="s">
        <v>8</v>
      </c>
      <c r="C1131" s="83">
        <v>1</v>
      </c>
      <c r="D1131" s="31" t="str">
        <f t="shared" si="477"/>
        <v>NA</v>
      </c>
      <c r="E1131" s="32">
        <f t="shared" ref="E1131:E1158" si="492">IF(B1131="NA",C1131,B1131)</f>
        <v>1</v>
      </c>
      <c r="F1131" s="99">
        <v>220</v>
      </c>
      <c r="G1131" s="32">
        <f>IF(AND(B1131="NA",F1131&lt;&gt;"NA"),F1131*100/C1131,F1131*100/B1131)</f>
        <v>22000</v>
      </c>
      <c r="H1131" s="34" t="s">
        <v>22</v>
      </c>
      <c r="I1131" s="34" t="s">
        <v>1583</v>
      </c>
      <c r="J1131" s="34" t="s">
        <v>9</v>
      </c>
      <c r="K1131" s="31"/>
      <c r="L1131" s="31"/>
      <c r="M1131" s="34" t="s">
        <v>10</v>
      </c>
      <c r="N1131" s="34" t="s">
        <v>56</v>
      </c>
      <c r="O1131" s="31"/>
      <c r="P1131" s="34" t="s">
        <v>199</v>
      </c>
      <c r="Q1131" s="82">
        <v>8.5</v>
      </c>
      <c r="R1131" s="31" t="str">
        <f t="shared" si="473"/>
        <v>NA</v>
      </c>
      <c r="S1131" s="34">
        <v>1</v>
      </c>
      <c r="T1131" s="34">
        <v>823</v>
      </c>
      <c r="U1131" s="34" t="s">
        <v>1422</v>
      </c>
      <c r="V1131" s="31"/>
      <c r="W1131" s="34">
        <v>773</v>
      </c>
      <c r="X1131" s="34" t="s">
        <v>95</v>
      </c>
      <c r="Y1131" s="32" t="str">
        <f t="shared" ref="Y1131:Y1158" si="493">IF(AND(X1131="CO Chemisorption",AA1131&lt;&gt;"NA",AG1131&lt;&gt;"NA"),AA1131*AG1131*0.001,"NA")</f>
        <v>NA</v>
      </c>
      <c r="Z1131" s="32" t="str">
        <f t="shared" ref="Z1131:Z1158" si="494">IF(AND(X1131="H2 Chemisorption",AA1131&lt;&gt;"NA",AG1131&lt;&gt;"NA"),AA1131*AG1131*0.001,"NA")</f>
        <v>NA</v>
      </c>
      <c r="AA1131" s="83">
        <v>62.2</v>
      </c>
      <c r="AB1131" s="34" t="s">
        <v>9</v>
      </c>
      <c r="AC1131" s="32" t="str">
        <f t="shared" si="474"/>
        <v>NA</v>
      </c>
      <c r="AD1131" s="32">
        <f t="shared" si="475"/>
        <v>62.2</v>
      </c>
      <c r="AE1131" s="32">
        <f t="shared" si="476"/>
        <v>17.524115755627008</v>
      </c>
      <c r="AF1131" s="32">
        <f t="shared" ref="AF1131:AF1158" si="495">IF(AND(AG1131="NA",AE1131&lt;&gt;"NA"),AE1131,AG1131)</f>
        <v>17.524115755627008</v>
      </c>
      <c r="AG1131" s="40" t="s">
        <v>8</v>
      </c>
      <c r="AH1131" s="83" t="s">
        <v>9</v>
      </c>
      <c r="AI1131" s="40" t="s">
        <v>8</v>
      </c>
      <c r="AJ1131" s="83" t="s">
        <v>9</v>
      </c>
      <c r="AK1131" s="40" t="s">
        <v>8</v>
      </c>
      <c r="AL1131" s="83" t="s">
        <v>9</v>
      </c>
      <c r="AM1131" s="32">
        <f t="shared" ref="AM1131:AM1158" si="496">IF(AND(AF1131="NA",AK1131&lt;&gt;"NA"),AK1131,AF1131)</f>
        <v>17.524115755627008</v>
      </c>
      <c r="AN1131" s="40">
        <f t="shared" ref="AN1131:AN1158" si="497">IF(AND(AM1131="NA",AI1131&lt;&gt;"NA"),AI1131,AM1131)</f>
        <v>17.524115755627008</v>
      </c>
      <c r="AO1131" s="31" t="s">
        <v>2854</v>
      </c>
      <c r="AP1131" s="34">
        <v>2008</v>
      </c>
      <c r="AQ1131" s="34" t="s">
        <v>1581</v>
      </c>
      <c r="AR1131" s="34" t="s">
        <v>19</v>
      </c>
      <c r="AS1131" s="34" t="s">
        <v>1582</v>
      </c>
      <c r="AT1131" s="34" t="s">
        <v>21</v>
      </c>
      <c r="AU1131" s="114" t="str">
        <f t="shared" si="491"/>
        <v>Gaspar, A.B., 2008</v>
      </c>
      <c r="AV1131" s="34"/>
      <c r="AW1131" s="43" t="s">
        <v>827</v>
      </c>
    </row>
    <row r="1132" spans="1:49" s="8" customFormat="1" x14ac:dyDescent="0.3">
      <c r="A1132" s="34" t="s">
        <v>14</v>
      </c>
      <c r="B1132" s="40" t="s">
        <v>8</v>
      </c>
      <c r="C1132" s="83">
        <v>1.1000000000000001</v>
      </c>
      <c r="D1132" s="31" t="str">
        <f t="shared" si="477"/>
        <v>NA</v>
      </c>
      <c r="E1132" s="32">
        <f t="shared" si="492"/>
        <v>1.1000000000000001</v>
      </c>
      <c r="F1132" s="99">
        <v>177</v>
      </c>
      <c r="G1132" s="32">
        <f>IF(AND(B1132="NA",F1132&lt;&gt;"NA"),F1132*100/C1132,F1132*100/B1132)</f>
        <v>16090.90909090909</v>
      </c>
      <c r="H1132" s="34" t="s">
        <v>998</v>
      </c>
      <c r="I1132" s="34" t="s">
        <v>1584</v>
      </c>
      <c r="J1132" s="34" t="s">
        <v>9</v>
      </c>
      <c r="K1132" s="34">
        <v>823</v>
      </c>
      <c r="L1132" s="34">
        <v>4</v>
      </c>
      <c r="M1132" s="34" t="s">
        <v>10</v>
      </c>
      <c r="N1132" s="34" t="s">
        <v>56</v>
      </c>
      <c r="O1132" s="31"/>
      <c r="P1132" s="34" t="s">
        <v>199</v>
      </c>
      <c r="Q1132" s="31"/>
      <c r="R1132" s="31" t="str">
        <f t="shared" si="473"/>
        <v>NA</v>
      </c>
      <c r="S1132" s="34">
        <v>1</v>
      </c>
      <c r="T1132" s="34">
        <v>823</v>
      </c>
      <c r="U1132" s="34" t="s">
        <v>1422</v>
      </c>
      <c r="V1132" s="31"/>
      <c r="W1132" s="34">
        <v>773</v>
      </c>
      <c r="X1132" s="34" t="s">
        <v>95</v>
      </c>
      <c r="Y1132" s="32" t="str">
        <f t="shared" si="493"/>
        <v>NA</v>
      </c>
      <c r="Z1132" s="32" t="str">
        <f t="shared" si="494"/>
        <v>NA</v>
      </c>
      <c r="AA1132" s="83">
        <v>52.5</v>
      </c>
      <c r="AB1132" s="34" t="s">
        <v>9</v>
      </c>
      <c r="AC1132" s="32" t="str">
        <f t="shared" si="474"/>
        <v>NA</v>
      </c>
      <c r="AD1132" s="32">
        <f t="shared" si="475"/>
        <v>52.5</v>
      </c>
      <c r="AE1132" s="32">
        <f t="shared" si="476"/>
        <v>20.761904761904763</v>
      </c>
      <c r="AF1132" s="32">
        <f t="shared" si="495"/>
        <v>20.761904761904763</v>
      </c>
      <c r="AG1132" s="40" t="s">
        <v>8</v>
      </c>
      <c r="AH1132" s="83" t="s">
        <v>9</v>
      </c>
      <c r="AI1132" s="40" t="s">
        <v>8</v>
      </c>
      <c r="AJ1132" s="83" t="s">
        <v>9</v>
      </c>
      <c r="AK1132" s="40" t="s">
        <v>8</v>
      </c>
      <c r="AL1132" s="83" t="s">
        <v>9</v>
      </c>
      <c r="AM1132" s="32">
        <f t="shared" si="496"/>
        <v>20.761904761904763</v>
      </c>
      <c r="AN1132" s="40">
        <f t="shared" si="497"/>
        <v>20.761904761904763</v>
      </c>
      <c r="AO1132" s="31" t="s">
        <v>2854</v>
      </c>
      <c r="AP1132" s="34">
        <v>2008</v>
      </c>
      <c r="AQ1132" s="34" t="s">
        <v>1581</v>
      </c>
      <c r="AR1132" s="34" t="s">
        <v>19</v>
      </c>
      <c r="AS1132" s="34" t="s">
        <v>1582</v>
      </c>
      <c r="AT1132" s="34" t="s">
        <v>21</v>
      </c>
      <c r="AU1132" s="114" t="str">
        <f t="shared" si="491"/>
        <v>Gaspar, A.B., 2008</v>
      </c>
      <c r="AV1132" s="34"/>
      <c r="AW1132" s="43"/>
    </row>
    <row r="1133" spans="1:49" s="8" customFormat="1" x14ac:dyDescent="0.3">
      <c r="A1133" s="34" t="s">
        <v>14</v>
      </c>
      <c r="B1133" s="40" t="s">
        <v>8</v>
      </c>
      <c r="C1133" s="83">
        <v>1.3</v>
      </c>
      <c r="D1133" s="31" t="str">
        <f t="shared" si="477"/>
        <v>NA</v>
      </c>
      <c r="E1133" s="32">
        <f t="shared" si="492"/>
        <v>1.3</v>
      </c>
      <c r="F1133" s="99">
        <v>156</v>
      </c>
      <c r="G1133" s="32">
        <f t="shared" ref="G1133:G1196" si="498">IF(AND(B1133="NA",F1133&lt;&gt;"NA"),F1133*100/C1133,F1133*100/B1133)</f>
        <v>12000</v>
      </c>
      <c r="H1133" s="34" t="s">
        <v>998</v>
      </c>
      <c r="I1133" s="34" t="s">
        <v>1585</v>
      </c>
      <c r="J1133" s="34" t="s">
        <v>9</v>
      </c>
      <c r="K1133" s="34">
        <v>823</v>
      </c>
      <c r="L1133" s="34">
        <v>4</v>
      </c>
      <c r="M1133" s="34" t="s">
        <v>10</v>
      </c>
      <c r="N1133" s="34" t="s">
        <v>56</v>
      </c>
      <c r="O1133" s="31"/>
      <c r="P1133" s="34" t="s">
        <v>199</v>
      </c>
      <c r="Q1133" s="31"/>
      <c r="R1133" s="31" t="str">
        <f t="shared" si="473"/>
        <v>NA</v>
      </c>
      <c r="S1133" s="34">
        <v>1</v>
      </c>
      <c r="T1133" s="34">
        <v>823</v>
      </c>
      <c r="U1133" s="34" t="s">
        <v>1422</v>
      </c>
      <c r="V1133" s="31"/>
      <c r="W1133" s="34">
        <v>773</v>
      </c>
      <c r="X1133" s="34" t="s">
        <v>95</v>
      </c>
      <c r="Y1133" s="32" t="str">
        <f t="shared" si="493"/>
        <v>NA</v>
      </c>
      <c r="Z1133" s="32" t="str">
        <f t="shared" si="494"/>
        <v>NA</v>
      </c>
      <c r="AA1133" s="83">
        <v>39</v>
      </c>
      <c r="AB1133" s="34" t="s">
        <v>9</v>
      </c>
      <c r="AC1133" s="32" t="str">
        <f t="shared" si="474"/>
        <v>NA</v>
      </c>
      <c r="AD1133" s="32">
        <f t="shared" si="475"/>
        <v>39</v>
      </c>
      <c r="AE1133" s="32">
        <f t="shared" si="476"/>
        <v>27.948717948717949</v>
      </c>
      <c r="AF1133" s="32">
        <f t="shared" si="495"/>
        <v>27.948717948717949</v>
      </c>
      <c r="AG1133" s="40" t="s">
        <v>8</v>
      </c>
      <c r="AH1133" s="83" t="s">
        <v>9</v>
      </c>
      <c r="AI1133" s="40" t="s">
        <v>8</v>
      </c>
      <c r="AJ1133" s="83" t="s">
        <v>9</v>
      </c>
      <c r="AK1133" s="40" t="s">
        <v>8</v>
      </c>
      <c r="AL1133" s="83" t="s">
        <v>9</v>
      </c>
      <c r="AM1133" s="32">
        <f t="shared" si="496"/>
        <v>27.948717948717949</v>
      </c>
      <c r="AN1133" s="40">
        <f t="shared" si="497"/>
        <v>27.948717948717949</v>
      </c>
      <c r="AO1133" s="31" t="s">
        <v>2854</v>
      </c>
      <c r="AP1133" s="34">
        <v>2008</v>
      </c>
      <c r="AQ1133" s="34" t="s">
        <v>1581</v>
      </c>
      <c r="AR1133" s="34" t="s">
        <v>19</v>
      </c>
      <c r="AS1133" s="34" t="s">
        <v>1582</v>
      </c>
      <c r="AT1133" s="34" t="s">
        <v>21</v>
      </c>
      <c r="AU1133" s="114" t="str">
        <f t="shared" si="491"/>
        <v>Gaspar, A.B., 2008</v>
      </c>
      <c r="AV1133" s="34"/>
      <c r="AW1133" s="43"/>
    </row>
    <row r="1134" spans="1:49" s="8" customFormat="1" x14ac:dyDescent="0.3">
      <c r="A1134" s="34" t="s">
        <v>88</v>
      </c>
      <c r="B1134" s="99">
        <v>5</v>
      </c>
      <c r="C1134" s="83" t="s">
        <v>8</v>
      </c>
      <c r="D1134" s="31" t="str">
        <f t="shared" si="477"/>
        <v>NA</v>
      </c>
      <c r="E1134" s="32">
        <f t="shared" si="492"/>
        <v>5</v>
      </c>
      <c r="F1134" s="99">
        <v>121</v>
      </c>
      <c r="G1134" s="32">
        <f t="shared" si="498"/>
        <v>2420</v>
      </c>
      <c r="H1134" s="34" t="s">
        <v>22</v>
      </c>
      <c r="I1134" s="34" t="s">
        <v>1587</v>
      </c>
      <c r="J1134" s="34" t="s">
        <v>9</v>
      </c>
      <c r="K1134" s="31"/>
      <c r="L1134" s="31"/>
      <c r="M1134" s="34" t="s">
        <v>245</v>
      </c>
      <c r="N1134" s="34" t="s">
        <v>56</v>
      </c>
      <c r="O1134" s="31"/>
      <c r="P1134" s="34" t="s">
        <v>199</v>
      </c>
      <c r="Q1134" s="82">
        <v>8.5</v>
      </c>
      <c r="R1134" s="31" t="str">
        <f t="shared" si="473"/>
        <v>NA</v>
      </c>
      <c r="S1134" s="31"/>
      <c r="T1134" s="31"/>
      <c r="U1134" s="34" t="s">
        <v>1422</v>
      </c>
      <c r="V1134" s="34">
        <v>0.5</v>
      </c>
      <c r="W1134" s="34">
        <v>393</v>
      </c>
      <c r="X1134" s="34" t="s">
        <v>17</v>
      </c>
      <c r="Y1134" s="32" t="str">
        <f t="shared" si="493"/>
        <v>NA</v>
      </c>
      <c r="Z1134" s="32" t="str">
        <f t="shared" si="494"/>
        <v>NA</v>
      </c>
      <c r="AA1134" s="83">
        <v>24</v>
      </c>
      <c r="AB1134" s="34" t="s">
        <v>9</v>
      </c>
      <c r="AC1134" s="32" t="str">
        <f t="shared" si="474"/>
        <v>NA</v>
      </c>
      <c r="AD1134" s="32">
        <f t="shared" si="475"/>
        <v>24</v>
      </c>
      <c r="AE1134" s="32">
        <f t="shared" si="476"/>
        <v>45.416666666666664</v>
      </c>
      <c r="AF1134" s="32">
        <f t="shared" si="495"/>
        <v>45.416666666666664</v>
      </c>
      <c r="AG1134" s="40" t="s">
        <v>8</v>
      </c>
      <c r="AH1134" s="83" t="s">
        <v>9</v>
      </c>
      <c r="AI1134" s="40" t="s">
        <v>8</v>
      </c>
      <c r="AJ1134" s="83" t="s">
        <v>9</v>
      </c>
      <c r="AK1134" s="40" t="s">
        <v>8</v>
      </c>
      <c r="AL1134" s="83" t="s">
        <v>9</v>
      </c>
      <c r="AM1134" s="32">
        <f t="shared" si="496"/>
        <v>45.416666666666664</v>
      </c>
      <c r="AN1134" s="40">
        <f t="shared" si="497"/>
        <v>45.416666666666664</v>
      </c>
      <c r="AO1134" s="34" t="s">
        <v>2845</v>
      </c>
      <c r="AP1134" s="34">
        <v>2012</v>
      </c>
      <c r="AQ1134" s="34" t="s">
        <v>427</v>
      </c>
      <c r="AR1134" s="34" t="s">
        <v>761</v>
      </c>
      <c r="AS1134" s="34" t="s">
        <v>1586</v>
      </c>
      <c r="AT1134" s="34" t="s">
        <v>179</v>
      </c>
      <c r="AU1134" s="114" t="str">
        <f t="shared" si="491"/>
        <v>Groppo, E., 2012</v>
      </c>
      <c r="AV1134" s="34" t="s">
        <v>1942</v>
      </c>
      <c r="AW1134" s="43" t="s">
        <v>827</v>
      </c>
    </row>
    <row r="1135" spans="1:49" s="8" customFormat="1" x14ac:dyDescent="0.3">
      <c r="A1135" s="34" t="s">
        <v>88</v>
      </c>
      <c r="B1135" s="99">
        <v>5</v>
      </c>
      <c r="C1135" s="83" t="s">
        <v>8</v>
      </c>
      <c r="D1135" s="31" t="str">
        <f t="shared" si="477"/>
        <v>NA</v>
      </c>
      <c r="E1135" s="32">
        <f t="shared" si="492"/>
        <v>5</v>
      </c>
      <c r="F1135" s="99">
        <v>121</v>
      </c>
      <c r="G1135" s="32">
        <f t="shared" si="498"/>
        <v>2420</v>
      </c>
      <c r="H1135" s="34" t="s">
        <v>22</v>
      </c>
      <c r="I1135" s="34" t="s">
        <v>1587</v>
      </c>
      <c r="J1135" s="34" t="s">
        <v>9</v>
      </c>
      <c r="K1135" s="31"/>
      <c r="L1135" s="31"/>
      <c r="M1135" s="34" t="s">
        <v>245</v>
      </c>
      <c r="N1135" s="34" t="s">
        <v>56</v>
      </c>
      <c r="O1135" s="31"/>
      <c r="P1135" s="34" t="s">
        <v>199</v>
      </c>
      <c r="Q1135" s="82">
        <v>8.5</v>
      </c>
      <c r="R1135" s="31" t="str">
        <f t="shared" si="473"/>
        <v>NA</v>
      </c>
      <c r="S1135" s="31"/>
      <c r="T1135" s="31"/>
      <c r="U1135" s="34" t="s">
        <v>1422</v>
      </c>
      <c r="V1135" s="34">
        <v>0.5</v>
      </c>
      <c r="W1135" s="34">
        <v>393</v>
      </c>
      <c r="X1135" s="34" t="s">
        <v>17</v>
      </c>
      <c r="Y1135" s="32" t="str">
        <f t="shared" si="493"/>
        <v>NA</v>
      </c>
      <c r="Z1135" s="32" t="str">
        <f t="shared" si="494"/>
        <v>NA</v>
      </c>
      <c r="AA1135" s="83">
        <v>23</v>
      </c>
      <c r="AB1135" s="34" t="s">
        <v>9</v>
      </c>
      <c r="AC1135" s="32" t="str">
        <f t="shared" si="474"/>
        <v>NA</v>
      </c>
      <c r="AD1135" s="32">
        <f t="shared" si="475"/>
        <v>23</v>
      </c>
      <c r="AE1135" s="32">
        <f t="shared" si="476"/>
        <v>47.391304347826086</v>
      </c>
      <c r="AF1135" s="32">
        <f t="shared" si="495"/>
        <v>47.391304347826086</v>
      </c>
      <c r="AG1135" s="40" t="s">
        <v>8</v>
      </c>
      <c r="AH1135" s="83" t="s">
        <v>9</v>
      </c>
      <c r="AI1135" s="40" t="s">
        <v>8</v>
      </c>
      <c r="AJ1135" s="83" t="s">
        <v>9</v>
      </c>
      <c r="AK1135" s="40" t="s">
        <v>8</v>
      </c>
      <c r="AL1135" s="83" t="s">
        <v>9</v>
      </c>
      <c r="AM1135" s="32">
        <f t="shared" si="496"/>
        <v>47.391304347826086</v>
      </c>
      <c r="AN1135" s="40">
        <f t="shared" si="497"/>
        <v>47.391304347826086</v>
      </c>
      <c r="AO1135" s="34" t="s">
        <v>2845</v>
      </c>
      <c r="AP1135" s="34">
        <v>2012</v>
      </c>
      <c r="AQ1135" s="34" t="s">
        <v>427</v>
      </c>
      <c r="AR1135" s="34" t="s">
        <v>761</v>
      </c>
      <c r="AS1135" s="34" t="s">
        <v>1586</v>
      </c>
      <c r="AT1135" s="34" t="s">
        <v>179</v>
      </c>
      <c r="AU1135" s="114" t="str">
        <f t="shared" si="491"/>
        <v>Groppo, E., 2012</v>
      </c>
      <c r="AV1135" s="34" t="s">
        <v>1943</v>
      </c>
      <c r="AW1135" s="43" t="s">
        <v>827</v>
      </c>
    </row>
    <row r="1136" spans="1:49" s="8" customFormat="1" x14ac:dyDescent="0.3">
      <c r="A1136" s="34" t="s">
        <v>88</v>
      </c>
      <c r="B1136" s="99">
        <v>5</v>
      </c>
      <c r="C1136" s="83" t="s">
        <v>8</v>
      </c>
      <c r="D1136" s="31" t="str">
        <f t="shared" si="477"/>
        <v>NA</v>
      </c>
      <c r="E1136" s="32">
        <f t="shared" si="492"/>
        <v>5</v>
      </c>
      <c r="F1136" s="99">
        <v>121</v>
      </c>
      <c r="G1136" s="32">
        <f t="shared" si="498"/>
        <v>2420</v>
      </c>
      <c r="H1136" s="34" t="s">
        <v>22</v>
      </c>
      <c r="I1136" s="34" t="s">
        <v>1587</v>
      </c>
      <c r="J1136" s="34" t="s">
        <v>9</v>
      </c>
      <c r="K1136" s="31"/>
      <c r="L1136" s="31"/>
      <c r="M1136" s="34" t="s">
        <v>245</v>
      </c>
      <c r="N1136" s="34" t="s">
        <v>56</v>
      </c>
      <c r="O1136" s="31"/>
      <c r="P1136" s="34" t="s">
        <v>199</v>
      </c>
      <c r="Q1136" s="82">
        <v>8.5</v>
      </c>
      <c r="R1136" s="31" t="str">
        <f t="shared" si="473"/>
        <v>NA</v>
      </c>
      <c r="S1136" s="31"/>
      <c r="T1136" s="31"/>
      <c r="U1136" s="34" t="s">
        <v>1422</v>
      </c>
      <c r="V1136" s="34">
        <v>0.5</v>
      </c>
      <c r="W1136" s="34">
        <v>393</v>
      </c>
      <c r="X1136" s="34" t="s">
        <v>17</v>
      </c>
      <c r="Y1136" s="32" t="str">
        <f t="shared" si="493"/>
        <v>NA</v>
      </c>
      <c r="Z1136" s="32" t="str">
        <f t="shared" si="494"/>
        <v>NA</v>
      </c>
      <c r="AA1136" s="83">
        <v>25</v>
      </c>
      <c r="AB1136" s="34" t="s">
        <v>9</v>
      </c>
      <c r="AC1136" s="32" t="str">
        <f t="shared" si="474"/>
        <v>NA</v>
      </c>
      <c r="AD1136" s="32">
        <f t="shared" si="475"/>
        <v>25</v>
      </c>
      <c r="AE1136" s="32">
        <f t="shared" si="476"/>
        <v>43.6</v>
      </c>
      <c r="AF1136" s="32">
        <f t="shared" si="495"/>
        <v>43.6</v>
      </c>
      <c r="AG1136" s="40" t="s">
        <v>8</v>
      </c>
      <c r="AH1136" s="83" t="s">
        <v>9</v>
      </c>
      <c r="AI1136" s="40" t="s">
        <v>8</v>
      </c>
      <c r="AJ1136" s="83" t="s">
        <v>9</v>
      </c>
      <c r="AK1136" s="40" t="s">
        <v>8</v>
      </c>
      <c r="AL1136" s="83" t="s">
        <v>9</v>
      </c>
      <c r="AM1136" s="32">
        <f t="shared" si="496"/>
        <v>43.6</v>
      </c>
      <c r="AN1136" s="40">
        <f t="shared" si="497"/>
        <v>43.6</v>
      </c>
      <c r="AO1136" s="34" t="s">
        <v>2845</v>
      </c>
      <c r="AP1136" s="34">
        <v>2012</v>
      </c>
      <c r="AQ1136" s="34" t="s">
        <v>427</v>
      </c>
      <c r="AR1136" s="34" t="s">
        <v>761</v>
      </c>
      <c r="AS1136" s="34" t="s">
        <v>1586</v>
      </c>
      <c r="AT1136" s="34" t="s">
        <v>179</v>
      </c>
      <c r="AU1136" s="114" t="str">
        <f t="shared" si="491"/>
        <v>Groppo, E., 2012</v>
      </c>
      <c r="AV1136" s="34" t="s">
        <v>1944</v>
      </c>
      <c r="AW1136" s="43" t="s">
        <v>827</v>
      </c>
    </row>
    <row r="1137" spans="1:49" s="8" customFormat="1" x14ac:dyDescent="0.3">
      <c r="A1137" s="31" t="s">
        <v>2439</v>
      </c>
      <c r="B1137" s="99">
        <v>0.5</v>
      </c>
      <c r="C1137" s="83" t="s">
        <v>8</v>
      </c>
      <c r="D1137" s="31" t="str">
        <f t="shared" si="477"/>
        <v>NA</v>
      </c>
      <c r="E1137" s="32">
        <f t="shared" si="492"/>
        <v>0.5</v>
      </c>
      <c r="F1137" s="99">
        <v>247</v>
      </c>
      <c r="G1137" s="32">
        <f t="shared" si="498"/>
        <v>49400</v>
      </c>
      <c r="H1137" s="53" t="s">
        <v>999</v>
      </c>
      <c r="I1137" s="34" t="s">
        <v>1591</v>
      </c>
      <c r="J1137" s="34" t="s">
        <v>9</v>
      </c>
      <c r="K1137" s="34">
        <v>773</v>
      </c>
      <c r="L1137" s="34">
        <v>4</v>
      </c>
      <c r="M1137" s="34" t="s">
        <v>10</v>
      </c>
      <c r="N1137" s="34" t="s">
        <v>1449</v>
      </c>
      <c r="O1137" s="31"/>
      <c r="P1137" s="34" t="s">
        <v>199</v>
      </c>
      <c r="Q1137" s="31"/>
      <c r="R1137" s="31" t="str">
        <f t="shared" si="473"/>
        <v>NA</v>
      </c>
      <c r="S1137" s="34">
        <v>4</v>
      </c>
      <c r="T1137" s="34">
        <v>573</v>
      </c>
      <c r="U1137" s="34" t="s">
        <v>1422</v>
      </c>
      <c r="V1137" s="34">
        <v>3</v>
      </c>
      <c r="W1137" s="34">
        <v>573</v>
      </c>
      <c r="X1137" s="34" t="s">
        <v>17</v>
      </c>
      <c r="Y1137" s="32">
        <f t="shared" si="493"/>
        <v>1.1228999999999998</v>
      </c>
      <c r="Z1137" s="32" t="str">
        <f t="shared" si="494"/>
        <v>NA</v>
      </c>
      <c r="AA1137" s="83">
        <v>19.7</v>
      </c>
      <c r="AB1137" s="34" t="s">
        <v>9</v>
      </c>
      <c r="AC1137" s="32" t="str">
        <f t="shared" si="474"/>
        <v>NA</v>
      </c>
      <c r="AD1137" s="32">
        <f t="shared" si="475"/>
        <v>19.7</v>
      </c>
      <c r="AE1137" s="32" t="str">
        <f t="shared" si="476"/>
        <v>NA</v>
      </c>
      <c r="AF1137" s="32">
        <f t="shared" si="495"/>
        <v>57</v>
      </c>
      <c r="AG1137" s="99">
        <v>57</v>
      </c>
      <c r="AH1137" s="83" t="s">
        <v>9</v>
      </c>
      <c r="AI1137" s="40" t="s">
        <v>8</v>
      </c>
      <c r="AJ1137" s="83" t="s">
        <v>9</v>
      </c>
      <c r="AK1137" s="40" t="s">
        <v>8</v>
      </c>
      <c r="AL1137" s="83" t="s">
        <v>9</v>
      </c>
      <c r="AM1137" s="32">
        <f t="shared" si="496"/>
        <v>57</v>
      </c>
      <c r="AN1137" s="40">
        <f t="shared" si="497"/>
        <v>57</v>
      </c>
      <c r="AO1137" s="49" t="s">
        <v>2856</v>
      </c>
      <c r="AP1137" s="34">
        <v>2012</v>
      </c>
      <c r="AQ1137" s="34" t="s">
        <v>1589</v>
      </c>
      <c r="AR1137" s="34" t="s">
        <v>11</v>
      </c>
      <c r="AS1137" s="34" t="s">
        <v>1588</v>
      </c>
      <c r="AT1137" s="34" t="s">
        <v>292</v>
      </c>
      <c r="AU1137" s="114" t="str">
        <f t="shared" si="491"/>
        <v>Liu, C., 2012</v>
      </c>
      <c r="AV1137" s="34"/>
      <c r="AW1137" s="43"/>
    </row>
    <row r="1138" spans="1:49" s="8" customFormat="1" x14ac:dyDescent="0.3">
      <c r="A1138" s="34" t="s">
        <v>14</v>
      </c>
      <c r="B1138" s="40" t="s">
        <v>8</v>
      </c>
      <c r="C1138" s="83">
        <v>0.5</v>
      </c>
      <c r="D1138" s="31" t="str">
        <f t="shared" si="477"/>
        <v>NA</v>
      </c>
      <c r="E1138" s="32">
        <f t="shared" si="492"/>
        <v>0.5</v>
      </c>
      <c r="F1138" s="40"/>
      <c r="G1138" s="32" t="s">
        <v>8</v>
      </c>
      <c r="H1138" s="34" t="s">
        <v>86</v>
      </c>
      <c r="I1138" s="34" t="s">
        <v>9</v>
      </c>
      <c r="J1138" s="34" t="s">
        <v>9</v>
      </c>
      <c r="K1138" s="31"/>
      <c r="L1138" s="31"/>
      <c r="M1138" s="34" t="s">
        <v>24</v>
      </c>
      <c r="N1138" s="34" t="s">
        <v>56</v>
      </c>
      <c r="O1138" s="31"/>
      <c r="P1138" s="34" t="s">
        <v>199</v>
      </c>
      <c r="Q1138" s="82">
        <v>6</v>
      </c>
      <c r="R1138" s="31" t="str">
        <f t="shared" si="473"/>
        <v>NA</v>
      </c>
      <c r="S1138" s="34">
        <v>2</v>
      </c>
      <c r="T1138" s="34">
        <v>823</v>
      </c>
      <c r="U1138" s="34" t="s">
        <v>1422</v>
      </c>
      <c r="V1138" s="34">
        <v>1</v>
      </c>
      <c r="W1138" s="34">
        <v>623</v>
      </c>
      <c r="X1138" s="34" t="s">
        <v>1594</v>
      </c>
      <c r="Y1138" s="32" t="str">
        <f t="shared" si="493"/>
        <v>NA</v>
      </c>
      <c r="Z1138" s="32" t="str">
        <f t="shared" si="494"/>
        <v>NA</v>
      </c>
      <c r="AA1138" s="83">
        <v>37</v>
      </c>
      <c r="AB1138" s="34" t="s">
        <v>9</v>
      </c>
      <c r="AC1138" s="32" t="str">
        <f t="shared" si="474"/>
        <v>NA</v>
      </c>
      <c r="AD1138" s="32">
        <f t="shared" si="475"/>
        <v>37</v>
      </c>
      <c r="AE1138" s="32">
        <f t="shared" si="476"/>
        <v>29.45945945945946</v>
      </c>
      <c r="AF1138" s="32">
        <f t="shared" si="495"/>
        <v>29.45945945945946</v>
      </c>
      <c r="AG1138" s="40" t="s">
        <v>8</v>
      </c>
      <c r="AH1138" s="83" t="s">
        <v>9</v>
      </c>
      <c r="AI1138" s="40" t="s">
        <v>8</v>
      </c>
      <c r="AJ1138" s="83" t="s">
        <v>9</v>
      </c>
      <c r="AK1138" s="99">
        <v>31</v>
      </c>
      <c r="AL1138" s="83">
        <v>1</v>
      </c>
      <c r="AM1138" s="32">
        <f t="shared" si="496"/>
        <v>29.45945945945946</v>
      </c>
      <c r="AN1138" s="40">
        <f t="shared" si="497"/>
        <v>29.45945945945946</v>
      </c>
      <c r="AO1138" s="34" t="s">
        <v>9</v>
      </c>
      <c r="AP1138" s="34">
        <v>2012</v>
      </c>
      <c r="AQ1138" s="34" t="s">
        <v>1593</v>
      </c>
      <c r="AR1138" s="34" t="s">
        <v>119</v>
      </c>
      <c r="AS1138" s="34" t="s">
        <v>1592</v>
      </c>
      <c r="AT1138" s="34" t="s">
        <v>21</v>
      </c>
      <c r="AU1138" s="114" t="str">
        <f t="shared" si="491"/>
        <v>Mira, C., 2012</v>
      </c>
      <c r="AV1138" s="34"/>
      <c r="AW1138" s="43" t="s">
        <v>838</v>
      </c>
    </row>
    <row r="1139" spans="1:49" s="8" customFormat="1" x14ac:dyDescent="0.3">
      <c r="A1139" s="34" t="s">
        <v>14</v>
      </c>
      <c r="B1139" s="40" t="s">
        <v>8</v>
      </c>
      <c r="C1139" s="83">
        <v>0.5</v>
      </c>
      <c r="D1139" s="31" t="str">
        <f t="shared" si="477"/>
        <v>NA</v>
      </c>
      <c r="E1139" s="32">
        <f t="shared" si="492"/>
        <v>0.5</v>
      </c>
      <c r="F1139" s="40"/>
      <c r="G1139" s="32" t="s">
        <v>8</v>
      </c>
      <c r="H1139" s="34" t="s">
        <v>86</v>
      </c>
      <c r="I1139" s="34" t="s">
        <v>9</v>
      </c>
      <c r="J1139" s="34" t="s">
        <v>9</v>
      </c>
      <c r="K1139" s="31"/>
      <c r="L1139" s="31"/>
      <c r="M1139" s="34" t="s">
        <v>24</v>
      </c>
      <c r="N1139" s="34" t="s">
        <v>56</v>
      </c>
      <c r="O1139" s="31"/>
      <c r="P1139" s="34" t="s">
        <v>199</v>
      </c>
      <c r="Q1139" s="82">
        <v>6</v>
      </c>
      <c r="R1139" s="31" t="str">
        <f t="shared" ref="R1139:R1198" si="499">IF(AND(O1139&lt;&gt;"",Q1139&lt;&gt;""),Q1139-O1139,"NA")</f>
        <v>NA</v>
      </c>
      <c r="S1139" s="34">
        <v>2</v>
      </c>
      <c r="T1139" s="34">
        <v>823</v>
      </c>
      <c r="U1139" s="34" t="s">
        <v>1422</v>
      </c>
      <c r="V1139" s="34">
        <v>1</v>
      </c>
      <c r="W1139" s="34">
        <v>773</v>
      </c>
      <c r="X1139" s="34" t="s">
        <v>1594</v>
      </c>
      <c r="Y1139" s="32" t="str">
        <f t="shared" si="493"/>
        <v>NA</v>
      </c>
      <c r="Z1139" s="32" t="str">
        <f t="shared" si="494"/>
        <v>NA</v>
      </c>
      <c r="AA1139" s="83">
        <v>35</v>
      </c>
      <c r="AB1139" s="34" t="s">
        <v>9</v>
      </c>
      <c r="AC1139" s="32" t="str">
        <f t="shared" si="474"/>
        <v>NA</v>
      </c>
      <c r="AD1139" s="32">
        <f t="shared" si="475"/>
        <v>35</v>
      </c>
      <c r="AE1139" s="32">
        <f t="shared" si="476"/>
        <v>31.142857142857142</v>
      </c>
      <c r="AF1139" s="32">
        <f t="shared" si="495"/>
        <v>31.142857142857142</v>
      </c>
      <c r="AG1139" s="40" t="s">
        <v>8</v>
      </c>
      <c r="AH1139" s="83" t="s">
        <v>9</v>
      </c>
      <c r="AI1139" s="40" t="s">
        <v>8</v>
      </c>
      <c r="AJ1139" s="83" t="s">
        <v>9</v>
      </c>
      <c r="AK1139" s="99">
        <v>33</v>
      </c>
      <c r="AL1139" s="83">
        <v>1</v>
      </c>
      <c r="AM1139" s="32">
        <f t="shared" si="496"/>
        <v>31.142857142857142</v>
      </c>
      <c r="AN1139" s="40">
        <f t="shared" si="497"/>
        <v>31.142857142857142</v>
      </c>
      <c r="AO1139" s="34" t="s">
        <v>9</v>
      </c>
      <c r="AP1139" s="34">
        <v>2012</v>
      </c>
      <c r="AQ1139" s="34" t="s">
        <v>1593</v>
      </c>
      <c r="AR1139" s="34" t="s">
        <v>119</v>
      </c>
      <c r="AS1139" s="34" t="s">
        <v>1592</v>
      </c>
      <c r="AT1139" s="34" t="s">
        <v>21</v>
      </c>
      <c r="AU1139" s="114" t="str">
        <f t="shared" si="491"/>
        <v>Mira, C., 2012</v>
      </c>
      <c r="AV1139" s="34"/>
      <c r="AW1139" s="43" t="s">
        <v>838</v>
      </c>
    </row>
    <row r="1140" spans="1:49" s="8" customFormat="1" x14ac:dyDescent="0.3">
      <c r="A1140" s="34" t="s">
        <v>14</v>
      </c>
      <c r="B1140" s="40" t="s">
        <v>8</v>
      </c>
      <c r="C1140" s="83">
        <v>2.4</v>
      </c>
      <c r="D1140" s="31" t="str">
        <f t="shared" si="477"/>
        <v>NA</v>
      </c>
      <c r="E1140" s="32">
        <f t="shared" si="492"/>
        <v>2.4</v>
      </c>
      <c r="F1140" s="40"/>
      <c r="G1140" s="32" t="s">
        <v>8</v>
      </c>
      <c r="H1140" s="34" t="s">
        <v>86</v>
      </c>
      <c r="I1140" s="34" t="s">
        <v>9</v>
      </c>
      <c r="J1140" s="34" t="s">
        <v>9</v>
      </c>
      <c r="K1140" s="31"/>
      <c r="L1140" s="31"/>
      <c r="M1140" s="34" t="s">
        <v>24</v>
      </c>
      <c r="N1140" s="34" t="s">
        <v>56</v>
      </c>
      <c r="O1140" s="31"/>
      <c r="P1140" s="34" t="s">
        <v>199</v>
      </c>
      <c r="Q1140" s="82">
        <v>6</v>
      </c>
      <c r="R1140" s="31" t="str">
        <f t="shared" si="499"/>
        <v>NA</v>
      </c>
      <c r="S1140" s="34">
        <v>2</v>
      </c>
      <c r="T1140" s="34">
        <v>823</v>
      </c>
      <c r="U1140" s="34" t="s">
        <v>1422</v>
      </c>
      <c r="V1140" s="34">
        <v>1</v>
      </c>
      <c r="W1140" s="34">
        <v>623</v>
      </c>
      <c r="X1140" s="34" t="s">
        <v>1594</v>
      </c>
      <c r="Y1140" s="32" t="str">
        <f t="shared" si="493"/>
        <v>NA</v>
      </c>
      <c r="Z1140" s="32" t="str">
        <f t="shared" si="494"/>
        <v>NA</v>
      </c>
      <c r="AA1140" s="32" t="s">
        <v>8</v>
      </c>
      <c r="AB1140" s="34" t="s">
        <v>9</v>
      </c>
      <c r="AC1140" s="32">
        <f t="shared" si="474"/>
        <v>15.138888888888889</v>
      </c>
      <c r="AD1140" s="32">
        <f t="shared" si="475"/>
        <v>15.138888888888889</v>
      </c>
      <c r="AE1140" s="32" t="str">
        <f t="shared" si="476"/>
        <v>NA</v>
      </c>
      <c r="AF1140" s="32" t="str">
        <f t="shared" si="495"/>
        <v>NA</v>
      </c>
      <c r="AG1140" s="40" t="s">
        <v>8</v>
      </c>
      <c r="AH1140" s="83" t="s">
        <v>9</v>
      </c>
      <c r="AI1140" s="99">
        <v>80</v>
      </c>
      <c r="AJ1140" s="83" t="s">
        <v>9</v>
      </c>
      <c r="AK1140" s="99">
        <v>72</v>
      </c>
      <c r="AL1140" s="83" t="s">
        <v>9</v>
      </c>
      <c r="AM1140" s="32">
        <f t="shared" si="496"/>
        <v>72</v>
      </c>
      <c r="AN1140" s="40">
        <f t="shared" si="497"/>
        <v>72</v>
      </c>
      <c r="AO1140" s="34" t="s">
        <v>9</v>
      </c>
      <c r="AP1140" s="34">
        <v>2012</v>
      </c>
      <c r="AQ1140" s="34" t="s">
        <v>1593</v>
      </c>
      <c r="AR1140" s="34" t="s">
        <v>119</v>
      </c>
      <c r="AS1140" s="34" t="s">
        <v>1592</v>
      </c>
      <c r="AT1140" s="34" t="s">
        <v>21</v>
      </c>
      <c r="AU1140" s="114" t="str">
        <f t="shared" si="491"/>
        <v>Mira, C., 2012</v>
      </c>
      <c r="AV1140" s="34"/>
      <c r="AW1140" s="43" t="s">
        <v>838</v>
      </c>
    </row>
    <row r="1141" spans="1:49" s="8" customFormat="1" x14ac:dyDescent="0.3">
      <c r="A1141" s="31" t="s">
        <v>2439</v>
      </c>
      <c r="B1141" s="40" t="s">
        <v>8</v>
      </c>
      <c r="C1141" s="83">
        <v>0.1356</v>
      </c>
      <c r="D1141" s="31" t="str">
        <f t="shared" si="477"/>
        <v>NA</v>
      </c>
      <c r="E1141" s="32">
        <f t="shared" si="492"/>
        <v>0.1356</v>
      </c>
      <c r="F1141" s="99">
        <v>29.6</v>
      </c>
      <c r="G1141" s="32">
        <f t="shared" si="498"/>
        <v>21828.90855457227</v>
      </c>
      <c r="H1141" s="34" t="s">
        <v>61</v>
      </c>
      <c r="I1141" s="34" t="s">
        <v>1598</v>
      </c>
      <c r="J1141" s="34" t="s">
        <v>9</v>
      </c>
      <c r="K1141" s="31"/>
      <c r="L1141" s="31"/>
      <c r="M1141" s="34" t="s">
        <v>10</v>
      </c>
      <c r="N1141" s="31"/>
      <c r="O1141" s="84">
        <v>5.5</v>
      </c>
      <c r="P1141" s="34" t="s">
        <v>199</v>
      </c>
      <c r="Q1141" s="82">
        <v>6.7</v>
      </c>
      <c r="R1141" s="31">
        <f t="shared" si="499"/>
        <v>1.2000000000000002</v>
      </c>
      <c r="S1141" s="31"/>
      <c r="T1141" s="31"/>
      <c r="U1141" s="34" t="s">
        <v>1422</v>
      </c>
      <c r="V1141" s="34">
        <v>2</v>
      </c>
      <c r="W1141" s="34">
        <v>573</v>
      </c>
      <c r="X1141" s="34" t="s">
        <v>17</v>
      </c>
      <c r="Y1141" s="32">
        <f t="shared" si="493"/>
        <v>1.12645</v>
      </c>
      <c r="Z1141" s="32" t="str">
        <f t="shared" si="494"/>
        <v>NA</v>
      </c>
      <c r="AA1141" s="83">
        <v>17.329999999999998</v>
      </c>
      <c r="AB1141" s="34" t="s">
        <v>9</v>
      </c>
      <c r="AC1141" s="32" t="str">
        <f t="shared" si="474"/>
        <v>NA</v>
      </c>
      <c r="AD1141" s="32">
        <f t="shared" si="475"/>
        <v>17.329999999999998</v>
      </c>
      <c r="AE1141" s="32" t="str">
        <f t="shared" si="476"/>
        <v>NA</v>
      </c>
      <c r="AF1141" s="32">
        <f t="shared" si="495"/>
        <v>65</v>
      </c>
      <c r="AG1141" s="99">
        <v>65</v>
      </c>
      <c r="AH1141" s="83" t="s">
        <v>9</v>
      </c>
      <c r="AI1141" s="40" t="s">
        <v>8</v>
      </c>
      <c r="AJ1141" s="83" t="s">
        <v>9</v>
      </c>
      <c r="AK1141" s="40" t="s">
        <v>8</v>
      </c>
      <c r="AL1141" s="83" t="s">
        <v>9</v>
      </c>
      <c r="AM1141" s="32">
        <f t="shared" si="496"/>
        <v>65</v>
      </c>
      <c r="AN1141" s="40">
        <f t="shared" si="497"/>
        <v>65</v>
      </c>
      <c r="AO1141" s="31" t="s">
        <v>2854</v>
      </c>
      <c r="AP1141" s="34">
        <v>2012</v>
      </c>
      <c r="AQ1141" s="34" t="s">
        <v>1595</v>
      </c>
      <c r="AR1141" s="34" t="s">
        <v>11</v>
      </c>
      <c r="AS1141" s="34" t="s">
        <v>1596</v>
      </c>
      <c r="AT1141" s="34" t="s">
        <v>45</v>
      </c>
      <c r="AU1141" s="114" t="str">
        <f t="shared" si="491"/>
        <v>Yu, H., 2012</v>
      </c>
      <c r="AV1141" s="34" t="s">
        <v>1599</v>
      </c>
      <c r="AW1141" s="43" t="s">
        <v>828</v>
      </c>
    </row>
    <row r="1142" spans="1:49" s="8" customFormat="1" x14ac:dyDescent="0.3">
      <c r="A1142" s="31" t="s">
        <v>2439</v>
      </c>
      <c r="B1142" s="40" t="s">
        <v>8</v>
      </c>
      <c r="C1142" s="83">
        <v>0.13159999999999999</v>
      </c>
      <c r="D1142" s="31" t="str">
        <f t="shared" si="477"/>
        <v>NA</v>
      </c>
      <c r="E1142" s="32">
        <f t="shared" si="492"/>
        <v>0.13159999999999999</v>
      </c>
      <c r="F1142" s="99">
        <v>29.6</v>
      </c>
      <c r="G1142" s="32">
        <f t="shared" si="498"/>
        <v>22492.401215805472</v>
      </c>
      <c r="H1142" s="34" t="s">
        <v>61</v>
      </c>
      <c r="I1142" s="34" t="s">
        <v>1598</v>
      </c>
      <c r="J1142" s="34" t="s">
        <v>9</v>
      </c>
      <c r="K1142" s="31"/>
      <c r="L1142" s="31"/>
      <c r="M1142" s="34" t="s">
        <v>10</v>
      </c>
      <c r="N1142" s="31"/>
      <c r="O1142" s="84">
        <v>5.5</v>
      </c>
      <c r="P1142" s="34" t="s">
        <v>199</v>
      </c>
      <c r="Q1142" s="82">
        <v>6.7</v>
      </c>
      <c r="R1142" s="31">
        <f t="shared" si="499"/>
        <v>1.2000000000000002</v>
      </c>
      <c r="S1142" s="31"/>
      <c r="T1142" s="31"/>
      <c r="U1142" s="34" t="s">
        <v>1422</v>
      </c>
      <c r="V1142" s="34">
        <v>2</v>
      </c>
      <c r="W1142" s="34">
        <v>573</v>
      </c>
      <c r="X1142" s="34" t="s">
        <v>17</v>
      </c>
      <c r="Y1142" s="32">
        <f t="shared" si="493"/>
        <v>1.1154000000000002</v>
      </c>
      <c r="Z1142" s="32" t="str">
        <f t="shared" si="494"/>
        <v>NA</v>
      </c>
      <c r="AA1142" s="83">
        <v>25.35</v>
      </c>
      <c r="AB1142" s="34" t="s">
        <v>9</v>
      </c>
      <c r="AC1142" s="32" t="str">
        <f t="shared" si="474"/>
        <v>NA</v>
      </c>
      <c r="AD1142" s="32">
        <f t="shared" si="475"/>
        <v>25.35</v>
      </c>
      <c r="AE1142" s="32" t="str">
        <f t="shared" si="476"/>
        <v>NA</v>
      </c>
      <c r="AF1142" s="32">
        <f t="shared" si="495"/>
        <v>44</v>
      </c>
      <c r="AG1142" s="99">
        <v>44</v>
      </c>
      <c r="AH1142" s="83" t="s">
        <v>9</v>
      </c>
      <c r="AI1142" s="40" t="s">
        <v>8</v>
      </c>
      <c r="AJ1142" s="83" t="s">
        <v>9</v>
      </c>
      <c r="AK1142" s="40" t="s">
        <v>8</v>
      </c>
      <c r="AL1142" s="83" t="s">
        <v>9</v>
      </c>
      <c r="AM1142" s="32">
        <f t="shared" si="496"/>
        <v>44</v>
      </c>
      <c r="AN1142" s="40">
        <f t="shared" si="497"/>
        <v>44</v>
      </c>
      <c r="AO1142" s="31" t="s">
        <v>2854</v>
      </c>
      <c r="AP1142" s="34">
        <v>2012</v>
      </c>
      <c r="AQ1142" s="34" t="s">
        <v>1595</v>
      </c>
      <c r="AR1142" s="34" t="s">
        <v>11</v>
      </c>
      <c r="AS1142" s="34" t="s">
        <v>1596</v>
      </c>
      <c r="AT1142" s="34" t="s">
        <v>45</v>
      </c>
      <c r="AU1142" s="114" t="str">
        <f t="shared" si="491"/>
        <v>Yu, H., 2012</v>
      </c>
      <c r="AV1142" s="34" t="s">
        <v>1600</v>
      </c>
      <c r="AW1142" s="43" t="s">
        <v>828</v>
      </c>
    </row>
    <row r="1143" spans="1:49" s="8" customFormat="1" ht="16.95" customHeight="1" x14ac:dyDescent="0.3">
      <c r="A1143" s="31" t="s">
        <v>2439</v>
      </c>
      <c r="B1143" s="40" t="s">
        <v>8</v>
      </c>
      <c r="C1143" s="83">
        <v>0.13619999999999999</v>
      </c>
      <c r="D1143" s="31" t="str">
        <f t="shared" si="477"/>
        <v>NA</v>
      </c>
      <c r="E1143" s="32">
        <f t="shared" si="492"/>
        <v>0.13619999999999999</v>
      </c>
      <c r="F1143" s="99">
        <v>29.6</v>
      </c>
      <c r="G1143" s="32">
        <f t="shared" si="498"/>
        <v>21732.745961820852</v>
      </c>
      <c r="H1143" s="34" t="s">
        <v>61</v>
      </c>
      <c r="I1143" s="34" t="s">
        <v>1598</v>
      </c>
      <c r="J1143" s="34" t="s">
        <v>9</v>
      </c>
      <c r="K1143" s="31"/>
      <c r="L1143" s="31"/>
      <c r="M1143" s="34" t="s">
        <v>10</v>
      </c>
      <c r="N1143" s="31"/>
      <c r="O1143" s="84">
        <v>5.5</v>
      </c>
      <c r="P1143" s="34" t="s">
        <v>199</v>
      </c>
      <c r="Q1143" s="82">
        <v>6.7</v>
      </c>
      <c r="R1143" s="31">
        <f t="shared" si="499"/>
        <v>1.2000000000000002</v>
      </c>
      <c r="S1143" s="34">
        <v>4</v>
      </c>
      <c r="T1143" s="34">
        <v>723</v>
      </c>
      <c r="U1143" s="34" t="s">
        <v>1422</v>
      </c>
      <c r="V1143" s="34">
        <v>2</v>
      </c>
      <c r="W1143" s="34">
        <v>573</v>
      </c>
      <c r="X1143" s="34" t="s">
        <v>17</v>
      </c>
      <c r="Y1143" s="32">
        <f t="shared" si="493"/>
        <v>1.12656</v>
      </c>
      <c r="Z1143" s="32" t="str">
        <f t="shared" si="494"/>
        <v>NA</v>
      </c>
      <c r="AA1143" s="83">
        <v>23.47</v>
      </c>
      <c r="AB1143" s="34" t="s">
        <v>9</v>
      </c>
      <c r="AC1143" s="32" t="str">
        <f t="shared" si="474"/>
        <v>NA</v>
      </c>
      <c r="AD1143" s="32">
        <f t="shared" si="475"/>
        <v>23.47</v>
      </c>
      <c r="AE1143" s="32" t="str">
        <f t="shared" si="476"/>
        <v>NA</v>
      </c>
      <c r="AF1143" s="32">
        <f t="shared" si="495"/>
        <v>48</v>
      </c>
      <c r="AG1143" s="99">
        <v>48</v>
      </c>
      <c r="AH1143" s="83" t="s">
        <v>9</v>
      </c>
      <c r="AI1143" s="40" t="s">
        <v>8</v>
      </c>
      <c r="AJ1143" s="83" t="s">
        <v>9</v>
      </c>
      <c r="AK1143" s="40" t="s">
        <v>8</v>
      </c>
      <c r="AL1143" s="83" t="s">
        <v>9</v>
      </c>
      <c r="AM1143" s="32">
        <f t="shared" si="496"/>
        <v>48</v>
      </c>
      <c r="AN1143" s="40">
        <f t="shared" si="497"/>
        <v>48</v>
      </c>
      <c r="AO1143" s="31" t="s">
        <v>2854</v>
      </c>
      <c r="AP1143" s="34">
        <v>2012</v>
      </c>
      <c r="AQ1143" s="34" t="s">
        <v>1595</v>
      </c>
      <c r="AR1143" s="34" t="s">
        <v>11</v>
      </c>
      <c r="AS1143" s="34" t="s">
        <v>1596</v>
      </c>
      <c r="AT1143" s="34" t="s">
        <v>45</v>
      </c>
      <c r="AU1143" s="114" t="str">
        <f t="shared" si="491"/>
        <v>Yu, H., 2012</v>
      </c>
      <c r="AV1143" s="34"/>
      <c r="AW1143" s="43" t="s">
        <v>828</v>
      </c>
    </row>
    <row r="1144" spans="1:49" s="8" customFormat="1" x14ac:dyDescent="0.3">
      <c r="A1144" s="31" t="s">
        <v>2439</v>
      </c>
      <c r="B1144" s="99">
        <v>1</v>
      </c>
      <c r="C1144" s="83" t="s">
        <v>8</v>
      </c>
      <c r="D1144" s="31" t="str">
        <f t="shared" si="477"/>
        <v>NA</v>
      </c>
      <c r="E1144" s="32">
        <f t="shared" si="492"/>
        <v>1</v>
      </c>
      <c r="F1144" s="40"/>
      <c r="G1144" s="32" t="s">
        <v>8</v>
      </c>
      <c r="H1144" s="34" t="s">
        <v>86</v>
      </c>
      <c r="I1144" s="34" t="s">
        <v>1604</v>
      </c>
      <c r="J1144" s="34" t="s">
        <v>9</v>
      </c>
      <c r="K1144" s="31"/>
      <c r="L1144" s="31"/>
      <c r="M1144" s="34" t="s">
        <v>24</v>
      </c>
      <c r="N1144" s="34" t="s">
        <v>56</v>
      </c>
      <c r="O1144" s="31"/>
      <c r="P1144" s="34" t="s">
        <v>199</v>
      </c>
      <c r="Q1144" s="82">
        <v>6</v>
      </c>
      <c r="R1144" s="31" t="str">
        <f t="shared" si="499"/>
        <v>NA</v>
      </c>
      <c r="S1144" s="34">
        <v>3</v>
      </c>
      <c r="T1144" s="34">
        <v>773</v>
      </c>
      <c r="U1144" s="34" t="s">
        <v>1422</v>
      </c>
      <c r="V1144" s="34">
        <v>0.25</v>
      </c>
      <c r="W1144" s="34">
        <v>673</v>
      </c>
      <c r="X1144" s="34" t="s">
        <v>17</v>
      </c>
      <c r="Y1144" s="32" t="str">
        <f t="shared" si="493"/>
        <v>NA</v>
      </c>
      <c r="Z1144" s="32" t="str">
        <f t="shared" si="494"/>
        <v>NA</v>
      </c>
      <c r="AA1144" s="83">
        <v>25</v>
      </c>
      <c r="AB1144" s="34" t="s">
        <v>9</v>
      </c>
      <c r="AC1144" s="32" t="str">
        <f t="shared" si="474"/>
        <v>NA</v>
      </c>
      <c r="AD1144" s="32">
        <f t="shared" si="475"/>
        <v>25</v>
      </c>
      <c r="AE1144" s="32">
        <f t="shared" si="476"/>
        <v>43.6</v>
      </c>
      <c r="AF1144" s="32">
        <f t="shared" si="495"/>
        <v>43.6</v>
      </c>
      <c r="AG1144" s="40" t="s">
        <v>8</v>
      </c>
      <c r="AH1144" s="83" t="s">
        <v>9</v>
      </c>
      <c r="AI1144" s="40" t="s">
        <v>8</v>
      </c>
      <c r="AJ1144" s="83" t="s">
        <v>9</v>
      </c>
      <c r="AK1144" s="40" t="s">
        <v>8</v>
      </c>
      <c r="AL1144" s="83" t="s">
        <v>9</v>
      </c>
      <c r="AM1144" s="32">
        <f t="shared" si="496"/>
        <v>43.6</v>
      </c>
      <c r="AN1144" s="40">
        <f t="shared" si="497"/>
        <v>43.6</v>
      </c>
      <c r="AO1144" s="31" t="s">
        <v>2844</v>
      </c>
      <c r="AP1144" s="34">
        <v>2013</v>
      </c>
      <c r="AQ1144" s="34" t="s">
        <v>1109</v>
      </c>
      <c r="AR1144" s="34" t="s">
        <v>71</v>
      </c>
      <c r="AS1144" s="34" t="s">
        <v>1601</v>
      </c>
      <c r="AT1144" s="34" t="s">
        <v>62</v>
      </c>
      <c r="AU1144" s="114" t="str">
        <f t="shared" si="491"/>
        <v>Satsuma, A., 2013</v>
      </c>
      <c r="AV1144" s="34"/>
      <c r="AW1144" s="43" t="s">
        <v>838</v>
      </c>
    </row>
    <row r="1145" spans="1:49" s="8" customFormat="1" x14ac:dyDescent="0.3">
      <c r="A1145" s="31" t="s">
        <v>2439</v>
      </c>
      <c r="B1145" s="99">
        <v>1</v>
      </c>
      <c r="C1145" s="83" t="s">
        <v>8</v>
      </c>
      <c r="D1145" s="31" t="str">
        <f t="shared" si="477"/>
        <v>NA</v>
      </c>
      <c r="E1145" s="32">
        <f t="shared" si="492"/>
        <v>1</v>
      </c>
      <c r="F1145" s="40"/>
      <c r="G1145" s="32" t="s">
        <v>8</v>
      </c>
      <c r="H1145" s="34" t="s">
        <v>37</v>
      </c>
      <c r="I1145" s="34" t="s">
        <v>1605</v>
      </c>
      <c r="J1145" s="34" t="s">
        <v>9</v>
      </c>
      <c r="K1145" s="31"/>
      <c r="L1145" s="31"/>
      <c r="M1145" s="34" t="s">
        <v>24</v>
      </c>
      <c r="N1145" s="34" t="s">
        <v>56</v>
      </c>
      <c r="O1145" s="31"/>
      <c r="P1145" s="34" t="s">
        <v>199</v>
      </c>
      <c r="Q1145" s="82">
        <v>6</v>
      </c>
      <c r="R1145" s="31" t="str">
        <f t="shared" si="499"/>
        <v>NA</v>
      </c>
      <c r="S1145" s="34">
        <v>3</v>
      </c>
      <c r="T1145" s="34">
        <v>773</v>
      </c>
      <c r="U1145" s="34" t="s">
        <v>1422</v>
      </c>
      <c r="V1145" s="34">
        <v>0.25</v>
      </c>
      <c r="W1145" s="34">
        <v>673</v>
      </c>
      <c r="X1145" s="34" t="s">
        <v>17</v>
      </c>
      <c r="Y1145" s="32" t="str">
        <f t="shared" si="493"/>
        <v>NA</v>
      </c>
      <c r="Z1145" s="32" t="str">
        <f t="shared" si="494"/>
        <v>NA</v>
      </c>
      <c r="AA1145" s="83">
        <v>8.9</v>
      </c>
      <c r="AB1145" s="34" t="s">
        <v>9</v>
      </c>
      <c r="AC1145" s="32" t="str">
        <f t="shared" si="474"/>
        <v>NA</v>
      </c>
      <c r="AD1145" s="32">
        <f t="shared" si="475"/>
        <v>8.9</v>
      </c>
      <c r="AE1145" s="32">
        <f t="shared" si="476"/>
        <v>122.47191011235955</v>
      </c>
      <c r="AF1145" s="32">
        <f t="shared" si="495"/>
        <v>122.47191011235955</v>
      </c>
      <c r="AG1145" s="40" t="s">
        <v>8</v>
      </c>
      <c r="AH1145" s="83" t="s">
        <v>9</v>
      </c>
      <c r="AI1145" s="40" t="s">
        <v>8</v>
      </c>
      <c r="AJ1145" s="83" t="s">
        <v>9</v>
      </c>
      <c r="AK1145" s="40" t="s">
        <v>8</v>
      </c>
      <c r="AL1145" s="83" t="s">
        <v>9</v>
      </c>
      <c r="AM1145" s="32">
        <f t="shared" si="496"/>
        <v>122.47191011235955</v>
      </c>
      <c r="AN1145" s="40">
        <f t="shared" si="497"/>
        <v>122.47191011235955</v>
      </c>
      <c r="AO1145" s="31" t="s">
        <v>2844</v>
      </c>
      <c r="AP1145" s="34">
        <v>2013</v>
      </c>
      <c r="AQ1145" s="34" t="s">
        <v>1109</v>
      </c>
      <c r="AR1145" s="34" t="s">
        <v>71</v>
      </c>
      <c r="AS1145" s="34" t="s">
        <v>1601</v>
      </c>
      <c r="AT1145" s="34" t="s">
        <v>62</v>
      </c>
      <c r="AU1145" s="114" t="str">
        <f t="shared" si="491"/>
        <v>Satsuma, A., 2013</v>
      </c>
      <c r="AV1145" s="34"/>
      <c r="AW1145" s="43" t="s">
        <v>1707</v>
      </c>
    </row>
    <row r="1146" spans="1:49" s="8" customFormat="1" x14ac:dyDescent="0.3">
      <c r="A1146" s="31" t="s">
        <v>2439</v>
      </c>
      <c r="B1146" s="99">
        <v>1</v>
      </c>
      <c r="C1146" s="83" t="s">
        <v>8</v>
      </c>
      <c r="D1146" s="31" t="str">
        <f t="shared" si="477"/>
        <v>NA</v>
      </c>
      <c r="E1146" s="32">
        <f t="shared" si="492"/>
        <v>1</v>
      </c>
      <c r="F1146" s="40"/>
      <c r="G1146" s="32" t="s">
        <v>8</v>
      </c>
      <c r="H1146" s="34" t="s">
        <v>1414</v>
      </c>
      <c r="I1146" s="34" t="s">
        <v>1152</v>
      </c>
      <c r="J1146" s="34" t="s">
        <v>9</v>
      </c>
      <c r="K1146" s="34">
        <v>1173</v>
      </c>
      <c r="L1146" s="34">
        <v>3</v>
      </c>
      <c r="M1146" s="34" t="s">
        <v>24</v>
      </c>
      <c r="N1146" s="34" t="s">
        <v>56</v>
      </c>
      <c r="O1146" s="31"/>
      <c r="P1146" s="34" t="s">
        <v>199</v>
      </c>
      <c r="Q1146" s="82">
        <v>9.5</v>
      </c>
      <c r="R1146" s="31" t="str">
        <f t="shared" si="499"/>
        <v>NA</v>
      </c>
      <c r="S1146" s="34">
        <v>3</v>
      </c>
      <c r="T1146" s="34">
        <v>773</v>
      </c>
      <c r="U1146" s="34" t="s">
        <v>1422</v>
      </c>
      <c r="V1146" s="34">
        <v>0.25</v>
      </c>
      <c r="W1146" s="34">
        <v>673</v>
      </c>
      <c r="X1146" s="34" t="s">
        <v>17</v>
      </c>
      <c r="Y1146" s="32" t="str">
        <f t="shared" si="493"/>
        <v>NA</v>
      </c>
      <c r="Z1146" s="32" t="str">
        <f t="shared" si="494"/>
        <v>NA</v>
      </c>
      <c r="AA1146" s="83">
        <v>54</v>
      </c>
      <c r="AB1146" s="34" t="s">
        <v>9</v>
      </c>
      <c r="AC1146" s="32" t="str">
        <f t="shared" si="474"/>
        <v>NA</v>
      </c>
      <c r="AD1146" s="32">
        <f t="shared" si="475"/>
        <v>54</v>
      </c>
      <c r="AE1146" s="32">
        <f t="shared" si="476"/>
        <v>20.185185185185187</v>
      </c>
      <c r="AF1146" s="32">
        <f t="shared" si="495"/>
        <v>20.185185185185187</v>
      </c>
      <c r="AG1146" s="40" t="s">
        <v>8</v>
      </c>
      <c r="AH1146" s="83" t="s">
        <v>9</v>
      </c>
      <c r="AI1146" s="40" t="s">
        <v>8</v>
      </c>
      <c r="AJ1146" s="83" t="s">
        <v>9</v>
      </c>
      <c r="AK1146" s="40" t="s">
        <v>8</v>
      </c>
      <c r="AL1146" s="83" t="s">
        <v>9</v>
      </c>
      <c r="AM1146" s="32">
        <f t="shared" si="496"/>
        <v>20.185185185185187</v>
      </c>
      <c r="AN1146" s="40">
        <f t="shared" si="497"/>
        <v>20.185185185185187</v>
      </c>
      <c r="AO1146" s="31" t="s">
        <v>2844</v>
      </c>
      <c r="AP1146" s="34">
        <v>2013</v>
      </c>
      <c r="AQ1146" s="34" t="s">
        <v>1109</v>
      </c>
      <c r="AR1146" s="34" t="s">
        <v>71</v>
      </c>
      <c r="AS1146" s="34" t="s">
        <v>1601</v>
      </c>
      <c r="AT1146" s="34" t="s">
        <v>62</v>
      </c>
      <c r="AU1146" s="114" t="str">
        <f t="shared" si="491"/>
        <v>Satsuma, A., 2013</v>
      </c>
      <c r="AV1146" s="34"/>
      <c r="AW1146" s="43" t="s">
        <v>967</v>
      </c>
    </row>
    <row r="1147" spans="1:49" s="8" customFormat="1" x14ac:dyDescent="0.3">
      <c r="A1147" s="31" t="s">
        <v>2439</v>
      </c>
      <c r="B1147" s="99">
        <v>1</v>
      </c>
      <c r="C1147" s="83" t="s">
        <v>8</v>
      </c>
      <c r="D1147" s="31" t="str">
        <f t="shared" si="477"/>
        <v>NA</v>
      </c>
      <c r="E1147" s="32">
        <f t="shared" si="492"/>
        <v>1</v>
      </c>
      <c r="F1147" s="40"/>
      <c r="G1147" s="32" t="s">
        <v>8</v>
      </c>
      <c r="H1147" s="34" t="s">
        <v>15</v>
      </c>
      <c r="I1147" s="34" t="s">
        <v>1603</v>
      </c>
      <c r="J1147" s="34" t="s">
        <v>9</v>
      </c>
      <c r="K1147" s="31"/>
      <c r="L1147" s="31"/>
      <c r="M1147" s="34" t="s">
        <v>24</v>
      </c>
      <c r="N1147" s="34" t="s">
        <v>56</v>
      </c>
      <c r="O1147" s="31"/>
      <c r="P1147" s="34" t="s">
        <v>199</v>
      </c>
      <c r="Q1147" s="82">
        <v>6.1</v>
      </c>
      <c r="R1147" s="31" t="str">
        <f t="shared" si="499"/>
        <v>NA</v>
      </c>
      <c r="S1147" s="34">
        <v>3</v>
      </c>
      <c r="T1147" s="34">
        <v>773</v>
      </c>
      <c r="U1147" s="34" t="s">
        <v>1422</v>
      </c>
      <c r="V1147" s="34">
        <v>0.25</v>
      </c>
      <c r="W1147" s="34">
        <v>673</v>
      </c>
      <c r="X1147" s="34" t="s">
        <v>17</v>
      </c>
      <c r="Y1147" s="32" t="str">
        <f t="shared" si="493"/>
        <v>NA</v>
      </c>
      <c r="Z1147" s="32" t="str">
        <f t="shared" si="494"/>
        <v>NA</v>
      </c>
      <c r="AA1147" s="83">
        <v>10</v>
      </c>
      <c r="AB1147" s="34" t="s">
        <v>9</v>
      </c>
      <c r="AC1147" s="32" t="str">
        <f t="shared" si="474"/>
        <v>NA</v>
      </c>
      <c r="AD1147" s="32">
        <f t="shared" si="475"/>
        <v>10</v>
      </c>
      <c r="AE1147" s="32">
        <f t="shared" si="476"/>
        <v>109</v>
      </c>
      <c r="AF1147" s="32">
        <f t="shared" si="495"/>
        <v>109</v>
      </c>
      <c r="AG1147" s="40" t="s">
        <v>8</v>
      </c>
      <c r="AH1147" s="83" t="s">
        <v>9</v>
      </c>
      <c r="AI1147" s="40" t="s">
        <v>8</v>
      </c>
      <c r="AJ1147" s="83" t="s">
        <v>9</v>
      </c>
      <c r="AK1147" s="40" t="s">
        <v>8</v>
      </c>
      <c r="AL1147" s="83" t="s">
        <v>9</v>
      </c>
      <c r="AM1147" s="32">
        <f t="shared" si="496"/>
        <v>109</v>
      </c>
      <c r="AN1147" s="40">
        <f t="shared" si="497"/>
        <v>109</v>
      </c>
      <c r="AO1147" s="31" t="s">
        <v>2844</v>
      </c>
      <c r="AP1147" s="34">
        <v>2013</v>
      </c>
      <c r="AQ1147" s="34" t="s">
        <v>1109</v>
      </c>
      <c r="AR1147" s="34" t="s">
        <v>71</v>
      </c>
      <c r="AS1147" s="34" t="s">
        <v>1601</v>
      </c>
      <c r="AT1147" s="34" t="s">
        <v>62</v>
      </c>
      <c r="AU1147" s="114" t="str">
        <f t="shared" si="491"/>
        <v>Satsuma, A., 2013</v>
      </c>
      <c r="AV1147" s="34"/>
      <c r="AW1147" s="43" t="s">
        <v>817</v>
      </c>
    </row>
    <row r="1148" spans="1:49" s="8" customFormat="1" x14ac:dyDescent="0.3">
      <c r="A1148" s="31" t="s">
        <v>2439</v>
      </c>
      <c r="B1148" s="99">
        <v>1</v>
      </c>
      <c r="C1148" s="83" t="s">
        <v>8</v>
      </c>
      <c r="D1148" s="31" t="str">
        <f t="shared" si="477"/>
        <v>NA</v>
      </c>
      <c r="E1148" s="32">
        <f t="shared" si="492"/>
        <v>1</v>
      </c>
      <c r="F1148" s="40"/>
      <c r="G1148" s="32" t="s">
        <v>8</v>
      </c>
      <c r="H1148" s="34" t="s">
        <v>7</v>
      </c>
      <c r="I1148" s="34" t="s">
        <v>1602</v>
      </c>
      <c r="J1148" s="34" t="s">
        <v>9</v>
      </c>
      <c r="K1148" s="31"/>
      <c r="L1148" s="31"/>
      <c r="M1148" s="34" t="s">
        <v>24</v>
      </c>
      <c r="N1148" s="34" t="s">
        <v>56</v>
      </c>
      <c r="O1148" s="31"/>
      <c r="P1148" s="34" t="s">
        <v>199</v>
      </c>
      <c r="Q1148" s="82">
        <v>2</v>
      </c>
      <c r="R1148" s="31" t="str">
        <f t="shared" si="499"/>
        <v>NA</v>
      </c>
      <c r="S1148" s="34">
        <v>3</v>
      </c>
      <c r="T1148" s="34">
        <v>773</v>
      </c>
      <c r="U1148" s="34" t="s">
        <v>1422</v>
      </c>
      <c r="V1148" s="34">
        <v>0.25</v>
      </c>
      <c r="W1148" s="34">
        <v>673</v>
      </c>
      <c r="X1148" s="34" t="s">
        <v>17</v>
      </c>
      <c r="Y1148" s="32" t="str">
        <f t="shared" si="493"/>
        <v>NA</v>
      </c>
      <c r="Z1148" s="32" t="str">
        <f t="shared" si="494"/>
        <v>NA</v>
      </c>
      <c r="AA1148" s="83">
        <v>16</v>
      </c>
      <c r="AB1148" s="34" t="s">
        <v>9</v>
      </c>
      <c r="AC1148" s="32" t="str">
        <f t="shared" si="474"/>
        <v>NA</v>
      </c>
      <c r="AD1148" s="32">
        <f t="shared" si="475"/>
        <v>16</v>
      </c>
      <c r="AE1148" s="32">
        <f t="shared" si="476"/>
        <v>68.125</v>
      </c>
      <c r="AF1148" s="32">
        <f t="shared" si="495"/>
        <v>68.125</v>
      </c>
      <c r="AG1148" s="40" t="s">
        <v>8</v>
      </c>
      <c r="AH1148" s="83" t="s">
        <v>9</v>
      </c>
      <c r="AI1148" s="40" t="s">
        <v>8</v>
      </c>
      <c r="AJ1148" s="83" t="s">
        <v>9</v>
      </c>
      <c r="AK1148" s="40" t="s">
        <v>8</v>
      </c>
      <c r="AL1148" s="83" t="s">
        <v>9</v>
      </c>
      <c r="AM1148" s="32">
        <f t="shared" si="496"/>
        <v>68.125</v>
      </c>
      <c r="AN1148" s="40">
        <f t="shared" si="497"/>
        <v>68.125</v>
      </c>
      <c r="AO1148" s="31" t="s">
        <v>2844</v>
      </c>
      <c r="AP1148" s="34">
        <v>2013</v>
      </c>
      <c r="AQ1148" s="34" t="s">
        <v>1109</v>
      </c>
      <c r="AR1148" s="34" t="s">
        <v>71</v>
      </c>
      <c r="AS1148" s="34" t="s">
        <v>1601</v>
      </c>
      <c r="AT1148" s="34" t="s">
        <v>62</v>
      </c>
      <c r="AU1148" s="114" t="str">
        <f t="shared" si="491"/>
        <v>Satsuma, A., 2013</v>
      </c>
      <c r="AV1148" s="34"/>
      <c r="AW1148" s="43" t="s">
        <v>1718</v>
      </c>
    </row>
    <row r="1149" spans="1:49" s="8" customFormat="1" x14ac:dyDescent="0.3">
      <c r="A1149" s="31" t="s">
        <v>2439</v>
      </c>
      <c r="B1149" s="40" t="s">
        <v>8</v>
      </c>
      <c r="C1149" s="83">
        <v>1.75</v>
      </c>
      <c r="D1149" s="31" t="str">
        <f t="shared" si="477"/>
        <v>NA</v>
      </c>
      <c r="E1149" s="32">
        <f t="shared" si="492"/>
        <v>1.75</v>
      </c>
      <c r="F1149" s="40"/>
      <c r="G1149" s="32" t="s">
        <v>8</v>
      </c>
      <c r="H1149" s="34" t="s">
        <v>15</v>
      </c>
      <c r="I1149" s="34" t="s">
        <v>1609</v>
      </c>
      <c r="J1149" s="34" t="s">
        <v>1610</v>
      </c>
      <c r="K1149" s="34">
        <v>773</v>
      </c>
      <c r="L1149" s="34">
        <v>4</v>
      </c>
      <c r="M1149" s="34" t="s">
        <v>10</v>
      </c>
      <c r="N1149" s="31"/>
      <c r="O1149" s="31"/>
      <c r="P1149" s="34" t="s">
        <v>199</v>
      </c>
      <c r="Q1149" s="82">
        <v>5.8</v>
      </c>
      <c r="R1149" s="31" t="str">
        <f t="shared" si="499"/>
        <v>NA</v>
      </c>
      <c r="S1149" s="34">
        <v>4</v>
      </c>
      <c r="T1149" s="34">
        <v>573</v>
      </c>
      <c r="U1149" s="34" t="s">
        <v>1422</v>
      </c>
      <c r="V1149" s="34">
        <v>2</v>
      </c>
      <c r="W1149" s="34">
        <v>573</v>
      </c>
      <c r="X1149" s="34" t="s">
        <v>95</v>
      </c>
      <c r="Y1149" s="32" t="str">
        <f t="shared" si="493"/>
        <v>NA</v>
      </c>
      <c r="Z1149" s="32">
        <f t="shared" si="494"/>
        <v>1.1223000000000001</v>
      </c>
      <c r="AA1149" s="83">
        <v>43.5</v>
      </c>
      <c r="AB1149" s="34" t="s">
        <v>9</v>
      </c>
      <c r="AC1149" s="32" t="str">
        <f t="shared" si="474"/>
        <v>NA</v>
      </c>
      <c r="AD1149" s="32">
        <f t="shared" si="475"/>
        <v>43.5</v>
      </c>
      <c r="AE1149" s="32" t="str">
        <f t="shared" si="476"/>
        <v>NA</v>
      </c>
      <c r="AF1149" s="32">
        <f t="shared" si="495"/>
        <v>25.8</v>
      </c>
      <c r="AG1149" s="99">
        <v>25.8</v>
      </c>
      <c r="AH1149" s="83" t="s">
        <v>9</v>
      </c>
      <c r="AI1149" s="40" t="s">
        <v>8</v>
      </c>
      <c r="AJ1149" s="83" t="s">
        <v>9</v>
      </c>
      <c r="AK1149" s="99">
        <v>22.6</v>
      </c>
      <c r="AL1149" s="83" t="s">
        <v>9</v>
      </c>
      <c r="AM1149" s="32">
        <f t="shared" si="496"/>
        <v>25.8</v>
      </c>
      <c r="AN1149" s="40">
        <f t="shared" si="497"/>
        <v>25.8</v>
      </c>
      <c r="AO1149" s="34" t="s">
        <v>2841</v>
      </c>
      <c r="AP1149" s="34">
        <v>2013</v>
      </c>
      <c r="AQ1149" s="34" t="s">
        <v>1607</v>
      </c>
      <c r="AR1149" s="34" t="s">
        <v>11</v>
      </c>
      <c r="AS1149" s="34" t="s">
        <v>1606</v>
      </c>
      <c r="AT1149" s="34" t="s">
        <v>62</v>
      </c>
      <c r="AU1149" s="114" t="str">
        <f t="shared" si="491"/>
        <v>Zhou, J., 2013</v>
      </c>
      <c r="AV1149" s="34"/>
      <c r="AW1149" s="43" t="s">
        <v>1717</v>
      </c>
    </row>
    <row r="1150" spans="1:49" s="8" customFormat="1" x14ac:dyDescent="0.3">
      <c r="A1150" s="34" t="s">
        <v>88</v>
      </c>
      <c r="B1150" s="40" t="s">
        <v>8</v>
      </c>
      <c r="C1150" s="83">
        <v>0.41</v>
      </c>
      <c r="D1150" s="31" t="str">
        <f t="shared" si="477"/>
        <v>NA</v>
      </c>
      <c r="E1150" s="32">
        <f t="shared" si="492"/>
        <v>0.41</v>
      </c>
      <c r="F1150" s="40"/>
      <c r="G1150" s="32" t="s">
        <v>8</v>
      </c>
      <c r="H1150" s="34" t="s">
        <v>15</v>
      </c>
      <c r="I1150" s="34" t="s">
        <v>1609</v>
      </c>
      <c r="J1150" s="34" t="s">
        <v>1610</v>
      </c>
      <c r="K1150" s="34">
        <v>773</v>
      </c>
      <c r="L1150" s="34">
        <v>4</v>
      </c>
      <c r="M1150" s="34" t="s">
        <v>10</v>
      </c>
      <c r="N1150" s="34" t="s">
        <v>56</v>
      </c>
      <c r="O1150" s="81">
        <v>10.5</v>
      </c>
      <c r="P1150" s="34" t="s">
        <v>89</v>
      </c>
      <c r="Q1150" s="82">
        <v>5.8</v>
      </c>
      <c r="R1150" s="31">
        <f t="shared" si="499"/>
        <v>-4.7</v>
      </c>
      <c r="S1150" s="31"/>
      <c r="T1150" s="31"/>
      <c r="U1150" s="34" t="s">
        <v>1422</v>
      </c>
      <c r="V1150" s="34">
        <v>2</v>
      </c>
      <c r="W1150" s="34">
        <v>573</v>
      </c>
      <c r="X1150" s="34" t="s">
        <v>95</v>
      </c>
      <c r="Y1150" s="32" t="str">
        <f t="shared" si="493"/>
        <v>NA</v>
      </c>
      <c r="Z1150" s="32">
        <f t="shared" si="494"/>
        <v>1.1180399999999999</v>
      </c>
      <c r="AA1150" s="83">
        <v>72.599999999999994</v>
      </c>
      <c r="AB1150" s="34" t="s">
        <v>9</v>
      </c>
      <c r="AC1150" s="32" t="str">
        <f t="shared" si="474"/>
        <v>NA</v>
      </c>
      <c r="AD1150" s="32">
        <f t="shared" si="475"/>
        <v>72.599999999999994</v>
      </c>
      <c r="AE1150" s="32" t="str">
        <f t="shared" si="476"/>
        <v>NA</v>
      </c>
      <c r="AF1150" s="32">
        <f t="shared" si="495"/>
        <v>15.4</v>
      </c>
      <c r="AG1150" s="99">
        <v>15.4</v>
      </c>
      <c r="AH1150" s="83" t="s">
        <v>9</v>
      </c>
      <c r="AI1150" s="40" t="s">
        <v>8</v>
      </c>
      <c r="AJ1150" s="83" t="s">
        <v>9</v>
      </c>
      <c r="AK1150" s="99">
        <v>11.7</v>
      </c>
      <c r="AL1150" s="83" t="s">
        <v>9</v>
      </c>
      <c r="AM1150" s="32">
        <f t="shared" si="496"/>
        <v>15.4</v>
      </c>
      <c r="AN1150" s="40">
        <f t="shared" si="497"/>
        <v>15.4</v>
      </c>
      <c r="AO1150" s="34" t="s">
        <v>2841</v>
      </c>
      <c r="AP1150" s="34">
        <v>2013</v>
      </c>
      <c r="AQ1150" s="34" t="s">
        <v>1607</v>
      </c>
      <c r="AR1150" s="34" t="s">
        <v>11</v>
      </c>
      <c r="AS1150" s="34" t="s">
        <v>1606</v>
      </c>
      <c r="AT1150" s="34" t="s">
        <v>62</v>
      </c>
      <c r="AU1150" s="114" t="str">
        <f t="shared" si="491"/>
        <v>Zhou, J., 2013</v>
      </c>
      <c r="AV1150" s="34" t="s">
        <v>1939</v>
      </c>
      <c r="AW1150" s="43" t="s">
        <v>1717</v>
      </c>
    </row>
    <row r="1151" spans="1:49" s="8" customFormat="1" x14ac:dyDescent="0.3">
      <c r="A1151" s="34" t="s">
        <v>88</v>
      </c>
      <c r="B1151" s="40" t="s">
        <v>8</v>
      </c>
      <c r="C1151" s="83">
        <v>0.83</v>
      </c>
      <c r="D1151" s="31" t="str">
        <f t="shared" si="477"/>
        <v>NA</v>
      </c>
      <c r="E1151" s="32">
        <f t="shared" si="492"/>
        <v>0.83</v>
      </c>
      <c r="F1151" s="40"/>
      <c r="G1151" s="32" t="s">
        <v>8</v>
      </c>
      <c r="H1151" s="34" t="s">
        <v>15</v>
      </c>
      <c r="I1151" s="34" t="s">
        <v>1609</v>
      </c>
      <c r="J1151" s="34" t="s">
        <v>1610</v>
      </c>
      <c r="K1151" s="34">
        <v>773</v>
      </c>
      <c r="L1151" s="34">
        <v>4</v>
      </c>
      <c r="M1151" s="34" t="s">
        <v>10</v>
      </c>
      <c r="N1151" s="34" t="s">
        <v>56</v>
      </c>
      <c r="O1151" s="81">
        <v>10.5</v>
      </c>
      <c r="P1151" s="34" t="s">
        <v>89</v>
      </c>
      <c r="Q1151" s="82">
        <v>5.8</v>
      </c>
      <c r="R1151" s="31">
        <f t="shared" si="499"/>
        <v>-4.7</v>
      </c>
      <c r="S1151" s="31"/>
      <c r="T1151" s="31"/>
      <c r="U1151" s="34" t="s">
        <v>1422</v>
      </c>
      <c r="V1151" s="34">
        <v>2</v>
      </c>
      <c r="W1151" s="34">
        <v>573</v>
      </c>
      <c r="X1151" s="34" t="s">
        <v>95</v>
      </c>
      <c r="Y1151" s="32" t="str">
        <f t="shared" si="493"/>
        <v>NA</v>
      </c>
      <c r="Z1151" s="32">
        <f t="shared" si="494"/>
        <v>1.1217600000000001</v>
      </c>
      <c r="AA1151" s="83">
        <v>68.400000000000006</v>
      </c>
      <c r="AB1151" s="34" t="s">
        <v>9</v>
      </c>
      <c r="AC1151" s="32" t="str">
        <f t="shared" si="474"/>
        <v>NA</v>
      </c>
      <c r="AD1151" s="32">
        <f t="shared" si="475"/>
        <v>68.400000000000006</v>
      </c>
      <c r="AE1151" s="32" t="str">
        <f t="shared" si="476"/>
        <v>NA</v>
      </c>
      <c r="AF1151" s="32">
        <f t="shared" si="495"/>
        <v>16.399999999999999</v>
      </c>
      <c r="AG1151" s="99">
        <v>16.399999999999999</v>
      </c>
      <c r="AH1151" s="83" t="s">
        <v>9</v>
      </c>
      <c r="AI1151" s="40" t="s">
        <v>8</v>
      </c>
      <c r="AJ1151" s="83" t="s">
        <v>9</v>
      </c>
      <c r="AK1151" s="99">
        <v>12.5</v>
      </c>
      <c r="AL1151" s="83" t="s">
        <v>9</v>
      </c>
      <c r="AM1151" s="32">
        <f t="shared" si="496"/>
        <v>16.399999999999999</v>
      </c>
      <c r="AN1151" s="40">
        <f t="shared" si="497"/>
        <v>16.399999999999999</v>
      </c>
      <c r="AO1151" s="34" t="s">
        <v>2841</v>
      </c>
      <c r="AP1151" s="34">
        <v>2013</v>
      </c>
      <c r="AQ1151" s="34" t="s">
        <v>1607</v>
      </c>
      <c r="AR1151" s="34" t="s">
        <v>11</v>
      </c>
      <c r="AS1151" s="34" t="s">
        <v>1606</v>
      </c>
      <c r="AT1151" s="34" t="s">
        <v>62</v>
      </c>
      <c r="AU1151" s="114" t="str">
        <f t="shared" si="491"/>
        <v>Zhou, J., 2013</v>
      </c>
      <c r="AV1151" s="34" t="s">
        <v>1939</v>
      </c>
      <c r="AW1151" s="43" t="s">
        <v>1717</v>
      </c>
    </row>
    <row r="1152" spans="1:49" s="8" customFormat="1" x14ac:dyDescent="0.3">
      <c r="A1152" s="34" t="s">
        <v>88</v>
      </c>
      <c r="B1152" s="40" t="s">
        <v>8</v>
      </c>
      <c r="C1152" s="83">
        <v>1.74</v>
      </c>
      <c r="D1152" s="31" t="str">
        <f t="shared" si="477"/>
        <v>NA</v>
      </c>
      <c r="E1152" s="32">
        <f t="shared" si="492"/>
        <v>1.74</v>
      </c>
      <c r="F1152" s="40"/>
      <c r="G1152" s="32" t="s">
        <v>8</v>
      </c>
      <c r="H1152" s="34" t="s">
        <v>15</v>
      </c>
      <c r="I1152" s="34" t="s">
        <v>1609</v>
      </c>
      <c r="J1152" s="34" t="s">
        <v>1610</v>
      </c>
      <c r="K1152" s="34">
        <v>773</v>
      </c>
      <c r="L1152" s="34">
        <v>4</v>
      </c>
      <c r="M1152" s="34" t="s">
        <v>10</v>
      </c>
      <c r="N1152" s="34" t="s">
        <v>56</v>
      </c>
      <c r="O1152" s="81">
        <v>10.5</v>
      </c>
      <c r="P1152" s="34" t="s">
        <v>89</v>
      </c>
      <c r="Q1152" s="82">
        <v>5.8</v>
      </c>
      <c r="R1152" s="31">
        <f t="shared" si="499"/>
        <v>-4.7</v>
      </c>
      <c r="S1152" s="31"/>
      <c r="T1152" s="31"/>
      <c r="U1152" s="34" t="s">
        <v>1422</v>
      </c>
      <c r="V1152" s="34">
        <v>2</v>
      </c>
      <c r="W1152" s="34">
        <v>573</v>
      </c>
      <c r="X1152" s="34" t="s">
        <v>95</v>
      </c>
      <c r="Y1152" s="32" t="str">
        <f t="shared" si="493"/>
        <v>NA</v>
      </c>
      <c r="Z1152" s="32">
        <f t="shared" si="494"/>
        <v>1.1246399999999999</v>
      </c>
      <c r="AA1152" s="83">
        <v>52.8</v>
      </c>
      <c r="AB1152" s="34" t="s">
        <v>9</v>
      </c>
      <c r="AC1152" s="32" t="str">
        <f t="shared" si="474"/>
        <v>NA</v>
      </c>
      <c r="AD1152" s="32">
        <f t="shared" si="475"/>
        <v>52.8</v>
      </c>
      <c r="AE1152" s="32" t="str">
        <f t="shared" si="476"/>
        <v>NA</v>
      </c>
      <c r="AF1152" s="32">
        <f t="shared" si="495"/>
        <v>21.3</v>
      </c>
      <c r="AG1152" s="99">
        <v>21.3</v>
      </c>
      <c r="AH1152" s="83" t="s">
        <v>9</v>
      </c>
      <c r="AI1152" s="40" t="s">
        <v>8</v>
      </c>
      <c r="AJ1152" s="83" t="s">
        <v>9</v>
      </c>
      <c r="AK1152" s="99">
        <v>19.100000000000001</v>
      </c>
      <c r="AL1152" s="83" t="s">
        <v>9</v>
      </c>
      <c r="AM1152" s="32">
        <f t="shared" si="496"/>
        <v>21.3</v>
      </c>
      <c r="AN1152" s="40">
        <f t="shared" si="497"/>
        <v>21.3</v>
      </c>
      <c r="AO1152" s="34" t="s">
        <v>2841</v>
      </c>
      <c r="AP1152" s="34">
        <v>2013</v>
      </c>
      <c r="AQ1152" s="34" t="s">
        <v>1607</v>
      </c>
      <c r="AR1152" s="34" t="s">
        <v>11</v>
      </c>
      <c r="AS1152" s="34" t="s">
        <v>1606</v>
      </c>
      <c r="AT1152" s="34" t="s">
        <v>62</v>
      </c>
      <c r="AU1152" s="114" t="str">
        <f t="shared" si="491"/>
        <v>Zhou, J., 2013</v>
      </c>
      <c r="AV1152" s="34" t="s">
        <v>1939</v>
      </c>
      <c r="AW1152" s="43" t="s">
        <v>1717</v>
      </c>
    </row>
    <row r="1153" spans="1:49" s="8" customFormat="1" x14ac:dyDescent="0.3">
      <c r="A1153" s="34" t="s">
        <v>88</v>
      </c>
      <c r="B1153" s="40" t="s">
        <v>8</v>
      </c>
      <c r="C1153" s="83">
        <v>4.3</v>
      </c>
      <c r="D1153" s="31" t="str">
        <f t="shared" si="477"/>
        <v>NA</v>
      </c>
      <c r="E1153" s="32">
        <f t="shared" si="492"/>
        <v>4.3</v>
      </c>
      <c r="F1153" s="40"/>
      <c r="G1153" s="32" t="s">
        <v>8</v>
      </c>
      <c r="H1153" s="34" t="s">
        <v>15</v>
      </c>
      <c r="I1153" s="34" t="s">
        <v>1609</v>
      </c>
      <c r="J1153" s="34" t="s">
        <v>1610</v>
      </c>
      <c r="K1153" s="34">
        <v>773</v>
      </c>
      <c r="L1153" s="34">
        <v>4</v>
      </c>
      <c r="M1153" s="34" t="s">
        <v>10</v>
      </c>
      <c r="N1153" s="34" t="s">
        <v>56</v>
      </c>
      <c r="O1153" s="81">
        <v>10.5</v>
      </c>
      <c r="P1153" s="34" t="s">
        <v>89</v>
      </c>
      <c r="Q1153" s="82">
        <v>5.8</v>
      </c>
      <c r="R1153" s="31">
        <f t="shared" si="499"/>
        <v>-4.7</v>
      </c>
      <c r="S1153" s="31"/>
      <c r="T1153" s="31"/>
      <c r="U1153" s="34" t="s">
        <v>1422</v>
      </c>
      <c r="V1153" s="34">
        <v>2</v>
      </c>
      <c r="W1153" s="34">
        <v>573</v>
      </c>
      <c r="X1153" s="34" t="s">
        <v>95</v>
      </c>
      <c r="Y1153" s="32" t="str">
        <f t="shared" si="493"/>
        <v>NA</v>
      </c>
      <c r="Z1153" s="32">
        <f t="shared" si="494"/>
        <v>1.2801600000000002</v>
      </c>
      <c r="AA1153" s="83">
        <v>38.1</v>
      </c>
      <c r="AB1153" s="34" t="s">
        <v>9</v>
      </c>
      <c r="AC1153" s="32" t="str">
        <f t="shared" si="474"/>
        <v>NA</v>
      </c>
      <c r="AD1153" s="32">
        <f t="shared" si="475"/>
        <v>38.1</v>
      </c>
      <c r="AE1153" s="32" t="str">
        <f t="shared" si="476"/>
        <v>NA</v>
      </c>
      <c r="AF1153" s="32">
        <f t="shared" si="495"/>
        <v>33.6</v>
      </c>
      <c r="AG1153" s="99">
        <v>33.6</v>
      </c>
      <c r="AH1153" s="83" t="s">
        <v>9</v>
      </c>
      <c r="AI1153" s="40" t="s">
        <v>8</v>
      </c>
      <c r="AJ1153" s="83" t="s">
        <v>9</v>
      </c>
      <c r="AK1153" s="99">
        <v>27.4</v>
      </c>
      <c r="AL1153" s="83" t="s">
        <v>9</v>
      </c>
      <c r="AM1153" s="32">
        <f t="shared" si="496"/>
        <v>33.6</v>
      </c>
      <c r="AN1153" s="40">
        <f t="shared" si="497"/>
        <v>33.6</v>
      </c>
      <c r="AO1153" s="34" t="s">
        <v>2841</v>
      </c>
      <c r="AP1153" s="34">
        <v>2013</v>
      </c>
      <c r="AQ1153" s="34" t="s">
        <v>1607</v>
      </c>
      <c r="AR1153" s="34" t="s">
        <v>11</v>
      </c>
      <c r="AS1153" s="34" t="s">
        <v>1606</v>
      </c>
      <c r="AT1153" s="34" t="s">
        <v>62</v>
      </c>
      <c r="AU1153" s="114" t="str">
        <f t="shared" si="491"/>
        <v>Zhou, J., 2013</v>
      </c>
      <c r="AV1153" s="34" t="s">
        <v>1939</v>
      </c>
      <c r="AW1153" s="43" t="s">
        <v>1717</v>
      </c>
    </row>
    <row r="1154" spans="1:49" s="8" customFormat="1" x14ac:dyDescent="0.3">
      <c r="A1154" s="31" t="s">
        <v>2439</v>
      </c>
      <c r="B1154" s="99">
        <v>5</v>
      </c>
      <c r="C1154" s="83" t="s">
        <v>8</v>
      </c>
      <c r="D1154" s="31" t="str">
        <f t="shared" si="477"/>
        <v>NA</v>
      </c>
      <c r="E1154" s="32">
        <f t="shared" si="492"/>
        <v>5</v>
      </c>
      <c r="F1154" s="99">
        <v>71</v>
      </c>
      <c r="G1154" s="32">
        <f t="shared" si="498"/>
        <v>1420</v>
      </c>
      <c r="H1154" s="34" t="s">
        <v>37</v>
      </c>
      <c r="I1154" s="34" t="s">
        <v>1611</v>
      </c>
      <c r="J1154" s="34" t="s">
        <v>9</v>
      </c>
      <c r="K1154" s="31"/>
      <c r="L1154" s="31"/>
      <c r="M1154" s="34" t="s">
        <v>10</v>
      </c>
      <c r="N1154" s="34" t="s">
        <v>56</v>
      </c>
      <c r="O1154" s="81">
        <v>11</v>
      </c>
      <c r="P1154" s="34" t="s">
        <v>89</v>
      </c>
      <c r="Q1154" s="82">
        <v>5.5</v>
      </c>
      <c r="R1154" s="31">
        <f t="shared" si="499"/>
        <v>-5.5</v>
      </c>
      <c r="S1154" s="31"/>
      <c r="T1154" s="31"/>
      <c r="U1154" s="34" t="s">
        <v>1425</v>
      </c>
      <c r="V1154" s="34">
        <v>1</v>
      </c>
      <c r="W1154" s="34">
        <v>353</v>
      </c>
      <c r="X1154" s="34" t="s">
        <v>29</v>
      </c>
      <c r="Y1154" s="32" t="str">
        <f t="shared" si="493"/>
        <v>NA</v>
      </c>
      <c r="Z1154" s="32" t="str">
        <f t="shared" si="494"/>
        <v>NA</v>
      </c>
      <c r="AA1154" s="32" t="s">
        <v>8</v>
      </c>
      <c r="AB1154" s="34" t="s">
        <v>9</v>
      </c>
      <c r="AC1154" s="32">
        <f t="shared" si="474"/>
        <v>30.277777777777779</v>
      </c>
      <c r="AD1154" s="32">
        <f t="shared" si="475"/>
        <v>30.277777777777779</v>
      </c>
      <c r="AE1154" s="32" t="str">
        <f t="shared" si="476"/>
        <v>NA</v>
      </c>
      <c r="AF1154" s="32" t="str">
        <f t="shared" si="495"/>
        <v>NA</v>
      </c>
      <c r="AG1154" s="40" t="s">
        <v>8</v>
      </c>
      <c r="AH1154" s="83" t="s">
        <v>9</v>
      </c>
      <c r="AI1154" s="40" t="s">
        <v>8</v>
      </c>
      <c r="AJ1154" s="83" t="s">
        <v>9</v>
      </c>
      <c r="AK1154" s="99">
        <v>36</v>
      </c>
      <c r="AL1154" s="83" t="s">
        <v>9</v>
      </c>
      <c r="AM1154" s="32">
        <f t="shared" si="496"/>
        <v>36</v>
      </c>
      <c r="AN1154" s="40">
        <f t="shared" si="497"/>
        <v>36</v>
      </c>
      <c r="AO1154" s="49" t="s">
        <v>2856</v>
      </c>
      <c r="AP1154" s="34">
        <v>2017</v>
      </c>
      <c r="AQ1154" s="34" t="s">
        <v>1616</v>
      </c>
      <c r="AR1154" s="34" t="s">
        <v>766</v>
      </c>
      <c r="AS1154" s="34" t="s">
        <v>1617</v>
      </c>
      <c r="AT1154" s="34" t="s">
        <v>292</v>
      </c>
      <c r="AU1154" s="114" t="str">
        <f t="shared" si="491"/>
        <v>Lu, M., 2017</v>
      </c>
      <c r="AV1154" s="34"/>
      <c r="AW1154" s="43" t="s">
        <v>841</v>
      </c>
    </row>
    <row r="1155" spans="1:49" s="8" customFormat="1" x14ac:dyDescent="0.3">
      <c r="A1155" s="31" t="s">
        <v>2439</v>
      </c>
      <c r="B1155" s="99">
        <v>5</v>
      </c>
      <c r="C1155" s="83" t="s">
        <v>8</v>
      </c>
      <c r="D1155" s="31" t="str">
        <f t="shared" si="477"/>
        <v>NA</v>
      </c>
      <c r="E1155" s="32">
        <f t="shared" si="492"/>
        <v>5</v>
      </c>
      <c r="F1155" s="99">
        <v>30</v>
      </c>
      <c r="G1155" s="32">
        <f t="shared" si="498"/>
        <v>600</v>
      </c>
      <c r="H1155" s="34" t="s">
        <v>37</v>
      </c>
      <c r="I1155" s="34" t="s">
        <v>1612</v>
      </c>
      <c r="J1155" s="34" t="s">
        <v>9</v>
      </c>
      <c r="K1155" s="31"/>
      <c r="L1155" s="31"/>
      <c r="M1155" s="34" t="s">
        <v>10</v>
      </c>
      <c r="N1155" s="34" t="s">
        <v>56</v>
      </c>
      <c r="O1155" s="81">
        <v>11</v>
      </c>
      <c r="P1155" s="34" t="s">
        <v>89</v>
      </c>
      <c r="Q1155" s="82">
        <v>5.9</v>
      </c>
      <c r="R1155" s="31">
        <f t="shared" si="499"/>
        <v>-5.0999999999999996</v>
      </c>
      <c r="S1155" s="31"/>
      <c r="T1155" s="31"/>
      <c r="U1155" s="34" t="s">
        <v>1425</v>
      </c>
      <c r="V1155" s="34">
        <v>1</v>
      </c>
      <c r="W1155" s="34">
        <v>353</v>
      </c>
      <c r="X1155" s="34" t="s">
        <v>29</v>
      </c>
      <c r="Y1155" s="32" t="str">
        <f t="shared" si="493"/>
        <v>NA</v>
      </c>
      <c r="Z1155" s="32" t="str">
        <f t="shared" si="494"/>
        <v>NA</v>
      </c>
      <c r="AA1155" s="32" t="s">
        <v>8</v>
      </c>
      <c r="AB1155" s="34" t="s">
        <v>9</v>
      </c>
      <c r="AC1155" s="32">
        <f t="shared" ref="AC1155:AC1218" si="500">IF(AND(AA1155="NA",AN1155&lt;&gt;"NA"),1000*1.09/AN1155,"NA")</f>
        <v>15.138888888888889</v>
      </c>
      <c r="AD1155" s="32">
        <f t="shared" ref="AD1155:AD1218" si="501">IF(AND(AA1155="NA",AC1155&lt;&gt;"NA"),AC1155,AA1155)</f>
        <v>15.138888888888889</v>
      </c>
      <c r="AE1155" s="32" t="str">
        <f t="shared" ref="AE1155:AE1218" si="502">IF(AND(AA1155&lt;&gt;"NA",AG1155="NA"),1.09*1000/AA1155,"NA")</f>
        <v>NA</v>
      </c>
      <c r="AF1155" s="32" t="str">
        <f t="shared" si="495"/>
        <v>NA</v>
      </c>
      <c r="AG1155" s="40" t="s">
        <v>8</v>
      </c>
      <c r="AH1155" s="83" t="s">
        <v>9</v>
      </c>
      <c r="AI1155" s="40" t="s">
        <v>8</v>
      </c>
      <c r="AJ1155" s="83" t="s">
        <v>9</v>
      </c>
      <c r="AK1155" s="99">
        <v>72</v>
      </c>
      <c r="AL1155" s="83" t="s">
        <v>9</v>
      </c>
      <c r="AM1155" s="32">
        <f t="shared" si="496"/>
        <v>72</v>
      </c>
      <c r="AN1155" s="40">
        <f t="shared" si="497"/>
        <v>72</v>
      </c>
      <c r="AO1155" s="49" t="s">
        <v>2856</v>
      </c>
      <c r="AP1155" s="34">
        <v>2017</v>
      </c>
      <c r="AQ1155" s="34" t="s">
        <v>1616</v>
      </c>
      <c r="AR1155" s="34" t="s">
        <v>766</v>
      </c>
      <c r="AS1155" s="34" t="s">
        <v>1617</v>
      </c>
      <c r="AT1155" s="34" t="s">
        <v>292</v>
      </c>
      <c r="AU1155" s="114" t="str">
        <f t="shared" si="491"/>
        <v>Lu, M., 2017</v>
      </c>
      <c r="AV1155" s="34" t="s">
        <v>1618</v>
      </c>
      <c r="AW1155" s="43" t="s">
        <v>1715</v>
      </c>
    </row>
    <row r="1156" spans="1:49" s="8" customFormat="1" x14ac:dyDescent="0.3">
      <c r="A1156" s="31" t="s">
        <v>2439</v>
      </c>
      <c r="B1156" s="99">
        <v>5</v>
      </c>
      <c r="C1156" s="83" t="s">
        <v>8</v>
      </c>
      <c r="D1156" s="31" t="str">
        <f t="shared" ref="D1156:D1219" si="503">IF(AND(C1156&lt;&gt;"NA",B1156&lt;&gt;"NA"),ABS(B1156-C1156)/B1156,"NA")</f>
        <v>NA</v>
      </c>
      <c r="E1156" s="32">
        <f t="shared" si="492"/>
        <v>5</v>
      </c>
      <c r="F1156" s="99">
        <v>66</v>
      </c>
      <c r="G1156" s="32">
        <f t="shared" si="498"/>
        <v>1320</v>
      </c>
      <c r="H1156" s="34" t="s">
        <v>37</v>
      </c>
      <c r="I1156" s="34" t="s">
        <v>1613</v>
      </c>
      <c r="J1156" s="34" t="s">
        <v>9</v>
      </c>
      <c r="K1156" s="31"/>
      <c r="L1156" s="31"/>
      <c r="M1156" s="34" t="s">
        <v>10</v>
      </c>
      <c r="N1156" s="34" t="s">
        <v>56</v>
      </c>
      <c r="O1156" s="81">
        <v>11</v>
      </c>
      <c r="P1156" s="34" t="s">
        <v>89</v>
      </c>
      <c r="Q1156" s="82">
        <v>6</v>
      </c>
      <c r="R1156" s="31">
        <f t="shared" si="499"/>
        <v>-5</v>
      </c>
      <c r="S1156" s="31"/>
      <c r="T1156" s="31"/>
      <c r="U1156" s="34" t="s">
        <v>1425</v>
      </c>
      <c r="V1156" s="34">
        <v>1</v>
      </c>
      <c r="W1156" s="34">
        <v>353</v>
      </c>
      <c r="X1156" s="34" t="s">
        <v>29</v>
      </c>
      <c r="Y1156" s="32" t="str">
        <f t="shared" si="493"/>
        <v>NA</v>
      </c>
      <c r="Z1156" s="32" t="str">
        <f t="shared" si="494"/>
        <v>NA</v>
      </c>
      <c r="AA1156" s="32" t="s">
        <v>8</v>
      </c>
      <c r="AB1156" s="34" t="s">
        <v>9</v>
      </c>
      <c r="AC1156" s="32">
        <f t="shared" si="500"/>
        <v>34.0625</v>
      </c>
      <c r="AD1156" s="32">
        <f t="shared" si="501"/>
        <v>34.0625</v>
      </c>
      <c r="AE1156" s="32" t="str">
        <f t="shared" si="502"/>
        <v>NA</v>
      </c>
      <c r="AF1156" s="32" t="str">
        <f t="shared" si="495"/>
        <v>NA</v>
      </c>
      <c r="AG1156" s="40" t="s">
        <v>8</v>
      </c>
      <c r="AH1156" s="83" t="s">
        <v>9</v>
      </c>
      <c r="AI1156" s="40" t="s">
        <v>8</v>
      </c>
      <c r="AJ1156" s="83" t="s">
        <v>9</v>
      </c>
      <c r="AK1156" s="99">
        <v>32</v>
      </c>
      <c r="AL1156" s="83" t="s">
        <v>9</v>
      </c>
      <c r="AM1156" s="32">
        <f t="shared" si="496"/>
        <v>32</v>
      </c>
      <c r="AN1156" s="40">
        <f t="shared" si="497"/>
        <v>32</v>
      </c>
      <c r="AO1156" s="49" t="s">
        <v>2856</v>
      </c>
      <c r="AP1156" s="34">
        <v>2017</v>
      </c>
      <c r="AQ1156" s="34" t="s">
        <v>1616</v>
      </c>
      <c r="AR1156" s="34" t="s">
        <v>766</v>
      </c>
      <c r="AS1156" s="34" t="s">
        <v>1617</v>
      </c>
      <c r="AT1156" s="34" t="s">
        <v>292</v>
      </c>
      <c r="AU1156" s="114" t="str">
        <f t="shared" si="491"/>
        <v>Lu, M., 2017</v>
      </c>
      <c r="AV1156" s="34" t="s">
        <v>1618</v>
      </c>
      <c r="AW1156" s="43" t="s">
        <v>1707</v>
      </c>
    </row>
    <row r="1157" spans="1:49" s="8" customFormat="1" x14ac:dyDescent="0.3">
      <c r="A1157" s="31" t="s">
        <v>2439</v>
      </c>
      <c r="B1157" s="99">
        <v>5</v>
      </c>
      <c r="C1157" s="83" t="s">
        <v>8</v>
      </c>
      <c r="D1157" s="31" t="str">
        <f t="shared" si="503"/>
        <v>NA</v>
      </c>
      <c r="E1157" s="32">
        <f t="shared" si="492"/>
        <v>5</v>
      </c>
      <c r="F1157" s="99">
        <v>626</v>
      </c>
      <c r="G1157" s="32">
        <f t="shared" si="498"/>
        <v>12520</v>
      </c>
      <c r="H1157" s="34" t="s">
        <v>63</v>
      </c>
      <c r="I1157" s="34" t="s">
        <v>1614</v>
      </c>
      <c r="J1157" s="34" t="s">
        <v>1619</v>
      </c>
      <c r="K1157" s="31"/>
      <c r="L1157" s="31"/>
      <c r="M1157" s="34" t="s">
        <v>10</v>
      </c>
      <c r="N1157" s="34" t="s">
        <v>56</v>
      </c>
      <c r="O1157" s="81">
        <v>11</v>
      </c>
      <c r="P1157" s="34" t="s">
        <v>89</v>
      </c>
      <c r="Q1157" s="31"/>
      <c r="R1157" s="31" t="str">
        <f t="shared" si="499"/>
        <v>NA</v>
      </c>
      <c r="S1157" s="31"/>
      <c r="T1157" s="31"/>
      <c r="U1157" s="34" t="s">
        <v>1425</v>
      </c>
      <c r="V1157" s="34">
        <v>1</v>
      </c>
      <c r="W1157" s="34">
        <v>353</v>
      </c>
      <c r="X1157" s="34" t="s">
        <v>29</v>
      </c>
      <c r="Y1157" s="32" t="str">
        <f t="shared" si="493"/>
        <v>NA</v>
      </c>
      <c r="Z1157" s="32" t="str">
        <f t="shared" si="494"/>
        <v>NA</v>
      </c>
      <c r="AA1157" s="32" t="s">
        <v>8</v>
      </c>
      <c r="AB1157" s="34" t="s">
        <v>9</v>
      </c>
      <c r="AC1157" s="32">
        <f t="shared" si="500"/>
        <v>24.772727272727273</v>
      </c>
      <c r="AD1157" s="32">
        <f t="shared" si="501"/>
        <v>24.772727272727273</v>
      </c>
      <c r="AE1157" s="32" t="str">
        <f t="shared" si="502"/>
        <v>NA</v>
      </c>
      <c r="AF1157" s="32" t="str">
        <f t="shared" si="495"/>
        <v>NA</v>
      </c>
      <c r="AG1157" s="40" t="s">
        <v>8</v>
      </c>
      <c r="AH1157" s="83" t="s">
        <v>9</v>
      </c>
      <c r="AI1157" s="40" t="s">
        <v>8</v>
      </c>
      <c r="AJ1157" s="83" t="s">
        <v>9</v>
      </c>
      <c r="AK1157" s="99">
        <v>44</v>
      </c>
      <c r="AL1157" s="83" t="s">
        <v>9</v>
      </c>
      <c r="AM1157" s="32">
        <f t="shared" si="496"/>
        <v>44</v>
      </c>
      <c r="AN1157" s="40">
        <f t="shared" si="497"/>
        <v>44</v>
      </c>
      <c r="AO1157" s="49" t="s">
        <v>2856</v>
      </c>
      <c r="AP1157" s="34">
        <v>2017</v>
      </c>
      <c r="AQ1157" s="34" t="s">
        <v>1616</v>
      </c>
      <c r="AR1157" s="34" t="s">
        <v>766</v>
      </c>
      <c r="AS1157" s="34" t="s">
        <v>1617</v>
      </c>
      <c r="AT1157" s="34" t="s">
        <v>292</v>
      </c>
      <c r="AU1157" s="114" t="str">
        <f t="shared" si="491"/>
        <v>Lu, M., 2017</v>
      </c>
      <c r="AV1157" s="34" t="s">
        <v>1618</v>
      </c>
      <c r="AW1157" s="43"/>
    </row>
    <row r="1158" spans="1:49" s="8" customFormat="1" x14ac:dyDescent="0.3">
      <c r="A1158" s="31" t="s">
        <v>2439</v>
      </c>
      <c r="B1158" s="99">
        <v>5</v>
      </c>
      <c r="C1158" s="83" t="s">
        <v>8</v>
      </c>
      <c r="D1158" s="31" t="str">
        <f t="shared" si="503"/>
        <v>NA</v>
      </c>
      <c r="E1158" s="32">
        <f t="shared" si="492"/>
        <v>5</v>
      </c>
      <c r="F1158" s="99">
        <v>1297</v>
      </c>
      <c r="G1158" s="32">
        <f t="shared" si="498"/>
        <v>25940</v>
      </c>
      <c r="H1158" s="34" t="s">
        <v>63</v>
      </c>
      <c r="I1158" s="34" t="s">
        <v>924</v>
      </c>
      <c r="J1158" s="34" t="s">
        <v>9</v>
      </c>
      <c r="K1158" s="31"/>
      <c r="L1158" s="31"/>
      <c r="M1158" s="34" t="s">
        <v>10</v>
      </c>
      <c r="N1158" s="34" t="s">
        <v>56</v>
      </c>
      <c r="O1158" s="81">
        <v>11</v>
      </c>
      <c r="P1158" s="34" t="s">
        <v>89</v>
      </c>
      <c r="Q1158" s="31"/>
      <c r="R1158" s="31" t="str">
        <f t="shared" si="499"/>
        <v>NA</v>
      </c>
      <c r="S1158" s="31"/>
      <c r="T1158" s="31"/>
      <c r="U1158" s="34" t="s">
        <v>1425</v>
      </c>
      <c r="V1158" s="34">
        <v>1</v>
      </c>
      <c r="W1158" s="34">
        <v>353</v>
      </c>
      <c r="X1158" s="34" t="s">
        <v>29</v>
      </c>
      <c r="Y1158" s="32" t="str">
        <f t="shared" si="493"/>
        <v>NA</v>
      </c>
      <c r="Z1158" s="32" t="str">
        <f t="shared" si="494"/>
        <v>NA</v>
      </c>
      <c r="AA1158" s="32" t="s">
        <v>8</v>
      </c>
      <c r="AB1158" s="34" t="s">
        <v>9</v>
      </c>
      <c r="AC1158" s="32">
        <f t="shared" si="500"/>
        <v>23.695652173913043</v>
      </c>
      <c r="AD1158" s="32">
        <f t="shared" si="501"/>
        <v>23.695652173913043</v>
      </c>
      <c r="AE1158" s="32" t="str">
        <f t="shared" si="502"/>
        <v>NA</v>
      </c>
      <c r="AF1158" s="32" t="str">
        <f t="shared" si="495"/>
        <v>NA</v>
      </c>
      <c r="AG1158" s="40" t="s">
        <v>8</v>
      </c>
      <c r="AH1158" s="83" t="s">
        <v>9</v>
      </c>
      <c r="AI1158" s="40" t="s">
        <v>8</v>
      </c>
      <c r="AJ1158" s="83" t="s">
        <v>9</v>
      </c>
      <c r="AK1158" s="99">
        <v>46</v>
      </c>
      <c r="AL1158" s="83" t="s">
        <v>9</v>
      </c>
      <c r="AM1158" s="32">
        <f t="shared" si="496"/>
        <v>46</v>
      </c>
      <c r="AN1158" s="40">
        <f t="shared" si="497"/>
        <v>46</v>
      </c>
      <c r="AO1158" s="49" t="s">
        <v>2856</v>
      </c>
      <c r="AP1158" s="34">
        <v>2017</v>
      </c>
      <c r="AQ1158" s="34" t="s">
        <v>1616</v>
      </c>
      <c r="AR1158" s="34" t="s">
        <v>766</v>
      </c>
      <c r="AS1158" s="34" t="s">
        <v>1617</v>
      </c>
      <c r="AT1158" s="34" t="s">
        <v>292</v>
      </c>
      <c r="AU1158" s="114" t="str">
        <f t="shared" si="491"/>
        <v>Lu, M., 2017</v>
      </c>
      <c r="AV1158" s="34" t="s">
        <v>1618</v>
      </c>
      <c r="AW1158" s="43"/>
    </row>
    <row r="1159" spans="1:49" s="8" customFormat="1" x14ac:dyDescent="0.3">
      <c r="A1159" s="31" t="s">
        <v>2439</v>
      </c>
      <c r="B1159" s="99">
        <v>1</v>
      </c>
      <c r="C1159" s="83" t="s">
        <v>8</v>
      </c>
      <c r="D1159" s="31" t="str">
        <f t="shared" si="503"/>
        <v>NA</v>
      </c>
      <c r="E1159" s="32">
        <f t="shared" ref="E1159:E1175" si="504">IF(B1159="NA",C1159,B1159)</f>
        <v>1</v>
      </c>
      <c r="F1159" s="99">
        <v>215</v>
      </c>
      <c r="G1159" s="32">
        <f t="shared" si="498"/>
        <v>21500</v>
      </c>
      <c r="H1159" s="34" t="s">
        <v>22</v>
      </c>
      <c r="I1159" s="34" t="s">
        <v>947</v>
      </c>
      <c r="J1159" s="34" t="s">
        <v>1622</v>
      </c>
      <c r="K1159" s="31"/>
      <c r="L1159" s="31"/>
      <c r="M1159" s="34" t="s">
        <v>24</v>
      </c>
      <c r="N1159" s="34" t="s">
        <v>56</v>
      </c>
      <c r="O1159" s="31"/>
      <c r="P1159" s="34" t="s">
        <v>89</v>
      </c>
      <c r="Q1159" s="82">
        <v>8.5</v>
      </c>
      <c r="R1159" s="31" t="str">
        <f t="shared" si="499"/>
        <v>NA</v>
      </c>
      <c r="S1159" s="34">
        <v>3</v>
      </c>
      <c r="T1159" s="34">
        <v>673</v>
      </c>
      <c r="U1159" s="31" t="s">
        <v>8</v>
      </c>
      <c r="V1159" s="31"/>
      <c r="W1159" s="31"/>
      <c r="X1159" s="34" t="s">
        <v>29</v>
      </c>
      <c r="Y1159" s="32" t="str">
        <f t="shared" ref="Y1159:Y1175" si="505">IF(AND(X1159="CO Chemisorption",AA1159&lt;&gt;"NA",AG1159&lt;&gt;"NA"),AA1159*AG1159*0.001,"NA")</f>
        <v>NA</v>
      </c>
      <c r="Z1159" s="32" t="str">
        <f t="shared" ref="Z1159:Z1175" si="506">IF(AND(X1159="H2 Chemisorption",AA1159&lt;&gt;"NA",AG1159&lt;&gt;"NA"),AA1159*AG1159*0.001,"NA")</f>
        <v>NA</v>
      </c>
      <c r="AA1159" s="32" t="s">
        <v>8</v>
      </c>
      <c r="AB1159" s="34" t="s">
        <v>9</v>
      </c>
      <c r="AC1159" s="32">
        <f t="shared" si="500"/>
        <v>31.142857142857142</v>
      </c>
      <c r="AD1159" s="32">
        <f t="shared" si="501"/>
        <v>31.142857142857142</v>
      </c>
      <c r="AE1159" s="32" t="str">
        <f t="shared" si="502"/>
        <v>NA</v>
      </c>
      <c r="AF1159" s="32" t="str">
        <f t="shared" ref="AF1159:AF1175" si="507">IF(AND(AG1159="NA",AE1159&lt;&gt;"NA"),AE1159,AG1159)</f>
        <v>NA</v>
      </c>
      <c r="AG1159" s="40" t="s">
        <v>8</v>
      </c>
      <c r="AH1159" s="83" t="s">
        <v>9</v>
      </c>
      <c r="AI1159" s="99">
        <v>34</v>
      </c>
      <c r="AJ1159" s="83" t="s">
        <v>9</v>
      </c>
      <c r="AK1159" s="99">
        <v>35</v>
      </c>
      <c r="AL1159" s="83" t="s">
        <v>9</v>
      </c>
      <c r="AM1159" s="32">
        <f t="shared" ref="AM1159:AM1175" si="508">IF(AND(AF1159="NA",AK1159&lt;&gt;"NA"),AK1159,AF1159)</f>
        <v>35</v>
      </c>
      <c r="AN1159" s="40">
        <f t="shared" ref="AN1159:AN1175" si="509">IF(AND(AM1159="NA",AI1159&lt;&gt;"NA"),AI1159,AM1159)</f>
        <v>35</v>
      </c>
      <c r="AO1159" s="31" t="s">
        <v>2844</v>
      </c>
      <c r="AP1159" s="34">
        <v>2017</v>
      </c>
      <c r="AQ1159" s="34" t="s">
        <v>1620</v>
      </c>
      <c r="AR1159" s="34" t="s">
        <v>196</v>
      </c>
      <c r="AS1159" s="34" t="s">
        <v>1621</v>
      </c>
      <c r="AT1159" s="34" t="s">
        <v>159</v>
      </c>
      <c r="AU1159" s="114" t="str">
        <f t="shared" si="491"/>
        <v>Khudorozhkov, A.K., 2017</v>
      </c>
      <c r="AV1159" s="34"/>
      <c r="AW1159" s="43" t="s">
        <v>827</v>
      </c>
    </row>
    <row r="1160" spans="1:49" s="8" customFormat="1" x14ac:dyDescent="0.3">
      <c r="A1160" s="31" t="s">
        <v>2439</v>
      </c>
      <c r="B1160" s="99">
        <v>1</v>
      </c>
      <c r="C1160" s="83" t="s">
        <v>8</v>
      </c>
      <c r="D1160" s="31" t="str">
        <f t="shared" si="503"/>
        <v>NA</v>
      </c>
      <c r="E1160" s="32">
        <f t="shared" si="504"/>
        <v>1</v>
      </c>
      <c r="F1160" s="99">
        <v>215</v>
      </c>
      <c r="G1160" s="32">
        <f t="shared" si="498"/>
        <v>21500</v>
      </c>
      <c r="H1160" s="34" t="s">
        <v>22</v>
      </c>
      <c r="I1160" s="34" t="s">
        <v>947</v>
      </c>
      <c r="J1160" s="34" t="s">
        <v>1622</v>
      </c>
      <c r="K1160" s="31"/>
      <c r="L1160" s="31"/>
      <c r="M1160" s="34" t="s">
        <v>24</v>
      </c>
      <c r="N1160" s="34" t="s">
        <v>56</v>
      </c>
      <c r="O1160" s="31"/>
      <c r="P1160" s="34" t="s">
        <v>89</v>
      </c>
      <c r="Q1160" s="82">
        <v>8.5</v>
      </c>
      <c r="R1160" s="31" t="str">
        <f t="shared" si="499"/>
        <v>NA</v>
      </c>
      <c r="S1160" s="34">
        <v>3</v>
      </c>
      <c r="T1160" s="34">
        <v>673</v>
      </c>
      <c r="U1160" s="31" t="s">
        <v>8</v>
      </c>
      <c r="V1160" s="31"/>
      <c r="W1160" s="31"/>
      <c r="X1160" s="34" t="s">
        <v>29</v>
      </c>
      <c r="Y1160" s="32" t="str">
        <f t="shared" si="505"/>
        <v>NA</v>
      </c>
      <c r="Z1160" s="32" t="str">
        <f t="shared" si="506"/>
        <v>NA</v>
      </c>
      <c r="AA1160" s="32" t="s">
        <v>8</v>
      </c>
      <c r="AB1160" s="34" t="s">
        <v>9</v>
      </c>
      <c r="AC1160" s="32">
        <f t="shared" si="500"/>
        <v>21.8</v>
      </c>
      <c r="AD1160" s="32">
        <f t="shared" si="501"/>
        <v>21.8</v>
      </c>
      <c r="AE1160" s="32" t="str">
        <f t="shared" si="502"/>
        <v>NA</v>
      </c>
      <c r="AF1160" s="32" t="str">
        <f t="shared" si="507"/>
        <v>NA</v>
      </c>
      <c r="AG1160" s="40" t="s">
        <v>8</v>
      </c>
      <c r="AH1160" s="83" t="s">
        <v>9</v>
      </c>
      <c r="AI1160" s="99">
        <v>43</v>
      </c>
      <c r="AJ1160" s="83" t="s">
        <v>9</v>
      </c>
      <c r="AK1160" s="99">
        <v>50</v>
      </c>
      <c r="AL1160" s="83" t="s">
        <v>9</v>
      </c>
      <c r="AM1160" s="32">
        <f t="shared" si="508"/>
        <v>50</v>
      </c>
      <c r="AN1160" s="40">
        <f t="shared" si="509"/>
        <v>50</v>
      </c>
      <c r="AO1160" s="31" t="s">
        <v>2844</v>
      </c>
      <c r="AP1160" s="34">
        <v>2017</v>
      </c>
      <c r="AQ1160" s="34" t="s">
        <v>1620</v>
      </c>
      <c r="AR1160" s="34" t="s">
        <v>196</v>
      </c>
      <c r="AS1160" s="34" t="s">
        <v>1621</v>
      </c>
      <c r="AT1160" s="34" t="s">
        <v>159</v>
      </c>
      <c r="AU1160" s="114" t="str">
        <f t="shared" si="491"/>
        <v>Khudorozhkov, A.K., 2017</v>
      </c>
      <c r="AV1160" s="34"/>
      <c r="AW1160" s="43" t="s">
        <v>827</v>
      </c>
    </row>
    <row r="1161" spans="1:49" s="8" customFormat="1" x14ac:dyDescent="0.3">
      <c r="A1161" s="31" t="s">
        <v>2439</v>
      </c>
      <c r="B1161" s="99">
        <v>1</v>
      </c>
      <c r="C1161" s="83" t="s">
        <v>8</v>
      </c>
      <c r="D1161" s="31" t="str">
        <f t="shared" si="503"/>
        <v>NA</v>
      </c>
      <c r="E1161" s="32">
        <f t="shared" si="504"/>
        <v>1</v>
      </c>
      <c r="F1161" s="99">
        <v>215</v>
      </c>
      <c r="G1161" s="32">
        <f t="shared" si="498"/>
        <v>21500</v>
      </c>
      <c r="H1161" s="34" t="s">
        <v>22</v>
      </c>
      <c r="I1161" s="34" t="s">
        <v>947</v>
      </c>
      <c r="J1161" s="34" t="s">
        <v>1622</v>
      </c>
      <c r="K1161" s="31"/>
      <c r="L1161" s="31"/>
      <c r="M1161" s="34" t="s">
        <v>24</v>
      </c>
      <c r="N1161" s="34" t="s">
        <v>56</v>
      </c>
      <c r="O1161" s="31"/>
      <c r="P1161" s="34" t="s">
        <v>89</v>
      </c>
      <c r="Q1161" s="82">
        <v>8.5</v>
      </c>
      <c r="R1161" s="31" t="str">
        <f t="shared" si="499"/>
        <v>NA</v>
      </c>
      <c r="S1161" s="34">
        <v>3</v>
      </c>
      <c r="T1161" s="34">
        <v>873</v>
      </c>
      <c r="U1161" s="31" t="s">
        <v>8</v>
      </c>
      <c r="V1161" s="31"/>
      <c r="W1161" s="31"/>
      <c r="X1161" s="34" t="s">
        <v>29</v>
      </c>
      <c r="Y1161" s="32" t="str">
        <f t="shared" si="505"/>
        <v>NA</v>
      </c>
      <c r="Z1161" s="32" t="str">
        <f t="shared" si="506"/>
        <v>NA</v>
      </c>
      <c r="AA1161" s="32" t="s">
        <v>8</v>
      </c>
      <c r="AB1161" s="34" t="s">
        <v>9</v>
      </c>
      <c r="AC1161" s="32">
        <f t="shared" si="500"/>
        <v>17.868852459016395</v>
      </c>
      <c r="AD1161" s="32">
        <f t="shared" si="501"/>
        <v>17.868852459016395</v>
      </c>
      <c r="AE1161" s="32" t="str">
        <f t="shared" si="502"/>
        <v>NA</v>
      </c>
      <c r="AF1161" s="32" t="str">
        <f t="shared" si="507"/>
        <v>NA</v>
      </c>
      <c r="AG1161" s="40" t="s">
        <v>8</v>
      </c>
      <c r="AH1161" s="83" t="s">
        <v>9</v>
      </c>
      <c r="AI1161" s="99">
        <v>57</v>
      </c>
      <c r="AJ1161" s="83" t="s">
        <v>9</v>
      </c>
      <c r="AK1161" s="99">
        <v>61</v>
      </c>
      <c r="AL1161" s="83" t="s">
        <v>9</v>
      </c>
      <c r="AM1161" s="32">
        <f t="shared" si="508"/>
        <v>61</v>
      </c>
      <c r="AN1161" s="40">
        <f t="shared" si="509"/>
        <v>61</v>
      </c>
      <c r="AO1161" s="31" t="s">
        <v>2844</v>
      </c>
      <c r="AP1161" s="34">
        <v>2017</v>
      </c>
      <c r="AQ1161" s="34" t="s">
        <v>1620</v>
      </c>
      <c r="AR1161" s="34" t="s">
        <v>196</v>
      </c>
      <c r="AS1161" s="34" t="s">
        <v>1621</v>
      </c>
      <c r="AT1161" s="34" t="s">
        <v>159</v>
      </c>
      <c r="AU1161" s="114" t="str">
        <f t="shared" si="491"/>
        <v>Khudorozhkov, A.K., 2017</v>
      </c>
      <c r="AV1161" s="34"/>
      <c r="AW1161" s="43" t="s">
        <v>827</v>
      </c>
    </row>
    <row r="1162" spans="1:49" s="8" customFormat="1" x14ac:dyDescent="0.3">
      <c r="A1162" s="34" t="s">
        <v>14</v>
      </c>
      <c r="B1162" s="40" t="s">
        <v>8</v>
      </c>
      <c r="C1162" s="83">
        <v>0.59</v>
      </c>
      <c r="D1162" s="31" t="str">
        <f t="shared" si="503"/>
        <v>NA</v>
      </c>
      <c r="E1162" s="32">
        <f t="shared" si="504"/>
        <v>0.59</v>
      </c>
      <c r="F1162" s="99">
        <v>235</v>
      </c>
      <c r="G1162" s="32">
        <f t="shared" si="498"/>
        <v>39830.508474576272</v>
      </c>
      <c r="H1162" s="34" t="s">
        <v>22</v>
      </c>
      <c r="I1162" s="34" t="s">
        <v>1626</v>
      </c>
      <c r="J1162" s="34" t="s">
        <v>9</v>
      </c>
      <c r="K1162" s="31"/>
      <c r="L1162" s="31"/>
      <c r="M1162" s="34" t="s">
        <v>10</v>
      </c>
      <c r="N1162" s="34" t="s">
        <v>56</v>
      </c>
      <c r="O1162" s="31"/>
      <c r="P1162" s="34" t="s">
        <v>199</v>
      </c>
      <c r="Q1162" s="82">
        <v>8.5</v>
      </c>
      <c r="R1162" s="31" t="str">
        <f t="shared" si="499"/>
        <v>NA</v>
      </c>
      <c r="S1162" s="31"/>
      <c r="T1162" s="31"/>
      <c r="U1162" s="34" t="s">
        <v>1427</v>
      </c>
      <c r="V1162" s="34">
        <v>0.5</v>
      </c>
      <c r="W1162" s="34">
        <v>298</v>
      </c>
      <c r="X1162" s="34" t="s">
        <v>95</v>
      </c>
      <c r="Y1162" s="32" t="str">
        <f t="shared" si="505"/>
        <v>NA</v>
      </c>
      <c r="Z1162" s="32" t="str">
        <f t="shared" si="506"/>
        <v>NA</v>
      </c>
      <c r="AA1162" s="83">
        <v>11</v>
      </c>
      <c r="AB1162" s="34" t="s">
        <v>9</v>
      </c>
      <c r="AC1162" s="32" t="str">
        <f t="shared" si="500"/>
        <v>NA</v>
      </c>
      <c r="AD1162" s="32">
        <f t="shared" si="501"/>
        <v>11</v>
      </c>
      <c r="AE1162" s="32">
        <f t="shared" si="502"/>
        <v>99.090909090909093</v>
      </c>
      <c r="AF1162" s="32">
        <f t="shared" si="507"/>
        <v>99.090909090909093</v>
      </c>
      <c r="AG1162" s="40" t="s">
        <v>8</v>
      </c>
      <c r="AH1162" s="83" t="s">
        <v>9</v>
      </c>
      <c r="AI1162" s="40" t="s">
        <v>8</v>
      </c>
      <c r="AJ1162" s="83" t="s">
        <v>9</v>
      </c>
      <c r="AK1162" s="99">
        <v>130</v>
      </c>
      <c r="AL1162" s="83" t="s">
        <v>9</v>
      </c>
      <c r="AM1162" s="32">
        <f t="shared" si="508"/>
        <v>99.090909090909093</v>
      </c>
      <c r="AN1162" s="40">
        <f t="shared" si="509"/>
        <v>99.090909090909093</v>
      </c>
      <c r="AO1162" s="31" t="s">
        <v>2854</v>
      </c>
      <c r="AP1162" s="34">
        <v>2014</v>
      </c>
      <c r="AQ1162" s="34" t="s">
        <v>1624</v>
      </c>
      <c r="AR1162" s="34" t="s">
        <v>11</v>
      </c>
      <c r="AS1162" s="34" t="s">
        <v>1625</v>
      </c>
      <c r="AT1162" s="34" t="s">
        <v>87</v>
      </c>
      <c r="AU1162" s="114" t="str">
        <f t="shared" si="491"/>
        <v>Cheng, L., 2014</v>
      </c>
      <c r="AV1162" s="34"/>
      <c r="AW1162" s="43" t="s">
        <v>827</v>
      </c>
    </row>
    <row r="1163" spans="1:49" s="8" customFormat="1" x14ac:dyDescent="0.3">
      <c r="A1163" s="34" t="s">
        <v>14</v>
      </c>
      <c r="B1163" s="40" t="s">
        <v>8</v>
      </c>
      <c r="C1163" s="83">
        <v>0.53</v>
      </c>
      <c r="D1163" s="31" t="str">
        <f t="shared" si="503"/>
        <v>NA</v>
      </c>
      <c r="E1163" s="32">
        <f t="shared" si="504"/>
        <v>0.53</v>
      </c>
      <c r="F1163" s="99">
        <v>235</v>
      </c>
      <c r="G1163" s="32">
        <f t="shared" si="498"/>
        <v>44339.622641509435</v>
      </c>
      <c r="H1163" s="34" t="s">
        <v>22</v>
      </c>
      <c r="I1163" s="34" t="s">
        <v>1626</v>
      </c>
      <c r="J1163" s="34" t="s">
        <v>9</v>
      </c>
      <c r="K1163" s="31"/>
      <c r="L1163" s="31"/>
      <c r="M1163" s="34" t="s">
        <v>10</v>
      </c>
      <c r="N1163" s="34" t="s">
        <v>56</v>
      </c>
      <c r="O1163" s="31"/>
      <c r="P1163" s="34" t="s">
        <v>199</v>
      </c>
      <c r="Q1163" s="82">
        <v>8.5</v>
      </c>
      <c r="R1163" s="31" t="str">
        <f t="shared" si="499"/>
        <v>NA</v>
      </c>
      <c r="S1163" s="31"/>
      <c r="T1163" s="31"/>
      <c r="U1163" s="34" t="s">
        <v>1427</v>
      </c>
      <c r="V1163" s="34">
        <v>0.5</v>
      </c>
      <c r="W1163" s="34">
        <v>298</v>
      </c>
      <c r="X1163" s="34" t="s">
        <v>95</v>
      </c>
      <c r="Y1163" s="32" t="str">
        <f t="shared" si="505"/>
        <v>NA</v>
      </c>
      <c r="Z1163" s="32" t="str">
        <f t="shared" si="506"/>
        <v>NA</v>
      </c>
      <c r="AA1163" s="83">
        <v>44</v>
      </c>
      <c r="AB1163" s="34" t="s">
        <v>9</v>
      </c>
      <c r="AC1163" s="32" t="str">
        <f t="shared" si="500"/>
        <v>NA</v>
      </c>
      <c r="AD1163" s="32">
        <f t="shared" si="501"/>
        <v>44</v>
      </c>
      <c r="AE1163" s="32">
        <f t="shared" si="502"/>
        <v>24.772727272727273</v>
      </c>
      <c r="AF1163" s="32">
        <f t="shared" si="507"/>
        <v>24.772727272727273</v>
      </c>
      <c r="AG1163" s="40" t="s">
        <v>8</v>
      </c>
      <c r="AH1163" s="83" t="s">
        <v>9</v>
      </c>
      <c r="AI1163" s="40" t="s">
        <v>8</v>
      </c>
      <c r="AJ1163" s="83" t="s">
        <v>9</v>
      </c>
      <c r="AK1163" s="99">
        <v>30</v>
      </c>
      <c r="AL1163" s="83" t="s">
        <v>9</v>
      </c>
      <c r="AM1163" s="32">
        <f t="shared" si="508"/>
        <v>24.772727272727273</v>
      </c>
      <c r="AN1163" s="40">
        <f t="shared" si="509"/>
        <v>24.772727272727273</v>
      </c>
      <c r="AO1163" s="31" t="s">
        <v>2854</v>
      </c>
      <c r="AP1163" s="34">
        <v>2014</v>
      </c>
      <c r="AQ1163" s="34" t="s">
        <v>1624</v>
      </c>
      <c r="AR1163" s="34" t="s">
        <v>11</v>
      </c>
      <c r="AS1163" s="34" t="s">
        <v>1625</v>
      </c>
      <c r="AT1163" s="34" t="s">
        <v>87</v>
      </c>
      <c r="AU1163" s="114" t="str">
        <f t="shared" si="491"/>
        <v>Cheng, L., 2014</v>
      </c>
      <c r="AV1163" s="34"/>
      <c r="AW1163" s="43" t="s">
        <v>827</v>
      </c>
    </row>
    <row r="1164" spans="1:49" s="8" customFormat="1" x14ac:dyDescent="0.3">
      <c r="A1164" s="34" t="s">
        <v>14</v>
      </c>
      <c r="B1164" s="40" t="s">
        <v>8</v>
      </c>
      <c r="C1164" s="83">
        <v>0.53</v>
      </c>
      <c r="D1164" s="31" t="str">
        <f t="shared" si="503"/>
        <v>NA</v>
      </c>
      <c r="E1164" s="32">
        <f t="shared" si="504"/>
        <v>0.53</v>
      </c>
      <c r="F1164" s="99">
        <v>368</v>
      </c>
      <c r="G1164" s="32">
        <f t="shared" si="498"/>
        <v>69433.962264150934</v>
      </c>
      <c r="H1164" s="34" t="s">
        <v>7</v>
      </c>
      <c r="I1164" s="34" t="s">
        <v>1626</v>
      </c>
      <c r="J1164" s="34" t="s">
        <v>9</v>
      </c>
      <c r="K1164" s="31"/>
      <c r="L1164" s="31"/>
      <c r="M1164" s="34" t="s">
        <v>10</v>
      </c>
      <c r="N1164" s="34" t="s">
        <v>56</v>
      </c>
      <c r="O1164" s="31"/>
      <c r="P1164" s="34" t="s">
        <v>199</v>
      </c>
      <c r="Q1164" s="82">
        <v>3</v>
      </c>
      <c r="R1164" s="31" t="str">
        <f t="shared" si="499"/>
        <v>NA</v>
      </c>
      <c r="S1164" s="31"/>
      <c r="T1164" s="31"/>
      <c r="U1164" s="34" t="s">
        <v>1427</v>
      </c>
      <c r="V1164" s="34">
        <v>0.5</v>
      </c>
      <c r="W1164" s="34">
        <v>298</v>
      </c>
      <c r="X1164" s="34" t="s">
        <v>95</v>
      </c>
      <c r="Y1164" s="32" t="str">
        <f t="shared" si="505"/>
        <v>NA</v>
      </c>
      <c r="Z1164" s="32" t="str">
        <f t="shared" si="506"/>
        <v>NA</v>
      </c>
      <c r="AA1164" s="83">
        <v>13</v>
      </c>
      <c r="AB1164" s="34" t="s">
        <v>9</v>
      </c>
      <c r="AC1164" s="32" t="str">
        <f t="shared" si="500"/>
        <v>NA</v>
      </c>
      <c r="AD1164" s="32">
        <f t="shared" si="501"/>
        <v>13</v>
      </c>
      <c r="AE1164" s="32">
        <f t="shared" si="502"/>
        <v>83.84615384615384</v>
      </c>
      <c r="AF1164" s="32">
        <f t="shared" si="507"/>
        <v>83.84615384615384</v>
      </c>
      <c r="AG1164" s="40" t="s">
        <v>8</v>
      </c>
      <c r="AH1164" s="83" t="s">
        <v>9</v>
      </c>
      <c r="AI1164" s="40" t="s">
        <v>8</v>
      </c>
      <c r="AJ1164" s="83" t="s">
        <v>9</v>
      </c>
      <c r="AK1164" s="99">
        <v>100</v>
      </c>
      <c r="AL1164" s="83" t="s">
        <v>9</v>
      </c>
      <c r="AM1164" s="32">
        <f t="shared" si="508"/>
        <v>83.84615384615384</v>
      </c>
      <c r="AN1164" s="40">
        <f t="shared" si="509"/>
        <v>83.84615384615384</v>
      </c>
      <c r="AO1164" s="31" t="s">
        <v>2854</v>
      </c>
      <c r="AP1164" s="34">
        <v>2014</v>
      </c>
      <c r="AQ1164" s="34" t="s">
        <v>1624</v>
      </c>
      <c r="AR1164" s="34" t="s">
        <v>11</v>
      </c>
      <c r="AS1164" s="34" t="s">
        <v>1625</v>
      </c>
      <c r="AT1164" s="34" t="s">
        <v>87</v>
      </c>
      <c r="AU1164" s="114" t="str">
        <f t="shared" si="491"/>
        <v>Cheng, L., 2014</v>
      </c>
      <c r="AV1164" s="34"/>
      <c r="AW1164" s="43" t="s">
        <v>815</v>
      </c>
    </row>
    <row r="1165" spans="1:49" s="8" customFormat="1" x14ac:dyDescent="0.3">
      <c r="A1165" s="34" t="s">
        <v>14</v>
      </c>
      <c r="B1165" s="40" t="s">
        <v>8</v>
      </c>
      <c r="C1165" s="83">
        <v>0.54</v>
      </c>
      <c r="D1165" s="31" t="str">
        <f t="shared" si="503"/>
        <v>NA</v>
      </c>
      <c r="E1165" s="32">
        <f t="shared" si="504"/>
        <v>0.54</v>
      </c>
      <c r="F1165" s="99">
        <v>368</v>
      </c>
      <c r="G1165" s="32">
        <f t="shared" si="498"/>
        <v>68148.148148148146</v>
      </c>
      <c r="H1165" s="34" t="s">
        <v>7</v>
      </c>
      <c r="I1165" s="34" t="s">
        <v>1626</v>
      </c>
      <c r="J1165" s="34" t="s">
        <v>9</v>
      </c>
      <c r="K1165" s="31"/>
      <c r="L1165" s="31"/>
      <c r="M1165" s="34" t="s">
        <v>10</v>
      </c>
      <c r="N1165" s="34" t="s">
        <v>56</v>
      </c>
      <c r="O1165" s="31"/>
      <c r="P1165" s="34" t="s">
        <v>199</v>
      </c>
      <c r="Q1165" s="82">
        <v>3</v>
      </c>
      <c r="R1165" s="31" t="str">
        <f t="shared" si="499"/>
        <v>NA</v>
      </c>
      <c r="S1165" s="31"/>
      <c r="T1165" s="31"/>
      <c r="U1165" s="34" t="s">
        <v>1427</v>
      </c>
      <c r="V1165" s="34">
        <v>0.5</v>
      </c>
      <c r="W1165" s="34">
        <v>298</v>
      </c>
      <c r="X1165" s="34" t="s">
        <v>95</v>
      </c>
      <c r="Y1165" s="32" t="str">
        <f t="shared" si="505"/>
        <v>NA</v>
      </c>
      <c r="Z1165" s="32" t="str">
        <f t="shared" si="506"/>
        <v>NA</v>
      </c>
      <c r="AA1165" s="83">
        <v>44</v>
      </c>
      <c r="AB1165" s="34" t="s">
        <v>9</v>
      </c>
      <c r="AC1165" s="32" t="str">
        <f t="shared" si="500"/>
        <v>NA</v>
      </c>
      <c r="AD1165" s="32">
        <f t="shared" si="501"/>
        <v>44</v>
      </c>
      <c r="AE1165" s="32">
        <f t="shared" si="502"/>
        <v>24.772727272727273</v>
      </c>
      <c r="AF1165" s="32">
        <f t="shared" si="507"/>
        <v>24.772727272727273</v>
      </c>
      <c r="AG1165" s="40" t="s">
        <v>8</v>
      </c>
      <c r="AH1165" s="83" t="s">
        <v>9</v>
      </c>
      <c r="AI1165" s="40" t="s">
        <v>8</v>
      </c>
      <c r="AJ1165" s="83" t="s">
        <v>9</v>
      </c>
      <c r="AK1165" s="99">
        <v>30</v>
      </c>
      <c r="AL1165" s="83" t="s">
        <v>9</v>
      </c>
      <c r="AM1165" s="32">
        <f t="shared" si="508"/>
        <v>24.772727272727273</v>
      </c>
      <c r="AN1165" s="40">
        <f t="shared" si="509"/>
        <v>24.772727272727273</v>
      </c>
      <c r="AO1165" s="31" t="s">
        <v>2854</v>
      </c>
      <c r="AP1165" s="34">
        <v>2014</v>
      </c>
      <c r="AQ1165" s="34" t="s">
        <v>1624</v>
      </c>
      <c r="AR1165" s="34" t="s">
        <v>11</v>
      </c>
      <c r="AS1165" s="34" t="s">
        <v>1625</v>
      </c>
      <c r="AT1165" s="34" t="s">
        <v>87</v>
      </c>
      <c r="AU1165" s="114" t="str">
        <f t="shared" si="491"/>
        <v>Cheng, L., 2014</v>
      </c>
      <c r="AV1165" s="6"/>
      <c r="AW1165" s="43" t="s">
        <v>815</v>
      </c>
    </row>
    <row r="1166" spans="1:49" s="8" customFormat="1" x14ac:dyDescent="0.3">
      <c r="A1166" s="31" t="s">
        <v>2439</v>
      </c>
      <c r="B1166" s="99">
        <v>1</v>
      </c>
      <c r="C1166" s="83">
        <v>0.97</v>
      </c>
      <c r="D1166" s="31">
        <f t="shared" si="503"/>
        <v>3.0000000000000027E-2</v>
      </c>
      <c r="E1166" s="32">
        <f t="shared" si="504"/>
        <v>1</v>
      </c>
      <c r="F1166" s="99">
        <v>430</v>
      </c>
      <c r="G1166" s="32">
        <f t="shared" si="498"/>
        <v>43000</v>
      </c>
      <c r="H1166" s="34" t="s">
        <v>7</v>
      </c>
      <c r="I1166" s="34" t="s">
        <v>1630</v>
      </c>
      <c r="J1166" s="34" t="s">
        <v>1631</v>
      </c>
      <c r="K1166" s="31"/>
      <c r="L1166" s="31"/>
      <c r="M1166" s="34" t="s">
        <v>217</v>
      </c>
      <c r="N1166" s="34" t="s">
        <v>1449</v>
      </c>
      <c r="O1166" s="31"/>
      <c r="P1166" s="34" t="s">
        <v>199</v>
      </c>
      <c r="Q1166" s="31"/>
      <c r="R1166" s="31" t="str">
        <f t="shared" si="499"/>
        <v>NA</v>
      </c>
      <c r="S1166" s="34">
        <v>2</v>
      </c>
      <c r="T1166" s="34">
        <v>1073</v>
      </c>
      <c r="U1166" s="34" t="s">
        <v>1422</v>
      </c>
      <c r="V1166" s="34">
        <v>0.5</v>
      </c>
      <c r="W1166" s="34">
        <v>873</v>
      </c>
      <c r="X1166" s="34" t="s">
        <v>17</v>
      </c>
      <c r="Y1166" s="32" t="str">
        <f t="shared" si="505"/>
        <v>NA</v>
      </c>
      <c r="Z1166" s="32" t="str">
        <f t="shared" si="506"/>
        <v>NA</v>
      </c>
      <c r="AA1166" s="83">
        <v>6.8</v>
      </c>
      <c r="AB1166" s="34" t="s">
        <v>9</v>
      </c>
      <c r="AC1166" s="32" t="str">
        <f t="shared" si="500"/>
        <v>NA</v>
      </c>
      <c r="AD1166" s="32">
        <f t="shared" si="501"/>
        <v>6.8</v>
      </c>
      <c r="AE1166" s="32">
        <f t="shared" si="502"/>
        <v>160.29411764705884</v>
      </c>
      <c r="AF1166" s="32">
        <f t="shared" si="507"/>
        <v>160.29411764705884</v>
      </c>
      <c r="AG1166" s="40" t="s">
        <v>8</v>
      </c>
      <c r="AH1166" s="83" t="s">
        <v>9</v>
      </c>
      <c r="AI1166" s="40" t="s">
        <v>8</v>
      </c>
      <c r="AJ1166" s="83" t="s">
        <v>9</v>
      </c>
      <c r="AK1166" s="99">
        <v>213</v>
      </c>
      <c r="AL1166" s="83" t="s">
        <v>9</v>
      </c>
      <c r="AM1166" s="32">
        <f t="shared" si="508"/>
        <v>160.29411764705884</v>
      </c>
      <c r="AN1166" s="40">
        <f t="shared" si="509"/>
        <v>160.29411764705884</v>
      </c>
      <c r="AO1166" s="31" t="s">
        <v>2844</v>
      </c>
      <c r="AP1166" s="34">
        <v>2013</v>
      </c>
      <c r="AQ1166" s="34" t="s">
        <v>1628</v>
      </c>
      <c r="AR1166" s="34" t="s">
        <v>11</v>
      </c>
      <c r="AS1166" s="34" t="s">
        <v>1627</v>
      </c>
      <c r="AT1166" s="34" t="s">
        <v>234</v>
      </c>
      <c r="AU1166" s="114" t="str">
        <f t="shared" si="491"/>
        <v>Li, B., 2013</v>
      </c>
      <c r="AV1166" s="6"/>
      <c r="AW1166" s="43"/>
    </row>
    <row r="1167" spans="1:49" s="8" customFormat="1" x14ac:dyDescent="0.3">
      <c r="A1167" s="31" t="s">
        <v>2439</v>
      </c>
      <c r="B1167" s="99">
        <v>1</v>
      </c>
      <c r="C1167" s="83">
        <v>0.95</v>
      </c>
      <c r="D1167" s="31">
        <f t="shared" si="503"/>
        <v>5.0000000000000044E-2</v>
      </c>
      <c r="E1167" s="32">
        <f t="shared" si="504"/>
        <v>1</v>
      </c>
      <c r="F1167" s="99">
        <v>430</v>
      </c>
      <c r="G1167" s="32">
        <f t="shared" si="498"/>
        <v>43000</v>
      </c>
      <c r="H1167" s="34" t="s">
        <v>7</v>
      </c>
      <c r="I1167" s="34" t="s">
        <v>1630</v>
      </c>
      <c r="J1167" s="34" t="s">
        <v>1631</v>
      </c>
      <c r="K1167" s="31"/>
      <c r="L1167" s="31"/>
      <c r="M1167" s="34" t="s">
        <v>24</v>
      </c>
      <c r="N1167" s="34" t="s">
        <v>1454</v>
      </c>
      <c r="O1167" s="31"/>
      <c r="P1167" s="34" t="s">
        <v>199</v>
      </c>
      <c r="Q1167" s="31"/>
      <c r="R1167" s="31" t="str">
        <f t="shared" si="499"/>
        <v>NA</v>
      </c>
      <c r="S1167" s="34">
        <v>2</v>
      </c>
      <c r="T1167" s="34">
        <v>1073</v>
      </c>
      <c r="U1167" s="34" t="s">
        <v>1422</v>
      </c>
      <c r="V1167" s="34">
        <v>0.5</v>
      </c>
      <c r="W1167" s="34">
        <v>873</v>
      </c>
      <c r="X1167" s="34" t="s">
        <v>17</v>
      </c>
      <c r="Y1167" s="32" t="str">
        <f t="shared" si="505"/>
        <v>NA</v>
      </c>
      <c r="Z1167" s="32" t="str">
        <f t="shared" si="506"/>
        <v>NA</v>
      </c>
      <c r="AA1167" s="83">
        <v>11</v>
      </c>
      <c r="AB1167" s="34" t="s">
        <v>9</v>
      </c>
      <c r="AC1167" s="32" t="str">
        <f t="shared" si="500"/>
        <v>NA</v>
      </c>
      <c r="AD1167" s="32">
        <f t="shared" si="501"/>
        <v>11</v>
      </c>
      <c r="AE1167" s="32">
        <f t="shared" si="502"/>
        <v>99.090909090909093</v>
      </c>
      <c r="AF1167" s="32">
        <f t="shared" si="507"/>
        <v>99.090909090909093</v>
      </c>
      <c r="AG1167" s="40" t="s">
        <v>8</v>
      </c>
      <c r="AH1167" s="83" t="s">
        <v>9</v>
      </c>
      <c r="AI1167" s="40" t="s">
        <v>8</v>
      </c>
      <c r="AJ1167" s="83" t="s">
        <v>9</v>
      </c>
      <c r="AK1167" s="99">
        <v>158</v>
      </c>
      <c r="AL1167" s="83" t="s">
        <v>9</v>
      </c>
      <c r="AM1167" s="32">
        <f t="shared" si="508"/>
        <v>99.090909090909093</v>
      </c>
      <c r="AN1167" s="40">
        <f t="shared" si="509"/>
        <v>99.090909090909093</v>
      </c>
      <c r="AO1167" s="31" t="s">
        <v>2844</v>
      </c>
      <c r="AP1167" s="34">
        <v>2013</v>
      </c>
      <c r="AQ1167" s="34" t="s">
        <v>1628</v>
      </c>
      <c r="AR1167" s="34" t="s">
        <v>11</v>
      </c>
      <c r="AS1167" s="34" t="s">
        <v>1627</v>
      </c>
      <c r="AT1167" s="34" t="s">
        <v>234</v>
      </c>
      <c r="AU1167" s="114" t="str">
        <f t="shared" si="491"/>
        <v>Li, B., 2013</v>
      </c>
      <c r="AV1167" s="6"/>
      <c r="AW1167" s="43"/>
    </row>
    <row r="1168" spans="1:49" s="8" customFormat="1" x14ac:dyDescent="0.3">
      <c r="A1168" s="31" t="s">
        <v>2439</v>
      </c>
      <c r="B1168" s="99">
        <v>1</v>
      </c>
      <c r="C1168" s="83">
        <v>0.96</v>
      </c>
      <c r="D1168" s="31">
        <f t="shared" si="503"/>
        <v>4.0000000000000036E-2</v>
      </c>
      <c r="E1168" s="32">
        <f t="shared" si="504"/>
        <v>1</v>
      </c>
      <c r="F1168" s="99">
        <v>430</v>
      </c>
      <c r="G1168" s="32">
        <f t="shared" si="498"/>
        <v>43000</v>
      </c>
      <c r="H1168" s="34" t="s">
        <v>7</v>
      </c>
      <c r="I1168" s="34" t="s">
        <v>1630</v>
      </c>
      <c r="J1168" s="34" t="s">
        <v>1631</v>
      </c>
      <c r="K1168" s="31"/>
      <c r="L1168" s="31"/>
      <c r="M1168" s="34" t="s">
        <v>28</v>
      </c>
      <c r="N1168" s="34" t="s">
        <v>243</v>
      </c>
      <c r="O1168" s="31"/>
      <c r="P1168" s="34" t="s">
        <v>199</v>
      </c>
      <c r="Q1168" s="31"/>
      <c r="R1168" s="31" t="str">
        <f t="shared" si="499"/>
        <v>NA</v>
      </c>
      <c r="S1168" s="34">
        <v>2</v>
      </c>
      <c r="T1168" s="34">
        <v>1073</v>
      </c>
      <c r="U1168" s="34" t="s">
        <v>1422</v>
      </c>
      <c r="V1168" s="34">
        <v>0.5</v>
      </c>
      <c r="W1168" s="34">
        <v>873</v>
      </c>
      <c r="X1168" s="34" t="s">
        <v>17</v>
      </c>
      <c r="Y1168" s="32" t="str">
        <f t="shared" si="505"/>
        <v>NA</v>
      </c>
      <c r="Z1168" s="32" t="str">
        <f t="shared" si="506"/>
        <v>NA</v>
      </c>
      <c r="AA1168" s="83">
        <v>31.8</v>
      </c>
      <c r="AB1168" s="34" t="s">
        <v>9</v>
      </c>
      <c r="AC1168" s="32" t="str">
        <f t="shared" si="500"/>
        <v>NA</v>
      </c>
      <c r="AD1168" s="32">
        <f t="shared" si="501"/>
        <v>31.8</v>
      </c>
      <c r="AE1168" s="32">
        <f t="shared" si="502"/>
        <v>34.276729559748425</v>
      </c>
      <c r="AF1168" s="32">
        <f t="shared" si="507"/>
        <v>34.276729559748425</v>
      </c>
      <c r="AG1168" s="40" t="s">
        <v>8</v>
      </c>
      <c r="AH1168" s="83" t="s">
        <v>9</v>
      </c>
      <c r="AI1168" s="40" t="s">
        <v>8</v>
      </c>
      <c r="AJ1168" s="83" t="s">
        <v>9</v>
      </c>
      <c r="AK1168" s="99">
        <v>40</v>
      </c>
      <c r="AL1168" s="83" t="s">
        <v>9</v>
      </c>
      <c r="AM1168" s="32">
        <f t="shared" si="508"/>
        <v>34.276729559748425</v>
      </c>
      <c r="AN1168" s="40">
        <f t="shared" si="509"/>
        <v>34.276729559748425</v>
      </c>
      <c r="AO1168" s="31" t="s">
        <v>2844</v>
      </c>
      <c r="AP1168" s="34">
        <v>2013</v>
      </c>
      <c r="AQ1168" s="34" t="s">
        <v>1628</v>
      </c>
      <c r="AR1168" s="34" t="s">
        <v>11</v>
      </c>
      <c r="AS1168" s="34" t="s">
        <v>1627</v>
      </c>
      <c r="AT1168" s="34" t="s">
        <v>234</v>
      </c>
      <c r="AU1168" s="114" t="str">
        <f t="shared" si="491"/>
        <v>Li, B., 2013</v>
      </c>
      <c r="AV1168" s="6"/>
      <c r="AW1168" s="43"/>
    </row>
    <row r="1169" spans="1:49" s="8" customFormat="1" x14ac:dyDescent="0.3">
      <c r="A1169" s="34" t="s">
        <v>14</v>
      </c>
      <c r="B1169" s="99">
        <v>1</v>
      </c>
      <c r="C1169" s="83" t="s">
        <v>8</v>
      </c>
      <c r="D1169" s="31" t="str">
        <f t="shared" si="503"/>
        <v>NA</v>
      </c>
      <c r="E1169" s="32">
        <f t="shared" si="504"/>
        <v>1</v>
      </c>
      <c r="F1169" s="99">
        <v>134</v>
      </c>
      <c r="G1169" s="32">
        <f t="shared" si="498"/>
        <v>13400</v>
      </c>
      <c r="H1169" s="34" t="s">
        <v>22</v>
      </c>
      <c r="I1169" s="34" t="s">
        <v>1635</v>
      </c>
      <c r="J1169" s="34" t="s">
        <v>9</v>
      </c>
      <c r="K1169" s="34">
        <v>1123</v>
      </c>
      <c r="L1169" s="34">
        <v>5</v>
      </c>
      <c r="M1169" s="34" t="s">
        <v>33</v>
      </c>
      <c r="N1169" s="34" t="s">
        <v>56</v>
      </c>
      <c r="O1169" s="31"/>
      <c r="P1169" s="34" t="s">
        <v>199</v>
      </c>
      <c r="Q1169" s="82">
        <v>8.5</v>
      </c>
      <c r="R1169" s="31" t="str">
        <f t="shared" si="499"/>
        <v>NA</v>
      </c>
      <c r="S1169" s="34">
        <v>5</v>
      </c>
      <c r="T1169" s="34">
        <v>923</v>
      </c>
      <c r="U1169" s="34" t="s">
        <v>1422</v>
      </c>
      <c r="V1169" s="34">
        <v>0.08</v>
      </c>
      <c r="W1169" s="34">
        <v>313</v>
      </c>
      <c r="X1169" s="34" t="s">
        <v>69</v>
      </c>
      <c r="Y1169" s="32" t="str">
        <f t="shared" si="505"/>
        <v>NA</v>
      </c>
      <c r="Z1169" s="32" t="str">
        <f t="shared" si="506"/>
        <v>NA</v>
      </c>
      <c r="AA1169" s="83">
        <v>33</v>
      </c>
      <c r="AB1169" s="34" t="s">
        <v>9</v>
      </c>
      <c r="AC1169" s="32" t="str">
        <f t="shared" si="500"/>
        <v>NA</v>
      </c>
      <c r="AD1169" s="32">
        <f t="shared" si="501"/>
        <v>33</v>
      </c>
      <c r="AE1169" s="32">
        <f t="shared" si="502"/>
        <v>33.030303030303031</v>
      </c>
      <c r="AF1169" s="32">
        <f t="shared" si="507"/>
        <v>33.030303030303031</v>
      </c>
      <c r="AG1169" s="40" t="s">
        <v>8</v>
      </c>
      <c r="AH1169" s="83" t="s">
        <v>9</v>
      </c>
      <c r="AI1169" s="40" t="s">
        <v>8</v>
      </c>
      <c r="AJ1169" s="83" t="s">
        <v>9</v>
      </c>
      <c r="AK1169" s="40" t="s">
        <v>8</v>
      </c>
      <c r="AL1169" s="83" t="s">
        <v>9</v>
      </c>
      <c r="AM1169" s="32">
        <f t="shared" si="508"/>
        <v>33.030303030303031</v>
      </c>
      <c r="AN1169" s="40">
        <f t="shared" si="509"/>
        <v>33.030303030303031</v>
      </c>
      <c r="AO1169" s="34" t="s">
        <v>1632</v>
      </c>
      <c r="AP1169" s="34">
        <v>2013</v>
      </c>
      <c r="AQ1169" s="34" t="s">
        <v>1633</v>
      </c>
      <c r="AR1169" s="34" t="s">
        <v>71</v>
      </c>
      <c r="AS1169" s="34" t="s">
        <v>1634</v>
      </c>
      <c r="AT1169" s="34" t="s">
        <v>21</v>
      </c>
      <c r="AU1169" s="114" t="str">
        <f t="shared" si="491"/>
        <v>Tou, A., 2013</v>
      </c>
      <c r="AV1169" s="6"/>
      <c r="AW1169" s="43" t="s">
        <v>827</v>
      </c>
    </row>
    <row r="1170" spans="1:49" s="8" customFormat="1" x14ac:dyDescent="0.3">
      <c r="A1170" s="34" t="s">
        <v>14</v>
      </c>
      <c r="B1170" s="99">
        <v>1</v>
      </c>
      <c r="C1170" s="83" t="s">
        <v>8</v>
      </c>
      <c r="D1170" s="31" t="str">
        <f t="shared" si="503"/>
        <v>NA</v>
      </c>
      <c r="E1170" s="32">
        <f t="shared" si="504"/>
        <v>1</v>
      </c>
      <c r="F1170" s="99">
        <v>134</v>
      </c>
      <c r="G1170" s="32">
        <f t="shared" si="498"/>
        <v>13400</v>
      </c>
      <c r="H1170" s="34" t="s">
        <v>22</v>
      </c>
      <c r="I1170" s="34" t="s">
        <v>1635</v>
      </c>
      <c r="J1170" s="34" t="s">
        <v>9</v>
      </c>
      <c r="K1170" s="34">
        <v>1123</v>
      </c>
      <c r="L1170" s="34">
        <v>5</v>
      </c>
      <c r="M1170" s="34" t="s">
        <v>33</v>
      </c>
      <c r="N1170" s="34" t="s">
        <v>56</v>
      </c>
      <c r="O1170" s="31"/>
      <c r="P1170" s="34" t="s">
        <v>199</v>
      </c>
      <c r="Q1170" s="82">
        <v>8.5</v>
      </c>
      <c r="R1170" s="31" t="str">
        <f t="shared" si="499"/>
        <v>NA</v>
      </c>
      <c r="S1170" s="34">
        <v>5</v>
      </c>
      <c r="T1170" s="34">
        <v>923</v>
      </c>
      <c r="U1170" s="34" t="s">
        <v>1422</v>
      </c>
      <c r="V1170" s="34">
        <v>0.08</v>
      </c>
      <c r="W1170" s="34">
        <v>313</v>
      </c>
      <c r="X1170" s="34" t="s">
        <v>69</v>
      </c>
      <c r="Y1170" s="32" t="str">
        <f t="shared" si="505"/>
        <v>NA</v>
      </c>
      <c r="Z1170" s="32" t="str">
        <f t="shared" si="506"/>
        <v>NA</v>
      </c>
      <c r="AA1170" s="83">
        <v>12</v>
      </c>
      <c r="AB1170" s="34" t="s">
        <v>9</v>
      </c>
      <c r="AC1170" s="32" t="str">
        <f t="shared" si="500"/>
        <v>NA</v>
      </c>
      <c r="AD1170" s="32">
        <f t="shared" si="501"/>
        <v>12</v>
      </c>
      <c r="AE1170" s="32">
        <f t="shared" si="502"/>
        <v>90.833333333333329</v>
      </c>
      <c r="AF1170" s="32">
        <f t="shared" si="507"/>
        <v>90.833333333333329</v>
      </c>
      <c r="AG1170" s="40" t="s">
        <v>8</v>
      </c>
      <c r="AH1170" s="83" t="s">
        <v>9</v>
      </c>
      <c r="AI1170" s="40" t="s">
        <v>8</v>
      </c>
      <c r="AJ1170" s="83" t="s">
        <v>9</v>
      </c>
      <c r="AK1170" s="40" t="s">
        <v>8</v>
      </c>
      <c r="AL1170" s="83" t="s">
        <v>9</v>
      </c>
      <c r="AM1170" s="32">
        <f t="shared" si="508"/>
        <v>90.833333333333329</v>
      </c>
      <c r="AN1170" s="40">
        <f t="shared" si="509"/>
        <v>90.833333333333329</v>
      </c>
      <c r="AO1170" s="34" t="s">
        <v>1632</v>
      </c>
      <c r="AP1170" s="34">
        <v>2013</v>
      </c>
      <c r="AQ1170" s="34" t="s">
        <v>1633</v>
      </c>
      <c r="AR1170" s="34" t="s">
        <v>71</v>
      </c>
      <c r="AS1170" s="34" t="s">
        <v>1634</v>
      </c>
      <c r="AT1170" s="34" t="s">
        <v>21</v>
      </c>
      <c r="AU1170" s="114" t="str">
        <f t="shared" si="491"/>
        <v>Tou, A., 2013</v>
      </c>
      <c r="AV1170" s="6"/>
      <c r="AW1170" s="43" t="s">
        <v>827</v>
      </c>
    </row>
    <row r="1171" spans="1:49" s="8" customFormat="1" x14ac:dyDescent="0.3">
      <c r="A1171" s="34" t="s">
        <v>14</v>
      </c>
      <c r="B1171" s="99">
        <v>1</v>
      </c>
      <c r="C1171" s="83" t="s">
        <v>8</v>
      </c>
      <c r="D1171" s="31" t="str">
        <f t="shared" si="503"/>
        <v>NA</v>
      </c>
      <c r="E1171" s="32">
        <f t="shared" si="504"/>
        <v>1</v>
      </c>
      <c r="F1171" s="99">
        <v>134</v>
      </c>
      <c r="G1171" s="32">
        <f t="shared" si="498"/>
        <v>13400</v>
      </c>
      <c r="H1171" s="34" t="s">
        <v>22</v>
      </c>
      <c r="I1171" s="34" t="s">
        <v>1635</v>
      </c>
      <c r="J1171" s="34" t="s">
        <v>9</v>
      </c>
      <c r="K1171" s="34">
        <v>1123</v>
      </c>
      <c r="L1171" s="34">
        <v>5</v>
      </c>
      <c r="M1171" s="34" t="s">
        <v>33</v>
      </c>
      <c r="N1171" s="34" t="s">
        <v>56</v>
      </c>
      <c r="O1171" s="31"/>
      <c r="P1171" s="34" t="s">
        <v>199</v>
      </c>
      <c r="Q1171" s="82">
        <v>8.5</v>
      </c>
      <c r="R1171" s="31" t="str">
        <f t="shared" si="499"/>
        <v>NA</v>
      </c>
      <c r="S1171" s="34">
        <v>5</v>
      </c>
      <c r="T1171" s="34">
        <v>923</v>
      </c>
      <c r="U1171" s="34" t="s">
        <v>1422</v>
      </c>
      <c r="V1171" s="34">
        <v>0.08</v>
      </c>
      <c r="W1171" s="34">
        <v>313</v>
      </c>
      <c r="X1171" s="34" t="s">
        <v>69</v>
      </c>
      <c r="Y1171" s="32" t="str">
        <f t="shared" si="505"/>
        <v>NA</v>
      </c>
      <c r="Z1171" s="32" t="str">
        <f t="shared" si="506"/>
        <v>NA</v>
      </c>
      <c r="AA1171" s="83">
        <v>11</v>
      </c>
      <c r="AB1171" s="34" t="s">
        <v>9</v>
      </c>
      <c r="AC1171" s="32" t="str">
        <f t="shared" si="500"/>
        <v>NA</v>
      </c>
      <c r="AD1171" s="32">
        <f t="shared" si="501"/>
        <v>11</v>
      </c>
      <c r="AE1171" s="32">
        <f t="shared" si="502"/>
        <v>99.090909090909093</v>
      </c>
      <c r="AF1171" s="32">
        <f t="shared" si="507"/>
        <v>99.090909090909093</v>
      </c>
      <c r="AG1171" s="40" t="s">
        <v>8</v>
      </c>
      <c r="AH1171" s="83" t="s">
        <v>9</v>
      </c>
      <c r="AI1171" s="40" t="s">
        <v>8</v>
      </c>
      <c r="AJ1171" s="83" t="s">
        <v>9</v>
      </c>
      <c r="AK1171" s="40" t="s">
        <v>8</v>
      </c>
      <c r="AL1171" s="83" t="s">
        <v>9</v>
      </c>
      <c r="AM1171" s="32">
        <f t="shared" si="508"/>
        <v>99.090909090909093</v>
      </c>
      <c r="AN1171" s="40">
        <f t="shared" si="509"/>
        <v>99.090909090909093</v>
      </c>
      <c r="AO1171" s="34" t="s">
        <v>1632</v>
      </c>
      <c r="AP1171" s="34">
        <v>2013</v>
      </c>
      <c r="AQ1171" s="34" t="s">
        <v>1633</v>
      </c>
      <c r="AR1171" s="34" t="s">
        <v>71</v>
      </c>
      <c r="AS1171" s="34" t="s">
        <v>1634</v>
      </c>
      <c r="AT1171" s="34" t="s">
        <v>21</v>
      </c>
      <c r="AU1171" s="114" t="str">
        <f>AQ1171&amp;", "&amp;AP1171</f>
        <v>Tou, A., 2013</v>
      </c>
      <c r="AV1171" s="6"/>
      <c r="AW1171" s="43" t="s">
        <v>827</v>
      </c>
    </row>
    <row r="1172" spans="1:49" s="8" customFormat="1" x14ac:dyDescent="0.3">
      <c r="A1172" s="34" t="s">
        <v>14</v>
      </c>
      <c r="B1172" s="99">
        <v>1</v>
      </c>
      <c r="C1172" s="83" t="s">
        <v>8</v>
      </c>
      <c r="D1172" s="31" t="str">
        <f t="shared" si="503"/>
        <v>NA</v>
      </c>
      <c r="E1172" s="32">
        <f t="shared" si="504"/>
        <v>1</v>
      </c>
      <c r="F1172" s="99">
        <v>134</v>
      </c>
      <c r="G1172" s="32">
        <f t="shared" si="498"/>
        <v>13400</v>
      </c>
      <c r="H1172" s="34" t="s">
        <v>22</v>
      </c>
      <c r="I1172" s="34" t="s">
        <v>1635</v>
      </c>
      <c r="J1172" s="34" t="s">
        <v>9</v>
      </c>
      <c r="K1172" s="34">
        <v>1123</v>
      </c>
      <c r="L1172" s="34">
        <v>5</v>
      </c>
      <c r="M1172" s="34" t="s">
        <v>33</v>
      </c>
      <c r="N1172" s="34" t="s">
        <v>56</v>
      </c>
      <c r="O1172" s="31"/>
      <c r="P1172" s="34" t="s">
        <v>199</v>
      </c>
      <c r="Q1172" s="82">
        <v>8.5</v>
      </c>
      <c r="R1172" s="31" t="str">
        <f t="shared" si="499"/>
        <v>NA</v>
      </c>
      <c r="S1172" s="34">
        <v>5</v>
      </c>
      <c r="T1172" s="34">
        <v>923</v>
      </c>
      <c r="U1172" s="34" t="s">
        <v>1422</v>
      </c>
      <c r="V1172" s="34">
        <v>0.08</v>
      </c>
      <c r="W1172" s="34">
        <v>313</v>
      </c>
      <c r="X1172" s="34" t="s">
        <v>69</v>
      </c>
      <c r="Y1172" s="32" t="str">
        <f t="shared" si="505"/>
        <v>NA</v>
      </c>
      <c r="Z1172" s="32" t="str">
        <f t="shared" si="506"/>
        <v>NA</v>
      </c>
      <c r="AA1172" s="83">
        <v>3</v>
      </c>
      <c r="AB1172" s="34" t="s">
        <v>9</v>
      </c>
      <c r="AC1172" s="32" t="str">
        <f t="shared" si="500"/>
        <v>NA</v>
      </c>
      <c r="AD1172" s="32">
        <f t="shared" si="501"/>
        <v>3</v>
      </c>
      <c r="AE1172" s="32">
        <f t="shared" si="502"/>
        <v>363.33333333333331</v>
      </c>
      <c r="AF1172" s="32">
        <f t="shared" si="507"/>
        <v>363.33333333333331</v>
      </c>
      <c r="AG1172" s="40" t="s">
        <v>8</v>
      </c>
      <c r="AH1172" s="83" t="s">
        <v>9</v>
      </c>
      <c r="AI1172" s="40" t="s">
        <v>8</v>
      </c>
      <c r="AJ1172" s="83" t="s">
        <v>9</v>
      </c>
      <c r="AK1172" s="40" t="s">
        <v>8</v>
      </c>
      <c r="AL1172" s="83" t="s">
        <v>9</v>
      </c>
      <c r="AM1172" s="32">
        <f t="shared" si="508"/>
        <v>363.33333333333331</v>
      </c>
      <c r="AN1172" s="40">
        <f t="shared" si="509"/>
        <v>363.33333333333331</v>
      </c>
      <c r="AO1172" s="34" t="s">
        <v>1632</v>
      </c>
      <c r="AP1172" s="34">
        <v>2013</v>
      </c>
      <c r="AQ1172" s="34" t="s">
        <v>1633</v>
      </c>
      <c r="AR1172" s="34" t="s">
        <v>71</v>
      </c>
      <c r="AS1172" s="34" t="s">
        <v>1634</v>
      </c>
      <c r="AT1172" s="34" t="s">
        <v>21</v>
      </c>
      <c r="AU1172" s="114" t="str">
        <f>AQ1172&amp;", "&amp;AP1172</f>
        <v>Tou, A., 2013</v>
      </c>
      <c r="AV1172" s="6"/>
      <c r="AW1172" s="43" t="s">
        <v>827</v>
      </c>
    </row>
    <row r="1173" spans="1:49" s="8" customFormat="1" x14ac:dyDescent="0.3">
      <c r="A1173" s="31" t="s">
        <v>2439</v>
      </c>
      <c r="B1173" s="99">
        <v>1</v>
      </c>
      <c r="C1173" s="83">
        <v>1.1000000000000001</v>
      </c>
      <c r="D1173" s="31">
        <f t="shared" si="503"/>
        <v>0.10000000000000009</v>
      </c>
      <c r="E1173" s="32">
        <f t="shared" si="504"/>
        <v>1</v>
      </c>
      <c r="F1173" s="40"/>
      <c r="G1173" s="32" t="s">
        <v>8</v>
      </c>
      <c r="H1173" s="34" t="s">
        <v>63</v>
      </c>
      <c r="I1173" s="34" t="s">
        <v>924</v>
      </c>
      <c r="J1173" s="34" t="s">
        <v>1636</v>
      </c>
      <c r="K1173" s="31"/>
      <c r="L1173" s="31"/>
      <c r="M1173" s="34" t="s">
        <v>28</v>
      </c>
      <c r="N1173" s="34" t="s">
        <v>447</v>
      </c>
      <c r="O1173" s="31"/>
      <c r="P1173" s="34" t="s">
        <v>199</v>
      </c>
      <c r="Q1173" s="31"/>
      <c r="R1173" s="31" t="str">
        <f t="shared" si="499"/>
        <v>NA</v>
      </c>
      <c r="S1173" s="31"/>
      <c r="T1173" s="31"/>
      <c r="U1173" s="34" t="s">
        <v>1422</v>
      </c>
      <c r="V1173" s="34">
        <v>11</v>
      </c>
      <c r="W1173" s="34">
        <v>673</v>
      </c>
      <c r="X1173" s="34" t="s">
        <v>95</v>
      </c>
      <c r="Y1173" s="32" t="str">
        <f t="shared" si="505"/>
        <v>NA</v>
      </c>
      <c r="Z1173" s="32" t="str">
        <f t="shared" si="506"/>
        <v>NA</v>
      </c>
      <c r="AA1173" s="32" t="s">
        <v>8</v>
      </c>
      <c r="AB1173" s="34" t="s">
        <v>9</v>
      </c>
      <c r="AC1173" s="32">
        <f t="shared" si="500"/>
        <v>11.847826086956522</v>
      </c>
      <c r="AD1173" s="32">
        <f t="shared" si="501"/>
        <v>11.847826086956522</v>
      </c>
      <c r="AE1173" s="32" t="str">
        <f t="shared" si="502"/>
        <v>NA</v>
      </c>
      <c r="AF1173" s="32">
        <f t="shared" si="507"/>
        <v>92</v>
      </c>
      <c r="AG1173" s="99">
        <v>92</v>
      </c>
      <c r="AH1173" s="83" t="s">
        <v>9</v>
      </c>
      <c r="AI1173" s="99">
        <v>82</v>
      </c>
      <c r="AJ1173" s="83" t="s">
        <v>9</v>
      </c>
      <c r="AK1173" s="99">
        <v>76</v>
      </c>
      <c r="AL1173" s="83" t="s">
        <v>9</v>
      </c>
      <c r="AM1173" s="32">
        <f t="shared" si="508"/>
        <v>92</v>
      </c>
      <c r="AN1173" s="40">
        <f t="shared" si="509"/>
        <v>92</v>
      </c>
      <c r="AO1173" s="31" t="s">
        <v>2844</v>
      </c>
      <c r="AP1173" s="34">
        <v>2007</v>
      </c>
      <c r="AQ1173" s="34" t="s">
        <v>1904</v>
      </c>
      <c r="AR1173" s="34" t="s">
        <v>119</v>
      </c>
      <c r="AS1173" s="34" t="s">
        <v>1637</v>
      </c>
      <c r="AT1173" s="34" t="s">
        <v>21</v>
      </c>
      <c r="AU1173" s="114" t="str">
        <f t="shared" ref="AU1173:AU1222" si="510">AQ1173&amp;", "&amp;AP1173</f>
        <v>Ubago-Pérez, R., 2007</v>
      </c>
      <c r="AV1173" s="6"/>
      <c r="AW1173" s="43"/>
    </row>
    <row r="1174" spans="1:49" s="8" customFormat="1" x14ac:dyDescent="0.3">
      <c r="A1174" s="31" t="s">
        <v>2439</v>
      </c>
      <c r="B1174" s="99">
        <v>1</v>
      </c>
      <c r="C1174" s="83">
        <v>1.2</v>
      </c>
      <c r="D1174" s="31">
        <f t="shared" si="503"/>
        <v>0.19999999999999996</v>
      </c>
      <c r="E1174" s="32">
        <f t="shared" si="504"/>
        <v>1</v>
      </c>
      <c r="F1174" s="40"/>
      <c r="G1174" s="32" t="s">
        <v>8</v>
      </c>
      <c r="H1174" s="34" t="s">
        <v>63</v>
      </c>
      <c r="I1174" s="34" t="s">
        <v>924</v>
      </c>
      <c r="J1174" s="34" t="s">
        <v>1636</v>
      </c>
      <c r="K1174" s="31"/>
      <c r="L1174" s="31"/>
      <c r="M1174" s="34" t="s">
        <v>74</v>
      </c>
      <c r="N1174" s="34" t="s">
        <v>56</v>
      </c>
      <c r="O1174" s="31"/>
      <c r="P1174" s="34" t="s">
        <v>199</v>
      </c>
      <c r="Q1174" s="31"/>
      <c r="R1174" s="31" t="str">
        <f t="shared" si="499"/>
        <v>NA</v>
      </c>
      <c r="S1174" s="31"/>
      <c r="T1174" s="31"/>
      <c r="U1174" s="34" t="s">
        <v>1422</v>
      </c>
      <c r="V1174" s="34">
        <v>11</v>
      </c>
      <c r="W1174" s="34">
        <v>673</v>
      </c>
      <c r="X1174" s="34" t="s">
        <v>29</v>
      </c>
      <c r="Y1174" s="32" t="str">
        <f t="shared" si="505"/>
        <v>NA</v>
      </c>
      <c r="Z1174" s="32" t="str">
        <f t="shared" si="506"/>
        <v>NA</v>
      </c>
      <c r="AA1174" s="32" t="s">
        <v>8</v>
      </c>
      <c r="AB1174" s="34" t="s">
        <v>9</v>
      </c>
      <c r="AC1174" s="32">
        <f t="shared" si="500"/>
        <v>10.092592592592593</v>
      </c>
      <c r="AD1174" s="32">
        <f t="shared" si="501"/>
        <v>10.092592592592593</v>
      </c>
      <c r="AE1174" s="32" t="str">
        <f t="shared" si="502"/>
        <v>NA</v>
      </c>
      <c r="AF1174" s="32" t="str">
        <f t="shared" si="507"/>
        <v>NA</v>
      </c>
      <c r="AG1174" s="40" t="s">
        <v>8</v>
      </c>
      <c r="AH1174" s="83" t="s">
        <v>9</v>
      </c>
      <c r="AI1174" s="99">
        <v>127</v>
      </c>
      <c r="AJ1174" s="83" t="s">
        <v>9</v>
      </c>
      <c r="AK1174" s="99">
        <v>108</v>
      </c>
      <c r="AL1174" s="83" t="s">
        <v>9</v>
      </c>
      <c r="AM1174" s="32">
        <f t="shared" si="508"/>
        <v>108</v>
      </c>
      <c r="AN1174" s="40">
        <f t="shared" si="509"/>
        <v>108</v>
      </c>
      <c r="AO1174" s="31" t="s">
        <v>2844</v>
      </c>
      <c r="AP1174" s="34">
        <v>2007</v>
      </c>
      <c r="AQ1174" s="34" t="s">
        <v>1904</v>
      </c>
      <c r="AR1174" s="34" t="s">
        <v>119</v>
      </c>
      <c r="AS1174" s="34" t="s">
        <v>1637</v>
      </c>
      <c r="AT1174" s="34" t="s">
        <v>21</v>
      </c>
      <c r="AU1174" s="114" t="str">
        <f t="shared" si="510"/>
        <v>Ubago-Pérez, R., 2007</v>
      </c>
      <c r="AV1174" s="6"/>
      <c r="AW1174" s="43"/>
    </row>
    <row r="1175" spans="1:49" s="8" customFormat="1" x14ac:dyDescent="0.3">
      <c r="A1175" s="31" t="s">
        <v>2439</v>
      </c>
      <c r="B1175" s="99">
        <v>1</v>
      </c>
      <c r="C1175" s="83">
        <v>1.1000000000000001</v>
      </c>
      <c r="D1175" s="31">
        <f t="shared" si="503"/>
        <v>0.10000000000000009</v>
      </c>
      <c r="E1175" s="32">
        <f t="shared" si="504"/>
        <v>1</v>
      </c>
      <c r="F1175" s="40"/>
      <c r="G1175" s="32" t="s">
        <v>8</v>
      </c>
      <c r="H1175" s="34" t="s">
        <v>63</v>
      </c>
      <c r="I1175" s="34" t="s">
        <v>924</v>
      </c>
      <c r="J1175" s="34" t="s">
        <v>1636</v>
      </c>
      <c r="K1175" s="31"/>
      <c r="L1175" s="31"/>
      <c r="M1175" s="34" t="s">
        <v>10</v>
      </c>
      <c r="N1175" s="34" t="s">
        <v>1449</v>
      </c>
      <c r="O1175" s="31"/>
      <c r="P1175" s="34" t="s">
        <v>199</v>
      </c>
      <c r="Q1175" s="31"/>
      <c r="R1175" s="31" t="str">
        <f t="shared" si="499"/>
        <v>NA</v>
      </c>
      <c r="S1175" s="31"/>
      <c r="T1175" s="31"/>
      <c r="U1175" s="34" t="s">
        <v>1422</v>
      </c>
      <c r="V1175" s="34">
        <v>11</v>
      </c>
      <c r="W1175" s="34">
        <v>673</v>
      </c>
      <c r="X1175" s="34" t="s">
        <v>95</v>
      </c>
      <c r="Y1175" s="32" t="str">
        <f t="shared" si="505"/>
        <v>NA</v>
      </c>
      <c r="Z1175" s="32" t="str">
        <f t="shared" si="506"/>
        <v>NA</v>
      </c>
      <c r="AA1175" s="32" t="s">
        <v>8</v>
      </c>
      <c r="AB1175" s="34" t="s">
        <v>9</v>
      </c>
      <c r="AC1175" s="32">
        <f t="shared" si="500"/>
        <v>11.595744680851064</v>
      </c>
      <c r="AD1175" s="32">
        <f t="shared" si="501"/>
        <v>11.595744680851064</v>
      </c>
      <c r="AE1175" s="32" t="str">
        <f t="shared" si="502"/>
        <v>NA</v>
      </c>
      <c r="AF1175" s="32">
        <f t="shared" si="507"/>
        <v>94</v>
      </c>
      <c r="AG1175" s="99">
        <v>94</v>
      </c>
      <c r="AH1175" s="83" t="s">
        <v>9</v>
      </c>
      <c r="AI1175" s="99">
        <v>77</v>
      </c>
      <c r="AJ1175" s="83" t="s">
        <v>9</v>
      </c>
      <c r="AK1175" s="99">
        <v>60</v>
      </c>
      <c r="AL1175" s="83" t="s">
        <v>9</v>
      </c>
      <c r="AM1175" s="32">
        <f t="shared" si="508"/>
        <v>94</v>
      </c>
      <c r="AN1175" s="40">
        <f t="shared" si="509"/>
        <v>94</v>
      </c>
      <c r="AO1175" s="31" t="s">
        <v>2844</v>
      </c>
      <c r="AP1175" s="34">
        <v>2007</v>
      </c>
      <c r="AQ1175" s="34" t="s">
        <v>1904</v>
      </c>
      <c r="AR1175" s="34" t="s">
        <v>119</v>
      </c>
      <c r="AS1175" s="34" t="s">
        <v>1637</v>
      </c>
      <c r="AT1175" s="34" t="s">
        <v>21</v>
      </c>
      <c r="AU1175" s="114" t="str">
        <f t="shared" si="510"/>
        <v>Ubago-Pérez, R., 2007</v>
      </c>
      <c r="AV1175" s="6"/>
      <c r="AW1175" s="43"/>
    </row>
    <row r="1176" spans="1:49" s="8" customFormat="1" x14ac:dyDescent="0.3">
      <c r="A1176" s="31" t="s">
        <v>2439</v>
      </c>
      <c r="B1176" s="40" t="s">
        <v>8</v>
      </c>
      <c r="C1176" s="83">
        <v>0.49</v>
      </c>
      <c r="D1176" s="31" t="str">
        <f t="shared" si="503"/>
        <v>NA</v>
      </c>
      <c r="E1176" s="32">
        <f t="shared" ref="E1176:E1195" si="511">IF(B1176="NA",C1176,B1176)</f>
        <v>0.49</v>
      </c>
      <c r="F1176" s="99">
        <v>560</v>
      </c>
      <c r="G1176" s="32">
        <f t="shared" si="498"/>
        <v>114285.71428571429</v>
      </c>
      <c r="H1176" s="53" t="s">
        <v>999</v>
      </c>
      <c r="I1176" s="34" t="s">
        <v>1641</v>
      </c>
      <c r="J1176" s="34" t="s">
        <v>9</v>
      </c>
      <c r="K1176" s="34">
        <v>773</v>
      </c>
      <c r="L1176" s="34">
        <v>4</v>
      </c>
      <c r="M1176" s="34" t="s">
        <v>33</v>
      </c>
      <c r="N1176" s="34" t="s">
        <v>56</v>
      </c>
      <c r="O1176" s="31"/>
      <c r="P1176" s="34" t="s">
        <v>199</v>
      </c>
      <c r="Q1176" s="31"/>
      <c r="R1176" s="31" t="str">
        <f t="shared" si="499"/>
        <v>NA</v>
      </c>
      <c r="S1176" s="34">
        <v>4</v>
      </c>
      <c r="T1176" s="34">
        <v>773</v>
      </c>
      <c r="U1176" s="31" t="s">
        <v>8</v>
      </c>
      <c r="V1176" s="31"/>
      <c r="W1176" s="31"/>
      <c r="X1176" s="34" t="s">
        <v>95</v>
      </c>
      <c r="Y1176" s="32" t="str">
        <f t="shared" ref="Y1176:Y1195" si="512">IF(AND(X1176="CO Chemisorption",AA1176&lt;&gt;"NA",AG1176&lt;&gt;"NA"),AA1176*AG1176*0.001,"NA")</f>
        <v>NA</v>
      </c>
      <c r="Z1176" s="32">
        <f t="shared" ref="Z1176:Z1195" si="513">IF(AND(X1176="H2 Chemisorption",AA1176&lt;&gt;"NA",AG1176&lt;&gt;"NA"),AA1176*AG1176*0.001,"NA")</f>
        <v>1.3160000000000001</v>
      </c>
      <c r="AA1176" s="83">
        <v>47</v>
      </c>
      <c r="AB1176" s="34" t="s">
        <v>9</v>
      </c>
      <c r="AC1176" s="32" t="str">
        <f t="shared" si="500"/>
        <v>NA</v>
      </c>
      <c r="AD1176" s="32">
        <f t="shared" si="501"/>
        <v>47</v>
      </c>
      <c r="AE1176" s="32" t="str">
        <f t="shared" si="502"/>
        <v>NA</v>
      </c>
      <c r="AF1176" s="32">
        <f t="shared" ref="AF1176:AF1195" si="514">IF(AND(AG1176="NA",AE1176&lt;&gt;"NA"),AE1176,AG1176)</f>
        <v>28</v>
      </c>
      <c r="AG1176" s="99">
        <v>28</v>
      </c>
      <c r="AH1176" s="83" t="s">
        <v>9</v>
      </c>
      <c r="AI1176" s="40" t="s">
        <v>8</v>
      </c>
      <c r="AJ1176" s="83" t="s">
        <v>9</v>
      </c>
      <c r="AK1176" s="40" t="s">
        <v>8</v>
      </c>
      <c r="AL1176" s="83" t="s">
        <v>9</v>
      </c>
      <c r="AM1176" s="32">
        <f t="shared" ref="AM1176:AM1195" si="515">IF(AND(AF1176="NA",AK1176&lt;&gt;"NA"),AK1176,AF1176)</f>
        <v>28</v>
      </c>
      <c r="AN1176" s="40">
        <f t="shared" ref="AN1176:AN1195" si="516">IF(AND(AM1176="NA",AI1176&lt;&gt;"NA"),AI1176,AM1176)</f>
        <v>28</v>
      </c>
      <c r="AO1176" s="49" t="s">
        <v>2856</v>
      </c>
      <c r="AP1176" s="34">
        <v>2007</v>
      </c>
      <c r="AQ1176" s="34" t="s">
        <v>1640</v>
      </c>
      <c r="AR1176" s="34" t="s">
        <v>75</v>
      </c>
      <c r="AS1176" s="34" t="s">
        <v>1638</v>
      </c>
      <c r="AT1176" s="34" t="s">
        <v>21</v>
      </c>
      <c r="AU1176" s="114" t="str">
        <f t="shared" si="510"/>
        <v>Niquille-Röthlisberger, A., 2007</v>
      </c>
      <c r="AV1176" s="6"/>
      <c r="AW1176" s="43"/>
    </row>
    <row r="1177" spans="1:49" s="8" customFormat="1" x14ac:dyDescent="0.3">
      <c r="A1177" s="31" t="s">
        <v>2439</v>
      </c>
      <c r="B1177" s="40" t="s">
        <v>8</v>
      </c>
      <c r="C1177" s="83">
        <v>2.0699999999999998</v>
      </c>
      <c r="D1177" s="31" t="str">
        <f t="shared" si="503"/>
        <v>NA</v>
      </c>
      <c r="E1177" s="32">
        <f t="shared" si="511"/>
        <v>2.0699999999999998</v>
      </c>
      <c r="F1177" s="99">
        <v>180</v>
      </c>
      <c r="G1177" s="32">
        <f t="shared" si="498"/>
        <v>8695.652173913044</v>
      </c>
      <c r="H1177" s="34" t="s">
        <v>22</v>
      </c>
      <c r="I1177" s="34" t="s">
        <v>1645</v>
      </c>
      <c r="J1177" s="34" t="s">
        <v>9</v>
      </c>
      <c r="K1177" s="31"/>
      <c r="L1177" s="31"/>
      <c r="M1177" s="34" t="s">
        <v>303</v>
      </c>
      <c r="N1177" s="34" t="s">
        <v>90</v>
      </c>
      <c r="O1177" s="31"/>
      <c r="P1177" s="34" t="s">
        <v>199</v>
      </c>
      <c r="Q1177" s="82">
        <v>8.5</v>
      </c>
      <c r="R1177" s="31" t="str">
        <f t="shared" si="499"/>
        <v>NA</v>
      </c>
      <c r="S1177" s="34">
        <v>5</v>
      </c>
      <c r="T1177" s="34">
        <v>823</v>
      </c>
      <c r="U1177" s="34" t="s">
        <v>1422</v>
      </c>
      <c r="V1177" s="34">
        <v>2</v>
      </c>
      <c r="W1177" s="34">
        <v>673</v>
      </c>
      <c r="X1177" s="34" t="s">
        <v>17</v>
      </c>
      <c r="Y1177" s="32" t="str">
        <f t="shared" si="512"/>
        <v>NA</v>
      </c>
      <c r="Z1177" s="32" t="str">
        <f t="shared" si="513"/>
        <v>NA</v>
      </c>
      <c r="AA1177" s="83">
        <v>6.5</v>
      </c>
      <c r="AB1177" s="34" t="s">
        <v>9</v>
      </c>
      <c r="AC1177" s="32" t="str">
        <f t="shared" si="500"/>
        <v>NA</v>
      </c>
      <c r="AD1177" s="32">
        <f t="shared" si="501"/>
        <v>6.5</v>
      </c>
      <c r="AE1177" s="32">
        <f t="shared" si="502"/>
        <v>167.69230769230768</v>
      </c>
      <c r="AF1177" s="32">
        <f t="shared" si="514"/>
        <v>167.69230769230768</v>
      </c>
      <c r="AG1177" s="40" t="s">
        <v>8</v>
      </c>
      <c r="AH1177" s="83" t="s">
        <v>9</v>
      </c>
      <c r="AI1177" s="40" t="s">
        <v>8</v>
      </c>
      <c r="AJ1177" s="83" t="s">
        <v>9</v>
      </c>
      <c r="AK1177" s="99">
        <v>90</v>
      </c>
      <c r="AL1177" s="83" t="s">
        <v>9</v>
      </c>
      <c r="AM1177" s="32">
        <f t="shared" si="515"/>
        <v>167.69230769230768</v>
      </c>
      <c r="AN1177" s="40">
        <f t="shared" si="516"/>
        <v>167.69230769230768</v>
      </c>
      <c r="AO1177" s="31" t="s">
        <v>2844</v>
      </c>
      <c r="AP1177" s="34">
        <v>2013</v>
      </c>
      <c r="AQ1177" s="34" t="s">
        <v>1644</v>
      </c>
      <c r="AR1177" s="34" t="s">
        <v>11</v>
      </c>
      <c r="AS1177" s="34" t="s">
        <v>1642</v>
      </c>
      <c r="AT1177" s="34" t="s">
        <v>1643</v>
      </c>
      <c r="AU1177" s="114" t="str">
        <f t="shared" si="510"/>
        <v>Na, H., 2013</v>
      </c>
      <c r="AV1177" s="6"/>
      <c r="AW1177" s="43" t="s">
        <v>827</v>
      </c>
    </row>
    <row r="1178" spans="1:49" s="8" customFormat="1" x14ac:dyDescent="0.3">
      <c r="A1178" s="31" t="s">
        <v>2439</v>
      </c>
      <c r="B1178" s="40" t="s">
        <v>8</v>
      </c>
      <c r="C1178" s="83">
        <v>1.98</v>
      </c>
      <c r="D1178" s="31" t="str">
        <f t="shared" si="503"/>
        <v>NA</v>
      </c>
      <c r="E1178" s="32">
        <f t="shared" si="511"/>
        <v>1.98</v>
      </c>
      <c r="F1178" s="40"/>
      <c r="G1178" s="32" t="s">
        <v>8</v>
      </c>
      <c r="H1178" s="34" t="s">
        <v>998</v>
      </c>
      <c r="I1178" s="34" t="s">
        <v>1646</v>
      </c>
      <c r="J1178" s="34" t="s">
        <v>9</v>
      </c>
      <c r="K1178" s="34">
        <v>823</v>
      </c>
      <c r="L1178" s="34">
        <v>5</v>
      </c>
      <c r="M1178" s="34" t="s">
        <v>303</v>
      </c>
      <c r="N1178" s="34" t="s">
        <v>90</v>
      </c>
      <c r="O1178" s="31"/>
      <c r="P1178" s="34" t="s">
        <v>199</v>
      </c>
      <c r="Q1178" s="31"/>
      <c r="R1178" s="31" t="str">
        <f t="shared" si="499"/>
        <v>NA</v>
      </c>
      <c r="S1178" s="34">
        <v>5</v>
      </c>
      <c r="T1178" s="34">
        <v>823</v>
      </c>
      <c r="U1178" s="34" t="s">
        <v>1422</v>
      </c>
      <c r="V1178" s="34">
        <v>2</v>
      </c>
      <c r="W1178" s="34">
        <v>673</v>
      </c>
      <c r="X1178" s="34" t="s">
        <v>17</v>
      </c>
      <c r="Y1178" s="32" t="str">
        <f t="shared" si="512"/>
        <v>NA</v>
      </c>
      <c r="Z1178" s="32" t="str">
        <f t="shared" si="513"/>
        <v>NA</v>
      </c>
      <c r="AA1178" s="83">
        <v>9.6999999999999993</v>
      </c>
      <c r="AB1178" s="34" t="s">
        <v>9</v>
      </c>
      <c r="AC1178" s="32" t="str">
        <f t="shared" si="500"/>
        <v>NA</v>
      </c>
      <c r="AD1178" s="32">
        <f t="shared" si="501"/>
        <v>9.6999999999999993</v>
      </c>
      <c r="AE1178" s="32">
        <f t="shared" si="502"/>
        <v>112.37113402061857</v>
      </c>
      <c r="AF1178" s="32">
        <f t="shared" si="514"/>
        <v>112.37113402061857</v>
      </c>
      <c r="AG1178" s="40" t="s">
        <v>8</v>
      </c>
      <c r="AH1178" s="83" t="s">
        <v>9</v>
      </c>
      <c r="AI1178" s="40" t="s">
        <v>8</v>
      </c>
      <c r="AJ1178" s="83" t="s">
        <v>9</v>
      </c>
      <c r="AK1178" s="99">
        <v>40</v>
      </c>
      <c r="AL1178" s="83" t="s">
        <v>9</v>
      </c>
      <c r="AM1178" s="32">
        <f t="shared" si="515"/>
        <v>112.37113402061857</v>
      </c>
      <c r="AN1178" s="40">
        <f t="shared" si="516"/>
        <v>112.37113402061857</v>
      </c>
      <c r="AO1178" s="31" t="s">
        <v>2844</v>
      </c>
      <c r="AP1178" s="34">
        <v>2013</v>
      </c>
      <c r="AQ1178" s="34" t="s">
        <v>1644</v>
      </c>
      <c r="AR1178" s="34" t="s">
        <v>11</v>
      </c>
      <c r="AS1178" s="34" t="s">
        <v>1642</v>
      </c>
      <c r="AT1178" s="34" t="s">
        <v>1643</v>
      </c>
      <c r="AU1178" s="114" t="str">
        <f t="shared" si="510"/>
        <v>Na, H., 2013</v>
      </c>
      <c r="AV1178" s="6"/>
      <c r="AW1178" s="43"/>
    </row>
    <row r="1179" spans="1:49" s="8" customFormat="1" x14ac:dyDescent="0.3">
      <c r="A1179" s="31" t="s">
        <v>2439</v>
      </c>
      <c r="B1179" s="40" t="s">
        <v>8</v>
      </c>
      <c r="C1179" s="83">
        <v>2.7</v>
      </c>
      <c r="D1179" s="31" t="str">
        <f t="shared" si="503"/>
        <v>NA</v>
      </c>
      <c r="E1179" s="32">
        <f t="shared" si="511"/>
        <v>2.7</v>
      </c>
      <c r="F1179" s="40"/>
      <c r="G1179" s="32" t="s">
        <v>8</v>
      </c>
      <c r="H1179" s="34" t="s">
        <v>7</v>
      </c>
      <c r="I1179" s="34" t="s">
        <v>1651</v>
      </c>
      <c r="J1179" s="34" t="s">
        <v>9</v>
      </c>
      <c r="K1179" s="34">
        <v>773</v>
      </c>
      <c r="L1179" s="34">
        <v>6</v>
      </c>
      <c r="M1179" s="34" t="s">
        <v>10</v>
      </c>
      <c r="N1179" s="34" t="s">
        <v>56</v>
      </c>
      <c r="O1179" s="31"/>
      <c r="P1179" s="34" t="s">
        <v>199</v>
      </c>
      <c r="Q1179" s="31"/>
      <c r="R1179" s="31" t="str">
        <f t="shared" si="499"/>
        <v>NA</v>
      </c>
      <c r="S1179" s="34">
        <v>3</v>
      </c>
      <c r="T1179" s="34">
        <v>673</v>
      </c>
      <c r="U1179" s="34" t="s">
        <v>1422</v>
      </c>
      <c r="V1179" s="34">
        <v>5</v>
      </c>
      <c r="W1179" s="34">
        <v>573</v>
      </c>
      <c r="X1179" s="34" t="s">
        <v>69</v>
      </c>
      <c r="Y1179" s="32" t="str">
        <f t="shared" si="512"/>
        <v>NA</v>
      </c>
      <c r="Z1179" s="32" t="str">
        <f t="shared" si="513"/>
        <v>NA</v>
      </c>
      <c r="AA1179" s="83">
        <v>49.2</v>
      </c>
      <c r="AB1179" s="34" t="s">
        <v>9</v>
      </c>
      <c r="AC1179" s="32" t="str">
        <f t="shared" si="500"/>
        <v>NA</v>
      </c>
      <c r="AD1179" s="32">
        <f t="shared" si="501"/>
        <v>49.2</v>
      </c>
      <c r="AE1179" s="32">
        <f t="shared" si="502"/>
        <v>22.154471544715445</v>
      </c>
      <c r="AF1179" s="32">
        <f t="shared" si="514"/>
        <v>22.154471544715445</v>
      </c>
      <c r="AG1179" s="40" t="s">
        <v>8</v>
      </c>
      <c r="AH1179" s="83" t="s">
        <v>9</v>
      </c>
      <c r="AI1179" s="40" t="s">
        <v>8</v>
      </c>
      <c r="AJ1179" s="83" t="s">
        <v>9</v>
      </c>
      <c r="AK1179" s="40" t="s">
        <v>8</v>
      </c>
      <c r="AL1179" s="83" t="s">
        <v>9</v>
      </c>
      <c r="AM1179" s="32">
        <f t="shared" si="515"/>
        <v>22.154471544715445</v>
      </c>
      <c r="AN1179" s="40">
        <f t="shared" si="516"/>
        <v>22.154471544715445</v>
      </c>
      <c r="AO1179" s="31" t="s">
        <v>2854</v>
      </c>
      <c r="AP1179" s="34">
        <v>2014</v>
      </c>
      <c r="AQ1179" s="34" t="s">
        <v>1647</v>
      </c>
      <c r="AR1179" s="34" t="s">
        <v>71</v>
      </c>
      <c r="AS1179" s="34" t="s">
        <v>1649</v>
      </c>
      <c r="AT1179" s="34" t="s">
        <v>288</v>
      </c>
      <c r="AU1179" s="114" t="str">
        <f t="shared" si="510"/>
        <v>Gonda, M., 2014</v>
      </c>
      <c r="AV1179" s="6"/>
      <c r="AW1179" s="43"/>
    </row>
    <row r="1180" spans="1:49" s="8" customFormat="1" x14ac:dyDescent="0.3">
      <c r="A1180" s="31" t="s">
        <v>2439</v>
      </c>
      <c r="B1180" s="40" t="s">
        <v>8</v>
      </c>
      <c r="C1180" s="83">
        <v>2.7</v>
      </c>
      <c r="D1180" s="31" t="str">
        <f t="shared" si="503"/>
        <v>NA</v>
      </c>
      <c r="E1180" s="32">
        <f t="shared" si="511"/>
        <v>2.7</v>
      </c>
      <c r="F1180" s="40"/>
      <c r="G1180" s="32" t="s">
        <v>8</v>
      </c>
      <c r="H1180" s="34" t="s">
        <v>37</v>
      </c>
      <c r="I1180" s="34" t="s">
        <v>1650</v>
      </c>
      <c r="J1180" s="34" t="s">
        <v>9</v>
      </c>
      <c r="K1180" s="34">
        <v>773</v>
      </c>
      <c r="L1180" s="34">
        <v>6</v>
      </c>
      <c r="M1180" s="34" t="s">
        <v>10</v>
      </c>
      <c r="N1180" s="34" t="s">
        <v>56</v>
      </c>
      <c r="O1180" s="31"/>
      <c r="P1180" s="34" t="s">
        <v>199</v>
      </c>
      <c r="Q1180" s="31"/>
      <c r="R1180" s="31" t="str">
        <f t="shared" si="499"/>
        <v>NA</v>
      </c>
      <c r="S1180" s="34">
        <v>3</v>
      </c>
      <c r="T1180" s="34">
        <v>673</v>
      </c>
      <c r="U1180" s="34" t="s">
        <v>1422</v>
      </c>
      <c r="V1180" s="34">
        <v>5</v>
      </c>
      <c r="W1180" s="34">
        <v>573</v>
      </c>
      <c r="X1180" s="34" t="s">
        <v>69</v>
      </c>
      <c r="Y1180" s="32" t="str">
        <f t="shared" si="512"/>
        <v>NA</v>
      </c>
      <c r="Z1180" s="32" t="str">
        <f t="shared" si="513"/>
        <v>NA</v>
      </c>
      <c r="AA1180" s="83">
        <v>21.3</v>
      </c>
      <c r="AB1180" s="34" t="s">
        <v>9</v>
      </c>
      <c r="AC1180" s="32" t="str">
        <f t="shared" si="500"/>
        <v>NA</v>
      </c>
      <c r="AD1180" s="32">
        <f t="shared" si="501"/>
        <v>21.3</v>
      </c>
      <c r="AE1180" s="32">
        <f t="shared" si="502"/>
        <v>51.173708920187792</v>
      </c>
      <c r="AF1180" s="32">
        <f t="shared" si="514"/>
        <v>51.173708920187792</v>
      </c>
      <c r="AG1180" s="40" t="s">
        <v>8</v>
      </c>
      <c r="AH1180" s="83" t="s">
        <v>9</v>
      </c>
      <c r="AI1180" s="40" t="s">
        <v>8</v>
      </c>
      <c r="AJ1180" s="83" t="s">
        <v>9</v>
      </c>
      <c r="AK1180" s="40" t="s">
        <v>8</v>
      </c>
      <c r="AL1180" s="83" t="s">
        <v>9</v>
      </c>
      <c r="AM1180" s="32">
        <f t="shared" si="515"/>
        <v>51.173708920187792</v>
      </c>
      <c r="AN1180" s="40">
        <f t="shared" si="516"/>
        <v>51.173708920187792</v>
      </c>
      <c r="AO1180" s="31" t="s">
        <v>2854</v>
      </c>
      <c r="AP1180" s="34">
        <v>2014</v>
      </c>
      <c r="AQ1180" s="34" t="s">
        <v>1647</v>
      </c>
      <c r="AR1180" s="34" t="s">
        <v>71</v>
      </c>
      <c r="AS1180" s="34" t="s">
        <v>1649</v>
      </c>
      <c r="AT1180" s="34" t="s">
        <v>288</v>
      </c>
      <c r="AU1180" s="114" t="str">
        <f t="shared" si="510"/>
        <v>Gonda, M., 2014</v>
      </c>
      <c r="AV1180" s="6"/>
      <c r="AW1180" s="43"/>
    </row>
    <row r="1181" spans="1:49" s="8" customFormat="1" x14ac:dyDescent="0.3">
      <c r="A1181" s="31" t="s">
        <v>2439</v>
      </c>
      <c r="B1181" s="40" t="s">
        <v>8</v>
      </c>
      <c r="C1181" s="83">
        <v>2.7</v>
      </c>
      <c r="D1181" s="31" t="str">
        <f t="shared" si="503"/>
        <v>NA</v>
      </c>
      <c r="E1181" s="32">
        <f t="shared" si="511"/>
        <v>2.7</v>
      </c>
      <c r="F1181" s="40"/>
      <c r="G1181" s="32" t="s">
        <v>8</v>
      </c>
      <c r="H1181" s="34" t="s">
        <v>1004</v>
      </c>
      <c r="I1181" s="34" t="s">
        <v>1652</v>
      </c>
      <c r="J1181" s="34" t="s">
        <v>9</v>
      </c>
      <c r="K1181" s="34">
        <v>773</v>
      </c>
      <c r="L1181" s="34">
        <v>6</v>
      </c>
      <c r="M1181" s="34" t="s">
        <v>10</v>
      </c>
      <c r="N1181" s="34" t="s">
        <v>56</v>
      </c>
      <c r="O1181" s="31"/>
      <c r="P1181" s="34" t="s">
        <v>199</v>
      </c>
      <c r="Q1181" s="31"/>
      <c r="R1181" s="31" t="str">
        <f t="shared" si="499"/>
        <v>NA</v>
      </c>
      <c r="S1181" s="34">
        <v>3</v>
      </c>
      <c r="T1181" s="34">
        <v>673</v>
      </c>
      <c r="U1181" s="34" t="s">
        <v>1422</v>
      </c>
      <c r="V1181" s="34">
        <v>5</v>
      </c>
      <c r="W1181" s="34">
        <v>573</v>
      </c>
      <c r="X1181" s="34" t="s">
        <v>69</v>
      </c>
      <c r="Y1181" s="32" t="str">
        <f t="shared" si="512"/>
        <v>NA</v>
      </c>
      <c r="Z1181" s="32" t="str">
        <f t="shared" si="513"/>
        <v>NA</v>
      </c>
      <c r="AA1181" s="83">
        <v>49.8</v>
      </c>
      <c r="AB1181" s="34" t="s">
        <v>9</v>
      </c>
      <c r="AC1181" s="32" t="str">
        <f t="shared" si="500"/>
        <v>NA</v>
      </c>
      <c r="AD1181" s="32">
        <f t="shared" si="501"/>
        <v>49.8</v>
      </c>
      <c r="AE1181" s="32">
        <f t="shared" si="502"/>
        <v>21.887550200803215</v>
      </c>
      <c r="AF1181" s="32">
        <f t="shared" si="514"/>
        <v>21.887550200803215</v>
      </c>
      <c r="AG1181" s="40" t="s">
        <v>8</v>
      </c>
      <c r="AH1181" s="83" t="s">
        <v>9</v>
      </c>
      <c r="AI1181" s="40" t="s">
        <v>8</v>
      </c>
      <c r="AJ1181" s="83" t="s">
        <v>9</v>
      </c>
      <c r="AK1181" s="40" t="s">
        <v>8</v>
      </c>
      <c r="AL1181" s="83" t="s">
        <v>9</v>
      </c>
      <c r="AM1181" s="32">
        <f t="shared" si="515"/>
        <v>21.887550200803215</v>
      </c>
      <c r="AN1181" s="40">
        <f t="shared" si="516"/>
        <v>21.887550200803215</v>
      </c>
      <c r="AO1181" s="31" t="s">
        <v>2854</v>
      </c>
      <c r="AP1181" s="34">
        <v>2014</v>
      </c>
      <c r="AQ1181" s="34" t="s">
        <v>1647</v>
      </c>
      <c r="AR1181" s="34" t="s">
        <v>71</v>
      </c>
      <c r="AS1181" s="34" t="s">
        <v>1649</v>
      </c>
      <c r="AT1181" s="34" t="s">
        <v>288</v>
      </c>
      <c r="AU1181" s="114" t="str">
        <f t="shared" si="510"/>
        <v>Gonda, M., 2014</v>
      </c>
      <c r="AV1181" s="6"/>
      <c r="AW1181" s="43"/>
    </row>
    <row r="1182" spans="1:49" s="8" customFormat="1" x14ac:dyDescent="0.3">
      <c r="A1182" s="31" t="s">
        <v>2439</v>
      </c>
      <c r="B1182" s="40" t="s">
        <v>8</v>
      </c>
      <c r="C1182" s="83">
        <v>2.7</v>
      </c>
      <c r="D1182" s="31" t="str">
        <f t="shared" si="503"/>
        <v>NA</v>
      </c>
      <c r="E1182" s="32">
        <f t="shared" si="511"/>
        <v>2.7</v>
      </c>
      <c r="F1182" s="40"/>
      <c r="G1182" s="32" t="s">
        <v>8</v>
      </c>
      <c r="H1182" s="34" t="s">
        <v>1004</v>
      </c>
      <c r="I1182" s="34" t="s">
        <v>1653</v>
      </c>
      <c r="J1182" s="34" t="s">
        <v>9</v>
      </c>
      <c r="K1182" s="34">
        <v>773</v>
      </c>
      <c r="L1182" s="34">
        <v>6</v>
      </c>
      <c r="M1182" s="34" t="s">
        <v>10</v>
      </c>
      <c r="N1182" s="34" t="s">
        <v>56</v>
      </c>
      <c r="O1182" s="31"/>
      <c r="P1182" s="34" t="s">
        <v>199</v>
      </c>
      <c r="Q1182" s="31"/>
      <c r="R1182" s="31" t="str">
        <f t="shared" si="499"/>
        <v>NA</v>
      </c>
      <c r="S1182" s="34">
        <v>3</v>
      </c>
      <c r="T1182" s="34">
        <v>673</v>
      </c>
      <c r="U1182" s="34" t="s">
        <v>1422</v>
      </c>
      <c r="V1182" s="34">
        <v>5</v>
      </c>
      <c r="W1182" s="34">
        <v>573</v>
      </c>
      <c r="X1182" s="34" t="s">
        <v>69</v>
      </c>
      <c r="Y1182" s="32" t="str">
        <f t="shared" si="512"/>
        <v>NA</v>
      </c>
      <c r="Z1182" s="32" t="str">
        <f t="shared" si="513"/>
        <v>NA</v>
      </c>
      <c r="AA1182" s="83">
        <v>31.3</v>
      </c>
      <c r="AB1182" s="34" t="s">
        <v>9</v>
      </c>
      <c r="AC1182" s="32" t="str">
        <f t="shared" si="500"/>
        <v>NA</v>
      </c>
      <c r="AD1182" s="32">
        <f t="shared" si="501"/>
        <v>31.3</v>
      </c>
      <c r="AE1182" s="32">
        <f t="shared" si="502"/>
        <v>34.824281150159742</v>
      </c>
      <c r="AF1182" s="32">
        <f t="shared" si="514"/>
        <v>34.824281150159742</v>
      </c>
      <c r="AG1182" s="40" t="s">
        <v>8</v>
      </c>
      <c r="AH1182" s="83" t="s">
        <v>9</v>
      </c>
      <c r="AI1182" s="40" t="s">
        <v>8</v>
      </c>
      <c r="AJ1182" s="83" t="s">
        <v>9</v>
      </c>
      <c r="AK1182" s="40" t="s">
        <v>8</v>
      </c>
      <c r="AL1182" s="83" t="s">
        <v>9</v>
      </c>
      <c r="AM1182" s="32">
        <f t="shared" si="515"/>
        <v>34.824281150159742</v>
      </c>
      <c r="AN1182" s="40">
        <f t="shared" si="516"/>
        <v>34.824281150159742</v>
      </c>
      <c r="AO1182" s="31" t="s">
        <v>2854</v>
      </c>
      <c r="AP1182" s="34">
        <v>2014</v>
      </c>
      <c r="AQ1182" s="34" t="s">
        <v>1647</v>
      </c>
      <c r="AR1182" s="34" t="s">
        <v>71</v>
      </c>
      <c r="AS1182" s="34" t="s">
        <v>1649</v>
      </c>
      <c r="AT1182" s="34" t="s">
        <v>288</v>
      </c>
      <c r="AU1182" s="114" t="str">
        <f t="shared" si="510"/>
        <v>Gonda, M., 2014</v>
      </c>
      <c r="AV1182" s="34"/>
      <c r="AW1182" s="43"/>
    </row>
    <row r="1183" spans="1:49" s="8" customFormat="1" ht="12" customHeight="1" x14ac:dyDescent="0.3">
      <c r="A1183" s="31" t="s">
        <v>2439</v>
      </c>
      <c r="B1183" s="40" t="s">
        <v>8</v>
      </c>
      <c r="C1183" s="83">
        <v>2.7</v>
      </c>
      <c r="D1183" s="31" t="str">
        <f t="shared" si="503"/>
        <v>NA</v>
      </c>
      <c r="E1183" s="32">
        <f t="shared" si="511"/>
        <v>2.7</v>
      </c>
      <c r="F1183" s="40"/>
      <c r="G1183" s="32" t="s">
        <v>8</v>
      </c>
      <c r="H1183" s="34" t="s">
        <v>1004</v>
      </c>
      <c r="I1183" s="34" t="s">
        <v>1654</v>
      </c>
      <c r="J1183" s="34" t="s">
        <v>9</v>
      </c>
      <c r="K1183" s="34">
        <v>773</v>
      </c>
      <c r="L1183" s="34">
        <v>6</v>
      </c>
      <c r="M1183" s="34" t="s">
        <v>10</v>
      </c>
      <c r="N1183" s="34" t="s">
        <v>56</v>
      </c>
      <c r="O1183" s="31"/>
      <c r="P1183" s="34" t="s">
        <v>199</v>
      </c>
      <c r="Q1183" s="31"/>
      <c r="R1183" s="31" t="str">
        <f t="shared" si="499"/>
        <v>NA</v>
      </c>
      <c r="S1183" s="34">
        <v>3</v>
      </c>
      <c r="T1183" s="34">
        <v>673</v>
      </c>
      <c r="U1183" s="34" t="s">
        <v>1422</v>
      </c>
      <c r="V1183" s="34">
        <v>5</v>
      </c>
      <c r="W1183" s="34">
        <v>573</v>
      </c>
      <c r="X1183" s="34" t="s">
        <v>69</v>
      </c>
      <c r="Y1183" s="32" t="str">
        <f t="shared" si="512"/>
        <v>NA</v>
      </c>
      <c r="Z1183" s="32" t="str">
        <f t="shared" si="513"/>
        <v>NA</v>
      </c>
      <c r="AA1183" s="83">
        <v>29.5</v>
      </c>
      <c r="AB1183" s="34" t="s">
        <v>9</v>
      </c>
      <c r="AC1183" s="32" t="str">
        <f t="shared" si="500"/>
        <v>NA</v>
      </c>
      <c r="AD1183" s="32">
        <f t="shared" si="501"/>
        <v>29.5</v>
      </c>
      <c r="AE1183" s="32">
        <f t="shared" si="502"/>
        <v>36.949152542372879</v>
      </c>
      <c r="AF1183" s="32">
        <f t="shared" si="514"/>
        <v>36.949152542372879</v>
      </c>
      <c r="AG1183" s="40" t="s">
        <v>8</v>
      </c>
      <c r="AH1183" s="83" t="s">
        <v>9</v>
      </c>
      <c r="AI1183" s="40" t="s">
        <v>8</v>
      </c>
      <c r="AJ1183" s="83" t="s">
        <v>9</v>
      </c>
      <c r="AK1183" s="40" t="s">
        <v>8</v>
      </c>
      <c r="AL1183" s="83" t="s">
        <v>9</v>
      </c>
      <c r="AM1183" s="32">
        <f t="shared" si="515"/>
        <v>36.949152542372879</v>
      </c>
      <c r="AN1183" s="40">
        <f t="shared" si="516"/>
        <v>36.949152542372879</v>
      </c>
      <c r="AO1183" s="31" t="s">
        <v>2854</v>
      </c>
      <c r="AP1183" s="34">
        <v>2014</v>
      </c>
      <c r="AQ1183" s="34" t="s">
        <v>1647</v>
      </c>
      <c r="AR1183" s="34" t="s">
        <v>71</v>
      </c>
      <c r="AS1183" s="34" t="s">
        <v>1649</v>
      </c>
      <c r="AT1183" s="34" t="s">
        <v>288</v>
      </c>
      <c r="AU1183" s="114" t="str">
        <f t="shared" si="510"/>
        <v>Gonda, M., 2014</v>
      </c>
      <c r="AV1183" s="34"/>
      <c r="AW1183" s="43"/>
    </row>
    <row r="1184" spans="1:49" s="8" customFormat="1" x14ac:dyDescent="0.3">
      <c r="A1184" s="31" t="s">
        <v>2439</v>
      </c>
      <c r="B1184" s="40" t="s">
        <v>8</v>
      </c>
      <c r="C1184" s="83">
        <v>0.3</v>
      </c>
      <c r="D1184" s="31" t="str">
        <f t="shared" si="503"/>
        <v>NA</v>
      </c>
      <c r="E1184" s="32">
        <f t="shared" si="511"/>
        <v>0.3</v>
      </c>
      <c r="F1184" s="99">
        <v>240</v>
      </c>
      <c r="G1184" s="32">
        <f t="shared" si="498"/>
        <v>80000</v>
      </c>
      <c r="H1184" s="34" t="s">
        <v>22</v>
      </c>
      <c r="I1184" s="34" t="s">
        <v>564</v>
      </c>
      <c r="J1184" s="34" t="s">
        <v>1330</v>
      </c>
      <c r="K1184" s="31"/>
      <c r="L1184" s="31"/>
      <c r="M1184" s="34" t="s">
        <v>28</v>
      </c>
      <c r="N1184" s="34" t="s">
        <v>79</v>
      </c>
      <c r="O1184" s="31"/>
      <c r="P1184" s="34" t="s">
        <v>199</v>
      </c>
      <c r="Q1184" s="31"/>
      <c r="R1184" s="31" t="str">
        <f t="shared" si="499"/>
        <v>NA</v>
      </c>
      <c r="S1184" s="34">
        <v>1</v>
      </c>
      <c r="T1184" s="34">
        <v>673</v>
      </c>
      <c r="U1184" s="34" t="s">
        <v>1422</v>
      </c>
      <c r="V1184" s="34">
        <v>1</v>
      </c>
      <c r="W1184" s="34">
        <v>573</v>
      </c>
      <c r="X1184" s="34" t="s">
        <v>95</v>
      </c>
      <c r="Y1184" s="32" t="str">
        <f t="shared" si="512"/>
        <v>NA</v>
      </c>
      <c r="Z1184" s="32" t="str">
        <f t="shared" si="513"/>
        <v>NA</v>
      </c>
      <c r="AA1184" s="83">
        <v>23</v>
      </c>
      <c r="AB1184" s="34" t="s">
        <v>9</v>
      </c>
      <c r="AC1184" s="32" t="str">
        <f t="shared" si="500"/>
        <v>NA</v>
      </c>
      <c r="AD1184" s="32">
        <f t="shared" si="501"/>
        <v>23</v>
      </c>
      <c r="AE1184" s="32">
        <f t="shared" si="502"/>
        <v>47.391304347826086</v>
      </c>
      <c r="AF1184" s="32">
        <f t="shared" si="514"/>
        <v>47.391304347826086</v>
      </c>
      <c r="AG1184" s="40" t="s">
        <v>8</v>
      </c>
      <c r="AH1184" s="83" t="s">
        <v>9</v>
      </c>
      <c r="AI1184" s="40" t="s">
        <v>8</v>
      </c>
      <c r="AJ1184" s="83" t="s">
        <v>9</v>
      </c>
      <c r="AK1184" s="40" t="s">
        <v>8</v>
      </c>
      <c r="AL1184" s="83" t="s">
        <v>9</v>
      </c>
      <c r="AM1184" s="32">
        <f t="shared" si="515"/>
        <v>47.391304347826086</v>
      </c>
      <c r="AN1184" s="40">
        <f t="shared" si="516"/>
        <v>47.391304347826086</v>
      </c>
      <c r="AO1184" s="49" t="s">
        <v>2851</v>
      </c>
      <c r="AP1184" s="34">
        <v>2002</v>
      </c>
      <c r="AQ1184" s="34" t="s">
        <v>1656</v>
      </c>
      <c r="AR1184" s="34" t="s">
        <v>110</v>
      </c>
      <c r="AS1184" s="34" t="s">
        <v>1655</v>
      </c>
      <c r="AT1184" s="34" t="s">
        <v>45</v>
      </c>
      <c r="AU1184" s="114" t="str">
        <f t="shared" si="510"/>
        <v>Skotak, M., 2002</v>
      </c>
      <c r="AV1184" s="34"/>
      <c r="AW1184" s="43"/>
    </row>
    <row r="1185" spans="1:49" s="8" customFormat="1" x14ac:dyDescent="0.3">
      <c r="A1185" s="31" t="s">
        <v>2439</v>
      </c>
      <c r="B1185" s="40" t="s">
        <v>8</v>
      </c>
      <c r="C1185" s="83">
        <v>0.6</v>
      </c>
      <c r="D1185" s="31" t="str">
        <f t="shared" si="503"/>
        <v>NA</v>
      </c>
      <c r="E1185" s="32">
        <f t="shared" si="511"/>
        <v>0.6</v>
      </c>
      <c r="F1185" s="99">
        <v>240</v>
      </c>
      <c r="G1185" s="32">
        <f t="shared" si="498"/>
        <v>40000</v>
      </c>
      <c r="H1185" s="34" t="s">
        <v>22</v>
      </c>
      <c r="I1185" s="34" t="s">
        <v>564</v>
      </c>
      <c r="J1185" s="34" t="s">
        <v>1330</v>
      </c>
      <c r="K1185" s="31"/>
      <c r="L1185" s="31"/>
      <c r="M1185" s="34" t="s">
        <v>28</v>
      </c>
      <c r="N1185" s="34" t="s">
        <v>79</v>
      </c>
      <c r="O1185" s="31"/>
      <c r="P1185" s="34" t="s">
        <v>199</v>
      </c>
      <c r="Q1185" s="31"/>
      <c r="R1185" s="31" t="str">
        <f t="shared" si="499"/>
        <v>NA</v>
      </c>
      <c r="S1185" s="34">
        <v>1</v>
      </c>
      <c r="T1185" s="34">
        <v>673</v>
      </c>
      <c r="U1185" s="34" t="s">
        <v>1422</v>
      </c>
      <c r="V1185" s="34">
        <v>1</v>
      </c>
      <c r="W1185" s="34">
        <v>573</v>
      </c>
      <c r="X1185" s="34" t="s">
        <v>95</v>
      </c>
      <c r="Y1185" s="32" t="str">
        <f t="shared" si="512"/>
        <v>NA</v>
      </c>
      <c r="Z1185" s="32" t="str">
        <f t="shared" si="513"/>
        <v>NA</v>
      </c>
      <c r="AA1185" s="83">
        <v>39</v>
      </c>
      <c r="AB1185" s="34" t="s">
        <v>9</v>
      </c>
      <c r="AC1185" s="32" t="str">
        <f t="shared" si="500"/>
        <v>NA</v>
      </c>
      <c r="AD1185" s="32">
        <f t="shared" si="501"/>
        <v>39</v>
      </c>
      <c r="AE1185" s="32">
        <f t="shared" si="502"/>
        <v>27.948717948717949</v>
      </c>
      <c r="AF1185" s="32">
        <f t="shared" si="514"/>
        <v>27.948717948717949</v>
      </c>
      <c r="AG1185" s="40" t="s">
        <v>8</v>
      </c>
      <c r="AH1185" s="83" t="s">
        <v>9</v>
      </c>
      <c r="AI1185" s="40" t="s">
        <v>8</v>
      </c>
      <c r="AJ1185" s="83" t="s">
        <v>9</v>
      </c>
      <c r="AK1185" s="40" t="s">
        <v>8</v>
      </c>
      <c r="AL1185" s="83" t="s">
        <v>9</v>
      </c>
      <c r="AM1185" s="32">
        <f t="shared" si="515"/>
        <v>27.948717948717949</v>
      </c>
      <c r="AN1185" s="40">
        <f t="shared" si="516"/>
        <v>27.948717948717949</v>
      </c>
      <c r="AO1185" s="49" t="s">
        <v>2851</v>
      </c>
      <c r="AP1185" s="34">
        <v>2002</v>
      </c>
      <c r="AQ1185" s="34" t="s">
        <v>1656</v>
      </c>
      <c r="AR1185" s="34" t="s">
        <v>110</v>
      </c>
      <c r="AS1185" s="34" t="s">
        <v>1655</v>
      </c>
      <c r="AT1185" s="34" t="s">
        <v>45</v>
      </c>
      <c r="AU1185" s="114" t="str">
        <f t="shared" si="510"/>
        <v>Skotak, M., 2002</v>
      </c>
      <c r="AV1185" s="34"/>
      <c r="AW1185" s="43"/>
    </row>
    <row r="1186" spans="1:49" s="8" customFormat="1" x14ac:dyDescent="0.3">
      <c r="A1186" s="31" t="s">
        <v>2439</v>
      </c>
      <c r="B1186" s="40" t="s">
        <v>8</v>
      </c>
      <c r="C1186" s="83">
        <v>1.46</v>
      </c>
      <c r="D1186" s="31" t="str">
        <f t="shared" si="503"/>
        <v>NA</v>
      </c>
      <c r="E1186" s="32">
        <f t="shared" si="511"/>
        <v>1.46</v>
      </c>
      <c r="F1186" s="99">
        <v>240</v>
      </c>
      <c r="G1186" s="32">
        <f t="shared" si="498"/>
        <v>16438.356164383564</v>
      </c>
      <c r="H1186" s="34" t="s">
        <v>22</v>
      </c>
      <c r="I1186" s="34" t="s">
        <v>564</v>
      </c>
      <c r="J1186" s="34" t="s">
        <v>1330</v>
      </c>
      <c r="K1186" s="31"/>
      <c r="L1186" s="31"/>
      <c r="M1186" s="34" t="s">
        <v>28</v>
      </c>
      <c r="N1186" s="34" t="s">
        <v>79</v>
      </c>
      <c r="O1186" s="31"/>
      <c r="P1186" s="34" t="s">
        <v>199</v>
      </c>
      <c r="Q1186" s="31"/>
      <c r="R1186" s="31" t="str">
        <f t="shared" si="499"/>
        <v>NA</v>
      </c>
      <c r="S1186" s="34">
        <v>1</v>
      </c>
      <c r="T1186" s="34">
        <v>673</v>
      </c>
      <c r="U1186" s="34" t="s">
        <v>1422</v>
      </c>
      <c r="V1186" s="34">
        <v>1</v>
      </c>
      <c r="W1186" s="34">
        <v>573</v>
      </c>
      <c r="X1186" s="34" t="s">
        <v>95</v>
      </c>
      <c r="Y1186" s="32" t="str">
        <f t="shared" si="512"/>
        <v>NA</v>
      </c>
      <c r="Z1186" s="32" t="str">
        <f t="shared" si="513"/>
        <v>NA</v>
      </c>
      <c r="AA1186" s="83">
        <v>29</v>
      </c>
      <c r="AB1186" s="34" t="s">
        <v>9</v>
      </c>
      <c r="AC1186" s="32" t="str">
        <f t="shared" si="500"/>
        <v>NA</v>
      </c>
      <c r="AD1186" s="32">
        <f t="shared" si="501"/>
        <v>29</v>
      </c>
      <c r="AE1186" s="32">
        <f t="shared" si="502"/>
        <v>37.586206896551722</v>
      </c>
      <c r="AF1186" s="32">
        <f t="shared" si="514"/>
        <v>37.586206896551722</v>
      </c>
      <c r="AG1186" s="40" t="s">
        <v>8</v>
      </c>
      <c r="AH1186" s="83" t="s">
        <v>9</v>
      </c>
      <c r="AI1186" s="40" t="s">
        <v>8</v>
      </c>
      <c r="AJ1186" s="83" t="s">
        <v>9</v>
      </c>
      <c r="AK1186" s="40" t="s">
        <v>8</v>
      </c>
      <c r="AL1186" s="83" t="s">
        <v>9</v>
      </c>
      <c r="AM1186" s="32">
        <f t="shared" si="515"/>
        <v>37.586206896551722</v>
      </c>
      <c r="AN1186" s="40">
        <f t="shared" si="516"/>
        <v>37.586206896551722</v>
      </c>
      <c r="AO1186" s="49" t="s">
        <v>2851</v>
      </c>
      <c r="AP1186" s="34">
        <v>2002</v>
      </c>
      <c r="AQ1186" s="34" t="s">
        <v>1656</v>
      </c>
      <c r="AR1186" s="34" t="s">
        <v>110</v>
      </c>
      <c r="AS1186" s="34" t="s">
        <v>1655</v>
      </c>
      <c r="AT1186" s="34" t="s">
        <v>45</v>
      </c>
      <c r="AU1186" s="114" t="str">
        <f t="shared" si="510"/>
        <v>Skotak, M., 2002</v>
      </c>
      <c r="AV1186" s="34"/>
      <c r="AW1186" s="43"/>
    </row>
    <row r="1187" spans="1:49" s="8" customFormat="1" x14ac:dyDescent="0.3">
      <c r="A1187" s="31" t="s">
        <v>2439</v>
      </c>
      <c r="B1187" s="40" t="s">
        <v>8</v>
      </c>
      <c r="C1187" s="83">
        <v>2.77</v>
      </c>
      <c r="D1187" s="31" t="str">
        <f t="shared" si="503"/>
        <v>NA</v>
      </c>
      <c r="E1187" s="32">
        <f t="shared" si="511"/>
        <v>2.77</v>
      </c>
      <c r="F1187" s="99">
        <v>240</v>
      </c>
      <c r="G1187" s="32">
        <f t="shared" si="498"/>
        <v>8664.2599277978334</v>
      </c>
      <c r="H1187" s="34" t="s">
        <v>22</v>
      </c>
      <c r="I1187" s="34" t="s">
        <v>564</v>
      </c>
      <c r="J1187" s="34" t="s">
        <v>1330</v>
      </c>
      <c r="K1187" s="31"/>
      <c r="L1187" s="31"/>
      <c r="M1187" s="34" t="s">
        <v>28</v>
      </c>
      <c r="N1187" s="34" t="s">
        <v>79</v>
      </c>
      <c r="O1187" s="31"/>
      <c r="P1187" s="34" t="s">
        <v>199</v>
      </c>
      <c r="Q1187" s="31"/>
      <c r="R1187" s="31" t="str">
        <f t="shared" si="499"/>
        <v>NA</v>
      </c>
      <c r="S1187" s="34">
        <v>1</v>
      </c>
      <c r="T1187" s="34">
        <v>673</v>
      </c>
      <c r="U1187" s="34" t="s">
        <v>1422</v>
      </c>
      <c r="V1187" s="34">
        <v>1</v>
      </c>
      <c r="W1187" s="34">
        <v>573</v>
      </c>
      <c r="X1187" s="34" t="s">
        <v>95</v>
      </c>
      <c r="Y1187" s="32" t="str">
        <f t="shared" si="512"/>
        <v>NA</v>
      </c>
      <c r="Z1187" s="32" t="str">
        <f t="shared" si="513"/>
        <v>NA</v>
      </c>
      <c r="AA1187" s="83">
        <v>30</v>
      </c>
      <c r="AB1187" s="34" t="s">
        <v>9</v>
      </c>
      <c r="AC1187" s="32" t="str">
        <f t="shared" si="500"/>
        <v>NA</v>
      </c>
      <c r="AD1187" s="32">
        <f t="shared" si="501"/>
        <v>30</v>
      </c>
      <c r="AE1187" s="32">
        <f t="shared" si="502"/>
        <v>36.333333333333336</v>
      </c>
      <c r="AF1187" s="32">
        <f t="shared" si="514"/>
        <v>36.333333333333336</v>
      </c>
      <c r="AG1187" s="40" t="s">
        <v>8</v>
      </c>
      <c r="AH1187" s="83" t="s">
        <v>9</v>
      </c>
      <c r="AI1187" s="40" t="s">
        <v>8</v>
      </c>
      <c r="AJ1187" s="83" t="s">
        <v>9</v>
      </c>
      <c r="AK1187" s="40" t="s">
        <v>8</v>
      </c>
      <c r="AL1187" s="83" t="s">
        <v>9</v>
      </c>
      <c r="AM1187" s="32">
        <f t="shared" si="515"/>
        <v>36.333333333333336</v>
      </c>
      <c r="AN1187" s="40">
        <f t="shared" si="516"/>
        <v>36.333333333333336</v>
      </c>
      <c r="AO1187" s="49" t="s">
        <v>2851</v>
      </c>
      <c r="AP1187" s="34">
        <v>2002</v>
      </c>
      <c r="AQ1187" s="34" t="s">
        <v>1656</v>
      </c>
      <c r="AR1187" s="34" t="s">
        <v>110</v>
      </c>
      <c r="AS1187" s="34" t="s">
        <v>1655</v>
      </c>
      <c r="AT1187" s="34" t="s">
        <v>45</v>
      </c>
      <c r="AU1187" s="114" t="str">
        <f t="shared" si="510"/>
        <v>Skotak, M., 2002</v>
      </c>
      <c r="AV1187" s="34"/>
      <c r="AW1187" s="43"/>
    </row>
    <row r="1188" spans="1:49" s="8" customFormat="1" x14ac:dyDescent="0.3">
      <c r="A1188" s="34" t="s">
        <v>996</v>
      </c>
      <c r="B1188" s="40" t="s">
        <v>8</v>
      </c>
      <c r="C1188" s="83">
        <v>0.31</v>
      </c>
      <c r="D1188" s="31" t="str">
        <f t="shared" si="503"/>
        <v>NA</v>
      </c>
      <c r="E1188" s="32">
        <f t="shared" si="511"/>
        <v>0.31</v>
      </c>
      <c r="F1188" s="99">
        <v>240</v>
      </c>
      <c r="G1188" s="32">
        <f t="shared" si="498"/>
        <v>77419.354838709682</v>
      </c>
      <c r="H1188" s="34" t="s">
        <v>22</v>
      </c>
      <c r="I1188" s="34" t="s">
        <v>564</v>
      </c>
      <c r="J1188" s="34" t="s">
        <v>1330</v>
      </c>
      <c r="K1188" s="31"/>
      <c r="L1188" s="31"/>
      <c r="M1188" s="34" t="s">
        <v>33</v>
      </c>
      <c r="N1188" s="34" t="s">
        <v>56</v>
      </c>
      <c r="O1188" s="31"/>
      <c r="P1188" s="34" t="s">
        <v>199</v>
      </c>
      <c r="Q1188" s="31"/>
      <c r="R1188" s="31" t="str">
        <f t="shared" si="499"/>
        <v>NA</v>
      </c>
      <c r="S1188" s="34">
        <v>1</v>
      </c>
      <c r="T1188" s="34">
        <v>673</v>
      </c>
      <c r="U1188" s="34" t="s">
        <v>1422</v>
      </c>
      <c r="V1188" s="34">
        <v>1</v>
      </c>
      <c r="W1188" s="34">
        <v>573</v>
      </c>
      <c r="X1188" s="34" t="s">
        <v>95</v>
      </c>
      <c r="Y1188" s="32" t="str">
        <f t="shared" si="512"/>
        <v>NA</v>
      </c>
      <c r="Z1188" s="32" t="str">
        <f t="shared" si="513"/>
        <v>NA</v>
      </c>
      <c r="AA1188" s="83">
        <v>35</v>
      </c>
      <c r="AB1188" s="34" t="s">
        <v>9</v>
      </c>
      <c r="AC1188" s="32" t="str">
        <f t="shared" si="500"/>
        <v>NA</v>
      </c>
      <c r="AD1188" s="32">
        <f t="shared" si="501"/>
        <v>35</v>
      </c>
      <c r="AE1188" s="32">
        <f t="shared" si="502"/>
        <v>31.142857142857142</v>
      </c>
      <c r="AF1188" s="32">
        <f t="shared" si="514"/>
        <v>31.142857142857142</v>
      </c>
      <c r="AG1188" s="40" t="s">
        <v>8</v>
      </c>
      <c r="AH1188" s="83" t="s">
        <v>9</v>
      </c>
      <c r="AI1188" s="40" t="s">
        <v>8</v>
      </c>
      <c r="AJ1188" s="83" t="s">
        <v>9</v>
      </c>
      <c r="AK1188" s="40" t="s">
        <v>8</v>
      </c>
      <c r="AL1188" s="83" t="s">
        <v>9</v>
      </c>
      <c r="AM1188" s="32">
        <f t="shared" si="515"/>
        <v>31.142857142857142</v>
      </c>
      <c r="AN1188" s="40">
        <f t="shared" si="516"/>
        <v>31.142857142857142</v>
      </c>
      <c r="AO1188" s="49" t="s">
        <v>2851</v>
      </c>
      <c r="AP1188" s="34">
        <v>2002</v>
      </c>
      <c r="AQ1188" s="34" t="s">
        <v>1656</v>
      </c>
      <c r="AR1188" s="34" t="s">
        <v>110</v>
      </c>
      <c r="AS1188" s="34" t="s">
        <v>1655</v>
      </c>
      <c r="AT1188" s="34" t="s">
        <v>45</v>
      </c>
      <c r="AU1188" s="114" t="str">
        <f t="shared" si="510"/>
        <v>Skotak, M., 2002</v>
      </c>
      <c r="AV1188" s="34"/>
      <c r="AW1188" s="43"/>
    </row>
    <row r="1189" spans="1:49" s="8" customFormat="1" x14ac:dyDescent="0.3">
      <c r="A1189" s="31" t="s">
        <v>2439</v>
      </c>
      <c r="B1189" s="40" t="s">
        <v>8</v>
      </c>
      <c r="C1189" s="83">
        <v>0.3</v>
      </c>
      <c r="D1189" s="31" t="str">
        <f t="shared" si="503"/>
        <v>NA</v>
      </c>
      <c r="E1189" s="32">
        <f t="shared" si="511"/>
        <v>0.3</v>
      </c>
      <c r="F1189" s="99">
        <v>240</v>
      </c>
      <c r="G1189" s="32">
        <f t="shared" si="498"/>
        <v>80000</v>
      </c>
      <c r="H1189" s="34" t="s">
        <v>22</v>
      </c>
      <c r="I1189" s="34" t="s">
        <v>564</v>
      </c>
      <c r="J1189" s="34" t="s">
        <v>1330</v>
      </c>
      <c r="K1189" s="31"/>
      <c r="L1189" s="31"/>
      <c r="M1189" s="34" t="s">
        <v>28</v>
      </c>
      <c r="N1189" s="34" t="s">
        <v>79</v>
      </c>
      <c r="O1189" s="31"/>
      <c r="P1189" s="34" t="s">
        <v>199</v>
      </c>
      <c r="Q1189" s="31"/>
      <c r="R1189" s="31" t="str">
        <f t="shared" si="499"/>
        <v>NA</v>
      </c>
      <c r="S1189" s="34">
        <v>1</v>
      </c>
      <c r="T1189" s="34">
        <v>573</v>
      </c>
      <c r="U1189" s="34" t="s">
        <v>1422</v>
      </c>
      <c r="V1189" s="34">
        <v>17</v>
      </c>
      <c r="W1189" s="34">
        <v>873</v>
      </c>
      <c r="X1189" s="34" t="s">
        <v>95</v>
      </c>
      <c r="Y1189" s="32" t="str">
        <f t="shared" si="512"/>
        <v>NA</v>
      </c>
      <c r="Z1189" s="32" t="str">
        <f t="shared" si="513"/>
        <v>NA</v>
      </c>
      <c r="AA1189" s="83">
        <v>0.2</v>
      </c>
      <c r="AB1189" s="34" t="s">
        <v>9</v>
      </c>
      <c r="AC1189" s="32" t="str">
        <f t="shared" si="500"/>
        <v>NA</v>
      </c>
      <c r="AD1189" s="32">
        <v>1</v>
      </c>
      <c r="AE1189" s="32">
        <f t="shared" si="502"/>
        <v>5450</v>
      </c>
      <c r="AF1189" s="32">
        <f t="shared" si="514"/>
        <v>5450</v>
      </c>
      <c r="AG1189" s="40" t="s">
        <v>8</v>
      </c>
      <c r="AH1189" s="83" t="s">
        <v>9</v>
      </c>
      <c r="AI1189" s="40" t="s">
        <v>8</v>
      </c>
      <c r="AJ1189" s="83" t="s">
        <v>9</v>
      </c>
      <c r="AK1189" s="40" t="s">
        <v>8</v>
      </c>
      <c r="AL1189" s="83" t="s">
        <v>9</v>
      </c>
      <c r="AM1189" s="32">
        <f t="shared" si="515"/>
        <v>5450</v>
      </c>
      <c r="AN1189" s="40">
        <f t="shared" si="516"/>
        <v>5450</v>
      </c>
      <c r="AO1189" s="49" t="s">
        <v>2851</v>
      </c>
      <c r="AP1189" s="34">
        <v>2002</v>
      </c>
      <c r="AQ1189" s="34" t="s">
        <v>1656</v>
      </c>
      <c r="AR1189" s="34" t="s">
        <v>110</v>
      </c>
      <c r="AS1189" s="34" t="s">
        <v>1655</v>
      </c>
      <c r="AT1189" s="34" t="s">
        <v>45</v>
      </c>
      <c r="AU1189" s="114" t="str">
        <f t="shared" si="510"/>
        <v>Skotak, M., 2002</v>
      </c>
      <c r="AV1189" s="34" t="s">
        <v>1657</v>
      </c>
      <c r="AW1189" s="43"/>
    </row>
    <row r="1190" spans="1:49" s="8" customFormat="1" x14ac:dyDescent="0.3">
      <c r="A1190" s="31" t="s">
        <v>2439</v>
      </c>
      <c r="B1190" s="40" t="s">
        <v>8</v>
      </c>
      <c r="C1190" s="83">
        <v>0.6</v>
      </c>
      <c r="D1190" s="31" t="str">
        <f t="shared" si="503"/>
        <v>NA</v>
      </c>
      <c r="E1190" s="32">
        <f t="shared" si="511"/>
        <v>0.6</v>
      </c>
      <c r="F1190" s="99">
        <v>240</v>
      </c>
      <c r="G1190" s="32">
        <f t="shared" si="498"/>
        <v>40000</v>
      </c>
      <c r="H1190" s="34" t="s">
        <v>22</v>
      </c>
      <c r="I1190" s="34" t="s">
        <v>564</v>
      </c>
      <c r="J1190" s="34" t="s">
        <v>1330</v>
      </c>
      <c r="K1190" s="31"/>
      <c r="L1190" s="31"/>
      <c r="M1190" s="34" t="s">
        <v>28</v>
      </c>
      <c r="N1190" s="34" t="s">
        <v>79</v>
      </c>
      <c r="O1190" s="31"/>
      <c r="P1190" s="34" t="s">
        <v>199</v>
      </c>
      <c r="Q1190" s="31"/>
      <c r="R1190" s="31" t="str">
        <f t="shared" si="499"/>
        <v>NA</v>
      </c>
      <c r="S1190" s="34">
        <v>1</v>
      </c>
      <c r="T1190" s="34">
        <v>573</v>
      </c>
      <c r="U1190" s="34" t="s">
        <v>1422</v>
      </c>
      <c r="V1190" s="34">
        <v>17</v>
      </c>
      <c r="W1190" s="34">
        <v>873</v>
      </c>
      <c r="X1190" s="34" t="s">
        <v>95</v>
      </c>
      <c r="Y1190" s="32" t="str">
        <f t="shared" si="512"/>
        <v>NA</v>
      </c>
      <c r="Z1190" s="32" t="str">
        <f t="shared" si="513"/>
        <v>NA</v>
      </c>
      <c r="AA1190" s="83">
        <v>0.2</v>
      </c>
      <c r="AB1190" s="34" t="s">
        <v>9</v>
      </c>
      <c r="AC1190" s="32" t="str">
        <f t="shared" si="500"/>
        <v>NA</v>
      </c>
      <c r="AD1190" s="32">
        <v>1</v>
      </c>
      <c r="AE1190" s="32">
        <f t="shared" si="502"/>
        <v>5450</v>
      </c>
      <c r="AF1190" s="32">
        <f t="shared" si="514"/>
        <v>5450</v>
      </c>
      <c r="AG1190" s="40" t="s">
        <v>8</v>
      </c>
      <c r="AH1190" s="83" t="s">
        <v>9</v>
      </c>
      <c r="AI1190" s="40" t="s">
        <v>8</v>
      </c>
      <c r="AJ1190" s="83" t="s">
        <v>9</v>
      </c>
      <c r="AK1190" s="40" t="s">
        <v>8</v>
      </c>
      <c r="AL1190" s="83" t="s">
        <v>9</v>
      </c>
      <c r="AM1190" s="32">
        <f t="shared" si="515"/>
        <v>5450</v>
      </c>
      <c r="AN1190" s="40">
        <f t="shared" si="516"/>
        <v>5450</v>
      </c>
      <c r="AO1190" s="49" t="s">
        <v>2851</v>
      </c>
      <c r="AP1190" s="34">
        <v>2002</v>
      </c>
      <c r="AQ1190" s="34" t="s">
        <v>1656</v>
      </c>
      <c r="AR1190" s="34" t="s">
        <v>110</v>
      </c>
      <c r="AS1190" s="34" t="s">
        <v>1655</v>
      </c>
      <c r="AT1190" s="34" t="s">
        <v>45</v>
      </c>
      <c r="AU1190" s="114" t="str">
        <f t="shared" si="510"/>
        <v>Skotak, M., 2002</v>
      </c>
      <c r="AV1190" s="34" t="s">
        <v>1657</v>
      </c>
      <c r="AW1190" s="43"/>
    </row>
    <row r="1191" spans="1:49" s="8" customFormat="1" x14ac:dyDescent="0.3">
      <c r="A1191" s="31" t="s">
        <v>2439</v>
      </c>
      <c r="B1191" s="40" t="s">
        <v>8</v>
      </c>
      <c r="C1191" s="83">
        <v>1.46</v>
      </c>
      <c r="D1191" s="31" t="str">
        <f t="shared" si="503"/>
        <v>NA</v>
      </c>
      <c r="E1191" s="32">
        <f t="shared" si="511"/>
        <v>1.46</v>
      </c>
      <c r="F1191" s="99">
        <v>240</v>
      </c>
      <c r="G1191" s="32">
        <f t="shared" si="498"/>
        <v>16438.356164383564</v>
      </c>
      <c r="H1191" s="34" t="s">
        <v>22</v>
      </c>
      <c r="I1191" s="34" t="s">
        <v>564</v>
      </c>
      <c r="J1191" s="34" t="s">
        <v>1330</v>
      </c>
      <c r="K1191" s="31"/>
      <c r="L1191" s="31"/>
      <c r="M1191" s="34" t="s">
        <v>28</v>
      </c>
      <c r="N1191" s="34" t="s">
        <v>79</v>
      </c>
      <c r="O1191" s="31"/>
      <c r="P1191" s="34" t="s">
        <v>199</v>
      </c>
      <c r="Q1191" s="31"/>
      <c r="R1191" s="31" t="str">
        <f t="shared" si="499"/>
        <v>NA</v>
      </c>
      <c r="S1191" s="34">
        <v>1</v>
      </c>
      <c r="T1191" s="34">
        <v>573</v>
      </c>
      <c r="U1191" s="34" t="s">
        <v>1422</v>
      </c>
      <c r="V1191" s="34">
        <v>17</v>
      </c>
      <c r="W1191" s="34">
        <v>873</v>
      </c>
      <c r="X1191" s="34" t="s">
        <v>95</v>
      </c>
      <c r="Y1191" s="32" t="str">
        <f t="shared" si="512"/>
        <v>NA</v>
      </c>
      <c r="Z1191" s="32" t="str">
        <f t="shared" si="513"/>
        <v>NA</v>
      </c>
      <c r="AA1191" s="83">
        <v>1.7</v>
      </c>
      <c r="AB1191" s="34" t="s">
        <v>9</v>
      </c>
      <c r="AC1191" s="32" t="str">
        <f t="shared" si="500"/>
        <v>NA</v>
      </c>
      <c r="AD1191" s="32">
        <f t="shared" si="501"/>
        <v>1.7</v>
      </c>
      <c r="AE1191" s="32">
        <f t="shared" si="502"/>
        <v>641.17647058823536</v>
      </c>
      <c r="AF1191" s="32">
        <f t="shared" si="514"/>
        <v>641.17647058823536</v>
      </c>
      <c r="AG1191" s="40" t="s">
        <v>8</v>
      </c>
      <c r="AH1191" s="83" t="s">
        <v>9</v>
      </c>
      <c r="AI1191" s="40" t="s">
        <v>8</v>
      </c>
      <c r="AJ1191" s="83" t="s">
        <v>9</v>
      </c>
      <c r="AK1191" s="40" t="s">
        <v>8</v>
      </c>
      <c r="AL1191" s="83" t="s">
        <v>9</v>
      </c>
      <c r="AM1191" s="32">
        <f t="shared" si="515"/>
        <v>641.17647058823536</v>
      </c>
      <c r="AN1191" s="40">
        <f t="shared" si="516"/>
        <v>641.17647058823536</v>
      </c>
      <c r="AO1191" s="49" t="s">
        <v>2851</v>
      </c>
      <c r="AP1191" s="34">
        <v>2002</v>
      </c>
      <c r="AQ1191" s="34" t="s">
        <v>1656</v>
      </c>
      <c r="AR1191" s="34" t="s">
        <v>110</v>
      </c>
      <c r="AS1191" s="34" t="s">
        <v>1655</v>
      </c>
      <c r="AT1191" s="34" t="s">
        <v>45</v>
      </c>
      <c r="AU1191" s="114" t="str">
        <f t="shared" si="510"/>
        <v>Skotak, M., 2002</v>
      </c>
      <c r="AV1191" s="34" t="s">
        <v>1657</v>
      </c>
      <c r="AW1191" s="43"/>
    </row>
    <row r="1192" spans="1:49" s="8" customFormat="1" x14ac:dyDescent="0.3">
      <c r="A1192" s="31" t="s">
        <v>2439</v>
      </c>
      <c r="B1192" s="40" t="s">
        <v>8</v>
      </c>
      <c r="C1192" s="83">
        <v>2.77</v>
      </c>
      <c r="D1192" s="31" t="str">
        <f t="shared" si="503"/>
        <v>NA</v>
      </c>
      <c r="E1192" s="32">
        <f t="shared" si="511"/>
        <v>2.77</v>
      </c>
      <c r="F1192" s="99">
        <v>240</v>
      </c>
      <c r="G1192" s="32">
        <f t="shared" si="498"/>
        <v>8664.2599277978334</v>
      </c>
      <c r="H1192" s="34" t="s">
        <v>22</v>
      </c>
      <c r="I1192" s="34" t="s">
        <v>564</v>
      </c>
      <c r="J1192" s="34" t="s">
        <v>1330</v>
      </c>
      <c r="K1192" s="31"/>
      <c r="L1192" s="31"/>
      <c r="M1192" s="34" t="s">
        <v>28</v>
      </c>
      <c r="N1192" s="34" t="s">
        <v>79</v>
      </c>
      <c r="O1192" s="31"/>
      <c r="P1192" s="34" t="s">
        <v>199</v>
      </c>
      <c r="Q1192" s="31"/>
      <c r="R1192" s="31" t="str">
        <f t="shared" si="499"/>
        <v>NA</v>
      </c>
      <c r="S1192" s="34">
        <v>1</v>
      </c>
      <c r="T1192" s="34">
        <v>573</v>
      </c>
      <c r="U1192" s="34" t="s">
        <v>1422</v>
      </c>
      <c r="V1192" s="34">
        <v>17</v>
      </c>
      <c r="W1192" s="34">
        <v>873</v>
      </c>
      <c r="X1192" s="34" t="s">
        <v>95</v>
      </c>
      <c r="Y1192" s="32" t="str">
        <f t="shared" si="512"/>
        <v>NA</v>
      </c>
      <c r="Z1192" s="32" t="str">
        <f t="shared" si="513"/>
        <v>NA</v>
      </c>
      <c r="AA1192" s="83">
        <v>9.5</v>
      </c>
      <c r="AB1192" s="34" t="s">
        <v>9</v>
      </c>
      <c r="AC1192" s="32" t="str">
        <f t="shared" si="500"/>
        <v>NA</v>
      </c>
      <c r="AD1192" s="32">
        <f t="shared" si="501"/>
        <v>9.5</v>
      </c>
      <c r="AE1192" s="32">
        <f t="shared" si="502"/>
        <v>114.73684210526316</v>
      </c>
      <c r="AF1192" s="32">
        <f t="shared" si="514"/>
        <v>114.73684210526316</v>
      </c>
      <c r="AG1192" s="40" t="s">
        <v>8</v>
      </c>
      <c r="AH1192" s="83" t="s">
        <v>9</v>
      </c>
      <c r="AI1192" s="40" t="s">
        <v>8</v>
      </c>
      <c r="AJ1192" s="83" t="s">
        <v>9</v>
      </c>
      <c r="AK1192" s="40" t="s">
        <v>8</v>
      </c>
      <c r="AL1192" s="83" t="s">
        <v>9</v>
      </c>
      <c r="AM1192" s="32">
        <f t="shared" si="515"/>
        <v>114.73684210526316</v>
      </c>
      <c r="AN1192" s="40">
        <f t="shared" si="516"/>
        <v>114.73684210526316</v>
      </c>
      <c r="AO1192" s="49" t="s">
        <v>2851</v>
      </c>
      <c r="AP1192" s="34">
        <v>2002</v>
      </c>
      <c r="AQ1192" s="34" t="s">
        <v>1656</v>
      </c>
      <c r="AR1192" s="34" t="s">
        <v>110</v>
      </c>
      <c r="AS1192" s="34" t="s">
        <v>1655</v>
      </c>
      <c r="AT1192" s="34" t="s">
        <v>45</v>
      </c>
      <c r="AU1192" s="114" t="str">
        <f t="shared" si="510"/>
        <v>Skotak, M., 2002</v>
      </c>
      <c r="AV1192" s="34" t="s">
        <v>1657</v>
      </c>
      <c r="AW1192" s="43"/>
    </row>
    <row r="1193" spans="1:49" s="8" customFormat="1" x14ac:dyDescent="0.3">
      <c r="A1193" s="34" t="s">
        <v>996</v>
      </c>
      <c r="B1193" s="40" t="s">
        <v>8</v>
      </c>
      <c r="C1193" s="83">
        <v>0.31</v>
      </c>
      <c r="D1193" s="31" t="str">
        <f t="shared" si="503"/>
        <v>NA</v>
      </c>
      <c r="E1193" s="32">
        <f t="shared" si="511"/>
        <v>0.31</v>
      </c>
      <c r="F1193" s="99">
        <v>240</v>
      </c>
      <c r="G1193" s="32">
        <f t="shared" si="498"/>
        <v>77419.354838709682</v>
      </c>
      <c r="H1193" s="34" t="s">
        <v>22</v>
      </c>
      <c r="I1193" s="34" t="s">
        <v>564</v>
      </c>
      <c r="J1193" s="34" t="s">
        <v>1330</v>
      </c>
      <c r="K1193" s="31"/>
      <c r="L1193" s="31"/>
      <c r="M1193" s="34" t="s">
        <v>33</v>
      </c>
      <c r="N1193" s="34" t="s">
        <v>56</v>
      </c>
      <c r="O1193" s="31"/>
      <c r="P1193" s="34" t="s">
        <v>199</v>
      </c>
      <c r="Q1193" s="31"/>
      <c r="R1193" s="31" t="str">
        <f t="shared" si="499"/>
        <v>NA</v>
      </c>
      <c r="S1193" s="34">
        <v>1</v>
      </c>
      <c r="T1193" s="34">
        <v>573</v>
      </c>
      <c r="U1193" s="34" t="s">
        <v>1422</v>
      </c>
      <c r="V1193" s="34">
        <v>17</v>
      </c>
      <c r="W1193" s="34">
        <v>873</v>
      </c>
      <c r="X1193" s="34" t="s">
        <v>95</v>
      </c>
      <c r="Y1193" s="32" t="str">
        <f t="shared" si="512"/>
        <v>NA</v>
      </c>
      <c r="Z1193" s="32" t="str">
        <f t="shared" si="513"/>
        <v>NA</v>
      </c>
      <c r="AA1193" s="83">
        <v>19</v>
      </c>
      <c r="AB1193" s="34" t="s">
        <v>9</v>
      </c>
      <c r="AC1193" s="32" t="str">
        <f t="shared" si="500"/>
        <v>NA</v>
      </c>
      <c r="AD1193" s="32">
        <f t="shared" si="501"/>
        <v>19</v>
      </c>
      <c r="AE1193" s="32">
        <f t="shared" si="502"/>
        <v>57.368421052631582</v>
      </c>
      <c r="AF1193" s="32">
        <f t="shared" si="514"/>
        <v>57.368421052631582</v>
      </c>
      <c r="AG1193" s="40" t="s">
        <v>8</v>
      </c>
      <c r="AH1193" s="83" t="s">
        <v>9</v>
      </c>
      <c r="AI1193" s="40" t="s">
        <v>8</v>
      </c>
      <c r="AJ1193" s="83" t="s">
        <v>9</v>
      </c>
      <c r="AK1193" s="40" t="s">
        <v>8</v>
      </c>
      <c r="AL1193" s="83" t="s">
        <v>9</v>
      </c>
      <c r="AM1193" s="32">
        <f t="shared" si="515"/>
        <v>57.368421052631582</v>
      </c>
      <c r="AN1193" s="40">
        <f t="shared" si="516"/>
        <v>57.368421052631582</v>
      </c>
      <c r="AO1193" s="49" t="s">
        <v>2851</v>
      </c>
      <c r="AP1193" s="34">
        <v>2002</v>
      </c>
      <c r="AQ1193" s="34" t="s">
        <v>1656</v>
      </c>
      <c r="AR1193" s="34" t="s">
        <v>110</v>
      </c>
      <c r="AS1193" s="34" t="s">
        <v>1655</v>
      </c>
      <c r="AT1193" s="34" t="s">
        <v>45</v>
      </c>
      <c r="AU1193" s="114" t="str">
        <f t="shared" si="510"/>
        <v>Skotak, M., 2002</v>
      </c>
      <c r="AV1193" s="34" t="s">
        <v>1657</v>
      </c>
      <c r="AW1193" s="43"/>
    </row>
    <row r="1194" spans="1:49" s="8" customFormat="1" x14ac:dyDescent="0.3">
      <c r="A1194" s="34" t="s">
        <v>14</v>
      </c>
      <c r="B1194" s="99">
        <v>5</v>
      </c>
      <c r="C1194" s="83">
        <v>4.34</v>
      </c>
      <c r="D1194" s="31">
        <f t="shared" si="503"/>
        <v>0.13200000000000003</v>
      </c>
      <c r="E1194" s="32">
        <f t="shared" si="511"/>
        <v>5</v>
      </c>
      <c r="F1194" s="99">
        <v>852</v>
      </c>
      <c r="G1194" s="32">
        <f t="shared" si="498"/>
        <v>17040</v>
      </c>
      <c r="H1194" s="34" t="s">
        <v>63</v>
      </c>
      <c r="I1194" s="34" t="s">
        <v>1661</v>
      </c>
      <c r="J1194" s="34" t="s">
        <v>1905</v>
      </c>
      <c r="K1194" s="31"/>
      <c r="L1194" s="31"/>
      <c r="M1194" s="34" t="s">
        <v>10</v>
      </c>
      <c r="N1194" s="31"/>
      <c r="O1194" s="31"/>
      <c r="P1194" s="34" t="s">
        <v>199</v>
      </c>
      <c r="Q1194" s="31"/>
      <c r="R1194" s="31" t="str">
        <f t="shared" si="499"/>
        <v>NA</v>
      </c>
      <c r="S1194" s="31"/>
      <c r="T1194" s="31"/>
      <c r="U1194" s="34" t="s">
        <v>8</v>
      </c>
      <c r="V1194" s="31"/>
      <c r="W1194" s="31"/>
      <c r="X1194" s="34" t="s">
        <v>29</v>
      </c>
      <c r="Y1194" s="32" t="str">
        <f t="shared" si="512"/>
        <v>NA</v>
      </c>
      <c r="Z1194" s="32" t="str">
        <f t="shared" si="513"/>
        <v>NA</v>
      </c>
      <c r="AA1194" s="32" t="s">
        <v>8</v>
      </c>
      <c r="AB1194" s="34" t="s">
        <v>9</v>
      </c>
      <c r="AC1194" s="32">
        <f t="shared" si="500"/>
        <v>35.161290322580648</v>
      </c>
      <c r="AD1194" s="32">
        <f t="shared" si="501"/>
        <v>35.161290322580648</v>
      </c>
      <c r="AE1194" s="32" t="str">
        <f t="shared" si="502"/>
        <v>NA</v>
      </c>
      <c r="AF1194" s="32" t="str">
        <f t="shared" si="514"/>
        <v>NA</v>
      </c>
      <c r="AG1194" s="40" t="s">
        <v>8</v>
      </c>
      <c r="AH1194" s="83" t="s">
        <v>9</v>
      </c>
      <c r="AI1194" s="40" t="s">
        <v>8</v>
      </c>
      <c r="AJ1194" s="83" t="s">
        <v>9</v>
      </c>
      <c r="AK1194" s="99">
        <v>31</v>
      </c>
      <c r="AL1194" s="83" t="s">
        <v>9</v>
      </c>
      <c r="AM1194" s="32">
        <f t="shared" si="515"/>
        <v>31</v>
      </c>
      <c r="AN1194" s="40">
        <f t="shared" si="516"/>
        <v>31</v>
      </c>
      <c r="AO1194" s="49" t="s">
        <v>2843</v>
      </c>
      <c r="AP1194" s="34">
        <v>2021</v>
      </c>
      <c r="AQ1194" s="34" t="s">
        <v>1660</v>
      </c>
      <c r="AR1194" s="34" t="s">
        <v>11</v>
      </c>
      <c r="AS1194" s="34" t="s">
        <v>1659</v>
      </c>
      <c r="AT1194" s="34" t="s">
        <v>288</v>
      </c>
      <c r="AU1194" s="114" t="str">
        <f t="shared" si="510"/>
        <v>Di, L., 2021</v>
      </c>
      <c r="AV1194" s="34"/>
      <c r="AW1194" s="43"/>
    </row>
    <row r="1195" spans="1:49" s="8" customFormat="1" x14ac:dyDescent="0.3">
      <c r="A1195" s="34" t="s">
        <v>14</v>
      </c>
      <c r="B1195" s="99">
        <v>5</v>
      </c>
      <c r="C1195" s="83" t="s">
        <v>8</v>
      </c>
      <c r="D1195" s="31" t="str">
        <f t="shared" si="503"/>
        <v>NA</v>
      </c>
      <c r="E1195" s="32">
        <f t="shared" si="511"/>
        <v>5</v>
      </c>
      <c r="F1195" s="99">
        <v>852</v>
      </c>
      <c r="G1195" s="32">
        <f t="shared" si="498"/>
        <v>17040</v>
      </c>
      <c r="H1195" s="34" t="s">
        <v>63</v>
      </c>
      <c r="I1195" s="34" t="s">
        <v>1661</v>
      </c>
      <c r="J1195" s="34" t="s">
        <v>1905</v>
      </c>
      <c r="K1195" s="31"/>
      <c r="L1195" s="31"/>
      <c r="M1195" s="34" t="s">
        <v>10</v>
      </c>
      <c r="N1195" s="31"/>
      <c r="O1195" s="31"/>
      <c r="P1195" s="34" t="s">
        <v>199</v>
      </c>
      <c r="Q1195" s="31"/>
      <c r="R1195" s="31" t="str">
        <f t="shared" si="499"/>
        <v>NA</v>
      </c>
      <c r="S1195" s="31"/>
      <c r="T1195" s="31"/>
      <c r="U1195" s="34" t="s">
        <v>1422</v>
      </c>
      <c r="V1195" s="34">
        <v>2</v>
      </c>
      <c r="W1195" s="34">
        <v>573</v>
      </c>
      <c r="X1195" s="34" t="s">
        <v>29</v>
      </c>
      <c r="Y1195" s="32" t="str">
        <f t="shared" si="512"/>
        <v>NA</v>
      </c>
      <c r="Z1195" s="32" t="str">
        <f t="shared" si="513"/>
        <v>NA</v>
      </c>
      <c r="AA1195" s="32" t="s">
        <v>8</v>
      </c>
      <c r="AB1195" s="34" t="s">
        <v>9</v>
      </c>
      <c r="AC1195" s="32">
        <f t="shared" si="500"/>
        <v>40.370370370370374</v>
      </c>
      <c r="AD1195" s="32">
        <f t="shared" si="501"/>
        <v>40.370370370370374</v>
      </c>
      <c r="AE1195" s="32" t="str">
        <f t="shared" si="502"/>
        <v>NA</v>
      </c>
      <c r="AF1195" s="32" t="str">
        <f t="shared" si="514"/>
        <v>NA</v>
      </c>
      <c r="AG1195" s="40" t="s">
        <v>8</v>
      </c>
      <c r="AH1195" s="83" t="s">
        <v>9</v>
      </c>
      <c r="AI1195" s="40" t="s">
        <v>8</v>
      </c>
      <c r="AJ1195" s="83" t="s">
        <v>9</v>
      </c>
      <c r="AK1195" s="99">
        <v>27</v>
      </c>
      <c r="AL1195" s="83">
        <v>11</v>
      </c>
      <c r="AM1195" s="32">
        <f t="shared" si="515"/>
        <v>27</v>
      </c>
      <c r="AN1195" s="40">
        <f t="shared" si="516"/>
        <v>27</v>
      </c>
      <c r="AO1195" s="49" t="s">
        <v>2843</v>
      </c>
      <c r="AP1195" s="34">
        <v>2019</v>
      </c>
      <c r="AQ1195" s="34" t="s">
        <v>1660</v>
      </c>
      <c r="AR1195" s="34" t="s">
        <v>1662</v>
      </c>
      <c r="AS1195" s="34" t="s">
        <v>1663</v>
      </c>
      <c r="AT1195" s="34" t="s">
        <v>21</v>
      </c>
      <c r="AU1195" s="114" t="str">
        <f t="shared" si="510"/>
        <v>Di, L., 2019</v>
      </c>
      <c r="AV1195" s="34" t="s">
        <v>1664</v>
      </c>
      <c r="AW1195" s="43"/>
    </row>
    <row r="1196" spans="1:49" s="8" customFormat="1" x14ac:dyDescent="0.3">
      <c r="A1196" s="34" t="s">
        <v>14</v>
      </c>
      <c r="B1196" s="40" t="s">
        <v>8</v>
      </c>
      <c r="C1196" s="83">
        <v>11</v>
      </c>
      <c r="D1196" s="31" t="str">
        <f t="shared" si="503"/>
        <v>NA</v>
      </c>
      <c r="E1196" s="32">
        <f t="shared" ref="E1196:E1212" si="517">IF(B1196="NA",C1196,B1196)</f>
        <v>11</v>
      </c>
      <c r="F1196" s="99">
        <v>1.4</v>
      </c>
      <c r="G1196" s="32">
        <f t="shared" si="498"/>
        <v>12.727272727272727</v>
      </c>
      <c r="H1196" s="34" t="s">
        <v>37</v>
      </c>
      <c r="I1196" s="34" t="s">
        <v>1669</v>
      </c>
      <c r="J1196" s="34" t="s">
        <v>9</v>
      </c>
      <c r="K1196" s="31"/>
      <c r="L1196" s="31"/>
      <c r="M1196" s="34" t="s">
        <v>74</v>
      </c>
      <c r="N1196" s="34" t="s">
        <v>56</v>
      </c>
      <c r="O1196" s="31"/>
      <c r="P1196" s="34" t="s">
        <v>199</v>
      </c>
      <c r="Q1196" s="82">
        <v>5.5</v>
      </c>
      <c r="R1196" s="31" t="str">
        <f t="shared" si="499"/>
        <v>NA</v>
      </c>
      <c r="S1196" s="31"/>
      <c r="T1196" s="31"/>
      <c r="U1196" s="34" t="s">
        <v>1422</v>
      </c>
      <c r="V1196" s="34">
        <v>2</v>
      </c>
      <c r="W1196" s="34">
        <v>673</v>
      </c>
      <c r="X1196" s="34" t="s">
        <v>17</v>
      </c>
      <c r="Y1196" s="32">
        <f t="shared" ref="Y1196:Y1212" si="518">IF(AND(X1196="CO Chemisorption",AA1196&lt;&gt;"NA",AG1196&lt;&gt;"NA"),AA1196*AG1196*0.001,"NA")</f>
        <v>1.127</v>
      </c>
      <c r="Z1196" s="32" t="str">
        <f t="shared" ref="Z1196:Z1212" si="519">IF(AND(X1196="H2 Chemisorption",AA1196&lt;&gt;"NA",AG1196&lt;&gt;"NA"),AA1196*AG1196*0.001,"NA")</f>
        <v>NA</v>
      </c>
      <c r="AA1196" s="83">
        <v>2.2999999999999998</v>
      </c>
      <c r="AB1196" s="34" t="s">
        <v>9</v>
      </c>
      <c r="AC1196" s="32" t="str">
        <f t="shared" si="500"/>
        <v>NA</v>
      </c>
      <c r="AD1196" s="32">
        <f t="shared" si="501"/>
        <v>2.2999999999999998</v>
      </c>
      <c r="AE1196" s="32" t="str">
        <f t="shared" si="502"/>
        <v>NA</v>
      </c>
      <c r="AF1196" s="32">
        <f t="shared" ref="AF1196:AF1212" si="520">IF(AND(AG1196="NA",AE1196&lt;&gt;"NA"),AE1196,AG1196)</f>
        <v>490</v>
      </c>
      <c r="AG1196" s="99">
        <v>490</v>
      </c>
      <c r="AH1196" s="83" t="s">
        <v>9</v>
      </c>
      <c r="AI1196" s="40" t="s">
        <v>8</v>
      </c>
      <c r="AJ1196" s="83" t="s">
        <v>9</v>
      </c>
      <c r="AK1196" s="40" t="s">
        <v>8</v>
      </c>
      <c r="AL1196" s="83" t="s">
        <v>9</v>
      </c>
      <c r="AM1196" s="32">
        <f t="shared" ref="AM1196:AM1212" si="521">IF(AND(AF1196="NA",AK1196&lt;&gt;"NA"),AK1196,AF1196)</f>
        <v>490</v>
      </c>
      <c r="AN1196" s="40">
        <f t="shared" ref="AN1196:AN1212" si="522">IF(AND(AM1196="NA",AI1196&lt;&gt;"NA"),AI1196,AM1196)</f>
        <v>490</v>
      </c>
      <c r="AO1196" s="49" t="s">
        <v>2856</v>
      </c>
      <c r="AP1196" s="34">
        <v>2021</v>
      </c>
      <c r="AQ1196" s="34" t="s">
        <v>1668</v>
      </c>
      <c r="AR1196" s="34" t="s">
        <v>1667</v>
      </c>
      <c r="AS1196" s="34" t="s">
        <v>1665</v>
      </c>
      <c r="AT1196" s="34" t="s">
        <v>1666</v>
      </c>
      <c r="AU1196" s="114" t="str">
        <f t="shared" si="510"/>
        <v>Raad, Z., 2021</v>
      </c>
      <c r="AV1196" s="34"/>
      <c r="AW1196" s="43" t="s">
        <v>1167</v>
      </c>
    </row>
    <row r="1197" spans="1:49" s="8" customFormat="1" x14ac:dyDescent="0.3">
      <c r="A1197" s="34" t="s">
        <v>14</v>
      </c>
      <c r="B1197" s="40" t="s">
        <v>8</v>
      </c>
      <c r="C1197" s="83">
        <v>2</v>
      </c>
      <c r="D1197" s="31" t="str">
        <f t="shared" si="503"/>
        <v>NA</v>
      </c>
      <c r="E1197" s="32">
        <f t="shared" si="517"/>
        <v>2</v>
      </c>
      <c r="F1197" s="99">
        <v>1.3</v>
      </c>
      <c r="G1197" s="32">
        <f>IF(AND(B1197="NA",F1197&lt;&gt;"NA"),F1197*100/C1197,F1197*100/B1197)</f>
        <v>65</v>
      </c>
      <c r="H1197" s="34" t="s">
        <v>37</v>
      </c>
      <c r="I1197" s="34" t="s">
        <v>1670</v>
      </c>
      <c r="J1197" s="34" t="s">
        <v>9</v>
      </c>
      <c r="K1197" s="31"/>
      <c r="L1197" s="31"/>
      <c r="M1197" s="34" t="s">
        <v>74</v>
      </c>
      <c r="N1197" s="34" t="s">
        <v>56</v>
      </c>
      <c r="O1197" s="31"/>
      <c r="P1197" s="34" t="s">
        <v>199</v>
      </c>
      <c r="Q1197" s="82">
        <v>5.9</v>
      </c>
      <c r="R1197" s="31" t="str">
        <f t="shared" si="499"/>
        <v>NA</v>
      </c>
      <c r="S1197" s="31"/>
      <c r="T1197" s="31"/>
      <c r="U1197" s="34" t="s">
        <v>1422</v>
      </c>
      <c r="V1197" s="34">
        <v>2</v>
      </c>
      <c r="W1197" s="34">
        <v>673</v>
      </c>
      <c r="X1197" s="34" t="s">
        <v>17</v>
      </c>
      <c r="Y1197" s="32">
        <f t="shared" si="518"/>
        <v>1.1000000000000001</v>
      </c>
      <c r="Z1197" s="32" t="str">
        <f t="shared" si="519"/>
        <v>NA</v>
      </c>
      <c r="AA1197" s="83">
        <v>1.1000000000000001</v>
      </c>
      <c r="AB1197" s="34" t="s">
        <v>9</v>
      </c>
      <c r="AC1197" s="32" t="str">
        <f t="shared" si="500"/>
        <v>NA</v>
      </c>
      <c r="AD1197" s="32">
        <f t="shared" si="501"/>
        <v>1.1000000000000001</v>
      </c>
      <c r="AE1197" s="32" t="str">
        <f t="shared" si="502"/>
        <v>NA</v>
      </c>
      <c r="AF1197" s="32">
        <f t="shared" si="520"/>
        <v>1000</v>
      </c>
      <c r="AG1197" s="99">
        <v>1000</v>
      </c>
      <c r="AH1197" s="83" t="s">
        <v>9</v>
      </c>
      <c r="AI1197" s="40" t="s">
        <v>8</v>
      </c>
      <c r="AJ1197" s="83" t="s">
        <v>9</v>
      </c>
      <c r="AK1197" s="40" t="s">
        <v>8</v>
      </c>
      <c r="AL1197" s="83" t="s">
        <v>9</v>
      </c>
      <c r="AM1197" s="32">
        <f t="shared" si="521"/>
        <v>1000</v>
      </c>
      <c r="AN1197" s="40">
        <f t="shared" si="522"/>
        <v>1000</v>
      </c>
      <c r="AO1197" s="49" t="s">
        <v>2856</v>
      </c>
      <c r="AP1197" s="34">
        <v>2021</v>
      </c>
      <c r="AQ1197" s="34" t="s">
        <v>1668</v>
      </c>
      <c r="AR1197" s="34" t="s">
        <v>1667</v>
      </c>
      <c r="AS1197" s="34" t="s">
        <v>1665</v>
      </c>
      <c r="AT1197" s="34" t="s">
        <v>1666</v>
      </c>
      <c r="AU1197" s="114" t="str">
        <f t="shared" si="510"/>
        <v>Raad, Z., 2021</v>
      </c>
      <c r="AV1197" s="34"/>
      <c r="AW1197" s="43" t="s">
        <v>1715</v>
      </c>
    </row>
    <row r="1198" spans="1:49" s="8" customFormat="1" x14ac:dyDescent="0.3">
      <c r="A1198" s="34" t="s">
        <v>14</v>
      </c>
      <c r="B1198" s="40" t="s">
        <v>8</v>
      </c>
      <c r="C1198" s="83">
        <v>50</v>
      </c>
      <c r="D1198" s="31" t="str">
        <f t="shared" si="503"/>
        <v>NA</v>
      </c>
      <c r="E1198" s="32">
        <f t="shared" si="517"/>
        <v>50</v>
      </c>
      <c r="F1198" s="99">
        <v>1.4</v>
      </c>
      <c r="G1198" s="32">
        <f>IF(AND(B1198="NA",F1198&lt;&gt;"NA"),F1198*100/C1198,F1198*100/B1198)</f>
        <v>2.8</v>
      </c>
      <c r="H1198" s="34" t="s">
        <v>37</v>
      </c>
      <c r="I1198" s="34" t="s">
        <v>1671</v>
      </c>
      <c r="J1198" s="34" t="s">
        <v>9</v>
      </c>
      <c r="K1198" s="31"/>
      <c r="L1198" s="31"/>
      <c r="M1198" s="34" t="s">
        <v>74</v>
      </c>
      <c r="N1198" s="34" t="s">
        <v>56</v>
      </c>
      <c r="O1198" s="31"/>
      <c r="P1198" s="34" t="s">
        <v>199</v>
      </c>
      <c r="Q1198" s="82">
        <v>6</v>
      </c>
      <c r="R1198" s="31" t="str">
        <f t="shared" si="499"/>
        <v>NA</v>
      </c>
      <c r="S1198" s="31"/>
      <c r="T1198" s="31"/>
      <c r="U1198" s="34" t="s">
        <v>1422</v>
      </c>
      <c r="V1198" s="34">
        <v>2</v>
      </c>
      <c r="W1198" s="34">
        <v>673</v>
      </c>
      <c r="X1198" s="34" t="s">
        <v>17</v>
      </c>
      <c r="Y1198" s="32">
        <f t="shared" si="518"/>
        <v>1.157</v>
      </c>
      <c r="Z1198" s="32" t="str">
        <f t="shared" si="519"/>
        <v>NA</v>
      </c>
      <c r="AA1198" s="83">
        <v>8.9</v>
      </c>
      <c r="AB1198" s="34" t="s">
        <v>9</v>
      </c>
      <c r="AC1198" s="32" t="str">
        <f t="shared" si="500"/>
        <v>NA</v>
      </c>
      <c r="AD1198" s="32">
        <f t="shared" si="501"/>
        <v>8.9</v>
      </c>
      <c r="AE1198" s="32" t="str">
        <f t="shared" si="502"/>
        <v>NA</v>
      </c>
      <c r="AF1198" s="32">
        <f t="shared" si="520"/>
        <v>130</v>
      </c>
      <c r="AG1198" s="99">
        <v>130</v>
      </c>
      <c r="AH1198" s="83" t="s">
        <v>9</v>
      </c>
      <c r="AI1198" s="40" t="s">
        <v>8</v>
      </c>
      <c r="AJ1198" s="83" t="s">
        <v>9</v>
      </c>
      <c r="AK1198" s="40" t="s">
        <v>8</v>
      </c>
      <c r="AL1198" s="83" t="s">
        <v>9</v>
      </c>
      <c r="AM1198" s="32">
        <f t="shared" si="521"/>
        <v>130</v>
      </c>
      <c r="AN1198" s="40">
        <f t="shared" si="522"/>
        <v>130</v>
      </c>
      <c r="AO1198" s="49" t="s">
        <v>2856</v>
      </c>
      <c r="AP1198" s="34">
        <v>2021</v>
      </c>
      <c r="AQ1198" s="34" t="s">
        <v>1668</v>
      </c>
      <c r="AR1198" s="34" t="s">
        <v>1667</v>
      </c>
      <c r="AS1198" s="34" t="s">
        <v>1665</v>
      </c>
      <c r="AT1198" s="34" t="s">
        <v>1666</v>
      </c>
      <c r="AU1198" s="114" t="str">
        <f t="shared" si="510"/>
        <v>Raad, Z., 2021</v>
      </c>
      <c r="AV1198" s="34"/>
      <c r="AW1198" s="43" t="s">
        <v>1716</v>
      </c>
    </row>
    <row r="1199" spans="1:49" s="8" customFormat="1" x14ac:dyDescent="0.3">
      <c r="A1199" s="31" t="s">
        <v>2439</v>
      </c>
      <c r="B1199" s="99">
        <v>3</v>
      </c>
      <c r="C1199" s="83" t="s">
        <v>8</v>
      </c>
      <c r="D1199" s="31" t="str">
        <f t="shared" si="503"/>
        <v>NA</v>
      </c>
      <c r="E1199" s="32">
        <f t="shared" si="517"/>
        <v>3</v>
      </c>
      <c r="F1199" s="40"/>
      <c r="G1199" s="32" t="s">
        <v>8</v>
      </c>
      <c r="H1199" s="34" t="s">
        <v>22</v>
      </c>
      <c r="I1199" s="34" t="s">
        <v>755</v>
      </c>
      <c r="J1199" s="34" t="s">
        <v>9</v>
      </c>
      <c r="K1199" s="31"/>
      <c r="L1199" s="31"/>
      <c r="M1199" s="34" t="s">
        <v>24</v>
      </c>
      <c r="N1199" s="34" t="s">
        <v>56</v>
      </c>
      <c r="O1199" s="31"/>
      <c r="P1199" s="34" t="s">
        <v>199</v>
      </c>
      <c r="Q1199" s="82">
        <v>8.5</v>
      </c>
      <c r="R1199" s="31" t="str">
        <f t="shared" ref="R1199:R1259" si="523">IF(AND(O1199&lt;&gt;"",Q1199&lt;&gt;""),Q1199-O1199,"NA")</f>
        <v>NA</v>
      </c>
      <c r="S1199" s="34">
        <v>5</v>
      </c>
      <c r="T1199" s="34">
        <v>423</v>
      </c>
      <c r="U1199" s="34" t="s">
        <v>1422</v>
      </c>
      <c r="V1199" s="31"/>
      <c r="W1199" s="34">
        <v>723</v>
      </c>
      <c r="X1199" s="34" t="s">
        <v>17</v>
      </c>
      <c r="Y1199" s="32">
        <f t="shared" si="518"/>
        <v>1.1186000000000003</v>
      </c>
      <c r="Z1199" s="32" t="str">
        <f t="shared" si="519"/>
        <v>NA</v>
      </c>
      <c r="AA1199" s="83">
        <v>11.9</v>
      </c>
      <c r="AB1199" s="34" t="s">
        <v>9</v>
      </c>
      <c r="AC1199" s="32" t="str">
        <f t="shared" si="500"/>
        <v>NA</v>
      </c>
      <c r="AD1199" s="32">
        <f t="shared" si="501"/>
        <v>11.9</v>
      </c>
      <c r="AE1199" s="32" t="str">
        <f t="shared" si="502"/>
        <v>NA</v>
      </c>
      <c r="AF1199" s="32">
        <f t="shared" si="520"/>
        <v>94</v>
      </c>
      <c r="AG1199" s="99">
        <v>94</v>
      </c>
      <c r="AH1199" s="83" t="s">
        <v>9</v>
      </c>
      <c r="AI1199" s="40" t="s">
        <v>8</v>
      </c>
      <c r="AJ1199" s="83" t="s">
        <v>9</v>
      </c>
      <c r="AK1199" s="40" t="s">
        <v>8</v>
      </c>
      <c r="AL1199" s="83" t="s">
        <v>9</v>
      </c>
      <c r="AM1199" s="32">
        <f t="shared" si="521"/>
        <v>94</v>
      </c>
      <c r="AN1199" s="40">
        <f t="shared" si="522"/>
        <v>94</v>
      </c>
      <c r="AO1199" s="31" t="s">
        <v>2844</v>
      </c>
      <c r="AP1199" s="34">
        <v>2021</v>
      </c>
      <c r="AQ1199" s="34" t="s">
        <v>1677</v>
      </c>
      <c r="AR1199" s="34" t="s">
        <v>1676</v>
      </c>
      <c r="AS1199" s="34" t="s">
        <v>1675</v>
      </c>
      <c r="AT1199" s="34" t="s">
        <v>21</v>
      </c>
      <c r="AU1199" s="114" t="str">
        <f t="shared" si="510"/>
        <v>Fertal, D.R., 2021</v>
      </c>
      <c r="AV1199" s="34"/>
      <c r="AW1199" s="43" t="s">
        <v>827</v>
      </c>
    </row>
    <row r="1200" spans="1:49" s="8" customFormat="1" x14ac:dyDescent="0.3">
      <c r="A1200" s="31" t="s">
        <v>2439</v>
      </c>
      <c r="B1200" s="99">
        <v>3</v>
      </c>
      <c r="C1200" s="83" t="s">
        <v>8</v>
      </c>
      <c r="D1200" s="31" t="str">
        <f t="shared" si="503"/>
        <v>NA</v>
      </c>
      <c r="E1200" s="32">
        <f t="shared" si="517"/>
        <v>3</v>
      </c>
      <c r="F1200" s="40"/>
      <c r="G1200" s="32" t="s">
        <v>8</v>
      </c>
      <c r="H1200" s="34" t="s">
        <v>22</v>
      </c>
      <c r="I1200" s="34" t="s">
        <v>755</v>
      </c>
      <c r="J1200" s="34" t="s">
        <v>9</v>
      </c>
      <c r="K1200" s="31"/>
      <c r="L1200" s="31"/>
      <c r="M1200" s="34" t="s">
        <v>24</v>
      </c>
      <c r="N1200" s="34" t="s">
        <v>56</v>
      </c>
      <c r="O1200" s="31"/>
      <c r="P1200" s="34" t="s">
        <v>199</v>
      </c>
      <c r="Q1200" s="82">
        <v>8.5</v>
      </c>
      <c r="R1200" s="31" t="str">
        <f t="shared" si="523"/>
        <v>NA</v>
      </c>
      <c r="S1200" s="34">
        <v>5</v>
      </c>
      <c r="T1200" s="34">
        <v>523</v>
      </c>
      <c r="U1200" s="34" t="s">
        <v>1422</v>
      </c>
      <c r="V1200" s="31"/>
      <c r="W1200" s="34">
        <v>723</v>
      </c>
      <c r="X1200" s="34" t="s">
        <v>17</v>
      </c>
      <c r="Y1200" s="32">
        <f t="shared" si="518"/>
        <v>0.92119999999999991</v>
      </c>
      <c r="Z1200" s="32" t="str">
        <f t="shared" si="519"/>
        <v>NA</v>
      </c>
      <c r="AA1200" s="83">
        <v>32.9</v>
      </c>
      <c r="AB1200" s="34" t="s">
        <v>9</v>
      </c>
      <c r="AC1200" s="32" t="str">
        <f t="shared" si="500"/>
        <v>NA</v>
      </c>
      <c r="AD1200" s="32">
        <f t="shared" si="501"/>
        <v>32.9</v>
      </c>
      <c r="AE1200" s="32" t="str">
        <f t="shared" si="502"/>
        <v>NA</v>
      </c>
      <c r="AF1200" s="32">
        <f t="shared" si="520"/>
        <v>28</v>
      </c>
      <c r="AG1200" s="99">
        <v>28</v>
      </c>
      <c r="AH1200" s="83" t="s">
        <v>9</v>
      </c>
      <c r="AI1200" s="40" t="s">
        <v>8</v>
      </c>
      <c r="AJ1200" s="83" t="s">
        <v>9</v>
      </c>
      <c r="AK1200" s="40" t="s">
        <v>8</v>
      </c>
      <c r="AL1200" s="83" t="s">
        <v>9</v>
      </c>
      <c r="AM1200" s="32">
        <f t="shared" si="521"/>
        <v>28</v>
      </c>
      <c r="AN1200" s="40">
        <f t="shared" si="522"/>
        <v>28</v>
      </c>
      <c r="AO1200" s="31" t="s">
        <v>2844</v>
      </c>
      <c r="AP1200" s="34">
        <v>2021</v>
      </c>
      <c r="AQ1200" s="34" t="s">
        <v>1677</v>
      </c>
      <c r="AR1200" s="34" t="s">
        <v>1676</v>
      </c>
      <c r="AS1200" s="34" t="s">
        <v>1675</v>
      </c>
      <c r="AT1200" s="34" t="s">
        <v>21</v>
      </c>
      <c r="AU1200" s="114" t="str">
        <f t="shared" si="510"/>
        <v>Fertal, D.R., 2021</v>
      </c>
      <c r="AV1200" s="34"/>
      <c r="AW1200" s="43" t="s">
        <v>827</v>
      </c>
    </row>
    <row r="1201" spans="1:49" s="8" customFormat="1" x14ac:dyDescent="0.3">
      <c r="A1201" s="31" t="s">
        <v>2439</v>
      </c>
      <c r="B1201" s="99">
        <v>3</v>
      </c>
      <c r="C1201" s="83" t="s">
        <v>8</v>
      </c>
      <c r="D1201" s="31" t="str">
        <f t="shared" si="503"/>
        <v>NA</v>
      </c>
      <c r="E1201" s="32">
        <f t="shared" si="517"/>
        <v>3</v>
      </c>
      <c r="F1201" s="40"/>
      <c r="G1201" s="32" t="s">
        <v>8</v>
      </c>
      <c r="H1201" s="34" t="s">
        <v>22</v>
      </c>
      <c r="I1201" s="34" t="s">
        <v>755</v>
      </c>
      <c r="J1201" s="34" t="s">
        <v>9</v>
      </c>
      <c r="K1201" s="31"/>
      <c r="L1201" s="31"/>
      <c r="M1201" s="34" t="s">
        <v>24</v>
      </c>
      <c r="N1201" s="34" t="s">
        <v>56</v>
      </c>
      <c r="O1201" s="31"/>
      <c r="P1201" s="34" t="s">
        <v>199</v>
      </c>
      <c r="Q1201" s="82">
        <v>8.5</v>
      </c>
      <c r="R1201" s="31" t="str">
        <f t="shared" si="523"/>
        <v>NA</v>
      </c>
      <c r="S1201" s="34">
        <v>5</v>
      </c>
      <c r="T1201" s="34">
        <v>773</v>
      </c>
      <c r="U1201" s="34" t="s">
        <v>1422</v>
      </c>
      <c r="V1201" s="31"/>
      <c r="W1201" s="34">
        <v>723</v>
      </c>
      <c r="X1201" s="34" t="s">
        <v>17</v>
      </c>
      <c r="Y1201" s="32">
        <f t="shared" si="518"/>
        <v>0.94079999999999997</v>
      </c>
      <c r="Z1201" s="32" t="str">
        <f t="shared" si="519"/>
        <v>NA</v>
      </c>
      <c r="AA1201" s="83">
        <v>5.6</v>
      </c>
      <c r="AB1201" s="34" t="s">
        <v>9</v>
      </c>
      <c r="AC1201" s="32" t="str">
        <f t="shared" si="500"/>
        <v>NA</v>
      </c>
      <c r="AD1201" s="32">
        <f t="shared" si="501"/>
        <v>5.6</v>
      </c>
      <c r="AE1201" s="32" t="str">
        <f t="shared" si="502"/>
        <v>NA</v>
      </c>
      <c r="AF1201" s="32">
        <f t="shared" si="520"/>
        <v>168</v>
      </c>
      <c r="AG1201" s="99">
        <v>168</v>
      </c>
      <c r="AH1201" s="83" t="s">
        <v>9</v>
      </c>
      <c r="AI1201" s="40" t="s">
        <v>8</v>
      </c>
      <c r="AJ1201" s="83" t="s">
        <v>9</v>
      </c>
      <c r="AK1201" s="40" t="s">
        <v>8</v>
      </c>
      <c r="AL1201" s="83" t="s">
        <v>9</v>
      </c>
      <c r="AM1201" s="32">
        <f t="shared" si="521"/>
        <v>168</v>
      </c>
      <c r="AN1201" s="40">
        <f t="shared" si="522"/>
        <v>168</v>
      </c>
      <c r="AO1201" s="31" t="s">
        <v>2844</v>
      </c>
      <c r="AP1201" s="34">
        <v>2021</v>
      </c>
      <c r="AQ1201" s="34" t="s">
        <v>1677</v>
      </c>
      <c r="AR1201" s="34" t="s">
        <v>1676</v>
      </c>
      <c r="AS1201" s="34" t="s">
        <v>1675</v>
      </c>
      <c r="AT1201" s="34" t="s">
        <v>21</v>
      </c>
      <c r="AU1201" s="114" t="str">
        <f t="shared" si="510"/>
        <v>Fertal, D.R., 2021</v>
      </c>
      <c r="AV1201" s="34"/>
      <c r="AW1201" s="43" t="s">
        <v>827</v>
      </c>
    </row>
    <row r="1202" spans="1:49" s="8" customFormat="1" x14ac:dyDescent="0.3">
      <c r="A1202" s="31" t="s">
        <v>2439</v>
      </c>
      <c r="B1202" s="99">
        <v>0.5</v>
      </c>
      <c r="C1202" s="83" t="s">
        <v>8</v>
      </c>
      <c r="D1202" s="31" t="str">
        <f t="shared" si="503"/>
        <v>NA</v>
      </c>
      <c r="E1202" s="32">
        <f t="shared" si="517"/>
        <v>0.5</v>
      </c>
      <c r="F1202" s="40"/>
      <c r="G1202" s="32" t="s">
        <v>8</v>
      </c>
      <c r="H1202" s="34" t="s">
        <v>1680</v>
      </c>
      <c r="I1202" s="34" t="s">
        <v>1682</v>
      </c>
      <c r="J1202" s="34" t="s">
        <v>1686</v>
      </c>
      <c r="K1202" s="34">
        <v>773</v>
      </c>
      <c r="L1202" s="31"/>
      <c r="M1202" s="49"/>
      <c r="N1202" s="31"/>
      <c r="O1202" s="31"/>
      <c r="P1202" s="34" t="s">
        <v>199</v>
      </c>
      <c r="Q1202" s="31"/>
      <c r="R1202" s="31" t="str">
        <f t="shared" si="523"/>
        <v>NA</v>
      </c>
      <c r="S1202" s="31"/>
      <c r="T1202" s="31"/>
      <c r="U1202" s="34" t="s">
        <v>1422</v>
      </c>
      <c r="V1202" s="34">
        <v>2</v>
      </c>
      <c r="W1202" s="34">
        <v>723</v>
      </c>
      <c r="X1202" s="34" t="s">
        <v>29</v>
      </c>
      <c r="Y1202" s="32" t="str">
        <f t="shared" si="518"/>
        <v>NA</v>
      </c>
      <c r="Z1202" s="32" t="str">
        <f t="shared" si="519"/>
        <v>NA</v>
      </c>
      <c r="AA1202" s="32" t="s">
        <v>8</v>
      </c>
      <c r="AB1202" s="34" t="s">
        <v>9</v>
      </c>
      <c r="AC1202" s="32">
        <f t="shared" si="500"/>
        <v>7.4048913043478271</v>
      </c>
      <c r="AD1202" s="32">
        <f t="shared" si="501"/>
        <v>7.4048913043478271</v>
      </c>
      <c r="AE1202" s="32" t="str">
        <f t="shared" si="502"/>
        <v>NA</v>
      </c>
      <c r="AF1202" s="32" t="str">
        <f t="shared" si="520"/>
        <v>NA</v>
      </c>
      <c r="AG1202" s="40" t="s">
        <v>8</v>
      </c>
      <c r="AH1202" s="83" t="s">
        <v>9</v>
      </c>
      <c r="AI1202" s="40" t="s">
        <v>8</v>
      </c>
      <c r="AJ1202" s="83" t="s">
        <v>9</v>
      </c>
      <c r="AK1202" s="99">
        <v>147.19999999999999</v>
      </c>
      <c r="AL1202" s="83">
        <v>27.6</v>
      </c>
      <c r="AM1202" s="32">
        <f t="shared" si="521"/>
        <v>147.19999999999999</v>
      </c>
      <c r="AN1202" s="40">
        <f t="shared" si="522"/>
        <v>147.19999999999999</v>
      </c>
      <c r="AO1202" s="34" t="s">
        <v>2857</v>
      </c>
      <c r="AP1202" s="34">
        <v>2021</v>
      </c>
      <c r="AQ1202" s="34" t="s">
        <v>1679</v>
      </c>
      <c r="AR1202" s="34" t="s">
        <v>112</v>
      </c>
      <c r="AS1202" s="34" t="s">
        <v>1678</v>
      </c>
      <c r="AT1202" s="34" t="s">
        <v>21</v>
      </c>
      <c r="AU1202" s="114" t="str">
        <f t="shared" si="510"/>
        <v>Patel, V.K., 2021</v>
      </c>
      <c r="AV1202" s="34"/>
      <c r="AW1202" s="43"/>
    </row>
    <row r="1203" spans="1:49" s="8" customFormat="1" x14ac:dyDescent="0.3">
      <c r="A1203" s="31" t="s">
        <v>2439</v>
      </c>
      <c r="B1203" s="99">
        <v>0.5</v>
      </c>
      <c r="C1203" s="83" t="s">
        <v>8</v>
      </c>
      <c r="D1203" s="31" t="str">
        <f t="shared" si="503"/>
        <v>NA</v>
      </c>
      <c r="E1203" s="32">
        <f t="shared" si="517"/>
        <v>0.5</v>
      </c>
      <c r="F1203" s="40"/>
      <c r="G1203" s="32" t="s">
        <v>8</v>
      </c>
      <c r="H1203" s="34" t="s">
        <v>582</v>
      </c>
      <c r="I1203" s="34" t="s">
        <v>1683</v>
      </c>
      <c r="J1203" s="34" t="s">
        <v>1686</v>
      </c>
      <c r="K1203" s="34">
        <v>773</v>
      </c>
      <c r="L1203" s="31"/>
      <c r="M1203" s="49"/>
      <c r="N1203" s="31"/>
      <c r="O1203" s="31"/>
      <c r="P1203" s="34" t="s">
        <v>199</v>
      </c>
      <c r="Q1203" s="31"/>
      <c r="R1203" s="31" t="str">
        <f t="shared" si="523"/>
        <v>NA</v>
      </c>
      <c r="S1203" s="31"/>
      <c r="T1203" s="31"/>
      <c r="U1203" s="34" t="s">
        <v>1422</v>
      </c>
      <c r="V1203" s="34">
        <v>2</v>
      </c>
      <c r="W1203" s="34">
        <v>723</v>
      </c>
      <c r="X1203" s="34" t="s">
        <v>29</v>
      </c>
      <c r="Y1203" s="32" t="str">
        <f t="shared" si="518"/>
        <v>NA</v>
      </c>
      <c r="Z1203" s="32" t="str">
        <f t="shared" si="519"/>
        <v>NA</v>
      </c>
      <c r="AA1203" s="32" t="s">
        <v>8</v>
      </c>
      <c r="AB1203" s="34" t="s">
        <v>9</v>
      </c>
      <c r="AC1203" s="32">
        <f t="shared" si="500"/>
        <v>4.9703602371181024</v>
      </c>
      <c r="AD1203" s="32">
        <f t="shared" si="501"/>
        <v>4.9703602371181024</v>
      </c>
      <c r="AE1203" s="32" t="str">
        <f t="shared" si="502"/>
        <v>NA</v>
      </c>
      <c r="AF1203" s="32" t="str">
        <f t="shared" si="520"/>
        <v>NA</v>
      </c>
      <c r="AG1203" s="40" t="s">
        <v>8</v>
      </c>
      <c r="AH1203" s="83" t="s">
        <v>9</v>
      </c>
      <c r="AI1203" s="40" t="s">
        <v>8</v>
      </c>
      <c r="AJ1203" s="83" t="s">
        <v>9</v>
      </c>
      <c r="AK1203" s="99">
        <v>219.3</v>
      </c>
      <c r="AL1203" s="83">
        <v>11.5</v>
      </c>
      <c r="AM1203" s="32">
        <f t="shared" si="521"/>
        <v>219.3</v>
      </c>
      <c r="AN1203" s="40">
        <f t="shared" si="522"/>
        <v>219.3</v>
      </c>
      <c r="AO1203" s="34" t="s">
        <v>2857</v>
      </c>
      <c r="AP1203" s="34">
        <v>2021</v>
      </c>
      <c r="AQ1203" s="34" t="s">
        <v>1679</v>
      </c>
      <c r="AR1203" s="34" t="s">
        <v>112</v>
      </c>
      <c r="AS1203" s="34" t="s">
        <v>1678</v>
      </c>
      <c r="AT1203" s="34" t="s">
        <v>21</v>
      </c>
      <c r="AU1203" s="114" t="str">
        <f t="shared" si="510"/>
        <v>Patel, V.K., 2021</v>
      </c>
      <c r="AV1203" s="34"/>
      <c r="AW1203" s="43"/>
    </row>
    <row r="1204" spans="1:49" s="8" customFormat="1" x14ac:dyDescent="0.3">
      <c r="A1204" s="31" t="s">
        <v>2439</v>
      </c>
      <c r="B1204" s="99">
        <v>0.5</v>
      </c>
      <c r="C1204" s="83" t="s">
        <v>8</v>
      </c>
      <c r="D1204" s="31" t="str">
        <f t="shared" si="503"/>
        <v>NA</v>
      </c>
      <c r="E1204" s="32">
        <f t="shared" si="517"/>
        <v>0.5</v>
      </c>
      <c r="F1204" s="40"/>
      <c r="G1204" s="32" t="s">
        <v>8</v>
      </c>
      <c r="H1204" s="34" t="s">
        <v>1681</v>
      </c>
      <c r="I1204" s="34" t="s">
        <v>1684</v>
      </c>
      <c r="J1204" s="34" t="s">
        <v>1686</v>
      </c>
      <c r="K1204" s="34">
        <v>773</v>
      </c>
      <c r="L1204" s="31"/>
      <c r="M1204" s="49"/>
      <c r="N1204" s="31"/>
      <c r="O1204" s="31"/>
      <c r="P1204" s="34" t="s">
        <v>199</v>
      </c>
      <c r="Q1204" s="31"/>
      <c r="R1204" s="31" t="str">
        <f t="shared" si="523"/>
        <v>NA</v>
      </c>
      <c r="S1204" s="31"/>
      <c r="T1204" s="31"/>
      <c r="U1204" s="34" t="s">
        <v>1422</v>
      </c>
      <c r="V1204" s="34">
        <v>2</v>
      </c>
      <c r="W1204" s="34">
        <v>723</v>
      </c>
      <c r="X1204" s="34" t="s">
        <v>29</v>
      </c>
      <c r="Y1204" s="32" t="str">
        <f t="shared" si="518"/>
        <v>NA</v>
      </c>
      <c r="Z1204" s="32" t="str">
        <f t="shared" si="519"/>
        <v>NA</v>
      </c>
      <c r="AA1204" s="32" t="s">
        <v>8</v>
      </c>
      <c r="AB1204" s="34" t="s">
        <v>9</v>
      </c>
      <c r="AC1204" s="32">
        <f t="shared" si="500"/>
        <v>11.978021978021978</v>
      </c>
      <c r="AD1204" s="32">
        <f t="shared" si="501"/>
        <v>11.978021978021978</v>
      </c>
      <c r="AE1204" s="32" t="str">
        <f t="shared" si="502"/>
        <v>NA</v>
      </c>
      <c r="AF1204" s="32" t="str">
        <f t="shared" si="520"/>
        <v>NA</v>
      </c>
      <c r="AG1204" s="40" t="s">
        <v>8</v>
      </c>
      <c r="AH1204" s="83" t="s">
        <v>9</v>
      </c>
      <c r="AI1204" s="40" t="s">
        <v>8</v>
      </c>
      <c r="AJ1204" s="83" t="s">
        <v>9</v>
      </c>
      <c r="AK1204" s="99">
        <v>91</v>
      </c>
      <c r="AL1204" s="83">
        <v>4.2</v>
      </c>
      <c r="AM1204" s="32">
        <f t="shared" si="521"/>
        <v>91</v>
      </c>
      <c r="AN1204" s="40">
        <f t="shared" si="522"/>
        <v>91</v>
      </c>
      <c r="AO1204" s="34" t="s">
        <v>2857</v>
      </c>
      <c r="AP1204" s="34">
        <v>2021</v>
      </c>
      <c r="AQ1204" s="34" t="s">
        <v>1679</v>
      </c>
      <c r="AR1204" s="34" t="s">
        <v>112</v>
      </c>
      <c r="AS1204" s="34" t="s">
        <v>1678</v>
      </c>
      <c r="AT1204" s="34" t="s">
        <v>21</v>
      </c>
      <c r="AU1204" s="114" t="str">
        <f t="shared" si="510"/>
        <v>Patel, V.K., 2021</v>
      </c>
      <c r="AV1204" s="34"/>
      <c r="AW1204" s="43"/>
    </row>
    <row r="1205" spans="1:49" s="8" customFormat="1" x14ac:dyDescent="0.3">
      <c r="A1205" s="31" t="s">
        <v>2439</v>
      </c>
      <c r="B1205" s="99">
        <v>0.5</v>
      </c>
      <c r="C1205" s="83" t="s">
        <v>8</v>
      </c>
      <c r="D1205" s="31" t="str">
        <f t="shared" si="503"/>
        <v>NA</v>
      </c>
      <c r="E1205" s="32">
        <f t="shared" si="517"/>
        <v>0.5</v>
      </c>
      <c r="F1205" s="40"/>
      <c r="G1205" s="32" t="s">
        <v>8</v>
      </c>
      <c r="H1205" s="34" t="s">
        <v>103</v>
      </c>
      <c r="I1205" s="34" t="s">
        <v>1685</v>
      </c>
      <c r="J1205" s="34" t="s">
        <v>1686</v>
      </c>
      <c r="K1205" s="34">
        <v>773</v>
      </c>
      <c r="L1205" s="31"/>
      <c r="M1205" s="49"/>
      <c r="N1205" s="31"/>
      <c r="O1205" s="31"/>
      <c r="P1205" s="34" t="s">
        <v>199</v>
      </c>
      <c r="Q1205" s="31"/>
      <c r="R1205" s="31" t="str">
        <f t="shared" si="523"/>
        <v>NA</v>
      </c>
      <c r="S1205" s="31"/>
      <c r="T1205" s="31"/>
      <c r="U1205" s="34" t="s">
        <v>1422</v>
      </c>
      <c r="V1205" s="34">
        <v>2</v>
      </c>
      <c r="W1205" s="34">
        <v>723</v>
      </c>
      <c r="X1205" s="34" t="s">
        <v>29</v>
      </c>
      <c r="Y1205" s="32" t="str">
        <f t="shared" si="518"/>
        <v>NA</v>
      </c>
      <c r="Z1205" s="32" t="str">
        <f t="shared" si="519"/>
        <v>NA</v>
      </c>
      <c r="AA1205" s="32" t="s">
        <v>8</v>
      </c>
      <c r="AB1205" s="34" t="s">
        <v>9</v>
      </c>
      <c r="AC1205" s="32">
        <f t="shared" si="500"/>
        <v>5.105386416861827</v>
      </c>
      <c r="AD1205" s="32">
        <f t="shared" si="501"/>
        <v>5.105386416861827</v>
      </c>
      <c r="AE1205" s="32" t="str">
        <f t="shared" si="502"/>
        <v>NA</v>
      </c>
      <c r="AF1205" s="32" t="str">
        <f t="shared" si="520"/>
        <v>NA</v>
      </c>
      <c r="AG1205" s="40" t="s">
        <v>8</v>
      </c>
      <c r="AH1205" s="83" t="s">
        <v>9</v>
      </c>
      <c r="AI1205" s="40" t="s">
        <v>8</v>
      </c>
      <c r="AJ1205" s="83" t="s">
        <v>9</v>
      </c>
      <c r="AK1205" s="99">
        <v>213.5</v>
      </c>
      <c r="AL1205" s="83">
        <v>4.2</v>
      </c>
      <c r="AM1205" s="32">
        <f t="shared" si="521"/>
        <v>213.5</v>
      </c>
      <c r="AN1205" s="40">
        <f t="shared" si="522"/>
        <v>213.5</v>
      </c>
      <c r="AO1205" s="34" t="s">
        <v>2857</v>
      </c>
      <c r="AP1205" s="34">
        <v>2021</v>
      </c>
      <c r="AQ1205" s="34" t="s">
        <v>1679</v>
      </c>
      <c r="AR1205" s="34" t="s">
        <v>112</v>
      </c>
      <c r="AS1205" s="34" t="s">
        <v>1678</v>
      </c>
      <c r="AT1205" s="34" t="s">
        <v>21</v>
      </c>
      <c r="AU1205" s="114" t="str">
        <f t="shared" si="510"/>
        <v>Patel, V.K., 2021</v>
      </c>
      <c r="AV1205" s="34"/>
      <c r="AW1205" s="43"/>
    </row>
    <row r="1206" spans="1:49" s="8" customFormat="1" x14ac:dyDescent="0.3">
      <c r="A1206" s="31" t="s">
        <v>2439</v>
      </c>
      <c r="B1206" s="99">
        <v>5</v>
      </c>
      <c r="C1206" s="83">
        <v>4.0999999999999996</v>
      </c>
      <c r="D1206" s="31">
        <f t="shared" si="503"/>
        <v>0.18000000000000008</v>
      </c>
      <c r="E1206" s="32">
        <f t="shared" si="517"/>
        <v>5</v>
      </c>
      <c r="F1206" s="40"/>
      <c r="G1206" s="32" t="s">
        <v>8</v>
      </c>
      <c r="H1206" s="34" t="s">
        <v>22</v>
      </c>
      <c r="I1206" s="34" t="s">
        <v>215</v>
      </c>
      <c r="J1206" s="34" t="s">
        <v>9</v>
      </c>
      <c r="K1206" s="31"/>
      <c r="L1206" s="31"/>
      <c r="M1206" s="34" t="s">
        <v>24</v>
      </c>
      <c r="N1206" s="34" t="s">
        <v>1454</v>
      </c>
      <c r="O1206" s="31"/>
      <c r="P1206" s="34" t="s">
        <v>199</v>
      </c>
      <c r="Q1206" s="82">
        <v>8.5</v>
      </c>
      <c r="R1206" s="31" t="str">
        <f t="shared" si="523"/>
        <v>NA</v>
      </c>
      <c r="S1206" s="34">
        <v>5</v>
      </c>
      <c r="T1206" s="34">
        <v>823</v>
      </c>
      <c r="U1206" s="34" t="s">
        <v>1422</v>
      </c>
      <c r="V1206" s="34">
        <v>0.5</v>
      </c>
      <c r="W1206" s="34">
        <v>673</v>
      </c>
      <c r="X1206" s="34" t="s">
        <v>17</v>
      </c>
      <c r="Y1206" s="32" t="str">
        <f t="shared" si="518"/>
        <v>NA</v>
      </c>
      <c r="Z1206" s="32" t="str">
        <f t="shared" si="519"/>
        <v>NA</v>
      </c>
      <c r="AA1206" s="83">
        <v>24</v>
      </c>
      <c r="AB1206" s="34" t="s">
        <v>9</v>
      </c>
      <c r="AC1206" s="32" t="str">
        <f t="shared" si="500"/>
        <v>NA</v>
      </c>
      <c r="AD1206" s="32">
        <f t="shared" si="501"/>
        <v>24</v>
      </c>
      <c r="AE1206" s="32">
        <f t="shared" si="502"/>
        <v>45.416666666666664</v>
      </c>
      <c r="AF1206" s="32">
        <f t="shared" si="520"/>
        <v>45.416666666666664</v>
      </c>
      <c r="AG1206" s="40" t="s">
        <v>8</v>
      </c>
      <c r="AH1206" s="83" t="s">
        <v>9</v>
      </c>
      <c r="AI1206" s="40" t="s">
        <v>8</v>
      </c>
      <c r="AJ1206" s="83" t="s">
        <v>9</v>
      </c>
      <c r="AK1206" s="99">
        <v>35</v>
      </c>
      <c r="AL1206" s="83">
        <v>11</v>
      </c>
      <c r="AM1206" s="32">
        <f t="shared" si="521"/>
        <v>45.416666666666664</v>
      </c>
      <c r="AN1206" s="40">
        <f t="shared" si="522"/>
        <v>45.416666666666664</v>
      </c>
      <c r="AO1206" s="31" t="s">
        <v>2854</v>
      </c>
      <c r="AP1206" s="34">
        <v>2021</v>
      </c>
      <c r="AQ1206" s="34" t="s">
        <v>1688</v>
      </c>
      <c r="AR1206" s="34" t="s">
        <v>1689</v>
      </c>
      <c r="AS1206" s="34" t="s">
        <v>1690</v>
      </c>
      <c r="AT1206" s="34" t="s">
        <v>254</v>
      </c>
      <c r="AU1206" s="114" t="str">
        <f t="shared" si="510"/>
        <v>Fraga, G., 2021</v>
      </c>
      <c r="AV1206" s="34"/>
      <c r="AW1206" s="43" t="s">
        <v>827</v>
      </c>
    </row>
    <row r="1207" spans="1:49" s="8" customFormat="1" x14ac:dyDescent="0.3">
      <c r="A1207" s="31" t="s">
        <v>2439</v>
      </c>
      <c r="B1207" s="99">
        <v>5</v>
      </c>
      <c r="C1207" s="83">
        <v>4.0999999999999996</v>
      </c>
      <c r="D1207" s="31">
        <f t="shared" si="503"/>
        <v>0.18000000000000008</v>
      </c>
      <c r="E1207" s="32">
        <f t="shared" si="517"/>
        <v>5</v>
      </c>
      <c r="F1207" s="40"/>
      <c r="G1207" s="32" t="s">
        <v>8</v>
      </c>
      <c r="H1207" s="34" t="s">
        <v>213</v>
      </c>
      <c r="I1207" s="34" t="s">
        <v>215</v>
      </c>
      <c r="J1207" s="34" t="s">
        <v>9</v>
      </c>
      <c r="K1207" s="31"/>
      <c r="L1207" s="31"/>
      <c r="M1207" s="34" t="s">
        <v>24</v>
      </c>
      <c r="N1207" s="34" t="s">
        <v>1454</v>
      </c>
      <c r="O1207" s="31"/>
      <c r="P1207" s="34" t="s">
        <v>199</v>
      </c>
      <c r="Q1207" s="82">
        <v>10</v>
      </c>
      <c r="R1207" s="31" t="str">
        <f t="shared" si="523"/>
        <v>NA</v>
      </c>
      <c r="S1207" s="34">
        <v>5</v>
      </c>
      <c r="T1207" s="34">
        <v>823</v>
      </c>
      <c r="U1207" s="34" t="s">
        <v>1422</v>
      </c>
      <c r="V1207" s="34">
        <v>0.5</v>
      </c>
      <c r="W1207" s="34">
        <v>673</v>
      </c>
      <c r="X1207" s="34" t="s">
        <v>17</v>
      </c>
      <c r="Y1207" s="32" t="str">
        <f t="shared" si="518"/>
        <v>NA</v>
      </c>
      <c r="Z1207" s="32" t="str">
        <f t="shared" si="519"/>
        <v>NA</v>
      </c>
      <c r="AA1207" s="83">
        <v>19</v>
      </c>
      <c r="AB1207" s="34" t="s">
        <v>9</v>
      </c>
      <c r="AC1207" s="32" t="str">
        <f t="shared" si="500"/>
        <v>NA</v>
      </c>
      <c r="AD1207" s="32">
        <f t="shared" si="501"/>
        <v>19</v>
      </c>
      <c r="AE1207" s="32">
        <f t="shared" si="502"/>
        <v>57.368421052631582</v>
      </c>
      <c r="AF1207" s="32">
        <f t="shared" si="520"/>
        <v>57.368421052631582</v>
      </c>
      <c r="AG1207" s="40" t="s">
        <v>8</v>
      </c>
      <c r="AH1207" s="83" t="s">
        <v>9</v>
      </c>
      <c r="AI1207" s="40" t="s">
        <v>8</v>
      </c>
      <c r="AJ1207" s="83" t="s">
        <v>9</v>
      </c>
      <c r="AK1207" s="99">
        <v>35</v>
      </c>
      <c r="AL1207" s="83">
        <v>12</v>
      </c>
      <c r="AM1207" s="32">
        <f t="shared" si="521"/>
        <v>57.368421052631582</v>
      </c>
      <c r="AN1207" s="40">
        <f t="shared" si="522"/>
        <v>57.368421052631582</v>
      </c>
      <c r="AO1207" s="31" t="s">
        <v>2854</v>
      </c>
      <c r="AP1207" s="34">
        <v>2021</v>
      </c>
      <c r="AQ1207" s="34" t="s">
        <v>1688</v>
      </c>
      <c r="AR1207" s="34" t="s">
        <v>1689</v>
      </c>
      <c r="AS1207" s="34" t="s">
        <v>1690</v>
      </c>
      <c r="AT1207" s="34" t="s">
        <v>254</v>
      </c>
      <c r="AU1207" s="114" t="str">
        <f t="shared" si="510"/>
        <v>Fraga, G., 2021</v>
      </c>
      <c r="AV1207" s="34"/>
      <c r="AW1207" s="43" t="s">
        <v>904</v>
      </c>
    </row>
    <row r="1208" spans="1:49" s="8" customFormat="1" x14ac:dyDescent="0.3">
      <c r="A1208" s="31" t="s">
        <v>2439</v>
      </c>
      <c r="B1208" s="99">
        <v>5</v>
      </c>
      <c r="C1208" s="83">
        <v>4.0999999999999996</v>
      </c>
      <c r="D1208" s="31">
        <f t="shared" si="503"/>
        <v>0.18000000000000008</v>
      </c>
      <c r="E1208" s="32">
        <f t="shared" si="517"/>
        <v>5</v>
      </c>
      <c r="F1208" s="40"/>
      <c r="G1208" s="32" t="s">
        <v>8</v>
      </c>
      <c r="H1208" s="34" t="s">
        <v>7</v>
      </c>
      <c r="I1208" s="34" t="s">
        <v>215</v>
      </c>
      <c r="J1208" s="34" t="s">
        <v>9</v>
      </c>
      <c r="K1208" s="31"/>
      <c r="L1208" s="31"/>
      <c r="M1208" s="34" t="s">
        <v>24</v>
      </c>
      <c r="N1208" s="34" t="s">
        <v>1454</v>
      </c>
      <c r="O1208" s="31"/>
      <c r="P1208" s="34" t="s">
        <v>199</v>
      </c>
      <c r="Q1208" s="82">
        <v>3</v>
      </c>
      <c r="R1208" s="31" t="str">
        <f t="shared" si="523"/>
        <v>NA</v>
      </c>
      <c r="S1208" s="34">
        <v>5</v>
      </c>
      <c r="T1208" s="34">
        <v>823</v>
      </c>
      <c r="U1208" s="34" t="s">
        <v>1422</v>
      </c>
      <c r="V1208" s="34">
        <v>0.5</v>
      </c>
      <c r="W1208" s="34">
        <v>673</v>
      </c>
      <c r="X1208" s="34" t="s">
        <v>17</v>
      </c>
      <c r="Y1208" s="32" t="str">
        <f t="shared" si="518"/>
        <v>NA</v>
      </c>
      <c r="Z1208" s="32" t="str">
        <f t="shared" si="519"/>
        <v>NA</v>
      </c>
      <c r="AA1208" s="83">
        <v>22</v>
      </c>
      <c r="AB1208" s="34" t="s">
        <v>9</v>
      </c>
      <c r="AC1208" s="32" t="str">
        <f t="shared" si="500"/>
        <v>NA</v>
      </c>
      <c r="AD1208" s="32">
        <f t="shared" si="501"/>
        <v>22</v>
      </c>
      <c r="AE1208" s="32">
        <f t="shared" si="502"/>
        <v>49.545454545454547</v>
      </c>
      <c r="AF1208" s="32">
        <f t="shared" si="520"/>
        <v>49.545454545454547</v>
      </c>
      <c r="AG1208" s="40" t="s">
        <v>8</v>
      </c>
      <c r="AH1208" s="83" t="s">
        <v>9</v>
      </c>
      <c r="AI1208" s="40" t="s">
        <v>8</v>
      </c>
      <c r="AJ1208" s="83" t="s">
        <v>9</v>
      </c>
      <c r="AK1208" s="99">
        <v>33</v>
      </c>
      <c r="AL1208" s="83">
        <v>11</v>
      </c>
      <c r="AM1208" s="32">
        <f t="shared" si="521"/>
        <v>49.545454545454547</v>
      </c>
      <c r="AN1208" s="40">
        <f t="shared" si="522"/>
        <v>49.545454545454547</v>
      </c>
      <c r="AO1208" s="31" t="s">
        <v>2854</v>
      </c>
      <c r="AP1208" s="34">
        <v>2021</v>
      </c>
      <c r="AQ1208" s="34" t="s">
        <v>1688</v>
      </c>
      <c r="AR1208" s="34" t="s">
        <v>1689</v>
      </c>
      <c r="AS1208" s="34" t="s">
        <v>1690</v>
      </c>
      <c r="AT1208" s="34" t="s">
        <v>254</v>
      </c>
      <c r="AU1208" s="114" t="str">
        <f t="shared" si="510"/>
        <v>Fraga, G., 2021</v>
      </c>
      <c r="AV1208" s="34"/>
      <c r="AW1208" s="43" t="s">
        <v>815</v>
      </c>
    </row>
    <row r="1209" spans="1:49" s="8" customFormat="1" x14ac:dyDescent="0.3">
      <c r="A1209" s="31" t="s">
        <v>2439</v>
      </c>
      <c r="B1209" s="99">
        <v>5</v>
      </c>
      <c r="C1209" s="83">
        <v>4.49</v>
      </c>
      <c r="D1209" s="31">
        <f t="shared" si="503"/>
        <v>0.10199999999999995</v>
      </c>
      <c r="E1209" s="32">
        <f t="shared" si="517"/>
        <v>5</v>
      </c>
      <c r="F1209" s="99">
        <v>1263</v>
      </c>
      <c r="G1209" s="32">
        <f>IF(AND(B1209="NA",F1209&lt;&gt;"NA"),F1209*100/C1209,F1209*100/B1209)</f>
        <v>25260</v>
      </c>
      <c r="H1209" s="34" t="s">
        <v>63</v>
      </c>
      <c r="I1209" s="34" t="s">
        <v>1691</v>
      </c>
      <c r="J1209" s="34" t="s">
        <v>9</v>
      </c>
      <c r="K1209" s="31"/>
      <c r="L1209" s="31"/>
      <c r="M1209" s="34" t="s">
        <v>28</v>
      </c>
      <c r="N1209" s="34" t="s">
        <v>51</v>
      </c>
      <c r="O1209" s="31"/>
      <c r="P1209" s="34" t="s">
        <v>199</v>
      </c>
      <c r="Q1209" s="31"/>
      <c r="R1209" s="31" t="str">
        <f t="shared" si="523"/>
        <v>NA</v>
      </c>
      <c r="S1209" s="31"/>
      <c r="T1209" s="31"/>
      <c r="U1209" s="53" t="s">
        <v>995</v>
      </c>
      <c r="V1209" s="34">
        <v>1.5</v>
      </c>
      <c r="W1209" s="31"/>
      <c r="X1209" s="34" t="s">
        <v>95</v>
      </c>
      <c r="Y1209" s="32" t="str">
        <f t="shared" si="518"/>
        <v>NA</v>
      </c>
      <c r="Z1209" s="32" t="str">
        <f t="shared" si="519"/>
        <v>NA</v>
      </c>
      <c r="AA1209" s="83">
        <v>34</v>
      </c>
      <c r="AB1209" s="34" t="s">
        <v>9</v>
      </c>
      <c r="AC1209" s="32" t="str">
        <f t="shared" si="500"/>
        <v>NA</v>
      </c>
      <c r="AD1209" s="32">
        <f t="shared" si="501"/>
        <v>34</v>
      </c>
      <c r="AE1209" s="32">
        <f t="shared" si="502"/>
        <v>32.058823529411768</v>
      </c>
      <c r="AF1209" s="32">
        <f t="shared" si="520"/>
        <v>32.058823529411768</v>
      </c>
      <c r="AG1209" s="40" t="s">
        <v>8</v>
      </c>
      <c r="AH1209" s="83" t="s">
        <v>9</v>
      </c>
      <c r="AI1209" s="40" t="s">
        <v>8</v>
      </c>
      <c r="AJ1209" s="83" t="s">
        <v>9</v>
      </c>
      <c r="AK1209" s="40" t="s">
        <v>8</v>
      </c>
      <c r="AL1209" s="83" t="s">
        <v>9</v>
      </c>
      <c r="AM1209" s="32">
        <f t="shared" si="521"/>
        <v>32.058823529411768</v>
      </c>
      <c r="AN1209" s="40">
        <f t="shared" si="522"/>
        <v>32.058823529411768</v>
      </c>
      <c r="AO1209" s="49" t="s">
        <v>2843</v>
      </c>
      <c r="AP1209" s="34">
        <v>2021</v>
      </c>
      <c r="AQ1209" s="34" t="s">
        <v>1694</v>
      </c>
      <c r="AR1209" s="34" t="s">
        <v>11</v>
      </c>
      <c r="AS1209" s="34" t="s">
        <v>1692</v>
      </c>
      <c r="AT1209" s="34" t="s">
        <v>1693</v>
      </c>
      <c r="AU1209" s="114" t="str">
        <f t="shared" si="510"/>
        <v>Feng, Z., 2021</v>
      </c>
      <c r="AV1209" s="34"/>
      <c r="AW1209" s="43"/>
    </row>
    <row r="1210" spans="1:49" s="8" customFormat="1" x14ac:dyDescent="0.3">
      <c r="A1210" s="31" t="s">
        <v>2439</v>
      </c>
      <c r="B1210" s="99">
        <v>5</v>
      </c>
      <c r="C1210" s="83">
        <v>4.7</v>
      </c>
      <c r="D1210" s="31">
        <f t="shared" si="503"/>
        <v>5.9999999999999963E-2</v>
      </c>
      <c r="E1210" s="32">
        <f t="shared" si="517"/>
        <v>5</v>
      </c>
      <c r="F1210" s="99">
        <v>1263</v>
      </c>
      <c r="G1210" s="32">
        <f>IF(AND(B1210="NA",F1210&lt;&gt;"NA"),F1210*100/C1210,F1210*100/B1210)</f>
        <v>25260</v>
      </c>
      <c r="H1210" s="34" t="s">
        <v>63</v>
      </c>
      <c r="I1210" s="34" t="s">
        <v>1691</v>
      </c>
      <c r="J1210" s="34" t="s">
        <v>9</v>
      </c>
      <c r="K1210" s="31"/>
      <c r="L1210" s="31"/>
      <c r="M1210" s="34" t="s">
        <v>24</v>
      </c>
      <c r="N1210" s="34" t="s">
        <v>56</v>
      </c>
      <c r="O1210" s="31"/>
      <c r="P1210" s="34" t="s">
        <v>199</v>
      </c>
      <c r="Q1210" s="31"/>
      <c r="R1210" s="31" t="str">
        <f t="shared" si="523"/>
        <v>NA</v>
      </c>
      <c r="S1210" s="31"/>
      <c r="T1210" s="31"/>
      <c r="U1210" s="53" t="s">
        <v>995</v>
      </c>
      <c r="V1210" s="34">
        <v>1.5</v>
      </c>
      <c r="W1210" s="31"/>
      <c r="X1210" s="34" t="s">
        <v>95</v>
      </c>
      <c r="Y1210" s="32" t="str">
        <f t="shared" si="518"/>
        <v>NA</v>
      </c>
      <c r="Z1210" s="32" t="str">
        <f t="shared" si="519"/>
        <v>NA</v>
      </c>
      <c r="AA1210" s="83">
        <v>20</v>
      </c>
      <c r="AB1210" s="34" t="s">
        <v>9</v>
      </c>
      <c r="AC1210" s="32" t="str">
        <f t="shared" si="500"/>
        <v>NA</v>
      </c>
      <c r="AD1210" s="32">
        <f t="shared" si="501"/>
        <v>20</v>
      </c>
      <c r="AE1210" s="32">
        <f t="shared" si="502"/>
        <v>54.5</v>
      </c>
      <c r="AF1210" s="32">
        <f t="shared" si="520"/>
        <v>54.5</v>
      </c>
      <c r="AG1210" s="40" t="s">
        <v>8</v>
      </c>
      <c r="AH1210" s="83" t="s">
        <v>9</v>
      </c>
      <c r="AI1210" s="40" t="s">
        <v>8</v>
      </c>
      <c r="AJ1210" s="83" t="s">
        <v>9</v>
      </c>
      <c r="AK1210" s="40" t="s">
        <v>8</v>
      </c>
      <c r="AL1210" s="83" t="s">
        <v>9</v>
      </c>
      <c r="AM1210" s="32">
        <f t="shared" si="521"/>
        <v>54.5</v>
      </c>
      <c r="AN1210" s="40">
        <f t="shared" si="522"/>
        <v>54.5</v>
      </c>
      <c r="AO1210" s="49" t="s">
        <v>2843</v>
      </c>
      <c r="AP1210" s="34">
        <v>2021</v>
      </c>
      <c r="AQ1210" s="34" t="s">
        <v>1694</v>
      </c>
      <c r="AR1210" s="34" t="s">
        <v>11</v>
      </c>
      <c r="AS1210" s="34" t="s">
        <v>1692</v>
      </c>
      <c r="AT1210" s="34" t="s">
        <v>1693</v>
      </c>
      <c r="AU1210" s="114" t="str">
        <f t="shared" si="510"/>
        <v>Feng, Z., 2021</v>
      </c>
      <c r="AV1210" s="34"/>
      <c r="AW1210" s="43"/>
    </row>
    <row r="1211" spans="1:49" s="8" customFormat="1" x14ac:dyDescent="0.3">
      <c r="A1211" s="31" t="s">
        <v>2439</v>
      </c>
      <c r="B1211" s="99">
        <v>5</v>
      </c>
      <c r="C1211" s="83">
        <v>4.5599999999999996</v>
      </c>
      <c r="D1211" s="31">
        <f t="shared" si="503"/>
        <v>8.8000000000000078E-2</v>
      </c>
      <c r="E1211" s="32">
        <f t="shared" si="517"/>
        <v>5</v>
      </c>
      <c r="F1211" s="99">
        <v>1263</v>
      </c>
      <c r="G1211" s="32">
        <f>IF(AND(B1211="NA",F1211&lt;&gt;"NA"),F1211*100/C1211,F1211*100/B1211)</f>
        <v>25260</v>
      </c>
      <c r="H1211" s="34" t="s">
        <v>63</v>
      </c>
      <c r="I1211" s="34" t="s">
        <v>1691</v>
      </c>
      <c r="J1211" s="34" t="s">
        <v>9</v>
      </c>
      <c r="K1211" s="31"/>
      <c r="L1211" s="31"/>
      <c r="M1211" s="34" t="s">
        <v>48</v>
      </c>
      <c r="N1211" s="34" t="s">
        <v>56</v>
      </c>
      <c r="O1211" s="31"/>
      <c r="P1211" s="34" t="s">
        <v>199</v>
      </c>
      <c r="Q1211" s="31"/>
      <c r="R1211" s="31" t="str">
        <f t="shared" si="523"/>
        <v>NA</v>
      </c>
      <c r="S1211" s="31"/>
      <c r="T1211" s="31"/>
      <c r="U1211" s="53" t="s">
        <v>995</v>
      </c>
      <c r="V1211" s="34">
        <v>1.5</v>
      </c>
      <c r="W1211" s="31"/>
      <c r="X1211" s="34" t="s">
        <v>95</v>
      </c>
      <c r="Y1211" s="32" t="str">
        <f t="shared" si="518"/>
        <v>NA</v>
      </c>
      <c r="Z1211" s="32" t="str">
        <f t="shared" si="519"/>
        <v>NA</v>
      </c>
      <c r="AA1211" s="83">
        <v>14</v>
      </c>
      <c r="AB1211" s="34" t="s">
        <v>9</v>
      </c>
      <c r="AC1211" s="32" t="str">
        <f t="shared" si="500"/>
        <v>NA</v>
      </c>
      <c r="AD1211" s="32">
        <f t="shared" si="501"/>
        <v>14</v>
      </c>
      <c r="AE1211" s="32">
        <f t="shared" si="502"/>
        <v>77.857142857142861</v>
      </c>
      <c r="AF1211" s="32">
        <f t="shared" si="520"/>
        <v>77.857142857142861</v>
      </c>
      <c r="AG1211" s="40" t="s">
        <v>8</v>
      </c>
      <c r="AH1211" s="83" t="s">
        <v>9</v>
      </c>
      <c r="AI1211" s="40" t="s">
        <v>8</v>
      </c>
      <c r="AJ1211" s="83" t="s">
        <v>9</v>
      </c>
      <c r="AK1211" s="40" t="s">
        <v>8</v>
      </c>
      <c r="AL1211" s="83" t="s">
        <v>9</v>
      </c>
      <c r="AM1211" s="32">
        <f t="shared" si="521"/>
        <v>77.857142857142861</v>
      </c>
      <c r="AN1211" s="40">
        <f t="shared" si="522"/>
        <v>77.857142857142861</v>
      </c>
      <c r="AO1211" s="49" t="s">
        <v>2843</v>
      </c>
      <c r="AP1211" s="34">
        <v>2021</v>
      </c>
      <c r="AQ1211" s="34" t="s">
        <v>1694</v>
      </c>
      <c r="AR1211" s="34" t="s">
        <v>11</v>
      </c>
      <c r="AS1211" s="34" t="s">
        <v>1692</v>
      </c>
      <c r="AT1211" s="34" t="s">
        <v>1693</v>
      </c>
      <c r="AU1211" s="114" t="str">
        <f t="shared" si="510"/>
        <v>Feng, Z., 2021</v>
      </c>
      <c r="AV1211" s="34"/>
      <c r="AW1211" s="43"/>
    </row>
    <row r="1212" spans="1:49" s="8" customFormat="1" x14ac:dyDescent="0.3">
      <c r="A1212" s="31" t="s">
        <v>2439</v>
      </c>
      <c r="B1212" s="99">
        <v>5</v>
      </c>
      <c r="C1212" s="83">
        <v>4.6100000000000003</v>
      </c>
      <c r="D1212" s="31">
        <f t="shared" si="503"/>
        <v>7.7999999999999931E-2</v>
      </c>
      <c r="E1212" s="32">
        <f t="shared" si="517"/>
        <v>5</v>
      </c>
      <c r="F1212" s="99">
        <v>1263</v>
      </c>
      <c r="G1212" s="32">
        <f>IF(AND(B1212="NA",F1212&lt;&gt;"NA"),F1212*100/C1212,F1212*100/B1212)</f>
        <v>25260</v>
      </c>
      <c r="H1212" s="34" t="s">
        <v>63</v>
      </c>
      <c r="I1212" s="34" t="s">
        <v>1691</v>
      </c>
      <c r="J1212" s="34" t="s">
        <v>9</v>
      </c>
      <c r="K1212" s="31"/>
      <c r="L1212" s="31"/>
      <c r="M1212" s="34" t="s">
        <v>10</v>
      </c>
      <c r="N1212" s="34" t="s">
        <v>1449</v>
      </c>
      <c r="O1212" s="31"/>
      <c r="P1212" s="34" t="s">
        <v>199</v>
      </c>
      <c r="Q1212" s="31"/>
      <c r="R1212" s="31" t="str">
        <f t="shared" si="523"/>
        <v>NA</v>
      </c>
      <c r="S1212" s="31"/>
      <c r="T1212" s="31"/>
      <c r="U1212" s="53" t="s">
        <v>995</v>
      </c>
      <c r="V1212" s="34">
        <v>1.5</v>
      </c>
      <c r="W1212" s="31"/>
      <c r="X1212" s="34" t="s">
        <v>95</v>
      </c>
      <c r="Y1212" s="32" t="str">
        <f t="shared" si="518"/>
        <v>NA</v>
      </c>
      <c r="Z1212" s="32" t="str">
        <f t="shared" si="519"/>
        <v>NA</v>
      </c>
      <c r="AA1212" s="83">
        <v>12</v>
      </c>
      <c r="AB1212" s="34" t="s">
        <v>9</v>
      </c>
      <c r="AC1212" s="32" t="str">
        <f t="shared" si="500"/>
        <v>NA</v>
      </c>
      <c r="AD1212" s="32">
        <f t="shared" si="501"/>
        <v>12</v>
      </c>
      <c r="AE1212" s="32">
        <f t="shared" si="502"/>
        <v>90.833333333333329</v>
      </c>
      <c r="AF1212" s="32">
        <f t="shared" si="520"/>
        <v>90.833333333333329</v>
      </c>
      <c r="AG1212" s="40" t="s">
        <v>8</v>
      </c>
      <c r="AH1212" s="83" t="s">
        <v>9</v>
      </c>
      <c r="AI1212" s="40" t="s">
        <v>8</v>
      </c>
      <c r="AJ1212" s="83" t="s">
        <v>9</v>
      </c>
      <c r="AK1212" s="40" t="s">
        <v>8</v>
      </c>
      <c r="AL1212" s="83" t="s">
        <v>9</v>
      </c>
      <c r="AM1212" s="32">
        <f t="shared" si="521"/>
        <v>90.833333333333329</v>
      </c>
      <c r="AN1212" s="40">
        <f t="shared" si="522"/>
        <v>90.833333333333329</v>
      </c>
      <c r="AO1212" s="49" t="s">
        <v>2843</v>
      </c>
      <c r="AP1212" s="34">
        <v>2021</v>
      </c>
      <c r="AQ1212" s="34" t="s">
        <v>1694</v>
      </c>
      <c r="AR1212" s="34" t="s">
        <v>11</v>
      </c>
      <c r="AS1212" s="34" t="s">
        <v>1692</v>
      </c>
      <c r="AT1212" s="34" t="s">
        <v>1693</v>
      </c>
      <c r="AU1212" s="114" t="str">
        <f t="shared" si="510"/>
        <v>Feng, Z., 2021</v>
      </c>
      <c r="AV1212" s="34"/>
      <c r="AW1212" s="43"/>
    </row>
    <row r="1213" spans="1:49" s="8" customFormat="1" x14ac:dyDescent="0.3">
      <c r="A1213" s="34" t="s">
        <v>88</v>
      </c>
      <c r="B1213" s="40" t="s">
        <v>8</v>
      </c>
      <c r="C1213" s="83">
        <v>7.0000000000000007E-2</v>
      </c>
      <c r="D1213" s="31" t="str">
        <f t="shared" si="503"/>
        <v>NA</v>
      </c>
      <c r="E1213" s="32">
        <f t="shared" ref="E1213:E1221" si="524">IF(B1213="NA",C1213,B1213)</f>
        <v>7.0000000000000007E-2</v>
      </c>
      <c r="F1213" s="40"/>
      <c r="G1213" s="32" t="s">
        <v>8</v>
      </c>
      <c r="H1213" s="34" t="s">
        <v>37</v>
      </c>
      <c r="I1213" s="34" t="s">
        <v>1695</v>
      </c>
      <c r="J1213" s="34" t="s">
        <v>9</v>
      </c>
      <c r="K1213" s="31"/>
      <c r="L1213" s="31"/>
      <c r="M1213" s="34" t="s">
        <v>10</v>
      </c>
      <c r="N1213" s="34" t="s">
        <v>56</v>
      </c>
      <c r="O1213" s="81">
        <v>10.5</v>
      </c>
      <c r="P1213" s="34" t="s">
        <v>89</v>
      </c>
      <c r="Q1213" s="82">
        <v>6</v>
      </c>
      <c r="R1213" s="31">
        <f t="shared" si="523"/>
        <v>-4.5</v>
      </c>
      <c r="S1213" s="34">
        <v>4</v>
      </c>
      <c r="T1213" s="34">
        <v>573</v>
      </c>
      <c r="U1213" s="34" t="s">
        <v>1422</v>
      </c>
      <c r="V1213" s="34">
        <v>2</v>
      </c>
      <c r="W1213" s="34">
        <v>573</v>
      </c>
      <c r="X1213" s="34" t="s">
        <v>95</v>
      </c>
      <c r="Y1213" s="32" t="str">
        <f t="shared" ref="Y1213:Y1225" si="525">IF(AND(X1213="CO Chemisorption",AA1213&lt;&gt;"NA",AG1213&lt;&gt;"NA"),AA1213*AG1213*0.001,"NA")</f>
        <v>NA</v>
      </c>
      <c r="Z1213" s="32">
        <f t="shared" ref="Z1213:Z1221" si="526">IF(AND(X1213="H2 Chemisorption",AA1213&lt;&gt;"NA",AG1213&lt;&gt;"NA"),AA1213*AG1213*0.001,"NA")</f>
        <v>0.98799999999999999</v>
      </c>
      <c r="AA1213" s="83">
        <v>52</v>
      </c>
      <c r="AB1213" s="34" t="s">
        <v>9</v>
      </c>
      <c r="AC1213" s="32" t="str">
        <f t="shared" si="500"/>
        <v>NA</v>
      </c>
      <c r="AD1213" s="32">
        <f t="shared" si="501"/>
        <v>52</v>
      </c>
      <c r="AE1213" s="32" t="str">
        <f t="shared" si="502"/>
        <v>NA</v>
      </c>
      <c r="AF1213" s="32">
        <f t="shared" ref="AF1213:AF1221" si="527">IF(AND(AG1213="NA",AE1213&lt;&gt;"NA"),AE1213,AG1213)</f>
        <v>19</v>
      </c>
      <c r="AG1213" s="99">
        <v>19</v>
      </c>
      <c r="AH1213" s="83" t="s">
        <v>9</v>
      </c>
      <c r="AI1213" s="40" t="s">
        <v>8</v>
      </c>
      <c r="AJ1213" s="83" t="s">
        <v>9</v>
      </c>
      <c r="AK1213" s="40" t="s">
        <v>8</v>
      </c>
      <c r="AL1213" s="83" t="s">
        <v>9</v>
      </c>
      <c r="AM1213" s="32">
        <f t="shared" ref="AM1213:AM1221" si="528">IF(AND(AF1213="NA",AK1213&lt;&gt;"NA"),AK1213,AF1213)</f>
        <v>19</v>
      </c>
      <c r="AN1213" s="40">
        <f t="shared" ref="AN1213:AN1221" si="529">IF(AND(AM1213="NA",AI1213&lt;&gt;"NA"),AI1213,AM1213)</f>
        <v>19</v>
      </c>
      <c r="AO1213" s="31" t="s">
        <v>2854</v>
      </c>
      <c r="AP1213" s="34">
        <v>2022</v>
      </c>
      <c r="AQ1213" s="34" t="s">
        <v>1697</v>
      </c>
      <c r="AR1213" s="34" t="s">
        <v>766</v>
      </c>
      <c r="AS1213" s="34" t="s">
        <v>1698</v>
      </c>
      <c r="AT1213" s="34" t="s">
        <v>870</v>
      </c>
      <c r="AU1213" s="114" t="str">
        <f t="shared" si="510"/>
        <v>Sun, J., 2022</v>
      </c>
      <c r="AV1213" s="34" t="s">
        <v>1939</v>
      </c>
      <c r="AW1213" s="43" t="s">
        <v>1707</v>
      </c>
    </row>
    <row r="1214" spans="1:49" s="8" customFormat="1" x14ac:dyDescent="0.3">
      <c r="A1214" s="34" t="s">
        <v>88</v>
      </c>
      <c r="B1214" s="40" t="s">
        <v>8</v>
      </c>
      <c r="C1214" s="83">
        <v>0.16</v>
      </c>
      <c r="D1214" s="31" t="str">
        <f t="shared" si="503"/>
        <v>NA</v>
      </c>
      <c r="E1214" s="32">
        <f t="shared" si="524"/>
        <v>0.16</v>
      </c>
      <c r="F1214" s="40"/>
      <c r="G1214" s="32" t="s">
        <v>8</v>
      </c>
      <c r="H1214" s="34" t="s">
        <v>37</v>
      </c>
      <c r="I1214" s="34" t="s">
        <v>1695</v>
      </c>
      <c r="J1214" s="34" t="s">
        <v>9</v>
      </c>
      <c r="K1214" s="31"/>
      <c r="L1214" s="31"/>
      <c r="M1214" s="34" t="s">
        <v>10</v>
      </c>
      <c r="N1214" s="34" t="s">
        <v>56</v>
      </c>
      <c r="O1214" s="81">
        <v>10.5</v>
      </c>
      <c r="P1214" s="34" t="s">
        <v>89</v>
      </c>
      <c r="Q1214" s="82">
        <v>6</v>
      </c>
      <c r="R1214" s="31">
        <f t="shared" si="523"/>
        <v>-4.5</v>
      </c>
      <c r="S1214" s="34">
        <v>4</v>
      </c>
      <c r="T1214" s="34">
        <v>573</v>
      </c>
      <c r="U1214" s="34" t="s">
        <v>1422</v>
      </c>
      <c r="V1214" s="34">
        <v>2</v>
      </c>
      <c r="W1214" s="34">
        <v>573</v>
      </c>
      <c r="X1214" s="34" t="s">
        <v>95</v>
      </c>
      <c r="Y1214" s="32" t="str">
        <f t="shared" si="525"/>
        <v>NA</v>
      </c>
      <c r="Z1214" s="32">
        <f t="shared" si="526"/>
        <v>1.012</v>
      </c>
      <c r="AA1214" s="83">
        <v>46</v>
      </c>
      <c r="AB1214" s="34" t="s">
        <v>9</v>
      </c>
      <c r="AC1214" s="32" t="str">
        <f t="shared" si="500"/>
        <v>NA</v>
      </c>
      <c r="AD1214" s="32">
        <f t="shared" si="501"/>
        <v>46</v>
      </c>
      <c r="AE1214" s="32" t="str">
        <f t="shared" si="502"/>
        <v>NA</v>
      </c>
      <c r="AF1214" s="32">
        <f t="shared" si="527"/>
        <v>22</v>
      </c>
      <c r="AG1214" s="99">
        <v>22</v>
      </c>
      <c r="AH1214" s="83" t="s">
        <v>9</v>
      </c>
      <c r="AI1214" s="40" t="s">
        <v>8</v>
      </c>
      <c r="AJ1214" s="83" t="s">
        <v>9</v>
      </c>
      <c r="AK1214" s="99">
        <v>25</v>
      </c>
      <c r="AL1214" s="83" t="s">
        <v>9</v>
      </c>
      <c r="AM1214" s="32">
        <f t="shared" si="528"/>
        <v>22</v>
      </c>
      <c r="AN1214" s="40">
        <f t="shared" si="529"/>
        <v>22</v>
      </c>
      <c r="AO1214" s="31" t="s">
        <v>2854</v>
      </c>
      <c r="AP1214" s="34">
        <v>2022</v>
      </c>
      <c r="AQ1214" s="34" t="s">
        <v>1697</v>
      </c>
      <c r="AR1214" s="34" t="s">
        <v>766</v>
      </c>
      <c r="AS1214" s="34" t="s">
        <v>1698</v>
      </c>
      <c r="AT1214" s="34" t="s">
        <v>870</v>
      </c>
      <c r="AU1214" s="114" t="str">
        <f t="shared" si="510"/>
        <v>Sun, J., 2022</v>
      </c>
      <c r="AV1214" s="34" t="s">
        <v>1939</v>
      </c>
      <c r="AW1214" s="43" t="s">
        <v>1707</v>
      </c>
    </row>
    <row r="1215" spans="1:49" s="8" customFormat="1" x14ac:dyDescent="0.3">
      <c r="A1215" s="34" t="s">
        <v>88</v>
      </c>
      <c r="B1215" s="40" t="s">
        <v>8</v>
      </c>
      <c r="C1215" s="83">
        <v>0.23</v>
      </c>
      <c r="D1215" s="31" t="str">
        <f t="shared" si="503"/>
        <v>NA</v>
      </c>
      <c r="E1215" s="32">
        <f t="shared" si="524"/>
        <v>0.23</v>
      </c>
      <c r="F1215" s="40"/>
      <c r="G1215" s="32" t="s">
        <v>8</v>
      </c>
      <c r="H1215" s="34" t="s">
        <v>37</v>
      </c>
      <c r="I1215" s="34" t="s">
        <v>1695</v>
      </c>
      <c r="J1215" s="34" t="s">
        <v>9</v>
      </c>
      <c r="K1215" s="31"/>
      <c r="L1215" s="31"/>
      <c r="M1215" s="34" t="s">
        <v>10</v>
      </c>
      <c r="N1215" s="34" t="s">
        <v>56</v>
      </c>
      <c r="O1215" s="81">
        <v>10.5</v>
      </c>
      <c r="P1215" s="34" t="s">
        <v>89</v>
      </c>
      <c r="Q1215" s="82">
        <v>6</v>
      </c>
      <c r="R1215" s="31">
        <f t="shared" si="523"/>
        <v>-4.5</v>
      </c>
      <c r="S1215" s="34">
        <v>4</v>
      </c>
      <c r="T1215" s="34">
        <v>573</v>
      </c>
      <c r="U1215" s="34" t="s">
        <v>1422</v>
      </c>
      <c r="V1215" s="34">
        <v>2</v>
      </c>
      <c r="W1215" s="34">
        <v>573</v>
      </c>
      <c r="X1215" s="34" t="s">
        <v>95</v>
      </c>
      <c r="Y1215" s="32" t="str">
        <f t="shared" si="525"/>
        <v>NA</v>
      </c>
      <c r="Z1215" s="32">
        <f t="shared" si="526"/>
        <v>1.0529999999999999</v>
      </c>
      <c r="AA1215" s="83">
        <v>39</v>
      </c>
      <c r="AB1215" s="34" t="s">
        <v>9</v>
      </c>
      <c r="AC1215" s="32" t="str">
        <f t="shared" si="500"/>
        <v>NA</v>
      </c>
      <c r="AD1215" s="32">
        <f t="shared" si="501"/>
        <v>39</v>
      </c>
      <c r="AE1215" s="32" t="str">
        <f t="shared" si="502"/>
        <v>NA</v>
      </c>
      <c r="AF1215" s="32">
        <f t="shared" si="527"/>
        <v>27</v>
      </c>
      <c r="AG1215" s="99">
        <v>27</v>
      </c>
      <c r="AH1215" s="83" t="s">
        <v>9</v>
      </c>
      <c r="AI1215" s="40" t="s">
        <v>8</v>
      </c>
      <c r="AJ1215" s="83" t="s">
        <v>9</v>
      </c>
      <c r="AK1215" s="99">
        <v>30</v>
      </c>
      <c r="AL1215" s="83" t="s">
        <v>9</v>
      </c>
      <c r="AM1215" s="32">
        <f t="shared" si="528"/>
        <v>27</v>
      </c>
      <c r="AN1215" s="40">
        <f t="shared" si="529"/>
        <v>27</v>
      </c>
      <c r="AO1215" s="31" t="s">
        <v>2854</v>
      </c>
      <c r="AP1215" s="34">
        <v>2022</v>
      </c>
      <c r="AQ1215" s="34" t="s">
        <v>1697</v>
      </c>
      <c r="AR1215" s="34" t="s">
        <v>766</v>
      </c>
      <c r="AS1215" s="34" t="s">
        <v>1698</v>
      </c>
      <c r="AT1215" s="34" t="s">
        <v>870</v>
      </c>
      <c r="AU1215" s="114" t="str">
        <f t="shared" si="510"/>
        <v>Sun, J., 2022</v>
      </c>
      <c r="AV1215" s="34" t="s">
        <v>1939</v>
      </c>
      <c r="AW1215" s="43" t="s">
        <v>1707</v>
      </c>
    </row>
    <row r="1216" spans="1:49" s="8" customFormat="1" x14ac:dyDescent="0.3">
      <c r="A1216" s="34" t="s">
        <v>88</v>
      </c>
      <c r="B1216" s="40" t="s">
        <v>8</v>
      </c>
      <c r="C1216" s="83">
        <v>0.09</v>
      </c>
      <c r="D1216" s="31" t="str">
        <f t="shared" si="503"/>
        <v>NA</v>
      </c>
      <c r="E1216" s="32">
        <f t="shared" si="524"/>
        <v>0.09</v>
      </c>
      <c r="F1216" s="40"/>
      <c r="G1216" s="32" t="s">
        <v>8</v>
      </c>
      <c r="H1216" s="34" t="s">
        <v>1414</v>
      </c>
      <c r="I1216" s="34" t="s">
        <v>9</v>
      </c>
      <c r="J1216" s="34" t="s">
        <v>9</v>
      </c>
      <c r="K1216" s="31"/>
      <c r="L1216" s="31"/>
      <c r="M1216" s="34" t="s">
        <v>10</v>
      </c>
      <c r="N1216" s="34" t="s">
        <v>56</v>
      </c>
      <c r="O1216" s="81">
        <v>10.5</v>
      </c>
      <c r="P1216" s="34" t="s">
        <v>89</v>
      </c>
      <c r="Q1216" s="82">
        <v>7.5</v>
      </c>
      <c r="R1216" s="31">
        <f t="shared" si="523"/>
        <v>-3</v>
      </c>
      <c r="S1216" s="34">
        <v>4</v>
      </c>
      <c r="T1216" s="34">
        <v>573</v>
      </c>
      <c r="U1216" s="34" t="s">
        <v>1422</v>
      </c>
      <c r="V1216" s="34">
        <v>2</v>
      </c>
      <c r="W1216" s="34">
        <v>573</v>
      </c>
      <c r="X1216" s="34" t="s">
        <v>95</v>
      </c>
      <c r="Y1216" s="32" t="str">
        <f t="shared" si="525"/>
        <v>NA</v>
      </c>
      <c r="Z1216" s="32">
        <f t="shared" si="526"/>
        <v>1.0620000000000001</v>
      </c>
      <c r="AA1216" s="83">
        <v>59</v>
      </c>
      <c r="AB1216" s="34" t="s">
        <v>9</v>
      </c>
      <c r="AC1216" s="32" t="str">
        <f t="shared" si="500"/>
        <v>NA</v>
      </c>
      <c r="AD1216" s="32">
        <f t="shared" si="501"/>
        <v>59</v>
      </c>
      <c r="AE1216" s="32" t="str">
        <f t="shared" si="502"/>
        <v>NA</v>
      </c>
      <c r="AF1216" s="32">
        <f t="shared" si="527"/>
        <v>18</v>
      </c>
      <c r="AG1216" s="99">
        <v>18</v>
      </c>
      <c r="AH1216" s="83" t="s">
        <v>9</v>
      </c>
      <c r="AI1216" s="40" t="s">
        <v>8</v>
      </c>
      <c r="AJ1216" s="83" t="s">
        <v>9</v>
      </c>
      <c r="AK1216" s="40" t="s">
        <v>8</v>
      </c>
      <c r="AL1216" s="83" t="s">
        <v>9</v>
      </c>
      <c r="AM1216" s="32">
        <f t="shared" si="528"/>
        <v>18</v>
      </c>
      <c r="AN1216" s="40">
        <f t="shared" si="529"/>
        <v>18</v>
      </c>
      <c r="AO1216" s="31" t="s">
        <v>2854</v>
      </c>
      <c r="AP1216" s="34">
        <v>2022</v>
      </c>
      <c r="AQ1216" s="34" t="s">
        <v>1697</v>
      </c>
      <c r="AR1216" s="34" t="s">
        <v>766</v>
      </c>
      <c r="AS1216" s="34" t="s">
        <v>1698</v>
      </c>
      <c r="AT1216" s="34" t="s">
        <v>870</v>
      </c>
      <c r="AU1216" s="114" t="str">
        <f t="shared" si="510"/>
        <v>Sun, J., 2022</v>
      </c>
      <c r="AV1216" s="34" t="s">
        <v>1939</v>
      </c>
      <c r="AW1216" s="43" t="s">
        <v>1706</v>
      </c>
    </row>
    <row r="1217" spans="1:49" s="8" customFormat="1" x14ac:dyDescent="0.3">
      <c r="A1217" s="34" t="s">
        <v>88</v>
      </c>
      <c r="B1217" s="40" t="s">
        <v>8</v>
      </c>
      <c r="C1217" s="83">
        <v>0.04</v>
      </c>
      <c r="D1217" s="31" t="str">
        <f t="shared" si="503"/>
        <v>NA</v>
      </c>
      <c r="E1217" s="32">
        <f t="shared" si="524"/>
        <v>0.04</v>
      </c>
      <c r="F1217" s="40"/>
      <c r="G1217" s="32" t="s">
        <v>8</v>
      </c>
      <c r="H1217" s="34" t="s">
        <v>7</v>
      </c>
      <c r="I1217" s="34" t="s">
        <v>9</v>
      </c>
      <c r="J1217" s="34" t="s">
        <v>9</v>
      </c>
      <c r="K1217" s="31"/>
      <c r="L1217" s="31"/>
      <c r="M1217" s="34" t="s">
        <v>10</v>
      </c>
      <c r="N1217" s="34" t="s">
        <v>56</v>
      </c>
      <c r="O1217" s="81">
        <v>10.5</v>
      </c>
      <c r="P1217" s="34" t="s">
        <v>89</v>
      </c>
      <c r="Q1217" s="82">
        <v>3</v>
      </c>
      <c r="R1217" s="31">
        <f t="shared" si="523"/>
        <v>-7.5</v>
      </c>
      <c r="S1217" s="34">
        <v>4</v>
      </c>
      <c r="T1217" s="34">
        <v>573</v>
      </c>
      <c r="U1217" s="34" t="s">
        <v>1422</v>
      </c>
      <c r="V1217" s="34">
        <v>2</v>
      </c>
      <c r="W1217" s="34">
        <v>573</v>
      </c>
      <c r="X1217" s="34" t="s">
        <v>95</v>
      </c>
      <c r="Y1217" s="32" t="str">
        <f t="shared" si="525"/>
        <v>NA</v>
      </c>
      <c r="Z1217" s="32">
        <f t="shared" si="526"/>
        <v>1.054</v>
      </c>
      <c r="AA1217" s="83">
        <v>62</v>
      </c>
      <c r="AB1217" s="34" t="s">
        <v>9</v>
      </c>
      <c r="AC1217" s="32" t="str">
        <f t="shared" si="500"/>
        <v>NA</v>
      </c>
      <c r="AD1217" s="32">
        <f t="shared" si="501"/>
        <v>62</v>
      </c>
      <c r="AE1217" s="32" t="str">
        <f t="shared" si="502"/>
        <v>NA</v>
      </c>
      <c r="AF1217" s="32">
        <f t="shared" si="527"/>
        <v>17</v>
      </c>
      <c r="AG1217" s="99">
        <v>17</v>
      </c>
      <c r="AH1217" s="83" t="s">
        <v>9</v>
      </c>
      <c r="AI1217" s="40" t="s">
        <v>8</v>
      </c>
      <c r="AJ1217" s="83" t="s">
        <v>9</v>
      </c>
      <c r="AK1217" s="40" t="s">
        <v>8</v>
      </c>
      <c r="AL1217" s="83" t="s">
        <v>9</v>
      </c>
      <c r="AM1217" s="32">
        <f t="shared" si="528"/>
        <v>17</v>
      </c>
      <c r="AN1217" s="40">
        <f t="shared" si="529"/>
        <v>17</v>
      </c>
      <c r="AO1217" s="31" t="s">
        <v>2854</v>
      </c>
      <c r="AP1217" s="34">
        <v>2022</v>
      </c>
      <c r="AQ1217" s="34" t="s">
        <v>1697</v>
      </c>
      <c r="AR1217" s="34" t="s">
        <v>766</v>
      </c>
      <c r="AS1217" s="34" t="s">
        <v>1698</v>
      </c>
      <c r="AT1217" s="34" t="s">
        <v>870</v>
      </c>
      <c r="AU1217" s="114" t="str">
        <f t="shared" si="510"/>
        <v>Sun, J., 2022</v>
      </c>
      <c r="AV1217" s="34" t="s">
        <v>1939</v>
      </c>
      <c r="AW1217" s="43" t="s">
        <v>815</v>
      </c>
    </row>
    <row r="1218" spans="1:49" s="8" customFormat="1" x14ac:dyDescent="0.3">
      <c r="A1218" s="31" t="s">
        <v>2439</v>
      </c>
      <c r="B1218" s="99">
        <v>0.05</v>
      </c>
      <c r="C1218" s="83" t="s">
        <v>8</v>
      </c>
      <c r="D1218" s="31" t="str">
        <f t="shared" si="503"/>
        <v>NA</v>
      </c>
      <c r="E1218" s="32">
        <f t="shared" si="524"/>
        <v>0.05</v>
      </c>
      <c r="F1218" s="99">
        <v>940</v>
      </c>
      <c r="G1218" s="32">
        <f>IF(AND(B1218="NA",F1218&lt;&gt;"NA"),F1218*100/C1218,F1218*100/B1218)</f>
        <v>1880000</v>
      </c>
      <c r="H1218" s="34" t="s">
        <v>63</v>
      </c>
      <c r="I1218" s="34" t="s">
        <v>1699</v>
      </c>
      <c r="J1218" s="34" t="s">
        <v>8</v>
      </c>
      <c r="K1218" s="31"/>
      <c r="L1218" s="31"/>
      <c r="M1218" s="34" t="s">
        <v>245</v>
      </c>
      <c r="N1218" s="34" t="s">
        <v>1702</v>
      </c>
      <c r="O1218" s="81">
        <v>10.25</v>
      </c>
      <c r="P1218" s="34" t="s">
        <v>89</v>
      </c>
      <c r="Q1218" s="31"/>
      <c r="R1218" s="31" t="str">
        <f t="shared" si="523"/>
        <v>NA</v>
      </c>
      <c r="S1218" s="31"/>
      <c r="T1218" s="31"/>
      <c r="U1218" s="34" t="s">
        <v>1425</v>
      </c>
      <c r="V1218" s="34">
        <v>0.5</v>
      </c>
      <c r="W1218" s="34">
        <v>353</v>
      </c>
      <c r="X1218" s="34" t="s">
        <v>17</v>
      </c>
      <c r="Y1218" s="32">
        <f t="shared" si="525"/>
        <v>1.1232200000000001</v>
      </c>
      <c r="Z1218" s="32" t="str">
        <f t="shared" si="526"/>
        <v>NA</v>
      </c>
      <c r="AA1218" s="83">
        <v>7.91</v>
      </c>
      <c r="AB1218" s="34" t="s">
        <v>9</v>
      </c>
      <c r="AC1218" s="32" t="str">
        <f t="shared" si="500"/>
        <v>NA</v>
      </c>
      <c r="AD1218" s="32">
        <f t="shared" si="501"/>
        <v>7.91</v>
      </c>
      <c r="AE1218" s="32" t="str">
        <f t="shared" si="502"/>
        <v>NA</v>
      </c>
      <c r="AF1218" s="32">
        <f t="shared" si="527"/>
        <v>142</v>
      </c>
      <c r="AG1218" s="99">
        <v>142</v>
      </c>
      <c r="AH1218" s="83" t="s">
        <v>9</v>
      </c>
      <c r="AI1218" s="40" t="s">
        <v>8</v>
      </c>
      <c r="AJ1218" s="83" t="s">
        <v>9</v>
      </c>
      <c r="AK1218" s="99">
        <v>158</v>
      </c>
      <c r="AL1218" s="83" t="s">
        <v>9</v>
      </c>
      <c r="AM1218" s="32">
        <f t="shared" si="528"/>
        <v>142</v>
      </c>
      <c r="AN1218" s="40">
        <f t="shared" si="529"/>
        <v>142</v>
      </c>
      <c r="AO1218" s="31" t="s">
        <v>2854</v>
      </c>
      <c r="AP1218" s="34">
        <v>2022</v>
      </c>
      <c r="AQ1218" s="34" t="s">
        <v>1530</v>
      </c>
      <c r="AR1218" s="34" t="s">
        <v>11</v>
      </c>
      <c r="AS1218" s="34" t="s">
        <v>1704</v>
      </c>
      <c r="AT1218" s="34" t="s">
        <v>32</v>
      </c>
      <c r="AU1218" s="114" t="str">
        <f t="shared" si="510"/>
        <v>Li, Y., 2022</v>
      </c>
      <c r="AV1218" s="34" t="s">
        <v>1703</v>
      </c>
      <c r="AW1218" s="43"/>
    </row>
    <row r="1219" spans="1:49" s="8" customFormat="1" x14ac:dyDescent="0.3">
      <c r="A1219" s="31" t="s">
        <v>2439</v>
      </c>
      <c r="B1219" s="99">
        <v>0.05</v>
      </c>
      <c r="C1219" s="83" t="s">
        <v>8</v>
      </c>
      <c r="D1219" s="31" t="str">
        <f t="shared" si="503"/>
        <v>NA</v>
      </c>
      <c r="E1219" s="32">
        <f t="shared" si="524"/>
        <v>0.05</v>
      </c>
      <c r="F1219" s="99">
        <v>904</v>
      </c>
      <c r="G1219" s="32">
        <f>IF(AND(B1219="NA",F1219&lt;&gt;"NA"),F1219*100/C1219,F1219*100/B1219)</f>
        <v>1808000</v>
      </c>
      <c r="H1219" s="34" t="s">
        <v>63</v>
      </c>
      <c r="I1219" s="34" t="s">
        <v>1699</v>
      </c>
      <c r="J1219" s="34" t="s">
        <v>1909</v>
      </c>
      <c r="K1219" s="31"/>
      <c r="L1219" s="31"/>
      <c r="M1219" s="34" t="s">
        <v>245</v>
      </c>
      <c r="N1219" s="34" t="s">
        <v>1702</v>
      </c>
      <c r="O1219" s="81">
        <v>10.25</v>
      </c>
      <c r="P1219" s="34" t="s">
        <v>89</v>
      </c>
      <c r="Q1219" s="31"/>
      <c r="R1219" s="31" t="str">
        <f t="shared" si="523"/>
        <v>NA</v>
      </c>
      <c r="S1219" s="31"/>
      <c r="T1219" s="31"/>
      <c r="U1219" s="34" t="s">
        <v>1425</v>
      </c>
      <c r="V1219" s="34">
        <v>0.5</v>
      </c>
      <c r="W1219" s="34">
        <v>353</v>
      </c>
      <c r="X1219" s="34" t="s">
        <v>17</v>
      </c>
      <c r="Y1219" s="32">
        <f t="shared" si="525"/>
        <v>1.1216699999999999</v>
      </c>
      <c r="Z1219" s="32" t="str">
        <f t="shared" si="526"/>
        <v>NA</v>
      </c>
      <c r="AA1219" s="83">
        <v>36.299999999999997</v>
      </c>
      <c r="AB1219" s="34" t="s">
        <v>9</v>
      </c>
      <c r="AC1219" s="32" t="str">
        <f t="shared" ref="AC1219:AC1282" si="530">IF(AND(AA1219="NA",AN1219&lt;&gt;"NA"),1000*1.09/AN1219,"NA")</f>
        <v>NA</v>
      </c>
      <c r="AD1219" s="32">
        <f t="shared" ref="AD1219:AD1282" si="531">IF(AND(AA1219="NA",AC1219&lt;&gt;"NA"),AC1219,AA1219)</f>
        <v>36.299999999999997</v>
      </c>
      <c r="AE1219" s="32" t="str">
        <f t="shared" ref="AE1219:AE1282" si="532">IF(AND(AA1219&lt;&gt;"NA",AG1219="NA"),1.09*1000/AA1219,"NA")</f>
        <v>NA</v>
      </c>
      <c r="AF1219" s="32">
        <f t="shared" si="527"/>
        <v>30.9</v>
      </c>
      <c r="AG1219" s="99">
        <v>30.9</v>
      </c>
      <c r="AH1219" s="83" t="s">
        <v>9</v>
      </c>
      <c r="AI1219" s="40" t="s">
        <v>8</v>
      </c>
      <c r="AJ1219" s="83" t="s">
        <v>9</v>
      </c>
      <c r="AK1219" s="99">
        <v>28</v>
      </c>
      <c r="AL1219" s="83" t="s">
        <v>9</v>
      </c>
      <c r="AM1219" s="32">
        <f t="shared" si="528"/>
        <v>30.9</v>
      </c>
      <c r="AN1219" s="40">
        <f t="shared" si="529"/>
        <v>30.9</v>
      </c>
      <c r="AO1219" s="31" t="s">
        <v>2854</v>
      </c>
      <c r="AP1219" s="34">
        <v>2022</v>
      </c>
      <c r="AQ1219" s="34" t="s">
        <v>1530</v>
      </c>
      <c r="AR1219" s="34" t="s">
        <v>11</v>
      </c>
      <c r="AS1219" s="34" t="s">
        <v>1704</v>
      </c>
      <c r="AT1219" s="34" t="s">
        <v>32</v>
      </c>
      <c r="AU1219" s="114" t="str">
        <f t="shared" si="510"/>
        <v>Li, Y., 2022</v>
      </c>
      <c r="AV1219" s="34" t="s">
        <v>1703</v>
      </c>
      <c r="AW1219" s="43"/>
    </row>
    <row r="1220" spans="1:49" s="8" customFormat="1" x14ac:dyDescent="0.3">
      <c r="A1220" s="31" t="s">
        <v>2439</v>
      </c>
      <c r="B1220" s="99">
        <v>0.05</v>
      </c>
      <c r="C1220" s="83" t="s">
        <v>8</v>
      </c>
      <c r="D1220" s="31" t="str">
        <f t="shared" ref="D1220:D1283" si="533">IF(AND(C1220&lt;&gt;"NA",B1220&lt;&gt;"NA"),ABS(B1220-C1220)/B1220,"NA")</f>
        <v>NA</v>
      </c>
      <c r="E1220" s="32">
        <f t="shared" si="524"/>
        <v>0.05</v>
      </c>
      <c r="F1220" s="99">
        <v>927</v>
      </c>
      <c r="G1220" s="32">
        <f>IF(AND(B1220="NA",F1220&lt;&gt;"NA"),F1220*100/C1220,F1220*100/B1220)</f>
        <v>1854000</v>
      </c>
      <c r="H1220" s="34" t="s">
        <v>63</v>
      </c>
      <c r="I1220" s="34" t="s">
        <v>1699</v>
      </c>
      <c r="J1220" s="34" t="s">
        <v>1700</v>
      </c>
      <c r="K1220" s="31"/>
      <c r="L1220" s="31"/>
      <c r="M1220" s="34" t="s">
        <v>245</v>
      </c>
      <c r="N1220" s="34" t="s">
        <v>1702</v>
      </c>
      <c r="O1220" s="81">
        <v>10.25</v>
      </c>
      <c r="P1220" s="34" t="s">
        <v>89</v>
      </c>
      <c r="Q1220" s="31"/>
      <c r="R1220" s="31" t="str">
        <f t="shared" si="523"/>
        <v>NA</v>
      </c>
      <c r="S1220" s="31"/>
      <c r="T1220" s="31"/>
      <c r="U1220" s="34" t="s">
        <v>1425</v>
      </c>
      <c r="V1220" s="34">
        <v>0.5</v>
      </c>
      <c r="W1220" s="34">
        <v>353</v>
      </c>
      <c r="X1220" s="34" t="s">
        <v>17</v>
      </c>
      <c r="Y1220" s="32">
        <f t="shared" si="525"/>
        <v>1.1193100000000002</v>
      </c>
      <c r="Z1220" s="32" t="str">
        <f t="shared" si="526"/>
        <v>NA</v>
      </c>
      <c r="AA1220" s="83">
        <v>17.3</v>
      </c>
      <c r="AB1220" s="34" t="s">
        <v>9</v>
      </c>
      <c r="AC1220" s="32" t="str">
        <f t="shared" si="530"/>
        <v>NA</v>
      </c>
      <c r="AD1220" s="32">
        <f t="shared" si="531"/>
        <v>17.3</v>
      </c>
      <c r="AE1220" s="32" t="str">
        <f t="shared" si="532"/>
        <v>NA</v>
      </c>
      <c r="AF1220" s="32">
        <f t="shared" si="527"/>
        <v>64.7</v>
      </c>
      <c r="AG1220" s="99">
        <v>64.7</v>
      </c>
      <c r="AH1220" s="83" t="s">
        <v>9</v>
      </c>
      <c r="AI1220" s="40" t="s">
        <v>8</v>
      </c>
      <c r="AJ1220" s="83" t="s">
        <v>9</v>
      </c>
      <c r="AK1220" s="99">
        <v>61</v>
      </c>
      <c r="AL1220" s="83" t="s">
        <v>9</v>
      </c>
      <c r="AM1220" s="32">
        <f t="shared" si="528"/>
        <v>64.7</v>
      </c>
      <c r="AN1220" s="40">
        <f t="shared" si="529"/>
        <v>64.7</v>
      </c>
      <c r="AO1220" s="31" t="s">
        <v>2854</v>
      </c>
      <c r="AP1220" s="34">
        <v>2022</v>
      </c>
      <c r="AQ1220" s="34" t="s">
        <v>1530</v>
      </c>
      <c r="AR1220" s="34" t="s">
        <v>11</v>
      </c>
      <c r="AS1220" s="34" t="s">
        <v>1704</v>
      </c>
      <c r="AT1220" s="34" t="s">
        <v>32</v>
      </c>
      <c r="AU1220" s="114" t="str">
        <f t="shared" si="510"/>
        <v>Li, Y., 2022</v>
      </c>
      <c r="AV1220" s="34" t="s">
        <v>1703</v>
      </c>
      <c r="AW1220" s="43"/>
    </row>
    <row r="1221" spans="1:49" s="8" customFormat="1" x14ac:dyDescent="0.3">
      <c r="A1221" s="31" t="s">
        <v>2439</v>
      </c>
      <c r="B1221" s="99">
        <v>0.05</v>
      </c>
      <c r="C1221" s="83" t="s">
        <v>8</v>
      </c>
      <c r="D1221" s="31" t="str">
        <f t="shared" si="533"/>
        <v>NA</v>
      </c>
      <c r="E1221" s="32">
        <f t="shared" si="524"/>
        <v>0.05</v>
      </c>
      <c r="F1221" s="99">
        <v>916</v>
      </c>
      <c r="G1221" s="32">
        <f>IF(AND(B1221="NA",F1221&lt;&gt;"NA"),F1221*100/C1221,F1221*100/B1221)</f>
        <v>1832000</v>
      </c>
      <c r="H1221" s="34" t="s">
        <v>63</v>
      </c>
      <c r="I1221" s="34" t="s">
        <v>1699</v>
      </c>
      <c r="J1221" s="34" t="s">
        <v>1701</v>
      </c>
      <c r="K1221" s="34">
        <v>973</v>
      </c>
      <c r="L1221" s="34">
        <v>4</v>
      </c>
      <c r="M1221" s="34" t="s">
        <v>245</v>
      </c>
      <c r="N1221" s="34" t="s">
        <v>1702</v>
      </c>
      <c r="O1221" s="81">
        <v>10.25</v>
      </c>
      <c r="P1221" s="34" t="s">
        <v>89</v>
      </c>
      <c r="Q1221" s="31"/>
      <c r="R1221" s="31" t="str">
        <f t="shared" si="523"/>
        <v>NA</v>
      </c>
      <c r="S1221" s="31"/>
      <c r="T1221" s="31"/>
      <c r="U1221" s="34" t="s">
        <v>1425</v>
      </c>
      <c r="V1221" s="34">
        <v>0.5</v>
      </c>
      <c r="W1221" s="34">
        <v>353</v>
      </c>
      <c r="X1221" s="34" t="s">
        <v>17</v>
      </c>
      <c r="Y1221" s="32">
        <f t="shared" si="525"/>
        <v>1.1187</v>
      </c>
      <c r="Z1221" s="32" t="str">
        <f t="shared" si="526"/>
        <v>NA</v>
      </c>
      <c r="AA1221" s="83">
        <v>33.9</v>
      </c>
      <c r="AB1221" s="34" t="s">
        <v>9</v>
      </c>
      <c r="AC1221" s="32" t="str">
        <f t="shared" si="530"/>
        <v>NA</v>
      </c>
      <c r="AD1221" s="32">
        <f t="shared" si="531"/>
        <v>33.9</v>
      </c>
      <c r="AE1221" s="32" t="str">
        <f t="shared" si="532"/>
        <v>NA</v>
      </c>
      <c r="AF1221" s="32">
        <f t="shared" si="527"/>
        <v>33</v>
      </c>
      <c r="AG1221" s="99">
        <v>33</v>
      </c>
      <c r="AH1221" s="83" t="s">
        <v>9</v>
      </c>
      <c r="AI1221" s="40" t="s">
        <v>8</v>
      </c>
      <c r="AJ1221" s="83" t="s">
        <v>9</v>
      </c>
      <c r="AK1221" s="99">
        <v>32</v>
      </c>
      <c r="AL1221" s="83" t="s">
        <v>9</v>
      </c>
      <c r="AM1221" s="32">
        <f t="shared" si="528"/>
        <v>33</v>
      </c>
      <c r="AN1221" s="40">
        <f t="shared" si="529"/>
        <v>33</v>
      </c>
      <c r="AO1221" s="31" t="s">
        <v>2854</v>
      </c>
      <c r="AP1221" s="34">
        <v>2022</v>
      </c>
      <c r="AQ1221" s="34" t="s">
        <v>1530</v>
      </c>
      <c r="AR1221" s="34" t="s">
        <v>11</v>
      </c>
      <c r="AS1221" s="34" t="s">
        <v>1704</v>
      </c>
      <c r="AT1221" s="34" t="s">
        <v>32</v>
      </c>
      <c r="AU1221" s="114" t="str">
        <f t="shared" si="510"/>
        <v>Li, Y., 2022</v>
      </c>
      <c r="AV1221" s="34" t="s">
        <v>1703</v>
      </c>
      <c r="AW1221" s="43"/>
    </row>
    <row r="1222" spans="1:49" x14ac:dyDescent="0.3">
      <c r="A1222" s="31" t="s">
        <v>2439</v>
      </c>
      <c r="B1222" s="40">
        <v>1</v>
      </c>
      <c r="C1222" s="32">
        <v>0.98</v>
      </c>
      <c r="D1222" s="31">
        <f t="shared" si="533"/>
        <v>2.0000000000000018E-2</v>
      </c>
      <c r="E1222" s="32">
        <f>IF(B1222="NA",C1222,B1222)</f>
        <v>1</v>
      </c>
      <c r="G1222" s="32" t="s">
        <v>8</v>
      </c>
      <c r="H1222" s="31" t="s">
        <v>1964</v>
      </c>
      <c r="I1222" s="31" t="s">
        <v>1965</v>
      </c>
      <c r="J1222" s="31" t="s">
        <v>9</v>
      </c>
      <c r="M1222" s="31" t="s">
        <v>74</v>
      </c>
      <c r="N1222" s="31" t="s">
        <v>56</v>
      </c>
      <c r="P1222" s="31" t="s">
        <v>199</v>
      </c>
      <c r="R1222" s="31" t="str">
        <f t="shared" si="523"/>
        <v>NA</v>
      </c>
      <c r="S1222" s="31">
        <v>3</v>
      </c>
      <c r="T1222" s="31">
        <v>873</v>
      </c>
      <c r="U1222" s="31" t="s">
        <v>8</v>
      </c>
      <c r="X1222" s="34" t="s">
        <v>17</v>
      </c>
      <c r="Y1222" s="32">
        <f t="shared" si="525"/>
        <v>0.86817000000000011</v>
      </c>
      <c r="Z1222" s="32" t="str">
        <f>IF(AND(X1222="H2 Chemisorption",AA1222&lt;&gt;"NA",AG1222&lt;&gt;"NA"),AA1222*AG1222*0.001,"NA")</f>
        <v>NA</v>
      </c>
      <c r="AA1222" s="32">
        <v>6.73</v>
      </c>
      <c r="AB1222" s="31" t="s">
        <v>9</v>
      </c>
      <c r="AC1222" s="32" t="str">
        <f t="shared" si="530"/>
        <v>NA</v>
      </c>
      <c r="AD1222" s="32">
        <f t="shared" si="531"/>
        <v>6.73</v>
      </c>
      <c r="AE1222" s="32" t="str">
        <f t="shared" si="532"/>
        <v>NA</v>
      </c>
      <c r="AF1222" s="32">
        <f>IF(AND(AG1222="NA",AE1222&lt;&gt;"NA"),AE1222,AG1222)</f>
        <v>129</v>
      </c>
      <c r="AG1222" s="40">
        <v>129</v>
      </c>
      <c r="AH1222" s="83" t="s">
        <v>9</v>
      </c>
      <c r="AI1222" s="40" t="s">
        <v>8</v>
      </c>
      <c r="AJ1222" s="83" t="s">
        <v>9</v>
      </c>
      <c r="AK1222" s="40" t="s">
        <v>8</v>
      </c>
      <c r="AL1222" s="83" t="s">
        <v>9</v>
      </c>
      <c r="AM1222" s="32">
        <f>IF(AND(AF1222="NA",AK1222&lt;&gt;"NA"),AK1222,AF1222)</f>
        <v>129</v>
      </c>
      <c r="AN1222" s="40">
        <f>IF(AND(AM1222="NA",AI1222&lt;&gt;"NA"),AI1222,AM1222)</f>
        <v>129</v>
      </c>
      <c r="AO1222" s="31" t="s">
        <v>2844</v>
      </c>
      <c r="AP1222" s="31">
        <v>2021</v>
      </c>
      <c r="AQ1222" s="31" t="s">
        <v>1961</v>
      </c>
      <c r="AR1222" s="31" t="s">
        <v>1962</v>
      </c>
      <c r="AS1222" s="31" t="s">
        <v>1963</v>
      </c>
      <c r="AT1222" s="31" t="s">
        <v>597</v>
      </c>
      <c r="AU1222" s="114" t="str">
        <f t="shared" si="510"/>
        <v>Khan, H.A., 2021</v>
      </c>
      <c r="AV1222" s="34"/>
    </row>
    <row r="1223" spans="1:49" x14ac:dyDescent="0.3">
      <c r="A1223" s="31" t="s">
        <v>2439</v>
      </c>
      <c r="B1223" s="40">
        <v>1</v>
      </c>
      <c r="C1223" s="32">
        <v>1.01</v>
      </c>
      <c r="D1223" s="31">
        <f t="shared" si="533"/>
        <v>1.0000000000000009E-2</v>
      </c>
      <c r="E1223" s="32">
        <f>IF(B1223="NA",C1223,B1223)</f>
        <v>1</v>
      </c>
      <c r="G1223" s="32" t="s">
        <v>8</v>
      </c>
      <c r="H1223" s="31" t="s">
        <v>15</v>
      </c>
      <c r="I1223" s="31" t="s">
        <v>1966</v>
      </c>
      <c r="J1223" s="31" t="s">
        <v>9</v>
      </c>
      <c r="M1223" s="31" t="s">
        <v>74</v>
      </c>
      <c r="N1223" s="31" t="s">
        <v>56</v>
      </c>
      <c r="P1223" s="31" t="s">
        <v>199</v>
      </c>
      <c r="Q1223" s="39">
        <v>6.1</v>
      </c>
      <c r="R1223" s="31" t="str">
        <f t="shared" si="523"/>
        <v>NA</v>
      </c>
      <c r="S1223" s="31">
        <v>3</v>
      </c>
      <c r="T1223" s="31">
        <v>873</v>
      </c>
      <c r="U1223" s="31" t="s">
        <v>8</v>
      </c>
      <c r="X1223" s="34" t="s">
        <v>17</v>
      </c>
      <c r="Y1223" s="32">
        <f t="shared" si="525"/>
        <v>0.93639000000000006</v>
      </c>
      <c r="Z1223" s="32" t="str">
        <f>IF(AND(X1223="H2 Chemisorption",AA1223&lt;&gt;"NA",AG1223&lt;&gt;"NA"),AA1223*AG1223*0.001,"NA")</f>
        <v>NA</v>
      </c>
      <c r="AA1223" s="32">
        <v>6.37</v>
      </c>
      <c r="AB1223" s="31" t="s">
        <v>9</v>
      </c>
      <c r="AC1223" s="32" t="str">
        <f t="shared" si="530"/>
        <v>NA</v>
      </c>
      <c r="AD1223" s="32">
        <f t="shared" si="531"/>
        <v>6.37</v>
      </c>
      <c r="AE1223" s="32" t="str">
        <f t="shared" si="532"/>
        <v>NA</v>
      </c>
      <c r="AF1223" s="32">
        <f>IF(AND(AG1223="NA",AE1223&lt;&gt;"NA"),AE1223,AG1223)</f>
        <v>147</v>
      </c>
      <c r="AG1223" s="40">
        <v>147</v>
      </c>
      <c r="AH1223" s="83" t="s">
        <v>9</v>
      </c>
      <c r="AI1223" s="40" t="s">
        <v>8</v>
      </c>
      <c r="AJ1223" s="83" t="s">
        <v>9</v>
      </c>
      <c r="AK1223" s="40" t="s">
        <v>8</v>
      </c>
      <c r="AL1223" s="83" t="s">
        <v>9</v>
      </c>
      <c r="AM1223" s="32">
        <f>IF(AND(AF1223="NA",AK1223&lt;&gt;"NA"),AK1223,AF1223)</f>
        <v>147</v>
      </c>
      <c r="AN1223" s="40">
        <f>IF(AND(AM1223="NA",AI1223&lt;&gt;"NA"),AI1223,AM1223)</f>
        <v>147</v>
      </c>
      <c r="AO1223" s="31" t="s">
        <v>2844</v>
      </c>
      <c r="AP1223" s="31">
        <v>2021</v>
      </c>
      <c r="AQ1223" s="31" t="s">
        <v>1961</v>
      </c>
      <c r="AR1223" s="31" t="s">
        <v>1962</v>
      </c>
      <c r="AS1223" s="31" t="s">
        <v>1963</v>
      </c>
      <c r="AT1223" s="31" t="s">
        <v>597</v>
      </c>
      <c r="AU1223" s="114" t="str">
        <f t="shared" ref="AU1223:AU1284" si="534">AQ1223&amp;", "&amp;AP1223</f>
        <v>Khan, H.A., 2021</v>
      </c>
      <c r="AV1223" s="34"/>
      <c r="AW1223" s="43" t="s">
        <v>817</v>
      </c>
    </row>
    <row r="1224" spans="1:49" x14ac:dyDescent="0.3">
      <c r="A1224" s="31" t="s">
        <v>2439</v>
      </c>
      <c r="B1224" s="40">
        <v>1</v>
      </c>
      <c r="C1224" s="32">
        <v>0.92</v>
      </c>
      <c r="D1224" s="31">
        <f t="shared" si="533"/>
        <v>7.999999999999996E-2</v>
      </c>
      <c r="E1224" s="32">
        <f>IF(B1224="NA",C1224,B1224)</f>
        <v>1</v>
      </c>
      <c r="F1224" s="40">
        <v>1782</v>
      </c>
      <c r="G1224" s="32">
        <f t="shared" ref="G1224:G1228" si="535">IF(AND(B1224="NA",F1224&lt;&gt;"NA"),F1224*100/C1224,F1224*100/B1224)</f>
        <v>178200</v>
      </c>
      <c r="H1224" s="31" t="s">
        <v>63</v>
      </c>
      <c r="I1224" s="31" t="s">
        <v>924</v>
      </c>
      <c r="J1224" s="31" t="s">
        <v>1972</v>
      </c>
      <c r="M1224" s="31" t="s">
        <v>24</v>
      </c>
      <c r="N1224" s="31" t="s">
        <v>56</v>
      </c>
      <c r="O1224" s="68">
        <v>1.6</v>
      </c>
      <c r="P1224" s="31" t="s">
        <v>199</v>
      </c>
      <c r="R1224" s="31" t="str">
        <f t="shared" si="523"/>
        <v>NA</v>
      </c>
      <c r="S1224" s="31">
        <v>2</v>
      </c>
      <c r="T1224" s="31">
        <v>573</v>
      </c>
      <c r="U1224" s="31" t="s">
        <v>1422</v>
      </c>
      <c r="V1224" s="31">
        <v>1</v>
      </c>
      <c r="W1224" s="31">
        <v>573</v>
      </c>
      <c r="X1224" s="31" t="s">
        <v>17</v>
      </c>
      <c r="Y1224" s="32">
        <f t="shared" si="525"/>
        <v>0.48139999999999999</v>
      </c>
      <c r="Z1224" s="32" t="str">
        <f>IF(AND(X1224="H2 Chemisorption",AA1224&lt;&gt;"NA",AG1224&lt;&gt;"NA"),AA1224*AG1224*0.001,"NA")</f>
        <v>NA</v>
      </c>
      <c r="AA1224" s="32">
        <v>5.8</v>
      </c>
      <c r="AB1224" s="31" t="s">
        <v>9</v>
      </c>
      <c r="AC1224" s="32" t="str">
        <f t="shared" si="530"/>
        <v>NA</v>
      </c>
      <c r="AD1224" s="32">
        <f t="shared" si="531"/>
        <v>5.8</v>
      </c>
      <c r="AE1224" s="32" t="str">
        <f t="shared" si="532"/>
        <v>NA</v>
      </c>
      <c r="AF1224" s="32">
        <f>IF(AND(AG1224="NA",AE1224&lt;&gt;"NA"),AE1224,AG1224)</f>
        <v>83</v>
      </c>
      <c r="AG1224" s="40">
        <v>83</v>
      </c>
      <c r="AH1224" s="32" t="s">
        <v>9</v>
      </c>
      <c r="AI1224" s="40" t="s">
        <v>8</v>
      </c>
      <c r="AJ1224" s="32" t="s">
        <v>9</v>
      </c>
      <c r="AK1224" s="40">
        <v>84</v>
      </c>
      <c r="AL1224" s="32">
        <v>15</v>
      </c>
      <c r="AM1224" s="32">
        <f>IF(AND(AF1224="NA",AK1224&lt;&gt;"NA"),AK1224,AF1224)</f>
        <v>83</v>
      </c>
      <c r="AN1224" s="40">
        <f>IF(AND(AM1224="NA",AI1224&lt;&gt;"NA"),AI1224,AM1224)</f>
        <v>83</v>
      </c>
      <c r="AO1224" s="31" t="s">
        <v>2854</v>
      </c>
      <c r="AP1224" s="31">
        <v>2021</v>
      </c>
      <c r="AQ1224" s="31" t="s">
        <v>1967</v>
      </c>
      <c r="AR1224" s="31" t="s">
        <v>1968</v>
      </c>
      <c r="AS1224" s="31" t="s">
        <v>1969</v>
      </c>
      <c r="AT1224" s="31" t="s">
        <v>1970</v>
      </c>
      <c r="AU1224" s="114" t="str">
        <f t="shared" si="534"/>
        <v>Udomsap, P., 2021</v>
      </c>
      <c r="AV1224" s="34" t="s">
        <v>629</v>
      </c>
    </row>
    <row r="1225" spans="1:49" x14ac:dyDescent="0.3">
      <c r="A1225" s="31" t="s">
        <v>2439</v>
      </c>
      <c r="B1225" s="40">
        <v>1</v>
      </c>
      <c r="C1225" s="32">
        <v>1.03</v>
      </c>
      <c r="D1225" s="31">
        <f t="shared" si="533"/>
        <v>3.0000000000000027E-2</v>
      </c>
      <c r="E1225" s="32">
        <f>IF(B1225="NA",C1225,B1225)</f>
        <v>1</v>
      </c>
      <c r="F1225" s="40">
        <v>1782</v>
      </c>
      <c r="G1225" s="32">
        <f t="shared" si="535"/>
        <v>178200</v>
      </c>
      <c r="H1225" s="31" t="s">
        <v>63</v>
      </c>
      <c r="I1225" s="31" t="s">
        <v>924</v>
      </c>
      <c r="J1225" s="31" t="s">
        <v>1972</v>
      </c>
      <c r="M1225" s="31" t="s">
        <v>74</v>
      </c>
      <c r="N1225" s="31" t="s">
        <v>56</v>
      </c>
      <c r="O1225" s="68">
        <v>8.8000000000000007</v>
      </c>
      <c r="P1225" s="31" t="s">
        <v>199</v>
      </c>
      <c r="R1225" s="31" t="str">
        <f t="shared" si="523"/>
        <v>NA</v>
      </c>
      <c r="S1225" s="31">
        <v>2</v>
      </c>
      <c r="T1225" s="31">
        <v>573</v>
      </c>
      <c r="U1225" s="31" t="s">
        <v>1422</v>
      </c>
      <c r="V1225" s="31">
        <v>1</v>
      </c>
      <c r="W1225" s="31">
        <v>573</v>
      </c>
      <c r="X1225" s="31" t="s">
        <v>17</v>
      </c>
      <c r="Y1225" s="32">
        <f t="shared" si="525"/>
        <v>0.47200000000000003</v>
      </c>
      <c r="Z1225" s="32" t="str">
        <f>IF(AND(X1225="H2 Chemisorption",AA1225&lt;&gt;"NA",AG1225&lt;&gt;"NA"),AA1225*AG1225*0.001,"NA")</f>
        <v>NA</v>
      </c>
      <c r="AA1225" s="32">
        <v>59</v>
      </c>
      <c r="AB1225" s="31" t="s">
        <v>9</v>
      </c>
      <c r="AC1225" s="32" t="str">
        <f t="shared" si="530"/>
        <v>NA</v>
      </c>
      <c r="AD1225" s="32">
        <f t="shared" si="531"/>
        <v>59</v>
      </c>
      <c r="AE1225" s="32" t="str">
        <f t="shared" si="532"/>
        <v>NA</v>
      </c>
      <c r="AF1225" s="32">
        <f>IF(AND(AG1225="NA",AE1225&lt;&gt;"NA"),AE1225,AG1225)</f>
        <v>8</v>
      </c>
      <c r="AG1225" s="40">
        <v>8</v>
      </c>
      <c r="AH1225" s="32" t="s">
        <v>9</v>
      </c>
      <c r="AI1225" s="40" t="s">
        <v>8</v>
      </c>
      <c r="AJ1225" s="32" t="s">
        <v>9</v>
      </c>
      <c r="AK1225" s="40">
        <v>27</v>
      </c>
      <c r="AL1225" s="32">
        <v>8</v>
      </c>
      <c r="AM1225" s="32">
        <f>IF(AND(AF1225="NA",AK1225&lt;&gt;"NA"),AK1225,AF1225)</f>
        <v>8</v>
      </c>
      <c r="AN1225" s="40">
        <f>IF(AND(AM1225="NA",AI1225&lt;&gt;"NA"),AI1225,AM1225)</f>
        <v>8</v>
      </c>
      <c r="AO1225" s="31" t="s">
        <v>2854</v>
      </c>
      <c r="AP1225" s="31">
        <v>2021</v>
      </c>
      <c r="AQ1225" s="31" t="s">
        <v>1967</v>
      </c>
      <c r="AR1225" s="31" t="s">
        <v>1968</v>
      </c>
      <c r="AS1225" s="31" t="s">
        <v>1969</v>
      </c>
      <c r="AT1225" s="31" t="s">
        <v>1970</v>
      </c>
      <c r="AU1225" s="114" t="str">
        <f t="shared" si="534"/>
        <v>Udomsap, P., 2021</v>
      </c>
      <c r="AV1225" s="34" t="s">
        <v>629</v>
      </c>
    </row>
    <row r="1226" spans="1:49" x14ac:dyDescent="0.3">
      <c r="A1226" s="31" t="s">
        <v>2439</v>
      </c>
      <c r="B1226" s="40">
        <v>1</v>
      </c>
      <c r="C1226" s="32">
        <v>0.91</v>
      </c>
      <c r="D1226" s="31">
        <f t="shared" si="533"/>
        <v>8.9999999999999969E-2</v>
      </c>
      <c r="E1226" s="32">
        <f t="shared" ref="E1226:E1264" si="536">IF(B1226="NA",C1226,B1226)</f>
        <v>1</v>
      </c>
      <c r="F1226" s="40">
        <v>14</v>
      </c>
      <c r="G1226" s="32">
        <f t="shared" si="535"/>
        <v>1400</v>
      </c>
      <c r="H1226" s="31" t="s">
        <v>1414</v>
      </c>
      <c r="I1226" s="31" t="s">
        <v>1493</v>
      </c>
      <c r="J1226" s="31" t="s">
        <v>9</v>
      </c>
      <c r="K1226" s="31">
        <v>1473</v>
      </c>
      <c r="L1226" s="31">
        <v>3</v>
      </c>
      <c r="M1226" s="31" t="s">
        <v>28</v>
      </c>
      <c r="N1226" s="31" t="s">
        <v>1981</v>
      </c>
      <c r="P1226" s="31" t="s">
        <v>199</v>
      </c>
      <c r="Q1226" s="39">
        <v>7.5</v>
      </c>
      <c r="R1226" s="31" t="str">
        <f t="shared" si="523"/>
        <v>NA</v>
      </c>
      <c r="U1226" s="31" t="s">
        <v>1422</v>
      </c>
      <c r="V1226" s="31">
        <v>4</v>
      </c>
      <c r="W1226" s="31">
        <v>673</v>
      </c>
      <c r="X1226" s="31" t="s">
        <v>17</v>
      </c>
      <c r="Y1226" s="32" t="str">
        <f t="shared" ref="Y1226:Y1264" si="537">IF(AND(X1226="CO Chemisorption",AA1226&lt;&gt;"NA",AG1226&lt;&gt;"NA"),AA1226*AG1226*0.001,"NA")</f>
        <v>NA</v>
      </c>
      <c r="Z1226" s="32" t="str">
        <f t="shared" ref="Z1226:Z1264" si="538">IF(AND(X1226="H2 Chemisorption",AA1226&lt;&gt;"NA",AG1226&lt;&gt;"NA"),AA1226*AG1226*0.001,"NA")</f>
        <v>NA</v>
      </c>
      <c r="AA1226" s="32">
        <v>21.8</v>
      </c>
      <c r="AB1226" s="31" t="s">
        <v>9</v>
      </c>
      <c r="AC1226" s="32" t="str">
        <f t="shared" si="530"/>
        <v>NA</v>
      </c>
      <c r="AD1226" s="32">
        <f t="shared" si="531"/>
        <v>21.8</v>
      </c>
      <c r="AE1226" s="32">
        <f t="shared" si="532"/>
        <v>50</v>
      </c>
      <c r="AF1226" s="32">
        <f t="shared" ref="AF1226:AF1264" si="539">IF(AND(AG1226="NA",AE1226&lt;&gt;"NA"),AE1226,AG1226)</f>
        <v>50</v>
      </c>
      <c r="AG1226" s="40" t="s">
        <v>8</v>
      </c>
      <c r="AH1226" s="32" t="s">
        <v>9</v>
      </c>
      <c r="AI1226" s="40" t="s">
        <v>8</v>
      </c>
      <c r="AJ1226" s="32" t="s">
        <v>9</v>
      </c>
      <c r="AK1226" s="40">
        <v>46</v>
      </c>
      <c r="AL1226" s="32" t="s">
        <v>9</v>
      </c>
      <c r="AM1226" s="32">
        <f t="shared" ref="AM1226:AM1264" si="540">IF(AND(AF1226="NA",AK1226&lt;&gt;"NA"),AK1226,AF1226)</f>
        <v>50</v>
      </c>
      <c r="AN1226" s="40">
        <f t="shared" ref="AN1226:AN1264" si="541">IF(AND(AM1226="NA",AI1226&lt;&gt;"NA"),AI1226,AM1226)</f>
        <v>50</v>
      </c>
      <c r="AO1226" s="31" t="s">
        <v>2854</v>
      </c>
      <c r="AP1226" s="31">
        <v>2022</v>
      </c>
      <c r="AQ1226" s="31" t="s">
        <v>1983</v>
      </c>
      <c r="AR1226" s="31" t="s">
        <v>11</v>
      </c>
      <c r="AS1226" s="31" t="s">
        <v>1984</v>
      </c>
      <c r="AT1226" s="31" t="s">
        <v>32</v>
      </c>
      <c r="AU1226" s="114" t="str">
        <f t="shared" si="534"/>
        <v>Yang, T., 2022</v>
      </c>
      <c r="AV1226" s="34"/>
      <c r="AW1226" s="43" t="s">
        <v>1706</v>
      </c>
    </row>
    <row r="1227" spans="1:49" x14ac:dyDescent="0.3">
      <c r="A1227" s="31" t="s">
        <v>2439</v>
      </c>
      <c r="B1227" s="40">
        <v>1</v>
      </c>
      <c r="C1227" s="32">
        <v>0.93</v>
      </c>
      <c r="D1227" s="31">
        <f t="shared" si="533"/>
        <v>6.9999999999999951E-2</v>
      </c>
      <c r="E1227" s="32">
        <f t="shared" si="536"/>
        <v>1</v>
      </c>
      <c r="F1227" s="40">
        <v>14</v>
      </c>
      <c r="G1227" s="32">
        <f t="shared" si="535"/>
        <v>1400</v>
      </c>
      <c r="H1227" s="31" t="s">
        <v>1414</v>
      </c>
      <c r="I1227" s="31" t="s">
        <v>1493</v>
      </c>
      <c r="J1227" s="31" t="s">
        <v>9</v>
      </c>
      <c r="K1227" s="31">
        <v>1473</v>
      </c>
      <c r="L1227" s="31">
        <v>3</v>
      </c>
      <c r="M1227" s="31" t="s">
        <v>245</v>
      </c>
      <c r="N1227" s="31" t="s">
        <v>56</v>
      </c>
      <c r="P1227" s="31" t="s">
        <v>199</v>
      </c>
      <c r="Q1227" s="39">
        <v>7.5</v>
      </c>
      <c r="R1227" s="31" t="str">
        <f t="shared" si="523"/>
        <v>NA</v>
      </c>
      <c r="U1227" s="31" t="s">
        <v>1422</v>
      </c>
      <c r="V1227" s="31">
        <v>4</v>
      </c>
      <c r="W1227" s="31">
        <v>673</v>
      </c>
      <c r="X1227" s="31" t="s">
        <v>17</v>
      </c>
      <c r="Y1227" s="32" t="str">
        <f t="shared" si="537"/>
        <v>NA</v>
      </c>
      <c r="Z1227" s="32" t="str">
        <f t="shared" si="538"/>
        <v>NA</v>
      </c>
      <c r="AA1227" s="32">
        <v>15.9</v>
      </c>
      <c r="AB1227" s="31" t="s">
        <v>9</v>
      </c>
      <c r="AC1227" s="32" t="str">
        <f t="shared" si="530"/>
        <v>NA</v>
      </c>
      <c r="AD1227" s="32">
        <f t="shared" si="531"/>
        <v>15.9</v>
      </c>
      <c r="AE1227" s="32">
        <f t="shared" si="532"/>
        <v>68.55345911949685</v>
      </c>
      <c r="AF1227" s="32">
        <f t="shared" si="539"/>
        <v>68.55345911949685</v>
      </c>
      <c r="AG1227" s="40" t="s">
        <v>8</v>
      </c>
      <c r="AH1227" s="32" t="s">
        <v>9</v>
      </c>
      <c r="AI1227" s="40" t="s">
        <v>8</v>
      </c>
      <c r="AJ1227" s="32" t="s">
        <v>9</v>
      </c>
      <c r="AK1227" s="40">
        <v>40</v>
      </c>
      <c r="AL1227" s="32" t="s">
        <v>9</v>
      </c>
      <c r="AM1227" s="32">
        <f t="shared" si="540"/>
        <v>68.55345911949685</v>
      </c>
      <c r="AN1227" s="40">
        <f t="shared" si="541"/>
        <v>68.55345911949685</v>
      </c>
      <c r="AO1227" s="31" t="s">
        <v>2854</v>
      </c>
      <c r="AP1227" s="31">
        <v>2022</v>
      </c>
      <c r="AQ1227" s="31" t="s">
        <v>1983</v>
      </c>
      <c r="AR1227" s="31" t="s">
        <v>11</v>
      </c>
      <c r="AS1227" s="31" t="s">
        <v>1984</v>
      </c>
      <c r="AT1227" s="31" t="s">
        <v>32</v>
      </c>
      <c r="AU1227" s="114" t="str">
        <f t="shared" si="534"/>
        <v>Yang, T., 2022</v>
      </c>
      <c r="AV1227" s="34"/>
      <c r="AW1227" s="43" t="s">
        <v>1706</v>
      </c>
    </row>
    <row r="1228" spans="1:49" x14ac:dyDescent="0.3">
      <c r="A1228" s="31" t="s">
        <v>2439</v>
      </c>
      <c r="B1228" s="40">
        <v>1</v>
      </c>
      <c r="C1228" s="32">
        <v>0.89</v>
      </c>
      <c r="D1228" s="31">
        <f t="shared" si="533"/>
        <v>0.10999999999999999</v>
      </c>
      <c r="E1228" s="32">
        <f t="shared" si="536"/>
        <v>1</v>
      </c>
      <c r="F1228" s="40">
        <v>14</v>
      </c>
      <c r="G1228" s="32">
        <f t="shared" si="535"/>
        <v>1400</v>
      </c>
      <c r="H1228" s="31" t="s">
        <v>1414</v>
      </c>
      <c r="I1228" s="31" t="s">
        <v>1493</v>
      </c>
      <c r="J1228" s="31" t="s">
        <v>9</v>
      </c>
      <c r="K1228" s="31">
        <v>1473</v>
      </c>
      <c r="L1228" s="31">
        <v>3</v>
      </c>
      <c r="M1228" s="31" t="s">
        <v>1982</v>
      </c>
      <c r="N1228" s="31" t="s">
        <v>56</v>
      </c>
      <c r="P1228" s="31" t="s">
        <v>199</v>
      </c>
      <c r="Q1228" s="39">
        <v>7.5</v>
      </c>
      <c r="R1228" s="31" t="str">
        <f t="shared" si="523"/>
        <v>NA</v>
      </c>
      <c r="U1228" s="31" t="s">
        <v>1422</v>
      </c>
      <c r="V1228" s="31">
        <v>4</v>
      </c>
      <c r="W1228" s="31">
        <v>673</v>
      </c>
      <c r="X1228" s="31" t="s">
        <v>17</v>
      </c>
      <c r="Y1228" s="32" t="str">
        <f t="shared" si="537"/>
        <v>NA</v>
      </c>
      <c r="Z1228" s="32" t="str">
        <f t="shared" si="538"/>
        <v>NA</v>
      </c>
      <c r="AA1228" s="32">
        <v>22.2</v>
      </c>
      <c r="AB1228" s="31" t="s">
        <v>9</v>
      </c>
      <c r="AC1228" s="32" t="str">
        <f t="shared" si="530"/>
        <v>NA</v>
      </c>
      <c r="AD1228" s="32">
        <f t="shared" si="531"/>
        <v>22.2</v>
      </c>
      <c r="AE1228" s="32">
        <f t="shared" si="532"/>
        <v>49.099099099099099</v>
      </c>
      <c r="AF1228" s="32">
        <f t="shared" si="539"/>
        <v>49.099099099099099</v>
      </c>
      <c r="AG1228" s="40" t="s">
        <v>8</v>
      </c>
      <c r="AH1228" s="32" t="s">
        <v>9</v>
      </c>
      <c r="AI1228" s="40" t="s">
        <v>8</v>
      </c>
      <c r="AJ1228" s="32" t="s">
        <v>9</v>
      </c>
      <c r="AK1228" s="40">
        <v>49</v>
      </c>
      <c r="AL1228" s="32" t="s">
        <v>9</v>
      </c>
      <c r="AM1228" s="32">
        <f t="shared" si="540"/>
        <v>49.099099099099099</v>
      </c>
      <c r="AN1228" s="40">
        <f t="shared" si="541"/>
        <v>49.099099099099099</v>
      </c>
      <c r="AO1228" s="31" t="s">
        <v>2854</v>
      </c>
      <c r="AP1228" s="31">
        <v>2022</v>
      </c>
      <c r="AQ1228" s="31" t="s">
        <v>1983</v>
      </c>
      <c r="AR1228" s="31" t="s">
        <v>11</v>
      </c>
      <c r="AS1228" s="31" t="s">
        <v>1984</v>
      </c>
      <c r="AT1228" s="31" t="s">
        <v>32</v>
      </c>
      <c r="AU1228" s="114" t="str">
        <f t="shared" si="534"/>
        <v>Yang, T., 2022</v>
      </c>
      <c r="AV1228" s="34"/>
      <c r="AW1228" s="43" t="s">
        <v>1706</v>
      </c>
    </row>
    <row r="1229" spans="1:49" x14ac:dyDescent="0.3">
      <c r="A1229" s="31" t="s">
        <v>2439</v>
      </c>
      <c r="B1229" s="40">
        <v>1</v>
      </c>
      <c r="C1229" s="32">
        <v>0.60599999999999998</v>
      </c>
      <c r="D1229" s="31">
        <f t="shared" si="533"/>
        <v>0.39400000000000002</v>
      </c>
      <c r="E1229" s="32">
        <f t="shared" si="536"/>
        <v>1</v>
      </c>
      <c r="G1229" s="32" t="s">
        <v>8</v>
      </c>
      <c r="H1229" s="31" t="s">
        <v>86</v>
      </c>
      <c r="I1229" s="31" t="s">
        <v>944</v>
      </c>
      <c r="J1229" s="31" t="s">
        <v>1988</v>
      </c>
      <c r="K1229" s="31">
        <v>773</v>
      </c>
      <c r="L1229" s="31">
        <v>4</v>
      </c>
      <c r="M1229" s="31" t="s">
        <v>245</v>
      </c>
      <c r="N1229" s="31" t="s">
        <v>106</v>
      </c>
      <c r="P1229" s="31" t="s">
        <v>199</v>
      </c>
      <c r="R1229" s="31" t="str">
        <f t="shared" si="523"/>
        <v>NA</v>
      </c>
      <c r="S1229" s="31">
        <v>4</v>
      </c>
      <c r="T1229" s="31">
        <v>773</v>
      </c>
      <c r="U1229" s="31" t="s">
        <v>1422</v>
      </c>
      <c r="V1229" s="31">
        <v>1</v>
      </c>
      <c r="W1229" s="31">
        <v>773</v>
      </c>
      <c r="X1229" s="31" t="s">
        <v>17</v>
      </c>
      <c r="Y1229" s="32">
        <f t="shared" si="537"/>
        <v>1.1227</v>
      </c>
      <c r="Z1229" s="32" t="str">
        <f t="shared" si="538"/>
        <v>NA</v>
      </c>
      <c r="AA1229" s="32">
        <v>54.5</v>
      </c>
      <c r="AB1229" s="31" t="s">
        <v>9</v>
      </c>
      <c r="AC1229" s="32" t="str">
        <f t="shared" si="530"/>
        <v>NA</v>
      </c>
      <c r="AD1229" s="32">
        <f t="shared" si="531"/>
        <v>54.5</v>
      </c>
      <c r="AE1229" s="32" t="str">
        <f t="shared" si="532"/>
        <v>NA</v>
      </c>
      <c r="AF1229" s="32">
        <f t="shared" si="539"/>
        <v>20.6</v>
      </c>
      <c r="AG1229" s="40">
        <v>20.6</v>
      </c>
      <c r="AH1229" s="32" t="s">
        <v>9</v>
      </c>
      <c r="AI1229" s="40" t="s">
        <v>8</v>
      </c>
      <c r="AJ1229" s="32" t="s">
        <v>9</v>
      </c>
      <c r="AK1229" s="40" t="s">
        <v>8</v>
      </c>
      <c r="AL1229" s="32" t="s">
        <v>9</v>
      </c>
      <c r="AM1229" s="32">
        <f t="shared" si="540"/>
        <v>20.6</v>
      </c>
      <c r="AN1229" s="40">
        <f t="shared" si="541"/>
        <v>20.6</v>
      </c>
      <c r="AO1229" s="31" t="s">
        <v>2848</v>
      </c>
      <c r="AP1229" s="31">
        <v>2022</v>
      </c>
      <c r="AQ1229" s="31" t="s">
        <v>1985</v>
      </c>
      <c r="AR1229" s="31" t="s">
        <v>11</v>
      </c>
      <c r="AS1229" s="31" t="s">
        <v>1986</v>
      </c>
      <c r="AT1229" s="31" t="s">
        <v>32</v>
      </c>
      <c r="AU1229" s="114" t="str">
        <f t="shared" si="534"/>
        <v>Hu, C., 2022</v>
      </c>
      <c r="AV1229" s="34"/>
    </row>
    <row r="1230" spans="1:49" x14ac:dyDescent="0.3">
      <c r="A1230" s="31" t="s">
        <v>2439</v>
      </c>
      <c r="B1230" s="40">
        <v>1</v>
      </c>
      <c r="C1230" s="32">
        <v>0.64200000000000002</v>
      </c>
      <c r="D1230" s="31">
        <f t="shared" si="533"/>
        <v>0.35799999999999998</v>
      </c>
      <c r="E1230" s="32">
        <f t="shared" si="536"/>
        <v>1</v>
      </c>
      <c r="G1230" s="32" t="s">
        <v>8</v>
      </c>
      <c r="H1230" s="31" t="s">
        <v>86</v>
      </c>
      <c r="I1230" s="31" t="s">
        <v>950</v>
      </c>
      <c r="J1230" s="31" t="s">
        <v>1989</v>
      </c>
      <c r="K1230" s="31">
        <v>773</v>
      </c>
      <c r="L1230" s="31">
        <v>4</v>
      </c>
      <c r="M1230" s="31" t="s">
        <v>245</v>
      </c>
      <c r="N1230" s="31" t="s">
        <v>106</v>
      </c>
      <c r="P1230" s="31" t="s">
        <v>199</v>
      </c>
      <c r="R1230" s="31" t="str">
        <f t="shared" si="523"/>
        <v>NA</v>
      </c>
      <c r="S1230" s="31">
        <v>4</v>
      </c>
      <c r="T1230" s="31">
        <v>773</v>
      </c>
      <c r="U1230" s="31" t="s">
        <v>1422</v>
      </c>
      <c r="V1230" s="31">
        <v>1</v>
      </c>
      <c r="W1230" s="31">
        <v>773</v>
      </c>
      <c r="X1230" s="31" t="s">
        <v>17</v>
      </c>
      <c r="Y1230" s="32">
        <f t="shared" si="537"/>
        <v>1.11775</v>
      </c>
      <c r="Z1230" s="32" t="str">
        <f t="shared" si="538"/>
        <v>NA</v>
      </c>
      <c r="AA1230" s="32">
        <v>42.5</v>
      </c>
      <c r="AB1230" s="31" t="s">
        <v>9</v>
      </c>
      <c r="AC1230" s="32" t="str">
        <f t="shared" si="530"/>
        <v>NA</v>
      </c>
      <c r="AD1230" s="32">
        <f t="shared" si="531"/>
        <v>42.5</v>
      </c>
      <c r="AE1230" s="32" t="str">
        <f t="shared" si="532"/>
        <v>NA</v>
      </c>
      <c r="AF1230" s="32">
        <f t="shared" si="539"/>
        <v>26.3</v>
      </c>
      <c r="AG1230" s="40">
        <v>26.3</v>
      </c>
      <c r="AH1230" s="32" t="s">
        <v>9</v>
      </c>
      <c r="AI1230" s="40" t="s">
        <v>8</v>
      </c>
      <c r="AJ1230" s="32" t="s">
        <v>9</v>
      </c>
      <c r="AK1230" s="40" t="s">
        <v>8</v>
      </c>
      <c r="AL1230" s="32" t="s">
        <v>9</v>
      </c>
      <c r="AM1230" s="32">
        <f t="shared" si="540"/>
        <v>26.3</v>
      </c>
      <c r="AN1230" s="40">
        <f t="shared" si="541"/>
        <v>26.3</v>
      </c>
      <c r="AO1230" s="31" t="s">
        <v>2848</v>
      </c>
      <c r="AP1230" s="31">
        <v>2022</v>
      </c>
      <c r="AQ1230" s="31" t="s">
        <v>1985</v>
      </c>
      <c r="AR1230" s="31" t="s">
        <v>11</v>
      </c>
      <c r="AS1230" s="31" t="s">
        <v>1986</v>
      </c>
      <c r="AT1230" s="31" t="s">
        <v>32</v>
      </c>
      <c r="AU1230" s="114" t="str">
        <f t="shared" si="534"/>
        <v>Hu, C., 2022</v>
      </c>
      <c r="AV1230" s="34"/>
    </row>
    <row r="1231" spans="1:49" x14ac:dyDescent="0.3">
      <c r="A1231" s="31" t="s">
        <v>2439</v>
      </c>
      <c r="B1231" s="40">
        <v>1</v>
      </c>
      <c r="C1231" s="32">
        <v>0.61199999999999999</v>
      </c>
      <c r="D1231" s="31">
        <f t="shared" si="533"/>
        <v>0.38800000000000001</v>
      </c>
      <c r="E1231" s="32">
        <f t="shared" si="536"/>
        <v>1</v>
      </c>
      <c r="G1231" s="32" t="s">
        <v>8</v>
      </c>
      <c r="H1231" s="31" t="s">
        <v>86</v>
      </c>
      <c r="I1231" s="31" t="s">
        <v>1987</v>
      </c>
      <c r="J1231" s="31" t="s">
        <v>1990</v>
      </c>
      <c r="K1231" s="31">
        <v>773</v>
      </c>
      <c r="L1231" s="31">
        <v>4</v>
      </c>
      <c r="M1231" s="31" t="s">
        <v>245</v>
      </c>
      <c r="N1231" s="31" t="s">
        <v>106</v>
      </c>
      <c r="P1231" s="31" t="s">
        <v>199</v>
      </c>
      <c r="R1231" s="31" t="str">
        <f t="shared" si="523"/>
        <v>NA</v>
      </c>
      <c r="S1231" s="31">
        <v>4</v>
      </c>
      <c r="T1231" s="31">
        <v>773</v>
      </c>
      <c r="U1231" s="31" t="s">
        <v>1422</v>
      </c>
      <c r="V1231" s="31">
        <v>1</v>
      </c>
      <c r="W1231" s="31">
        <v>773</v>
      </c>
      <c r="X1231" s="31" t="s">
        <v>17</v>
      </c>
      <c r="Y1231" s="32">
        <f t="shared" si="537"/>
        <v>1.1223999999999998</v>
      </c>
      <c r="Z1231" s="32" t="str">
        <f t="shared" si="538"/>
        <v>NA</v>
      </c>
      <c r="AA1231" s="32">
        <v>46</v>
      </c>
      <c r="AB1231" s="31" t="s">
        <v>9</v>
      </c>
      <c r="AC1231" s="32" t="str">
        <f t="shared" si="530"/>
        <v>NA</v>
      </c>
      <c r="AD1231" s="32">
        <f t="shared" si="531"/>
        <v>46</v>
      </c>
      <c r="AE1231" s="32" t="str">
        <f t="shared" si="532"/>
        <v>NA</v>
      </c>
      <c r="AF1231" s="32">
        <f t="shared" si="539"/>
        <v>24.4</v>
      </c>
      <c r="AG1231" s="40">
        <v>24.4</v>
      </c>
      <c r="AH1231" s="32" t="s">
        <v>9</v>
      </c>
      <c r="AI1231" s="40" t="s">
        <v>8</v>
      </c>
      <c r="AJ1231" s="32" t="s">
        <v>9</v>
      </c>
      <c r="AK1231" s="40" t="s">
        <v>8</v>
      </c>
      <c r="AL1231" s="32" t="s">
        <v>9</v>
      </c>
      <c r="AM1231" s="32">
        <f t="shared" si="540"/>
        <v>24.4</v>
      </c>
      <c r="AN1231" s="40">
        <f t="shared" si="541"/>
        <v>24.4</v>
      </c>
      <c r="AO1231" s="31" t="s">
        <v>2848</v>
      </c>
      <c r="AP1231" s="31">
        <v>2022</v>
      </c>
      <c r="AQ1231" s="31" t="s">
        <v>1985</v>
      </c>
      <c r="AR1231" s="31" t="s">
        <v>11</v>
      </c>
      <c r="AS1231" s="31" t="s">
        <v>1986</v>
      </c>
      <c r="AT1231" s="31" t="s">
        <v>32</v>
      </c>
      <c r="AU1231" s="114" t="str">
        <f t="shared" si="534"/>
        <v>Hu, C., 2022</v>
      </c>
      <c r="AV1231" s="34"/>
    </row>
    <row r="1232" spans="1:49" x14ac:dyDescent="0.3">
      <c r="A1232" s="31" t="s">
        <v>2439</v>
      </c>
      <c r="B1232" s="40">
        <v>0.1</v>
      </c>
      <c r="C1232" s="83" t="s">
        <v>8</v>
      </c>
      <c r="D1232" s="31" t="str">
        <f t="shared" si="533"/>
        <v>NA</v>
      </c>
      <c r="E1232" s="32">
        <f t="shared" si="536"/>
        <v>0.1</v>
      </c>
      <c r="G1232" s="32" t="s">
        <v>8</v>
      </c>
      <c r="H1232" s="31" t="s">
        <v>22</v>
      </c>
      <c r="I1232" s="31" t="s">
        <v>1992</v>
      </c>
      <c r="J1232" s="31" t="s">
        <v>9</v>
      </c>
      <c r="M1232" s="31" t="s">
        <v>24</v>
      </c>
      <c r="N1232" s="31" t="s">
        <v>56</v>
      </c>
      <c r="P1232" s="31" t="s">
        <v>199</v>
      </c>
      <c r="Q1232" s="39">
        <v>8.5</v>
      </c>
      <c r="R1232" s="31" t="str">
        <f t="shared" si="523"/>
        <v>NA</v>
      </c>
      <c r="S1232" s="31">
        <v>3</v>
      </c>
      <c r="T1232" s="31">
        <v>573</v>
      </c>
      <c r="U1232" s="31" t="s">
        <v>1422</v>
      </c>
      <c r="V1232" s="31">
        <v>0.16</v>
      </c>
      <c r="W1232" s="31">
        <v>573</v>
      </c>
      <c r="X1232" s="31" t="s">
        <v>17</v>
      </c>
      <c r="Y1232" s="32">
        <f t="shared" si="537"/>
        <v>1.0649999999999999</v>
      </c>
      <c r="Z1232" s="32" t="str">
        <f t="shared" si="538"/>
        <v>NA</v>
      </c>
      <c r="AA1232" s="32">
        <v>71</v>
      </c>
      <c r="AB1232" s="31">
        <v>7</v>
      </c>
      <c r="AC1232" s="32" t="str">
        <f t="shared" si="530"/>
        <v>NA</v>
      </c>
      <c r="AD1232" s="32">
        <f t="shared" si="531"/>
        <v>71</v>
      </c>
      <c r="AE1232" s="32" t="str">
        <f t="shared" si="532"/>
        <v>NA</v>
      </c>
      <c r="AF1232" s="32">
        <f t="shared" si="539"/>
        <v>15</v>
      </c>
      <c r="AG1232" s="40">
        <v>15</v>
      </c>
      <c r="AH1232" s="32">
        <v>1</v>
      </c>
      <c r="AI1232" s="40" t="s">
        <v>8</v>
      </c>
      <c r="AJ1232" s="32" t="s">
        <v>9</v>
      </c>
      <c r="AK1232" s="40" t="s">
        <v>8</v>
      </c>
      <c r="AL1232" s="32" t="s">
        <v>9</v>
      </c>
      <c r="AM1232" s="32">
        <f t="shared" si="540"/>
        <v>15</v>
      </c>
      <c r="AN1232" s="40">
        <f t="shared" si="541"/>
        <v>15</v>
      </c>
      <c r="AO1232" s="31" t="s">
        <v>2844</v>
      </c>
      <c r="AP1232" s="31">
        <v>2019</v>
      </c>
      <c r="AQ1232" s="31" t="s">
        <v>1845</v>
      </c>
      <c r="AR1232" s="31" t="s">
        <v>71</v>
      </c>
      <c r="AS1232" s="31" t="s">
        <v>1991</v>
      </c>
      <c r="AT1232" s="31" t="s">
        <v>412</v>
      </c>
      <c r="AU1232" s="114" t="str">
        <f t="shared" si="534"/>
        <v>Murata, K., 2019</v>
      </c>
      <c r="AV1232" s="34"/>
      <c r="AW1232" s="43" t="s">
        <v>1995</v>
      </c>
    </row>
    <row r="1233" spans="1:49" x14ac:dyDescent="0.3">
      <c r="A1233" s="31" t="s">
        <v>2439</v>
      </c>
      <c r="B1233" s="40">
        <v>0.2</v>
      </c>
      <c r="C1233" s="83" t="s">
        <v>8</v>
      </c>
      <c r="D1233" s="31" t="str">
        <f t="shared" si="533"/>
        <v>NA</v>
      </c>
      <c r="E1233" s="32">
        <f t="shared" si="536"/>
        <v>0.2</v>
      </c>
      <c r="G1233" s="32" t="s">
        <v>8</v>
      </c>
      <c r="H1233" s="31" t="s">
        <v>22</v>
      </c>
      <c r="I1233" s="31" t="s">
        <v>1992</v>
      </c>
      <c r="J1233" s="31" t="s">
        <v>9</v>
      </c>
      <c r="M1233" s="31" t="s">
        <v>24</v>
      </c>
      <c r="N1233" s="31" t="s">
        <v>56</v>
      </c>
      <c r="P1233" s="31" t="s">
        <v>199</v>
      </c>
      <c r="Q1233" s="39">
        <v>8.5</v>
      </c>
      <c r="R1233" s="31" t="str">
        <f t="shared" si="523"/>
        <v>NA</v>
      </c>
      <c r="S1233" s="31">
        <v>3</v>
      </c>
      <c r="T1233" s="31">
        <v>573</v>
      </c>
      <c r="U1233" s="31" t="s">
        <v>1422</v>
      </c>
      <c r="V1233" s="31">
        <v>0.16</v>
      </c>
      <c r="W1233" s="31">
        <v>573</v>
      </c>
      <c r="X1233" s="31" t="s">
        <v>17</v>
      </c>
      <c r="Y1233" s="32">
        <f t="shared" si="537"/>
        <v>1.1360000000000001</v>
      </c>
      <c r="Z1233" s="32" t="str">
        <f t="shared" si="538"/>
        <v>NA</v>
      </c>
      <c r="AA1233" s="32">
        <v>71</v>
      </c>
      <c r="AB1233" s="31">
        <v>1</v>
      </c>
      <c r="AC1233" s="32" t="str">
        <f t="shared" si="530"/>
        <v>NA</v>
      </c>
      <c r="AD1233" s="32">
        <f t="shared" si="531"/>
        <v>71</v>
      </c>
      <c r="AE1233" s="32" t="str">
        <f t="shared" si="532"/>
        <v>NA</v>
      </c>
      <c r="AF1233" s="32">
        <f t="shared" si="539"/>
        <v>16</v>
      </c>
      <c r="AG1233" s="40">
        <v>16</v>
      </c>
      <c r="AH1233" s="32">
        <v>1</v>
      </c>
      <c r="AI1233" s="40" t="s">
        <v>8</v>
      </c>
      <c r="AJ1233" s="32" t="s">
        <v>9</v>
      </c>
      <c r="AK1233" s="40" t="s">
        <v>8</v>
      </c>
      <c r="AL1233" s="32" t="s">
        <v>9</v>
      </c>
      <c r="AM1233" s="32">
        <f t="shared" si="540"/>
        <v>16</v>
      </c>
      <c r="AN1233" s="40">
        <f t="shared" si="541"/>
        <v>16</v>
      </c>
      <c r="AO1233" s="31" t="s">
        <v>2844</v>
      </c>
      <c r="AP1233" s="31">
        <v>2019</v>
      </c>
      <c r="AQ1233" s="31" t="s">
        <v>1845</v>
      </c>
      <c r="AR1233" s="31" t="s">
        <v>71</v>
      </c>
      <c r="AS1233" s="31" t="s">
        <v>1991</v>
      </c>
      <c r="AT1233" s="31" t="s">
        <v>412</v>
      </c>
      <c r="AU1233" s="114" t="str">
        <f t="shared" si="534"/>
        <v>Murata, K., 2019</v>
      </c>
      <c r="AV1233" s="34"/>
      <c r="AW1233" s="43" t="s">
        <v>1995</v>
      </c>
    </row>
    <row r="1234" spans="1:49" x14ac:dyDescent="0.3">
      <c r="A1234" s="31" t="s">
        <v>2439</v>
      </c>
      <c r="B1234" s="40">
        <v>0.5</v>
      </c>
      <c r="C1234" s="83" t="s">
        <v>8</v>
      </c>
      <c r="D1234" s="31" t="str">
        <f t="shared" si="533"/>
        <v>NA</v>
      </c>
      <c r="E1234" s="32">
        <f t="shared" si="536"/>
        <v>0.5</v>
      </c>
      <c r="G1234" s="32" t="s">
        <v>8</v>
      </c>
      <c r="H1234" s="31" t="s">
        <v>22</v>
      </c>
      <c r="I1234" s="31" t="s">
        <v>1992</v>
      </c>
      <c r="J1234" s="31" t="s">
        <v>9</v>
      </c>
      <c r="M1234" s="31" t="s">
        <v>24</v>
      </c>
      <c r="N1234" s="31" t="s">
        <v>56</v>
      </c>
      <c r="P1234" s="31" t="s">
        <v>199</v>
      </c>
      <c r="Q1234" s="39">
        <v>8.5</v>
      </c>
      <c r="R1234" s="31" t="str">
        <f t="shared" si="523"/>
        <v>NA</v>
      </c>
      <c r="S1234" s="31">
        <v>3</v>
      </c>
      <c r="T1234" s="31">
        <v>773</v>
      </c>
      <c r="U1234" s="31" t="s">
        <v>1422</v>
      </c>
      <c r="V1234" s="31">
        <v>0.16</v>
      </c>
      <c r="W1234" s="31">
        <v>573</v>
      </c>
      <c r="X1234" s="31" t="s">
        <v>17</v>
      </c>
      <c r="Y1234" s="32">
        <f t="shared" si="537"/>
        <v>1.1879999999999999</v>
      </c>
      <c r="Z1234" s="32" t="str">
        <f t="shared" si="538"/>
        <v>NA</v>
      </c>
      <c r="AA1234" s="32">
        <v>54</v>
      </c>
      <c r="AB1234" s="31">
        <v>11</v>
      </c>
      <c r="AC1234" s="32" t="str">
        <f t="shared" si="530"/>
        <v>NA</v>
      </c>
      <c r="AD1234" s="32">
        <f t="shared" si="531"/>
        <v>54</v>
      </c>
      <c r="AE1234" s="32" t="str">
        <f t="shared" si="532"/>
        <v>NA</v>
      </c>
      <c r="AF1234" s="32">
        <f t="shared" si="539"/>
        <v>22</v>
      </c>
      <c r="AG1234" s="40">
        <v>22</v>
      </c>
      <c r="AH1234" s="32">
        <v>1</v>
      </c>
      <c r="AI1234" s="40" t="s">
        <v>8</v>
      </c>
      <c r="AJ1234" s="32" t="s">
        <v>9</v>
      </c>
      <c r="AK1234" s="40" t="s">
        <v>8</v>
      </c>
      <c r="AL1234" s="32" t="s">
        <v>9</v>
      </c>
      <c r="AM1234" s="32">
        <f t="shared" si="540"/>
        <v>22</v>
      </c>
      <c r="AN1234" s="40">
        <f t="shared" si="541"/>
        <v>22</v>
      </c>
      <c r="AO1234" s="31" t="s">
        <v>2844</v>
      </c>
      <c r="AP1234" s="31">
        <v>2019</v>
      </c>
      <c r="AQ1234" s="31" t="s">
        <v>1845</v>
      </c>
      <c r="AR1234" s="31" t="s">
        <v>71</v>
      </c>
      <c r="AS1234" s="31" t="s">
        <v>1991</v>
      </c>
      <c r="AT1234" s="31" t="s">
        <v>412</v>
      </c>
      <c r="AU1234" s="114" t="str">
        <f t="shared" si="534"/>
        <v>Murata, K., 2019</v>
      </c>
      <c r="AV1234" s="34"/>
      <c r="AW1234" s="43" t="s">
        <v>1995</v>
      </c>
    </row>
    <row r="1235" spans="1:49" x14ac:dyDescent="0.3">
      <c r="A1235" s="31" t="s">
        <v>2439</v>
      </c>
      <c r="B1235" s="40">
        <v>1</v>
      </c>
      <c r="C1235" s="83" t="s">
        <v>8</v>
      </c>
      <c r="D1235" s="31" t="str">
        <f t="shared" si="533"/>
        <v>NA</v>
      </c>
      <c r="E1235" s="32">
        <f t="shared" si="536"/>
        <v>1</v>
      </c>
      <c r="G1235" s="32" t="s">
        <v>8</v>
      </c>
      <c r="H1235" s="31" t="s">
        <v>22</v>
      </c>
      <c r="I1235" s="31" t="s">
        <v>1992</v>
      </c>
      <c r="J1235" s="31" t="s">
        <v>9</v>
      </c>
      <c r="M1235" s="31" t="s">
        <v>24</v>
      </c>
      <c r="N1235" s="31" t="s">
        <v>56</v>
      </c>
      <c r="P1235" s="31" t="s">
        <v>199</v>
      </c>
      <c r="Q1235" s="39">
        <v>8.5</v>
      </c>
      <c r="R1235" s="31" t="str">
        <f t="shared" si="523"/>
        <v>NA</v>
      </c>
      <c r="S1235" s="31">
        <v>3</v>
      </c>
      <c r="T1235" s="31">
        <v>773</v>
      </c>
      <c r="U1235" s="31" t="s">
        <v>1422</v>
      </c>
      <c r="V1235" s="31">
        <v>0.16</v>
      </c>
      <c r="W1235" s="31">
        <v>573</v>
      </c>
      <c r="X1235" s="31" t="s">
        <v>17</v>
      </c>
      <c r="Y1235" s="32">
        <f t="shared" si="537"/>
        <v>1.17</v>
      </c>
      <c r="Z1235" s="32" t="str">
        <f t="shared" si="538"/>
        <v>NA</v>
      </c>
      <c r="AA1235" s="32">
        <v>45</v>
      </c>
      <c r="AB1235" s="31">
        <v>9</v>
      </c>
      <c r="AC1235" s="32" t="str">
        <f t="shared" si="530"/>
        <v>NA</v>
      </c>
      <c r="AD1235" s="32">
        <f t="shared" si="531"/>
        <v>45</v>
      </c>
      <c r="AE1235" s="32" t="str">
        <f t="shared" si="532"/>
        <v>NA</v>
      </c>
      <c r="AF1235" s="32">
        <f t="shared" si="539"/>
        <v>26</v>
      </c>
      <c r="AG1235" s="40">
        <v>26</v>
      </c>
      <c r="AH1235" s="32">
        <v>5</v>
      </c>
      <c r="AI1235" s="40" t="s">
        <v>8</v>
      </c>
      <c r="AJ1235" s="32" t="s">
        <v>9</v>
      </c>
      <c r="AK1235" s="40" t="s">
        <v>8</v>
      </c>
      <c r="AL1235" s="32" t="s">
        <v>9</v>
      </c>
      <c r="AM1235" s="32">
        <f t="shared" si="540"/>
        <v>26</v>
      </c>
      <c r="AN1235" s="40">
        <f t="shared" si="541"/>
        <v>26</v>
      </c>
      <c r="AO1235" s="31" t="s">
        <v>2844</v>
      </c>
      <c r="AP1235" s="31">
        <v>2019</v>
      </c>
      <c r="AQ1235" s="31" t="s">
        <v>1845</v>
      </c>
      <c r="AR1235" s="31" t="s">
        <v>71</v>
      </c>
      <c r="AS1235" s="31" t="s">
        <v>1991</v>
      </c>
      <c r="AT1235" s="31" t="s">
        <v>412</v>
      </c>
      <c r="AU1235" s="114" t="str">
        <f t="shared" si="534"/>
        <v>Murata, K., 2019</v>
      </c>
      <c r="AV1235" s="34"/>
      <c r="AW1235" s="43" t="s">
        <v>1995</v>
      </c>
    </row>
    <row r="1236" spans="1:49" x14ac:dyDescent="0.3">
      <c r="A1236" s="31" t="s">
        <v>2439</v>
      </c>
      <c r="B1236" s="40">
        <v>2</v>
      </c>
      <c r="C1236" s="83" t="s">
        <v>8</v>
      </c>
      <c r="D1236" s="31" t="str">
        <f t="shared" si="533"/>
        <v>NA</v>
      </c>
      <c r="E1236" s="32">
        <f t="shared" si="536"/>
        <v>2</v>
      </c>
      <c r="G1236" s="32" t="s">
        <v>8</v>
      </c>
      <c r="H1236" s="31" t="s">
        <v>22</v>
      </c>
      <c r="I1236" s="31" t="s">
        <v>1992</v>
      </c>
      <c r="J1236" s="31" t="s">
        <v>9</v>
      </c>
      <c r="M1236" s="31" t="s">
        <v>24</v>
      </c>
      <c r="N1236" s="31" t="s">
        <v>56</v>
      </c>
      <c r="P1236" s="31" t="s">
        <v>199</v>
      </c>
      <c r="Q1236" s="39">
        <v>8.5</v>
      </c>
      <c r="R1236" s="31" t="str">
        <f t="shared" si="523"/>
        <v>NA</v>
      </c>
      <c r="S1236" s="31">
        <v>3</v>
      </c>
      <c r="T1236" s="31">
        <v>773</v>
      </c>
      <c r="U1236" s="31" t="s">
        <v>1422</v>
      </c>
      <c r="V1236" s="31">
        <v>0.16</v>
      </c>
      <c r="W1236" s="31">
        <v>573</v>
      </c>
      <c r="X1236" s="31" t="s">
        <v>17</v>
      </c>
      <c r="Y1236" s="32">
        <f t="shared" si="537"/>
        <v>1.107</v>
      </c>
      <c r="Z1236" s="32" t="str">
        <f t="shared" si="538"/>
        <v>NA</v>
      </c>
      <c r="AA1236" s="32">
        <v>27</v>
      </c>
      <c r="AB1236" s="31">
        <v>3</v>
      </c>
      <c r="AC1236" s="32" t="str">
        <f t="shared" si="530"/>
        <v>NA</v>
      </c>
      <c r="AD1236" s="32">
        <f t="shared" si="531"/>
        <v>27</v>
      </c>
      <c r="AE1236" s="32" t="str">
        <f t="shared" si="532"/>
        <v>NA</v>
      </c>
      <c r="AF1236" s="32">
        <f t="shared" si="539"/>
        <v>41</v>
      </c>
      <c r="AG1236" s="40">
        <v>41</v>
      </c>
      <c r="AH1236" s="32">
        <v>4</v>
      </c>
      <c r="AI1236" s="40" t="s">
        <v>8</v>
      </c>
      <c r="AJ1236" s="32" t="s">
        <v>9</v>
      </c>
      <c r="AK1236" s="40" t="s">
        <v>8</v>
      </c>
      <c r="AL1236" s="32" t="s">
        <v>9</v>
      </c>
      <c r="AM1236" s="32">
        <f t="shared" si="540"/>
        <v>41</v>
      </c>
      <c r="AN1236" s="40">
        <f t="shared" si="541"/>
        <v>41</v>
      </c>
      <c r="AO1236" s="31" t="s">
        <v>2844</v>
      </c>
      <c r="AP1236" s="31">
        <v>2019</v>
      </c>
      <c r="AQ1236" s="31" t="s">
        <v>1845</v>
      </c>
      <c r="AR1236" s="31" t="s">
        <v>71</v>
      </c>
      <c r="AS1236" s="31" t="s">
        <v>1991</v>
      </c>
      <c r="AT1236" s="31" t="s">
        <v>412</v>
      </c>
      <c r="AU1236" s="114" t="str">
        <f t="shared" si="534"/>
        <v>Murata, K., 2019</v>
      </c>
      <c r="AV1236" s="34"/>
      <c r="AW1236" s="43" t="s">
        <v>1995</v>
      </c>
    </row>
    <row r="1237" spans="1:49" x14ac:dyDescent="0.3">
      <c r="A1237" s="31" t="s">
        <v>2439</v>
      </c>
      <c r="B1237" s="40">
        <v>2</v>
      </c>
      <c r="C1237" s="83" t="s">
        <v>8</v>
      </c>
      <c r="D1237" s="31" t="str">
        <f t="shared" si="533"/>
        <v>NA</v>
      </c>
      <c r="E1237" s="32">
        <f t="shared" si="536"/>
        <v>2</v>
      </c>
      <c r="G1237" s="32" t="s">
        <v>8</v>
      </c>
      <c r="H1237" s="31" t="s">
        <v>22</v>
      </c>
      <c r="I1237" s="31" t="s">
        <v>1992</v>
      </c>
      <c r="J1237" s="31" t="s">
        <v>9</v>
      </c>
      <c r="M1237" s="31" t="s">
        <v>24</v>
      </c>
      <c r="N1237" s="31" t="s">
        <v>56</v>
      </c>
      <c r="P1237" s="31" t="s">
        <v>199</v>
      </c>
      <c r="Q1237" s="39">
        <v>8.5</v>
      </c>
      <c r="R1237" s="31" t="str">
        <f t="shared" si="523"/>
        <v>NA</v>
      </c>
      <c r="S1237" s="31">
        <v>10</v>
      </c>
      <c r="T1237" s="31">
        <v>1073</v>
      </c>
      <c r="U1237" s="31" t="s">
        <v>1422</v>
      </c>
      <c r="V1237" s="31">
        <v>0.16</v>
      </c>
      <c r="W1237" s="31">
        <v>573</v>
      </c>
      <c r="X1237" s="31" t="s">
        <v>17</v>
      </c>
      <c r="Y1237" s="32">
        <f t="shared" si="537"/>
        <v>1.248</v>
      </c>
      <c r="Z1237" s="32" t="str">
        <f t="shared" si="538"/>
        <v>NA</v>
      </c>
      <c r="AA1237" s="32">
        <v>24</v>
      </c>
      <c r="AB1237" s="31">
        <v>9</v>
      </c>
      <c r="AC1237" s="32" t="str">
        <f t="shared" si="530"/>
        <v>NA</v>
      </c>
      <c r="AD1237" s="32">
        <f t="shared" si="531"/>
        <v>24</v>
      </c>
      <c r="AE1237" s="32" t="str">
        <f t="shared" si="532"/>
        <v>NA</v>
      </c>
      <c r="AF1237" s="32">
        <f t="shared" si="539"/>
        <v>52</v>
      </c>
      <c r="AG1237" s="40">
        <v>52</v>
      </c>
      <c r="AH1237" s="32">
        <v>11</v>
      </c>
      <c r="AI1237" s="40" t="s">
        <v>8</v>
      </c>
      <c r="AJ1237" s="32" t="s">
        <v>9</v>
      </c>
      <c r="AK1237" s="40" t="s">
        <v>8</v>
      </c>
      <c r="AL1237" s="32" t="s">
        <v>9</v>
      </c>
      <c r="AM1237" s="32">
        <f t="shared" si="540"/>
        <v>52</v>
      </c>
      <c r="AN1237" s="40">
        <f t="shared" si="541"/>
        <v>52</v>
      </c>
      <c r="AO1237" s="31" t="s">
        <v>2844</v>
      </c>
      <c r="AP1237" s="31">
        <v>2019</v>
      </c>
      <c r="AQ1237" s="31" t="s">
        <v>1845</v>
      </c>
      <c r="AR1237" s="31" t="s">
        <v>71</v>
      </c>
      <c r="AS1237" s="31" t="s">
        <v>1991</v>
      </c>
      <c r="AT1237" s="31" t="s">
        <v>412</v>
      </c>
      <c r="AU1237" s="114" t="str">
        <f t="shared" si="534"/>
        <v>Murata, K., 2019</v>
      </c>
      <c r="AV1237" s="34" t="s">
        <v>1994</v>
      </c>
      <c r="AW1237" s="43" t="s">
        <v>1995</v>
      </c>
    </row>
    <row r="1238" spans="1:49" x14ac:dyDescent="0.3">
      <c r="A1238" s="31" t="s">
        <v>2439</v>
      </c>
      <c r="B1238" s="40">
        <v>2</v>
      </c>
      <c r="C1238" s="83" t="s">
        <v>8</v>
      </c>
      <c r="D1238" s="31" t="str">
        <f t="shared" si="533"/>
        <v>NA</v>
      </c>
      <c r="E1238" s="32">
        <f t="shared" si="536"/>
        <v>2</v>
      </c>
      <c r="G1238" s="32" t="s">
        <v>8</v>
      </c>
      <c r="H1238" s="31" t="s">
        <v>22</v>
      </c>
      <c r="I1238" s="31" t="s">
        <v>1992</v>
      </c>
      <c r="J1238" s="31" t="s">
        <v>9</v>
      </c>
      <c r="M1238" s="31" t="s">
        <v>24</v>
      </c>
      <c r="N1238" s="31" t="s">
        <v>56</v>
      </c>
      <c r="P1238" s="31" t="s">
        <v>199</v>
      </c>
      <c r="Q1238" s="39">
        <v>8.5</v>
      </c>
      <c r="R1238" s="31" t="str">
        <f t="shared" si="523"/>
        <v>NA</v>
      </c>
      <c r="S1238" s="31">
        <v>10</v>
      </c>
      <c r="T1238" s="31">
        <v>1123</v>
      </c>
      <c r="U1238" s="31" t="s">
        <v>1422</v>
      </c>
      <c r="V1238" s="31">
        <v>0.16</v>
      </c>
      <c r="W1238" s="31">
        <v>573</v>
      </c>
      <c r="X1238" s="31" t="s">
        <v>17</v>
      </c>
      <c r="Y1238" s="32">
        <f t="shared" si="537"/>
        <v>1.17</v>
      </c>
      <c r="Z1238" s="32" t="str">
        <f t="shared" si="538"/>
        <v>NA</v>
      </c>
      <c r="AA1238" s="32">
        <v>13</v>
      </c>
      <c r="AB1238" s="31">
        <v>2</v>
      </c>
      <c r="AC1238" s="32" t="str">
        <f t="shared" si="530"/>
        <v>NA</v>
      </c>
      <c r="AD1238" s="32">
        <f t="shared" si="531"/>
        <v>13</v>
      </c>
      <c r="AE1238" s="32" t="str">
        <f t="shared" si="532"/>
        <v>NA</v>
      </c>
      <c r="AF1238" s="32">
        <f t="shared" si="539"/>
        <v>90</v>
      </c>
      <c r="AG1238" s="40">
        <v>90</v>
      </c>
      <c r="AH1238" s="32">
        <v>11</v>
      </c>
      <c r="AI1238" s="40" t="s">
        <v>8</v>
      </c>
      <c r="AJ1238" s="32" t="s">
        <v>9</v>
      </c>
      <c r="AK1238" s="40" t="s">
        <v>8</v>
      </c>
      <c r="AL1238" s="32" t="s">
        <v>9</v>
      </c>
      <c r="AM1238" s="32">
        <f t="shared" si="540"/>
        <v>90</v>
      </c>
      <c r="AN1238" s="40">
        <f t="shared" si="541"/>
        <v>90</v>
      </c>
      <c r="AO1238" s="31" t="s">
        <v>2844</v>
      </c>
      <c r="AP1238" s="31">
        <v>2019</v>
      </c>
      <c r="AQ1238" s="31" t="s">
        <v>1845</v>
      </c>
      <c r="AR1238" s="31" t="s">
        <v>71</v>
      </c>
      <c r="AS1238" s="31" t="s">
        <v>1991</v>
      </c>
      <c r="AT1238" s="31" t="s">
        <v>412</v>
      </c>
      <c r="AU1238" s="114" t="str">
        <f t="shared" si="534"/>
        <v>Murata, K., 2019</v>
      </c>
      <c r="AV1238" s="34" t="s">
        <v>1994</v>
      </c>
      <c r="AW1238" s="43" t="s">
        <v>1995</v>
      </c>
    </row>
    <row r="1239" spans="1:49" x14ac:dyDescent="0.3">
      <c r="A1239" s="31" t="s">
        <v>2439</v>
      </c>
      <c r="B1239" s="40">
        <v>2</v>
      </c>
      <c r="C1239" s="83" t="s">
        <v>8</v>
      </c>
      <c r="D1239" s="31" t="str">
        <f t="shared" si="533"/>
        <v>NA</v>
      </c>
      <c r="E1239" s="32">
        <f t="shared" si="536"/>
        <v>2</v>
      </c>
      <c r="G1239" s="32" t="s">
        <v>8</v>
      </c>
      <c r="H1239" s="31" t="s">
        <v>22</v>
      </c>
      <c r="I1239" s="31" t="s">
        <v>1992</v>
      </c>
      <c r="J1239" s="31" t="s">
        <v>9</v>
      </c>
      <c r="M1239" s="31" t="s">
        <v>24</v>
      </c>
      <c r="N1239" s="31" t="s">
        <v>56</v>
      </c>
      <c r="P1239" s="31" t="s">
        <v>199</v>
      </c>
      <c r="Q1239" s="39">
        <v>8.5</v>
      </c>
      <c r="R1239" s="31" t="str">
        <f t="shared" si="523"/>
        <v>NA</v>
      </c>
      <c r="S1239" s="31">
        <v>10</v>
      </c>
      <c r="T1239" s="31">
        <v>1173</v>
      </c>
      <c r="U1239" s="31" t="s">
        <v>1422</v>
      </c>
      <c r="V1239" s="31">
        <v>0.16</v>
      </c>
      <c r="W1239" s="31">
        <v>573</v>
      </c>
      <c r="X1239" s="31" t="s">
        <v>17</v>
      </c>
      <c r="Y1239" s="32">
        <f t="shared" si="537"/>
        <v>1.1460000000000001</v>
      </c>
      <c r="Z1239" s="32" t="str">
        <f t="shared" si="538"/>
        <v>NA</v>
      </c>
      <c r="AA1239" s="32">
        <v>6</v>
      </c>
      <c r="AB1239" s="31" t="s">
        <v>9</v>
      </c>
      <c r="AC1239" s="32" t="str">
        <f t="shared" si="530"/>
        <v>NA</v>
      </c>
      <c r="AD1239" s="32">
        <f t="shared" si="531"/>
        <v>6</v>
      </c>
      <c r="AE1239" s="32" t="str">
        <f t="shared" si="532"/>
        <v>NA</v>
      </c>
      <c r="AF1239" s="32">
        <f t="shared" si="539"/>
        <v>191</v>
      </c>
      <c r="AG1239" s="40">
        <v>191</v>
      </c>
      <c r="AH1239" s="32" t="s">
        <v>9</v>
      </c>
      <c r="AI1239" s="40" t="s">
        <v>8</v>
      </c>
      <c r="AJ1239" s="32" t="s">
        <v>9</v>
      </c>
      <c r="AK1239" s="40" t="s">
        <v>8</v>
      </c>
      <c r="AL1239" s="32" t="s">
        <v>9</v>
      </c>
      <c r="AM1239" s="32">
        <f t="shared" si="540"/>
        <v>191</v>
      </c>
      <c r="AN1239" s="40">
        <f t="shared" si="541"/>
        <v>191</v>
      </c>
      <c r="AO1239" s="31" t="s">
        <v>2844</v>
      </c>
      <c r="AP1239" s="31">
        <v>2019</v>
      </c>
      <c r="AQ1239" s="31" t="s">
        <v>1845</v>
      </c>
      <c r="AR1239" s="31" t="s">
        <v>71</v>
      </c>
      <c r="AS1239" s="31" t="s">
        <v>1991</v>
      </c>
      <c r="AT1239" s="31" t="s">
        <v>412</v>
      </c>
      <c r="AU1239" s="114" t="str">
        <f t="shared" si="534"/>
        <v>Murata, K., 2019</v>
      </c>
      <c r="AV1239" s="34" t="s">
        <v>1994</v>
      </c>
      <c r="AW1239" s="43" t="s">
        <v>1995</v>
      </c>
    </row>
    <row r="1240" spans="1:49" x14ac:dyDescent="0.3">
      <c r="A1240" s="31" t="s">
        <v>2439</v>
      </c>
      <c r="B1240" s="40">
        <v>0.1</v>
      </c>
      <c r="C1240" s="83" t="s">
        <v>8</v>
      </c>
      <c r="D1240" s="31" t="str">
        <f t="shared" si="533"/>
        <v>NA</v>
      </c>
      <c r="E1240" s="32">
        <f t="shared" si="536"/>
        <v>0.1</v>
      </c>
      <c r="G1240" s="32" t="s">
        <v>8</v>
      </c>
      <c r="H1240" s="31" t="s">
        <v>997</v>
      </c>
      <c r="I1240" s="31" t="s">
        <v>1993</v>
      </c>
      <c r="J1240" s="31" t="s">
        <v>9</v>
      </c>
      <c r="K1240" s="31">
        <v>773</v>
      </c>
      <c r="L1240" s="31">
        <v>1</v>
      </c>
      <c r="M1240" s="31" t="s">
        <v>24</v>
      </c>
      <c r="N1240" s="31" t="s">
        <v>56</v>
      </c>
      <c r="P1240" s="31" t="s">
        <v>199</v>
      </c>
      <c r="Q1240" s="39">
        <v>7.5</v>
      </c>
      <c r="R1240" s="31" t="str">
        <f t="shared" si="523"/>
        <v>NA</v>
      </c>
      <c r="S1240" s="31">
        <v>3</v>
      </c>
      <c r="T1240" s="31">
        <v>573</v>
      </c>
      <c r="U1240" s="31" t="s">
        <v>1422</v>
      </c>
      <c r="V1240" s="31">
        <v>0.16</v>
      </c>
      <c r="W1240" s="31">
        <v>573</v>
      </c>
      <c r="X1240" s="31" t="s">
        <v>17</v>
      </c>
      <c r="Y1240" s="32">
        <f t="shared" si="537"/>
        <v>1.1639999999999999</v>
      </c>
      <c r="Z1240" s="32" t="str">
        <f t="shared" si="538"/>
        <v>NA</v>
      </c>
      <c r="AA1240" s="32">
        <v>97</v>
      </c>
      <c r="AB1240" s="31" t="s">
        <v>9</v>
      </c>
      <c r="AC1240" s="32" t="str">
        <f t="shared" si="530"/>
        <v>NA</v>
      </c>
      <c r="AD1240" s="32">
        <f t="shared" si="531"/>
        <v>97</v>
      </c>
      <c r="AE1240" s="32" t="str">
        <f t="shared" si="532"/>
        <v>NA</v>
      </c>
      <c r="AF1240" s="32">
        <f t="shared" si="539"/>
        <v>12</v>
      </c>
      <c r="AG1240" s="40">
        <v>12</v>
      </c>
      <c r="AH1240" s="32" t="s">
        <v>9</v>
      </c>
      <c r="AI1240" s="40" t="s">
        <v>8</v>
      </c>
      <c r="AJ1240" s="32" t="s">
        <v>9</v>
      </c>
      <c r="AK1240" s="40" t="s">
        <v>8</v>
      </c>
      <c r="AL1240" s="32" t="s">
        <v>9</v>
      </c>
      <c r="AM1240" s="32">
        <f t="shared" si="540"/>
        <v>12</v>
      </c>
      <c r="AN1240" s="40">
        <f t="shared" si="541"/>
        <v>12</v>
      </c>
      <c r="AO1240" s="31" t="s">
        <v>2844</v>
      </c>
      <c r="AP1240" s="31">
        <v>2019</v>
      </c>
      <c r="AQ1240" s="31" t="s">
        <v>1845</v>
      </c>
      <c r="AR1240" s="31" t="s">
        <v>71</v>
      </c>
      <c r="AS1240" s="31" t="s">
        <v>1991</v>
      </c>
      <c r="AT1240" s="31" t="s">
        <v>412</v>
      </c>
      <c r="AU1240" s="114" t="str">
        <f t="shared" si="534"/>
        <v>Murata, K., 2019</v>
      </c>
      <c r="AV1240" s="34"/>
      <c r="AW1240" s="43" t="s">
        <v>1706</v>
      </c>
    </row>
    <row r="1241" spans="1:49" x14ac:dyDescent="0.3">
      <c r="A1241" s="31" t="s">
        <v>2439</v>
      </c>
      <c r="B1241" s="40">
        <v>0.2</v>
      </c>
      <c r="C1241" s="83" t="s">
        <v>8</v>
      </c>
      <c r="D1241" s="31" t="str">
        <f t="shared" si="533"/>
        <v>NA</v>
      </c>
      <c r="E1241" s="32">
        <f t="shared" si="536"/>
        <v>0.2</v>
      </c>
      <c r="G1241" s="32" t="s">
        <v>8</v>
      </c>
      <c r="H1241" s="31" t="s">
        <v>997</v>
      </c>
      <c r="I1241" s="31" t="s">
        <v>1993</v>
      </c>
      <c r="J1241" s="31" t="s">
        <v>9</v>
      </c>
      <c r="K1241" s="31">
        <v>773</v>
      </c>
      <c r="L1241" s="31">
        <v>1</v>
      </c>
      <c r="M1241" s="31" t="s">
        <v>24</v>
      </c>
      <c r="N1241" s="31" t="s">
        <v>56</v>
      </c>
      <c r="P1241" s="31" t="s">
        <v>199</v>
      </c>
      <c r="Q1241" s="39">
        <v>7.5</v>
      </c>
      <c r="R1241" s="31" t="str">
        <f t="shared" si="523"/>
        <v>NA</v>
      </c>
      <c r="S1241" s="31">
        <v>3</v>
      </c>
      <c r="T1241" s="31">
        <v>573</v>
      </c>
      <c r="U1241" s="31" t="s">
        <v>1422</v>
      </c>
      <c r="V1241" s="31">
        <v>0.16</v>
      </c>
      <c r="W1241" s="31">
        <v>573</v>
      </c>
      <c r="X1241" s="31" t="s">
        <v>17</v>
      </c>
      <c r="Y1241" s="32">
        <f t="shared" si="537"/>
        <v>1.1619999999999999</v>
      </c>
      <c r="Z1241" s="32" t="str">
        <f t="shared" si="538"/>
        <v>NA</v>
      </c>
      <c r="AA1241" s="32">
        <v>83</v>
      </c>
      <c r="AB1241" s="31" t="s">
        <v>9</v>
      </c>
      <c r="AC1241" s="32" t="str">
        <f t="shared" si="530"/>
        <v>NA</v>
      </c>
      <c r="AD1241" s="32">
        <f t="shared" si="531"/>
        <v>83</v>
      </c>
      <c r="AE1241" s="32" t="str">
        <f t="shared" si="532"/>
        <v>NA</v>
      </c>
      <c r="AF1241" s="32">
        <f t="shared" si="539"/>
        <v>14</v>
      </c>
      <c r="AG1241" s="40">
        <v>14</v>
      </c>
      <c r="AH1241" s="32" t="s">
        <v>9</v>
      </c>
      <c r="AI1241" s="40" t="s">
        <v>8</v>
      </c>
      <c r="AJ1241" s="32" t="s">
        <v>9</v>
      </c>
      <c r="AK1241" s="40" t="s">
        <v>8</v>
      </c>
      <c r="AL1241" s="32" t="s">
        <v>9</v>
      </c>
      <c r="AM1241" s="32">
        <f t="shared" si="540"/>
        <v>14</v>
      </c>
      <c r="AN1241" s="40">
        <f t="shared" si="541"/>
        <v>14</v>
      </c>
      <c r="AO1241" s="31" t="s">
        <v>2844</v>
      </c>
      <c r="AP1241" s="31">
        <v>2019</v>
      </c>
      <c r="AQ1241" s="31" t="s">
        <v>1845</v>
      </c>
      <c r="AR1241" s="31" t="s">
        <v>71</v>
      </c>
      <c r="AS1241" s="31" t="s">
        <v>1991</v>
      </c>
      <c r="AT1241" s="31" t="s">
        <v>412</v>
      </c>
      <c r="AU1241" s="114" t="str">
        <f t="shared" si="534"/>
        <v>Murata, K., 2019</v>
      </c>
      <c r="AV1241" s="34"/>
      <c r="AW1241" s="43" t="s">
        <v>1706</v>
      </c>
    </row>
    <row r="1242" spans="1:49" x14ac:dyDescent="0.3">
      <c r="A1242" s="31" t="s">
        <v>2439</v>
      </c>
      <c r="B1242" s="40">
        <v>0.5</v>
      </c>
      <c r="C1242" s="83" t="s">
        <v>8</v>
      </c>
      <c r="D1242" s="31" t="str">
        <f t="shared" si="533"/>
        <v>NA</v>
      </c>
      <c r="E1242" s="32">
        <f t="shared" si="536"/>
        <v>0.5</v>
      </c>
      <c r="G1242" s="32" t="s">
        <v>8</v>
      </c>
      <c r="H1242" s="31" t="s">
        <v>997</v>
      </c>
      <c r="I1242" s="31" t="s">
        <v>1993</v>
      </c>
      <c r="J1242" s="31" t="s">
        <v>9</v>
      </c>
      <c r="K1242" s="31">
        <v>773</v>
      </c>
      <c r="L1242" s="31">
        <v>1</v>
      </c>
      <c r="M1242" s="31" t="s">
        <v>24</v>
      </c>
      <c r="N1242" s="31" t="s">
        <v>56</v>
      </c>
      <c r="P1242" s="31" t="s">
        <v>199</v>
      </c>
      <c r="Q1242" s="39">
        <v>7.5</v>
      </c>
      <c r="R1242" s="31" t="str">
        <f t="shared" si="523"/>
        <v>NA</v>
      </c>
      <c r="S1242" s="31">
        <v>3</v>
      </c>
      <c r="T1242" s="31">
        <v>773</v>
      </c>
      <c r="U1242" s="31" t="s">
        <v>1422</v>
      </c>
      <c r="V1242" s="31">
        <v>0.16</v>
      </c>
      <c r="W1242" s="31">
        <v>573</v>
      </c>
      <c r="X1242" s="31" t="s">
        <v>17</v>
      </c>
      <c r="Y1242" s="32">
        <f t="shared" si="537"/>
        <v>1.095</v>
      </c>
      <c r="Z1242" s="32" t="str">
        <f t="shared" si="538"/>
        <v>NA</v>
      </c>
      <c r="AA1242" s="32">
        <v>73</v>
      </c>
      <c r="AB1242" s="31" t="s">
        <v>9</v>
      </c>
      <c r="AC1242" s="32" t="str">
        <f t="shared" si="530"/>
        <v>NA</v>
      </c>
      <c r="AD1242" s="32">
        <f t="shared" si="531"/>
        <v>73</v>
      </c>
      <c r="AE1242" s="32" t="str">
        <f t="shared" si="532"/>
        <v>NA</v>
      </c>
      <c r="AF1242" s="32">
        <f t="shared" si="539"/>
        <v>15</v>
      </c>
      <c r="AG1242" s="40">
        <v>15</v>
      </c>
      <c r="AH1242" s="32" t="s">
        <v>9</v>
      </c>
      <c r="AI1242" s="40" t="s">
        <v>8</v>
      </c>
      <c r="AJ1242" s="32" t="s">
        <v>9</v>
      </c>
      <c r="AK1242" s="40" t="s">
        <v>8</v>
      </c>
      <c r="AL1242" s="32" t="s">
        <v>9</v>
      </c>
      <c r="AM1242" s="32">
        <f t="shared" si="540"/>
        <v>15</v>
      </c>
      <c r="AN1242" s="40">
        <f t="shared" si="541"/>
        <v>15</v>
      </c>
      <c r="AO1242" s="31" t="s">
        <v>2844</v>
      </c>
      <c r="AP1242" s="31">
        <v>2019</v>
      </c>
      <c r="AQ1242" s="31" t="s">
        <v>1845</v>
      </c>
      <c r="AR1242" s="31" t="s">
        <v>71</v>
      </c>
      <c r="AS1242" s="31" t="s">
        <v>1991</v>
      </c>
      <c r="AT1242" s="31" t="s">
        <v>412</v>
      </c>
      <c r="AU1242" s="114" t="str">
        <f t="shared" si="534"/>
        <v>Murata, K., 2019</v>
      </c>
      <c r="AV1242" s="34"/>
      <c r="AW1242" s="43" t="s">
        <v>1706</v>
      </c>
    </row>
    <row r="1243" spans="1:49" x14ac:dyDescent="0.3">
      <c r="A1243" s="31" t="s">
        <v>2439</v>
      </c>
      <c r="B1243" s="40">
        <v>1</v>
      </c>
      <c r="C1243" s="83" t="s">
        <v>8</v>
      </c>
      <c r="D1243" s="31" t="str">
        <f t="shared" si="533"/>
        <v>NA</v>
      </c>
      <c r="E1243" s="32">
        <f t="shared" si="536"/>
        <v>1</v>
      </c>
      <c r="G1243" s="32" t="s">
        <v>8</v>
      </c>
      <c r="H1243" s="31" t="s">
        <v>997</v>
      </c>
      <c r="I1243" s="31" t="s">
        <v>1993</v>
      </c>
      <c r="J1243" s="31" t="s">
        <v>9</v>
      </c>
      <c r="K1243" s="31">
        <v>773</v>
      </c>
      <c r="L1243" s="31">
        <v>1</v>
      </c>
      <c r="M1243" s="31" t="s">
        <v>24</v>
      </c>
      <c r="N1243" s="31" t="s">
        <v>56</v>
      </c>
      <c r="P1243" s="31" t="s">
        <v>199</v>
      </c>
      <c r="Q1243" s="39">
        <v>7.5</v>
      </c>
      <c r="R1243" s="31" t="str">
        <f t="shared" si="523"/>
        <v>NA</v>
      </c>
      <c r="S1243" s="31">
        <v>3</v>
      </c>
      <c r="T1243" s="31">
        <v>773</v>
      </c>
      <c r="U1243" s="31" t="s">
        <v>1422</v>
      </c>
      <c r="V1243" s="31">
        <v>0.16</v>
      </c>
      <c r="W1243" s="31">
        <v>573</v>
      </c>
      <c r="X1243" s="31" t="s">
        <v>17</v>
      </c>
      <c r="Y1243" s="32">
        <f t="shared" si="537"/>
        <v>1.1020000000000001</v>
      </c>
      <c r="Z1243" s="32" t="str">
        <f t="shared" si="538"/>
        <v>NA</v>
      </c>
      <c r="AA1243" s="32">
        <v>29</v>
      </c>
      <c r="AB1243" s="31" t="s">
        <v>9</v>
      </c>
      <c r="AC1243" s="32" t="str">
        <f t="shared" si="530"/>
        <v>NA</v>
      </c>
      <c r="AD1243" s="32">
        <f t="shared" si="531"/>
        <v>29</v>
      </c>
      <c r="AE1243" s="32" t="str">
        <f t="shared" si="532"/>
        <v>NA</v>
      </c>
      <c r="AF1243" s="32">
        <f t="shared" si="539"/>
        <v>38</v>
      </c>
      <c r="AG1243" s="40">
        <v>38</v>
      </c>
      <c r="AH1243" s="32" t="s">
        <v>9</v>
      </c>
      <c r="AI1243" s="40" t="s">
        <v>8</v>
      </c>
      <c r="AJ1243" s="32" t="s">
        <v>9</v>
      </c>
      <c r="AK1243" s="40" t="s">
        <v>8</v>
      </c>
      <c r="AL1243" s="32" t="s">
        <v>9</v>
      </c>
      <c r="AM1243" s="32">
        <f t="shared" si="540"/>
        <v>38</v>
      </c>
      <c r="AN1243" s="40">
        <f t="shared" si="541"/>
        <v>38</v>
      </c>
      <c r="AO1243" s="31" t="s">
        <v>2844</v>
      </c>
      <c r="AP1243" s="31">
        <v>2019</v>
      </c>
      <c r="AQ1243" s="31" t="s">
        <v>1845</v>
      </c>
      <c r="AR1243" s="31" t="s">
        <v>71</v>
      </c>
      <c r="AS1243" s="31" t="s">
        <v>1991</v>
      </c>
      <c r="AT1243" s="31" t="s">
        <v>412</v>
      </c>
      <c r="AU1243" s="114" t="str">
        <f t="shared" si="534"/>
        <v>Murata, K., 2019</v>
      </c>
      <c r="AV1243" s="34"/>
      <c r="AW1243" s="43" t="s">
        <v>1706</v>
      </c>
    </row>
    <row r="1244" spans="1:49" x14ac:dyDescent="0.3">
      <c r="A1244" s="31" t="s">
        <v>2439</v>
      </c>
      <c r="B1244" s="40">
        <v>2</v>
      </c>
      <c r="C1244" s="83" t="s">
        <v>8</v>
      </c>
      <c r="D1244" s="31" t="str">
        <f t="shared" si="533"/>
        <v>NA</v>
      </c>
      <c r="E1244" s="32">
        <f t="shared" si="536"/>
        <v>2</v>
      </c>
      <c r="G1244" s="32" t="s">
        <v>8</v>
      </c>
      <c r="H1244" s="31" t="s">
        <v>997</v>
      </c>
      <c r="I1244" s="31" t="s">
        <v>1993</v>
      </c>
      <c r="J1244" s="31" t="s">
        <v>9</v>
      </c>
      <c r="K1244" s="31">
        <v>773</v>
      </c>
      <c r="L1244" s="31">
        <v>1</v>
      </c>
      <c r="M1244" s="31" t="s">
        <v>24</v>
      </c>
      <c r="N1244" s="31" t="s">
        <v>56</v>
      </c>
      <c r="P1244" s="31" t="s">
        <v>199</v>
      </c>
      <c r="Q1244" s="39">
        <v>7.5</v>
      </c>
      <c r="R1244" s="31" t="str">
        <f t="shared" si="523"/>
        <v>NA</v>
      </c>
      <c r="S1244" s="31">
        <v>3</v>
      </c>
      <c r="T1244" s="31">
        <v>773</v>
      </c>
      <c r="U1244" s="31" t="s">
        <v>1422</v>
      </c>
      <c r="V1244" s="31">
        <v>0.16</v>
      </c>
      <c r="W1244" s="31">
        <v>573</v>
      </c>
      <c r="X1244" s="31" t="s">
        <v>17</v>
      </c>
      <c r="Y1244" s="32">
        <f t="shared" si="537"/>
        <v>1.1340000000000001</v>
      </c>
      <c r="Z1244" s="32" t="str">
        <f t="shared" si="538"/>
        <v>NA</v>
      </c>
      <c r="AA1244" s="32">
        <v>21</v>
      </c>
      <c r="AB1244" s="31" t="s">
        <v>9</v>
      </c>
      <c r="AC1244" s="32" t="str">
        <f t="shared" si="530"/>
        <v>NA</v>
      </c>
      <c r="AD1244" s="32">
        <f t="shared" si="531"/>
        <v>21</v>
      </c>
      <c r="AE1244" s="32" t="str">
        <f t="shared" si="532"/>
        <v>NA</v>
      </c>
      <c r="AF1244" s="32">
        <f t="shared" si="539"/>
        <v>54</v>
      </c>
      <c r="AG1244" s="40">
        <v>54</v>
      </c>
      <c r="AH1244" s="32" t="s">
        <v>9</v>
      </c>
      <c r="AI1244" s="40" t="s">
        <v>8</v>
      </c>
      <c r="AJ1244" s="32" t="s">
        <v>9</v>
      </c>
      <c r="AK1244" s="40" t="s">
        <v>8</v>
      </c>
      <c r="AL1244" s="32" t="s">
        <v>9</v>
      </c>
      <c r="AM1244" s="32">
        <f t="shared" si="540"/>
        <v>54</v>
      </c>
      <c r="AN1244" s="40">
        <f t="shared" si="541"/>
        <v>54</v>
      </c>
      <c r="AO1244" s="31" t="s">
        <v>2844</v>
      </c>
      <c r="AP1244" s="31">
        <v>2019</v>
      </c>
      <c r="AQ1244" s="31" t="s">
        <v>1845</v>
      </c>
      <c r="AR1244" s="31" t="s">
        <v>71</v>
      </c>
      <c r="AS1244" s="31" t="s">
        <v>1991</v>
      </c>
      <c r="AT1244" s="31" t="s">
        <v>412</v>
      </c>
      <c r="AU1244" s="114" t="str">
        <f t="shared" si="534"/>
        <v>Murata, K., 2019</v>
      </c>
      <c r="AV1244" s="34"/>
      <c r="AW1244" s="43" t="s">
        <v>1706</v>
      </c>
    </row>
    <row r="1245" spans="1:49" x14ac:dyDescent="0.3">
      <c r="A1245" s="31" t="s">
        <v>2439</v>
      </c>
      <c r="B1245" s="40">
        <v>2</v>
      </c>
      <c r="C1245" s="83" t="s">
        <v>8</v>
      </c>
      <c r="D1245" s="31" t="str">
        <f t="shared" si="533"/>
        <v>NA</v>
      </c>
      <c r="E1245" s="32">
        <f t="shared" si="536"/>
        <v>2</v>
      </c>
      <c r="G1245" s="32" t="s">
        <v>8</v>
      </c>
      <c r="H1245" s="31" t="s">
        <v>997</v>
      </c>
      <c r="I1245" s="31" t="s">
        <v>1993</v>
      </c>
      <c r="J1245" s="31" t="s">
        <v>9</v>
      </c>
      <c r="K1245" s="31">
        <v>773</v>
      </c>
      <c r="L1245" s="31">
        <v>1</v>
      </c>
      <c r="M1245" s="31" t="s">
        <v>24</v>
      </c>
      <c r="N1245" s="31" t="s">
        <v>56</v>
      </c>
      <c r="P1245" s="31" t="s">
        <v>199</v>
      </c>
      <c r="Q1245" s="39">
        <v>7.5</v>
      </c>
      <c r="R1245" s="31" t="str">
        <f t="shared" si="523"/>
        <v>NA</v>
      </c>
      <c r="S1245" s="31">
        <v>10</v>
      </c>
      <c r="T1245" s="31">
        <v>1073</v>
      </c>
      <c r="U1245" s="31" t="s">
        <v>1422</v>
      </c>
      <c r="V1245" s="31">
        <v>0.16</v>
      </c>
      <c r="W1245" s="31">
        <v>573</v>
      </c>
      <c r="X1245" s="31" t="s">
        <v>17</v>
      </c>
      <c r="Y1245" s="32">
        <f t="shared" si="537"/>
        <v>1.095</v>
      </c>
      <c r="Z1245" s="32" t="str">
        <f t="shared" si="538"/>
        <v>NA</v>
      </c>
      <c r="AA1245" s="32">
        <v>15</v>
      </c>
      <c r="AB1245" s="31" t="s">
        <v>9</v>
      </c>
      <c r="AC1245" s="32" t="str">
        <f t="shared" si="530"/>
        <v>NA</v>
      </c>
      <c r="AD1245" s="32">
        <f t="shared" si="531"/>
        <v>15</v>
      </c>
      <c r="AE1245" s="32" t="str">
        <f t="shared" si="532"/>
        <v>NA</v>
      </c>
      <c r="AF1245" s="32">
        <f t="shared" si="539"/>
        <v>73</v>
      </c>
      <c r="AG1245" s="40">
        <v>73</v>
      </c>
      <c r="AH1245" s="32" t="s">
        <v>9</v>
      </c>
      <c r="AI1245" s="40" t="s">
        <v>8</v>
      </c>
      <c r="AJ1245" s="32" t="s">
        <v>9</v>
      </c>
      <c r="AK1245" s="40" t="s">
        <v>8</v>
      </c>
      <c r="AL1245" s="32" t="s">
        <v>9</v>
      </c>
      <c r="AM1245" s="32">
        <f t="shared" si="540"/>
        <v>73</v>
      </c>
      <c r="AN1245" s="40">
        <f t="shared" si="541"/>
        <v>73</v>
      </c>
      <c r="AO1245" s="31" t="s">
        <v>2844</v>
      </c>
      <c r="AP1245" s="31">
        <v>2019</v>
      </c>
      <c r="AQ1245" s="31" t="s">
        <v>1845</v>
      </c>
      <c r="AR1245" s="31" t="s">
        <v>71</v>
      </c>
      <c r="AS1245" s="31" t="s">
        <v>1991</v>
      </c>
      <c r="AT1245" s="31" t="s">
        <v>412</v>
      </c>
      <c r="AU1245" s="114" t="str">
        <f t="shared" si="534"/>
        <v>Murata, K., 2019</v>
      </c>
      <c r="AV1245" s="34" t="s">
        <v>1994</v>
      </c>
      <c r="AW1245" s="43" t="s">
        <v>1706</v>
      </c>
    </row>
    <row r="1246" spans="1:49" x14ac:dyDescent="0.3">
      <c r="A1246" s="31" t="s">
        <v>2439</v>
      </c>
      <c r="B1246" s="40">
        <v>2</v>
      </c>
      <c r="C1246" s="83" t="s">
        <v>8</v>
      </c>
      <c r="D1246" s="31" t="str">
        <f t="shared" si="533"/>
        <v>NA</v>
      </c>
      <c r="E1246" s="32">
        <f t="shared" si="536"/>
        <v>2</v>
      </c>
      <c r="G1246" s="32" t="s">
        <v>8</v>
      </c>
      <c r="H1246" s="31" t="s">
        <v>997</v>
      </c>
      <c r="I1246" s="31" t="s">
        <v>1993</v>
      </c>
      <c r="J1246" s="31" t="s">
        <v>9</v>
      </c>
      <c r="K1246" s="31">
        <v>773</v>
      </c>
      <c r="L1246" s="31">
        <v>1</v>
      </c>
      <c r="M1246" s="31" t="s">
        <v>24</v>
      </c>
      <c r="N1246" s="31" t="s">
        <v>56</v>
      </c>
      <c r="P1246" s="31" t="s">
        <v>199</v>
      </c>
      <c r="Q1246" s="39">
        <v>7.5</v>
      </c>
      <c r="R1246" s="31" t="str">
        <f t="shared" si="523"/>
        <v>NA</v>
      </c>
      <c r="S1246" s="31">
        <v>10</v>
      </c>
      <c r="T1246" s="31">
        <v>1123</v>
      </c>
      <c r="U1246" s="31" t="s">
        <v>1422</v>
      </c>
      <c r="V1246" s="31">
        <v>0.16</v>
      </c>
      <c r="W1246" s="31">
        <v>573</v>
      </c>
      <c r="X1246" s="31" t="s">
        <v>17</v>
      </c>
      <c r="Y1246" s="32">
        <f t="shared" si="537"/>
        <v>1.1520000000000001</v>
      </c>
      <c r="Z1246" s="32" t="str">
        <f t="shared" si="538"/>
        <v>NA</v>
      </c>
      <c r="AA1246" s="32">
        <v>8</v>
      </c>
      <c r="AB1246" s="31" t="s">
        <v>9</v>
      </c>
      <c r="AC1246" s="32" t="str">
        <f t="shared" si="530"/>
        <v>NA</v>
      </c>
      <c r="AD1246" s="32">
        <f t="shared" si="531"/>
        <v>8</v>
      </c>
      <c r="AE1246" s="32" t="str">
        <f t="shared" si="532"/>
        <v>NA</v>
      </c>
      <c r="AF1246" s="32">
        <f t="shared" si="539"/>
        <v>144</v>
      </c>
      <c r="AG1246" s="40">
        <v>144</v>
      </c>
      <c r="AH1246" s="32" t="s">
        <v>9</v>
      </c>
      <c r="AI1246" s="40" t="s">
        <v>8</v>
      </c>
      <c r="AJ1246" s="32" t="s">
        <v>9</v>
      </c>
      <c r="AK1246" s="40" t="s">
        <v>8</v>
      </c>
      <c r="AL1246" s="32" t="s">
        <v>9</v>
      </c>
      <c r="AM1246" s="32">
        <f t="shared" si="540"/>
        <v>144</v>
      </c>
      <c r="AN1246" s="40">
        <f t="shared" si="541"/>
        <v>144</v>
      </c>
      <c r="AO1246" s="31" t="s">
        <v>2844</v>
      </c>
      <c r="AP1246" s="31">
        <v>2019</v>
      </c>
      <c r="AQ1246" s="31" t="s">
        <v>1845</v>
      </c>
      <c r="AR1246" s="31" t="s">
        <v>71</v>
      </c>
      <c r="AS1246" s="31" t="s">
        <v>1991</v>
      </c>
      <c r="AT1246" s="31" t="s">
        <v>412</v>
      </c>
      <c r="AU1246" s="114" t="str">
        <f t="shared" si="534"/>
        <v>Murata, K., 2019</v>
      </c>
      <c r="AV1246" s="34" t="s">
        <v>1994</v>
      </c>
      <c r="AW1246" s="43" t="s">
        <v>1706</v>
      </c>
    </row>
    <row r="1247" spans="1:49" x14ac:dyDescent="0.3">
      <c r="A1247" s="31" t="s">
        <v>2439</v>
      </c>
      <c r="B1247" s="40">
        <v>2</v>
      </c>
      <c r="C1247" s="83" t="s">
        <v>8</v>
      </c>
      <c r="D1247" s="31" t="str">
        <f t="shared" si="533"/>
        <v>NA</v>
      </c>
      <c r="E1247" s="32">
        <f t="shared" si="536"/>
        <v>2</v>
      </c>
      <c r="G1247" s="32" t="s">
        <v>8</v>
      </c>
      <c r="H1247" s="31" t="s">
        <v>997</v>
      </c>
      <c r="I1247" s="31" t="s">
        <v>1993</v>
      </c>
      <c r="J1247" s="31" t="s">
        <v>9</v>
      </c>
      <c r="K1247" s="31">
        <v>773</v>
      </c>
      <c r="L1247" s="31">
        <v>1</v>
      </c>
      <c r="M1247" s="31" t="s">
        <v>24</v>
      </c>
      <c r="N1247" s="31" t="s">
        <v>56</v>
      </c>
      <c r="P1247" s="31" t="s">
        <v>199</v>
      </c>
      <c r="Q1247" s="39">
        <v>7.5</v>
      </c>
      <c r="R1247" s="31" t="str">
        <f t="shared" si="523"/>
        <v>NA</v>
      </c>
      <c r="S1247" s="31">
        <v>10</v>
      </c>
      <c r="T1247" s="31">
        <v>1173</v>
      </c>
      <c r="U1247" s="31" t="s">
        <v>1422</v>
      </c>
      <c r="V1247" s="31">
        <v>0.16</v>
      </c>
      <c r="W1247" s="31">
        <v>573</v>
      </c>
      <c r="X1247" s="31" t="s">
        <v>17</v>
      </c>
      <c r="Y1247" s="32">
        <f t="shared" si="537"/>
        <v>1.1520000000000001</v>
      </c>
      <c r="Z1247" s="32" t="str">
        <f t="shared" si="538"/>
        <v>NA</v>
      </c>
      <c r="AA1247" s="32">
        <v>6</v>
      </c>
      <c r="AB1247" s="31" t="s">
        <v>9</v>
      </c>
      <c r="AC1247" s="32" t="str">
        <f t="shared" si="530"/>
        <v>NA</v>
      </c>
      <c r="AD1247" s="32">
        <f t="shared" si="531"/>
        <v>6</v>
      </c>
      <c r="AE1247" s="32" t="str">
        <f t="shared" si="532"/>
        <v>NA</v>
      </c>
      <c r="AF1247" s="32">
        <f t="shared" si="539"/>
        <v>192</v>
      </c>
      <c r="AG1247" s="40">
        <v>192</v>
      </c>
      <c r="AH1247" s="32" t="s">
        <v>9</v>
      </c>
      <c r="AI1247" s="40" t="s">
        <v>8</v>
      </c>
      <c r="AJ1247" s="32" t="s">
        <v>9</v>
      </c>
      <c r="AK1247" s="40" t="s">
        <v>8</v>
      </c>
      <c r="AL1247" s="32" t="s">
        <v>9</v>
      </c>
      <c r="AM1247" s="32">
        <f t="shared" si="540"/>
        <v>192</v>
      </c>
      <c r="AN1247" s="40">
        <f t="shared" si="541"/>
        <v>192</v>
      </c>
      <c r="AO1247" s="31" t="s">
        <v>2844</v>
      </c>
      <c r="AP1247" s="31">
        <v>2019</v>
      </c>
      <c r="AQ1247" s="31" t="s">
        <v>1845</v>
      </c>
      <c r="AR1247" s="31" t="s">
        <v>71</v>
      </c>
      <c r="AS1247" s="31" t="s">
        <v>1991</v>
      </c>
      <c r="AT1247" s="31" t="s">
        <v>412</v>
      </c>
      <c r="AU1247" s="114" t="str">
        <f t="shared" si="534"/>
        <v>Murata, K., 2019</v>
      </c>
      <c r="AV1247" s="34" t="s">
        <v>1994</v>
      </c>
      <c r="AW1247" s="43" t="s">
        <v>1706</v>
      </c>
    </row>
    <row r="1248" spans="1:49" x14ac:dyDescent="0.3">
      <c r="A1248" s="31" t="s">
        <v>1996</v>
      </c>
      <c r="B1248" s="40">
        <v>0.5</v>
      </c>
      <c r="C1248" s="83" t="s">
        <v>8</v>
      </c>
      <c r="D1248" s="31" t="str">
        <f t="shared" si="533"/>
        <v>NA</v>
      </c>
      <c r="E1248" s="32">
        <f t="shared" si="536"/>
        <v>0.5</v>
      </c>
      <c r="G1248" s="32" t="s">
        <v>8</v>
      </c>
      <c r="H1248" s="31" t="s">
        <v>998</v>
      </c>
      <c r="I1248" s="31" t="s">
        <v>2000</v>
      </c>
      <c r="J1248" s="31" t="s">
        <v>9</v>
      </c>
      <c r="M1248" s="31" t="s">
        <v>28</v>
      </c>
      <c r="N1248" s="31" t="s">
        <v>1997</v>
      </c>
      <c r="P1248" s="31" t="s">
        <v>199</v>
      </c>
      <c r="R1248" s="31" t="str">
        <f t="shared" si="523"/>
        <v>NA</v>
      </c>
      <c r="S1248" s="31">
        <v>2</v>
      </c>
      <c r="T1248" s="31">
        <v>773</v>
      </c>
      <c r="U1248" s="31" t="s">
        <v>1422</v>
      </c>
      <c r="W1248" s="31">
        <v>573</v>
      </c>
      <c r="X1248" s="31" t="s">
        <v>95</v>
      </c>
      <c r="Y1248" s="32" t="str">
        <f t="shared" si="537"/>
        <v>NA</v>
      </c>
      <c r="Z1248" s="32" t="str">
        <f t="shared" si="538"/>
        <v>NA</v>
      </c>
      <c r="AA1248" s="32">
        <v>22</v>
      </c>
      <c r="AB1248" s="31" t="s">
        <v>9</v>
      </c>
      <c r="AC1248" s="32" t="str">
        <f t="shared" si="530"/>
        <v>NA</v>
      </c>
      <c r="AD1248" s="32">
        <f t="shared" si="531"/>
        <v>22</v>
      </c>
      <c r="AE1248" s="32">
        <f t="shared" si="532"/>
        <v>49.545454545454547</v>
      </c>
      <c r="AF1248" s="32">
        <f t="shared" si="539"/>
        <v>49.545454545454547</v>
      </c>
      <c r="AG1248" s="40" t="s">
        <v>8</v>
      </c>
      <c r="AH1248" s="32" t="s">
        <v>9</v>
      </c>
      <c r="AI1248" s="40" t="s">
        <v>8</v>
      </c>
      <c r="AJ1248" s="32" t="s">
        <v>9</v>
      </c>
      <c r="AK1248" s="40" t="s">
        <v>8</v>
      </c>
      <c r="AL1248" s="32" t="s">
        <v>9</v>
      </c>
      <c r="AM1248" s="32">
        <f t="shared" si="540"/>
        <v>49.545454545454547</v>
      </c>
      <c r="AN1248" s="40">
        <f t="shared" si="541"/>
        <v>49.545454545454547</v>
      </c>
      <c r="AO1248" s="31" t="s">
        <v>2844</v>
      </c>
      <c r="AP1248" s="31">
        <v>2010</v>
      </c>
      <c r="AQ1248" s="31" t="s">
        <v>499</v>
      </c>
      <c r="AR1248" s="31" t="s">
        <v>131</v>
      </c>
      <c r="AS1248" s="31" t="s">
        <v>2003</v>
      </c>
      <c r="AT1248" s="31" t="s">
        <v>133</v>
      </c>
      <c r="AU1248" s="114" t="str">
        <f t="shared" si="534"/>
        <v>Amairia, C., 2010</v>
      </c>
      <c r="AV1248" s="34"/>
    </row>
    <row r="1249" spans="1:48" x14ac:dyDescent="0.3">
      <c r="A1249" s="31" t="s">
        <v>1996</v>
      </c>
      <c r="B1249" s="40">
        <v>0.5</v>
      </c>
      <c r="C1249" s="83" t="s">
        <v>8</v>
      </c>
      <c r="D1249" s="31" t="str">
        <f t="shared" si="533"/>
        <v>NA</v>
      </c>
      <c r="E1249" s="32">
        <f t="shared" si="536"/>
        <v>0.5</v>
      </c>
      <c r="G1249" s="32" t="s">
        <v>8</v>
      </c>
      <c r="H1249" s="31" t="s">
        <v>998</v>
      </c>
      <c r="I1249" s="31" t="s">
        <v>1998</v>
      </c>
      <c r="J1249" s="31" t="s">
        <v>9</v>
      </c>
      <c r="M1249" s="31" t="s">
        <v>28</v>
      </c>
      <c r="N1249" s="31" t="s">
        <v>1997</v>
      </c>
      <c r="P1249" s="31" t="s">
        <v>199</v>
      </c>
      <c r="R1249" s="31" t="str">
        <f t="shared" si="523"/>
        <v>NA</v>
      </c>
      <c r="S1249" s="31">
        <v>2</v>
      </c>
      <c r="T1249" s="31">
        <v>773</v>
      </c>
      <c r="U1249" s="31" t="s">
        <v>1422</v>
      </c>
      <c r="W1249" s="31">
        <v>573</v>
      </c>
      <c r="X1249" s="31" t="s">
        <v>95</v>
      </c>
      <c r="Y1249" s="32" t="str">
        <f t="shared" si="537"/>
        <v>NA</v>
      </c>
      <c r="Z1249" s="32" t="str">
        <f t="shared" si="538"/>
        <v>NA</v>
      </c>
      <c r="AA1249" s="32">
        <v>5</v>
      </c>
      <c r="AB1249" s="31" t="s">
        <v>9</v>
      </c>
      <c r="AC1249" s="32" t="str">
        <f t="shared" si="530"/>
        <v>NA</v>
      </c>
      <c r="AD1249" s="32">
        <f t="shared" si="531"/>
        <v>5</v>
      </c>
      <c r="AE1249" s="32">
        <f t="shared" si="532"/>
        <v>218</v>
      </c>
      <c r="AF1249" s="32">
        <f t="shared" si="539"/>
        <v>218</v>
      </c>
      <c r="AG1249" s="40" t="s">
        <v>8</v>
      </c>
      <c r="AH1249" s="32" t="s">
        <v>9</v>
      </c>
      <c r="AI1249" s="40" t="s">
        <v>8</v>
      </c>
      <c r="AJ1249" s="32" t="s">
        <v>9</v>
      </c>
      <c r="AK1249" s="40" t="s">
        <v>8</v>
      </c>
      <c r="AL1249" s="32" t="s">
        <v>9</v>
      </c>
      <c r="AM1249" s="32">
        <f t="shared" si="540"/>
        <v>218</v>
      </c>
      <c r="AN1249" s="40">
        <f t="shared" si="541"/>
        <v>218</v>
      </c>
      <c r="AO1249" s="31" t="s">
        <v>2844</v>
      </c>
      <c r="AP1249" s="31">
        <v>2010</v>
      </c>
      <c r="AQ1249" s="31" t="s">
        <v>499</v>
      </c>
      <c r="AR1249" s="31" t="s">
        <v>131</v>
      </c>
      <c r="AS1249" s="31" t="s">
        <v>2003</v>
      </c>
      <c r="AT1249" s="31" t="s">
        <v>133</v>
      </c>
      <c r="AU1249" s="114" t="str">
        <f t="shared" si="534"/>
        <v>Amairia, C., 2010</v>
      </c>
      <c r="AV1249" s="34"/>
    </row>
    <row r="1250" spans="1:48" x14ac:dyDescent="0.3">
      <c r="A1250" s="31" t="s">
        <v>1996</v>
      </c>
      <c r="B1250" s="40">
        <v>0.5</v>
      </c>
      <c r="C1250" s="83" t="s">
        <v>8</v>
      </c>
      <c r="D1250" s="31" t="str">
        <f t="shared" si="533"/>
        <v>NA</v>
      </c>
      <c r="E1250" s="32">
        <f t="shared" si="536"/>
        <v>0.5</v>
      </c>
      <c r="G1250" s="32" t="s">
        <v>8</v>
      </c>
      <c r="H1250" s="31" t="s">
        <v>998</v>
      </c>
      <c r="I1250" s="31" t="s">
        <v>1999</v>
      </c>
      <c r="J1250" s="31" t="s">
        <v>9</v>
      </c>
      <c r="M1250" s="31" t="s">
        <v>28</v>
      </c>
      <c r="N1250" s="31" t="s">
        <v>1997</v>
      </c>
      <c r="P1250" s="31" t="s">
        <v>199</v>
      </c>
      <c r="R1250" s="31" t="str">
        <f t="shared" si="523"/>
        <v>NA</v>
      </c>
      <c r="S1250" s="31">
        <v>2</v>
      </c>
      <c r="T1250" s="31">
        <v>773</v>
      </c>
      <c r="U1250" s="31" t="s">
        <v>1422</v>
      </c>
      <c r="W1250" s="31">
        <v>573</v>
      </c>
      <c r="X1250" s="31" t="s">
        <v>95</v>
      </c>
      <c r="Y1250" s="32" t="str">
        <f t="shared" si="537"/>
        <v>NA</v>
      </c>
      <c r="Z1250" s="32" t="str">
        <f t="shared" si="538"/>
        <v>NA</v>
      </c>
      <c r="AA1250" s="32">
        <v>8</v>
      </c>
      <c r="AB1250" s="31" t="s">
        <v>9</v>
      </c>
      <c r="AC1250" s="32" t="str">
        <f t="shared" si="530"/>
        <v>NA</v>
      </c>
      <c r="AD1250" s="32">
        <f t="shared" si="531"/>
        <v>8</v>
      </c>
      <c r="AE1250" s="32">
        <f t="shared" si="532"/>
        <v>136.25</v>
      </c>
      <c r="AF1250" s="32">
        <f t="shared" si="539"/>
        <v>136.25</v>
      </c>
      <c r="AG1250" s="40" t="s">
        <v>8</v>
      </c>
      <c r="AH1250" s="32" t="s">
        <v>9</v>
      </c>
      <c r="AI1250" s="40" t="s">
        <v>8</v>
      </c>
      <c r="AJ1250" s="32" t="s">
        <v>9</v>
      </c>
      <c r="AK1250" s="40" t="s">
        <v>8</v>
      </c>
      <c r="AL1250" s="32" t="s">
        <v>9</v>
      </c>
      <c r="AM1250" s="32">
        <f t="shared" si="540"/>
        <v>136.25</v>
      </c>
      <c r="AN1250" s="40">
        <f t="shared" si="541"/>
        <v>136.25</v>
      </c>
      <c r="AO1250" s="31" t="s">
        <v>2844</v>
      </c>
      <c r="AP1250" s="31">
        <v>2010</v>
      </c>
      <c r="AQ1250" s="31" t="s">
        <v>499</v>
      </c>
      <c r="AR1250" s="31" t="s">
        <v>131</v>
      </c>
      <c r="AS1250" s="31" t="s">
        <v>2003</v>
      </c>
      <c r="AT1250" s="31" t="s">
        <v>133</v>
      </c>
      <c r="AU1250" s="114" t="str">
        <f t="shared" si="534"/>
        <v>Amairia, C., 2010</v>
      </c>
    </row>
    <row r="1251" spans="1:48" x14ac:dyDescent="0.3">
      <c r="A1251" s="31" t="s">
        <v>1996</v>
      </c>
      <c r="B1251" s="40">
        <v>0.5</v>
      </c>
      <c r="C1251" s="83" t="s">
        <v>8</v>
      </c>
      <c r="D1251" s="31" t="str">
        <f t="shared" si="533"/>
        <v>NA</v>
      </c>
      <c r="E1251" s="32">
        <f t="shared" si="536"/>
        <v>0.5</v>
      </c>
      <c r="G1251" s="32" t="s">
        <v>8</v>
      </c>
      <c r="H1251" s="31" t="s">
        <v>1414</v>
      </c>
      <c r="I1251" s="31" t="s">
        <v>2001</v>
      </c>
      <c r="J1251" s="31" t="s">
        <v>9</v>
      </c>
      <c r="M1251" s="31" t="s">
        <v>28</v>
      </c>
      <c r="N1251" s="31" t="s">
        <v>1997</v>
      </c>
      <c r="P1251" s="31" t="s">
        <v>199</v>
      </c>
      <c r="R1251" s="31" t="str">
        <f t="shared" si="523"/>
        <v>NA</v>
      </c>
      <c r="S1251" s="31">
        <v>2</v>
      </c>
      <c r="T1251" s="31">
        <v>773</v>
      </c>
      <c r="U1251" s="31" t="s">
        <v>1422</v>
      </c>
      <c r="W1251" s="31">
        <v>573</v>
      </c>
      <c r="X1251" s="31" t="s">
        <v>95</v>
      </c>
      <c r="Y1251" s="32" t="str">
        <f t="shared" si="537"/>
        <v>NA</v>
      </c>
      <c r="Z1251" s="32" t="str">
        <f t="shared" si="538"/>
        <v>NA</v>
      </c>
      <c r="AA1251" s="32">
        <v>10</v>
      </c>
      <c r="AB1251" s="31" t="s">
        <v>9</v>
      </c>
      <c r="AC1251" s="32" t="str">
        <f t="shared" si="530"/>
        <v>NA</v>
      </c>
      <c r="AD1251" s="32">
        <f t="shared" si="531"/>
        <v>10</v>
      </c>
      <c r="AE1251" s="32">
        <f t="shared" si="532"/>
        <v>109</v>
      </c>
      <c r="AF1251" s="32">
        <f t="shared" si="539"/>
        <v>109</v>
      </c>
      <c r="AG1251" s="40" t="s">
        <v>8</v>
      </c>
      <c r="AH1251" s="32" t="s">
        <v>9</v>
      </c>
      <c r="AI1251" s="40" t="s">
        <v>8</v>
      </c>
      <c r="AJ1251" s="32" t="s">
        <v>9</v>
      </c>
      <c r="AK1251" s="40" t="s">
        <v>8</v>
      </c>
      <c r="AL1251" s="32" t="s">
        <v>9</v>
      </c>
      <c r="AM1251" s="32">
        <f t="shared" si="540"/>
        <v>109</v>
      </c>
      <c r="AN1251" s="40">
        <f t="shared" si="541"/>
        <v>109</v>
      </c>
      <c r="AO1251" s="31" t="s">
        <v>2844</v>
      </c>
      <c r="AP1251" s="31">
        <v>2010</v>
      </c>
      <c r="AQ1251" s="31" t="s">
        <v>499</v>
      </c>
      <c r="AR1251" s="31" t="s">
        <v>131</v>
      </c>
      <c r="AS1251" s="31" t="s">
        <v>2003</v>
      </c>
      <c r="AT1251" s="31" t="s">
        <v>133</v>
      </c>
      <c r="AU1251" s="114" t="str">
        <f t="shared" si="534"/>
        <v>Amairia, C., 2010</v>
      </c>
    </row>
    <row r="1252" spans="1:48" x14ac:dyDescent="0.3">
      <c r="A1252" s="31" t="s">
        <v>1996</v>
      </c>
      <c r="B1252" s="40">
        <v>0.5</v>
      </c>
      <c r="C1252" s="83" t="s">
        <v>8</v>
      </c>
      <c r="D1252" s="31" t="str">
        <f t="shared" si="533"/>
        <v>NA</v>
      </c>
      <c r="E1252" s="32">
        <f t="shared" si="536"/>
        <v>0.5</v>
      </c>
      <c r="G1252" s="32" t="s">
        <v>8</v>
      </c>
      <c r="H1252" s="31" t="s">
        <v>15</v>
      </c>
      <c r="I1252" s="31" t="s">
        <v>2002</v>
      </c>
      <c r="J1252" s="31" t="s">
        <v>9</v>
      </c>
      <c r="M1252" s="31" t="s">
        <v>28</v>
      </c>
      <c r="N1252" s="31" t="s">
        <v>1997</v>
      </c>
      <c r="P1252" s="31" t="s">
        <v>199</v>
      </c>
      <c r="R1252" s="31" t="str">
        <f t="shared" si="523"/>
        <v>NA</v>
      </c>
      <c r="S1252" s="31">
        <v>2</v>
      </c>
      <c r="T1252" s="31">
        <v>773</v>
      </c>
      <c r="U1252" s="31" t="s">
        <v>1422</v>
      </c>
      <c r="W1252" s="31">
        <v>573</v>
      </c>
      <c r="X1252" s="31" t="s">
        <v>95</v>
      </c>
      <c r="Y1252" s="32" t="str">
        <f t="shared" si="537"/>
        <v>NA</v>
      </c>
      <c r="Z1252" s="32" t="str">
        <f t="shared" si="538"/>
        <v>NA</v>
      </c>
      <c r="AA1252" s="32">
        <v>10</v>
      </c>
      <c r="AB1252" s="31" t="s">
        <v>9</v>
      </c>
      <c r="AC1252" s="32" t="str">
        <f t="shared" si="530"/>
        <v>NA</v>
      </c>
      <c r="AD1252" s="32">
        <f t="shared" si="531"/>
        <v>10</v>
      </c>
      <c r="AE1252" s="32">
        <f t="shared" si="532"/>
        <v>109</v>
      </c>
      <c r="AF1252" s="32">
        <f t="shared" si="539"/>
        <v>109</v>
      </c>
      <c r="AG1252" s="40" t="s">
        <v>8</v>
      </c>
      <c r="AH1252" s="32" t="s">
        <v>9</v>
      </c>
      <c r="AI1252" s="40" t="s">
        <v>8</v>
      </c>
      <c r="AJ1252" s="32" t="s">
        <v>9</v>
      </c>
      <c r="AK1252" s="40" t="s">
        <v>8</v>
      </c>
      <c r="AL1252" s="32" t="s">
        <v>9</v>
      </c>
      <c r="AM1252" s="32">
        <f t="shared" si="540"/>
        <v>109</v>
      </c>
      <c r="AN1252" s="40">
        <f t="shared" si="541"/>
        <v>109</v>
      </c>
      <c r="AO1252" s="31" t="s">
        <v>2844</v>
      </c>
      <c r="AP1252" s="31">
        <v>2010</v>
      </c>
      <c r="AQ1252" s="31" t="s">
        <v>499</v>
      </c>
      <c r="AR1252" s="31" t="s">
        <v>131</v>
      </c>
      <c r="AS1252" s="31" t="s">
        <v>2003</v>
      </c>
      <c r="AT1252" s="31" t="s">
        <v>133</v>
      </c>
      <c r="AU1252" s="114" t="str">
        <f t="shared" si="534"/>
        <v>Amairia, C., 2010</v>
      </c>
    </row>
    <row r="1253" spans="1:48" x14ac:dyDescent="0.3">
      <c r="A1253" s="31" t="s">
        <v>1996</v>
      </c>
      <c r="B1253" s="40">
        <v>0.5</v>
      </c>
      <c r="C1253" s="83" t="s">
        <v>8</v>
      </c>
      <c r="D1253" s="31" t="str">
        <f t="shared" si="533"/>
        <v>NA</v>
      </c>
      <c r="E1253" s="32">
        <f t="shared" si="536"/>
        <v>0.5</v>
      </c>
      <c r="G1253" s="32" t="s">
        <v>8</v>
      </c>
      <c r="H1253" s="31" t="s">
        <v>998</v>
      </c>
      <c r="I1253" s="31" t="s">
        <v>2000</v>
      </c>
      <c r="J1253" s="31" t="s">
        <v>9</v>
      </c>
      <c r="M1253" s="31" t="s">
        <v>28</v>
      </c>
      <c r="N1253" s="31" t="s">
        <v>1997</v>
      </c>
      <c r="P1253" s="31" t="s">
        <v>199</v>
      </c>
      <c r="R1253" s="31" t="str">
        <f t="shared" si="523"/>
        <v>NA</v>
      </c>
      <c r="S1253" s="31">
        <v>2</v>
      </c>
      <c r="T1253" s="31">
        <v>973</v>
      </c>
      <c r="U1253" s="31" t="s">
        <v>1422</v>
      </c>
      <c r="W1253" s="31">
        <v>573</v>
      </c>
      <c r="X1253" s="31" t="s">
        <v>95</v>
      </c>
      <c r="Y1253" s="32" t="str">
        <f t="shared" si="537"/>
        <v>NA</v>
      </c>
      <c r="Z1253" s="32" t="str">
        <f t="shared" si="538"/>
        <v>NA</v>
      </c>
      <c r="AA1253" s="32">
        <v>21</v>
      </c>
      <c r="AB1253" s="31" t="s">
        <v>9</v>
      </c>
      <c r="AC1253" s="32" t="str">
        <f t="shared" si="530"/>
        <v>NA</v>
      </c>
      <c r="AD1253" s="32">
        <f t="shared" si="531"/>
        <v>21</v>
      </c>
      <c r="AE1253" s="32">
        <f t="shared" si="532"/>
        <v>51.904761904761905</v>
      </c>
      <c r="AF1253" s="32">
        <f t="shared" si="539"/>
        <v>51.904761904761905</v>
      </c>
      <c r="AG1253" s="40" t="s">
        <v>8</v>
      </c>
      <c r="AH1253" s="32" t="s">
        <v>9</v>
      </c>
      <c r="AI1253" s="40" t="s">
        <v>8</v>
      </c>
      <c r="AJ1253" s="32" t="s">
        <v>9</v>
      </c>
      <c r="AK1253" s="40" t="s">
        <v>8</v>
      </c>
      <c r="AL1253" s="32" t="s">
        <v>9</v>
      </c>
      <c r="AM1253" s="32">
        <f t="shared" si="540"/>
        <v>51.904761904761905</v>
      </c>
      <c r="AN1253" s="40">
        <f t="shared" si="541"/>
        <v>51.904761904761905</v>
      </c>
      <c r="AO1253" s="31" t="s">
        <v>2844</v>
      </c>
      <c r="AP1253" s="31">
        <v>2010</v>
      </c>
      <c r="AQ1253" s="31" t="s">
        <v>499</v>
      </c>
      <c r="AR1253" s="31" t="s">
        <v>131</v>
      </c>
      <c r="AS1253" s="31" t="s">
        <v>2003</v>
      </c>
      <c r="AT1253" s="31" t="s">
        <v>133</v>
      </c>
      <c r="AU1253" s="114" t="str">
        <f t="shared" si="534"/>
        <v>Amairia, C., 2010</v>
      </c>
      <c r="AV1253" s="34"/>
    </row>
    <row r="1254" spans="1:48" x14ac:dyDescent="0.3">
      <c r="A1254" s="31" t="s">
        <v>1996</v>
      </c>
      <c r="B1254" s="40">
        <v>0.5</v>
      </c>
      <c r="C1254" s="83" t="s">
        <v>8</v>
      </c>
      <c r="D1254" s="31" t="str">
        <f t="shared" si="533"/>
        <v>NA</v>
      </c>
      <c r="E1254" s="32">
        <f t="shared" si="536"/>
        <v>0.5</v>
      </c>
      <c r="G1254" s="32" t="s">
        <v>8</v>
      </c>
      <c r="H1254" s="31" t="s">
        <v>998</v>
      </c>
      <c r="I1254" s="31" t="s">
        <v>1998</v>
      </c>
      <c r="J1254" s="31" t="s">
        <v>9</v>
      </c>
      <c r="M1254" s="31" t="s">
        <v>28</v>
      </c>
      <c r="N1254" s="31" t="s">
        <v>1997</v>
      </c>
      <c r="P1254" s="31" t="s">
        <v>199</v>
      </c>
      <c r="R1254" s="31" t="str">
        <f t="shared" si="523"/>
        <v>NA</v>
      </c>
      <c r="S1254" s="31">
        <v>2</v>
      </c>
      <c r="T1254" s="31">
        <v>973</v>
      </c>
      <c r="U1254" s="31" t="s">
        <v>1422</v>
      </c>
      <c r="W1254" s="31">
        <v>573</v>
      </c>
      <c r="X1254" s="31" t="s">
        <v>95</v>
      </c>
      <c r="Y1254" s="32" t="str">
        <f t="shared" si="537"/>
        <v>NA</v>
      </c>
      <c r="Z1254" s="32" t="str">
        <f t="shared" si="538"/>
        <v>NA</v>
      </c>
      <c r="AA1254" s="32">
        <v>10</v>
      </c>
      <c r="AB1254" s="31" t="s">
        <v>9</v>
      </c>
      <c r="AC1254" s="32" t="str">
        <f t="shared" si="530"/>
        <v>NA</v>
      </c>
      <c r="AD1254" s="32">
        <f t="shared" si="531"/>
        <v>10</v>
      </c>
      <c r="AE1254" s="32">
        <f t="shared" si="532"/>
        <v>109</v>
      </c>
      <c r="AF1254" s="32">
        <f t="shared" si="539"/>
        <v>109</v>
      </c>
      <c r="AG1254" s="40" t="s">
        <v>8</v>
      </c>
      <c r="AH1254" s="32" t="s">
        <v>9</v>
      </c>
      <c r="AI1254" s="40" t="s">
        <v>8</v>
      </c>
      <c r="AJ1254" s="32" t="s">
        <v>9</v>
      </c>
      <c r="AK1254" s="40" t="s">
        <v>8</v>
      </c>
      <c r="AL1254" s="32" t="s">
        <v>9</v>
      </c>
      <c r="AM1254" s="32">
        <f t="shared" si="540"/>
        <v>109</v>
      </c>
      <c r="AN1254" s="40">
        <f t="shared" si="541"/>
        <v>109</v>
      </c>
      <c r="AO1254" s="31" t="s">
        <v>2844</v>
      </c>
      <c r="AP1254" s="31">
        <v>2010</v>
      </c>
      <c r="AQ1254" s="31" t="s">
        <v>499</v>
      </c>
      <c r="AR1254" s="31" t="s">
        <v>131</v>
      </c>
      <c r="AS1254" s="31" t="s">
        <v>2003</v>
      </c>
      <c r="AT1254" s="31" t="s">
        <v>133</v>
      </c>
      <c r="AU1254" s="114" t="str">
        <f t="shared" si="534"/>
        <v>Amairia, C., 2010</v>
      </c>
      <c r="AV1254" s="34"/>
    </row>
    <row r="1255" spans="1:48" x14ac:dyDescent="0.3">
      <c r="A1255" s="31" t="s">
        <v>1996</v>
      </c>
      <c r="B1255" s="40">
        <v>0.5</v>
      </c>
      <c r="C1255" s="83" t="s">
        <v>8</v>
      </c>
      <c r="D1255" s="31" t="str">
        <f t="shared" si="533"/>
        <v>NA</v>
      </c>
      <c r="E1255" s="32">
        <f t="shared" si="536"/>
        <v>0.5</v>
      </c>
      <c r="G1255" s="32" t="s">
        <v>8</v>
      </c>
      <c r="H1255" s="31" t="s">
        <v>998</v>
      </c>
      <c r="I1255" s="31" t="s">
        <v>1999</v>
      </c>
      <c r="J1255" s="31" t="s">
        <v>9</v>
      </c>
      <c r="M1255" s="31" t="s">
        <v>28</v>
      </c>
      <c r="N1255" s="31" t="s">
        <v>1997</v>
      </c>
      <c r="P1255" s="31" t="s">
        <v>199</v>
      </c>
      <c r="R1255" s="31" t="str">
        <f t="shared" si="523"/>
        <v>NA</v>
      </c>
      <c r="S1255" s="31">
        <v>2</v>
      </c>
      <c r="T1255" s="31">
        <v>973</v>
      </c>
      <c r="U1255" s="31" t="s">
        <v>1422</v>
      </c>
      <c r="W1255" s="31">
        <v>573</v>
      </c>
      <c r="X1255" s="31" t="s">
        <v>95</v>
      </c>
      <c r="Y1255" s="32" t="str">
        <f t="shared" si="537"/>
        <v>NA</v>
      </c>
      <c r="Z1255" s="32" t="str">
        <f t="shared" si="538"/>
        <v>NA</v>
      </c>
      <c r="AA1255" s="32">
        <v>16</v>
      </c>
      <c r="AB1255" s="31" t="s">
        <v>9</v>
      </c>
      <c r="AC1255" s="32" t="str">
        <f t="shared" si="530"/>
        <v>NA</v>
      </c>
      <c r="AD1255" s="32">
        <f t="shared" si="531"/>
        <v>16</v>
      </c>
      <c r="AE1255" s="32">
        <f t="shared" si="532"/>
        <v>68.125</v>
      </c>
      <c r="AF1255" s="32">
        <f t="shared" si="539"/>
        <v>68.125</v>
      </c>
      <c r="AG1255" s="40" t="s">
        <v>8</v>
      </c>
      <c r="AH1255" s="32" t="s">
        <v>9</v>
      </c>
      <c r="AI1255" s="40" t="s">
        <v>8</v>
      </c>
      <c r="AJ1255" s="32" t="s">
        <v>9</v>
      </c>
      <c r="AK1255" s="40" t="s">
        <v>8</v>
      </c>
      <c r="AL1255" s="32" t="s">
        <v>9</v>
      </c>
      <c r="AM1255" s="32">
        <f t="shared" si="540"/>
        <v>68.125</v>
      </c>
      <c r="AN1255" s="40">
        <f t="shared" si="541"/>
        <v>68.125</v>
      </c>
      <c r="AO1255" s="31" t="s">
        <v>2844</v>
      </c>
      <c r="AP1255" s="31">
        <v>2010</v>
      </c>
      <c r="AQ1255" s="31" t="s">
        <v>499</v>
      </c>
      <c r="AR1255" s="31" t="s">
        <v>131</v>
      </c>
      <c r="AS1255" s="31" t="s">
        <v>2003</v>
      </c>
      <c r="AT1255" s="31" t="s">
        <v>133</v>
      </c>
      <c r="AU1255" s="114" t="str">
        <f t="shared" si="534"/>
        <v>Amairia, C., 2010</v>
      </c>
    </row>
    <row r="1256" spans="1:48" x14ac:dyDescent="0.3">
      <c r="A1256" s="31" t="s">
        <v>1996</v>
      </c>
      <c r="B1256" s="40">
        <v>0.5</v>
      </c>
      <c r="C1256" s="83" t="s">
        <v>8</v>
      </c>
      <c r="D1256" s="31" t="str">
        <f t="shared" si="533"/>
        <v>NA</v>
      </c>
      <c r="E1256" s="32">
        <f t="shared" si="536"/>
        <v>0.5</v>
      </c>
      <c r="G1256" s="32" t="s">
        <v>8</v>
      </c>
      <c r="H1256" s="31" t="s">
        <v>1414</v>
      </c>
      <c r="I1256" s="31" t="s">
        <v>2001</v>
      </c>
      <c r="J1256" s="31" t="s">
        <v>9</v>
      </c>
      <c r="M1256" s="31" t="s">
        <v>28</v>
      </c>
      <c r="N1256" s="31" t="s">
        <v>1997</v>
      </c>
      <c r="P1256" s="31" t="s">
        <v>199</v>
      </c>
      <c r="R1256" s="31" t="str">
        <f t="shared" si="523"/>
        <v>NA</v>
      </c>
      <c r="S1256" s="31">
        <v>2</v>
      </c>
      <c r="T1256" s="31">
        <v>973</v>
      </c>
      <c r="U1256" s="31" t="s">
        <v>1422</v>
      </c>
      <c r="W1256" s="31">
        <v>573</v>
      </c>
      <c r="X1256" s="31" t="s">
        <v>95</v>
      </c>
      <c r="Y1256" s="32" t="str">
        <f t="shared" si="537"/>
        <v>NA</v>
      </c>
      <c r="Z1256" s="32" t="str">
        <f t="shared" si="538"/>
        <v>NA</v>
      </c>
      <c r="AA1256" s="32">
        <v>16</v>
      </c>
      <c r="AB1256" s="31" t="s">
        <v>9</v>
      </c>
      <c r="AC1256" s="32" t="str">
        <f t="shared" si="530"/>
        <v>NA</v>
      </c>
      <c r="AD1256" s="32">
        <f t="shared" si="531"/>
        <v>16</v>
      </c>
      <c r="AE1256" s="32">
        <f t="shared" si="532"/>
        <v>68.125</v>
      </c>
      <c r="AF1256" s="32">
        <f t="shared" si="539"/>
        <v>68.125</v>
      </c>
      <c r="AG1256" s="40" t="s">
        <v>8</v>
      </c>
      <c r="AH1256" s="32" t="s">
        <v>9</v>
      </c>
      <c r="AI1256" s="40" t="s">
        <v>8</v>
      </c>
      <c r="AJ1256" s="32" t="s">
        <v>9</v>
      </c>
      <c r="AK1256" s="40" t="s">
        <v>8</v>
      </c>
      <c r="AL1256" s="32" t="s">
        <v>9</v>
      </c>
      <c r="AM1256" s="32">
        <f t="shared" si="540"/>
        <v>68.125</v>
      </c>
      <c r="AN1256" s="40">
        <f t="shared" si="541"/>
        <v>68.125</v>
      </c>
      <c r="AO1256" s="31" t="s">
        <v>2844</v>
      </c>
      <c r="AP1256" s="31">
        <v>2010</v>
      </c>
      <c r="AQ1256" s="31" t="s">
        <v>499</v>
      </c>
      <c r="AR1256" s="31" t="s">
        <v>131</v>
      </c>
      <c r="AS1256" s="31" t="s">
        <v>2003</v>
      </c>
      <c r="AT1256" s="31" t="s">
        <v>133</v>
      </c>
      <c r="AU1256" s="114" t="str">
        <f t="shared" si="534"/>
        <v>Amairia, C., 2010</v>
      </c>
    </row>
    <row r="1257" spans="1:48" x14ac:dyDescent="0.3">
      <c r="A1257" s="31" t="s">
        <v>1996</v>
      </c>
      <c r="B1257" s="40">
        <v>0.5</v>
      </c>
      <c r="C1257" s="83" t="s">
        <v>8</v>
      </c>
      <c r="D1257" s="31" t="str">
        <f t="shared" si="533"/>
        <v>NA</v>
      </c>
      <c r="E1257" s="32">
        <f t="shared" si="536"/>
        <v>0.5</v>
      </c>
      <c r="G1257" s="32" t="s">
        <v>8</v>
      </c>
      <c r="H1257" s="31" t="s">
        <v>15</v>
      </c>
      <c r="I1257" s="31" t="s">
        <v>2002</v>
      </c>
      <c r="J1257" s="31" t="s">
        <v>9</v>
      </c>
      <c r="M1257" s="31" t="s">
        <v>28</v>
      </c>
      <c r="N1257" s="31" t="s">
        <v>1997</v>
      </c>
      <c r="P1257" s="31" t="s">
        <v>199</v>
      </c>
      <c r="R1257" s="31" t="str">
        <f t="shared" si="523"/>
        <v>NA</v>
      </c>
      <c r="S1257" s="31">
        <v>2</v>
      </c>
      <c r="T1257" s="31">
        <v>973</v>
      </c>
      <c r="U1257" s="31" t="s">
        <v>1422</v>
      </c>
      <c r="W1257" s="31">
        <v>573</v>
      </c>
      <c r="X1257" s="31" t="s">
        <v>95</v>
      </c>
      <c r="Y1257" s="32" t="str">
        <f t="shared" si="537"/>
        <v>NA</v>
      </c>
      <c r="Z1257" s="32" t="str">
        <f t="shared" si="538"/>
        <v>NA</v>
      </c>
      <c r="AA1257" s="32">
        <v>24</v>
      </c>
      <c r="AB1257" s="31" t="s">
        <v>9</v>
      </c>
      <c r="AC1257" s="32" t="str">
        <f t="shared" si="530"/>
        <v>NA</v>
      </c>
      <c r="AD1257" s="32">
        <f t="shared" si="531"/>
        <v>24</v>
      </c>
      <c r="AE1257" s="32">
        <f t="shared" si="532"/>
        <v>45.416666666666664</v>
      </c>
      <c r="AF1257" s="32">
        <f t="shared" si="539"/>
        <v>45.416666666666664</v>
      </c>
      <c r="AG1257" s="40" t="s">
        <v>8</v>
      </c>
      <c r="AH1257" s="32" t="s">
        <v>9</v>
      </c>
      <c r="AI1257" s="40" t="s">
        <v>8</v>
      </c>
      <c r="AJ1257" s="32" t="s">
        <v>9</v>
      </c>
      <c r="AK1257" s="40" t="s">
        <v>8</v>
      </c>
      <c r="AL1257" s="32" t="s">
        <v>9</v>
      </c>
      <c r="AM1257" s="32">
        <f t="shared" si="540"/>
        <v>45.416666666666664</v>
      </c>
      <c r="AN1257" s="40">
        <f t="shared" si="541"/>
        <v>45.416666666666664</v>
      </c>
      <c r="AO1257" s="31" t="s">
        <v>2844</v>
      </c>
      <c r="AP1257" s="31">
        <v>2010</v>
      </c>
      <c r="AQ1257" s="31" t="s">
        <v>499</v>
      </c>
      <c r="AR1257" s="31" t="s">
        <v>131</v>
      </c>
      <c r="AS1257" s="31" t="s">
        <v>2003</v>
      </c>
      <c r="AT1257" s="31" t="s">
        <v>133</v>
      </c>
      <c r="AU1257" s="114" t="str">
        <f t="shared" si="534"/>
        <v>Amairia, C., 2010</v>
      </c>
    </row>
    <row r="1258" spans="1:48" x14ac:dyDescent="0.3">
      <c r="A1258" s="31" t="s">
        <v>14</v>
      </c>
      <c r="B1258" s="40">
        <v>0.5</v>
      </c>
      <c r="C1258" s="83" t="s">
        <v>8</v>
      </c>
      <c r="D1258" s="31" t="str">
        <f t="shared" si="533"/>
        <v>NA</v>
      </c>
      <c r="E1258" s="32">
        <f t="shared" si="536"/>
        <v>0.5</v>
      </c>
      <c r="F1258" s="40">
        <v>1100</v>
      </c>
      <c r="G1258" s="32">
        <f t="shared" ref="G1258:G1292" si="542">IF(AND(B1258="NA",F1258&lt;&gt;"NA"),F1258*100/C1258,F1258*100/B1258)</f>
        <v>220000</v>
      </c>
      <c r="H1258" s="31" t="s">
        <v>63</v>
      </c>
      <c r="I1258" s="31" t="s">
        <v>2007</v>
      </c>
      <c r="J1258" s="31" t="s">
        <v>9</v>
      </c>
      <c r="M1258" s="31" t="s">
        <v>10</v>
      </c>
      <c r="N1258" s="31" t="s">
        <v>1449</v>
      </c>
      <c r="P1258" s="31" t="s">
        <v>199</v>
      </c>
      <c r="R1258" s="31" t="str">
        <f t="shared" si="523"/>
        <v>NA</v>
      </c>
      <c r="U1258" s="31" t="s">
        <v>1422</v>
      </c>
      <c r="V1258" s="31">
        <v>1</v>
      </c>
      <c r="W1258" s="31">
        <v>473</v>
      </c>
      <c r="X1258" s="31" t="s">
        <v>17</v>
      </c>
      <c r="Y1258" s="32">
        <f t="shared" si="537"/>
        <v>1.1520000000000001</v>
      </c>
      <c r="Z1258" s="32" t="str">
        <f t="shared" si="538"/>
        <v>NA</v>
      </c>
      <c r="AA1258" s="32">
        <v>16</v>
      </c>
      <c r="AB1258" s="31" t="s">
        <v>9</v>
      </c>
      <c r="AC1258" s="32" t="str">
        <f t="shared" si="530"/>
        <v>NA</v>
      </c>
      <c r="AD1258" s="32">
        <f t="shared" si="531"/>
        <v>16</v>
      </c>
      <c r="AE1258" s="32" t="str">
        <f t="shared" si="532"/>
        <v>NA</v>
      </c>
      <c r="AF1258" s="32">
        <f t="shared" si="539"/>
        <v>72</v>
      </c>
      <c r="AG1258" s="40">
        <v>72</v>
      </c>
      <c r="AH1258" s="32" t="s">
        <v>9</v>
      </c>
      <c r="AI1258" s="40" t="s">
        <v>8</v>
      </c>
      <c r="AJ1258" s="32" t="s">
        <v>9</v>
      </c>
      <c r="AK1258" s="40">
        <v>65</v>
      </c>
      <c r="AL1258" s="32" t="s">
        <v>9</v>
      </c>
      <c r="AM1258" s="32">
        <f t="shared" si="540"/>
        <v>72</v>
      </c>
      <c r="AN1258" s="40">
        <f t="shared" si="541"/>
        <v>72</v>
      </c>
      <c r="AO1258" s="31" t="s">
        <v>2854</v>
      </c>
      <c r="AP1258" s="31">
        <v>2001</v>
      </c>
      <c r="AQ1258" s="31" t="s">
        <v>2004</v>
      </c>
      <c r="AR1258" s="31" t="s">
        <v>80</v>
      </c>
      <c r="AS1258" s="31" t="s">
        <v>2006</v>
      </c>
      <c r="AT1258" s="31" t="s">
        <v>45</v>
      </c>
      <c r="AU1258" s="114" t="str">
        <f t="shared" si="534"/>
        <v>Neri, G., 2001</v>
      </c>
    </row>
    <row r="1259" spans="1:48" x14ac:dyDescent="0.3">
      <c r="A1259" s="31" t="s">
        <v>14</v>
      </c>
      <c r="B1259" s="40">
        <v>1</v>
      </c>
      <c r="C1259" s="83" t="s">
        <v>8</v>
      </c>
      <c r="D1259" s="31" t="str">
        <f t="shared" si="533"/>
        <v>NA</v>
      </c>
      <c r="E1259" s="32">
        <f t="shared" si="536"/>
        <v>1</v>
      </c>
      <c r="F1259" s="40">
        <v>1100</v>
      </c>
      <c r="G1259" s="32">
        <f t="shared" si="542"/>
        <v>110000</v>
      </c>
      <c r="H1259" s="31" t="s">
        <v>63</v>
      </c>
      <c r="I1259" s="31" t="s">
        <v>2007</v>
      </c>
      <c r="J1259" s="31" t="s">
        <v>9</v>
      </c>
      <c r="M1259" s="31" t="s">
        <v>10</v>
      </c>
      <c r="N1259" s="31" t="s">
        <v>1449</v>
      </c>
      <c r="P1259" s="31" t="s">
        <v>199</v>
      </c>
      <c r="R1259" s="31" t="str">
        <f t="shared" si="523"/>
        <v>NA</v>
      </c>
      <c r="U1259" s="31" t="s">
        <v>1422</v>
      </c>
      <c r="V1259" s="31">
        <v>1</v>
      </c>
      <c r="W1259" s="31">
        <v>473</v>
      </c>
      <c r="X1259" s="31" t="s">
        <v>17</v>
      </c>
      <c r="Y1259" s="32">
        <f t="shared" si="537"/>
        <v>1.1220000000000001</v>
      </c>
      <c r="Z1259" s="32" t="str">
        <f t="shared" si="538"/>
        <v>NA</v>
      </c>
      <c r="AA1259" s="32">
        <v>17</v>
      </c>
      <c r="AB1259" s="31" t="s">
        <v>9</v>
      </c>
      <c r="AC1259" s="32" t="str">
        <f t="shared" si="530"/>
        <v>NA</v>
      </c>
      <c r="AD1259" s="32">
        <f t="shared" si="531"/>
        <v>17</v>
      </c>
      <c r="AE1259" s="32" t="str">
        <f t="shared" si="532"/>
        <v>NA</v>
      </c>
      <c r="AF1259" s="32">
        <f t="shared" si="539"/>
        <v>66</v>
      </c>
      <c r="AG1259" s="40">
        <v>66</v>
      </c>
      <c r="AH1259" s="32" t="s">
        <v>9</v>
      </c>
      <c r="AI1259" s="40" t="s">
        <v>8</v>
      </c>
      <c r="AJ1259" s="32" t="s">
        <v>9</v>
      </c>
      <c r="AK1259" s="40">
        <v>73</v>
      </c>
      <c r="AL1259" s="32" t="s">
        <v>9</v>
      </c>
      <c r="AM1259" s="32">
        <f t="shared" si="540"/>
        <v>66</v>
      </c>
      <c r="AN1259" s="40">
        <f t="shared" si="541"/>
        <v>66</v>
      </c>
      <c r="AO1259" s="31" t="s">
        <v>2854</v>
      </c>
      <c r="AP1259" s="31">
        <v>2001</v>
      </c>
      <c r="AQ1259" s="31" t="s">
        <v>2004</v>
      </c>
      <c r="AR1259" s="31" t="s">
        <v>80</v>
      </c>
      <c r="AS1259" s="31" t="s">
        <v>2006</v>
      </c>
      <c r="AT1259" s="31" t="s">
        <v>45</v>
      </c>
      <c r="AU1259" s="114" t="str">
        <f t="shared" si="534"/>
        <v>Neri, G., 2001</v>
      </c>
    </row>
    <row r="1260" spans="1:48" x14ac:dyDescent="0.3">
      <c r="A1260" s="31" t="s">
        <v>14</v>
      </c>
      <c r="B1260" s="40">
        <v>1</v>
      </c>
      <c r="C1260" s="83" t="s">
        <v>8</v>
      </c>
      <c r="D1260" s="31" t="str">
        <f t="shared" si="533"/>
        <v>NA</v>
      </c>
      <c r="E1260" s="32">
        <f t="shared" si="536"/>
        <v>1</v>
      </c>
      <c r="F1260" s="40">
        <v>1100</v>
      </c>
      <c r="G1260" s="32">
        <f t="shared" si="542"/>
        <v>110000</v>
      </c>
      <c r="H1260" s="31" t="s">
        <v>63</v>
      </c>
      <c r="I1260" s="31" t="s">
        <v>2007</v>
      </c>
      <c r="J1260" s="31" t="s">
        <v>9</v>
      </c>
      <c r="M1260" s="31" t="s">
        <v>10</v>
      </c>
      <c r="N1260" s="31" t="s">
        <v>1449</v>
      </c>
      <c r="P1260" s="31" t="s">
        <v>199</v>
      </c>
      <c r="R1260" s="31" t="str">
        <f t="shared" ref="R1260:R1296" si="543">IF(AND(O1260&lt;&gt;"",Q1260&lt;&gt;""),Q1260-O1260,"NA")</f>
        <v>NA</v>
      </c>
      <c r="U1260" s="31" t="s">
        <v>1422</v>
      </c>
      <c r="V1260" s="31">
        <v>1</v>
      </c>
      <c r="W1260" s="31">
        <v>673</v>
      </c>
      <c r="X1260" s="31" t="s">
        <v>17</v>
      </c>
      <c r="Y1260" s="32">
        <f t="shared" si="537"/>
        <v>1.0920000000000001</v>
      </c>
      <c r="Z1260" s="32" t="str">
        <f t="shared" si="538"/>
        <v>NA</v>
      </c>
      <c r="AA1260" s="32">
        <v>13</v>
      </c>
      <c r="AB1260" s="31" t="s">
        <v>9</v>
      </c>
      <c r="AC1260" s="32" t="str">
        <f t="shared" si="530"/>
        <v>NA</v>
      </c>
      <c r="AD1260" s="32">
        <f t="shared" si="531"/>
        <v>13</v>
      </c>
      <c r="AE1260" s="32" t="str">
        <f t="shared" si="532"/>
        <v>NA</v>
      </c>
      <c r="AF1260" s="32">
        <f t="shared" si="539"/>
        <v>84</v>
      </c>
      <c r="AG1260" s="40">
        <v>84</v>
      </c>
      <c r="AH1260" s="32" t="s">
        <v>9</v>
      </c>
      <c r="AI1260" s="40" t="s">
        <v>8</v>
      </c>
      <c r="AJ1260" s="32" t="s">
        <v>9</v>
      </c>
      <c r="AK1260" s="40">
        <v>101</v>
      </c>
      <c r="AL1260" s="32" t="s">
        <v>9</v>
      </c>
      <c r="AM1260" s="32">
        <f t="shared" si="540"/>
        <v>84</v>
      </c>
      <c r="AN1260" s="40">
        <f t="shared" si="541"/>
        <v>84</v>
      </c>
      <c r="AO1260" s="31" t="s">
        <v>2854</v>
      </c>
      <c r="AP1260" s="31">
        <v>2001</v>
      </c>
      <c r="AQ1260" s="31" t="s">
        <v>2004</v>
      </c>
      <c r="AR1260" s="31" t="s">
        <v>80</v>
      </c>
      <c r="AS1260" s="31" t="s">
        <v>2006</v>
      </c>
      <c r="AT1260" s="31" t="s">
        <v>45</v>
      </c>
      <c r="AU1260" s="114" t="str">
        <f t="shared" si="534"/>
        <v>Neri, G., 2001</v>
      </c>
    </row>
    <row r="1261" spans="1:48" x14ac:dyDescent="0.3">
      <c r="A1261" s="31" t="s">
        <v>14</v>
      </c>
      <c r="B1261" s="40">
        <v>1</v>
      </c>
      <c r="C1261" s="83" t="s">
        <v>8</v>
      </c>
      <c r="D1261" s="31" t="str">
        <f t="shared" si="533"/>
        <v>NA</v>
      </c>
      <c r="E1261" s="32">
        <f t="shared" si="536"/>
        <v>1</v>
      </c>
      <c r="F1261" s="40">
        <v>1100</v>
      </c>
      <c r="G1261" s="32">
        <f t="shared" si="542"/>
        <v>110000</v>
      </c>
      <c r="H1261" s="31" t="s">
        <v>63</v>
      </c>
      <c r="I1261" s="31" t="s">
        <v>2007</v>
      </c>
      <c r="J1261" s="31" t="s">
        <v>9</v>
      </c>
      <c r="M1261" s="31" t="s">
        <v>10</v>
      </c>
      <c r="N1261" s="31" t="s">
        <v>1449</v>
      </c>
      <c r="P1261" s="31" t="s">
        <v>199</v>
      </c>
      <c r="R1261" s="31" t="str">
        <f t="shared" si="543"/>
        <v>NA</v>
      </c>
      <c r="U1261" s="31" t="s">
        <v>1422</v>
      </c>
      <c r="V1261" s="31">
        <v>1</v>
      </c>
      <c r="W1261" s="31">
        <v>873</v>
      </c>
      <c r="X1261" s="31" t="s">
        <v>17</v>
      </c>
      <c r="Y1261" s="32">
        <f t="shared" si="537"/>
        <v>1.07</v>
      </c>
      <c r="Z1261" s="32" t="str">
        <f t="shared" si="538"/>
        <v>NA</v>
      </c>
      <c r="AA1261" s="32">
        <v>1</v>
      </c>
      <c r="AB1261" s="31" t="s">
        <v>9</v>
      </c>
      <c r="AC1261" s="32" t="str">
        <f t="shared" si="530"/>
        <v>NA</v>
      </c>
      <c r="AD1261" s="32">
        <f t="shared" si="531"/>
        <v>1</v>
      </c>
      <c r="AE1261" s="32" t="str">
        <f t="shared" si="532"/>
        <v>NA</v>
      </c>
      <c r="AF1261" s="32">
        <f t="shared" si="539"/>
        <v>1070</v>
      </c>
      <c r="AG1261" s="40">
        <v>1070</v>
      </c>
      <c r="AH1261" s="32" t="s">
        <v>9</v>
      </c>
      <c r="AI1261" s="40" t="s">
        <v>8</v>
      </c>
      <c r="AJ1261" s="32" t="s">
        <v>9</v>
      </c>
      <c r="AK1261" s="40">
        <v>530</v>
      </c>
      <c r="AL1261" s="32" t="s">
        <v>9</v>
      </c>
      <c r="AM1261" s="32">
        <f t="shared" si="540"/>
        <v>1070</v>
      </c>
      <c r="AN1261" s="40">
        <f t="shared" si="541"/>
        <v>1070</v>
      </c>
      <c r="AO1261" s="31" t="s">
        <v>2854</v>
      </c>
      <c r="AP1261" s="31">
        <v>2001</v>
      </c>
      <c r="AQ1261" s="31" t="s">
        <v>2004</v>
      </c>
      <c r="AR1261" s="31" t="s">
        <v>80</v>
      </c>
      <c r="AS1261" s="31" t="s">
        <v>2006</v>
      </c>
      <c r="AT1261" s="31" t="s">
        <v>45</v>
      </c>
      <c r="AU1261" s="114" t="str">
        <f t="shared" si="534"/>
        <v>Neri, G., 2001</v>
      </c>
    </row>
    <row r="1262" spans="1:48" x14ac:dyDescent="0.3">
      <c r="A1262" s="31" t="s">
        <v>14</v>
      </c>
      <c r="B1262" s="40">
        <v>3</v>
      </c>
      <c r="C1262" s="83" t="s">
        <v>8</v>
      </c>
      <c r="D1262" s="31" t="str">
        <f t="shared" si="533"/>
        <v>NA</v>
      </c>
      <c r="E1262" s="32">
        <f t="shared" si="536"/>
        <v>3</v>
      </c>
      <c r="F1262" s="40">
        <v>1100</v>
      </c>
      <c r="G1262" s="32">
        <f t="shared" si="542"/>
        <v>36666.666666666664</v>
      </c>
      <c r="H1262" s="31" t="s">
        <v>63</v>
      </c>
      <c r="I1262" s="31" t="s">
        <v>2007</v>
      </c>
      <c r="J1262" s="31" t="s">
        <v>9</v>
      </c>
      <c r="M1262" s="31" t="s">
        <v>10</v>
      </c>
      <c r="N1262" s="31" t="s">
        <v>1449</v>
      </c>
      <c r="P1262" s="31" t="s">
        <v>199</v>
      </c>
      <c r="R1262" s="31" t="str">
        <f t="shared" si="543"/>
        <v>NA</v>
      </c>
      <c r="U1262" s="31" t="s">
        <v>1422</v>
      </c>
      <c r="V1262" s="31">
        <v>1</v>
      </c>
      <c r="W1262" s="31">
        <v>473</v>
      </c>
      <c r="X1262" s="31" t="s">
        <v>17</v>
      </c>
      <c r="Y1262" s="32">
        <f t="shared" si="537"/>
        <v>1.1160000000000001</v>
      </c>
      <c r="Z1262" s="32" t="str">
        <f t="shared" si="538"/>
        <v>NA</v>
      </c>
      <c r="AA1262" s="32">
        <v>31</v>
      </c>
      <c r="AB1262" s="31" t="s">
        <v>9</v>
      </c>
      <c r="AC1262" s="32" t="str">
        <f t="shared" si="530"/>
        <v>NA</v>
      </c>
      <c r="AD1262" s="32">
        <f t="shared" si="531"/>
        <v>31</v>
      </c>
      <c r="AE1262" s="32" t="str">
        <f t="shared" si="532"/>
        <v>NA</v>
      </c>
      <c r="AF1262" s="32">
        <f t="shared" si="539"/>
        <v>36</v>
      </c>
      <c r="AG1262" s="40">
        <v>36</v>
      </c>
      <c r="AH1262" s="32" t="s">
        <v>9</v>
      </c>
      <c r="AI1262" s="40" t="s">
        <v>8</v>
      </c>
      <c r="AJ1262" s="32" t="s">
        <v>9</v>
      </c>
      <c r="AK1262" s="40">
        <v>39</v>
      </c>
      <c r="AL1262" s="32" t="s">
        <v>9</v>
      </c>
      <c r="AM1262" s="32">
        <f t="shared" si="540"/>
        <v>36</v>
      </c>
      <c r="AN1262" s="40">
        <f t="shared" si="541"/>
        <v>36</v>
      </c>
      <c r="AO1262" s="31" t="s">
        <v>2854</v>
      </c>
      <c r="AP1262" s="31">
        <v>2001</v>
      </c>
      <c r="AQ1262" s="31" t="s">
        <v>2004</v>
      </c>
      <c r="AR1262" s="31" t="s">
        <v>80</v>
      </c>
      <c r="AS1262" s="31" t="s">
        <v>2006</v>
      </c>
      <c r="AT1262" s="31" t="s">
        <v>45</v>
      </c>
      <c r="AU1262" s="114" t="str">
        <f t="shared" si="534"/>
        <v>Neri, G., 2001</v>
      </c>
    </row>
    <row r="1263" spans="1:48" x14ac:dyDescent="0.3">
      <c r="A1263" s="31" t="s">
        <v>14</v>
      </c>
      <c r="B1263" s="40">
        <v>5</v>
      </c>
      <c r="C1263" s="83" t="s">
        <v>8</v>
      </c>
      <c r="D1263" s="31" t="str">
        <f t="shared" si="533"/>
        <v>NA</v>
      </c>
      <c r="E1263" s="32">
        <f t="shared" si="536"/>
        <v>5</v>
      </c>
      <c r="F1263" s="40">
        <v>1100</v>
      </c>
      <c r="G1263" s="32">
        <f t="shared" si="542"/>
        <v>22000</v>
      </c>
      <c r="H1263" s="31" t="s">
        <v>63</v>
      </c>
      <c r="I1263" s="31" t="s">
        <v>2007</v>
      </c>
      <c r="J1263" s="31" t="s">
        <v>9</v>
      </c>
      <c r="M1263" s="31" t="s">
        <v>10</v>
      </c>
      <c r="N1263" s="31" t="s">
        <v>1449</v>
      </c>
      <c r="P1263" s="31" t="s">
        <v>199</v>
      </c>
      <c r="R1263" s="31" t="str">
        <f t="shared" si="543"/>
        <v>NA</v>
      </c>
      <c r="U1263" s="31" t="s">
        <v>1422</v>
      </c>
      <c r="V1263" s="31">
        <v>1</v>
      </c>
      <c r="W1263" s="31">
        <v>473</v>
      </c>
      <c r="X1263" s="31" t="s">
        <v>17</v>
      </c>
      <c r="Y1263" s="32">
        <f t="shared" si="537"/>
        <v>1.107</v>
      </c>
      <c r="Z1263" s="32" t="str">
        <f t="shared" si="538"/>
        <v>NA</v>
      </c>
      <c r="AA1263" s="32">
        <v>27</v>
      </c>
      <c r="AB1263" s="31" t="s">
        <v>9</v>
      </c>
      <c r="AC1263" s="32" t="str">
        <f t="shared" si="530"/>
        <v>NA</v>
      </c>
      <c r="AD1263" s="32">
        <f t="shared" si="531"/>
        <v>27</v>
      </c>
      <c r="AE1263" s="32" t="str">
        <f t="shared" si="532"/>
        <v>NA</v>
      </c>
      <c r="AF1263" s="32">
        <f t="shared" si="539"/>
        <v>41</v>
      </c>
      <c r="AG1263" s="40">
        <v>41</v>
      </c>
      <c r="AH1263" s="32" t="s">
        <v>9</v>
      </c>
      <c r="AI1263" s="40" t="s">
        <v>8</v>
      </c>
      <c r="AJ1263" s="32" t="s">
        <v>9</v>
      </c>
      <c r="AK1263" s="40">
        <v>40</v>
      </c>
      <c r="AL1263" s="32" t="s">
        <v>9</v>
      </c>
      <c r="AM1263" s="32">
        <f t="shared" si="540"/>
        <v>41</v>
      </c>
      <c r="AN1263" s="40">
        <f t="shared" si="541"/>
        <v>41</v>
      </c>
      <c r="AO1263" s="31" t="s">
        <v>2854</v>
      </c>
      <c r="AP1263" s="31">
        <v>2001</v>
      </c>
      <c r="AQ1263" s="31" t="s">
        <v>2004</v>
      </c>
      <c r="AR1263" s="31" t="s">
        <v>80</v>
      </c>
      <c r="AS1263" s="31" t="s">
        <v>2006</v>
      </c>
      <c r="AT1263" s="31" t="s">
        <v>45</v>
      </c>
      <c r="AU1263" s="114" t="str">
        <f t="shared" si="534"/>
        <v>Neri, G., 2001</v>
      </c>
    </row>
    <row r="1264" spans="1:48" x14ac:dyDescent="0.3">
      <c r="A1264" s="31" t="s">
        <v>14</v>
      </c>
      <c r="B1264" s="40">
        <v>5</v>
      </c>
      <c r="C1264" s="83" t="s">
        <v>8</v>
      </c>
      <c r="D1264" s="31" t="str">
        <f t="shared" si="533"/>
        <v>NA</v>
      </c>
      <c r="E1264" s="32">
        <f t="shared" si="536"/>
        <v>5</v>
      </c>
      <c r="F1264" s="40">
        <v>1100</v>
      </c>
      <c r="G1264" s="32">
        <f t="shared" si="542"/>
        <v>22000</v>
      </c>
      <c r="H1264" s="31" t="s">
        <v>63</v>
      </c>
      <c r="I1264" s="31" t="s">
        <v>2007</v>
      </c>
      <c r="J1264" s="31" t="s">
        <v>9</v>
      </c>
      <c r="M1264" s="31" t="s">
        <v>10</v>
      </c>
      <c r="N1264" s="31" t="s">
        <v>1449</v>
      </c>
      <c r="P1264" s="31" t="s">
        <v>199</v>
      </c>
      <c r="R1264" s="31" t="str">
        <f t="shared" si="543"/>
        <v>NA</v>
      </c>
      <c r="U1264" s="31" t="s">
        <v>1422</v>
      </c>
      <c r="V1264" s="31">
        <v>1</v>
      </c>
      <c r="W1264" s="31">
        <v>473</v>
      </c>
      <c r="X1264" s="31" t="s">
        <v>17</v>
      </c>
      <c r="Y1264" s="32">
        <f t="shared" si="537"/>
        <v>1.1400000000000001</v>
      </c>
      <c r="Z1264" s="32" t="str">
        <f t="shared" si="538"/>
        <v>NA</v>
      </c>
      <c r="AA1264" s="32">
        <v>38</v>
      </c>
      <c r="AB1264" s="31" t="s">
        <v>9</v>
      </c>
      <c r="AC1264" s="32" t="str">
        <f t="shared" si="530"/>
        <v>NA</v>
      </c>
      <c r="AD1264" s="32">
        <f t="shared" si="531"/>
        <v>38</v>
      </c>
      <c r="AE1264" s="32" t="str">
        <f t="shared" si="532"/>
        <v>NA</v>
      </c>
      <c r="AF1264" s="32">
        <f t="shared" si="539"/>
        <v>30</v>
      </c>
      <c r="AG1264" s="40">
        <v>30</v>
      </c>
      <c r="AH1264" s="32" t="s">
        <v>9</v>
      </c>
      <c r="AI1264" s="40" t="s">
        <v>8</v>
      </c>
      <c r="AJ1264" s="32" t="s">
        <v>9</v>
      </c>
      <c r="AK1264" s="40">
        <v>32</v>
      </c>
      <c r="AL1264" s="32" t="s">
        <v>9</v>
      </c>
      <c r="AM1264" s="32">
        <f t="shared" si="540"/>
        <v>30</v>
      </c>
      <c r="AN1264" s="40">
        <f t="shared" si="541"/>
        <v>30</v>
      </c>
      <c r="AO1264" s="31" t="s">
        <v>2854</v>
      </c>
      <c r="AP1264" s="31">
        <v>2001</v>
      </c>
      <c r="AQ1264" s="31" t="s">
        <v>2004</v>
      </c>
      <c r="AR1264" s="31" t="s">
        <v>80</v>
      </c>
      <c r="AS1264" s="31" t="s">
        <v>2006</v>
      </c>
      <c r="AT1264" s="31" t="s">
        <v>45</v>
      </c>
      <c r="AU1264" s="114" t="str">
        <f t="shared" si="534"/>
        <v>Neri, G., 2001</v>
      </c>
    </row>
    <row r="1265" spans="1:49" x14ac:dyDescent="0.3">
      <c r="A1265" s="31" t="s">
        <v>14</v>
      </c>
      <c r="B1265" s="40">
        <v>10</v>
      </c>
      <c r="C1265" s="32">
        <v>10.199999999999999</v>
      </c>
      <c r="D1265" s="31">
        <f t="shared" si="533"/>
        <v>1.9999999999999928E-2</v>
      </c>
      <c r="E1265" s="32">
        <f t="shared" ref="E1265:E1276" si="544">IF(B1265="NA",C1265,B1265)</f>
        <v>10</v>
      </c>
      <c r="G1265" s="32" t="s">
        <v>8</v>
      </c>
      <c r="H1265" s="31" t="s">
        <v>7</v>
      </c>
      <c r="I1265" s="31" t="s">
        <v>1966</v>
      </c>
      <c r="J1265" s="31" t="s">
        <v>9</v>
      </c>
      <c r="M1265" s="31" t="s">
        <v>24</v>
      </c>
      <c r="N1265" s="31" t="s">
        <v>1997</v>
      </c>
      <c r="P1265" s="31" t="s">
        <v>199</v>
      </c>
      <c r="R1265" s="31" t="str">
        <f t="shared" si="543"/>
        <v>NA</v>
      </c>
      <c r="U1265" s="31" t="s">
        <v>1422</v>
      </c>
      <c r="V1265" s="31">
        <v>2</v>
      </c>
      <c r="W1265" s="31">
        <v>523</v>
      </c>
      <c r="X1265" s="31" t="s">
        <v>95</v>
      </c>
      <c r="Y1265" s="32" t="str">
        <f>IF(AND(X1265="CO Chemisorption",AA1265&lt;&gt;"NA",AG1265&lt;&gt;"NA"),AA1265*AG1265*0.001,"NA")</f>
        <v>NA</v>
      </c>
      <c r="Z1265" s="32" t="str">
        <f t="shared" ref="Z1265:Z1276" si="545">IF(AND(X1265="H2 Chemisorption",AA1265&lt;&gt;"NA",AG1265&lt;&gt;"NA"),AA1265*AG1265*0.001,"NA")</f>
        <v>NA</v>
      </c>
      <c r="AA1265" s="32" t="s">
        <v>8</v>
      </c>
      <c r="AB1265" s="31" t="s">
        <v>9</v>
      </c>
      <c r="AC1265" s="32">
        <f t="shared" si="530"/>
        <v>11.237113402061855</v>
      </c>
      <c r="AD1265" s="32">
        <f t="shared" si="531"/>
        <v>11.237113402061855</v>
      </c>
      <c r="AE1265" s="32" t="str">
        <f t="shared" si="532"/>
        <v>NA</v>
      </c>
      <c r="AF1265" s="32">
        <f t="shared" ref="AF1265:AF1276" si="546">IF(AND(AG1265="NA",AE1265&lt;&gt;"NA"),AE1265,AG1265)</f>
        <v>97</v>
      </c>
      <c r="AG1265" s="40">
        <v>97</v>
      </c>
      <c r="AH1265" s="32" t="s">
        <v>9</v>
      </c>
      <c r="AI1265" s="40" t="s">
        <v>8</v>
      </c>
      <c r="AJ1265" s="32" t="s">
        <v>9</v>
      </c>
      <c r="AK1265" s="40">
        <v>83</v>
      </c>
      <c r="AL1265" s="32" t="s">
        <v>9</v>
      </c>
      <c r="AM1265" s="32">
        <f t="shared" ref="AM1265:AM1276" si="547">IF(AND(AF1265="NA",AK1265&lt;&gt;"NA"),AK1265,AF1265)</f>
        <v>97</v>
      </c>
      <c r="AN1265" s="40">
        <f t="shared" ref="AN1265:AN1276" si="548">IF(AND(AM1265="NA",AI1265&lt;&gt;"NA"),AI1265,AM1265)</f>
        <v>97</v>
      </c>
      <c r="AO1265" s="31" t="s">
        <v>2854</v>
      </c>
      <c r="AP1265" s="31">
        <v>2003</v>
      </c>
      <c r="AQ1265" s="31" t="s">
        <v>2008</v>
      </c>
      <c r="AR1265" s="31" t="s">
        <v>39</v>
      </c>
      <c r="AS1265" s="31" t="s">
        <v>2009</v>
      </c>
      <c r="AT1265" s="31" t="s">
        <v>2010</v>
      </c>
      <c r="AU1265" s="114" t="str">
        <f t="shared" si="534"/>
        <v>Park, C., 2003</v>
      </c>
      <c r="AV1265" s="34" t="s">
        <v>2012</v>
      </c>
    </row>
    <row r="1266" spans="1:49" x14ac:dyDescent="0.3">
      <c r="A1266" s="31" t="s">
        <v>14</v>
      </c>
      <c r="B1266" s="40">
        <v>10</v>
      </c>
      <c r="C1266" s="32">
        <v>10.199999999999999</v>
      </c>
      <c r="D1266" s="31">
        <f t="shared" si="533"/>
        <v>1.9999999999999928E-2</v>
      </c>
      <c r="E1266" s="32">
        <f t="shared" si="544"/>
        <v>10</v>
      </c>
      <c r="G1266" s="32" t="s">
        <v>8</v>
      </c>
      <c r="H1266" s="31" t="s">
        <v>7</v>
      </c>
      <c r="I1266" s="31" t="s">
        <v>1966</v>
      </c>
      <c r="J1266" s="31" t="s">
        <v>9</v>
      </c>
      <c r="M1266" s="31" t="s">
        <v>303</v>
      </c>
      <c r="N1266" s="31" t="s">
        <v>1997</v>
      </c>
      <c r="P1266" s="31" t="s">
        <v>199</v>
      </c>
      <c r="R1266" s="31" t="str">
        <f t="shared" si="543"/>
        <v>NA</v>
      </c>
      <c r="U1266" s="31" t="s">
        <v>1422</v>
      </c>
      <c r="V1266" s="31">
        <v>2</v>
      </c>
      <c r="W1266" s="31">
        <v>523</v>
      </c>
      <c r="X1266" s="31" t="s">
        <v>95</v>
      </c>
      <c r="Y1266" s="32" t="str">
        <f>IF(AND(X1266="CO Chemisorption",AA1266&lt;&gt;"NA",AG1266&lt;&gt;"NA"),AA1266*AG1266*0.001,"NA")</f>
        <v>NA</v>
      </c>
      <c r="Z1266" s="32" t="str">
        <f t="shared" si="545"/>
        <v>NA</v>
      </c>
      <c r="AA1266" s="32" t="s">
        <v>8</v>
      </c>
      <c r="AB1266" s="31" t="s">
        <v>9</v>
      </c>
      <c r="AC1266" s="32">
        <f t="shared" si="530"/>
        <v>11.720430107526882</v>
      </c>
      <c r="AD1266" s="32">
        <f t="shared" si="531"/>
        <v>11.720430107526882</v>
      </c>
      <c r="AE1266" s="32" t="str">
        <f t="shared" si="532"/>
        <v>NA</v>
      </c>
      <c r="AF1266" s="32">
        <f t="shared" si="546"/>
        <v>93</v>
      </c>
      <c r="AG1266" s="40">
        <v>93</v>
      </c>
      <c r="AH1266" s="32" t="s">
        <v>9</v>
      </c>
      <c r="AI1266" s="40" t="s">
        <v>8</v>
      </c>
      <c r="AJ1266" s="32" t="s">
        <v>9</v>
      </c>
      <c r="AK1266" s="40">
        <v>78</v>
      </c>
      <c r="AL1266" s="32" t="s">
        <v>9</v>
      </c>
      <c r="AM1266" s="32">
        <f t="shared" si="547"/>
        <v>93</v>
      </c>
      <c r="AN1266" s="40">
        <f t="shared" si="548"/>
        <v>93</v>
      </c>
      <c r="AO1266" s="31" t="s">
        <v>2854</v>
      </c>
      <c r="AP1266" s="31">
        <v>2003</v>
      </c>
      <c r="AQ1266" s="31" t="s">
        <v>2008</v>
      </c>
      <c r="AR1266" s="31" t="s">
        <v>39</v>
      </c>
      <c r="AS1266" s="31" t="s">
        <v>2009</v>
      </c>
      <c r="AT1266" s="31" t="s">
        <v>2010</v>
      </c>
      <c r="AU1266" s="114" t="str">
        <f t="shared" si="534"/>
        <v>Park, C., 2003</v>
      </c>
      <c r="AV1266" s="34" t="s">
        <v>2012</v>
      </c>
    </row>
    <row r="1267" spans="1:49" x14ac:dyDescent="0.3">
      <c r="A1267" s="31" t="s">
        <v>14</v>
      </c>
      <c r="B1267" s="40">
        <v>10</v>
      </c>
      <c r="C1267" s="32">
        <v>10.199999999999999</v>
      </c>
      <c r="D1267" s="31">
        <f t="shared" si="533"/>
        <v>1.9999999999999928E-2</v>
      </c>
      <c r="E1267" s="32">
        <f t="shared" si="544"/>
        <v>10</v>
      </c>
      <c r="G1267" s="32" t="s">
        <v>8</v>
      </c>
      <c r="H1267" s="31" t="s">
        <v>2011</v>
      </c>
      <c r="I1267" s="31" t="s">
        <v>1966</v>
      </c>
      <c r="J1267" s="31" t="s">
        <v>9</v>
      </c>
      <c r="M1267" s="31" t="s">
        <v>24</v>
      </c>
      <c r="N1267" s="31" t="s">
        <v>1997</v>
      </c>
      <c r="P1267" s="31" t="s">
        <v>199</v>
      </c>
      <c r="R1267" s="31" t="str">
        <f t="shared" si="543"/>
        <v>NA</v>
      </c>
      <c r="U1267" s="31" t="s">
        <v>1422</v>
      </c>
      <c r="V1267" s="31">
        <v>2</v>
      </c>
      <c r="W1267" s="31">
        <v>523</v>
      </c>
      <c r="X1267" s="31" t="s">
        <v>95</v>
      </c>
      <c r="Y1267" s="32" t="str">
        <f>IF(AND(X1267="CO Chemisorption",AA1267&lt;&gt;"NA",AG1267&lt;&gt;"NA"),AA1267*AG1267*0.001,"NA")</f>
        <v>NA</v>
      </c>
      <c r="Z1267" s="32" t="str">
        <f t="shared" si="545"/>
        <v>NA</v>
      </c>
      <c r="AA1267" s="32" t="s">
        <v>8</v>
      </c>
      <c r="AB1267" s="31" t="s">
        <v>9</v>
      </c>
      <c r="AC1267" s="32">
        <f t="shared" si="530"/>
        <v>8.449612403100776</v>
      </c>
      <c r="AD1267" s="32">
        <f t="shared" si="531"/>
        <v>8.449612403100776</v>
      </c>
      <c r="AE1267" s="32" t="str">
        <f t="shared" si="532"/>
        <v>NA</v>
      </c>
      <c r="AF1267" s="32">
        <f t="shared" si="546"/>
        <v>129</v>
      </c>
      <c r="AG1267" s="40">
        <v>129</v>
      </c>
      <c r="AH1267" s="32" t="s">
        <v>9</v>
      </c>
      <c r="AI1267" s="40" t="s">
        <v>8</v>
      </c>
      <c r="AJ1267" s="32" t="s">
        <v>9</v>
      </c>
      <c r="AK1267" s="40">
        <v>116</v>
      </c>
      <c r="AL1267" s="32" t="s">
        <v>9</v>
      </c>
      <c r="AM1267" s="32">
        <f t="shared" si="547"/>
        <v>129</v>
      </c>
      <c r="AN1267" s="40">
        <f t="shared" si="548"/>
        <v>129</v>
      </c>
      <c r="AO1267" s="31" t="s">
        <v>2854</v>
      </c>
      <c r="AP1267" s="31">
        <v>2003</v>
      </c>
      <c r="AQ1267" s="31" t="s">
        <v>2008</v>
      </c>
      <c r="AR1267" s="31" t="s">
        <v>39</v>
      </c>
      <c r="AS1267" s="31" t="s">
        <v>2009</v>
      </c>
      <c r="AT1267" s="31" t="s">
        <v>2010</v>
      </c>
      <c r="AU1267" s="114" t="str">
        <f t="shared" si="534"/>
        <v>Park, C., 2003</v>
      </c>
      <c r="AV1267" s="34" t="s">
        <v>2012</v>
      </c>
    </row>
    <row r="1268" spans="1:49" x14ac:dyDescent="0.3">
      <c r="A1268" s="31" t="s">
        <v>14</v>
      </c>
      <c r="B1268" s="40">
        <v>10</v>
      </c>
      <c r="C1268" s="32">
        <v>10.199999999999999</v>
      </c>
      <c r="D1268" s="31">
        <f t="shared" si="533"/>
        <v>1.9999999999999928E-2</v>
      </c>
      <c r="E1268" s="32">
        <f t="shared" si="544"/>
        <v>10</v>
      </c>
      <c r="G1268" s="32" t="s">
        <v>8</v>
      </c>
      <c r="H1268" s="31" t="s">
        <v>63</v>
      </c>
      <c r="I1268" s="31" t="s">
        <v>1577</v>
      </c>
      <c r="J1268" s="31" t="s">
        <v>9</v>
      </c>
      <c r="M1268" s="31" t="s">
        <v>24</v>
      </c>
      <c r="N1268" s="31" t="s">
        <v>1997</v>
      </c>
      <c r="P1268" s="31" t="s">
        <v>199</v>
      </c>
      <c r="R1268" s="31" t="str">
        <f t="shared" si="543"/>
        <v>NA</v>
      </c>
      <c r="U1268" s="31" t="s">
        <v>1422</v>
      </c>
      <c r="V1268" s="31">
        <v>2</v>
      </c>
      <c r="W1268" s="31">
        <v>523</v>
      </c>
      <c r="X1268" s="31" t="s">
        <v>95</v>
      </c>
      <c r="Y1268" s="32" t="str">
        <f t="shared" ref="Y1268:Y1276" si="549">IF(AND(X1268="CO Chemisorption",AA1268&lt;&gt;"NA",AG1268&lt;&gt;"NA"),AA1268*AG1268*0.001,"NA")</f>
        <v>NA</v>
      </c>
      <c r="Z1268" s="32" t="str">
        <f t="shared" si="545"/>
        <v>NA</v>
      </c>
      <c r="AA1268" s="32" t="s">
        <v>8</v>
      </c>
      <c r="AB1268" s="31" t="s">
        <v>9</v>
      </c>
      <c r="AC1268" s="32">
        <f t="shared" si="530"/>
        <v>6.8553459119496853</v>
      </c>
      <c r="AD1268" s="32">
        <f t="shared" si="531"/>
        <v>6.8553459119496853</v>
      </c>
      <c r="AE1268" s="32" t="str">
        <f t="shared" si="532"/>
        <v>NA</v>
      </c>
      <c r="AF1268" s="32">
        <f t="shared" si="546"/>
        <v>159</v>
      </c>
      <c r="AG1268" s="40">
        <v>159</v>
      </c>
      <c r="AH1268" s="32" t="s">
        <v>9</v>
      </c>
      <c r="AI1268" s="40" t="s">
        <v>8</v>
      </c>
      <c r="AJ1268" s="32" t="s">
        <v>9</v>
      </c>
      <c r="AK1268" s="40">
        <v>167</v>
      </c>
      <c r="AL1268" s="32" t="s">
        <v>9</v>
      </c>
      <c r="AM1268" s="32">
        <f t="shared" si="547"/>
        <v>159</v>
      </c>
      <c r="AN1268" s="40">
        <f t="shared" si="548"/>
        <v>159</v>
      </c>
      <c r="AO1268" s="31" t="s">
        <v>2854</v>
      </c>
      <c r="AP1268" s="31">
        <v>2003</v>
      </c>
      <c r="AQ1268" s="31" t="s">
        <v>2008</v>
      </c>
      <c r="AR1268" s="31" t="s">
        <v>39</v>
      </c>
      <c r="AS1268" s="31" t="s">
        <v>2009</v>
      </c>
      <c r="AT1268" s="31" t="s">
        <v>2010</v>
      </c>
      <c r="AU1268" s="114" t="str">
        <f t="shared" si="534"/>
        <v>Park, C., 2003</v>
      </c>
      <c r="AV1268" s="34" t="s">
        <v>2012</v>
      </c>
    </row>
    <row r="1269" spans="1:49" x14ac:dyDescent="0.3">
      <c r="A1269" s="31" t="s">
        <v>14</v>
      </c>
      <c r="B1269" s="40">
        <v>10</v>
      </c>
      <c r="C1269" s="32">
        <v>10.199999999999999</v>
      </c>
      <c r="D1269" s="31">
        <f t="shared" si="533"/>
        <v>1.9999999999999928E-2</v>
      </c>
      <c r="E1269" s="32">
        <f t="shared" si="544"/>
        <v>10</v>
      </c>
      <c r="G1269" s="32" t="s">
        <v>8</v>
      </c>
      <c r="H1269" s="31" t="s">
        <v>63</v>
      </c>
      <c r="I1269" s="31" t="s">
        <v>1578</v>
      </c>
      <c r="J1269" s="31" t="s">
        <v>9</v>
      </c>
      <c r="M1269" s="31" t="s">
        <v>24</v>
      </c>
      <c r="N1269" s="31" t="s">
        <v>1997</v>
      </c>
      <c r="P1269" s="31" t="s">
        <v>199</v>
      </c>
      <c r="R1269" s="31" t="str">
        <f t="shared" si="543"/>
        <v>NA</v>
      </c>
      <c r="U1269" s="31" t="s">
        <v>1422</v>
      </c>
      <c r="V1269" s="31">
        <v>2</v>
      </c>
      <c r="W1269" s="31">
        <v>523</v>
      </c>
      <c r="X1269" s="31" t="s">
        <v>95</v>
      </c>
      <c r="Y1269" s="32" t="str">
        <f t="shared" si="549"/>
        <v>NA</v>
      </c>
      <c r="Z1269" s="32" t="str">
        <f t="shared" si="545"/>
        <v>NA</v>
      </c>
      <c r="AA1269" s="32" t="s">
        <v>8</v>
      </c>
      <c r="AB1269" s="31" t="s">
        <v>9</v>
      </c>
      <c r="AC1269" s="32">
        <f t="shared" si="530"/>
        <v>6.300578034682081</v>
      </c>
      <c r="AD1269" s="32">
        <f t="shared" si="531"/>
        <v>6.300578034682081</v>
      </c>
      <c r="AE1269" s="32" t="str">
        <f t="shared" si="532"/>
        <v>NA</v>
      </c>
      <c r="AF1269" s="32">
        <f t="shared" si="546"/>
        <v>173</v>
      </c>
      <c r="AG1269" s="40">
        <v>173</v>
      </c>
      <c r="AH1269" s="32" t="s">
        <v>9</v>
      </c>
      <c r="AI1269" s="40" t="s">
        <v>8</v>
      </c>
      <c r="AJ1269" s="32" t="s">
        <v>9</v>
      </c>
      <c r="AK1269" s="40">
        <v>160</v>
      </c>
      <c r="AL1269" s="32" t="s">
        <v>9</v>
      </c>
      <c r="AM1269" s="32">
        <f t="shared" si="547"/>
        <v>173</v>
      </c>
      <c r="AN1269" s="40">
        <f t="shared" si="548"/>
        <v>173</v>
      </c>
      <c r="AO1269" s="31" t="s">
        <v>2854</v>
      </c>
      <c r="AP1269" s="31">
        <v>2003</v>
      </c>
      <c r="AQ1269" s="31" t="s">
        <v>2008</v>
      </c>
      <c r="AR1269" s="31" t="s">
        <v>39</v>
      </c>
      <c r="AS1269" s="31" t="s">
        <v>2009</v>
      </c>
      <c r="AT1269" s="31" t="s">
        <v>2010</v>
      </c>
      <c r="AU1269" s="114" t="str">
        <f t="shared" si="534"/>
        <v>Park, C., 2003</v>
      </c>
      <c r="AV1269" s="34" t="s">
        <v>2012</v>
      </c>
    </row>
    <row r="1270" spans="1:49" x14ac:dyDescent="0.3">
      <c r="A1270" s="31" t="s">
        <v>1954</v>
      </c>
      <c r="B1270" s="40">
        <v>5</v>
      </c>
      <c r="C1270" s="32">
        <v>3.6</v>
      </c>
      <c r="D1270" s="31">
        <f t="shared" si="533"/>
        <v>0.27999999999999997</v>
      </c>
      <c r="E1270" s="32">
        <f t="shared" si="544"/>
        <v>5</v>
      </c>
      <c r="G1270" s="32" t="s">
        <v>8</v>
      </c>
      <c r="H1270" s="31" t="s">
        <v>63</v>
      </c>
      <c r="I1270" s="31" t="s">
        <v>2016</v>
      </c>
      <c r="J1270" s="31" t="s">
        <v>2017</v>
      </c>
      <c r="M1270" s="31" t="s">
        <v>24</v>
      </c>
      <c r="N1270" s="31" t="s">
        <v>56</v>
      </c>
      <c r="O1270" s="68">
        <v>1.1000000000000001</v>
      </c>
      <c r="P1270" s="31" t="s">
        <v>89</v>
      </c>
      <c r="Q1270" s="31">
        <v>2.5</v>
      </c>
      <c r="R1270" s="31">
        <f t="shared" si="543"/>
        <v>1.4</v>
      </c>
      <c r="U1270" s="31" t="s">
        <v>1427</v>
      </c>
      <c r="V1270" s="31">
        <v>2</v>
      </c>
      <c r="W1270" s="31">
        <v>273</v>
      </c>
      <c r="X1270" s="31" t="s">
        <v>29</v>
      </c>
      <c r="Y1270" s="32" t="str">
        <f t="shared" si="549"/>
        <v>NA</v>
      </c>
      <c r="Z1270" s="32" t="str">
        <f t="shared" si="545"/>
        <v>NA</v>
      </c>
      <c r="AA1270" s="32" t="s">
        <v>8</v>
      </c>
      <c r="AB1270" s="31" t="s">
        <v>9</v>
      </c>
      <c r="AC1270" s="32">
        <f t="shared" si="530"/>
        <v>15.571428571428571</v>
      </c>
      <c r="AD1270" s="32">
        <f t="shared" si="531"/>
        <v>15.571428571428571</v>
      </c>
      <c r="AE1270" s="32" t="str">
        <f t="shared" si="532"/>
        <v>NA</v>
      </c>
      <c r="AF1270" s="32" t="str">
        <f t="shared" si="546"/>
        <v>NA</v>
      </c>
      <c r="AG1270" s="40" t="s">
        <v>8</v>
      </c>
      <c r="AH1270" s="32" t="s">
        <v>9</v>
      </c>
      <c r="AI1270" s="40" t="s">
        <v>8</v>
      </c>
      <c r="AJ1270" s="32" t="s">
        <v>9</v>
      </c>
      <c r="AK1270" s="40">
        <v>70</v>
      </c>
      <c r="AL1270" s="32">
        <v>30</v>
      </c>
      <c r="AM1270" s="32">
        <f t="shared" si="547"/>
        <v>70</v>
      </c>
      <c r="AN1270" s="40">
        <f t="shared" si="548"/>
        <v>70</v>
      </c>
      <c r="AO1270" s="31" t="s">
        <v>2847</v>
      </c>
      <c r="AP1270" s="31">
        <v>2023</v>
      </c>
      <c r="AQ1270" s="31" t="s">
        <v>2014</v>
      </c>
      <c r="AR1270" s="31" t="s">
        <v>119</v>
      </c>
      <c r="AS1270" s="31" t="s">
        <v>2013</v>
      </c>
      <c r="AT1270" s="31" t="s">
        <v>288</v>
      </c>
      <c r="AU1270" s="114" t="str">
        <f t="shared" si="534"/>
        <v>Arzac, G.M., 2023</v>
      </c>
      <c r="AV1270" s="34" t="s">
        <v>2018</v>
      </c>
    </row>
    <row r="1271" spans="1:49" x14ac:dyDescent="0.3">
      <c r="A1271" s="31" t="s">
        <v>1954</v>
      </c>
      <c r="B1271" s="40">
        <v>5</v>
      </c>
      <c r="C1271" s="32">
        <v>4.8</v>
      </c>
      <c r="D1271" s="31">
        <f t="shared" si="533"/>
        <v>4.0000000000000036E-2</v>
      </c>
      <c r="E1271" s="32">
        <f t="shared" si="544"/>
        <v>5</v>
      </c>
      <c r="G1271" s="32" t="s">
        <v>8</v>
      </c>
      <c r="H1271" s="31" t="s">
        <v>63</v>
      </c>
      <c r="I1271" s="31" t="s">
        <v>2016</v>
      </c>
      <c r="J1271" s="31" t="s">
        <v>2017</v>
      </c>
      <c r="M1271" s="31" t="s">
        <v>24</v>
      </c>
      <c r="N1271" s="31" t="s">
        <v>56</v>
      </c>
      <c r="O1271" s="68">
        <v>2.5</v>
      </c>
      <c r="P1271" s="31" t="s">
        <v>199</v>
      </c>
      <c r="Q1271" s="31">
        <v>2.5</v>
      </c>
      <c r="R1271" s="31">
        <f t="shared" si="543"/>
        <v>0</v>
      </c>
      <c r="U1271" s="31" t="s">
        <v>1427</v>
      </c>
      <c r="V1271" s="31">
        <v>2</v>
      </c>
      <c r="W1271" s="31">
        <v>273</v>
      </c>
      <c r="X1271" s="31" t="s">
        <v>29</v>
      </c>
      <c r="Y1271" s="32" t="str">
        <f t="shared" si="549"/>
        <v>NA</v>
      </c>
      <c r="Z1271" s="32" t="str">
        <f t="shared" si="545"/>
        <v>NA</v>
      </c>
      <c r="AA1271" s="32" t="s">
        <v>8</v>
      </c>
      <c r="AB1271" s="31" t="s">
        <v>9</v>
      </c>
      <c r="AC1271" s="32">
        <f t="shared" si="530"/>
        <v>26.585365853658537</v>
      </c>
      <c r="AD1271" s="32">
        <f t="shared" si="531"/>
        <v>26.585365853658537</v>
      </c>
      <c r="AE1271" s="32" t="str">
        <f t="shared" si="532"/>
        <v>NA</v>
      </c>
      <c r="AF1271" s="32" t="str">
        <f t="shared" si="546"/>
        <v>NA</v>
      </c>
      <c r="AG1271" s="40" t="s">
        <v>8</v>
      </c>
      <c r="AH1271" s="32" t="s">
        <v>9</v>
      </c>
      <c r="AI1271" s="40" t="s">
        <v>8</v>
      </c>
      <c r="AJ1271" s="32" t="s">
        <v>9</v>
      </c>
      <c r="AK1271" s="40">
        <v>41</v>
      </c>
      <c r="AL1271" s="32">
        <v>14</v>
      </c>
      <c r="AM1271" s="32">
        <f t="shared" si="547"/>
        <v>41</v>
      </c>
      <c r="AN1271" s="40">
        <f t="shared" si="548"/>
        <v>41</v>
      </c>
      <c r="AO1271" s="31" t="s">
        <v>2847</v>
      </c>
      <c r="AP1271" s="31">
        <v>2023</v>
      </c>
      <c r="AQ1271" s="31" t="s">
        <v>2014</v>
      </c>
      <c r="AR1271" s="31" t="s">
        <v>119</v>
      </c>
      <c r="AS1271" s="31" t="s">
        <v>2013</v>
      </c>
      <c r="AT1271" s="31" t="s">
        <v>288</v>
      </c>
      <c r="AU1271" s="114" t="str">
        <f t="shared" si="534"/>
        <v>Arzac, G.M., 2023</v>
      </c>
      <c r="AV1271" s="34" t="s">
        <v>2018</v>
      </c>
    </row>
    <row r="1272" spans="1:49" x14ac:dyDescent="0.3">
      <c r="A1272" s="31" t="s">
        <v>1954</v>
      </c>
      <c r="B1272" s="40">
        <v>5</v>
      </c>
      <c r="C1272" s="32">
        <v>3.7</v>
      </c>
      <c r="D1272" s="31">
        <f t="shared" si="533"/>
        <v>0.25999999999999995</v>
      </c>
      <c r="E1272" s="32">
        <f t="shared" si="544"/>
        <v>5</v>
      </c>
      <c r="G1272" s="32" t="s">
        <v>8</v>
      </c>
      <c r="H1272" s="31" t="s">
        <v>63</v>
      </c>
      <c r="I1272" s="31" t="s">
        <v>2016</v>
      </c>
      <c r="J1272" s="31" t="s">
        <v>2017</v>
      </c>
      <c r="M1272" s="31" t="s">
        <v>24</v>
      </c>
      <c r="N1272" s="31" t="s">
        <v>56</v>
      </c>
      <c r="O1272" s="68">
        <v>2.5</v>
      </c>
      <c r="P1272" s="31" t="s">
        <v>199</v>
      </c>
      <c r="Q1272" s="31">
        <v>2.5</v>
      </c>
      <c r="R1272" s="31">
        <f t="shared" si="543"/>
        <v>0</v>
      </c>
      <c r="U1272" s="31" t="s">
        <v>1427</v>
      </c>
      <c r="V1272" s="31">
        <v>2</v>
      </c>
      <c r="W1272" s="31">
        <v>273</v>
      </c>
      <c r="X1272" s="31" t="s">
        <v>29</v>
      </c>
      <c r="Y1272" s="32" t="str">
        <f t="shared" si="549"/>
        <v>NA</v>
      </c>
      <c r="Z1272" s="32" t="str">
        <f t="shared" si="545"/>
        <v>NA</v>
      </c>
      <c r="AA1272" s="32" t="s">
        <v>8</v>
      </c>
      <c r="AB1272" s="31" t="s">
        <v>9</v>
      </c>
      <c r="AC1272" s="32">
        <f t="shared" si="530"/>
        <v>16.268656716417912</v>
      </c>
      <c r="AD1272" s="32">
        <f t="shared" si="531"/>
        <v>16.268656716417912</v>
      </c>
      <c r="AE1272" s="32" t="str">
        <f t="shared" si="532"/>
        <v>NA</v>
      </c>
      <c r="AF1272" s="32" t="str">
        <f t="shared" si="546"/>
        <v>NA</v>
      </c>
      <c r="AG1272" s="40" t="s">
        <v>8</v>
      </c>
      <c r="AH1272" s="32" t="s">
        <v>9</v>
      </c>
      <c r="AI1272" s="40" t="s">
        <v>8</v>
      </c>
      <c r="AJ1272" s="32" t="s">
        <v>9</v>
      </c>
      <c r="AK1272" s="40">
        <v>67</v>
      </c>
      <c r="AL1272" s="32">
        <v>34</v>
      </c>
      <c r="AM1272" s="32">
        <f t="shared" si="547"/>
        <v>67</v>
      </c>
      <c r="AN1272" s="40">
        <f t="shared" si="548"/>
        <v>67</v>
      </c>
      <c r="AO1272" s="31" t="s">
        <v>2847</v>
      </c>
      <c r="AP1272" s="31">
        <v>2023</v>
      </c>
      <c r="AQ1272" s="31" t="s">
        <v>2014</v>
      </c>
      <c r="AR1272" s="31" t="s">
        <v>119</v>
      </c>
      <c r="AS1272" s="31" t="s">
        <v>2013</v>
      </c>
      <c r="AT1272" s="31" t="s">
        <v>288</v>
      </c>
      <c r="AU1272" s="114" t="str">
        <f t="shared" si="534"/>
        <v>Arzac, G.M., 2023</v>
      </c>
      <c r="AV1272" s="34" t="s">
        <v>2018</v>
      </c>
    </row>
    <row r="1273" spans="1:49" x14ac:dyDescent="0.3">
      <c r="A1273" s="31" t="s">
        <v>1954</v>
      </c>
      <c r="B1273" s="40">
        <v>5</v>
      </c>
      <c r="C1273" s="32">
        <v>4.7</v>
      </c>
      <c r="D1273" s="31">
        <f t="shared" si="533"/>
        <v>5.9999999999999963E-2</v>
      </c>
      <c r="E1273" s="32">
        <f t="shared" si="544"/>
        <v>5</v>
      </c>
      <c r="G1273" s="32" t="s">
        <v>8</v>
      </c>
      <c r="H1273" s="31" t="s">
        <v>63</v>
      </c>
      <c r="I1273" s="31" t="s">
        <v>2016</v>
      </c>
      <c r="J1273" s="31" t="s">
        <v>2017</v>
      </c>
      <c r="M1273" s="31" t="s">
        <v>24</v>
      </c>
      <c r="N1273" s="31" t="s">
        <v>56</v>
      </c>
      <c r="O1273" s="68">
        <v>10</v>
      </c>
      <c r="P1273" s="31" t="s">
        <v>89</v>
      </c>
      <c r="Q1273" s="31">
        <v>2.5</v>
      </c>
      <c r="R1273" s="31">
        <f t="shared" si="543"/>
        <v>-7.5</v>
      </c>
      <c r="U1273" s="31" t="s">
        <v>1427</v>
      </c>
      <c r="V1273" s="31">
        <v>2</v>
      </c>
      <c r="W1273" s="31">
        <v>273</v>
      </c>
      <c r="X1273" s="31" t="s">
        <v>29</v>
      </c>
      <c r="Y1273" s="32" t="str">
        <f t="shared" si="549"/>
        <v>NA</v>
      </c>
      <c r="Z1273" s="32" t="str">
        <f t="shared" si="545"/>
        <v>NA</v>
      </c>
      <c r="AA1273" s="32" t="s">
        <v>8</v>
      </c>
      <c r="AB1273" s="31" t="s">
        <v>9</v>
      </c>
      <c r="AC1273" s="32">
        <f t="shared" si="530"/>
        <v>5.1904761904761907</v>
      </c>
      <c r="AD1273" s="32">
        <f t="shared" si="531"/>
        <v>5.1904761904761907</v>
      </c>
      <c r="AE1273" s="32" t="str">
        <f t="shared" si="532"/>
        <v>NA</v>
      </c>
      <c r="AF1273" s="32" t="str">
        <f t="shared" si="546"/>
        <v>NA</v>
      </c>
      <c r="AG1273" s="40" t="s">
        <v>8</v>
      </c>
      <c r="AH1273" s="32" t="s">
        <v>9</v>
      </c>
      <c r="AI1273" s="40" t="s">
        <v>8</v>
      </c>
      <c r="AJ1273" s="32" t="s">
        <v>9</v>
      </c>
      <c r="AK1273" s="40">
        <v>210</v>
      </c>
      <c r="AL1273" s="32" t="s">
        <v>9</v>
      </c>
      <c r="AM1273" s="32">
        <f t="shared" si="547"/>
        <v>210</v>
      </c>
      <c r="AN1273" s="40">
        <f t="shared" si="548"/>
        <v>210</v>
      </c>
      <c r="AO1273" s="31" t="s">
        <v>2847</v>
      </c>
      <c r="AP1273" s="31">
        <v>2023</v>
      </c>
      <c r="AQ1273" s="31" t="s">
        <v>2014</v>
      </c>
      <c r="AR1273" s="31" t="s">
        <v>119</v>
      </c>
      <c r="AS1273" s="31" t="s">
        <v>2013</v>
      </c>
      <c r="AT1273" s="31" t="s">
        <v>288</v>
      </c>
      <c r="AU1273" s="114" t="str">
        <f t="shared" si="534"/>
        <v>Arzac, G.M., 2023</v>
      </c>
      <c r="AV1273" s="34" t="s">
        <v>2018</v>
      </c>
    </row>
    <row r="1274" spans="1:49" x14ac:dyDescent="0.3">
      <c r="A1274" s="31" t="s">
        <v>1954</v>
      </c>
      <c r="B1274" s="40">
        <v>5</v>
      </c>
      <c r="C1274" s="32">
        <v>4.9000000000000004</v>
      </c>
      <c r="D1274" s="31">
        <f t="shared" si="533"/>
        <v>1.9999999999999928E-2</v>
      </c>
      <c r="E1274" s="32">
        <f t="shared" si="544"/>
        <v>5</v>
      </c>
      <c r="G1274" s="32" t="s">
        <v>8</v>
      </c>
      <c r="H1274" s="31" t="s">
        <v>63</v>
      </c>
      <c r="I1274" s="31" t="s">
        <v>2016</v>
      </c>
      <c r="J1274" s="31" t="s">
        <v>2017</v>
      </c>
      <c r="M1274" s="31" t="s">
        <v>245</v>
      </c>
      <c r="N1274" s="31" t="s">
        <v>56</v>
      </c>
      <c r="O1274" s="68">
        <v>1.1000000000000001</v>
      </c>
      <c r="P1274" s="31" t="s">
        <v>89</v>
      </c>
      <c r="Q1274" s="31">
        <v>2.5</v>
      </c>
      <c r="R1274" s="31">
        <f t="shared" si="543"/>
        <v>1.4</v>
      </c>
      <c r="U1274" s="31" t="s">
        <v>1427</v>
      </c>
      <c r="V1274" s="31">
        <v>2</v>
      </c>
      <c r="W1274" s="31">
        <v>273</v>
      </c>
      <c r="X1274" s="31" t="s">
        <v>29</v>
      </c>
      <c r="Y1274" s="32" t="str">
        <f t="shared" si="549"/>
        <v>NA</v>
      </c>
      <c r="Z1274" s="32" t="str">
        <f t="shared" si="545"/>
        <v>NA</v>
      </c>
      <c r="AA1274" s="32" t="s">
        <v>8</v>
      </c>
      <c r="AB1274" s="31" t="s">
        <v>9</v>
      </c>
      <c r="AC1274" s="32">
        <f t="shared" si="530"/>
        <v>6.8125</v>
      </c>
      <c r="AD1274" s="32">
        <f t="shared" si="531"/>
        <v>6.8125</v>
      </c>
      <c r="AE1274" s="32" t="str">
        <f t="shared" si="532"/>
        <v>NA</v>
      </c>
      <c r="AF1274" s="32" t="str">
        <f t="shared" si="546"/>
        <v>NA</v>
      </c>
      <c r="AG1274" s="40" t="s">
        <v>8</v>
      </c>
      <c r="AH1274" s="32" t="s">
        <v>9</v>
      </c>
      <c r="AI1274" s="40" t="s">
        <v>8</v>
      </c>
      <c r="AJ1274" s="32" t="s">
        <v>9</v>
      </c>
      <c r="AK1274" s="40">
        <v>160</v>
      </c>
      <c r="AL1274" s="32" t="s">
        <v>9</v>
      </c>
      <c r="AM1274" s="32">
        <f t="shared" si="547"/>
        <v>160</v>
      </c>
      <c r="AN1274" s="40">
        <f t="shared" si="548"/>
        <v>160</v>
      </c>
      <c r="AO1274" s="31" t="s">
        <v>2847</v>
      </c>
      <c r="AP1274" s="31">
        <v>2023</v>
      </c>
      <c r="AQ1274" s="31" t="s">
        <v>2014</v>
      </c>
      <c r="AR1274" s="31" t="s">
        <v>119</v>
      </c>
      <c r="AS1274" s="31" t="s">
        <v>2013</v>
      </c>
      <c r="AT1274" s="31" t="s">
        <v>288</v>
      </c>
      <c r="AU1274" s="114" t="str">
        <f t="shared" si="534"/>
        <v>Arzac, G.M., 2023</v>
      </c>
      <c r="AV1274" s="34" t="s">
        <v>2018</v>
      </c>
    </row>
    <row r="1275" spans="1:49" x14ac:dyDescent="0.3">
      <c r="A1275" s="31" t="s">
        <v>1954</v>
      </c>
      <c r="B1275" s="40">
        <v>5</v>
      </c>
      <c r="C1275" s="32">
        <v>4.8</v>
      </c>
      <c r="D1275" s="31">
        <f t="shared" si="533"/>
        <v>4.0000000000000036E-2</v>
      </c>
      <c r="E1275" s="32">
        <f t="shared" si="544"/>
        <v>5</v>
      </c>
      <c r="G1275" s="32" t="s">
        <v>8</v>
      </c>
      <c r="H1275" s="31" t="s">
        <v>63</v>
      </c>
      <c r="I1275" s="31" t="s">
        <v>2016</v>
      </c>
      <c r="J1275" s="31" t="s">
        <v>2017</v>
      </c>
      <c r="M1275" s="31" t="s">
        <v>245</v>
      </c>
      <c r="N1275" s="31" t="s">
        <v>56</v>
      </c>
      <c r="O1275" s="68">
        <v>2.5</v>
      </c>
      <c r="P1275" s="31" t="s">
        <v>199</v>
      </c>
      <c r="Q1275" s="31">
        <v>2.5</v>
      </c>
      <c r="R1275" s="31">
        <f t="shared" si="543"/>
        <v>0</v>
      </c>
      <c r="U1275" s="31" t="s">
        <v>1427</v>
      </c>
      <c r="V1275" s="31">
        <v>2</v>
      </c>
      <c r="W1275" s="31">
        <v>273</v>
      </c>
      <c r="X1275" s="31" t="s">
        <v>29</v>
      </c>
      <c r="Y1275" s="32" t="str">
        <f t="shared" si="549"/>
        <v>NA</v>
      </c>
      <c r="Z1275" s="32" t="str">
        <f t="shared" si="545"/>
        <v>NA</v>
      </c>
      <c r="AA1275" s="32" t="s">
        <v>8</v>
      </c>
      <c r="AB1275" s="31" t="s">
        <v>9</v>
      </c>
      <c r="AC1275" s="32">
        <f t="shared" si="530"/>
        <v>8.0740740740740744</v>
      </c>
      <c r="AD1275" s="32">
        <f t="shared" si="531"/>
        <v>8.0740740740740744</v>
      </c>
      <c r="AE1275" s="32" t="str">
        <f t="shared" si="532"/>
        <v>NA</v>
      </c>
      <c r="AF1275" s="32" t="str">
        <f t="shared" si="546"/>
        <v>NA</v>
      </c>
      <c r="AG1275" s="40" t="s">
        <v>8</v>
      </c>
      <c r="AH1275" s="32" t="s">
        <v>9</v>
      </c>
      <c r="AI1275" s="40" t="s">
        <v>8</v>
      </c>
      <c r="AJ1275" s="32" t="s">
        <v>9</v>
      </c>
      <c r="AK1275" s="40">
        <v>135</v>
      </c>
      <c r="AL1275" s="32" t="s">
        <v>9</v>
      </c>
      <c r="AM1275" s="32">
        <f t="shared" si="547"/>
        <v>135</v>
      </c>
      <c r="AN1275" s="40">
        <f t="shared" si="548"/>
        <v>135</v>
      </c>
      <c r="AO1275" s="31" t="s">
        <v>2847</v>
      </c>
      <c r="AP1275" s="31">
        <v>2023</v>
      </c>
      <c r="AQ1275" s="31" t="s">
        <v>2014</v>
      </c>
      <c r="AR1275" s="31" t="s">
        <v>119</v>
      </c>
      <c r="AS1275" s="31" t="s">
        <v>2013</v>
      </c>
      <c r="AT1275" s="31" t="s">
        <v>288</v>
      </c>
      <c r="AU1275" s="114" t="str">
        <f t="shared" si="534"/>
        <v>Arzac, G.M., 2023</v>
      </c>
      <c r="AV1275" s="34" t="s">
        <v>2018</v>
      </c>
    </row>
    <row r="1276" spans="1:49" x14ac:dyDescent="0.3">
      <c r="A1276" s="31" t="s">
        <v>1954</v>
      </c>
      <c r="B1276" s="40">
        <v>5</v>
      </c>
      <c r="C1276" s="32">
        <v>4.2</v>
      </c>
      <c r="D1276" s="31">
        <f t="shared" si="533"/>
        <v>0.15999999999999998</v>
      </c>
      <c r="E1276" s="32">
        <f t="shared" si="544"/>
        <v>5</v>
      </c>
      <c r="G1276" s="32" t="s">
        <v>8</v>
      </c>
      <c r="H1276" s="31" t="s">
        <v>63</v>
      </c>
      <c r="I1276" s="31" t="s">
        <v>2016</v>
      </c>
      <c r="J1276" s="31" t="s">
        <v>2017</v>
      </c>
      <c r="M1276" s="31" t="s">
        <v>245</v>
      </c>
      <c r="N1276" s="31" t="s">
        <v>56</v>
      </c>
      <c r="O1276" s="68">
        <v>10</v>
      </c>
      <c r="P1276" s="31" t="s">
        <v>89</v>
      </c>
      <c r="Q1276" s="31">
        <v>2.5</v>
      </c>
      <c r="R1276" s="31">
        <f t="shared" si="543"/>
        <v>-7.5</v>
      </c>
      <c r="U1276" s="31" t="s">
        <v>1427</v>
      </c>
      <c r="V1276" s="31">
        <v>2</v>
      </c>
      <c r="W1276" s="31">
        <v>273</v>
      </c>
      <c r="X1276" s="31" t="s">
        <v>29</v>
      </c>
      <c r="Y1276" s="32" t="str">
        <f t="shared" si="549"/>
        <v>NA</v>
      </c>
      <c r="Z1276" s="32" t="str">
        <f t="shared" si="545"/>
        <v>NA</v>
      </c>
      <c r="AA1276" s="32" t="s">
        <v>8</v>
      </c>
      <c r="AB1276" s="31" t="s">
        <v>9</v>
      </c>
      <c r="AC1276" s="32">
        <f t="shared" si="530"/>
        <v>3.2058823529411766</v>
      </c>
      <c r="AD1276" s="32">
        <f t="shared" si="531"/>
        <v>3.2058823529411766</v>
      </c>
      <c r="AE1276" s="32" t="str">
        <f t="shared" si="532"/>
        <v>NA</v>
      </c>
      <c r="AF1276" s="32" t="str">
        <f t="shared" si="546"/>
        <v>NA</v>
      </c>
      <c r="AG1276" s="40" t="s">
        <v>8</v>
      </c>
      <c r="AH1276" s="32" t="s">
        <v>9</v>
      </c>
      <c r="AI1276" s="40" t="s">
        <v>8</v>
      </c>
      <c r="AJ1276" s="32" t="s">
        <v>9</v>
      </c>
      <c r="AK1276" s="40">
        <v>340</v>
      </c>
      <c r="AL1276" s="32" t="s">
        <v>9</v>
      </c>
      <c r="AM1276" s="32">
        <f t="shared" si="547"/>
        <v>340</v>
      </c>
      <c r="AN1276" s="40">
        <f t="shared" si="548"/>
        <v>340</v>
      </c>
      <c r="AO1276" s="31" t="s">
        <v>2847</v>
      </c>
      <c r="AP1276" s="31">
        <v>2023</v>
      </c>
      <c r="AQ1276" s="31" t="s">
        <v>2014</v>
      </c>
      <c r="AR1276" s="31" t="s">
        <v>119</v>
      </c>
      <c r="AS1276" s="31" t="s">
        <v>2013</v>
      </c>
      <c r="AT1276" s="31" t="s">
        <v>288</v>
      </c>
      <c r="AU1276" s="114" t="str">
        <f t="shared" si="534"/>
        <v>Arzac, G.M., 2023</v>
      </c>
      <c r="AV1276" s="34" t="s">
        <v>2018</v>
      </c>
    </row>
    <row r="1277" spans="1:49" x14ac:dyDescent="0.3">
      <c r="A1277" s="31" t="s">
        <v>2439</v>
      </c>
      <c r="B1277" s="40">
        <v>1</v>
      </c>
      <c r="C1277" s="83" t="s">
        <v>8</v>
      </c>
      <c r="D1277" s="31" t="str">
        <f t="shared" si="533"/>
        <v>NA</v>
      </c>
      <c r="E1277" s="32">
        <f t="shared" ref="E1277:E1296" si="550">IF(B1277="NA",C1277,B1277)</f>
        <v>1</v>
      </c>
      <c r="F1277" s="40">
        <v>180</v>
      </c>
      <c r="G1277" s="32">
        <f t="shared" si="542"/>
        <v>18000</v>
      </c>
      <c r="H1277" s="31" t="s">
        <v>1414</v>
      </c>
      <c r="I1277" s="31" t="s">
        <v>2021</v>
      </c>
      <c r="J1277" s="31" t="s">
        <v>9</v>
      </c>
      <c r="M1277" s="31" t="s">
        <v>2022</v>
      </c>
      <c r="P1277" s="31" t="s">
        <v>199</v>
      </c>
      <c r="Q1277" s="39">
        <v>7.5</v>
      </c>
      <c r="R1277" s="31" t="str">
        <f t="shared" si="543"/>
        <v>NA</v>
      </c>
      <c r="U1277" s="31" t="s">
        <v>1422</v>
      </c>
      <c r="V1277" s="31">
        <v>3</v>
      </c>
      <c r="W1277" s="31">
        <v>673</v>
      </c>
      <c r="X1277" s="31" t="s">
        <v>17</v>
      </c>
      <c r="Y1277" s="32">
        <f t="shared" ref="Y1277:Y1296" si="551">IF(AND(X1277="CO Chemisorption",AA1277&lt;&gt;"NA",AG1277&lt;&gt;"NA"),AA1277*AG1277*0.001,"NA")</f>
        <v>1.6400000000000001</v>
      </c>
      <c r="Z1277" s="32" t="str">
        <f t="shared" ref="Z1277:Z1296" si="552">IF(AND(X1277="H2 Chemisorption",AA1277&lt;&gt;"NA",AG1277&lt;&gt;"NA"),AA1277*AG1277*0.001,"NA")</f>
        <v>NA</v>
      </c>
      <c r="AA1277" s="32">
        <v>41</v>
      </c>
      <c r="AB1277" s="31" t="s">
        <v>9</v>
      </c>
      <c r="AC1277" s="32" t="str">
        <f t="shared" si="530"/>
        <v>NA</v>
      </c>
      <c r="AD1277" s="32">
        <f t="shared" si="531"/>
        <v>41</v>
      </c>
      <c r="AE1277" s="32" t="str">
        <f t="shared" si="532"/>
        <v>NA</v>
      </c>
      <c r="AF1277" s="32">
        <f t="shared" ref="AF1277:AF1296" si="553">IF(AND(AG1277="NA",AE1277&lt;&gt;"NA"),AE1277,AG1277)</f>
        <v>40</v>
      </c>
      <c r="AG1277" s="40">
        <v>40</v>
      </c>
      <c r="AH1277" s="32" t="s">
        <v>9</v>
      </c>
      <c r="AI1277" s="40" t="s">
        <v>8</v>
      </c>
      <c r="AJ1277" s="32" t="s">
        <v>9</v>
      </c>
      <c r="AK1277" s="40">
        <v>50</v>
      </c>
      <c r="AL1277" s="32" t="s">
        <v>9</v>
      </c>
      <c r="AM1277" s="32">
        <f t="shared" ref="AM1277:AM1296" si="554">IF(AND(AF1277="NA",AK1277&lt;&gt;"NA"),AK1277,AF1277)</f>
        <v>40</v>
      </c>
      <c r="AN1277" s="40">
        <f t="shared" ref="AN1277:AN1296" si="555">IF(AND(AM1277="NA",AI1277&lt;&gt;"NA"),AI1277,AM1277)</f>
        <v>40</v>
      </c>
      <c r="AO1277" s="31" t="s">
        <v>2844</v>
      </c>
      <c r="AP1277" s="31">
        <v>2017</v>
      </c>
      <c r="AQ1277" s="31" t="s">
        <v>2019</v>
      </c>
      <c r="AR1277" s="31" t="s">
        <v>71</v>
      </c>
      <c r="AS1277" s="31" t="s">
        <v>2020</v>
      </c>
      <c r="AT1277" s="31" t="s">
        <v>21</v>
      </c>
      <c r="AU1277" s="114" t="str">
        <f t="shared" si="534"/>
        <v>Haneda, M., 2017</v>
      </c>
      <c r="AW1277" s="43" t="s">
        <v>1706</v>
      </c>
    </row>
    <row r="1278" spans="1:49" x14ac:dyDescent="0.3">
      <c r="A1278" s="31" t="s">
        <v>2439</v>
      </c>
      <c r="B1278" s="40">
        <v>1</v>
      </c>
      <c r="C1278" s="83" t="s">
        <v>8</v>
      </c>
      <c r="D1278" s="31" t="str">
        <f t="shared" si="533"/>
        <v>NA</v>
      </c>
      <c r="E1278" s="32">
        <f t="shared" si="550"/>
        <v>1</v>
      </c>
      <c r="F1278" s="40">
        <v>180</v>
      </c>
      <c r="G1278" s="32">
        <f t="shared" si="542"/>
        <v>18000</v>
      </c>
      <c r="H1278" s="31" t="s">
        <v>1414</v>
      </c>
      <c r="I1278" s="31" t="s">
        <v>2021</v>
      </c>
      <c r="J1278" s="31" t="s">
        <v>9</v>
      </c>
      <c r="M1278" s="31" t="s">
        <v>2022</v>
      </c>
      <c r="P1278" s="31" t="s">
        <v>199</v>
      </c>
      <c r="Q1278" s="39">
        <v>7.5</v>
      </c>
      <c r="R1278" s="31" t="str">
        <f t="shared" si="543"/>
        <v>NA</v>
      </c>
      <c r="U1278" s="31" t="s">
        <v>1422</v>
      </c>
      <c r="V1278" s="31">
        <v>5</v>
      </c>
      <c r="W1278" s="31">
        <v>673</v>
      </c>
      <c r="X1278" s="31" t="s">
        <v>17</v>
      </c>
      <c r="Y1278" s="32">
        <f t="shared" si="551"/>
        <v>1.8</v>
      </c>
      <c r="Z1278" s="32" t="str">
        <f t="shared" si="552"/>
        <v>NA</v>
      </c>
      <c r="AA1278" s="32">
        <v>36</v>
      </c>
      <c r="AB1278" s="31" t="s">
        <v>9</v>
      </c>
      <c r="AC1278" s="32" t="str">
        <f t="shared" si="530"/>
        <v>NA</v>
      </c>
      <c r="AD1278" s="32">
        <f t="shared" si="531"/>
        <v>36</v>
      </c>
      <c r="AE1278" s="32" t="str">
        <f t="shared" si="532"/>
        <v>NA</v>
      </c>
      <c r="AF1278" s="32">
        <f t="shared" si="553"/>
        <v>50</v>
      </c>
      <c r="AG1278" s="40">
        <v>50</v>
      </c>
      <c r="AH1278" s="32" t="s">
        <v>9</v>
      </c>
      <c r="AI1278" s="40" t="s">
        <v>8</v>
      </c>
      <c r="AJ1278" s="32" t="s">
        <v>9</v>
      </c>
      <c r="AK1278" s="40">
        <v>50</v>
      </c>
      <c r="AL1278" s="32" t="s">
        <v>9</v>
      </c>
      <c r="AM1278" s="32">
        <f t="shared" si="554"/>
        <v>50</v>
      </c>
      <c r="AN1278" s="40">
        <f t="shared" si="555"/>
        <v>50</v>
      </c>
      <c r="AO1278" s="31" t="s">
        <v>2844</v>
      </c>
      <c r="AP1278" s="31">
        <v>2017</v>
      </c>
      <c r="AQ1278" s="31" t="s">
        <v>2019</v>
      </c>
      <c r="AR1278" s="31" t="s">
        <v>71</v>
      </c>
      <c r="AS1278" s="31" t="s">
        <v>2020</v>
      </c>
      <c r="AT1278" s="31" t="s">
        <v>21</v>
      </c>
      <c r="AU1278" s="114" t="str">
        <f t="shared" si="534"/>
        <v>Haneda, M., 2017</v>
      </c>
      <c r="AW1278" s="43" t="s">
        <v>1706</v>
      </c>
    </row>
    <row r="1279" spans="1:49" x14ac:dyDescent="0.3">
      <c r="A1279" s="31" t="s">
        <v>2439</v>
      </c>
      <c r="B1279" s="40">
        <v>1</v>
      </c>
      <c r="C1279" s="83" t="s">
        <v>8</v>
      </c>
      <c r="D1279" s="31" t="str">
        <f t="shared" si="533"/>
        <v>NA</v>
      </c>
      <c r="E1279" s="32">
        <f t="shared" si="550"/>
        <v>1</v>
      </c>
      <c r="F1279" s="40">
        <v>180</v>
      </c>
      <c r="G1279" s="32">
        <f t="shared" si="542"/>
        <v>18000</v>
      </c>
      <c r="H1279" s="31" t="s">
        <v>1414</v>
      </c>
      <c r="I1279" s="31" t="s">
        <v>2021</v>
      </c>
      <c r="J1279" s="31" t="s">
        <v>9</v>
      </c>
      <c r="M1279" s="31" t="s">
        <v>2022</v>
      </c>
      <c r="P1279" s="31" t="s">
        <v>199</v>
      </c>
      <c r="Q1279" s="39">
        <v>7.5</v>
      </c>
      <c r="R1279" s="31" t="str">
        <f t="shared" si="543"/>
        <v>NA</v>
      </c>
      <c r="U1279" s="31" t="s">
        <v>1422</v>
      </c>
      <c r="V1279" s="31">
        <v>5</v>
      </c>
      <c r="W1279" s="31">
        <v>773</v>
      </c>
      <c r="X1279" s="31" t="s">
        <v>17</v>
      </c>
      <c r="Y1279" s="32">
        <f t="shared" si="551"/>
        <v>1.45</v>
      </c>
      <c r="Z1279" s="32" t="str">
        <f t="shared" si="552"/>
        <v>NA</v>
      </c>
      <c r="AA1279" s="32">
        <v>29</v>
      </c>
      <c r="AB1279" s="31" t="s">
        <v>9</v>
      </c>
      <c r="AC1279" s="32" t="str">
        <f t="shared" si="530"/>
        <v>NA</v>
      </c>
      <c r="AD1279" s="32">
        <f t="shared" si="531"/>
        <v>29</v>
      </c>
      <c r="AE1279" s="32" t="str">
        <f t="shared" si="532"/>
        <v>NA</v>
      </c>
      <c r="AF1279" s="32">
        <f t="shared" si="553"/>
        <v>50</v>
      </c>
      <c r="AG1279" s="40">
        <v>50</v>
      </c>
      <c r="AH1279" s="32" t="s">
        <v>9</v>
      </c>
      <c r="AI1279" s="40" t="s">
        <v>8</v>
      </c>
      <c r="AJ1279" s="32" t="s">
        <v>9</v>
      </c>
      <c r="AK1279" s="40">
        <v>60</v>
      </c>
      <c r="AL1279" s="32" t="s">
        <v>9</v>
      </c>
      <c r="AM1279" s="32">
        <f t="shared" si="554"/>
        <v>50</v>
      </c>
      <c r="AN1279" s="40">
        <f t="shared" si="555"/>
        <v>50</v>
      </c>
      <c r="AO1279" s="31" t="s">
        <v>2844</v>
      </c>
      <c r="AP1279" s="31">
        <v>2017</v>
      </c>
      <c r="AQ1279" s="31" t="s">
        <v>2019</v>
      </c>
      <c r="AR1279" s="31" t="s">
        <v>71</v>
      </c>
      <c r="AS1279" s="31" t="s">
        <v>2020</v>
      </c>
      <c r="AT1279" s="31" t="s">
        <v>21</v>
      </c>
      <c r="AU1279" s="114" t="str">
        <f t="shared" si="534"/>
        <v>Haneda, M., 2017</v>
      </c>
      <c r="AW1279" s="43" t="s">
        <v>1706</v>
      </c>
    </row>
    <row r="1280" spans="1:49" x14ac:dyDescent="0.3">
      <c r="A1280" s="31" t="s">
        <v>2439</v>
      </c>
      <c r="B1280" s="40">
        <v>1</v>
      </c>
      <c r="C1280" s="83" t="s">
        <v>8</v>
      </c>
      <c r="D1280" s="31" t="str">
        <f t="shared" si="533"/>
        <v>NA</v>
      </c>
      <c r="E1280" s="32">
        <f t="shared" si="550"/>
        <v>1</v>
      </c>
      <c r="F1280" s="40">
        <v>180</v>
      </c>
      <c r="G1280" s="32">
        <f t="shared" si="542"/>
        <v>18000</v>
      </c>
      <c r="H1280" s="31" t="s">
        <v>1414</v>
      </c>
      <c r="I1280" s="31" t="s">
        <v>2021</v>
      </c>
      <c r="J1280" s="31" t="s">
        <v>9</v>
      </c>
      <c r="M1280" s="31" t="s">
        <v>2022</v>
      </c>
      <c r="P1280" s="31" t="s">
        <v>199</v>
      </c>
      <c r="Q1280" s="39">
        <v>7.5</v>
      </c>
      <c r="R1280" s="31" t="str">
        <f t="shared" si="543"/>
        <v>NA</v>
      </c>
      <c r="U1280" s="31" t="s">
        <v>1422</v>
      </c>
      <c r="V1280" s="31">
        <v>5</v>
      </c>
      <c r="W1280" s="31">
        <v>873</v>
      </c>
      <c r="X1280" s="31" t="s">
        <v>17</v>
      </c>
      <c r="Y1280" s="32">
        <f t="shared" si="551"/>
        <v>1.56</v>
      </c>
      <c r="Z1280" s="32" t="str">
        <f t="shared" si="552"/>
        <v>NA</v>
      </c>
      <c r="AA1280" s="32">
        <v>26</v>
      </c>
      <c r="AB1280" s="31" t="s">
        <v>9</v>
      </c>
      <c r="AC1280" s="32" t="str">
        <f t="shared" si="530"/>
        <v>NA</v>
      </c>
      <c r="AD1280" s="32">
        <f t="shared" si="531"/>
        <v>26</v>
      </c>
      <c r="AE1280" s="32" t="str">
        <f t="shared" si="532"/>
        <v>NA</v>
      </c>
      <c r="AF1280" s="32">
        <f t="shared" si="553"/>
        <v>60</v>
      </c>
      <c r="AG1280" s="40">
        <v>60</v>
      </c>
      <c r="AH1280" s="32" t="s">
        <v>9</v>
      </c>
      <c r="AI1280" s="40" t="s">
        <v>8</v>
      </c>
      <c r="AJ1280" s="32" t="s">
        <v>9</v>
      </c>
      <c r="AK1280" s="40">
        <v>70</v>
      </c>
      <c r="AL1280" s="32" t="s">
        <v>9</v>
      </c>
      <c r="AM1280" s="32">
        <f t="shared" si="554"/>
        <v>60</v>
      </c>
      <c r="AN1280" s="40">
        <f t="shared" si="555"/>
        <v>60</v>
      </c>
      <c r="AO1280" s="31" t="s">
        <v>2844</v>
      </c>
      <c r="AP1280" s="31">
        <v>2017</v>
      </c>
      <c r="AQ1280" s="31" t="s">
        <v>2019</v>
      </c>
      <c r="AR1280" s="31" t="s">
        <v>71</v>
      </c>
      <c r="AS1280" s="31" t="s">
        <v>2020</v>
      </c>
      <c r="AT1280" s="31" t="s">
        <v>21</v>
      </c>
      <c r="AU1280" s="114" t="str">
        <f t="shared" si="534"/>
        <v>Haneda, M., 2017</v>
      </c>
      <c r="AW1280" s="43" t="s">
        <v>1706</v>
      </c>
    </row>
    <row r="1281" spans="1:49" x14ac:dyDescent="0.3">
      <c r="A1281" s="31" t="s">
        <v>2439</v>
      </c>
      <c r="B1281" s="40">
        <v>1</v>
      </c>
      <c r="C1281" s="83" t="s">
        <v>8</v>
      </c>
      <c r="D1281" s="31" t="str">
        <f t="shared" si="533"/>
        <v>NA</v>
      </c>
      <c r="E1281" s="32">
        <f t="shared" si="550"/>
        <v>1</v>
      </c>
      <c r="F1281" s="40">
        <v>180</v>
      </c>
      <c r="G1281" s="32">
        <f t="shared" si="542"/>
        <v>18000</v>
      </c>
      <c r="H1281" s="31" t="s">
        <v>1414</v>
      </c>
      <c r="I1281" s="31" t="s">
        <v>2021</v>
      </c>
      <c r="J1281" s="31" t="s">
        <v>9</v>
      </c>
      <c r="M1281" s="31" t="s">
        <v>2022</v>
      </c>
      <c r="P1281" s="31" t="s">
        <v>199</v>
      </c>
      <c r="Q1281" s="39">
        <v>7.5</v>
      </c>
      <c r="R1281" s="31" t="str">
        <f t="shared" si="543"/>
        <v>NA</v>
      </c>
      <c r="U1281" s="31" t="s">
        <v>1422</v>
      </c>
      <c r="V1281" s="31">
        <v>5</v>
      </c>
      <c r="W1281" s="31">
        <v>973</v>
      </c>
      <c r="X1281" s="31" t="s">
        <v>17</v>
      </c>
      <c r="Y1281" s="32">
        <f t="shared" si="551"/>
        <v>1.53</v>
      </c>
      <c r="Z1281" s="32" t="str">
        <f t="shared" si="552"/>
        <v>NA</v>
      </c>
      <c r="AA1281" s="32">
        <v>17</v>
      </c>
      <c r="AB1281" s="31" t="s">
        <v>9</v>
      </c>
      <c r="AC1281" s="32" t="str">
        <f t="shared" si="530"/>
        <v>NA</v>
      </c>
      <c r="AD1281" s="32">
        <f t="shared" si="531"/>
        <v>17</v>
      </c>
      <c r="AE1281" s="32" t="str">
        <f t="shared" si="532"/>
        <v>NA</v>
      </c>
      <c r="AF1281" s="32">
        <f t="shared" si="553"/>
        <v>90</v>
      </c>
      <c r="AG1281" s="40">
        <v>90</v>
      </c>
      <c r="AH1281" s="32" t="s">
        <v>9</v>
      </c>
      <c r="AI1281" s="40" t="s">
        <v>8</v>
      </c>
      <c r="AJ1281" s="32" t="s">
        <v>9</v>
      </c>
      <c r="AK1281" s="40">
        <v>80</v>
      </c>
      <c r="AL1281" s="32" t="s">
        <v>9</v>
      </c>
      <c r="AM1281" s="32">
        <f t="shared" si="554"/>
        <v>90</v>
      </c>
      <c r="AN1281" s="40">
        <f t="shared" si="555"/>
        <v>90</v>
      </c>
      <c r="AO1281" s="31" t="s">
        <v>2844</v>
      </c>
      <c r="AP1281" s="31">
        <v>2017</v>
      </c>
      <c r="AQ1281" s="31" t="s">
        <v>2019</v>
      </c>
      <c r="AR1281" s="31" t="s">
        <v>71</v>
      </c>
      <c r="AS1281" s="31" t="s">
        <v>2020</v>
      </c>
      <c r="AT1281" s="31" t="s">
        <v>21</v>
      </c>
      <c r="AU1281" s="114" t="str">
        <f t="shared" si="534"/>
        <v>Haneda, M., 2017</v>
      </c>
      <c r="AW1281" s="43" t="s">
        <v>1706</v>
      </c>
    </row>
    <row r="1282" spans="1:49" x14ac:dyDescent="0.3">
      <c r="A1282" s="31" t="s">
        <v>2439</v>
      </c>
      <c r="B1282" s="40">
        <v>1</v>
      </c>
      <c r="C1282" s="83" t="s">
        <v>8</v>
      </c>
      <c r="D1282" s="31" t="str">
        <f t="shared" si="533"/>
        <v>NA</v>
      </c>
      <c r="E1282" s="32">
        <f t="shared" si="550"/>
        <v>1</v>
      </c>
      <c r="F1282" s="40">
        <v>180</v>
      </c>
      <c r="G1282" s="32">
        <f t="shared" si="542"/>
        <v>18000</v>
      </c>
      <c r="H1282" s="31" t="s">
        <v>1414</v>
      </c>
      <c r="I1282" s="31" t="s">
        <v>2021</v>
      </c>
      <c r="J1282" s="31" t="s">
        <v>9</v>
      </c>
      <c r="M1282" s="31" t="s">
        <v>2022</v>
      </c>
      <c r="P1282" s="31" t="s">
        <v>199</v>
      </c>
      <c r="Q1282" s="39">
        <v>7.5</v>
      </c>
      <c r="R1282" s="31" t="str">
        <f t="shared" si="543"/>
        <v>NA</v>
      </c>
      <c r="U1282" s="31" t="s">
        <v>1422</v>
      </c>
      <c r="V1282" s="31">
        <v>5</v>
      </c>
      <c r="W1282" s="31">
        <v>1073</v>
      </c>
      <c r="X1282" s="31" t="s">
        <v>17</v>
      </c>
      <c r="Y1282" s="32">
        <f t="shared" si="551"/>
        <v>1.54</v>
      </c>
      <c r="Z1282" s="32" t="str">
        <f t="shared" si="552"/>
        <v>NA</v>
      </c>
      <c r="AA1282" s="32">
        <v>11</v>
      </c>
      <c r="AB1282" s="31" t="s">
        <v>9</v>
      </c>
      <c r="AC1282" s="32" t="str">
        <f t="shared" si="530"/>
        <v>NA</v>
      </c>
      <c r="AD1282" s="32">
        <f t="shared" si="531"/>
        <v>11</v>
      </c>
      <c r="AE1282" s="32" t="str">
        <f t="shared" si="532"/>
        <v>NA</v>
      </c>
      <c r="AF1282" s="32">
        <f t="shared" si="553"/>
        <v>140</v>
      </c>
      <c r="AG1282" s="40">
        <v>140</v>
      </c>
      <c r="AH1282" s="32" t="s">
        <v>9</v>
      </c>
      <c r="AI1282" s="40" t="s">
        <v>8</v>
      </c>
      <c r="AJ1282" s="32" t="s">
        <v>9</v>
      </c>
      <c r="AK1282" s="40">
        <v>100</v>
      </c>
      <c r="AL1282" s="32" t="s">
        <v>9</v>
      </c>
      <c r="AM1282" s="32">
        <f t="shared" si="554"/>
        <v>140</v>
      </c>
      <c r="AN1282" s="40">
        <f t="shared" si="555"/>
        <v>140</v>
      </c>
      <c r="AO1282" s="31" t="s">
        <v>2844</v>
      </c>
      <c r="AP1282" s="31">
        <v>2017</v>
      </c>
      <c r="AQ1282" s="31" t="s">
        <v>2019</v>
      </c>
      <c r="AR1282" s="31" t="s">
        <v>71</v>
      </c>
      <c r="AS1282" s="31" t="s">
        <v>2020</v>
      </c>
      <c r="AT1282" s="31" t="s">
        <v>21</v>
      </c>
      <c r="AU1282" s="114" t="str">
        <f t="shared" si="534"/>
        <v>Haneda, M., 2017</v>
      </c>
      <c r="AW1282" s="43" t="s">
        <v>1706</v>
      </c>
    </row>
    <row r="1283" spans="1:49" x14ac:dyDescent="0.3">
      <c r="A1283" s="31" t="s">
        <v>88</v>
      </c>
      <c r="B1283" s="40">
        <v>5</v>
      </c>
      <c r="C1283" s="83" t="s">
        <v>8</v>
      </c>
      <c r="D1283" s="31" t="str">
        <f t="shared" si="533"/>
        <v>NA</v>
      </c>
      <c r="E1283" s="32">
        <f t="shared" si="550"/>
        <v>5</v>
      </c>
      <c r="F1283" s="40">
        <v>195</v>
      </c>
      <c r="G1283" s="32">
        <f t="shared" si="542"/>
        <v>3900</v>
      </c>
      <c r="H1283" s="31" t="s">
        <v>22</v>
      </c>
      <c r="I1283" s="31" t="s">
        <v>215</v>
      </c>
      <c r="J1283" s="31" t="s">
        <v>9</v>
      </c>
      <c r="M1283" s="31" t="s">
        <v>10</v>
      </c>
      <c r="N1283" s="31" t="s">
        <v>1449</v>
      </c>
      <c r="O1283" s="71">
        <v>7.5</v>
      </c>
      <c r="P1283" s="31" t="s">
        <v>89</v>
      </c>
      <c r="Q1283" s="39">
        <v>8.5</v>
      </c>
      <c r="R1283" s="31">
        <f t="shared" si="543"/>
        <v>1</v>
      </c>
      <c r="U1283" s="31" t="s">
        <v>1422</v>
      </c>
      <c r="V1283" s="31">
        <v>1</v>
      </c>
      <c r="W1283" s="31">
        <v>473</v>
      </c>
      <c r="X1283" s="31" t="s">
        <v>17</v>
      </c>
      <c r="Y1283" s="32" t="str">
        <f t="shared" si="551"/>
        <v>NA</v>
      </c>
      <c r="Z1283" s="32" t="str">
        <f t="shared" si="552"/>
        <v>NA</v>
      </c>
      <c r="AA1283" s="32">
        <v>20.6</v>
      </c>
      <c r="AB1283" s="31" t="s">
        <v>9</v>
      </c>
      <c r="AC1283" s="32" t="str">
        <f t="shared" ref="AC1283:AC1296" si="556">IF(AND(AA1283="NA",AN1283&lt;&gt;"NA"),1000*1.09/AN1283,"NA")</f>
        <v>NA</v>
      </c>
      <c r="AD1283" s="32">
        <f t="shared" ref="AD1283:AD1295" si="557">IF(AND(AA1283="NA",AC1283&lt;&gt;"NA"),AC1283,AA1283)</f>
        <v>20.6</v>
      </c>
      <c r="AE1283" s="32">
        <f t="shared" ref="AE1283:AE1296" si="558">IF(AND(AA1283&lt;&gt;"NA",AG1283="NA"),1.09*1000/AA1283,"NA")</f>
        <v>52.912621359223294</v>
      </c>
      <c r="AF1283" s="32">
        <f t="shared" si="553"/>
        <v>52.912621359223294</v>
      </c>
      <c r="AG1283" s="40" t="s">
        <v>8</v>
      </c>
      <c r="AH1283" s="32" t="s">
        <v>9</v>
      </c>
      <c r="AI1283" s="40" t="s">
        <v>8</v>
      </c>
      <c r="AJ1283" s="32" t="s">
        <v>9</v>
      </c>
      <c r="AK1283" s="40" t="s">
        <v>8</v>
      </c>
      <c r="AL1283" s="32" t="s">
        <v>9</v>
      </c>
      <c r="AM1283" s="32">
        <f t="shared" si="554"/>
        <v>52.912621359223294</v>
      </c>
      <c r="AN1283" s="40">
        <f t="shared" si="555"/>
        <v>52.912621359223294</v>
      </c>
      <c r="AO1283" s="31" t="s">
        <v>9</v>
      </c>
      <c r="AP1283" s="31">
        <v>2018</v>
      </c>
      <c r="AQ1283" s="31" t="s">
        <v>1863</v>
      </c>
      <c r="AR1283" s="31" t="s">
        <v>2024</v>
      </c>
      <c r="AS1283" s="31" t="s">
        <v>2025</v>
      </c>
      <c r="AT1283" s="31" t="s">
        <v>2026</v>
      </c>
      <c r="AU1283" s="114" t="str">
        <f t="shared" si="534"/>
        <v>Byun, M.Y., 2018</v>
      </c>
      <c r="AV1283" s="34" t="s">
        <v>2023</v>
      </c>
      <c r="AW1283" s="43" t="s">
        <v>827</v>
      </c>
    </row>
    <row r="1284" spans="1:49" x14ac:dyDescent="0.3">
      <c r="A1284" s="31" t="s">
        <v>88</v>
      </c>
      <c r="B1284" s="40">
        <v>5</v>
      </c>
      <c r="C1284" s="83" t="s">
        <v>8</v>
      </c>
      <c r="D1284" s="31" t="str">
        <f t="shared" ref="D1284:D1296" si="559">IF(AND(C1284&lt;&gt;"NA",B1284&lt;&gt;"NA"),ABS(B1284-C1284)/B1284,"NA")</f>
        <v>NA</v>
      </c>
      <c r="E1284" s="32">
        <f t="shared" si="550"/>
        <v>5</v>
      </c>
      <c r="F1284" s="40">
        <v>199</v>
      </c>
      <c r="G1284" s="32">
        <f t="shared" si="542"/>
        <v>3980</v>
      </c>
      <c r="H1284" s="31" t="s">
        <v>22</v>
      </c>
      <c r="I1284" s="31" t="s">
        <v>215</v>
      </c>
      <c r="J1284" s="31" t="s">
        <v>9</v>
      </c>
      <c r="K1284" s="31">
        <v>773</v>
      </c>
      <c r="L1284" s="31">
        <v>4</v>
      </c>
      <c r="M1284" s="31" t="s">
        <v>10</v>
      </c>
      <c r="N1284" s="31" t="s">
        <v>1449</v>
      </c>
      <c r="O1284" s="71">
        <v>7.5</v>
      </c>
      <c r="P1284" s="31" t="s">
        <v>89</v>
      </c>
      <c r="Q1284" s="39">
        <v>8.5</v>
      </c>
      <c r="R1284" s="31">
        <f t="shared" si="543"/>
        <v>1</v>
      </c>
      <c r="U1284" s="31" t="s">
        <v>1422</v>
      </c>
      <c r="V1284" s="31">
        <v>1</v>
      </c>
      <c r="W1284" s="31">
        <v>473</v>
      </c>
      <c r="X1284" s="31" t="s">
        <v>17</v>
      </c>
      <c r="Y1284" s="32" t="str">
        <f t="shared" si="551"/>
        <v>NA</v>
      </c>
      <c r="Z1284" s="32" t="str">
        <f t="shared" si="552"/>
        <v>NA</v>
      </c>
      <c r="AA1284" s="32">
        <v>20.8</v>
      </c>
      <c r="AB1284" s="31" t="s">
        <v>9</v>
      </c>
      <c r="AC1284" s="32" t="str">
        <f t="shared" si="556"/>
        <v>NA</v>
      </c>
      <c r="AD1284" s="32">
        <f t="shared" si="557"/>
        <v>20.8</v>
      </c>
      <c r="AE1284" s="32">
        <f t="shared" si="558"/>
        <v>52.403846153846153</v>
      </c>
      <c r="AF1284" s="32">
        <f t="shared" si="553"/>
        <v>52.403846153846153</v>
      </c>
      <c r="AG1284" s="40" t="s">
        <v>8</v>
      </c>
      <c r="AH1284" s="32" t="s">
        <v>9</v>
      </c>
      <c r="AI1284" s="40" t="s">
        <v>8</v>
      </c>
      <c r="AJ1284" s="32" t="s">
        <v>9</v>
      </c>
      <c r="AK1284" s="40" t="s">
        <v>8</v>
      </c>
      <c r="AL1284" s="32" t="s">
        <v>9</v>
      </c>
      <c r="AM1284" s="32">
        <f t="shared" si="554"/>
        <v>52.403846153846153</v>
      </c>
      <c r="AN1284" s="40">
        <f t="shared" si="555"/>
        <v>52.403846153846153</v>
      </c>
      <c r="AO1284" s="31" t="s">
        <v>9</v>
      </c>
      <c r="AP1284" s="31">
        <v>2018</v>
      </c>
      <c r="AQ1284" s="31" t="s">
        <v>1863</v>
      </c>
      <c r="AR1284" s="31" t="s">
        <v>2024</v>
      </c>
      <c r="AS1284" s="31" t="s">
        <v>2025</v>
      </c>
      <c r="AT1284" s="31" t="s">
        <v>2026</v>
      </c>
      <c r="AU1284" s="114" t="str">
        <f t="shared" si="534"/>
        <v>Byun, M.Y., 2018</v>
      </c>
      <c r="AV1284" s="34" t="s">
        <v>2023</v>
      </c>
      <c r="AW1284" s="43" t="s">
        <v>827</v>
      </c>
    </row>
    <row r="1285" spans="1:49" x14ac:dyDescent="0.3">
      <c r="A1285" s="31" t="s">
        <v>88</v>
      </c>
      <c r="B1285" s="40">
        <v>5</v>
      </c>
      <c r="C1285" s="83" t="s">
        <v>8</v>
      </c>
      <c r="D1285" s="31" t="str">
        <f t="shared" si="559"/>
        <v>NA</v>
      </c>
      <c r="E1285" s="32">
        <f t="shared" si="550"/>
        <v>5</v>
      </c>
      <c r="F1285" s="40">
        <v>146</v>
      </c>
      <c r="G1285" s="32">
        <f t="shared" si="542"/>
        <v>2920</v>
      </c>
      <c r="H1285" s="31" t="s">
        <v>22</v>
      </c>
      <c r="I1285" s="31" t="s">
        <v>215</v>
      </c>
      <c r="J1285" s="31" t="s">
        <v>9</v>
      </c>
      <c r="K1285" s="31">
        <v>1173</v>
      </c>
      <c r="L1285" s="31">
        <v>4</v>
      </c>
      <c r="M1285" s="31" t="s">
        <v>10</v>
      </c>
      <c r="N1285" s="31" t="s">
        <v>1449</v>
      </c>
      <c r="O1285" s="71">
        <v>7.5</v>
      </c>
      <c r="P1285" s="31" t="s">
        <v>89</v>
      </c>
      <c r="Q1285" s="39">
        <v>8.5</v>
      </c>
      <c r="R1285" s="31">
        <f t="shared" si="543"/>
        <v>1</v>
      </c>
      <c r="U1285" s="31" t="s">
        <v>1422</v>
      </c>
      <c r="V1285" s="31">
        <v>1</v>
      </c>
      <c r="W1285" s="31">
        <v>473</v>
      </c>
      <c r="X1285" s="31" t="s">
        <v>17</v>
      </c>
      <c r="Y1285" s="32" t="str">
        <f t="shared" si="551"/>
        <v>NA</v>
      </c>
      <c r="Z1285" s="32" t="str">
        <f t="shared" si="552"/>
        <v>NA</v>
      </c>
      <c r="AA1285" s="32">
        <v>29.8</v>
      </c>
      <c r="AB1285" s="31" t="s">
        <v>9</v>
      </c>
      <c r="AC1285" s="32" t="str">
        <f t="shared" si="556"/>
        <v>NA</v>
      </c>
      <c r="AD1285" s="32">
        <f t="shared" si="557"/>
        <v>29.8</v>
      </c>
      <c r="AE1285" s="32">
        <f t="shared" si="558"/>
        <v>36.577181208053688</v>
      </c>
      <c r="AF1285" s="32">
        <f t="shared" si="553"/>
        <v>36.577181208053688</v>
      </c>
      <c r="AG1285" s="40" t="s">
        <v>8</v>
      </c>
      <c r="AH1285" s="32" t="s">
        <v>9</v>
      </c>
      <c r="AI1285" s="40" t="s">
        <v>8</v>
      </c>
      <c r="AJ1285" s="32" t="s">
        <v>9</v>
      </c>
      <c r="AK1285" s="40" t="s">
        <v>8</v>
      </c>
      <c r="AL1285" s="32" t="s">
        <v>9</v>
      </c>
      <c r="AM1285" s="32">
        <f t="shared" si="554"/>
        <v>36.577181208053688</v>
      </c>
      <c r="AN1285" s="40">
        <f t="shared" si="555"/>
        <v>36.577181208053688</v>
      </c>
      <c r="AO1285" s="31" t="s">
        <v>9</v>
      </c>
      <c r="AP1285" s="31">
        <v>2018</v>
      </c>
      <c r="AQ1285" s="31" t="s">
        <v>1863</v>
      </c>
      <c r="AR1285" s="31" t="s">
        <v>2024</v>
      </c>
      <c r="AS1285" s="31" t="s">
        <v>2025</v>
      </c>
      <c r="AT1285" s="31" t="s">
        <v>2026</v>
      </c>
      <c r="AU1285" s="114" t="str">
        <f t="shared" ref="AU1285:AU1296" si="560">AQ1285&amp;", "&amp;AP1285</f>
        <v>Byun, M.Y., 2018</v>
      </c>
      <c r="AV1285" s="34" t="s">
        <v>2023</v>
      </c>
      <c r="AW1285" s="43" t="s">
        <v>827</v>
      </c>
    </row>
    <row r="1286" spans="1:49" x14ac:dyDescent="0.3">
      <c r="A1286" s="31" t="s">
        <v>88</v>
      </c>
      <c r="B1286" s="40">
        <v>5</v>
      </c>
      <c r="C1286" s="83" t="s">
        <v>8</v>
      </c>
      <c r="D1286" s="31" t="str">
        <f t="shared" si="559"/>
        <v>NA</v>
      </c>
      <c r="E1286" s="32">
        <f t="shared" si="550"/>
        <v>5</v>
      </c>
      <c r="F1286" s="40">
        <v>54</v>
      </c>
      <c r="G1286" s="32">
        <f t="shared" si="542"/>
        <v>1080</v>
      </c>
      <c r="H1286" s="31" t="s">
        <v>22</v>
      </c>
      <c r="I1286" s="31" t="s">
        <v>215</v>
      </c>
      <c r="J1286" s="31" t="s">
        <v>9</v>
      </c>
      <c r="K1286" s="31">
        <v>1373</v>
      </c>
      <c r="L1286" s="31">
        <v>4</v>
      </c>
      <c r="M1286" s="31" t="s">
        <v>10</v>
      </c>
      <c r="N1286" s="31" t="s">
        <v>1449</v>
      </c>
      <c r="O1286" s="71">
        <v>7.5</v>
      </c>
      <c r="P1286" s="31" t="s">
        <v>89</v>
      </c>
      <c r="Q1286" s="39">
        <v>8.5</v>
      </c>
      <c r="R1286" s="31">
        <f t="shared" si="543"/>
        <v>1</v>
      </c>
      <c r="U1286" s="31" t="s">
        <v>1422</v>
      </c>
      <c r="V1286" s="31">
        <v>1</v>
      </c>
      <c r="W1286" s="31">
        <v>473</v>
      </c>
      <c r="X1286" s="31" t="s">
        <v>17</v>
      </c>
      <c r="Y1286" s="32" t="str">
        <f t="shared" si="551"/>
        <v>NA</v>
      </c>
      <c r="Z1286" s="32" t="str">
        <f t="shared" si="552"/>
        <v>NA</v>
      </c>
      <c r="AA1286" s="32">
        <v>11</v>
      </c>
      <c r="AB1286" s="31" t="s">
        <v>9</v>
      </c>
      <c r="AC1286" s="32" t="str">
        <f t="shared" si="556"/>
        <v>NA</v>
      </c>
      <c r="AD1286" s="32">
        <f t="shared" si="557"/>
        <v>11</v>
      </c>
      <c r="AE1286" s="32">
        <f t="shared" si="558"/>
        <v>99.090909090909093</v>
      </c>
      <c r="AF1286" s="32">
        <f t="shared" si="553"/>
        <v>99.090909090909093</v>
      </c>
      <c r="AG1286" s="40" t="s">
        <v>8</v>
      </c>
      <c r="AH1286" s="32" t="s">
        <v>9</v>
      </c>
      <c r="AI1286" s="40" t="s">
        <v>8</v>
      </c>
      <c r="AJ1286" s="32" t="s">
        <v>9</v>
      </c>
      <c r="AK1286" s="40" t="s">
        <v>8</v>
      </c>
      <c r="AL1286" s="32" t="s">
        <v>9</v>
      </c>
      <c r="AM1286" s="32">
        <f t="shared" si="554"/>
        <v>99.090909090909093</v>
      </c>
      <c r="AN1286" s="40">
        <f t="shared" si="555"/>
        <v>99.090909090909093</v>
      </c>
      <c r="AO1286" s="31" t="s">
        <v>9</v>
      </c>
      <c r="AP1286" s="31">
        <v>2018</v>
      </c>
      <c r="AQ1286" s="31" t="s">
        <v>1863</v>
      </c>
      <c r="AR1286" s="31" t="s">
        <v>2024</v>
      </c>
      <c r="AS1286" s="31" t="s">
        <v>2025</v>
      </c>
      <c r="AT1286" s="31" t="s">
        <v>2026</v>
      </c>
      <c r="AU1286" s="114" t="str">
        <f t="shared" si="560"/>
        <v>Byun, M.Y., 2018</v>
      </c>
      <c r="AV1286" s="34" t="s">
        <v>2023</v>
      </c>
      <c r="AW1286" s="43" t="s">
        <v>827</v>
      </c>
    </row>
    <row r="1287" spans="1:49" x14ac:dyDescent="0.3">
      <c r="A1287" s="31" t="s">
        <v>88</v>
      </c>
      <c r="B1287" s="40">
        <v>5</v>
      </c>
      <c r="C1287" s="83" t="s">
        <v>8</v>
      </c>
      <c r="D1287" s="31" t="str">
        <f t="shared" si="559"/>
        <v>NA</v>
      </c>
      <c r="E1287" s="32">
        <f t="shared" si="550"/>
        <v>5</v>
      </c>
      <c r="F1287" s="40">
        <v>6</v>
      </c>
      <c r="G1287" s="32">
        <f t="shared" si="542"/>
        <v>120</v>
      </c>
      <c r="H1287" s="31" t="s">
        <v>22</v>
      </c>
      <c r="I1287" s="31" t="s">
        <v>215</v>
      </c>
      <c r="J1287" s="31" t="s">
        <v>9</v>
      </c>
      <c r="K1287" s="31">
        <v>1423</v>
      </c>
      <c r="L1287" s="31">
        <v>4</v>
      </c>
      <c r="M1287" s="31" t="s">
        <v>10</v>
      </c>
      <c r="N1287" s="31" t="s">
        <v>1449</v>
      </c>
      <c r="O1287" s="71">
        <v>7.5</v>
      </c>
      <c r="P1287" s="31" t="s">
        <v>89</v>
      </c>
      <c r="Q1287" s="39">
        <v>8.5</v>
      </c>
      <c r="R1287" s="31">
        <f t="shared" si="543"/>
        <v>1</v>
      </c>
      <c r="U1287" s="31" t="s">
        <v>1422</v>
      </c>
      <c r="V1287" s="31">
        <v>1</v>
      </c>
      <c r="W1287" s="31">
        <v>473</v>
      </c>
      <c r="X1287" s="31" t="s">
        <v>17</v>
      </c>
      <c r="Y1287" s="32" t="str">
        <f t="shared" si="551"/>
        <v>NA</v>
      </c>
      <c r="Z1287" s="32" t="str">
        <f t="shared" si="552"/>
        <v>NA</v>
      </c>
      <c r="AA1287" s="32">
        <v>2.9</v>
      </c>
      <c r="AB1287" s="31" t="s">
        <v>9</v>
      </c>
      <c r="AC1287" s="32" t="str">
        <f t="shared" si="556"/>
        <v>NA</v>
      </c>
      <c r="AD1287" s="32">
        <f t="shared" si="557"/>
        <v>2.9</v>
      </c>
      <c r="AE1287" s="32">
        <f t="shared" si="558"/>
        <v>375.86206896551727</v>
      </c>
      <c r="AF1287" s="32">
        <f t="shared" si="553"/>
        <v>375.86206896551727</v>
      </c>
      <c r="AG1287" s="40" t="s">
        <v>8</v>
      </c>
      <c r="AH1287" s="32" t="s">
        <v>9</v>
      </c>
      <c r="AI1287" s="40" t="s">
        <v>8</v>
      </c>
      <c r="AJ1287" s="32" t="s">
        <v>9</v>
      </c>
      <c r="AK1287" s="40" t="s">
        <v>8</v>
      </c>
      <c r="AL1287" s="32" t="s">
        <v>9</v>
      </c>
      <c r="AM1287" s="32">
        <f t="shared" si="554"/>
        <v>375.86206896551727</v>
      </c>
      <c r="AN1287" s="40">
        <f t="shared" si="555"/>
        <v>375.86206896551727</v>
      </c>
      <c r="AO1287" s="31" t="s">
        <v>9</v>
      </c>
      <c r="AP1287" s="31">
        <v>2018</v>
      </c>
      <c r="AQ1287" s="31" t="s">
        <v>1863</v>
      </c>
      <c r="AR1287" s="31" t="s">
        <v>2024</v>
      </c>
      <c r="AS1287" s="31" t="s">
        <v>2025</v>
      </c>
      <c r="AT1287" s="31" t="s">
        <v>2026</v>
      </c>
      <c r="AU1287" s="114" t="str">
        <f t="shared" si="560"/>
        <v>Byun, M.Y., 2018</v>
      </c>
      <c r="AV1287" s="34" t="s">
        <v>2023</v>
      </c>
      <c r="AW1287" s="43" t="s">
        <v>827</v>
      </c>
    </row>
    <row r="1288" spans="1:49" x14ac:dyDescent="0.3">
      <c r="A1288" s="31" t="s">
        <v>14</v>
      </c>
      <c r="B1288" s="40">
        <v>1</v>
      </c>
      <c r="C1288" s="83" t="s">
        <v>8</v>
      </c>
      <c r="D1288" s="31" t="str">
        <f t="shared" si="559"/>
        <v>NA</v>
      </c>
      <c r="E1288" s="32">
        <f t="shared" si="550"/>
        <v>1</v>
      </c>
      <c r="F1288" s="40">
        <v>305</v>
      </c>
      <c r="G1288" s="32">
        <f t="shared" si="542"/>
        <v>30500</v>
      </c>
      <c r="H1288" s="31" t="s">
        <v>1414</v>
      </c>
      <c r="I1288" s="31" t="s">
        <v>9</v>
      </c>
      <c r="J1288" s="31" t="s">
        <v>9</v>
      </c>
      <c r="M1288" s="31" t="s">
        <v>24</v>
      </c>
      <c r="N1288" s="31" t="s">
        <v>56</v>
      </c>
      <c r="P1288" s="31" t="s">
        <v>199</v>
      </c>
      <c r="Q1288" s="39">
        <v>7.5</v>
      </c>
      <c r="R1288" s="31" t="str">
        <f t="shared" si="543"/>
        <v>NA</v>
      </c>
      <c r="S1288" s="31">
        <v>3</v>
      </c>
      <c r="T1288" s="31">
        <v>773</v>
      </c>
      <c r="U1288" s="31" t="s">
        <v>1422</v>
      </c>
      <c r="X1288" s="31" t="s">
        <v>29</v>
      </c>
      <c r="Y1288" s="32" t="str">
        <f t="shared" si="551"/>
        <v>NA</v>
      </c>
      <c r="Z1288" s="32" t="str">
        <f t="shared" si="552"/>
        <v>NA</v>
      </c>
      <c r="AA1288" s="32" t="s">
        <v>8</v>
      </c>
      <c r="AB1288" s="31" t="s">
        <v>9</v>
      </c>
      <c r="AC1288" s="32">
        <f t="shared" si="556"/>
        <v>13.625</v>
      </c>
      <c r="AD1288" s="32">
        <f t="shared" si="557"/>
        <v>13.625</v>
      </c>
      <c r="AE1288" s="32" t="str">
        <f t="shared" si="558"/>
        <v>NA</v>
      </c>
      <c r="AF1288" s="32" t="str">
        <f t="shared" si="553"/>
        <v>NA</v>
      </c>
      <c r="AG1288" s="40" t="s">
        <v>8</v>
      </c>
      <c r="AH1288" s="32" t="s">
        <v>9</v>
      </c>
      <c r="AI1288" s="40" t="s">
        <v>8</v>
      </c>
      <c r="AJ1288" s="32" t="s">
        <v>9</v>
      </c>
      <c r="AK1288" s="40">
        <v>80</v>
      </c>
      <c r="AL1288" s="32" t="s">
        <v>9</v>
      </c>
      <c r="AM1288" s="32">
        <f t="shared" si="554"/>
        <v>80</v>
      </c>
      <c r="AN1288" s="40">
        <f t="shared" si="555"/>
        <v>80</v>
      </c>
      <c r="AO1288" s="31" t="s">
        <v>2844</v>
      </c>
      <c r="AP1288" s="31">
        <v>2013</v>
      </c>
      <c r="AQ1288" s="31" t="s">
        <v>1755</v>
      </c>
      <c r="AR1288" s="31" t="s">
        <v>11</v>
      </c>
      <c r="AS1288" s="31" t="s">
        <v>2027</v>
      </c>
      <c r="AT1288" s="31" t="s">
        <v>2028</v>
      </c>
      <c r="AU1288" s="114" t="str">
        <f t="shared" si="560"/>
        <v>Huang, S., 2013</v>
      </c>
      <c r="AW1288" s="43" t="s">
        <v>1706</v>
      </c>
    </row>
    <row r="1289" spans="1:49" x14ac:dyDescent="0.3">
      <c r="A1289" s="31" t="s">
        <v>14</v>
      </c>
      <c r="B1289" s="40">
        <v>1</v>
      </c>
      <c r="C1289" s="83" t="s">
        <v>8</v>
      </c>
      <c r="D1289" s="31" t="str">
        <f t="shared" si="559"/>
        <v>NA</v>
      </c>
      <c r="E1289" s="32">
        <f t="shared" si="550"/>
        <v>1</v>
      </c>
      <c r="F1289" s="40">
        <v>305</v>
      </c>
      <c r="G1289" s="32">
        <f t="shared" si="542"/>
        <v>30500</v>
      </c>
      <c r="H1289" s="31" t="s">
        <v>1414</v>
      </c>
      <c r="I1289" s="31" t="s">
        <v>9</v>
      </c>
      <c r="J1289" s="31" t="s">
        <v>9</v>
      </c>
      <c r="M1289" s="31" t="s">
        <v>24</v>
      </c>
      <c r="N1289" s="31" t="s">
        <v>56</v>
      </c>
      <c r="P1289" s="31" t="s">
        <v>199</v>
      </c>
      <c r="Q1289" s="39">
        <v>7.5</v>
      </c>
      <c r="R1289" s="31" t="str">
        <f t="shared" si="543"/>
        <v>NA</v>
      </c>
      <c r="S1289" s="31">
        <v>3</v>
      </c>
      <c r="T1289" s="31">
        <v>773</v>
      </c>
      <c r="U1289" s="31" t="s">
        <v>1422</v>
      </c>
      <c r="V1289" s="31">
        <v>1</v>
      </c>
      <c r="W1289" s="31">
        <v>373</v>
      </c>
      <c r="X1289" s="31" t="s">
        <v>29</v>
      </c>
      <c r="Y1289" s="32" t="str">
        <f t="shared" si="551"/>
        <v>NA</v>
      </c>
      <c r="Z1289" s="32" t="str">
        <f t="shared" si="552"/>
        <v>NA</v>
      </c>
      <c r="AA1289" s="32" t="s">
        <v>8</v>
      </c>
      <c r="AB1289" s="31" t="s">
        <v>9</v>
      </c>
      <c r="AC1289" s="32">
        <f t="shared" si="556"/>
        <v>13.974358974358974</v>
      </c>
      <c r="AD1289" s="32">
        <f t="shared" si="557"/>
        <v>13.974358974358974</v>
      </c>
      <c r="AE1289" s="32" t="str">
        <f t="shared" si="558"/>
        <v>NA</v>
      </c>
      <c r="AF1289" s="32" t="str">
        <f t="shared" si="553"/>
        <v>NA</v>
      </c>
      <c r="AG1289" s="40" t="s">
        <v>8</v>
      </c>
      <c r="AH1289" s="32" t="s">
        <v>9</v>
      </c>
      <c r="AI1289" s="40" t="s">
        <v>8</v>
      </c>
      <c r="AJ1289" s="32" t="s">
        <v>9</v>
      </c>
      <c r="AK1289" s="40">
        <v>78</v>
      </c>
      <c r="AL1289" s="32" t="s">
        <v>9</v>
      </c>
      <c r="AM1289" s="32">
        <f t="shared" si="554"/>
        <v>78</v>
      </c>
      <c r="AN1289" s="40">
        <f t="shared" si="555"/>
        <v>78</v>
      </c>
      <c r="AO1289" s="31" t="s">
        <v>2844</v>
      </c>
      <c r="AP1289" s="31">
        <v>2013</v>
      </c>
      <c r="AQ1289" s="31" t="s">
        <v>1755</v>
      </c>
      <c r="AR1289" s="31" t="s">
        <v>11</v>
      </c>
      <c r="AS1289" s="31" t="s">
        <v>2027</v>
      </c>
      <c r="AT1289" s="31" t="s">
        <v>2028</v>
      </c>
      <c r="AU1289" s="114" t="str">
        <f t="shared" si="560"/>
        <v>Huang, S., 2013</v>
      </c>
      <c r="AW1289" s="43" t="s">
        <v>1706</v>
      </c>
    </row>
    <row r="1290" spans="1:49" x14ac:dyDescent="0.3">
      <c r="A1290" s="31" t="s">
        <v>14</v>
      </c>
      <c r="B1290" s="40">
        <v>1</v>
      </c>
      <c r="C1290" s="83" t="s">
        <v>8</v>
      </c>
      <c r="D1290" s="31" t="str">
        <f t="shared" si="559"/>
        <v>NA</v>
      </c>
      <c r="E1290" s="32">
        <f t="shared" si="550"/>
        <v>1</v>
      </c>
      <c r="F1290" s="40">
        <v>305</v>
      </c>
      <c r="G1290" s="32">
        <f t="shared" si="542"/>
        <v>30500</v>
      </c>
      <c r="H1290" s="31" t="s">
        <v>1414</v>
      </c>
      <c r="I1290" s="31" t="s">
        <v>9</v>
      </c>
      <c r="J1290" s="31" t="s">
        <v>9</v>
      </c>
      <c r="M1290" s="31" t="s">
        <v>24</v>
      </c>
      <c r="N1290" s="31" t="s">
        <v>56</v>
      </c>
      <c r="P1290" s="31" t="s">
        <v>199</v>
      </c>
      <c r="Q1290" s="39">
        <v>7.5</v>
      </c>
      <c r="R1290" s="31" t="str">
        <f t="shared" si="543"/>
        <v>NA</v>
      </c>
      <c r="S1290" s="31">
        <v>3</v>
      </c>
      <c r="T1290" s="31">
        <v>773</v>
      </c>
      <c r="U1290" s="31" t="s">
        <v>1422</v>
      </c>
      <c r="V1290" s="31">
        <v>1</v>
      </c>
      <c r="W1290" s="31">
        <v>473</v>
      </c>
      <c r="X1290" s="31" t="s">
        <v>17</v>
      </c>
      <c r="Y1290" s="32" t="str">
        <f t="shared" si="551"/>
        <v>NA</v>
      </c>
      <c r="Z1290" s="32" t="str">
        <f t="shared" si="552"/>
        <v>NA</v>
      </c>
      <c r="AA1290" s="32">
        <v>16.600000000000001</v>
      </c>
      <c r="AB1290" s="31" t="s">
        <v>9</v>
      </c>
      <c r="AC1290" s="32" t="str">
        <f t="shared" si="556"/>
        <v>NA</v>
      </c>
      <c r="AD1290" s="32">
        <f t="shared" si="557"/>
        <v>16.600000000000001</v>
      </c>
      <c r="AE1290" s="32">
        <f t="shared" si="558"/>
        <v>65.662650602409627</v>
      </c>
      <c r="AF1290" s="32">
        <f t="shared" si="553"/>
        <v>65.662650602409627</v>
      </c>
      <c r="AG1290" s="40" t="s">
        <v>8</v>
      </c>
      <c r="AH1290" s="32" t="s">
        <v>9</v>
      </c>
      <c r="AI1290" s="40" t="s">
        <v>8</v>
      </c>
      <c r="AJ1290" s="32" t="s">
        <v>9</v>
      </c>
      <c r="AK1290" s="40">
        <v>67.5</v>
      </c>
      <c r="AL1290" s="32" t="s">
        <v>9</v>
      </c>
      <c r="AM1290" s="32">
        <f t="shared" si="554"/>
        <v>65.662650602409627</v>
      </c>
      <c r="AN1290" s="40">
        <f t="shared" si="555"/>
        <v>65.662650602409627</v>
      </c>
      <c r="AO1290" s="31" t="s">
        <v>2844</v>
      </c>
      <c r="AP1290" s="31">
        <v>2013</v>
      </c>
      <c r="AQ1290" s="31" t="s">
        <v>1755</v>
      </c>
      <c r="AR1290" s="31" t="s">
        <v>11</v>
      </c>
      <c r="AS1290" s="31" t="s">
        <v>2027</v>
      </c>
      <c r="AT1290" s="31" t="s">
        <v>2028</v>
      </c>
      <c r="AU1290" s="114" t="str">
        <f t="shared" si="560"/>
        <v>Huang, S., 2013</v>
      </c>
      <c r="AW1290" s="43" t="s">
        <v>1706</v>
      </c>
    </row>
    <row r="1291" spans="1:49" x14ac:dyDescent="0.3">
      <c r="A1291" s="31" t="s">
        <v>14</v>
      </c>
      <c r="B1291" s="40">
        <v>1</v>
      </c>
      <c r="C1291" s="83" t="s">
        <v>8</v>
      </c>
      <c r="D1291" s="31" t="str">
        <f t="shared" si="559"/>
        <v>NA</v>
      </c>
      <c r="E1291" s="32">
        <f t="shared" si="550"/>
        <v>1</v>
      </c>
      <c r="F1291" s="40">
        <v>305</v>
      </c>
      <c r="G1291" s="32">
        <f t="shared" si="542"/>
        <v>30500</v>
      </c>
      <c r="H1291" s="31" t="s">
        <v>1414</v>
      </c>
      <c r="I1291" s="31" t="s">
        <v>9</v>
      </c>
      <c r="J1291" s="31" t="s">
        <v>9</v>
      </c>
      <c r="M1291" s="31" t="s">
        <v>24</v>
      </c>
      <c r="N1291" s="31" t="s">
        <v>56</v>
      </c>
      <c r="P1291" s="31" t="s">
        <v>199</v>
      </c>
      <c r="Q1291" s="39">
        <v>7.5</v>
      </c>
      <c r="R1291" s="31" t="str">
        <f t="shared" si="543"/>
        <v>NA</v>
      </c>
      <c r="S1291" s="31">
        <v>3</v>
      </c>
      <c r="T1291" s="31">
        <v>773</v>
      </c>
      <c r="U1291" s="31" t="s">
        <v>1422</v>
      </c>
      <c r="V1291" s="31">
        <v>1</v>
      </c>
      <c r="W1291" s="31">
        <v>573</v>
      </c>
      <c r="X1291" s="31" t="s">
        <v>17</v>
      </c>
      <c r="Y1291" s="32" t="str">
        <f t="shared" si="551"/>
        <v>NA</v>
      </c>
      <c r="Z1291" s="32" t="str">
        <f t="shared" si="552"/>
        <v>NA</v>
      </c>
      <c r="AA1291" s="32">
        <v>14.6</v>
      </c>
      <c r="AB1291" s="31" t="s">
        <v>9</v>
      </c>
      <c r="AC1291" s="32" t="str">
        <f t="shared" si="556"/>
        <v>NA</v>
      </c>
      <c r="AD1291" s="32">
        <f t="shared" si="557"/>
        <v>14.6</v>
      </c>
      <c r="AE1291" s="32">
        <f t="shared" si="558"/>
        <v>74.657534246575338</v>
      </c>
      <c r="AF1291" s="32">
        <f t="shared" si="553"/>
        <v>74.657534246575338</v>
      </c>
      <c r="AG1291" s="40" t="s">
        <v>8</v>
      </c>
      <c r="AH1291" s="32" t="s">
        <v>9</v>
      </c>
      <c r="AI1291" s="40" t="s">
        <v>8</v>
      </c>
      <c r="AJ1291" s="32" t="s">
        <v>9</v>
      </c>
      <c r="AK1291" s="40">
        <v>76.8</v>
      </c>
      <c r="AL1291" s="32" t="s">
        <v>9</v>
      </c>
      <c r="AM1291" s="32">
        <f t="shared" si="554"/>
        <v>74.657534246575338</v>
      </c>
      <c r="AN1291" s="40">
        <f t="shared" si="555"/>
        <v>74.657534246575338</v>
      </c>
      <c r="AO1291" s="31" t="s">
        <v>2844</v>
      </c>
      <c r="AP1291" s="31">
        <v>2013</v>
      </c>
      <c r="AQ1291" s="31" t="s">
        <v>1755</v>
      </c>
      <c r="AR1291" s="31" t="s">
        <v>11</v>
      </c>
      <c r="AS1291" s="31" t="s">
        <v>2027</v>
      </c>
      <c r="AT1291" s="31" t="s">
        <v>2028</v>
      </c>
      <c r="AU1291" s="114" t="str">
        <f t="shared" si="560"/>
        <v>Huang, S., 2013</v>
      </c>
      <c r="AW1291" s="43" t="s">
        <v>1706</v>
      </c>
    </row>
    <row r="1292" spans="1:49" x14ac:dyDescent="0.3">
      <c r="A1292" s="31" t="s">
        <v>14</v>
      </c>
      <c r="B1292" s="40">
        <v>1</v>
      </c>
      <c r="C1292" s="83" t="s">
        <v>8</v>
      </c>
      <c r="D1292" s="31" t="str">
        <f t="shared" si="559"/>
        <v>NA</v>
      </c>
      <c r="E1292" s="32">
        <f t="shared" si="550"/>
        <v>1</v>
      </c>
      <c r="F1292" s="40">
        <v>305</v>
      </c>
      <c r="G1292" s="32">
        <f t="shared" si="542"/>
        <v>30500</v>
      </c>
      <c r="H1292" s="31" t="s">
        <v>1414</v>
      </c>
      <c r="I1292" s="31" t="s">
        <v>9</v>
      </c>
      <c r="J1292" s="31" t="s">
        <v>9</v>
      </c>
      <c r="M1292" s="31" t="s">
        <v>24</v>
      </c>
      <c r="N1292" s="31" t="s">
        <v>56</v>
      </c>
      <c r="P1292" s="31" t="s">
        <v>199</v>
      </c>
      <c r="Q1292" s="39">
        <v>7.5</v>
      </c>
      <c r="R1292" s="31" t="str">
        <f t="shared" si="543"/>
        <v>NA</v>
      </c>
      <c r="S1292" s="31">
        <v>3</v>
      </c>
      <c r="T1292" s="31">
        <v>773</v>
      </c>
      <c r="U1292" s="31" t="s">
        <v>1422</v>
      </c>
      <c r="V1292" s="31">
        <v>1</v>
      </c>
      <c r="W1292" s="31">
        <v>673</v>
      </c>
      <c r="X1292" s="31" t="s">
        <v>17</v>
      </c>
      <c r="Y1292" s="32" t="str">
        <f t="shared" si="551"/>
        <v>NA</v>
      </c>
      <c r="Z1292" s="32" t="str">
        <f t="shared" si="552"/>
        <v>NA</v>
      </c>
      <c r="AA1292" s="32">
        <v>13.3</v>
      </c>
      <c r="AB1292" s="31" t="s">
        <v>9</v>
      </c>
      <c r="AC1292" s="32" t="str">
        <f t="shared" si="556"/>
        <v>NA</v>
      </c>
      <c r="AD1292" s="32">
        <f t="shared" si="557"/>
        <v>13.3</v>
      </c>
      <c r="AE1292" s="32">
        <f t="shared" si="558"/>
        <v>81.954887218045101</v>
      </c>
      <c r="AF1292" s="32">
        <f t="shared" si="553"/>
        <v>81.954887218045101</v>
      </c>
      <c r="AG1292" s="40" t="s">
        <v>8</v>
      </c>
      <c r="AH1292" s="32" t="s">
        <v>9</v>
      </c>
      <c r="AI1292" s="40" t="s">
        <v>8</v>
      </c>
      <c r="AJ1292" s="32" t="s">
        <v>9</v>
      </c>
      <c r="AK1292" s="40">
        <v>84.5</v>
      </c>
      <c r="AL1292" s="32" t="s">
        <v>9</v>
      </c>
      <c r="AM1292" s="32">
        <f t="shared" si="554"/>
        <v>81.954887218045101</v>
      </c>
      <c r="AN1292" s="40">
        <f t="shared" si="555"/>
        <v>81.954887218045101</v>
      </c>
      <c r="AO1292" s="31" t="s">
        <v>2844</v>
      </c>
      <c r="AP1292" s="31">
        <v>2013</v>
      </c>
      <c r="AQ1292" s="31" t="s">
        <v>1755</v>
      </c>
      <c r="AR1292" s="31" t="s">
        <v>11</v>
      </c>
      <c r="AS1292" s="31" t="s">
        <v>2027</v>
      </c>
      <c r="AT1292" s="31" t="s">
        <v>2028</v>
      </c>
      <c r="AU1292" s="114" t="str">
        <f t="shared" si="560"/>
        <v>Huang, S., 2013</v>
      </c>
      <c r="AW1292" s="43" t="s">
        <v>1706</v>
      </c>
    </row>
    <row r="1293" spans="1:49" x14ac:dyDescent="0.3">
      <c r="A1293" s="31" t="s">
        <v>2439</v>
      </c>
      <c r="B1293" s="40">
        <v>1</v>
      </c>
      <c r="C1293" s="83" t="s">
        <v>8</v>
      </c>
      <c r="D1293" s="31" t="str">
        <f t="shared" si="559"/>
        <v>NA</v>
      </c>
      <c r="E1293" s="32">
        <f t="shared" si="550"/>
        <v>1</v>
      </c>
      <c r="G1293" s="32" t="s">
        <v>8</v>
      </c>
      <c r="H1293" s="31" t="s">
        <v>22</v>
      </c>
      <c r="I1293" s="31" t="s">
        <v>2039</v>
      </c>
      <c r="J1293" s="31" t="s">
        <v>9</v>
      </c>
      <c r="K1293" s="31">
        <v>773</v>
      </c>
      <c r="L1293" s="31">
        <v>4</v>
      </c>
      <c r="M1293" s="31" t="s">
        <v>24</v>
      </c>
      <c r="N1293" s="31" t="s">
        <v>56</v>
      </c>
      <c r="P1293" s="31" t="s">
        <v>199</v>
      </c>
      <c r="Q1293" s="39">
        <v>8.5</v>
      </c>
      <c r="R1293" s="31" t="str">
        <f t="shared" si="543"/>
        <v>NA</v>
      </c>
      <c r="S1293" s="31">
        <v>3</v>
      </c>
      <c r="T1293" s="31">
        <v>773</v>
      </c>
      <c r="U1293" s="31" t="s">
        <v>1422</v>
      </c>
      <c r="V1293" s="31">
        <v>1</v>
      </c>
      <c r="W1293" s="31">
        <v>773</v>
      </c>
      <c r="X1293" s="31" t="s">
        <v>29</v>
      </c>
      <c r="Y1293" s="32" t="str">
        <f t="shared" si="551"/>
        <v>NA</v>
      </c>
      <c r="Z1293" s="32" t="str">
        <f t="shared" si="552"/>
        <v>NA</v>
      </c>
      <c r="AA1293" s="32" t="s">
        <v>8</v>
      </c>
      <c r="AB1293" s="31" t="s">
        <v>9</v>
      </c>
      <c r="AC1293" s="32">
        <f t="shared" si="556"/>
        <v>29.45945945945946</v>
      </c>
      <c r="AD1293" s="32">
        <f t="shared" si="557"/>
        <v>29.45945945945946</v>
      </c>
      <c r="AE1293" s="32" t="str">
        <f t="shared" si="558"/>
        <v>NA</v>
      </c>
      <c r="AF1293" s="32" t="str">
        <f t="shared" si="553"/>
        <v>NA</v>
      </c>
      <c r="AG1293" s="40" t="s">
        <v>8</v>
      </c>
      <c r="AH1293" s="32" t="s">
        <v>9</v>
      </c>
      <c r="AI1293" s="40" t="s">
        <v>8</v>
      </c>
      <c r="AJ1293" s="32" t="s">
        <v>9</v>
      </c>
      <c r="AK1293" s="40">
        <v>37</v>
      </c>
      <c r="AL1293" s="32">
        <v>25</v>
      </c>
      <c r="AM1293" s="32">
        <f t="shared" si="554"/>
        <v>37</v>
      </c>
      <c r="AN1293" s="40">
        <f t="shared" si="555"/>
        <v>37</v>
      </c>
      <c r="AO1293" s="118" t="s">
        <v>2853</v>
      </c>
      <c r="AP1293" s="31">
        <v>2014</v>
      </c>
      <c r="AQ1293" s="31" t="s">
        <v>2038</v>
      </c>
      <c r="AR1293" s="31" t="s">
        <v>2037</v>
      </c>
      <c r="AS1293" s="31" t="s">
        <v>2036</v>
      </c>
      <c r="AT1293" s="31" t="s">
        <v>45</v>
      </c>
      <c r="AU1293" s="114" t="str">
        <f t="shared" si="560"/>
        <v>Cassinelli, W.H., 2014</v>
      </c>
    </row>
    <row r="1294" spans="1:49" x14ac:dyDescent="0.3">
      <c r="A1294" s="31" t="s">
        <v>2439</v>
      </c>
      <c r="B1294" s="40">
        <v>1</v>
      </c>
      <c r="C1294" s="83" t="s">
        <v>8</v>
      </c>
      <c r="D1294" s="31" t="str">
        <f t="shared" si="559"/>
        <v>NA</v>
      </c>
      <c r="E1294" s="32">
        <f t="shared" si="550"/>
        <v>1</v>
      </c>
      <c r="G1294" s="32" t="s">
        <v>8</v>
      </c>
      <c r="H1294" s="31" t="s">
        <v>22</v>
      </c>
      <c r="I1294" s="31" t="s">
        <v>2040</v>
      </c>
      <c r="J1294" s="31" t="s">
        <v>9</v>
      </c>
      <c r="K1294" s="31">
        <v>1123</v>
      </c>
      <c r="L1294" s="31">
        <v>4</v>
      </c>
      <c r="M1294" s="31" t="s">
        <v>24</v>
      </c>
      <c r="N1294" s="31" t="s">
        <v>56</v>
      </c>
      <c r="P1294" s="31" t="s">
        <v>199</v>
      </c>
      <c r="Q1294" s="39">
        <v>8.5</v>
      </c>
      <c r="R1294" s="31" t="str">
        <f t="shared" si="543"/>
        <v>NA</v>
      </c>
      <c r="S1294" s="31">
        <v>3</v>
      </c>
      <c r="T1294" s="31">
        <v>773</v>
      </c>
      <c r="U1294" s="31" t="s">
        <v>1422</v>
      </c>
      <c r="V1294" s="31">
        <v>1</v>
      </c>
      <c r="W1294" s="31">
        <v>773</v>
      </c>
      <c r="X1294" s="31" t="s">
        <v>29</v>
      </c>
      <c r="Y1294" s="32" t="str">
        <f t="shared" si="551"/>
        <v>NA</v>
      </c>
      <c r="Z1294" s="32" t="str">
        <f t="shared" si="552"/>
        <v>NA</v>
      </c>
      <c r="AA1294" s="32" t="s">
        <v>8</v>
      </c>
      <c r="AB1294" s="31" t="s">
        <v>9</v>
      </c>
      <c r="AC1294" s="32">
        <f t="shared" si="556"/>
        <v>35.161290322580648</v>
      </c>
      <c r="AD1294" s="32">
        <f t="shared" si="557"/>
        <v>35.161290322580648</v>
      </c>
      <c r="AE1294" s="32" t="str">
        <f t="shared" si="558"/>
        <v>NA</v>
      </c>
      <c r="AF1294" s="32" t="str">
        <f t="shared" si="553"/>
        <v>NA</v>
      </c>
      <c r="AG1294" s="40" t="s">
        <v>8</v>
      </c>
      <c r="AH1294" s="32" t="s">
        <v>9</v>
      </c>
      <c r="AI1294" s="40" t="s">
        <v>8</v>
      </c>
      <c r="AJ1294" s="32" t="s">
        <v>9</v>
      </c>
      <c r="AK1294" s="40">
        <v>31</v>
      </c>
      <c r="AL1294" s="32">
        <v>25</v>
      </c>
      <c r="AM1294" s="32">
        <f t="shared" si="554"/>
        <v>31</v>
      </c>
      <c r="AN1294" s="40">
        <f t="shared" si="555"/>
        <v>31</v>
      </c>
      <c r="AO1294" s="118" t="s">
        <v>2853</v>
      </c>
      <c r="AP1294" s="31">
        <v>2014</v>
      </c>
      <c r="AQ1294" s="31" t="s">
        <v>2038</v>
      </c>
      <c r="AR1294" s="31" t="s">
        <v>2037</v>
      </c>
      <c r="AS1294" s="31" t="s">
        <v>2036</v>
      </c>
      <c r="AT1294" s="31" t="s">
        <v>45</v>
      </c>
      <c r="AU1294" s="114" t="str">
        <f t="shared" si="560"/>
        <v>Cassinelli, W.H., 2014</v>
      </c>
    </row>
    <row r="1295" spans="1:49" x14ac:dyDescent="0.3">
      <c r="A1295" s="31" t="s">
        <v>2439</v>
      </c>
      <c r="B1295" s="40">
        <v>1</v>
      </c>
      <c r="C1295" s="83" t="s">
        <v>8</v>
      </c>
      <c r="D1295" s="31" t="str">
        <f t="shared" si="559"/>
        <v>NA</v>
      </c>
      <c r="E1295" s="32">
        <f t="shared" si="550"/>
        <v>1</v>
      </c>
      <c r="G1295" s="32" t="s">
        <v>8</v>
      </c>
      <c r="H1295" s="31" t="s">
        <v>1915</v>
      </c>
      <c r="I1295" s="31" t="s">
        <v>2041</v>
      </c>
      <c r="J1295" s="31" t="s">
        <v>9</v>
      </c>
      <c r="K1295" s="31">
        <v>773</v>
      </c>
      <c r="L1295" s="31">
        <v>4</v>
      </c>
      <c r="M1295" s="31" t="s">
        <v>24</v>
      </c>
      <c r="N1295" s="31" t="s">
        <v>56</v>
      </c>
      <c r="P1295" s="31" t="s">
        <v>199</v>
      </c>
      <c r="R1295" s="31" t="str">
        <f t="shared" si="543"/>
        <v>NA</v>
      </c>
      <c r="S1295" s="31">
        <v>3</v>
      </c>
      <c r="T1295" s="31">
        <v>773</v>
      </c>
      <c r="U1295" s="31" t="s">
        <v>1422</v>
      </c>
      <c r="V1295" s="31">
        <v>1</v>
      </c>
      <c r="W1295" s="31">
        <v>773</v>
      </c>
      <c r="X1295" s="31" t="s">
        <v>29</v>
      </c>
      <c r="Y1295" s="32" t="str">
        <f t="shared" si="551"/>
        <v>NA</v>
      </c>
      <c r="Z1295" s="32" t="str">
        <f t="shared" si="552"/>
        <v>NA</v>
      </c>
      <c r="AA1295" s="32" t="s">
        <v>8</v>
      </c>
      <c r="AB1295" s="31" t="s">
        <v>9</v>
      </c>
      <c r="AC1295" s="32">
        <f t="shared" si="556"/>
        <v>24.222222222222221</v>
      </c>
      <c r="AD1295" s="32">
        <f t="shared" si="557"/>
        <v>24.222222222222221</v>
      </c>
      <c r="AE1295" s="32" t="str">
        <f t="shared" si="558"/>
        <v>NA</v>
      </c>
      <c r="AF1295" s="32" t="str">
        <f t="shared" si="553"/>
        <v>NA</v>
      </c>
      <c r="AG1295" s="40" t="s">
        <v>8</v>
      </c>
      <c r="AH1295" s="32" t="s">
        <v>9</v>
      </c>
      <c r="AI1295" s="40" t="s">
        <v>8</v>
      </c>
      <c r="AJ1295" s="32" t="s">
        <v>9</v>
      </c>
      <c r="AK1295" s="40">
        <v>45</v>
      </c>
      <c r="AL1295" s="32">
        <v>30</v>
      </c>
      <c r="AM1295" s="32">
        <f t="shared" si="554"/>
        <v>45</v>
      </c>
      <c r="AN1295" s="40">
        <f t="shared" si="555"/>
        <v>45</v>
      </c>
      <c r="AO1295" s="118" t="s">
        <v>2853</v>
      </c>
      <c r="AP1295" s="31">
        <v>2014</v>
      </c>
      <c r="AQ1295" s="31" t="s">
        <v>2038</v>
      </c>
      <c r="AR1295" s="31" t="s">
        <v>2037</v>
      </c>
      <c r="AS1295" s="31" t="s">
        <v>2036</v>
      </c>
      <c r="AT1295" s="31" t="s">
        <v>45</v>
      </c>
      <c r="AU1295" s="114" t="str">
        <f t="shared" si="560"/>
        <v>Cassinelli, W.H., 2014</v>
      </c>
    </row>
    <row r="1296" spans="1:49" x14ac:dyDescent="0.3">
      <c r="A1296" s="31" t="s">
        <v>2439</v>
      </c>
      <c r="B1296" s="40">
        <v>1</v>
      </c>
      <c r="C1296" s="83" t="s">
        <v>8</v>
      </c>
      <c r="D1296" s="31" t="str">
        <f t="shared" si="559"/>
        <v>NA</v>
      </c>
      <c r="E1296" s="32">
        <f t="shared" si="550"/>
        <v>1</v>
      </c>
      <c r="G1296" s="32" t="s">
        <v>8</v>
      </c>
      <c r="H1296" s="31" t="s">
        <v>1915</v>
      </c>
      <c r="I1296" s="31" t="s">
        <v>2042</v>
      </c>
      <c r="J1296" s="31" t="s">
        <v>9</v>
      </c>
      <c r="K1296" s="31">
        <v>1123</v>
      </c>
      <c r="L1296" s="31">
        <v>4</v>
      </c>
      <c r="M1296" s="31" t="s">
        <v>24</v>
      </c>
      <c r="N1296" s="31" t="s">
        <v>56</v>
      </c>
      <c r="P1296" s="31" t="s">
        <v>199</v>
      </c>
      <c r="R1296" s="31" t="str">
        <f t="shared" si="543"/>
        <v>NA</v>
      </c>
      <c r="S1296" s="31">
        <v>3</v>
      </c>
      <c r="T1296" s="31">
        <v>773</v>
      </c>
      <c r="U1296" s="31" t="s">
        <v>1422</v>
      </c>
      <c r="V1296" s="31">
        <v>1</v>
      </c>
      <c r="W1296" s="31">
        <v>773</v>
      </c>
      <c r="X1296" s="31" t="s">
        <v>29</v>
      </c>
      <c r="Y1296" s="32" t="str">
        <f t="shared" si="551"/>
        <v>NA</v>
      </c>
      <c r="Z1296" s="32" t="str">
        <f t="shared" si="552"/>
        <v>NA</v>
      </c>
      <c r="AA1296" s="32" t="s">
        <v>8</v>
      </c>
      <c r="AB1296" s="31" t="s">
        <v>9</v>
      </c>
      <c r="AC1296" s="32">
        <f t="shared" si="556"/>
        <v>43.6</v>
      </c>
      <c r="AD1296" s="32">
        <f>IF(AND(AA1296="NA",AC1296&lt;&gt;"NA"),AC1296,AA1296)</f>
        <v>43.6</v>
      </c>
      <c r="AE1296" s="32" t="str">
        <f t="shared" si="558"/>
        <v>NA</v>
      </c>
      <c r="AF1296" s="32" t="str">
        <f t="shared" si="553"/>
        <v>NA</v>
      </c>
      <c r="AG1296" s="40" t="s">
        <v>8</v>
      </c>
      <c r="AH1296" s="32" t="s">
        <v>9</v>
      </c>
      <c r="AI1296" s="40" t="s">
        <v>8</v>
      </c>
      <c r="AJ1296" s="32" t="s">
        <v>9</v>
      </c>
      <c r="AK1296" s="40">
        <v>25</v>
      </c>
      <c r="AL1296" s="32">
        <v>21</v>
      </c>
      <c r="AM1296" s="32">
        <f t="shared" si="554"/>
        <v>25</v>
      </c>
      <c r="AN1296" s="40">
        <f t="shared" si="555"/>
        <v>25</v>
      </c>
      <c r="AO1296" s="118" t="s">
        <v>2853</v>
      </c>
      <c r="AP1296" s="31">
        <v>2014</v>
      </c>
      <c r="AQ1296" s="31" t="s">
        <v>2038</v>
      </c>
      <c r="AR1296" s="31" t="s">
        <v>2037</v>
      </c>
      <c r="AS1296" s="31" t="s">
        <v>2036</v>
      </c>
      <c r="AT1296" s="31" t="s">
        <v>45</v>
      </c>
      <c r="AU1296" s="114" t="str">
        <f t="shared" si="560"/>
        <v>Cassinelli, W.H., 2014</v>
      </c>
    </row>
    <row r="1297" spans="47:47" x14ac:dyDescent="0.3">
      <c r="AU1297" s="115"/>
    </row>
  </sheetData>
  <autoFilter ref="A1:AW1296" xr:uid="{8DBE02FA-BCF4-402C-B5AE-39F0E04F396A}">
    <sortState xmlns:xlrd2="http://schemas.microsoft.com/office/spreadsheetml/2017/richdata2" ref="A2:AW1012">
      <sortCondition ref="AP1:AP1012"/>
    </sortState>
  </autoFilter>
  <phoneticPr fontId="4" type="noConversion"/>
  <hyperlinks>
    <hyperlink ref="AU2" r:id="rId1" display="Dieguez, 2000" xr:uid="{28B615E3-F026-418C-9A0F-917BFF0869DC}"/>
    <hyperlink ref="AU3:AU6" r:id="rId2" display="Dieguez, 2000" xr:uid="{2568341B-DAF5-4584-B171-53AF30F8D52D}"/>
    <hyperlink ref="AU528" r:id="rId3" display="Diaz, 2011" xr:uid="{105DF24E-D826-4C68-AED3-EAB9FFC97453}"/>
    <hyperlink ref="AU526" r:id="rId4" display="Montes, 2011" xr:uid="{81CF53BD-F5D2-449C-AD8A-76642AB84C79}"/>
    <hyperlink ref="AU525" r:id="rId5" display="Kim, 2011" xr:uid="{E0B9AD3A-F3AA-454C-AF8E-2E6692E021D1}"/>
    <hyperlink ref="AU519" r:id="rId6" display="Suh, 2011" xr:uid="{E8672FE9-3ADE-4E67-AE6C-FA5587DD117A}"/>
    <hyperlink ref="AU517" r:id="rId7" display="Wang, 2011" xr:uid="{5DBDDB9C-120B-4963-8361-4E6AF4811112}"/>
    <hyperlink ref="AU516" r:id="rId8" display="Sun, 2011" xr:uid="{835D36FA-1E20-41A5-8538-A2E5F43C9C88}"/>
    <hyperlink ref="AU513" r:id="rId9" display="Curtin, 2011" xr:uid="{6F1737F0-FE1D-43A2-A4D7-7A95549B530D}"/>
    <hyperlink ref="AU509" r:id="rId10" display="Jianyi, 2011" xr:uid="{2B56CA7C-1A46-4325-A1EF-FB387C37C0B4}"/>
    <hyperlink ref="AU508" r:id="rId11" display="Trawczyński, 2011" xr:uid="{621EB117-E8AD-4400-A3F8-1F85F4D73034}"/>
    <hyperlink ref="AU503" r:id="rId12" display="Song, 2011" xr:uid="{968FB15E-22DB-460A-86DC-BB41147EE1A0}"/>
    <hyperlink ref="AU499" r:id="rId13" display="Albers, 2011" xr:uid="{DC1B15F1-26FE-42D7-BD59-C1A2F27AA77F}"/>
    <hyperlink ref="AU497" r:id="rId14" display="Chen, 2011" xr:uid="{B086589A-563B-461D-B241-FB71427AC0F7}"/>
    <hyperlink ref="AU496" r:id="rId15" display="Zheng, Chen, 2011" xr:uid="{0EA10789-2BC2-436E-8D42-3A87410AF49F}"/>
    <hyperlink ref="AU495" r:id="rId16" display="Rikkinen, 2011" xr:uid="{209F41BB-C614-4CF9-BCAF-9D8F02FBDFDE}"/>
    <hyperlink ref="AU493" r:id="rId17" display="Figueiredo, 2010" xr:uid="{533DC368-1F6E-4266-919F-2BE0CC66B140}"/>
    <hyperlink ref="AU491" r:id="rId18" display="Cao, 2010" xr:uid="{705428C7-4259-4F01-87A8-8061C0609632}"/>
    <hyperlink ref="AU490" r:id="rId19" display="Ghedini, 2010" xr:uid="{FA47D9B4-D7DD-47EB-8551-08B5460A4731}"/>
    <hyperlink ref="AU481" r:id="rId20" display="Galletti, 2010" xr:uid="{C0056B77-7846-43A0-9F78-FC0AD0CDB75D}"/>
    <hyperlink ref="AU477" r:id="rId21" display="Li, 2010" xr:uid="{62720D7E-33E7-4370-9937-A2E4BBDF69A4}"/>
    <hyperlink ref="AU473" r:id="rId22" display="Delidovich, 2010" xr:uid="{1ABFFCA0-7FAC-4AC5-91F3-DA81681BD164}"/>
    <hyperlink ref="AU465" r:id="rId23" display="Lefferts, 2010" xr:uid="{2623FCD6-20F1-4391-BABF-A77C578872E9}"/>
    <hyperlink ref="AU462" r:id="rId24" display="Groppi, 2010" xr:uid="{5CF3F563-DC92-4256-9ECC-BB728F1A83F5}"/>
    <hyperlink ref="AU457" r:id="rId25" display="Boudjahem, 2010" xr:uid="{3E8A7B10-D580-4CAE-BEF8-A75F5475F574}"/>
    <hyperlink ref="AU454" r:id="rId26" display="Rodríguez-Mirasol, 2010" xr:uid="{D2F909FB-AC3A-4620-952C-AB3B42C0694E}"/>
    <hyperlink ref="AU452" r:id="rId27" display="Chen , Wang, 2010" xr:uid="{31C84A65-8A86-4875-868D-F18CC230A0DC}"/>
    <hyperlink ref="AU448" r:id="rId28" display="Wang, 2010" xr:uid="{2DB63F90-7EA2-489A-8538-2DEA09E1E02B}"/>
    <hyperlink ref="AU443" r:id="rId29" display="Kumar, 2010" xr:uid="{9F21321B-11FE-46B0-9674-F18D9649798D}"/>
    <hyperlink ref="AU440" r:id="rId30" display="ChangJun, 2010" xr:uid="{D7B76A0A-E105-4D5E-89EF-2D25BDE9B229}"/>
    <hyperlink ref="AU430" r:id="rId31" display="Ordóñez, 2010" xr:uid="{65CAFAE9-3F29-43D8-AC74-4713699C200B}"/>
    <hyperlink ref="AU426" r:id="rId32" display="Van Bokhoven, 2009" xr:uid="{1F218812-B23A-4CAC-821E-82119D8D67B3}"/>
    <hyperlink ref="AU418" r:id="rId33" display="De Vos, 2009" xr:uid="{D13D0B70-3F18-4579-80F5-73E4BD4AB87C}"/>
    <hyperlink ref="AU416" r:id="rId34" display="Zhou, 2009" xr:uid="{0BF04529-C631-4571-BA42-C75DE24B9E45}"/>
    <hyperlink ref="AU413" r:id="rId35" display="Chang, 2009" xr:uid="{6E138303-705F-4B13-B4DD-F9053B2946FD}"/>
    <hyperlink ref="AU412" r:id="rId36" display="Mallinson, 2009" xr:uid="{087433CD-CC0C-4E69-86E7-BB668824667C}"/>
    <hyperlink ref="AU411" r:id="rId37" display="Wang, 2009" xr:uid="{F424E536-6F36-4B59-A74A-486A11887C28}"/>
    <hyperlink ref="AU410" r:id="rId38" display="Meng, 2009" xr:uid="{9FBC499C-6425-4006-BAC4-3C81AF60C258}"/>
    <hyperlink ref="AU409" r:id="rId39" display="Lunsford, 2009" xr:uid="{17F3DFE0-FDC2-4332-B474-9DD169943F92}"/>
    <hyperlink ref="AU408" r:id="rId40" display="Liu, 2009" xr:uid="{6FEDAA15-1624-4BDB-96A1-C2D4EC12DA43}"/>
    <hyperlink ref="AU405" r:id="rId41" display="Kondarides, 2009" xr:uid="{8073E5B3-990E-4019-BA02-795F3BBF05C8}"/>
    <hyperlink ref="AU399" r:id="rId42" display="Tonetto, 2009" xr:uid="{7DAB47D2-F4C3-4EBF-81EB-90A892699A8E}"/>
    <hyperlink ref="AU398" r:id="rId43" display="Plucinski, 2009" xr:uid="{99303EF4-CD53-44C2-AF52-10DE8C4EF89D}"/>
    <hyperlink ref="AU393" r:id="rId44" display="Murzin, Mäki-Arvela, 2009" xr:uid="{BC2CAA27-206B-4A15-B450-AF1F13A1139C}"/>
    <hyperlink ref="AU391" r:id="rId45" display="Wood, 2009" xr:uid="{952CFBCA-4945-42E7-BDA1-1648CC9334E4}"/>
    <hyperlink ref="AU390" r:id="rId46" display="Chuang, 2009" xr:uid="{7FE1AACB-6AA1-4089-870B-CC1E7A30DC1F}"/>
    <hyperlink ref="AU377" r:id="rId47" display="Martra, 2009" xr:uid="{EE3D04B7-3ECE-4083-914A-93EDB9823DA2}"/>
    <hyperlink ref="AU368" r:id="rId48" display="Groppo, 2009" xr:uid="{3F51CC7F-720C-442F-88BF-AA885ABC4B80}"/>
    <hyperlink ref="AU352" r:id="rId49" display="Hagelin-Weaver, 2009" xr:uid="{B2DB4C67-0AC5-4BA3-944C-D8D697F68F63}"/>
    <hyperlink ref="AU350" r:id="rId50" display="Hutchings, 2009" xr:uid="{198B2CDE-A3C0-472D-823F-C7DF59545C67}"/>
    <hyperlink ref="AU349" r:id="rId51" display="Rangsunvigit, 2009" xr:uid="{6243066C-2A19-4C5A-A9C4-B07299D2D9B6}"/>
    <hyperlink ref="AU344" r:id="rId52" display="Li, Liang, 2009" xr:uid="{E08EAB4F-91B3-436A-8C9C-7DA6A6EA6232}"/>
    <hyperlink ref="AU340" r:id="rId53" display="Hsing, 2009" xr:uid="{A406816B-A604-4793-B498-DD7F765E91A9}"/>
    <hyperlink ref="AU338" r:id="rId54" display="Ordóñez, 2008" xr:uid="{F9CC284A-B9E2-4FC7-977C-2F0E76842E9C}"/>
    <hyperlink ref="AU329" r:id="rId55" display="Simakova, 2008" xr:uid="{8333D864-EC27-4341-848C-0043C556D15A}"/>
    <hyperlink ref="AU320" r:id="rId56" display="He, 2008" xr:uid="{C0AE1AF0-32A9-4DA7-BEF3-2AF70B75E876}"/>
    <hyperlink ref="AU315" r:id="rId57" display="Panpranot, 2008" xr:uid="{67CEC344-0A2C-4E88-9CAB-FDC326A512C5}"/>
    <hyperlink ref="AU310" r:id="rId58" display="Yang, 2008" xr:uid="{A605AA51-895A-4C98-8BD2-AE40CAD50F28}"/>
    <hyperlink ref="AU308" r:id="rId59" display="Pronkin, 2007" xr:uid="{97452307-C0A4-4F1E-AD58-4280F1171138}"/>
    <hyperlink ref="AU306" r:id="rId60" display="JianLong, 2007" xr:uid="{472FB9BF-A7FA-4649-91C2-62A71E940D08}"/>
    <hyperlink ref="AU302" r:id="rId61" display="Rao, 2007" xr:uid="{36FB2BA0-5F56-478C-90D0-0CAD2E1CD148}"/>
    <hyperlink ref="AU292" r:id="rId62" display="Yentekakis, 2007" xr:uid="{5018273F-7C1F-423A-A944-3CD129237D14}"/>
    <hyperlink ref="AU286" r:id="rId63" display="Xiao, 2007" xr:uid="{3423079C-BDFB-4E67-B291-D138788E3E85}"/>
    <hyperlink ref="AU282" r:id="rId64" display="Urbano, 2007" xr:uid="{94224A3D-68DE-4EEA-B6EA-E2DA2E55F2EC}"/>
    <hyperlink ref="AU274" r:id="rId65" display="Lee, 2006" xr:uid="{4930E8BA-873C-45B1-85D9-9CE8B6E69948}"/>
    <hyperlink ref="AU273" r:id="rId66" display="Iwasa, 2006" xr:uid="{344E9876-710F-41ED-BBD7-0D6B7ADAAC18}"/>
    <hyperlink ref="AU266" r:id="rId67" display="Auroux, 2006" xr:uid="{805D2F40-2B6E-4315-AAF7-D5F006EDB6F6}"/>
    <hyperlink ref="AU261" r:id="rId68" display="Takehira, 2006" xr:uid="{456D5B64-87EA-4FCE-8CD6-646935E5BAFF}"/>
    <hyperlink ref="AU258" r:id="rId69" display="Siffert, 2006" xr:uid="{8A51FE44-86A2-4D1F-9746-DE344B05B1F6}"/>
    <hyperlink ref="AU256" r:id="rId70" display="Pérez-Cadenas,2006" xr:uid="{B9FCDF31-26DC-478D-A644-92AD4415C8ED}"/>
    <hyperlink ref="AU251" r:id="rId71" display="Piqueras, 2006" xr:uid="{F90B2679-3C21-4634-9631-8893F2E544D4}"/>
    <hyperlink ref="AU245" r:id="rId72" display="Aires,2006" xr:uid="{1179406C-1ED2-4CE2-84E4-5A7EBFA80E93}"/>
    <hyperlink ref="AU240" r:id="rId73" display="Hutchings, 2006" xr:uid="{20AD302D-F658-4390-A3BB-8E5E1ACCC8D1}"/>
    <hyperlink ref="AU236" r:id="rId74" display="Panpranot, 2006" xr:uid="{DFD2C652-DAEA-4C3C-8F99-A9CBEF3261D5}"/>
    <hyperlink ref="AU235" r:id="rId75" display="Yan, 2006" xr:uid="{DD1329F2-B2BD-4185-B7A5-78A3F751C718}"/>
    <hyperlink ref="AU227" r:id="rId76" display="Schmal, 2006" xr:uid="{98B8F325-286C-425F-BF2D-0908D3790DC3}"/>
    <hyperlink ref="AU226" r:id="rId77" display="Chen, 2006" xr:uid="{443444A9-CD16-4B1B-B095-573AADFA8F19}"/>
    <hyperlink ref="AU221" r:id="rId78" display="Kiwi-Minsker, 2005" xr:uid="{22F46F71-1BB4-4B77-8CFE-A880DBED41DE}"/>
    <hyperlink ref="AU219" r:id="rId79" display="Gigola, 2005" xr:uid="{2CA8CCE8-B873-4815-A650-605308EEFD60}"/>
    <hyperlink ref="AU217" r:id="rId80" display="Goodman, 2005" xr:uid="{85FF4F97-B524-4A3C-8621-F2FE2FAC16AA}"/>
    <hyperlink ref="AU215" r:id="rId81" display="Barbier Jr, 2005" xr:uid="{26286677-AEC2-4A06-A203-D5A5D618CF8A}"/>
    <hyperlink ref="AU214" r:id="rId82" display="Mastalir, 2005" xr:uid="{37E4FE26-0AC3-44C3-8D6F-D983F8160F84}"/>
    <hyperlink ref="AU210" r:id="rId83" display="Medina, 2005" xr:uid="{1F15E543-6545-4854-ABB6-193510C4FB48}"/>
    <hyperlink ref="AU209" r:id="rId84" display="Karski, 2005" xr:uid="{2C4E964D-5E96-487B-AEB9-0CF26308566B}"/>
    <hyperlink ref="AU205" r:id="rId85" display="Gómez-Sainero, 2005" xr:uid="{244D7C48-0575-4960-8848-C6DA797D538D}"/>
    <hyperlink ref="AU199" r:id="rId86" display="Demoulin, 2005" xr:uid="{9A0B5057-B609-4229-A0E1-B15A192CD8DD}"/>
    <hyperlink ref="AU198" r:id="rId87" display="Marín-Astorga, Reyes, 2005" xr:uid="{E0ACB2A7-52B9-4B46-9998-E1029D283BC7}"/>
    <hyperlink ref="AU195" r:id="rId88" display="Keane, 2005" xr:uid="{CDE72B07-2E35-4D21-82E5-12027C2C30BD}"/>
    <hyperlink ref="AU192" r:id="rId89" display="Araya, 2005" xr:uid="{D20912C5-DB1B-4488-9DA1-E174EC06A4B3}"/>
    <hyperlink ref="AU180" r:id="rId90" display="Especel, 2005" xr:uid="{A5FAC3A4-9943-46C7-AE8B-796F546CD3E9}"/>
    <hyperlink ref="AU176" r:id="rId91" display="Ferreira, 2005" xr:uid="{826D3584-9AC8-4FC6-8784-A77B7054E3F6}"/>
    <hyperlink ref="AU172" r:id="rId92" display="Lennon, 2005" xr:uid="{C8B99768-31E9-44E2-82A3-CC19FC7C20DA}"/>
    <hyperlink ref="AU166" r:id="rId93" display="Wang, 2005" xr:uid="{A0D6EFB6-F20A-4DB6-8CC8-1E9DEA843334}"/>
    <hyperlink ref="AU164" r:id="rId94" display="Panprot, 2005,2" xr:uid="{F5836DAD-99DB-4CC0-B8D2-6439098F8966}"/>
    <hyperlink ref="AU162" r:id="rId95" display="Matsui, 2005" xr:uid="{574E7F9F-2EDE-45D5-995D-74276F0BF4E4}"/>
    <hyperlink ref="AU151" r:id="rId96" display="Thompson, 2005" xr:uid="{BED7DBD7-028A-4BB7-94C7-BC5A636575AF}"/>
    <hyperlink ref="AU148" r:id="rId97" display="Finol, 2005" xr:uid="{F59E9493-F14B-4C03-83DB-DD3AD4443CB7}"/>
    <hyperlink ref="AU145" r:id="rId98" display="Panpranot, 2005" xr:uid="{DC5C8B9A-7959-4955-A661-56DC7CCA5A7E}"/>
    <hyperlink ref="AU140" r:id="rId99" display="Sahle-Demessie, 2005" xr:uid="{2DDD2D5C-55F7-4E8D-A7A8-8DB563788A20}"/>
    <hyperlink ref="AU137" r:id="rId100" display="Bonivardi, 2005" xr:uid="{34E739DB-8E95-4392-BF6B-B93695EEA154}"/>
    <hyperlink ref="AU135" r:id="rId101" display="Panpranot, 2004" xr:uid="{D92F7A24-9602-4AA8-9A91-26EC504FD3CB}"/>
    <hyperlink ref="AU127" r:id="rId102" display="Karpiński, 2004" xr:uid="{E1ACA04F-EF7E-45A9-A39B-4BC00CE5A75C}"/>
    <hyperlink ref="AU123" r:id="rId103" display="de Correa, 2004" xr:uid="{A829B60B-06E5-466C-A78E-3E1EC47DD8D8}"/>
    <hyperlink ref="AU121" r:id="rId104" display="Goodman, 2004" xr:uid="{BAD8E1F7-6B1C-4259-AB18-3D919FF32D4A}"/>
    <hyperlink ref="AU122" r:id="rId105" display="Tomishige, 2004" xr:uid="{E88C9CD2-5561-4E2D-836D-058673BE573D}"/>
    <hyperlink ref="AU105" r:id="rId106" display="Fessi, 2003" xr:uid="{01D59C61-746D-44D6-977E-39329A539F28}"/>
    <hyperlink ref="AU104" r:id="rId107" display="Persson, 2003" xr:uid="{3A5A1101-7B8D-4C5D-A568-DB1E2BD37FF7}"/>
    <hyperlink ref="AU100" r:id="rId108" display="Liotta, 2003" xr:uid="{2FE42997-34FF-48BE-9EE9-FA4B1A82B209}"/>
    <hyperlink ref="AU96" r:id="rId109" display="Prasad, 2003" xr:uid="{5BE20D95-60A6-492D-A070-56A4990BBCB8}"/>
    <hyperlink ref="AU95" r:id="rId110" display="Arcoya, 2003" xr:uid="{348593C9-058A-4F17-85DA-E367FC6BEF77}"/>
    <hyperlink ref="AU87" r:id="rId111" display="Inagaki, 2003" xr:uid="{B3B54A79-CC03-4296-BCC5-CDC11F122CC4}"/>
    <hyperlink ref="AU84" r:id="rId112" display="Ukisu, 2003" xr:uid="{93F6ED2D-FF61-409F-9C64-4DF46DF5A27B}"/>
    <hyperlink ref="AU77" r:id="rId113" display="Naito, 2002" xr:uid="{78DCD9C6-8FFF-4B45-A224-51819C6D2095}"/>
    <hyperlink ref="AU75" r:id="rId114" display="Kaspar, 2002" xr:uid="{601F8965-60E0-46B1-9360-0BF3F0B97B36}"/>
    <hyperlink ref="AU74" r:id="rId115" display="Ordóñez, 2001" xr:uid="{BE8B61C8-73A2-4678-BEA8-EF2964A792F3}"/>
    <hyperlink ref="AU70" r:id="rId116" display="Pinna, 2001" xr:uid="{096B6F84-BFA4-4732-9F20-F874CD666D3D}"/>
    <hyperlink ref="AU66" r:id="rId117" display="Greca, 2001" xr:uid="{14951B53-3089-4F1A-9B34-2A410F052F72}"/>
    <hyperlink ref="AU59" r:id="rId118" display="Ribeiro, 2000" xr:uid="{2C4EE2CB-CDEC-450B-9C0E-5AD6D47A34FF}"/>
    <hyperlink ref="AU55" r:id="rId119" display="Del Angel, 2000" xr:uid="{3F813C51-8353-4C95-BE10-819667E3B60B}"/>
    <hyperlink ref="AU49" r:id="rId120" display="Simonov, 2000" xr:uid="{8D090E06-FF00-4B2D-A53A-CEF6C473F7F0}"/>
    <hyperlink ref="AU48" r:id="rId121" display="Prasad, Smart, 2000" xr:uid="{E4EF6329-21C9-4D1F-BB0A-C4C10A4A3289}"/>
    <hyperlink ref="AU43" r:id="rId122" display="Okuhara, 2000" xr:uid="{3AFAAD33-1403-4895-B775-28B85D96CC23}"/>
    <hyperlink ref="AU37" r:id="rId123" display="Schmal, 2000" xr:uid="{0D9E716C-32F3-45B8-AD0E-248176B5F52C}"/>
    <hyperlink ref="AU35" r:id="rId124" display="Woo, 2000" xr:uid="{940666F5-493D-4F0F-B51F-88F4621D4063}"/>
    <hyperlink ref="AU15" r:id="rId125" display="Narayanan, 2000" xr:uid="{E0C40E2E-3BBE-4EF7-8A65-E4CBCE2CD42A}"/>
    <hyperlink ref="AU9" r:id="rId126" display="Davis, 2000" xr:uid="{FC103ED9-8DC5-416A-94CB-EC6735A0D04D}"/>
    <hyperlink ref="AU7" r:id="rId127" display="https://doi.org/10.1016/S0926-860X(00)00465-8" xr:uid="{FF82AF06-387E-40AC-B1D3-EE3B70CCF6CE}"/>
    <hyperlink ref="AU8" r:id="rId128" display="https://doi.org/10.1016/S0926-860X(00)00465-8" xr:uid="{A79169A8-E7E9-4996-97E9-D8F0F5532A1A}"/>
    <hyperlink ref="AU10:AU14" r:id="rId129" display="Davis, 2000" xr:uid="{DE41BDC6-34E3-4366-96C6-6DD06FF2D389}"/>
    <hyperlink ref="AU16:AU34" r:id="rId130" display="Narayanan, 2000" xr:uid="{B5959BD4-41B5-4470-AD23-41480C4B8B0C}"/>
    <hyperlink ref="AU36" r:id="rId131" display="Woo, 2000" xr:uid="{C20E8282-2A7F-498D-85FC-09C919CBB8D5}"/>
    <hyperlink ref="AU38:AU42" r:id="rId132" display="Schmal, 2000" xr:uid="{3CAEAA0D-5C4F-480D-A436-F24E9C93C5C1}"/>
    <hyperlink ref="AU44:AU47" r:id="rId133" display="Okuhara, 2000" xr:uid="{4A578236-69F6-41E9-8D8E-2A7AE7F57EA2}"/>
    <hyperlink ref="AU50:AU54" r:id="rId134" display="Simonov, 2000" xr:uid="{3801EC06-4F50-4957-A8D7-FB8D1A30E6D1}"/>
    <hyperlink ref="AU56:AU58" r:id="rId135" display="Del Angel, 2000" xr:uid="{B4FD5C7F-B4EA-4498-A156-2B38D4B632C4}"/>
    <hyperlink ref="AU60" r:id="rId136" display="Ribeiro, 2000" xr:uid="{45492B84-8C25-47F4-89EE-3602F4A94AAF}"/>
    <hyperlink ref="AU61" r:id="rId137" display="Lambert, 2001" xr:uid="{6C27A8DB-F1B4-4045-A85C-CA04839C7DA1}"/>
    <hyperlink ref="AU62:AU65" r:id="rId138" display="Lambert, 2001" xr:uid="{3C0DB1B4-7F7D-4214-84DE-36536AE6AD33}"/>
    <hyperlink ref="AU67:AU69" r:id="rId139" display="Greca, 2001" xr:uid="{C518C28C-FEB8-4872-8D70-CEF3479826A3}"/>
    <hyperlink ref="AU71:AU73" r:id="rId140" display="Pinna, 2001" xr:uid="{43F7010B-9053-49FD-BD6E-AEF3C38638F2}"/>
    <hyperlink ref="AU76" r:id="rId141" display="Kaspar, 2002" xr:uid="{CBFD7877-FB63-4EF2-A77A-B9C3B46A73BE}"/>
    <hyperlink ref="AU78:AU83" r:id="rId142" display="Naito, 2002" xr:uid="{E1239E30-8EFB-4792-BD6F-F02E7043861E}"/>
    <hyperlink ref="AU85:AU86" r:id="rId143" display="Ukisu, 2003" xr:uid="{825DE401-85CF-4138-AD1F-FE1AD8437B58}"/>
    <hyperlink ref="AU88:AU94" r:id="rId144" display="Inagaki, 2003" xr:uid="{A1907A8F-8357-4C22-BF82-13CB30AC0C63}"/>
    <hyperlink ref="AU97:AU99" r:id="rId145" display="Prasad, 2003" xr:uid="{75A83590-9E62-4108-9017-90DDD20DF9D4}"/>
    <hyperlink ref="AU101:AU103" r:id="rId146" display="Liotta, 2003" xr:uid="{734787D1-C82D-4591-A9C8-6EB0CF53DAA7}"/>
    <hyperlink ref="AU106:AU120" r:id="rId147" display="Fessi, 2003" xr:uid="{08E3FAD9-206A-4CF8-8F1A-18EF76C7ACA1}"/>
    <hyperlink ref="AU124:AU126" r:id="rId148" display="de Correa, 2004" xr:uid="{C5986DA1-ECB6-4D0D-92F3-2C1C1EFA63BA}"/>
    <hyperlink ref="AU128:AU134" r:id="rId149" display="Karpiński, 2004" xr:uid="{FC1BFF33-067F-4AA7-9E49-1B1F405EE085}"/>
    <hyperlink ref="AU136" r:id="rId150" display="Panpranot, 2004" xr:uid="{012235AE-511C-4667-B1B5-22A8DDF658E9}"/>
    <hyperlink ref="AU138:AU139" r:id="rId151" display="Bonivardi, 2005" xr:uid="{9B92F064-2E20-4CA4-A63E-F90BCE2D0C76}"/>
    <hyperlink ref="AU141:AU144" r:id="rId152" display="Sahle-Demessie, 2005" xr:uid="{15EF7DB3-11E5-4796-8686-7123BE39B425}"/>
    <hyperlink ref="AU146:AU147" r:id="rId153" display="Panpranot, 2005" xr:uid="{E32EAEA5-908B-42C5-B1BF-E76D65198CE4}"/>
    <hyperlink ref="AU149:AU150" r:id="rId154" display="Finol, 2005" xr:uid="{038962B0-6565-408C-B98D-86AFED814A88}"/>
    <hyperlink ref="AU152:AU161" r:id="rId155" display="Thompson, 2005" xr:uid="{7C930E29-6337-4EA0-BCF5-E623D4A53419}"/>
    <hyperlink ref="AU163" r:id="rId156" display="Matsui, 2005" xr:uid="{0C35B72C-839F-48F2-B8A4-7C078A7D1D9B}"/>
    <hyperlink ref="AU165" r:id="rId157" display="Panprot, 2005,2" xr:uid="{3CF99D4F-84C7-42D9-9485-103F7B5A1DA2}"/>
    <hyperlink ref="AU167:AU171" r:id="rId158" display="Wang, 2005" xr:uid="{02D29EF1-476B-4602-A850-262AF06EF673}"/>
    <hyperlink ref="AU173:AU175" r:id="rId159" display="Lennon, 2005" xr:uid="{0B933633-94F0-41C4-AA22-460A7EA71DC0}"/>
    <hyperlink ref="AU177:AU179" r:id="rId160" display="Ferreira, 2005" xr:uid="{7760106F-AB6D-4EAA-A4BF-C5967E667D5D}"/>
    <hyperlink ref="AU181:AU191" r:id="rId161" display="Especel, 2005" xr:uid="{B6126D44-C5CB-4253-82F5-AFE69B1A2911}"/>
    <hyperlink ref="AU193" r:id="rId162" display="Araya, 2005" xr:uid="{8F13FEFF-77EC-4E8A-9712-1ABEB219A8CA}"/>
    <hyperlink ref="AU194" r:id="rId163" display="Araya, 2005" xr:uid="{7E6151D4-460B-4A23-9463-B9ACAEF00047}"/>
    <hyperlink ref="AU196:AU197" r:id="rId164" display="Keane, 2005" xr:uid="{237C9F57-E2F5-451A-AEF7-AACEF1575D35}"/>
    <hyperlink ref="AU200:AU204" r:id="rId165" display="Demoulin, 2005" xr:uid="{0DABAA31-CBFE-45C6-B97A-13693DA541C4}"/>
    <hyperlink ref="AU206:AU208" r:id="rId166" display="Gómez-Sainero, 2005" xr:uid="{7CBFE977-2099-4362-B98F-BD268C19B8A1}"/>
    <hyperlink ref="AU211:AU213" r:id="rId167" display="Medina, 2005" xr:uid="{19A61998-B336-4088-A456-DEF14E3EA8E4}"/>
    <hyperlink ref="AU216" r:id="rId168" display="Barbier Jr, 2005" xr:uid="{FE328E79-DA61-45C8-8437-3DCB66D79481}"/>
    <hyperlink ref="AU218" r:id="rId169" display="Goodman, 2005" xr:uid="{1FC2E137-E6C9-4F79-A24E-44A3EC83E6B9}"/>
    <hyperlink ref="AU220" r:id="rId170" display="Gigola, 2005" xr:uid="{CEFBFB99-1767-4592-B38A-27EA7CDF7E66}"/>
    <hyperlink ref="AU222:AU225" r:id="rId171" display="Kiwi-Minsker, 2005" xr:uid="{1CE945A3-A37A-4354-B528-00D2EDCC4A9D}"/>
    <hyperlink ref="AU228:AU234" r:id="rId172" display="Schmal, 2006" xr:uid="{FA7D6560-BBA2-4F72-BE12-AE67A174745D}"/>
    <hyperlink ref="AU237:AU239" r:id="rId173" display="Panpranot, 2006" xr:uid="{62C05F7A-F175-45B3-B840-31FC4F578087}"/>
    <hyperlink ref="AU241:AU244" r:id="rId174" display="Hutchings, 2006" xr:uid="{7F99E4B3-8664-4741-8481-B6564B5677F9}"/>
    <hyperlink ref="AU246:AU250" r:id="rId175" display="Aires,2006" xr:uid="{01301F6D-C7DC-4DC6-9501-002652901A0D}"/>
    <hyperlink ref="AU252:AU255" r:id="rId176" display="Piqueras, 2006" xr:uid="{46767B77-649D-4593-8D0E-A576FDE0C994}"/>
    <hyperlink ref="AU257" r:id="rId177" display="Pérez-Cadenas,2006" xr:uid="{E0A77997-1F2A-436C-B6E3-C490EE526F6A}"/>
    <hyperlink ref="AU259:AU260" r:id="rId178" display="Siffert, 2006" xr:uid="{CD54B08C-015A-4AD6-B257-F3FF346E34A9}"/>
    <hyperlink ref="AU262:AU265" r:id="rId179" display="Takehira, 2006" xr:uid="{F2730CF6-9F92-4436-81EF-FC32D107304C}"/>
    <hyperlink ref="AU267:AU272" r:id="rId180" display="Auroux, 2006" xr:uid="{66E0DF8C-7ECE-41E1-AFC4-FDC4D4E9AF15}"/>
    <hyperlink ref="AU275:AU280" r:id="rId181" display="Lee, 2006" xr:uid="{C71749F5-977D-43EB-9ED8-F87D00A8FA7C}"/>
    <hyperlink ref="AU281" r:id="rId182" display="Panpranot, 2007" xr:uid="{21D954B9-F6C3-473B-B9FF-6B30E57E93C8}"/>
    <hyperlink ref="AU283:AU285" r:id="rId183" display="Urbano, 2007" xr:uid="{BC3A47C1-093D-412A-894B-214A616B02C5}"/>
    <hyperlink ref="AU287:AU291" r:id="rId184" display="Xiao, 2007" xr:uid="{8F8356EF-0BEF-4638-B232-E2BD41DA74D6}"/>
    <hyperlink ref="AU293:AU301" r:id="rId185" display="Yentekakis, 2007" xr:uid="{88EA318D-5D09-4A9E-81A8-C204309DAD2E}"/>
    <hyperlink ref="AU303:AU305" r:id="rId186" display="Rao, 2007" xr:uid="{F976010C-D662-4589-A795-A70D2E928525}"/>
    <hyperlink ref="AU307" r:id="rId187" display="JianLong, 2007" xr:uid="{49AB1338-34EB-491C-B60D-C6BD3F459A98}"/>
    <hyperlink ref="AU309" r:id="rId188" display="Pronkin, 2007" xr:uid="{C35256FF-C6F9-4E1C-B011-6B3CE7FAE660}"/>
    <hyperlink ref="AU311:AU314" r:id="rId189" display="Yang, 2008" xr:uid="{9CAB93D2-D607-4467-A158-10B64C6C8809}"/>
    <hyperlink ref="AU316:AU319" r:id="rId190" display="Panpranot, 2008" xr:uid="{B90F80C4-21FF-4E80-AE03-54FAB7B18CB9}"/>
    <hyperlink ref="AU321:AU325" r:id="rId191" display="He, 2008" xr:uid="{AC4A7BA6-048B-42F2-B77F-817ED1A6ABF3}"/>
    <hyperlink ref="AU330:AU337" r:id="rId192" display="Simakova, 2008" xr:uid="{FEB05E28-9A5D-4747-92B2-7DC53E0DE5F5}"/>
    <hyperlink ref="AU339" r:id="rId193" display="Ordóñez, 2008" xr:uid="{4022D01E-6C9B-4671-8444-2614BB90EE79}"/>
    <hyperlink ref="AU341:AU343" r:id="rId194" display="Hsing, 2009" xr:uid="{BF1FCD76-F931-4BA3-A498-ECACD016E23D}"/>
    <hyperlink ref="AU345:AU348" r:id="rId195" display="Li, Liang, 2009" xr:uid="{50DB90A7-6A07-45F3-A86D-F451F76E4276}"/>
    <hyperlink ref="AU351" r:id="rId196" display="Hutchings, 2009" xr:uid="{EC3B2F85-FD96-4EFA-AA19-24BB1A3065AD}"/>
    <hyperlink ref="AU353:AU367" r:id="rId197" display="Hagelin-Weaver, 2009" xr:uid="{771725CA-CBDC-4820-A4AF-43E817C71C78}"/>
    <hyperlink ref="AU369:AU376" r:id="rId198" display="Groppo, 2009" xr:uid="{CDFA2A2D-0342-4011-BDD6-B11FFBFCD732}"/>
    <hyperlink ref="AU378:AU385" r:id="rId199" display="Martra, 2009" xr:uid="{45CD59F0-8888-4BC8-9DB3-EA1EC9CDC108}"/>
    <hyperlink ref="AU387:AU389" r:id="rId200" display="Van Bokhoven, 2009" xr:uid="{A8AD1371-5F26-460C-A0A8-45D3872B5E2F}"/>
    <hyperlink ref="AU392" r:id="rId201" display="Wood, 2009" xr:uid="{CAC93F21-5F43-4AF2-8737-5AE5E345521E}"/>
    <hyperlink ref="AU395" r:id="rId202" display="Benítez A., 2009" xr:uid="{8DAB8741-0CAC-4D43-B0B5-84782C01DBCE}"/>
    <hyperlink ref="AU394" r:id="rId203" display="Murzin, Mäki-Arvela, 2009" xr:uid="{52C3B256-DE5A-4205-845A-58945862600B}"/>
    <hyperlink ref="AU396:AU397" r:id="rId204" display="Benítez A., 2009" xr:uid="{BFE3D7F0-185F-40E2-BEF6-5593EAA14E00}"/>
    <hyperlink ref="AU400:AU402" r:id="rId205" display="Tonetto, 2009" xr:uid="{B536F5E0-35FE-411D-B676-36BBAB7DE5AA}"/>
    <hyperlink ref="AU403:AU404" r:id="rId206" display="Machida, 2009" xr:uid="{7200FD43-44C2-46E6-A647-6E444A178E9E}"/>
    <hyperlink ref="AU406:AU407" r:id="rId207" display="Kondarides, 2009" xr:uid="{962AF191-F8B5-41ED-AF9E-A0E7275FB0BF}"/>
    <hyperlink ref="AU414:AU415" r:id="rId208" display="Chang, 2009" xr:uid="{11EE3C9C-9665-46FE-9A11-7061F9A4E2CF}"/>
    <hyperlink ref="AU417" r:id="rId209" display="Zhou, 2009" xr:uid="{FF3BE921-474B-4410-9E5E-1CA235A42B78}"/>
    <hyperlink ref="AU419:AU425" r:id="rId210" display="De Vos, 2009" xr:uid="{159DD0E3-F079-414E-A037-F1D5367EB499}"/>
    <hyperlink ref="AU427:AU429" r:id="rId211" display="Van Bokhoven, 2009" xr:uid="{8B11381C-8D33-4A41-AB44-8C3FE40FE0B8}"/>
    <hyperlink ref="AU431:AU439" r:id="rId212" display="Ordóñez, 2010" xr:uid="{D0BAB2F9-DCB8-427A-A38A-CB7B00EA54B5}"/>
    <hyperlink ref="AU441:AU442" r:id="rId213" display="ChangJun, 2010" xr:uid="{14987C8A-9FE4-4ACC-AD98-879E8C241E60}"/>
    <hyperlink ref="AU444:AU447" r:id="rId214" display="Kumar, 2010" xr:uid="{6CCB8340-988A-4BCA-A06D-408A5E27481A}"/>
    <hyperlink ref="AU449:AU451" r:id="rId215" display="Wang, 2010" xr:uid="{45AED76C-352F-4382-8492-A7B9A0610525}"/>
    <hyperlink ref="AU453" r:id="rId216" display="Chen , Wang, 2010" xr:uid="{11E4E3BA-BB4A-4979-A53B-FE6802D742D6}"/>
    <hyperlink ref="AU455:AU456" r:id="rId217" display="Rodríguez-Mirasol, 2010" xr:uid="{181547C4-8A22-49EA-BE96-AAF75FE71E58}"/>
    <hyperlink ref="AU458:AU461" r:id="rId218" display="Boudjahem, 2010" xr:uid="{4E5C339F-FA4B-4C23-89CA-357614E6B8C9}"/>
    <hyperlink ref="AU463:AU464" r:id="rId219" display="Groppi, 2010" xr:uid="{91D9D8A2-4319-4A2E-878D-5A2B7675EB45}"/>
    <hyperlink ref="AU466:AU472" r:id="rId220" display="Lefferts, 2010" xr:uid="{856BC7D2-7A20-48D7-B040-6CF1262C2658}"/>
    <hyperlink ref="AU474:AU476" r:id="rId221" display="Delidovich, 2010" xr:uid="{FC0380EF-5CE1-4988-B6F4-B2750F5331AF}"/>
    <hyperlink ref="AU478:AU480" r:id="rId222" display="Li, 2010" xr:uid="{9AD0856F-628D-4D5E-B172-B1A1EFF5D484}"/>
    <hyperlink ref="AU482:AU489" r:id="rId223" display="Galletti, 2010" xr:uid="{5140D2D9-15A0-44E2-A77A-97F04101BEBA}"/>
    <hyperlink ref="AU492" r:id="rId224" display="Cao, 2010" xr:uid="{2BA087AA-375B-401A-A012-F08A024DD3AB}"/>
    <hyperlink ref="AU494" r:id="rId225" display="Figueiredo, 2010" xr:uid="{8BA6043E-FE06-4A47-BA0B-4F913224620D}"/>
    <hyperlink ref="AU498" r:id="rId226" display="Chen, 2011" xr:uid="{88A1E4D6-069C-4B69-888D-3A097EB5A97F}"/>
    <hyperlink ref="AU500:AU502" r:id="rId227" display="Albers, 2011" xr:uid="{16550668-AC9D-420A-A164-5314332FC91D}"/>
    <hyperlink ref="AU504:AU507" r:id="rId228" display="Song, 2011" xr:uid="{13675068-88B5-4DE8-9DA7-CBDCE999B8DD}"/>
    <hyperlink ref="AU510:AU512" r:id="rId229" display="Jianyi, 2011" xr:uid="{B9BDCCBF-94F1-4650-B369-54480EB0B0B3}"/>
    <hyperlink ref="AU514:AU515" r:id="rId230" display="Curtin, 2011" xr:uid="{FD2404A0-7AC6-4EE6-91C6-03F9C272896E}"/>
    <hyperlink ref="AU518" r:id="rId231" display="Wang, 2011" xr:uid="{C25BF434-AB90-4E84-9C3B-E91FDC0156DD}"/>
    <hyperlink ref="AU520:AU524" r:id="rId232" display="Suh, 2011" xr:uid="{6627799C-20D1-4237-AE0D-1EEB5F32C9E5}"/>
    <hyperlink ref="AU527" r:id="rId233" display="Montes, 2011" xr:uid="{7165B77E-1B78-431D-A922-2C5665DBA5D1}"/>
    <hyperlink ref="AU529:AU530" r:id="rId234" display="Diaz, 2011" xr:uid="{0EF0EFEE-9829-40B4-8B14-2C64AC876DD6}"/>
    <hyperlink ref="AU531" r:id="rId235" display="https://doi.org/10.1016/j.cattod.2011.05.013" xr:uid="{D96DF74E-F506-40B1-84F3-C923023DA1E9}"/>
    <hyperlink ref="AU532:AU534" r:id="rId236" display="https://doi.org/10.1016/j.cattod.2011.05.013" xr:uid="{7F8D8043-1D4F-4EB5-BB6B-09D633FD90A0}"/>
    <hyperlink ref="AU535" r:id="rId237" display="https://doi.org/10.1016/j.apcatb.2011.06.008" xr:uid="{ACDD16DA-847A-4095-AE3C-24D35B42DE30}"/>
    <hyperlink ref="AU536:AU538" r:id="rId238" display="https://doi.org/10.1016/j.apcatb.2011.06.008" xr:uid="{70820554-14F9-45D4-A3EC-9EF8C1E505BD}"/>
    <hyperlink ref="AU539" r:id="rId239" display="https://doi.org/10.1016/j.cattod.2011.06.011" xr:uid="{E1AA0897-41BF-4916-B059-6BF39526CB50}"/>
    <hyperlink ref="AU540:AU544" r:id="rId240" display="https://doi.org/10.1016/j.cattod.2011.06.011" xr:uid="{68A90C1B-4700-4331-B722-125A9E6F115A}"/>
    <hyperlink ref="AU545" r:id="rId241" display="https://doi.org/10.1016/j.cattod.2011.02.050" xr:uid="{24CDBECD-C31B-4575-8A87-7ACD95B3C73C}"/>
    <hyperlink ref="AU546" r:id="rId242" display="https://doi.org/10.1021/jp205113s" xr:uid="{F5CE9B69-4864-4846-821C-D4BBF978EA7B}"/>
    <hyperlink ref="AU547" r:id="rId243" display="https://doi.org/10.1016/j.electacta.2011.06.036" xr:uid="{2A16D3ED-02AE-4B1F-A7BE-004501E8413E}"/>
    <hyperlink ref="AU548:AU550" r:id="rId244" display="https://doi.org/10.1016/j.electacta.2011.06.036" xr:uid="{2AD469F7-36EA-47BC-8EDC-D528807FF790}"/>
    <hyperlink ref="AU551" r:id="rId245" display="https://doi.org/10.1016/j.catcom.2011.05.007" xr:uid="{BBA9EE9D-EBC3-4017-AE99-AD26461DA156}"/>
    <hyperlink ref="AU552:AU553" r:id="rId246" display="https://doi.org/10.1016/j.catcom.2011.05.007" xr:uid="{3D17A5D4-69DC-40AE-A89D-3A34DCBE780E}"/>
    <hyperlink ref="AU554" r:id="rId247" display="https://doi.org/10.1016/j.cattod.2011.03.038" xr:uid="{722604FB-1669-4A1F-8A36-AD04CD3C373D}"/>
    <hyperlink ref="AU555" r:id="rId248" display="https://doi.org/10.1016/j.apcata.2011.06.007" xr:uid="{D4575C04-AB5E-4FAF-848F-350C73EE3E9C}"/>
    <hyperlink ref="AU556:AU558" r:id="rId249" display="https://doi.org/10.1016/j.apcata.2011.06.007" xr:uid="{0CF6A78D-F6BA-40A5-BDE5-D771D5703D0F}"/>
    <hyperlink ref="AU559" r:id="rId250" display="https://doi.org/10.1016/j.jcat.2011.07.010" xr:uid="{CE9E373F-181F-49B3-B3EB-515E0E3B2060}"/>
    <hyperlink ref="AU560" r:id="rId251" display="https://doi.org/10.1016/j.jcat.2011.07.010" xr:uid="{AB98BB19-8091-46C8-BA96-006615CEDE88}"/>
    <hyperlink ref="AU561" r:id="rId252" display="https://doi.org/10.1016/j.apcatb.2011.08.022" xr:uid="{D679C025-CCE9-4CF5-92DF-C6D152F5C53B}"/>
    <hyperlink ref="AU562:AU566" r:id="rId253" display="https://doi.org/10.1016/j.apcatb.2011.08.022" xr:uid="{D0739C42-46AC-44E6-87C0-4C34D8DEA102}"/>
    <hyperlink ref="AU567" r:id="rId254" display="https://doi.org/10.1016/j.catcom.2011.06.004" xr:uid="{15C5BA8B-ED8E-4AF6-9DBA-46D87B739AFC}"/>
    <hyperlink ref="AU568" r:id="rId255" display="https://doi.org/10.1016/j.cattod.2011.05.014" xr:uid="{5FF96528-38F1-4E9D-A765-E293E3DDDB11}"/>
    <hyperlink ref="AU569" r:id="rId256" display="https://doi.org/10.1007/s10800-011-0318-8" xr:uid="{DD26A95C-AFF7-44D2-805B-A533EA27BE55}"/>
    <hyperlink ref="AU570" r:id="rId257" display="https://doi.org/10.1007/s10800-011-0318-8" xr:uid="{AF219ADE-6561-400C-90C2-12CFC9B9720F}"/>
    <hyperlink ref="AU571" r:id="rId258" display="https://doi.org/10.1002/cctc.201100043" xr:uid="{96A98792-AA62-46C0-A12E-3BFCED4526D1}"/>
    <hyperlink ref="AU572:AU577" r:id="rId259" display="https://doi.org/10.1002/cctc.201100043" xr:uid="{02D46EC5-7C86-460D-A89C-337055877E5F}"/>
    <hyperlink ref="AU578" r:id="rId260" display="https://doi.org/10.1021/ef200523g" xr:uid="{0D84D89A-5A69-411C-81C5-7F4994B2537F}"/>
    <hyperlink ref="AU579" r:id="rId261" display="https://doi.org/10.1007/s11144-011-0321-4" xr:uid="{6E32F9D3-8414-427A-BF9F-442D60A2C110}"/>
    <hyperlink ref="AU580:AU582" r:id="rId262" display="https://doi.org/10.1007/s11144-011-0321-4" xr:uid="{93E12160-41FE-4084-B0BB-54902DE0C35C}"/>
    <hyperlink ref="AU583" r:id="rId263" display="https://doi.org/10.1016/j.fuproc.2011.03.006" xr:uid="{11538D8F-6568-4EEA-B36B-21C5CD593D13}"/>
    <hyperlink ref="AU584" r:id="rId264" display="https://doi.org/10.1007/s11144-011-0318-z" xr:uid="{7A0AF39D-0511-4A70-A0CB-F7AECE0B56BA}"/>
    <hyperlink ref="AU585:AU587" r:id="rId265" display="https://doi.org/10.1007/s11144-011-0318-z" xr:uid="{926DFB0E-BDD1-440D-8DE1-896F98D71474}"/>
    <hyperlink ref="AU588" r:id="rId266" display="https://doi.org/10.1016/j.fuproc.2011.03.018" xr:uid="{F8A5FACE-BA41-4802-99A0-FE1A52CF3770}"/>
    <hyperlink ref="AU589" r:id="rId267" display="https://doi.org/10.1166/jnn.2011.4829" xr:uid="{A96B3BF9-73A5-4ACF-AD60-216B44A65756}"/>
    <hyperlink ref="AU590" r:id="rId268" display="https://doi.org/10.1007/s11244-011-9692-z" xr:uid="{80C4AAF4-81CC-4D47-8D44-99FFBA6A916E}"/>
    <hyperlink ref="AU591:AU592" r:id="rId269" display="https://doi.org/10.1007/s11244-011-9692-z" xr:uid="{43850F51-B118-412A-9D42-6013A1EFF139}"/>
    <hyperlink ref="AU593" r:id="rId270" display="https://doi.org/10.1016/j.apcatb.2011.04.004" xr:uid="{910DC2CE-A396-4774-B252-121B93DA58B2}"/>
    <hyperlink ref="AU594:AU600" r:id="rId271" display="https://doi.org/10.1016/j.apcatb.2011.04.004" xr:uid="{DCCCD618-B7C2-4DD3-9CAE-1E460688C624}"/>
    <hyperlink ref="AU601" r:id="rId272" display="https://doi.org/10.1016/j.crci.2011.04.007" xr:uid="{C91D87E0-8CD9-4287-853E-053B565E289F}"/>
    <hyperlink ref="AU602" r:id="rId273" display="https://doi.org/10.1063/1.3593472" xr:uid="{1221A9C5-3E49-4A3B-A6E9-C0E0B2839FFE}"/>
    <hyperlink ref="AU603:AU606" r:id="rId274" display="https://doi.org/10.1063/1.3593472" xr:uid="{97230F04-4902-48BA-86D3-8232DD8AF882}"/>
    <hyperlink ref="AU607" r:id="rId275" display="https://doi.org/10.1016/j.catcom.2011.03.026" xr:uid="{90997DDD-E4D2-48F0-B36D-A488A3F515E5}"/>
    <hyperlink ref="AU608:AU609" r:id="rId276" display="https://doi.org/10.1016/j.catcom.2011.03.026" xr:uid="{255A5E77-9E3E-4EA1-904C-FC4EFE9D824D}"/>
    <hyperlink ref="AU610" r:id="rId277" display="https://doi.org/10.1007/s11426-010-4191-9" xr:uid="{B19DB4CB-ECA0-4ABC-A5EF-B4CFF9630F6E}"/>
    <hyperlink ref="AU611" r:id="rId278" display="https://doi.org/10.1002/aic.12421" xr:uid="{945751FF-02A0-43A9-8D63-8AE326112DD3}"/>
    <hyperlink ref="AU616" r:id="rId279" display="https://doi.org/10.1007/s10562-010-0336-x" xr:uid="{7D82CD01-5F32-463E-BAE8-2B56DC2F8F80}"/>
    <hyperlink ref="AU617:AU618" r:id="rId280" display="https://doi.org/10.1007/s10562-010-0336-x" xr:uid="{12DDD9EC-E97D-461A-8514-1D8A8D20F515}"/>
    <hyperlink ref="AU619" r:id="rId281" display="https://doi.org/10.1007/s11144-011-0317-0" xr:uid="{FC2B17A3-7D63-40F0-86DD-2DDB9A7AE3DB}"/>
    <hyperlink ref="AU620:AU621" r:id="rId282" display="https://doi.org/10.1007/s11144-011-0317-0" xr:uid="{2237DD10-6CB2-4404-B5A5-9218F87C0264}"/>
    <hyperlink ref="AU622" r:id="rId283" display="https://doi.org/10.1016/j.apcatb.2010.11.011" xr:uid="{4DF81450-0D97-49A8-A01D-35E3EF23A841}"/>
    <hyperlink ref="AU623:AU629" r:id="rId284" display="https://doi.org/10.1016/j.apcatb.2010.11.011" xr:uid="{9E247C92-CCC0-45E9-8702-50BC54174F2C}"/>
    <hyperlink ref="AU630" r:id="rId285" display="https://doi.org/10.1039/C0JM03361H" xr:uid="{D9ED22BD-F719-4049-8D85-B53919EED98C}"/>
    <hyperlink ref="AU631:AU634" r:id="rId286" display="https://doi.org/10.1039/C0JM03361H" xr:uid="{B4E81D43-3429-4409-9FD8-2247B6052A16}"/>
    <hyperlink ref="AU635" r:id="rId287" display="https://doi.org/10.1002/adsc.201100012" xr:uid="{D3DF55DA-A970-487F-9508-20AF400CF31F}"/>
    <hyperlink ref="AU636" r:id="rId288" display="https://doi.org/10.1016/j.cattod.2010.09.030" xr:uid="{E75A77DE-BCE7-46E4-8C7B-5B124A28E766}"/>
    <hyperlink ref="AU637" r:id="rId289" display="https://doi.org/10.1016/j.fuel.2011.01.001" xr:uid="{21C2BA0D-90E5-4B9F-9CBF-694EB39E4C6F}"/>
    <hyperlink ref="AU638" r:id="rId290" display="https://doi.org/10.1016/j.fuel.2011.01.001" xr:uid="{BEE00DD4-E7EE-4EF6-BF59-905A375F0949}"/>
    <hyperlink ref="AU639" r:id="rId291" display="https://doi.org/10.1016/j.cattod.2011.04.055" xr:uid="{25BF7687-43CA-481C-8462-94ECEFFBD82A}"/>
    <hyperlink ref="AU640" r:id="rId292" display="https://doi.org/10.1021/jp202797q" xr:uid="{9D111CB5-868D-4361-BF77-AA850CC1EECC}"/>
    <hyperlink ref="AU641" r:id="rId293" display="https://doi.org/10.1039/C1CC11723H" xr:uid="{6767870F-CC5E-43C1-8F02-5B5220D18E07}"/>
    <hyperlink ref="AU642:AU653" r:id="rId294" display="https://doi.org/10.1039/C1CC11723H" xr:uid="{ED118760-DA52-4CD8-A800-0E03AF30002B}"/>
    <hyperlink ref="AU654" r:id="rId295" display="https://doi.org/10.1016/j.jcat.2011.02.001" xr:uid="{4B6D9FE4-30E3-40E6-BD20-3A1898923474}"/>
    <hyperlink ref="AU655:AU658" r:id="rId296" display="https://doi.org/10.1016/j.jcat.2011.02.001" xr:uid="{6DD9D70C-A5C3-46B2-9EA3-91F4642F9D85}"/>
    <hyperlink ref="AU659" r:id="rId297" display="https://doi.org/10.1016/j.apcatb.2012.05.023" xr:uid="{B425F82B-3DC3-4B34-B44F-FDA7C5C03412}"/>
    <hyperlink ref="AU660:AU661" r:id="rId298" display="https://doi.org/10.1016/j.apcatb.2012.05.023" xr:uid="{B94CE2FD-CFF9-4A98-B03E-744AD57E5702}"/>
    <hyperlink ref="AU662" r:id="rId299" display="https://doi.org/10.1021/es203200d" xr:uid="{7AEC38B5-8891-465E-857F-19F490D6E0C7}"/>
    <hyperlink ref="AU663:AU668" r:id="rId300" display="https://doi.org/10.1021/es203200d" xr:uid="{7CC5E362-3355-4705-A6D9-1D98A30AAEAB}"/>
    <hyperlink ref="AU669" r:id="rId301" display="https://doi.org/10.1016/j.apcatb.2013.01.067" xr:uid="{06F92120-4806-427A-94DA-853EB4451E82}"/>
    <hyperlink ref="AU670:AU673" r:id="rId302" display="https://doi.org/10.1016/j.apcatb.2013.01.067" xr:uid="{29AC66C3-37CE-4BE6-9A3B-65DE5785EF27}"/>
    <hyperlink ref="AU674" r:id="rId303" display="https://doi.org/10.1016/j.apcata.2013.03.002" xr:uid="{03A9389E-B0FA-4265-943F-FB049AB87F51}"/>
    <hyperlink ref="AU675" r:id="rId304" display="https://doi.org/10.1021/cs400507m" xr:uid="{369F4E1E-D015-47FF-A2B3-68A1B08FA3C0}"/>
    <hyperlink ref="AU676:AU677" r:id="rId305" display="https://doi.org/10.1021/cs400507m" xr:uid="{22FEDC7A-1F45-42E6-90FC-93B962063B98}"/>
    <hyperlink ref="AU678" r:id="rId306" display="https://doi.org/10.1016/j.fuproc.2014.01.009" xr:uid="{4CAE571C-E3E0-4102-9C5A-D6F7B97EA214}"/>
    <hyperlink ref="AU679:AU681" r:id="rId307" display="https://doi.org/10.1016/j.fuproc.2014.01.009" xr:uid="{30AED67E-9667-43BA-846F-E2899D8A8DDA}"/>
    <hyperlink ref="AU682" r:id="rId308" display="https://doi.org/10.1016/j.jcat.2014.08.001" xr:uid="{7A362AAB-590C-4C6C-BD34-20F0DF54E0CF}"/>
    <hyperlink ref="AU683:AU706" r:id="rId309" display="https://doi.org/10.1016/j.jcat.2014.08.001" xr:uid="{7F971608-2650-4A87-88D7-DE34B6D568F3}"/>
    <hyperlink ref="AU707" r:id="rId310" display="https://doi.org/10.1039/C4TA02155J" xr:uid="{24330E3D-62C9-4C7A-99A1-2448370E74A9}"/>
    <hyperlink ref="AU708" r:id="rId311" display="https://doi.org/10.1016/j.apcata.2014.05.027" xr:uid="{38E11CB0-CB13-400B-B9F9-D27E45947E88}"/>
    <hyperlink ref="AU709:AU710" r:id="rId312" display="https://doi.org/10.1016/j.apcata.2014.05.027" xr:uid="{53E31368-6BB0-41B1-AC57-E8AF2AEC0573}"/>
    <hyperlink ref="AU711" r:id="rId313" display="https://doi.org/10.1016/j.proeng.2015.07.299" xr:uid="{AE62B8A7-6E78-4492-B6B6-689ADAB30863}"/>
    <hyperlink ref="AU712:AU713" r:id="rId314" display="https://doi.org/10.1016/j.proeng.2015.07.299" xr:uid="{CAE03379-5E0E-4FD5-A014-732C516EB3C0}"/>
    <hyperlink ref="AU714" r:id="rId315" display="https://doi.org/10.18321/ectj200" xr:uid="{063E64F4-1358-4878-8631-9036315A4982}"/>
    <hyperlink ref="AU715:AU718" r:id="rId316" display="https://doi.org/10.18321/ectj200" xr:uid="{A0AF87D1-C221-48BB-9D2A-79CA22F7FE31}"/>
    <hyperlink ref="AU719" r:id="rId317" display="https://doi.org/10.1016/j.apcatb.2014.06.041" xr:uid="{F2BDE113-1BC5-4E37-9CDA-E016D847E527}"/>
    <hyperlink ref="AU720:AU726" r:id="rId318" display="https://doi.org/10.1016/j.apcatb.2014.06.041" xr:uid="{1EE74BF0-34F5-4233-A31E-0E684F89F4FF}"/>
    <hyperlink ref="AU727" r:id="rId319" display="https://doi.org/10.1016/j.apcatb.2014.07.017" xr:uid="{2E669F4B-9293-4875-9325-DAC1F0E6D355}"/>
    <hyperlink ref="AU728" r:id="rId320" display="https://doi.org/10.1021/sc5007158" xr:uid="{00D158A7-12DA-4154-99C5-33A4791DE180}"/>
    <hyperlink ref="AU729" r:id="rId321" display="https://doi.org/10.1179/2055075814Y.0000000002" xr:uid="{D0178D38-0BCF-4B93-BC1F-B498BAE35844}"/>
    <hyperlink ref="AU730" r:id="rId322" display="https://doi.org/10.1179/2055075814Y.0000000002" xr:uid="{103D560C-17FE-45CC-AA44-1C3671EA49E7}"/>
    <hyperlink ref="AU731" r:id="rId323" display="https://doi.org/10.1016/j.cej.2014.07.128" xr:uid="{7D016EA9-7708-4BC1-BF15-70B0048C2137}"/>
    <hyperlink ref="AU732:AU733" r:id="rId324" display="https://doi.org/10.1016/j.cej.2014.07.128" xr:uid="{C180B8C2-2B55-493C-B148-E26366FA53F1}"/>
    <hyperlink ref="AU734" r:id="rId325" display="https://doi.org/10.1016/j.jcat.2014.10.003" xr:uid="{900AFA9C-B5F2-4EE8-B82A-0546BAA5BC32}"/>
    <hyperlink ref="AU735:AU737" r:id="rId326" display="https://doi.org/10.1016/j.jcat.2014.10.003" xr:uid="{6D597706-312D-41C9-9990-5E0E67638429}"/>
    <hyperlink ref="AU738" r:id="rId327" display="https://doi.org/10.1016/j.cattod.2014.10.037" xr:uid="{01B01F82-55E5-4269-869C-20B8CCB692B2}"/>
    <hyperlink ref="AU739" r:id="rId328" display="https://doi.org/10.1016/j.cattod.2014.10.037" xr:uid="{996A56D3-6950-413E-8826-F2A5F117EAE2}"/>
    <hyperlink ref="AU740" r:id="rId329" display="https://doi.org/10.1016/j.apcata.2015.01.044" xr:uid="{CBA9503A-A260-4A65-8417-5C5AFAAA4BA4}"/>
    <hyperlink ref="AU741:AU745" r:id="rId330" display="https://doi.org/10.1016/j.apcata.2015.01.044" xr:uid="{0DA666B8-6EA9-4260-9B81-C72409DA56A3}"/>
    <hyperlink ref="AU746" r:id="rId331" display="https://doi.org/10.1016/j.jcat.2015.04.018" xr:uid="{97A02389-4648-47F8-9624-EB896591897C}"/>
    <hyperlink ref="AU747:AU748" r:id="rId332" display="https://doi.org/10.1016/j.jcat.2015.04.018" xr:uid="{17D1CC0E-BC11-4E1B-BD62-EC728D8164AD}"/>
    <hyperlink ref="AU749" r:id="rId333" display="https://doi.org/10.3390/catal5020671" xr:uid="{FFE78819-0A69-446E-8D8F-03C3F4AF15D4}"/>
    <hyperlink ref="AU750:AU755" r:id="rId334" display="https://doi.org/10.3390/catal5020671" xr:uid="{79812004-7126-46EE-ACC7-1FA6BD130EC1}"/>
    <hyperlink ref="AU756" r:id="rId335" display="https://doi.org/10.1016/S1872-2067(14)60264-3" xr:uid="{DEB41829-5CCB-4F89-BACC-2C748EED972B}"/>
    <hyperlink ref="AU757:AU758" r:id="rId336" display="https://doi.org/10.1016/S1872-2067(14)60264-3" xr:uid="{66B3A15E-8429-4528-A268-89F4EA5DB5E6}"/>
    <hyperlink ref="AU759" r:id="rId337" display="https://doi.org/10.1016/j.apcata.2014.10.044" xr:uid="{B28F308D-A1F8-495D-91CF-AE75B3FE616D}"/>
    <hyperlink ref="AU760" r:id="rId338" display="https://doi.org/10.1016/j.jcat.2015.08.012" xr:uid="{8AB96196-BE4C-4C91-82EB-9DCF121251D3}"/>
    <hyperlink ref="AU761:AU762" r:id="rId339" display="https://doi.org/10.1016/j.jcat.2015.08.012" xr:uid="{FB96DD2D-2915-47BB-928F-9BDF5A127F10}"/>
    <hyperlink ref="AU763" r:id="rId340" display="https://doi.org/10.1021/acscatal.5b01464" xr:uid="{65389446-C64F-4189-BCE0-5901F4474222}"/>
    <hyperlink ref="AU764" r:id="rId341" display="https://doi.org/10.1021/acscatal.5b01464" xr:uid="{0E7372BD-BD25-4222-9120-3CD0C09F47B8}"/>
    <hyperlink ref="AU765" r:id="rId342" display="https://doi.org/10.1016/j.catcom.2016.01.028" xr:uid="{81114191-0D8F-432C-90E1-9F3B5627A42A}"/>
    <hyperlink ref="AU766:AU767" r:id="rId343" display="https://doi.org/10.1016/j.catcom.2016.01.028" xr:uid="{2D55C844-6321-42FF-990F-3062D8053892}"/>
    <hyperlink ref="AU768" r:id="rId344" display="https://doi.org/10.1007/s13204-015-0419-5" xr:uid="{32D05142-7591-401D-9775-F5EBF49F80C8}"/>
    <hyperlink ref="AU769" r:id="rId345" display="https://doi.org/10.1007/s13204-015-0419-5" xr:uid="{85F29726-BAF9-420B-A737-440DAC41F0CE}"/>
    <hyperlink ref="AU770" r:id="rId346" display="https://doi.org/10.3390/catal6010012" xr:uid="{CE3E8490-77D4-40EE-86D4-258B840ACD54}"/>
    <hyperlink ref="AU771" r:id="rId347" display="https://doi.org/10.3390/catal6010012" xr:uid="{9966C064-16A7-45E2-A18D-AE8BF817DA89}"/>
    <hyperlink ref="AU772" r:id="rId348" display="https://doi.org/10.1039/C6RA05479J" xr:uid="{67F4507F-A014-431E-B6FA-E63ECA160A10}"/>
    <hyperlink ref="AU773:AU776" r:id="rId349" display="https://doi.org/10.1039/C6RA05479J" xr:uid="{E6F55BC9-33A3-4BEB-8EC2-26AB2AFF3DF6}"/>
    <hyperlink ref="AU777" r:id="rId350" display="https://doi.org/10.1039/C6RA17000E" xr:uid="{BA15AE6E-3F6A-4E6F-AD05-8BEFDC956860}"/>
    <hyperlink ref="AU778:AU783" r:id="rId351" display="https://doi.org/10.1039/C6RA17000E" xr:uid="{DCA242F7-BEF0-456F-8289-4FD4CA9A762D}"/>
    <hyperlink ref="AU784" r:id="rId352" display="https://doi.org/10.1021/acs.iecr.5b02851" xr:uid="{B188CCCC-0C80-4146-80E0-2871C7D3B2EE}"/>
    <hyperlink ref="AU785" r:id="rId353" display="https://doi.org/10.1016/j.apcatb.2015.07.015" xr:uid="{34392E18-0446-4EEC-A539-222F658C43FE}"/>
    <hyperlink ref="AU786:AU788" r:id="rId354" display="https://doi.org/10.1016/j.apcatb.2015.07.015" xr:uid="{A9D1196D-550A-43A9-9B3B-B4B4E1D7D778}"/>
    <hyperlink ref="AU789" r:id="rId355" display="https://doi.org/10.1016/j.apcatb.2015.08.008" xr:uid="{5F014A25-632E-4420-985D-19A1B2AA47CF}"/>
    <hyperlink ref="AU790" r:id="rId356" display="https://doi.org/10.1016/j.apcatb.2015.08.008" xr:uid="{FCA97D3F-2DFA-40F4-996D-63379B9B63B8}"/>
    <hyperlink ref="AU791" r:id="rId357" display="https://doi.org/10.1016/j.jcat.2016.03.017" xr:uid="{AD50C399-D484-4E7A-B2E8-2CD99A31E761}"/>
    <hyperlink ref="AU792:AU804" r:id="rId358" display="https://doi.org/10.1016/j.jcat.2016.03.017" xr:uid="{F1348739-64E0-45B8-ABE0-D02478FEC0D0}"/>
    <hyperlink ref="AU805" r:id="rId359" display="https://doi.org/10.1016/j.molcata.2016.02.022" xr:uid="{795A1B54-366F-4F28-B694-FA29A1CD4BCE}"/>
    <hyperlink ref="AU806:AU810" r:id="rId360" display="https://doi.org/10.1016/j.molcata.2016.02.022" xr:uid="{2801490F-AFA1-4DEC-A34B-913CAB22444B}"/>
    <hyperlink ref="AU811:AU812" r:id="rId361" display="https://doi.org/10.1016/j.catcom.2015.10.012" xr:uid="{5CB8AA24-4AFD-4FAF-BEF3-E8AA9B070021}"/>
    <hyperlink ref="AU813" r:id="rId362" display="https://doi.org/10.3390/molecules21101289" xr:uid="{EF9CC39B-CA8F-4D50-BE79-D65F35D93D29}"/>
    <hyperlink ref="AU814" r:id="rId363" display="https://doi.org/10.1016/S1872-2067(15)61090-7" xr:uid="{62E43F50-B11A-4CDE-8E2E-91C30A64FF1B}"/>
    <hyperlink ref="AU815" r:id="rId364" display="https://doi.org/10.1016/S1872-2067(15)61090-7" xr:uid="{3538FD2A-7F78-4324-8B87-2136BA09088C}"/>
    <hyperlink ref="AU816" r:id="rId365" display="https://doi.org/10.1002/anie.201709124" xr:uid="{6F136818-A7CD-468F-8530-A622BEABD61A}"/>
    <hyperlink ref="AU817:AU831" r:id="rId366" display="https://doi.org/10.1002/anie.201709124" xr:uid="{90BE6C35-3C62-4F55-B0D8-7C4A5B9B828C}"/>
    <hyperlink ref="AU832" r:id="rId367" display="https://doi.org/10.1016/j.apcatb.2017.06.064" xr:uid="{E809763D-27C9-46B9-B011-73A4C344CC56}"/>
    <hyperlink ref="AU833" r:id="rId368" display="https://doi.org/10.1016/j.apcatb.2017.06.064" xr:uid="{8F9EE490-6A21-4552-B488-48AA77D6945B}"/>
    <hyperlink ref="AU834" r:id="rId369" display="https://doi.org/10.1080/2055074X.2018.1477315" xr:uid="{AC44549F-598A-4A6E-9CEC-1CBAD9143AB1}"/>
    <hyperlink ref="AU835" r:id="rId370" display="https://doi.org/10.1080/2055074X.2018.1477315" xr:uid="{FC076F16-4841-4B0D-A786-3C85CE20EA0A}"/>
    <hyperlink ref="AU836" r:id="rId371" display="https://doi.org/10.1007/s11172-018-2039-1" xr:uid="{96B6C8ED-909D-431C-AD53-913B47A56A51}"/>
    <hyperlink ref="AU837" r:id="rId372" display="https://doi.org/10.1007/s11172-018-2039-1" xr:uid="{8A2B83A3-73EB-41C4-8916-6D3A2C5CCF81}"/>
    <hyperlink ref="AU838" r:id="rId373" display="https://doi.org/10.1016/j.cattod.2017.10.015" xr:uid="{A2978A50-BCC9-49F9-8441-24BFE36BBAB9}"/>
    <hyperlink ref="AU839:AU842" r:id="rId374" display="https://doi.org/10.1016/j.cattod.2017.10.015" xr:uid="{0E4B0B29-69CB-419F-825C-3081CACF0597}"/>
    <hyperlink ref="AU843" r:id="rId375" display="https://doi.org/10.1080/02726351.2017.1295294" xr:uid="{51CD18D4-3746-47F1-A892-F226788C6737}"/>
    <hyperlink ref="AU844:AU845" r:id="rId376" display="https://doi.org/10.1080/02726351.2017.1295294" xr:uid="{0D6E893F-A1EC-4544-8E9B-09CB460DCD71}"/>
    <hyperlink ref="AU846" r:id="rId377" display="https://doi.org/10.3390/catal8020064" xr:uid="{94670DD4-9922-4525-917A-FE9A78CCBDC5}"/>
    <hyperlink ref="AU847:AU848" r:id="rId378" display="https://doi.org/10.3390/catal8020064" xr:uid="{7165944E-6B9C-4693-87C2-FF1A3C170DA8}"/>
    <hyperlink ref="AU849" r:id="rId379" display="https://doi.org/10.1016/j.cattod.2017.05.024" xr:uid="{1C677C91-940D-47F8-B323-C743C83041F4}"/>
    <hyperlink ref="AU850:AU857" r:id="rId380" display="https://doi.org/10.1016/j.cattod.2017.05.024" xr:uid="{B6584B5F-2EBB-402A-A818-2A890BF9BB48}"/>
    <hyperlink ref="AU858" r:id="rId381" display="https://doi.org/10.1002/cctc.201701991" xr:uid="{7A89E2B5-96C1-429F-9811-7A31E718990C}"/>
    <hyperlink ref="AU859:AU864" r:id="rId382" display="https://doi.org/10.1002/cctc.201701991" xr:uid="{A5B9A142-1E5D-4A6D-A958-08DDD915994B}"/>
    <hyperlink ref="AU865" r:id="rId383" display="https://doi.org/10.1039/C8RA01987H" xr:uid="{2F647454-DE27-4512-9E19-90209F4FAAE4}"/>
    <hyperlink ref="AU866:AU868" r:id="rId384" display="https://doi.org/10.1039/C8RA01987H" xr:uid="{DF71589E-56C3-46E8-99EA-E0F4CA0495D0}"/>
    <hyperlink ref="AU869" r:id="rId385" display="https://doi.org/10.1016/j.jcis.2017.09.014" xr:uid="{264AB318-7CBF-4803-B658-04EF4CB5243B}"/>
    <hyperlink ref="AU870:AU872" r:id="rId386" display="https://doi.org/10.1016/j.jcis.2017.09.014" xr:uid="{492BAF21-6381-4337-8FF2-6C73CCEE17D8}"/>
    <hyperlink ref="AU873" r:id="rId387" display="https://doi.org/10.1039/C7CY02110K" xr:uid="{1A9BF74F-C82C-40FB-BDE8-F7DA632600A0}"/>
    <hyperlink ref="AU874" r:id="rId388" display="https://doi.org/10.1039/C7CY02110K" xr:uid="{FB3F3CF3-648C-4F66-B96F-E3A485F0FFC8}"/>
    <hyperlink ref="AU875" r:id="rId389" display="https://doi.org/10.1016/j.renene.2018.05.017" xr:uid="{D01F8FC2-F77F-4AFB-BCB1-B9E26A83F23E}"/>
    <hyperlink ref="AU876:AU877" r:id="rId390" display="https://doi.org/10.1016/j.renene.2018.05.017" xr:uid="{D72D9F3D-E339-493F-BD9E-CF038CFD6D2A}"/>
    <hyperlink ref="AU878" r:id="rId391" display="https://doi.org/10.1016/j.cattod.2017.02.037" xr:uid="{C3D69CEC-CEF5-4BAC-9E60-DCCE61D377A0}"/>
    <hyperlink ref="AU879:AU893" r:id="rId392" display="https://doi.org/10.1016/j.cattod.2017.02.037" xr:uid="{286D50CE-49EC-4733-A361-8E7602CFDC45}"/>
    <hyperlink ref="AU894" r:id="rId393" display="https://doi.org/10.1016/j.catcom.2018.02.024" xr:uid="{C943B64B-EF49-41F1-A207-834768D15138}"/>
    <hyperlink ref="AU895:AU897" r:id="rId394" display="https://doi.org/10.1016/j.catcom.2018.02.024" xr:uid="{2AB4E7BF-0ACA-43BF-9ECC-E23AC649FB90}"/>
    <hyperlink ref="AU898" r:id="rId395" display="https://doi.org/10.1016/j.apcatb.2018.02.049" xr:uid="{1B695170-E9EF-402E-87AD-F62B4BDF9725}"/>
    <hyperlink ref="AU899" r:id="rId396" display="https://doi.org/10.1016/j.ijhydene.2018.07.182" xr:uid="{128CBF68-9246-40A1-8247-EF049B4ADBDF}"/>
    <hyperlink ref="AU900:AU902" r:id="rId397" display="https://doi.org/10.1016/j.ijhydene.2018.07.182" xr:uid="{41A3A638-440E-450F-9FC1-B67529D28186}"/>
    <hyperlink ref="AU903" r:id="rId398" display="https://doi.org/10.1016/j.mcat.2018.05.021" xr:uid="{B6B05F9E-BE28-4900-B5C6-D81D1A41DFC7}"/>
    <hyperlink ref="AU904:AU905" r:id="rId399" display="https://doi.org/10.1016/j.mcat.2018.05.021" xr:uid="{63C0B602-66FB-4135-8A19-DD342EFF81A7}"/>
    <hyperlink ref="AU906" r:id="rId400" display="https://doi.org/10.1007/s11144-018-1505-y" xr:uid="{7902082D-D2F0-44BF-8968-DEC2887665E0}"/>
    <hyperlink ref="AU907:AU909" r:id="rId401" display="https://doi.org/10.1007/s11144-018-1505-y" xr:uid="{154D27D2-301E-4B31-8A40-6F79B4B35E4C}"/>
    <hyperlink ref="AU910" r:id="rId402" display="https://doi.org/10.1007/s11696-018-0589-1" xr:uid="{519BCB87-7776-47B2-A557-C11C48CFE56B}"/>
    <hyperlink ref="AU911" r:id="rId403" display="https://doi.org/10.1016/j.jcat.2019.06.034" xr:uid="{C6289CFD-EB64-4D85-B62F-2DF05FC34A06}"/>
    <hyperlink ref="AU912:AU925" r:id="rId404" display="https://doi.org/10.1016/j.jcat.2019.06.034" xr:uid="{DF462A7B-B295-4F10-BA7E-97D4FD75A10B}"/>
    <hyperlink ref="AU926" r:id="rId405" display="https://doi.org/10.1021/acs.jpcc.9b07606" xr:uid="{506A3327-681A-4E12-BD93-72F30AE889CF}"/>
    <hyperlink ref="AU927:AU930" r:id="rId406" display="https://doi.org/10.1021/acs.jpcc.9b07606" xr:uid="{203F94D2-B9BA-4531-84E6-81589E3AD080}"/>
    <hyperlink ref="AU931" r:id="rId407" display="https://doi.org/10.2478/pjct-2019-0038" xr:uid="{06758FCC-C395-4ECC-BAF6-417749B9C682}"/>
    <hyperlink ref="AU932:AU933" r:id="rId408" display="https://doi.org/10.2478/pjct-2019-0038" xr:uid="{A01FC145-87F3-4DDD-9158-216EED642C7E}"/>
    <hyperlink ref="AU934" r:id="rId409" display="https://doi.org/10.1002/cctc.201900752" xr:uid="{6DCEA2E5-1417-4B76-98ED-52C08C934C1D}"/>
    <hyperlink ref="AU935:AU943" r:id="rId410" display="https://doi.org/10.1002/cctc.201900752" xr:uid="{04DF9F61-6166-4474-9D01-1752E0B0DB62}"/>
    <hyperlink ref="AU944" r:id="rId411" display="https://doi.org/10.1134/S0965544119020099" xr:uid="{D51F293B-6EA8-491F-B70E-1BAF0888DAC8}"/>
    <hyperlink ref="AU945:AU953" r:id="rId412" display="https://doi.org/10.1134/S0965544119020099" xr:uid="{14C376A0-7190-4D96-9196-42AA0E86FEE2}"/>
    <hyperlink ref="AU954" r:id="rId413" display="https://doi.org/10.1098/rsos.191155" xr:uid="{24DCB5A0-CF17-489D-A041-31DB28F53317}"/>
    <hyperlink ref="AU955" r:id="rId414" display="https://doi.org/10.1098/rsos.191155" xr:uid="{E6EABC7E-6B59-4CBF-A7F7-3C79C2A81538}"/>
    <hyperlink ref="AU956" r:id="rId415" display="https://doi.org/10.1016/j.ces.2020.115588" xr:uid="{7481F362-21E9-4070-94C1-02B79E265F21}"/>
    <hyperlink ref="AU957:AU964" r:id="rId416" display="https://doi.org/10.1016/j.ces.2020.115588" xr:uid="{80FD6E71-DFB7-4FFB-AAAE-75738E5609D9}"/>
    <hyperlink ref="AU965" r:id="rId417" display="https://doi.org/10.1016/j.mcat.2020.111112" xr:uid="{5A1A11B9-837B-45DD-9053-C7B3796ABEAA}"/>
    <hyperlink ref="AU966" r:id="rId418" display="https://doi.org/10.1016/j.mcat.2020.111112" xr:uid="{A6A3B05C-8025-44C8-85F2-42F2EEAA477D}"/>
    <hyperlink ref="AU967" r:id="rId419" display="https://doi.org/10.3390/catal10080837" xr:uid="{8B0C95F4-22CD-4C90-AE2B-C9BC1BC8AE0A}"/>
    <hyperlink ref="AU968:AU971" r:id="rId420" display="https://doi.org/10.3390/catal10080837" xr:uid="{7CBB6D36-B464-4698-A1CA-5E5ECD898C52}"/>
    <hyperlink ref="AU972" r:id="rId421" display="https://doi.org/10.1016/j.cej.2019.122969" xr:uid="{D6988981-E938-4380-B222-159312126C5E}"/>
    <hyperlink ref="AU973" r:id="rId422" display="https://doi.org/10.1016/j.cej.2019.122969" xr:uid="{8AE84E27-1652-4B88-A758-A5D0374DF50C}"/>
    <hyperlink ref="AU974" r:id="rId423" display="https://doi.org/10.1016/j.apcatb.2020.118631" xr:uid="{F57372B3-1C52-4DD3-A15F-887ECB270AF0}"/>
    <hyperlink ref="AU975" r:id="rId424" display="https://doi.org/10.1016/j.apcatb.2020.118631" xr:uid="{260D8F03-1629-4467-9701-17C42E05370F}"/>
    <hyperlink ref="AU976" r:id="rId425" display="https://doi.org/10.1016/j.chemosphere.2019.124740" xr:uid="{DABE5011-A463-458D-B2EA-759F69713289}"/>
    <hyperlink ref="AU977:AU982" r:id="rId426" display="https://doi.org/10.1016/j.chemosphere.2019.124740" xr:uid="{C5C108D7-9C1D-4E5D-818B-6505AD96A8ED}"/>
    <hyperlink ref="AU983" r:id="rId427" display="https://doi.org/10.1021/acs.iecr.9b05351" xr:uid="{DE23E07E-752D-4FAB-99B5-6B71FBA8708A}"/>
    <hyperlink ref="AU984:AU985" r:id="rId428" display="https://doi.org/10.1021/acs.iecr.9b05351" xr:uid="{A6C79BFA-49D1-4DC2-8158-64505CEA1383}"/>
    <hyperlink ref="AU986:AU987" r:id="rId429" display="https://doi.org/10.1016/j.cattod.2018.11.024" xr:uid="{4076D4F2-6CF8-4CBF-A541-0F4ADE3ABA70}"/>
    <hyperlink ref="AU988" r:id="rId430" display="https://doi.org/10.1007/s11144-020-01795-8" xr:uid="{B163B785-363E-4FF1-B306-0B3A51ECA943}"/>
    <hyperlink ref="AU989:AU997" r:id="rId431" display="https://doi.org/10.1007/s11144-020-01795-8" xr:uid="{C5410006-2E97-40FE-BEC8-F5C21A04EB0F}"/>
    <hyperlink ref="AU998" r:id="rId432" display="https://doi.org/10.1007/s12598-019-01347-7" xr:uid="{BBC7E7BF-2FFA-422E-AB49-23EDC74D64EB}"/>
    <hyperlink ref="AU999" r:id="rId433" display="https://doi.org/10.1016/j.jre.2020.04.021" xr:uid="{1D38C976-EA08-40C0-8B06-1A68C06CA2A5}"/>
    <hyperlink ref="AU1000:AU1001" r:id="rId434" display="https://doi.org/10.1016/j.jre.2020.04.021" xr:uid="{7E8BF044-67E5-4AC4-B38A-95260C147416}"/>
    <hyperlink ref="AU1002" r:id="rId435" display="https://doi.org/10.1016/j.jcat.2020.05.040" xr:uid="{FDBF8ADE-AB52-4DD8-A180-119685014665}"/>
    <hyperlink ref="AU1003" r:id="rId436" display="https://doi.org/10.1039/D0CY00734J" xr:uid="{AD3CCA9B-D950-4CDA-A86A-4070F0D8D10E}"/>
    <hyperlink ref="AU1004:AU1011" r:id="rId437" display="https://doi.org/10.1039/D0CY00734J" xr:uid="{5DA014E9-8E64-4FBE-B9B3-68D8F30B0E07}"/>
    <hyperlink ref="AU1012" r:id="rId438" display="https://doi.org/10.1016/j.ijhydene.2020.07.205" xr:uid="{C5003A08-4435-4611-9B10-0C11F40F059C}"/>
    <hyperlink ref="AU1013" r:id="rId439" display="https://doi.org/10.1021/acsami.1c04051" xr:uid="{FE0CCEC8-3676-43BD-B7EB-9FA3C8702B50}"/>
    <hyperlink ref="AU1014:AU1017" r:id="rId440" display="https://doi.org/10.1021/acsami.1c04051" xr:uid="{1BE6EBFD-15F8-4946-83BA-C10B2C34684B}"/>
    <hyperlink ref="AU1018" r:id="rId441" display="https://doi.org/10.1016/j.cej.2021.129150" xr:uid="{FDB1D5A8-0775-42C9-AFDE-55DD8BDBE65D}"/>
    <hyperlink ref="AU1019:AU1020" r:id="rId442" display="https://doi.org/10.1016/j.cej.2021.129150" xr:uid="{054303F4-09CE-4F16-9654-DDB9A334DBEB}"/>
    <hyperlink ref="AU1021" r:id="rId443" display="https://doi.org/10.1002/cctc.202001797" xr:uid="{A831816B-A7C8-49AC-BE85-2A56AA3E6258}"/>
    <hyperlink ref="AU1022:AU1029" r:id="rId444" display="https://doi.org/10.1002/cctc.202001797" xr:uid="{67D12405-E4F6-418C-BF74-48C7ECD8ED80}"/>
    <hyperlink ref="AU1030" r:id="rId445" display="https://doi.org/10.1021/acsestengg.0c00227" xr:uid="{1DA62E28-4462-4743-A66B-CC7B7AA0EE54}"/>
    <hyperlink ref="AU1031:AU1034" r:id="rId446" display="https://doi.org/10.1021/acsestengg.0c00227" xr:uid="{4C13D3B4-C36A-4AD5-A8AA-315900A1588F}"/>
    <hyperlink ref="AU1035" r:id="rId447" display="https://doi.org/10.1016/j.ijhydene.2021.01.235" xr:uid="{01F22483-4B62-4AF9-BFEA-A74025BFB9D0}"/>
    <hyperlink ref="AU1036:AU1039" r:id="rId448" display="https://doi.org/10.1016/j.ijhydene.2021.01.235" xr:uid="{BFC6B0E1-F657-4018-A11A-BD00F0956031}"/>
    <hyperlink ref="AU1040" r:id="rId449" display="https://doi.org/10.1016/S0926-860X(01)00465-3" xr:uid="{B8B81787-5B3B-4C79-BA16-5805E8497F48}"/>
    <hyperlink ref="AU1041:AU1043" r:id="rId450" display="https://doi.org/10.1016/S0926-860X(01)00465-3" xr:uid="{E538A07C-74F6-4F6C-AA6D-730242B0192B}"/>
    <hyperlink ref="AU1044" r:id="rId451" display="https://doi.org/10.1016/S0926-860X(00)00837-1" xr:uid="{0C296627-AA1C-48BC-9677-E00F0D47D172}"/>
    <hyperlink ref="AU1045" r:id="rId452" display="https://doi.org/10.1016/S0926-860X(00)00837-1" xr:uid="{29E8C1F1-CB70-4B98-A71F-A1AB2B7AF9CB}"/>
    <hyperlink ref="AU1046" r:id="rId453" display="https://doi.org/10.1627/JPI.45.222" xr:uid="{36128A0F-F103-4596-B8B2-D34C80F4BF49}"/>
    <hyperlink ref="AU1047:AU1054" r:id="rId454" display="https://doi.org/10.1627/JPI.45.222" xr:uid="{C8082F94-14D5-426E-93FD-7FB2DC7FE6EF}"/>
    <hyperlink ref="AU1055" r:id="rId455" display="https://doi.org/10.1016/S1387-1811(01)00235-9" xr:uid="{DA3B2333-365C-49CB-B185-D116AB65E482}"/>
    <hyperlink ref="AU1056:AU1062" r:id="rId456" display="https://doi.org/10.1016/S1387-1811(01)00235-9" xr:uid="{6D1051CB-9DB4-4871-BB9B-560C68669982}"/>
    <hyperlink ref="AU1063" r:id="rId457" display="https://doi.org/10.1016/S0926-860X(01)00606-8" xr:uid="{8389BD83-5AEF-4519-AE2B-DE4372E11C3B}"/>
    <hyperlink ref="AU1064:AU1065" r:id="rId458" display="https://doi.org/10.1016/S0926-860X(01)00606-8" xr:uid="{F4AFBF15-8AB5-4A1F-A3C6-0C678DC2E8D4}"/>
    <hyperlink ref="AU1066" r:id="rId459" display="https://doi.org/10.1016/S0926-860X(02)00237-5" xr:uid="{13053E55-D584-45EA-8159-ED76B581AA77}"/>
    <hyperlink ref="AU1067:AU1071" r:id="rId460" display="https://doi.org/10.1016/S0926-860X(02)00237-5" xr:uid="{F24C023D-BBDF-4B61-ACE3-1141687E80C6}"/>
    <hyperlink ref="AU1072" r:id="rId461" display="https://doi.org/10.1023/A:1021045122126" xr:uid="{8ADCA1D2-B3CE-4328-BA11-CA1E4E17070B}"/>
    <hyperlink ref="AU1073:AU1081" r:id="rId462" display="https://doi.org/10.1023/A:1021045122126" xr:uid="{79B5E21F-7F6B-4B6A-B6EA-5180F332CD0F}"/>
    <hyperlink ref="AU1082" r:id="rId463" display="https://doi.org/10.1016/S1381-1169(01)00450-2" xr:uid="{85931AF7-075B-49DC-BFD5-71A162A43C1A}"/>
    <hyperlink ref="AU1083:AU1092" r:id="rId464" display="https://doi.org/10.1016/S1381-1169(01)00450-2" xr:uid="{50550A6B-E58A-44A4-9303-266EFB5C8C50}"/>
    <hyperlink ref="AU1093" r:id="rId465" display="https://doi.org/10.1006/jcat.2001.3498" xr:uid="{54F2718B-DDD2-4854-B637-B5DE5E848D53}"/>
    <hyperlink ref="AU1094" r:id="rId466" display="https://doi.org/10.1006/jcat.2001.3498" xr:uid="{CB3319E7-2A58-4DC7-9241-BE5A83E377DF}"/>
    <hyperlink ref="AU1095" r:id="rId467" display="https://doi.org/10.1016/S1872-2067(17)62864-X" xr:uid="{3C9AB4CE-86F4-4523-8538-8520E32CBB8F}"/>
    <hyperlink ref="AU1096:AU1098" r:id="rId468" display="https://doi.org/10.1016/S1872-2067(17)62864-X" xr:uid="{9FF3D498-99D0-45BE-9785-451ABC2152FC}"/>
    <hyperlink ref="AU1099" r:id="rId469" display="https://doi.org/10.1016/j.apcata.2017.07.032" xr:uid="{71A6662E-1FDA-4B0F-B941-98CCC9A9EE3C}"/>
    <hyperlink ref="AU1100:AU1101" r:id="rId470" display="https://doi.org/10.1016/j.apcata.2017.07.032" xr:uid="{D972ECF6-8EF7-4780-8280-54B90C8BDAB9}"/>
    <hyperlink ref="AU1102" r:id="rId471" display="https://doi.org/10.1016/j.apcatb.2017.06.023" xr:uid="{06D3AC90-923B-433F-94CE-305ECD29DEED}"/>
    <hyperlink ref="AU1103" r:id="rId472" display="https://doi.org/10.1016/j.apcatb.2017.06.023" xr:uid="{CDAE9669-3636-4704-A44A-2130FB53DCC2}"/>
    <hyperlink ref="AU1104" r:id="rId473" display="https://doi.org/10.1016/j.molcata.2003.10.044" xr:uid="{0B2E2375-2079-4251-9C80-EE6A055D968D}"/>
    <hyperlink ref="AU1105" r:id="rId474" display="https://doi.org/10.1016/j.molcata.2003.10.044" xr:uid="{348676B8-9C3C-4446-8502-3665C49C10AA}"/>
    <hyperlink ref="AU1106" r:id="rId475" display="https://doi.org/10.1016/j.apcata.2004.09.004" xr:uid="{21575C5E-01C8-45FB-8F9A-5E78AF66937E}"/>
    <hyperlink ref="AU1107" r:id="rId476" display="https://doi.org/10.1016/j.molcata.2003.09.046" xr:uid="{0D01B3E6-40FE-43A0-99A7-5DE5E23B087B}"/>
    <hyperlink ref="AU1108:AU1110" r:id="rId477" display="https://doi.org/10.1016/j.molcata.2003.09.046" xr:uid="{14ACA031-C721-41D4-9986-8EBFD89538B1}"/>
    <hyperlink ref="AU1111" r:id="rId478" display="https://doi.org/10.1016/j.catcom.2007.03.023" xr:uid="{0062B84E-373D-4F3F-98A8-7AAF52D1C093}"/>
    <hyperlink ref="AU1112" r:id="rId479" display="https://doi.org/10.1016/j.catcom.2007.03.023" xr:uid="{8DF60D08-E910-410D-AD40-B4F76AA7BE16}"/>
    <hyperlink ref="AU1113" r:id="rId480" display="https://doi.org/10.1007/s11144-008-5304-8" xr:uid="{C6C39B27-30F7-46DB-93B0-4468369C4C7F}"/>
    <hyperlink ref="AU1114" r:id="rId481" display="https://doi.org/10.1007/s11144-008-5304-8" xr:uid="{9685D0A6-6432-47F8-BBFD-97A0CC223049}"/>
    <hyperlink ref="AU1115" r:id="rId482" display="https://doi.org/10.1016/j.catcom.2008.07.014" xr:uid="{27012D59-1021-4881-A416-A195CADF1234}"/>
    <hyperlink ref="AU1116:AU1121" r:id="rId483" display="https://doi.org/10.1016/j.catcom.2008.07.014" xr:uid="{A5B2858D-A20D-4BF8-B425-5F7B035A6170}"/>
    <hyperlink ref="AU1122" r:id="rId484" display="https://doi.org/10.1016/j.cattod.2008.02.019" xr:uid="{849F3A74-A8DE-4E4C-BFD1-71245ED8F90E}"/>
    <hyperlink ref="AU1123:AU1126" r:id="rId485" display="https://doi.org/10.1016/j.cattod.2008.02.019" xr:uid="{994D69BA-1E03-483D-9D28-E99109F60709}"/>
    <hyperlink ref="AU1127" r:id="rId486" display="https://doi.org/10.1016/j.cattod.2008.05.003" xr:uid="{20E0A130-9B9A-4815-A48B-BED921A8394F}"/>
    <hyperlink ref="AU1128" r:id="rId487" display="https://doi.org/10.1016/j.cattod.2008.05.003" xr:uid="{7D52F106-FE08-42E9-84F5-9C10B2A4CC49}"/>
    <hyperlink ref="AU1129" r:id="rId488" display="https://doi.org/10.1016/j.jcis.2008.02.021" xr:uid="{29879B49-5674-4F7C-AE5F-63D7858BA850}"/>
    <hyperlink ref="AU1130" r:id="rId489" display="https://doi.org/10.1016/j.jcis.2008.02.021" xr:uid="{04EDC0CF-AA6D-43B9-BA91-2DCC5F29D7F1}"/>
    <hyperlink ref="AU1131" r:id="rId490" display="https://doi.org/10.1016/j.cattod.2007.12.058" xr:uid="{05AA1F46-BF58-448D-AD26-99031A093CAD}"/>
    <hyperlink ref="AU1132:AU1133" r:id="rId491" display="https://doi.org/10.1016/j.cattod.2007.12.058" xr:uid="{F4A4BFEF-9F89-4545-B75A-679EA79E97FB}"/>
    <hyperlink ref="AU1134" r:id="rId492" display="https://doi.org/10.1016/j.jcat.2011.11.018" xr:uid="{D0BAF273-C8F0-4BA2-8252-599239A41602}"/>
    <hyperlink ref="AU1135:AU1136" r:id="rId493" display="https://doi.org/10.1016/j.jcat.2011.11.018" xr:uid="{1F7D18CB-8A0A-4A6E-B4F5-7562543B3DDF}"/>
    <hyperlink ref="AU1137" r:id="rId494" display="https://doi.org/10.1021/ef300694c" xr:uid="{90B8C019-88B4-4519-89BE-DFCE9B2A8004}"/>
    <hyperlink ref="AU1138" r:id="rId495" display="https://doi.org/10.1016/j.cattod.2011.04.034" xr:uid="{62887E85-7535-4010-81DF-0BD25339B3BC}"/>
    <hyperlink ref="AU1139:AU1140" r:id="rId496" display="https://doi.org/10.1016/j.cattod.2011.04.034" xr:uid="{C7FF20EA-39DE-4E1D-9C8D-1EF8D61A0DE0}"/>
    <hyperlink ref="AU1141" r:id="rId497" display="https://doi.org/10.1016/j.apcata.2012.08.036" xr:uid="{90EA9868-6C0F-4AA8-804D-391354456F33}"/>
    <hyperlink ref="AU1142:AU1143" r:id="rId498" display="https://doi.org/10.1016/j.apcata.2012.08.036" xr:uid="{B7F39369-9B33-451B-B0F8-9D9F99F33429}"/>
    <hyperlink ref="AU1144" r:id="rId499" display="https://doi.org/10.1016/j.apcatb.2012.12.025" xr:uid="{F5400F6E-B9B0-4FBF-BCBA-C34362089921}"/>
    <hyperlink ref="AU1145:AU1148" r:id="rId500" display="https://doi.org/10.1016/j.apcatb.2012.12.025" xr:uid="{2BD03BAC-89CB-44AE-8DF9-1C9D24CAA3F3}"/>
    <hyperlink ref="AU1149" r:id="rId501" display="https://doi.org/10.1016/j.apcatb.2013.01.005" xr:uid="{2A2F9810-30FC-41AF-AB33-7CC404918B3A}"/>
    <hyperlink ref="AU1150:AU1153" r:id="rId502" display="https://doi.org/10.1016/j.apcatb.2013.01.005" xr:uid="{5E6E1ED4-F90E-4445-883E-D2D7205D63C2}"/>
    <hyperlink ref="AU1154" r:id="rId503" display="https://doi.org/10.1021/acs.energyfuels.7b01498" xr:uid="{433E99A6-8F4E-4636-96F8-0733DBBDBD0E}"/>
    <hyperlink ref="AU1155:AU1158" r:id="rId504" display="https://doi.org/10.1021/acs.energyfuels.7b01498" xr:uid="{02B068E7-6E82-45B4-BDAD-897396BF7FD0}"/>
    <hyperlink ref="AU1159" r:id="rId505" display="https://doi.org/10.1007/s11244-017-0733-0" xr:uid="{5C06718D-2673-4382-826F-1754BBCD8E90}"/>
    <hyperlink ref="AU1160:AU1161" r:id="rId506" display="https://doi.org/10.1007/s11244-017-0733-0" xr:uid="{5A7ED1B6-A4E1-496A-98C6-D070A06E57FF}"/>
    <hyperlink ref="AU1162" r:id="rId507" display="https://doi.org/10.1016/j.catcom.2014.07.006" xr:uid="{19D3B65A-1625-4BBE-BA9A-B14FD0FE5A5F}"/>
    <hyperlink ref="AU1163:AU1165" r:id="rId508" display="https://doi.org/10.1016/j.catcom.2014.07.006" xr:uid="{56992C1B-B519-4544-AADE-78C8A2CFF777}"/>
    <hyperlink ref="AU1166" r:id="rId509" display="https://doi.org/10.1016/j.fuel.2012.09.059" xr:uid="{47869CD1-176A-4E76-BB1B-5ABFDBDCB61E}"/>
    <hyperlink ref="AU1167:AU1168" r:id="rId510" display="https://doi.org/10.1016/j.fuel.2012.09.059" xr:uid="{33E72FF4-4715-4D88-BEF6-6FF6AB5F68C0}"/>
    <hyperlink ref="AU1169" r:id="rId511" display="https://doi.org/10.1016/j.cattod.2012.04.033" xr:uid="{F293776F-25AE-47D5-B617-A69243924BE7}"/>
    <hyperlink ref="AU1170:AU1172" r:id="rId512" display="https://doi.org/10.1016/j.cattod.2012.04.033" xr:uid="{D6AAA77D-F6E5-42AE-B6BD-9B3167A8B15C}"/>
    <hyperlink ref="AU1173" r:id="rId513" display="https://doi.org/10.1016/j.cattod.2007.02.014" xr:uid="{9393E918-2AB5-4FBA-A98F-F6D55BB39B36}"/>
    <hyperlink ref="AU1174:AU1175" r:id="rId514" display="https://doi.org/10.1016/j.cattod.2007.02.014" xr:uid="{A5CD3A8A-AB74-44D4-B2A4-0528535F3DF9}"/>
    <hyperlink ref="AU1176" r:id="rId515" display="https://doi.org/10.1016/j.cattod.2007.01.053" xr:uid="{2DA1551F-0361-4F35-8B09-BB8F89F7D539}"/>
    <hyperlink ref="AU1177" r:id="rId516" display="https://doi.org/10.1007/s11783-013-0613-1" xr:uid="{31088CC4-702D-488B-AE48-C2A7A539513F}"/>
    <hyperlink ref="AU1178" r:id="rId517" display="https://doi.org/10.1007/s11783-013-0613-1" xr:uid="{955585B3-D5E8-4D3E-BE16-8F1DDE18E349}"/>
    <hyperlink ref="AU1179" r:id="rId518" display="https://doi.org/10.1016/j.ijhydene.2014.07.158" xr:uid="{A30A6A4F-5315-40AF-8934-96B80D310317}"/>
    <hyperlink ref="AU1180:AU1183" r:id="rId519" display="https://doi.org/10.1016/j.ijhydene.2014.07.158" xr:uid="{E4D914CD-C458-428F-B205-F420A46E70F1}"/>
    <hyperlink ref="AU1184" r:id="rId520" display="https://doi.org/10.1016/S0926-860X(02)00019-4" xr:uid="{7F424FC6-36D3-4E3B-AC32-DCB70B2B2AD8}"/>
    <hyperlink ref="AU1185:AU1193" r:id="rId521" display="https://doi.org/10.1016/S0926-860X(02)00019-4" xr:uid="{EB31701C-6156-4C0E-AE36-E7297CD9D1A8}"/>
    <hyperlink ref="AU1194" r:id="rId522" display="https://doi.org/10.1016/j.ijhydene.2021.08.153" xr:uid="{6A1C6D3D-E0EB-4038-AD4C-46040726292F}"/>
    <hyperlink ref="AU1195" r:id="rId523" display="https://doi.org/10.1016/j.cattod.2019.02.062" xr:uid="{786507EC-60B1-4088-8116-D8F8164D4A68}"/>
    <hyperlink ref="AU1196" r:id="rId524" display="https://doi.org/10.3390/nano11092380" xr:uid="{7B5A474B-9BAE-4350-BFC3-7776C5D10AA1}"/>
    <hyperlink ref="AU1197:AU1198" r:id="rId525" display="https://doi.org/10.3390/nano11092380" xr:uid="{E6300ECD-8E6E-43DF-A83C-ADD4103D499C}"/>
    <hyperlink ref="AU1199" r:id="rId526" display="https://doi.org/10.1016/j.cattod.2021.08.005" xr:uid="{801670BD-F7D2-4ACD-B4EE-CAE21ED73878}"/>
    <hyperlink ref="AU1200:AU1201" r:id="rId527" display="https://doi.org/10.1016/j.cattod.2021.08.005" xr:uid="{D8C0E169-A1DC-4C90-BD5A-502AB939CFAC}"/>
    <hyperlink ref="AU1202" r:id="rId528" display="https://doi.org/10.1016/j.cattod.2020.04.006" xr:uid="{37E4C28C-4ABE-43D6-B430-F9B6E2BDF566}"/>
    <hyperlink ref="AU1203:AU1205" r:id="rId529" display="https://doi.org/10.1016/j.cattod.2020.04.006" xr:uid="{2E254B62-8FD1-4C5E-B5A6-87AA61E849DC}"/>
    <hyperlink ref="AU1206" r:id="rId530" display="https://doi.org/10.1002/cctc.202101170" xr:uid="{7234B07C-D5EE-450D-8DC0-47493AA89CA7}"/>
    <hyperlink ref="AU1207:AU1208" r:id="rId531" display="https://doi.org/10.1002/cctc.202101170" xr:uid="{69919890-8C95-41DF-9E67-39A5ABF7FFEF}"/>
    <hyperlink ref="AU1209" r:id="rId532" display="https://doi.org/10.1007/s11356-021-15108-6" xr:uid="{BA9BECA8-BF52-47A5-BB51-6A22886CE0E6}"/>
    <hyperlink ref="AU1210:AU1212" r:id="rId533" display="https://doi.org/10.1007/s11356-021-15108-6" xr:uid="{39F7F43A-29AE-4A08-B5E6-9EA248FFD7ED}"/>
    <hyperlink ref="AU1213" r:id="rId534" display="https://doi.org/10.1016/j.chemosphere.2021.132641" xr:uid="{73E0509E-0137-4D94-8B58-CA964F649D45}"/>
    <hyperlink ref="AU1214:AU1217" r:id="rId535" display="https://doi.org/10.1016/j.chemosphere.2021.132641" xr:uid="{B07E3DE4-795B-4D7B-BD52-52A82F17EE1D}"/>
    <hyperlink ref="AU1218" r:id="rId536" display="https://doi.org/10.1007/s10562-021-03783-6" xr:uid="{E7F500E3-6ACC-4383-9EB3-60827C90E313}"/>
    <hyperlink ref="AU1219:AU1221" r:id="rId537" display="https://doi.org/10.1007/s10562-021-03783-6" xr:uid="{E9D74DED-3458-4102-BEA7-93D887014C47}"/>
    <hyperlink ref="AU1222" r:id="rId538" display="https://doi.org/10.1039/D0RA10773E" xr:uid="{BCB7652F-D947-41C4-B0E6-C3C85F15D9E5}"/>
    <hyperlink ref="AU1223" r:id="rId539" display="https://doi.org/10.1039/D0RA10773E" xr:uid="{04AEFAA1-2E6A-4064-94E3-E98CCC431D2E}"/>
    <hyperlink ref="AU1224" r:id="rId540" display="https://doi.org/10.3390/ijms22031256" xr:uid="{6E043C47-39A3-423C-A066-110CB296E57B}"/>
    <hyperlink ref="AU1225" r:id="rId541" display="https://doi.org/10.3390/ijms22031256" xr:uid="{3FABE1EC-E79C-45C2-A008-A1FEFF39F092}"/>
    <hyperlink ref="AU1226" r:id="rId542" display="https://doi.org/10.1007/s10562-021-03620-w" xr:uid="{7C37B345-4848-49F7-A46D-4DC28F2D410F}"/>
    <hyperlink ref="AU1227:AU1228" r:id="rId543" display="https://doi.org/10.1007/s10562-021-03620-w" xr:uid="{56B2A6CC-AC33-4DEE-A79F-DBD102A57C64}"/>
    <hyperlink ref="AU1229" r:id="rId544" display="https://doi.org/10.1007/s10562-021-03650-4" xr:uid="{56B54C75-AF3B-4B78-9A57-79902A781E60}"/>
    <hyperlink ref="AU1230" r:id="rId545" display="https://doi.org/10.1007/s10562-021-03650-4" xr:uid="{931816C8-364B-4500-ACDE-F0F69DD11A0C}"/>
    <hyperlink ref="AU1231" r:id="rId546" display="https://doi.org/10.1007/s10562-021-03650-4" xr:uid="{EE2717CE-65BA-4B3C-9F25-B1BE4A70166B}"/>
    <hyperlink ref="AU1232" r:id="rId547" display="https://doi.org/10.1039/C9CP03943K" xr:uid="{90E9395E-7467-4269-B2B8-B12F019ECC36}"/>
    <hyperlink ref="AU1233:AU1247" r:id="rId548" display="https://doi.org/10.1039/C9CP03943K" xr:uid="{DC28339B-4561-46BC-BF63-7CE4E1E7F88C}"/>
    <hyperlink ref="AU1248" r:id="rId549" display="https://doi.org/10.1007/s10971-010-2153-5" xr:uid="{41DE18AB-B5B1-4987-8529-092A4EE8A850}"/>
    <hyperlink ref="AU1249:AU1257" r:id="rId550" display="https://doi.org/10.1007/s10971-010-2153-5" xr:uid="{606D5F64-F3D6-4ED0-B4A4-58B4B5495BA6}"/>
    <hyperlink ref="AU1258" r:id="rId551" display="https://doi.org/10.1016/S0926-860X(00)00717-1" xr:uid="{CCFAA9F4-3D22-4F67-ABBC-44533DDE5591}"/>
    <hyperlink ref="AU1259:AU1264" r:id="rId552" display="https://doi.org/10.1016/S0926-860X(00)00717-1" xr:uid="{16609272-3E89-4C29-8C28-169A949B4BC9}"/>
    <hyperlink ref="AU1265" r:id="rId553" display="https://doi.org/10.1016/S0021-9797(03)00171-1" xr:uid="{0A97FD75-5077-4919-8A36-037134BD6EFD}"/>
    <hyperlink ref="AU1266:AU1269" r:id="rId554" display="https://doi.org/10.1016/S0021-9797(03)00171-1" xr:uid="{77459400-C2AD-49EE-917D-257B1F215296}"/>
    <hyperlink ref="AU1270" r:id="rId555" display="https://doi.org/10.1016/j.ijhydene.2022.10.149" xr:uid="{1F86C741-D463-4316-85F5-0493DB50CF83}"/>
    <hyperlink ref="AU1271:AU1276" r:id="rId556" display="https://doi.org/10.1016/j.ijhydene.2022.10.149" xr:uid="{0C63394D-3AED-4479-92C0-72FFDC02DD1B}"/>
    <hyperlink ref="AU1277" r:id="rId557" display="http://dx.doi.org/10.1016/j.cattod.2016.05.025" xr:uid="{FD2D77A2-DA79-43AD-9C8A-587D1DBC7DA1}"/>
    <hyperlink ref="AU1278:AU1282" r:id="rId558" display="http://dx.doi.org/10.1016/j.cattod.2016.05.025" xr:uid="{60743C16-9F6A-46CF-B5DD-C4391D4A100D}"/>
    <hyperlink ref="AU1283" r:id="rId559" display="https://doi.org/10.1007/s11814-018-0015-y" xr:uid="{5D61378B-4EDB-4326-B307-55D8BA496A6F}"/>
    <hyperlink ref="AU1284:AU1287" r:id="rId560" display="https://doi.org/10.1007/s11814-018-0015-y" xr:uid="{EDAC2043-288E-4337-AECF-71CCB1FA0B20}"/>
    <hyperlink ref="AU1288" r:id="rId561" display="https://doi.org/10.1016/S1001-0742(12)60169-7" xr:uid="{97C5B60C-E3A5-4FD0-854E-BA27444786F3}"/>
    <hyperlink ref="AU1289:AU1292" r:id="rId562" display="https://doi.org/10.1016/S1001-0742(12)60169-7" xr:uid="{975A0ED2-0426-4970-9D0F-4C5176F82E51}"/>
    <hyperlink ref="AU1293" r:id="rId563" display="https://doi.org/10.1016/j.apcata.2014.01.006" xr:uid="{86738AE2-C882-4B95-8389-F6CF9401446C}"/>
    <hyperlink ref="AU1294:AU1296" r:id="rId564" display="https://doi.org/10.1016/j.apcata.2014.01.006" xr:uid="{8CA82295-EFFD-47B6-BFC0-62CA7FA8BF56}"/>
    <hyperlink ref="AU326" r:id="rId565" display="https://doi.org/10.1016/j.jcat.2008.09.022" xr:uid="{593B34F4-F398-4A7F-857C-8202EBF67C04}"/>
    <hyperlink ref="AU327:AU328" r:id="rId566" display="https://doi.org/10.1016/j.jcat.2008.09.022" xr:uid="{DFFE64F0-1154-45BC-901D-31B70209FEC7}"/>
    <hyperlink ref="AU612" r:id="rId567" display="https://doi.org/10.1016/j.molcata.2004.02.007" xr:uid="{B1CD4664-36B2-4BC5-9F7D-FF571EFC69F1}"/>
    <hyperlink ref="AU613:AU615" r:id="rId568" display="https://doi.org/10.1016/j.molcata.2004.02.007" xr:uid="{F57D87F7-0F85-4379-A7B7-74719E56C1BD}"/>
    <hyperlink ref="AU386" r:id="rId569" display="https://doi.org/10.1016/j.cattod.2021.08.006" xr:uid="{77978A98-003A-4EB6-B553-03F7B12E80A0}"/>
    <hyperlink ref="AU387" r:id="rId570" display="https://doi.org/10.1016/j.cattod.2021.08.006" xr:uid="{98B16766-3321-400D-8B4C-8BA32EBDE9E8}"/>
    <hyperlink ref="AU388" r:id="rId571" display="https://doi.org/10.1016/j.jcat.2021.11.035" xr:uid="{0326D7D1-35C3-40C2-8D21-FE107EFE92A7}"/>
    <hyperlink ref="AU389" r:id="rId572" display="https://doi.org/10.1016/j.jcat.2021.11.035" xr:uid="{33035638-3386-493F-9F2D-75D2A6FE49A0}"/>
  </hyperlinks>
  <pageMargins left="0.25" right="0.25" top="0.75" bottom="0.75" header="0.3" footer="0.3"/>
  <pageSetup paperSize="9" orientation="landscape" r:id="rId573"/>
  <legacyDrawing r:id="rId57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90C1F-A552-4BBC-A80F-146B242F3DEB}">
  <dimension ref="A1:AO1545"/>
  <sheetViews>
    <sheetView topLeftCell="X1" zoomScale="70" zoomScaleNormal="70" zoomScaleSheetLayoutView="40" workbookViewId="0">
      <pane ySplit="1" topLeftCell="A122" activePane="bottomLeft" state="frozen"/>
      <selection pane="bottomLeft" activeCell="AC1546" sqref="AC1546"/>
    </sheetView>
  </sheetViews>
  <sheetFormatPr defaultRowHeight="14.4" x14ac:dyDescent="0.3"/>
  <cols>
    <col min="1" max="1" width="62.109375" style="46" bestFit="1" customWidth="1"/>
    <col min="2" max="2" width="27.44140625" style="31" bestFit="1" customWidth="1"/>
    <col min="3" max="3" width="24.6640625" style="31" bestFit="1" customWidth="1"/>
    <col min="4" max="4" width="20.5546875" style="31" bestFit="1" customWidth="1"/>
    <col min="5" max="5" width="34.44140625" style="31" bestFit="1" customWidth="1"/>
    <col min="6" max="6" width="141" style="46" bestFit="1" customWidth="1"/>
    <col min="7" max="7" width="207.88671875" style="31" bestFit="1" customWidth="1"/>
    <col min="8" max="9" width="30.21875" style="31" bestFit="1" customWidth="1"/>
    <col min="10" max="10" width="20.109375" style="31" bestFit="1" customWidth="1"/>
    <col min="11" max="11" width="33" style="31" bestFit="1" customWidth="1"/>
    <col min="12" max="12" width="22.33203125" style="31" bestFit="1" customWidth="1"/>
    <col min="13" max="13" width="23.88671875" style="31" bestFit="1" customWidth="1"/>
    <col min="14" max="14" width="16.5546875" style="31" bestFit="1" customWidth="1"/>
    <col min="15" max="15" width="20.5546875" style="31" bestFit="1" customWidth="1"/>
    <col min="16" max="16" width="26" style="31" bestFit="1" customWidth="1"/>
    <col min="17" max="17" width="34.6640625" style="31" bestFit="1" customWidth="1"/>
    <col min="18" max="18" width="19.44140625" style="31" bestFit="1" customWidth="1"/>
    <col min="19" max="19" width="26" style="31" bestFit="1" customWidth="1"/>
    <col min="20" max="20" width="83" style="31" bestFit="1" customWidth="1"/>
    <col min="21" max="21" width="19.5546875" style="32" bestFit="1" customWidth="1"/>
    <col min="22" max="22" width="16" style="31" bestFit="1" customWidth="1"/>
    <col min="23" max="23" width="25.5546875" style="31" bestFit="1" customWidth="1"/>
    <col min="24" max="24" width="16" style="31" bestFit="1" customWidth="1"/>
    <col min="25" max="25" width="17" style="31" bestFit="1" customWidth="1"/>
    <col min="26" max="26" width="16" style="31" bestFit="1" customWidth="1"/>
    <col min="27" max="27" width="19.6640625" style="31" bestFit="1" customWidth="1"/>
    <col min="28" max="28" width="16" style="31" bestFit="1" customWidth="1"/>
    <col min="29" max="29" width="108.88671875" style="31" bestFit="1" customWidth="1"/>
    <col min="30" max="30" width="13.21875" style="31" bestFit="1" customWidth="1"/>
    <col min="31" max="31" width="31.88671875" style="31" bestFit="1" customWidth="1"/>
    <col min="32" max="32" width="36.6640625" style="31" bestFit="1" customWidth="1"/>
    <col min="33" max="33" width="242.77734375" style="31" bestFit="1" customWidth="1"/>
    <col min="34" max="34" width="76.5546875" style="31" bestFit="1" customWidth="1"/>
    <col min="35" max="35" width="32.88671875" style="35" bestFit="1" customWidth="1"/>
    <col min="36" max="36" width="205.5546875" style="1" bestFit="1" customWidth="1"/>
    <col min="37" max="37" width="112.6640625" style="34" bestFit="1" customWidth="1"/>
  </cols>
  <sheetData>
    <row r="1" spans="1:41" s="70" customFormat="1" ht="27.6" x14ac:dyDescent="0.35">
      <c r="A1" s="86" t="s">
        <v>0</v>
      </c>
      <c r="B1" s="86" t="s">
        <v>2440</v>
      </c>
      <c r="C1" s="86" t="s">
        <v>2441</v>
      </c>
      <c r="D1" s="86" t="s">
        <v>2442</v>
      </c>
      <c r="E1" s="86" t="s">
        <v>1</v>
      </c>
      <c r="F1" s="86" t="s">
        <v>2443</v>
      </c>
      <c r="G1" s="86" t="s">
        <v>2444</v>
      </c>
      <c r="H1" s="86" t="s">
        <v>2445</v>
      </c>
      <c r="I1" s="86" t="s">
        <v>2446</v>
      </c>
      <c r="J1" s="86" t="s">
        <v>2</v>
      </c>
      <c r="K1" s="86" t="s">
        <v>2447</v>
      </c>
      <c r="L1" s="86" t="s">
        <v>2448</v>
      </c>
      <c r="M1" s="86" t="s">
        <v>2449</v>
      </c>
      <c r="N1" s="86" t="s">
        <v>2450</v>
      </c>
      <c r="O1" s="86" t="s">
        <v>2451</v>
      </c>
      <c r="P1" s="86" t="s">
        <v>3</v>
      </c>
      <c r="Q1" s="86" t="s">
        <v>2452</v>
      </c>
      <c r="R1" s="86" t="s">
        <v>2453</v>
      </c>
      <c r="S1" s="86" t="s">
        <v>4</v>
      </c>
      <c r="T1" s="86" t="s">
        <v>2454</v>
      </c>
      <c r="U1" s="128" t="s">
        <v>2455</v>
      </c>
      <c r="V1" s="86" t="s">
        <v>2456</v>
      </c>
      <c r="W1" s="86" t="s">
        <v>2457</v>
      </c>
      <c r="X1" s="86" t="s">
        <v>2456</v>
      </c>
      <c r="Y1" s="86" t="s">
        <v>2458</v>
      </c>
      <c r="Z1" s="86" t="s">
        <v>2456</v>
      </c>
      <c r="AA1" s="86" t="s">
        <v>2459</v>
      </c>
      <c r="AB1" s="86" t="s">
        <v>2456</v>
      </c>
      <c r="AC1" s="86" t="s">
        <v>2460</v>
      </c>
      <c r="AD1" s="86" t="s">
        <v>2461</v>
      </c>
      <c r="AE1" s="86" t="s">
        <v>2462</v>
      </c>
      <c r="AF1" s="86" t="s">
        <v>2463</v>
      </c>
      <c r="AG1" s="86" t="s">
        <v>2464</v>
      </c>
      <c r="AH1" s="86" t="s">
        <v>2465</v>
      </c>
      <c r="AI1" s="129" t="s">
        <v>2466</v>
      </c>
      <c r="AJ1" s="130" t="s">
        <v>5</v>
      </c>
      <c r="AK1" s="131" t="s">
        <v>813</v>
      </c>
      <c r="AL1" s="69"/>
      <c r="AM1" s="69"/>
      <c r="AN1" s="69"/>
      <c r="AO1" s="69"/>
    </row>
    <row r="2" spans="1:41" s="5" customFormat="1" x14ac:dyDescent="0.3">
      <c r="A2" s="46" t="s">
        <v>14</v>
      </c>
      <c r="B2" s="46">
        <v>1</v>
      </c>
      <c r="C2" s="46">
        <v>0.91</v>
      </c>
      <c r="D2" s="46">
        <v>156</v>
      </c>
      <c r="E2" s="46" t="s">
        <v>22</v>
      </c>
      <c r="F2" s="46" t="s">
        <v>891</v>
      </c>
      <c r="G2" s="46" t="s">
        <v>9</v>
      </c>
      <c r="H2" s="46" t="s">
        <v>9</v>
      </c>
      <c r="I2" s="46" t="s">
        <v>9</v>
      </c>
      <c r="J2" s="46" t="s">
        <v>10</v>
      </c>
      <c r="K2" s="46" t="s">
        <v>9</v>
      </c>
      <c r="L2" s="46" t="s">
        <v>9</v>
      </c>
      <c r="M2" s="46" t="s">
        <v>199</v>
      </c>
      <c r="N2" s="132">
        <v>8.5</v>
      </c>
      <c r="O2" s="46">
        <v>4</v>
      </c>
      <c r="P2" s="46">
        <v>773</v>
      </c>
      <c r="Q2" s="46" t="s">
        <v>1422</v>
      </c>
      <c r="R2" s="46" t="s">
        <v>9</v>
      </c>
      <c r="S2" s="46">
        <v>773</v>
      </c>
      <c r="T2" s="46" t="s">
        <v>95</v>
      </c>
      <c r="U2" s="133">
        <v>71</v>
      </c>
      <c r="V2" s="134" t="s">
        <v>9</v>
      </c>
      <c r="W2" s="134" t="s">
        <v>9</v>
      </c>
      <c r="X2" s="46" t="s">
        <v>9</v>
      </c>
      <c r="Y2" s="46" t="s">
        <v>9</v>
      </c>
      <c r="Z2" s="46" t="s">
        <v>9</v>
      </c>
      <c r="AA2" s="46" t="s">
        <v>9</v>
      </c>
      <c r="AB2" s="46" t="s">
        <v>9</v>
      </c>
      <c r="AC2" s="46" t="s">
        <v>1397</v>
      </c>
      <c r="AD2" s="46">
        <v>2000</v>
      </c>
      <c r="AE2" s="46" t="s">
        <v>1581</v>
      </c>
      <c r="AF2" s="46" t="s">
        <v>19</v>
      </c>
      <c r="AG2" s="46" t="s">
        <v>175</v>
      </c>
      <c r="AH2" s="46" t="s">
        <v>45</v>
      </c>
      <c r="AI2" s="124" t="str">
        <f t="shared" ref="AI2:AI65" si="0">AE2&amp;", "&amp;AD2</f>
        <v>Gaspar, A.B., 2000</v>
      </c>
      <c r="AJ2" s="120" t="s">
        <v>892</v>
      </c>
      <c r="AK2" s="120" t="s">
        <v>827</v>
      </c>
      <c r="AL2" s="4"/>
      <c r="AM2" s="4"/>
      <c r="AN2" s="4"/>
      <c r="AO2" s="4"/>
    </row>
    <row r="3" spans="1:41" s="5" customFormat="1" x14ac:dyDescent="0.3">
      <c r="A3" s="46" t="s">
        <v>14</v>
      </c>
      <c r="B3" s="46">
        <v>5</v>
      </c>
      <c r="C3" s="46">
        <v>5.09</v>
      </c>
      <c r="D3" s="46">
        <v>156</v>
      </c>
      <c r="E3" s="46" t="s">
        <v>22</v>
      </c>
      <c r="F3" s="46" t="s">
        <v>891</v>
      </c>
      <c r="G3" s="46" t="s">
        <v>9</v>
      </c>
      <c r="H3" s="46" t="s">
        <v>9</v>
      </c>
      <c r="I3" s="46" t="s">
        <v>9</v>
      </c>
      <c r="J3" s="46" t="s">
        <v>10</v>
      </c>
      <c r="K3" s="46" t="s">
        <v>9</v>
      </c>
      <c r="L3" s="46" t="s">
        <v>9</v>
      </c>
      <c r="M3" s="46" t="s">
        <v>199</v>
      </c>
      <c r="N3" s="132">
        <v>8.5</v>
      </c>
      <c r="O3" s="46">
        <v>4</v>
      </c>
      <c r="P3" s="46">
        <v>773</v>
      </c>
      <c r="Q3" s="46" t="s">
        <v>1422</v>
      </c>
      <c r="R3" s="46" t="s">
        <v>9</v>
      </c>
      <c r="S3" s="46">
        <v>773</v>
      </c>
      <c r="T3" s="46" t="s">
        <v>95</v>
      </c>
      <c r="U3" s="133">
        <v>62</v>
      </c>
      <c r="V3" s="134" t="s">
        <v>9</v>
      </c>
      <c r="W3" s="134" t="s">
        <v>9</v>
      </c>
      <c r="X3" s="46" t="s">
        <v>9</v>
      </c>
      <c r="Y3" s="46" t="s">
        <v>9</v>
      </c>
      <c r="Z3" s="46" t="s">
        <v>9</v>
      </c>
      <c r="AA3" s="46" t="s">
        <v>9</v>
      </c>
      <c r="AB3" s="46" t="s">
        <v>9</v>
      </c>
      <c r="AC3" s="46" t="s">
        <v>1397</v>
      </c>
      <c r="AD3" s="46">
        <v>2000</v>
      </c>
      <c r="AE3" s="46" t="s">
        <v>1581</v>
      </c>
      <c r="AF3" s="46" t="s">
        <v>19</v>
      </c>
      <c r="AG3" s="46" t="s">
        <v>175</v>
      </c>
      <c r="AH3" s="46" t="s">
        <v>45</v>
      </c>
      <c r="AI3" s="124" t="str">
        <f t="shared" si="0"/>
        <v>Gaspar, A.B., 2000</v>
      </c>
      <c r="AJ3" s="120" t="s">
        <v>892</v>
      </c>
      <c r="AK3" s="120" t="s">
        <v>827</v>
      </c>
      <c r="AL3" s="4"/>
      <c r="AM3" s="4"/>
      <c r="AN3" s="4"/>
      <c r="AO3" s="4"/>
    </row>
    <row r="4" spans="1:41" s="5" customFormat="1" x14ac:dyDescent="0.3">
      <c r="A4" s="46" t="s">
        <v>14</v>
      </c>
      <c r="B4" s="46">
        <v>10</v>
      </c>
      <c r="C4" s="46">
        <v>9.32</v>
      </c>
      <c r="D4" s="46">
        <v>156</v>
      </c>
      <c r="E4" s="46" t="s">
        <v>22</v>
      </c>
      <c r="F4" s="46" t="s">
        <v>891</v>
      </c>
      <c r="G4" s="46" t="s">
        <v>9</v>
      </c>
      <c r="H4" s="46" t="s">
        <v>9</v>
      </c>
      <c r="I4" s="46" t="s">
        <v>9</v>
      </c>
      <c r="J4" s="46" t="s">
        <v>10</v>
      </c>
      <c r="K4" s="46" t="s">
        <v>9</v>
      </c>
      <c r="L4" s="46" t="s">
        <v>9</v>
      </c>
      <c r="M4" s="46" t="s">
        <v>199</v>
      </c>
      <c r="N4" s="132">
        <v>8.5</v>
      </c>
      <c r="O4" s="46">
        <v>4</v>
      </c>
      <c r="P4" s="46">
        <v>773</v>
      </c>
      <c r="Q4" s="46" t="s">
        <v>1422</v>
      </c>
      <c r="R4" s="46" t="s">
        <v>9</v>
      </c>
      <c r="S4" s="46">
        <v>773</v>
      </c>
      <c r="T4" s="46" t="s">
        <v>95</v>
      </c>
      <c r="U4" s="133">
        <v>43</v>
      </c>
      <c r="V4" s="134" t="s">
        <v>9</v>
      </c>
      <c r="W4" s="134" t="s">
        <v>9</v>
      </c>
      <c r="X4" s="46" t="s">
        <v>9</v>
      </c>
      <c r="Y4" s="46" t="s">
        <v>9</v>
      </c>
      <c r="Z4" s="46" t="s">
        <v>9</v>
      </c>
      <c r="AA4" s="46" t="s">
        <v>9</v>
      </c>
      <c r="AB4" s="46" t="s">
        <v>9</v>
      </c>
      <c r="AC4" s="46" t="s">
        <v>1397</v>
      </c>
      <c r="AD4" s="46">
        <v>2000</v>
      </c>
      <c r="AE4" s="46" t="s">
        <v>1581</v>
      </c>
      <c r="AF4" s="46" t="s">
        <v>19</v>
      </c>
      <c r="AG4" s="46" t="s">
        <v>175</v>
      </c>
      <c r="AH4" s="46" t="s">
        <v>45</v>
      </c>
      <c r="AI4" s="124" t="str">
        <f t="shared" si="0"/>
        <v>Gaspar, A.B., 2000</v>
      </c>
      <c r="AJ4" s="120" t="s">
        <v>892</v>
      </c>
      <c r="AK4" s="120" t="s">
        <v>827</v>
      </c>
      <c r="AL4" s="4"/>
      <c r="AM4" s="4"/>
      <c r="AN4" s="4"/>
      <c r="AO4" s="4"/>
    </row>
    <row r="5" spans="1:41" s="5" customFormat="1" x14ac:dyDescent="0.3">
      <c r="A5" s="46" t="s">
        <v>14</v>
      </c>
      <c r="B5" s="46">
        <v>15</v>
      </c>
      <c r="C5" s="46">
        <v>14.52</v>
      </c>
      <c r="D5" s="46">
        <v>156</v>
      </c>
      <c r="E5" s="46" t="s">
        <v>22</v>
      </c>
      <c r="F5" s="46" t="s">
        <v>891</v>
      </c>
      <c r="G5" s="46" t="s">
        <v>9</v>
      </c>
      <c r="H5" s="46" t="s">
        <v>9</v>
      </c>
      <c r="I5" s="46" t="s">
        <v>9</v>
      </c>
      <c r="J5" s="46" t="s">
        <v>10</v>
      </c>
      <c r="K5" s="46" t="s">
        <v>9</v>
      </c>
      <c r="L5" s="46" t="s">
        <v>9</v>
      </c>
      <c r="M5" s="46" t="s">
        <v>199</v>
      </c>
      <c r="N5" s="132">
        <v>8.5</v>
      </c>
      <c r="O5" s="46">
        <v>4</v>
      </c>
      <c r="P5" s="46">
        <v>773</v>
      </c>
      <c r="Q5" s="46" t="s">
        <v>1422</v>
      </c>
      <c r="R5" s="46" t="s">
        <v>9</v>
      </c>
      <c r="S5" s="46">
        <v>773</v>
      </c>
      <c r="T5" s="46" t="s">
        <v>95</v>
      </c>
      <c r="U5" s="133">
        <v>17</v>
      </c>
      <c r="V5" s="134" t="s">
        <v>9</v>
      </c>
      <c r="W5" s="134" t="s">
        <v>9</v>
      </c>
      <c r="X5" s="46" t="s">
        <v>9</v>
      </c>
      <c r="Y5" s="46" t="s">
        <v>9</v>
      </c>
      <c r="Z5" s="46" t="s">
        <v>9</v>
      </c>
      <c r="AA5" s="46" t="s">
        <v>9</v>
      </c>
      <c r="AB5" s="46" t="s">
        <v>9</v>
      </c>
      <c r="AC5" s="46" t="s">
        <v>1397</v>
      </c>
      <c r="AD5" s="46">
        <v>2000</v>
      </c>
      <c r="AE5" s="46" t="s">
        <v>1581</v>
      </c>
      <c r="AF5" s="46" t="s">
        <v>19</v>
      </c>
      <c r="AG5" s="46" t="s">
        <v>175</v>
      </c>
      <c r="AH5" s="46" t="s">
        <v>45</v>
      </c>
      <c r="AI5" s="124" t="str">
        <f t="shared" si="0"/>
        <v>Gaspar, A.B., 2000</v>
      </c>
      <c r="AJ5" s="120" t="s">
        <v>892</v>
      </c>
      <c r="AK5" s="120" t="s">
        <v>827</v>
      </c>
      <c r="AL5" s="4"/>
      <c r="AM5" s="4"/>
      <c r="AN5" s="4"/>
      <c r="AO5" s="4"/>
    </row>
    <row r="6" spans="1:41" s="5" customFormat="1" x14ac:dyDescent="0.3">
      <c r="A6" s="46" t="s">
        <v>14</v>
      </c>
      <c r="B6" s="46">
        <v>1</v>
      </c>
      <c r="C6" s="46">
        <v>0.85</v>
      </c>
      <c r="D6" s="46">
        <v>156</v>
      </c>
      <c r="E6" s="46" t="s">
        <v>22</v>
      </c>
      <c r="F6" s="46" t="s">
        <v>891</v>
      </c>
      <c r="G6" s="46" t="s">
        <v>9</v>
      </c>
      <c r="H6" s="46" t="s">
        <v>9</v>
      </c>
      <c r="I6" s="46" t="s">
        <v>9</v>
      </c>
      <c r="J6" s="46" t="s">
        <v>24</v>
      </c>
      <c r="K6" s="46" t="s">
        <v>9</v>
      </c>
      <c r="L6" s="46" t="s">
        <v>9</v>
      </c>
      <c r="M6" s="46" t="s">
        <v>199</v>
      </c>
      <c r="N6" s="132">
        <v>8.5</v>
      </c>
      <c r="O6" s="46">
        <v>4</v>
      </c>
      <c r="P6" s="46">
        <v>773</v>
      </c>
      <c r="Q6" s="46" t="s">
        <v>1422</v>
      </c>
      <c r="R6" s="46" t="s">
        <v>9</v>
      </c>
      <c r="S6" s="46">
        <v>773</v>
      </c>
      <c r="T6" s="46" t="s">
        <v>95</v>
      </c>
      <c r="U6" s="133">
        <v>19</v>
      </c>
      <c r="V6" s="134" t="s">
        <v>9</v>
      </c>
      <c r="W6" s="134" t="s">
        <v>9</v>
      </c>
      <c r="X6" s="46" t="s">
        <v>9</v>
      </c>
      <c r="Y6" s="46" t="s">
        <v>9</v>
      </c>
      <c r="Z6" s="46" t="s">
        <v>9</v>
      </c>
      <c r="AA6" s="46" t="s">
        <v>9</v>
      </c>
      <c r="AB6" s="46" t="s">
        <v>9</v>
      </c>
      <c r="AC6" s="46" t="s">
        <v>1397</v>
      </c>
      <c r="AD6" s="46">
        <v>2000</v>
      </c>
      <c r="AE6" s="46" t="s">
        <v>1581</v>
      </c>
      <c r="AF6" s="46" t="s">
        <v>19</v>
      </c>
      <c r="AG6" s="46" t="s">
        <v>175</v>
      </c>
      <c r="AH6" s="46" t="s">
        <v>45</v>
      </c>
      <c r="AI6" s="124" t="str">
        <f t="shared" si="0"/>
        <v>Gaspar, A.B., 2000</v>
      </c>
      <c r="AJ6" s="120" t="s">
        <v>892</v>
      </c>
      <c r="AK6" s="120" t="s">
        <v>827</v>
      </c>
      <c r="AL6" s="4"/>
      <c r="AM6" s="4"/>
      <c r="AN6" s="4"/>
      <c r="AO6" s="4"/>
    </row>
    <row r="7" spans="1:41" s="5" customFormat="1" x14ac:dyDescent="0.3">
      <c r="A7" s="46" t="s">
        <v>6</v>
      </c>
      <c r="B7" s="46" t="s">
        <v>9</v>
      </c>
      <c r="C7" s="46">
        <v>2.21</v>
      </c>
      <c r="D7" s="46">
        <v>136</v>
      </c>
      <c r="E7" s="46" t="s">
        <v>1414</v>
      </c>
      <c r="F7" s="46" t="s">
        <v>176</v>
      </c>
      <c r="G7" s="46" t="s">
        <v>9</v>
      </c>
      <c r="H7" s="46" t="s">
        <v>9</v>
      </c>
      <c r="I7" s="46" t="s">
        <v>9</v>
      </c>
      <c r="J7" s="46" t="s">
        <v>10</v>
      </c>
      <c r="K7" s="46" t="s">
        <v>1449</v>
      </c>
      <c r="L7" s="46" t="s">
        <v>9</v>
      </c>
      <c r="M7" s="46" t="s">
        <v>199</v>
      </c>
      <c r="N7" s="132">
        <v>9.1</v>
      </c>
      <c r="O7" s="46">
        <v>4</v>
      </c>
      <c r="P7" s="46">
        <v>773</v>
      </c>
      <c r="Q7" s="46" t="s">
        <v>1422</v>
      </c>
      <c r="R7" s="46">
        <v>2</v>
      </c>
      <c r="S7" s="46">
        <v>573</v>
      </c>
      <c r="T7" s="46" t="s">
        <v>95</v>
      </c>
      <c r="U7" s="133">
        <v>22</v>
      </c>
      <c r="V7" s="134" t="s">
        <v>9</v>
      </c>
      <c r="W7" s="134" t="s">
        <v>9</v>
      </c>
      <c r="X7" s="46" t="s">
        <v>9</v>
      </c>
      <c r="Y7" s="46" t="s">
        <v>9</v>
      </c>
      <c r="Z7" s="46" t="s">
        <v>9</v>
      </c>
      <c r="AA7" s="46" t="s">
        <v>9</v>
      </c>
      <c r="AB7" s="46" t="s">
        <v>9</v>
      </c>
      <c r="AC7" s="46" t="s">
        <v>1365</v>
      </c>
      <c r="AD7" s="46">
        <v>2000</v>
      </c>
      <c r="AE7" s="46" t="s">
        <v>1719</v>
      </c>
      <c r="AF7" s="46" t="s">
        <v>53</v>
      </c>
      <c r="AG7" s="46" t="s">
        <v>1412</v>
      </c>
      <c r="AH7" s="46" t="s">
        <v>45</v>
      </c>
      <c r="AI7" s="124" t="str">
        <f t="shared" si="0"/>
        <v>Roth, D., 2000</v>
      </c>
      <c r="AJ7" s="135"/>
      <c r="AK7" s="120" t="s">
        <v>893</v>
      </c>
      <c r="AL7" s="4"/>
      <c r="AM7" s="4"/>
      <c r="AN7" s="4"/>
      <c r="AO7" s="4"/>
    </row>
    <row r="8" spans="1:41" s="5" customFormat="1" ht="41.4" x14ac:dyDescent="0.3">
      <c r="A8" s="46" t="s">
        <v>6</v>
      </c>
      <c r="B8" s="46" t="s">
        <v>9</v>
      </c>
      <c r="C8" s="46">
        <v>1.94</v>
      </c>
      <c r="D8" s="46">
        <v>136</v>
      </c>
      <c r="E8" s="118" t="s">
        <v>1414</v>
      </c>
      <c r="F8" s="46" t="s">
        <v>176</v>
      </c>
      <c r="G8" s="46" t="s">
        <v>9</v>
      </c>
      <c r="H8" s="46" t="s">
        <v>9</v>
      </c>
      <c r="I8" s="46" t="s">
        <v>9</v>
      </c>
      <c r="J8" s="46" t="s">
        <v>24</v>
      </c>
      <c r="K8" s="46" t="s">
        <v>56</v>
      </c>
      <c r="L8" s="46" t="s">
        <v>9</v>
      </c>
      <c r="M8" s="46" t="s">
        <v>199</v>
      </c>
      <c r="N8" s="132">
        <v>9.1</v>
      </c>
      <c r="O8" s="46">
        <v>4</v>
      </c>
      <c r="P8" s="46">
        <v>773</v>
      </c>
      <c r="Q8" s="46" t="s">
        <v>1422</v>
      </c>
      <c r="R8" s="46">
        <v>2</v>
      </c>
      <c r="S8" s="46">
        <v>573</v>
      </c>
      <c r="T8" s="46" t="s">
        <v>95</v>
      </c>
      <c r="U8" s="133">
        <v>9</v>
      </c>
      <c r="V8" s="134" t="s">
        <v>9</v>
      </c>
      <c r="W8" s="134" t="s">
        <v>9</v>
      </c>
      <c r="X8" s="46" t="s">
        <v>9</v>
      </c>
      <c r="Y8" s="46" t="s">
        <v>9</v>
      </c>
      <c r="Z8" s="46" t="s">
        <v>9</v>
      </c>
      <c r="AA8" s="46" t="s">
        <v>9</v>
      </c>
      <c r="AB8" s="46" t="s">
        <v>9</v>
      </c>
      <c r="AC8" s="46" t="s">
        <v>1365</v>
      </c>
      <c r="AD8" s="46">
        <v>2000</v>
      </c>
      <c r="AE8" s="46" t="s">
        <v>1719</v>
      </c>
      <c r="AF8" s="46" t="s">
        <v>53</v>
      </c>
      <c r="AG8" s="46" t="s">
        <v>177</v>
      </c>
      <c r="AH8" s="46" t="s">
        <v>45</v>
      </c>
      <c r="AI8" s="124" t="str">
        <f t="shared" si="0"/>
        <v>Roth, D., 2000</v>
      </c>
      <c r="AJ8" s="135"/>
      <c r="AK8" s="120" t="s">
        <v>893</v>
      </c>
      <c r="AL8" s="4"/>
      <c r="AM8" s="4"/>
      <c r="AN8" s="4"/>
      <c r="AO8" s="4"/>
    </row>
    <row r="9" spans="1:41" s="5" customFormat="1" x14ac:dyDescent="0.3">
      <c r="A9" s="46" t="s">
        <v>6</v>
      </c>
      <c r="B9" s="46">
        <v>0.5</v>
      </c>
      <c r="C9" s="46">
        <v>0.51</v>
      </c>
      <c r="D9" s="46" t="s">
        <v>9</v>
      </c>
      <c r="E9" s="46" t="s">
        <v>22</v>
      </c>
      <c r="F9" s="46" t="s">
        <v>215</v>
      </c>
      <c r="G9" s="46" t="s">
        <v>8</v>
      </c>
      <c r="H9" s="46" t="s">
        <v>8</v>
      </c>
      <c r="I9" s="46" t="s">
        <v>8</v>
      </c>
      <c r="J9" s="46" t="s">
        <v>28</v>
      </c>
      <c r="K9" s="46" t="s">
        <v>51</v>
      </c>
      <c r="L9" s="46" t="s">
        <v>9</v>
      </c>
      <c r="M9" s="46" t="s">
        <v>199</v>
      </c>
      <c r="N9" s="132">
        <v>8.5</v>
      </c>
      <c r="O9" s="46">
        <v>4</v>
      </c>
      <c r="P9" s="46">
        <v>673</v>
      </c>
      <c r="Q9" s="46" t="s">
        <v>1422</v>
      </c>
      <c r="R9" s="46">
        <v>2</v>
      </c>
      <c r="S9" s="46">
        <v>673</v>
      </c>
      <c r="T9" s="46" t="s">
        <v>95</v>
      </c>
      <c r="U9" s="136">
        <v>79</v>
      </c>
      <c r="V9" s="134" t="s">
        <v>9</v>
      </c>
      <c r="W9" s="46">
        <v>11</v>
      </c>
      <c r="X9" s="46" t="s">
        <v>9</v>
      </c>
      <c r="Y9" s="46" t="s">
        <v>9</v>
      </c>
      <c r="Z9" s="46" t="s">
        <v>9</v>
      </c>
      <c r="AA9" s="46" t="s">
        <v>9</v>
      </c>
      <c r="AB9" s="46" t="s">
        <v>9</v>
      </c>
      <c r="AC9" s="46" t="s">
        <v>1406</v>
      </c>
      <c r="AD9" s="46">
        <v>2000</v>
      </c>
      <c r="AE9" s="46" t="s">
        <v>1720</v>
      </c>
      <c r="AF9" s="46" t="s">
        <v>39</v>
      </c>
      <c r="AG9" s="46" t="s">
        <v>178</v>
      </c>
      <c r="AH9" s="46" t="s">
        <v>179</v>
      </c>
      <c r="AI9" s="124" t="str">
        <f t="shared" si="0"/>
        <v>Holles, J.H., 2000</v>
      </c>
      <c r="AJ9" s="135"/>
      <c r="AK9" s="120" t="s">
        <v>827</v>
      </c>
      <c r="AL9" s="4"/>
      <c r="AM9" s="4"/>
      <c r="AN9" s="4"/>
      <c r="AO9" s="4"/>
    </row>
    <row r="10" spans="1:41" s="5" customFormat="1" x14ac:dyDescent="0.3">
      <c r="A10" s="46" t="s">
        <v>6</v>
      </c>
      <c r="B10" s="46">
        <v>1</v>
      </c>
      <c r="C10" s="46">
        <v>0.96</v>
      </c>
      <c r="D10" s="46" t="s">
        <v>9</v>
      </c>
      <c r="E10" s="46" t="s">
        <v>22</v>
      </c>
      <c r="F10" s="46" t="s">
        <v>215</v>
      </c>
      <c r="G10" s="46" t="s">
        <v>8</v>
      </c>
      <c r="H10" s="46" t="s">
        <v>8</v>
      </c>
      <c r="I10" s="46" t="s">
        <v>8</v>
      </c>
      <c r="J10" s="46" t="s">
        <v>28</v>
      </c>
      <c r="K10" s="46" t="s">
        <v>51</v>
      </c>
      <c r="L10" s="46" t="s">
        <v>9</v>
      </c>
      <c r="M10" s="46" t="s">
        <v>199</v>
      </c>
      <c r="N10" s="132">
        <v>8.5</v>
      </c>
      <c r="O10" s="46">
        <v>4</v>
      </c>
      <c r="P10" s="46">
        <v>673</v>
      </c>
      <c r="Q10" s="46" t="s">
        <v>1422</v>
      </c>
      <c r="R10" s="46">
        <v>2</v>
      </c>
      <c r="S10" s="46">
        <v>673</v>
      </c>
      <c r="T10" s="46" t="s">
        <v>95</v>
      </c>
      <c r="U10" s="136">
        <v>59</v>
      </c>
      <c r="V10" s="134" t="s">
        <v>9</v>
      </c>
      <c r="W10" s="46">
        <v>15</v>
      </c>
      <c r="X10" s="46" t="s">
        <v>9</v>
      </c>
      <c r="Y10" s="46" t="s">
        <v>9</v>
      </c>
      <c r="Z10" s="46" t="s">
        <v>9</v>
      </c>
      <c r="AA10" s="46" t="s">
        <v>9</v>
      </c>
      <c r="AB10" s="46" t="s">
        <v>9</v>
      </c>
      <c r="AC10" s="46" t="s">
        <v>1406</v>
      </c>
      <c r="AD10" s="46">
        <v>2000</v>
      </c>
      <c r="AE10" s="46" t="s">
        <v>1720</v>
      </c>
      <c r="AF10" s="46" t="s">
        <v>39</v>
      </c>
      <c r="AG10" s="46" t="s">
        <v>178</v>
      </c>
      <c r="AH10" s="46" t="s">
        <v>179</v>
      </c>
      <c r="AI10" s="124" t="str">
        <f t="shared" si="0"/>
        <v>Holles, J.H., 2000</v>
      </c>
      <c r="AJ10" s="135"/>
      <c r="AK10" s="120" t="s">
        <v>827</v>
      </c>
      <c r="AL10" s="4"/>
      <c r="AM10" s="4"/>
      <c r="AN10" s="4"/>
      <c r="AO10" s="4"/>
    </row>
    <row r="11" spans="1:41" s="5" customFormat="1" x14ac:dyDescent="0.3">
      <c r="A11" s="46" t="s">
        <v>6</v>
      </c>
      <c r="B11" s="46">
        <v>5</v>
      </c>
      <c r="C11" s="46">
        <v>4.92</v>
      </c>
      <c r="D11" s="46" t="s">
        <v>9</v>
      </c>
      <c r="E11" s="46" t="s">
        <v>22</v>
      </c>
      <c r="F11" s="46" t="s">
        <v>215</v>
      </c>
      <c r="G11" s="46" t="s">
        <v>8</v>
      </c>
      <c r="H11" s="46" t="s">
        <v>8</v>
      </c>
      <c r="I11" s="46" t="s">
        <v>8</v>
      </c>
      <c r="J11" s="46" t="s">
        <v>28</v>
      </c>
      <c r="K11" s="46" t="s">
        <v>51</v>
      </c>
      <c r="L11" s="46" t="s">
        <v>9</v>
      </c>
      <c r="M11" s="46" t="s">
        <v>199</v>
      </c>
      <c r="N11" s="132">
        <v>8.5</v>
      </c>
      <c r="O11" s="46">
        <v>4</v>
      </c>
      <c r="P11" s="46">
        <v>673</v>
      </c>
      <c r="Q11" s="46" t="s">
        <v>1422</v>
      </c>
      <c r="R11" s="46">
        <v>2</v>
      </c>
      <c r="S11" s="46">
        <v>673</v>
      </c>
      <c r="T11" s="46" t="s">
        <v>95</v>
      </c>
      <c r="U11" s="136">
        <v>18</v>
      </c>
      <c r="V11" s="134" t="s">
        <v>9</v>
      </c>
      <c r="W11" s="46">
        <v>45</v>
      </c>
      <c r="X11" s="46" t="s">
        <v>9</v>
      </c>
      <c r="Y11" s="46" t="s">
        <v>9</v>
      </c>
      <c r="Z11" s="46" t="s">
        <v>9</v>
      </c>
      <c r="AA11" s="46" t="s">
        <v>9</v>
      </c>
      <c r="AB11" s="46" t="s">
        <v>9</v>
      </c>
      <c r="AC11" s="46" t="s">
        <v>1406</v>
      </c>
      <c r="AD11" s="46">
        <v>2000</v>
      </c>
      <c r="AE11" s="46" t="s">
        <v>1720</v>
      </c>
      <c r="AF11" s="46" t="s">
        <v>39</v>
      </c>
      <c r="AG11" s="46" t="s">
        <v>178</v>
      </c>
      <c r="AH11" s="46" t="s">
        <v>179</v>
      </c>
      <c r="AI11" s="124" t="str">
        <f t="shared" si="0"/>
        <v>Holles, J.H., 2000</v>
      </c>
      <c r="AJ11" s="135"/>
      <c r="AK11" s="120" t="s">
        <v>827</v>
      </c>
      <c r="AL11" s="4"/>
      <c r="AM11" s="4"/>
      <c r="AN11" s="4"/>
      <c r="AO11" s="4"/>
    </row>
    <row r="12" spans="1:41" s="5" customFormat="1" x14ac:dyDescent="0.3">
      <c r="A12" s="46" t="s">
        <v>6</v>
      </c>
      <c r="B12" s="46">
        <v>1</v>
      </c>
      <c r="C12" s="46">
        <v>0.87</v>
      </c>
      <c r="D12" s="46" t="s">
        <v>9</v>
      </c>
      <c r="E12" s="46" t="s">
        <v>22</v>
      </c>
      <c r="F12" s="46" t="s">
        <v>215</v>
      </c>
      <c r="G12" s="46" t="s">
        <v>216</v>
      </c>
      <c r="H12" s="46">
        <v>673</v>
      </c>
      <c r="I12" s="46">
        <v>4</v>
      </c>
      <c r="J12" s="46" t="s">
        <v>28</v>
      </c>
      <c r="K12" s="46" t="s">
        <v>51</v>
      </c>
      <c r="L12" s="46" t="s">
        <v>9</v>
      </c>
      <c r="M12" s="46" t="s">
        <v>199</v>
      </c>
      <c r="N12" s="46" t="s">
        <v>9</v>
      </c>
      <c r="O12" s="46">
        <v>4</v>
      </c>
      <c r="P12" s="46">
        <v>673</v>
      </c>
      <c r="Q12" s="46" t="s">
        <v>1422</v>
      </c>
      <c r="R12" s="46">
        <v>2</v>
      </c>
      <c r="S12" s="46">
        <v>673</v>
      </c>
      <c r="T12" s="46" t="s">
        <v>95</v>
      </c>
      <c r="U12" s="136">
        <v>100</v>
      </c>
      <c r="V12" s="134" t="s">
        <v>9</v>
      </c>
      <c r="W12" s="46">
        <v>10</v>
      </c>
      <c r="X12" s="46" t="s">
        <v>9</v>
      </c>
      <c r="Y12" s="46" t="s">
        <v>9</v>
      </c>
      <c r="Z12" s="46" t="s">
        <v>9</v>
      </c>
      <c r="AA12" s="46" t="s">
        <v>9</v>
      </c>
      <c r="AB12" s="46" t="s">
        <v>9</v>
      </c>
      <c r="AC12" s="46" t="s">
        <v>1406</v>
      </c>
      <c r="AD12" s="46">
        <v>2000</v>
      </c>
      <c r="AE12" s="46" t="s">
        <v>1720</v>
      </c>
      <c r="AF12" s="46" t="s">
        <v>39</v>
      </c>
      <c r="AG12" s="46" t="s">
        <v>178</v>
      </c>
      <c r="AH12" s="46" t="s">
        <v>179</v>
      </c>
      <c r="AI12" s="124" t="str">
        <f t="shared" si="0"/>
        <v>Holles, J.H., 2000</v>
      </c>
      <c r="AJ12" s="120" t="s">
        <v>894</v>
      </c>
      <c r="AK12" s="120"/>
      <c r="AL12" s="4"/>
      <c r="AM12" s="4"/>
      <c r="AN12" s="4"/>
      <c r="AO12" s="4"/>
    </row>
    <row r="13" spans="1:41" s="5" customFormat="1" x14ac:dyDescent="0.3">
      <c r="A13" s="46" t="s">
        <v>6</v>
      </c>
      <c r="B13" s="46">
        <v>5</v>
      </c>
      <c r="C13" s="46">
        <v>4.12</v>
      </c>
      <c r="D13" s="46" t="s">
        <v>9</v>
      </c>
      <c r="E13" s="46" t="s">
        <v>22</v>
      </c>
      <c r="F13" s="46" t="s">
        <v>215</v>
      </c>
      <c r="G13" s="46" t="s">
        <v>216</v>
      </c>
      <c r="H13" s="46">
        <v>673</v>
      </c>
      <c r="I13" s="46">
        <v>4</v>
      </c>
      <c r="J13" s="46" t="s">
        <v>28</v>
      </c>
      <c r="K13" s="46" t="s">
        <v>51</v>
      </c>
      <c r="L13" s="46" t="s">
        <v>9</v>
      </c>
      <c r="M13" s="46" t="s">
        <v>199</v>
      </c>
      <c r="N13" s="46" t="s">
        <v>9</v>
      </c>
      <c r="O13" s="46">
        <v>4</v>
      </c>
      <c r="P13" s="46">
        <v>673</v>
      </c>
      <c r="Q13" s="46" t="s">
        <v>1422</v>
      </c>
      <c r="R13" s="46">
        <v>2</v>
      </c>
      <c r="S13" s="46">
        <v>673</v>
      </c>
      <c r="T13" s="46" t="s">
        <v>95</v>
      </c>
      <c r="U13" s="136">
        <v>46</v>
      </c>
      <c r="V13" s="134" t="s">
        <v>9</v>
      </c>
      <c r="W13" s="46">
        <v>20</v>
      </c>
      <c r="X13" s="46" t="s">
        <v>9</v>
      </c>
      <c r="Y13" s="46" t="s">
        <v>9</v>
      </c>
      <c r="Z13" s="46" t="s">
        <v>9</v>
      </c>
      <c r="AA13" s="46" t="s">
        <v>9</v>
      </c>
      <c r="AB13" s="46" t="s">
        <v>9</v>
      </c>
      <c r="AC13" s="46" t="s">
        <v>1406</v>
      </c>
      <c r="AD13" s="46">
        <v>2000</v>
      </c>
      <c r="AE13" s="46" t="s">
        <v>1720</v>
      </c>
      <c r="AF13" s="46" t="s">
        <v>39</v>
      </c>
      <c r="AG13" s="46" t="s">
        <v>178</v>
      </c>
      <c r="AH13" s="46" t="s">
        <v>179</v>
      </c>
      <c r="AI13" s="124" t="str">
        <f t="shared" si="0"/>
        <v>Holles, J.H., 2000</v>
      </c>
      <c r="AJ13" s="135"/>
      <c r="AK13" s="120"/>
      <c r="AL13" s="4"/>
      <c r="AM13" s="4"/>
      <c r="AN13" s="4"/>
      <c r="AO13" s="4"/>
    </row>
    <row r="14" spans="1:41" s="5" customFormat="1" x14ac:dyDescent="0.3">
      <c r="A14" s="46" t="s">
        <v>6</v>
      </c>
      <c r="B14" s="46">
        <v>10</v>
      </c>
      <c r="C14" s="46">
        <v>10.199999999999999</v>
      </c>
      <c r="D14" s="46" t="s">
        <v>9</v>
      </c>
      <c r="E14" s="46" t="s">
        <v>22</v>
      </c>
      <c r="F14" s="46" t="s">
        <v>215</v>
      </c>
      <c r="G14" s="46" t="s">
        <v>216</v>
      </c>
      <c r="H14" s="46">
        <v>673</v>
      </c>
      <c r="I14" s="46">
        <v>4</v>
      </c>
      <c r="J14" s="46" t="s">
        <v>28</v>
      </c>
      <c r="K14" s="46" t="s">
        <v>51</v>
      </c>
      <c r="L14" s="46" t="s">
        <v>9</v>
      </c>
      <c r="M14" s="46" t="s">
        <v>199</v>
      </c>
      <c r="N14" s="46" t="s">
        <v>9</v>
      </c>
      <c r="O14" s="46">
        <v>4</v>
      </c>
      <c r="P14" s="46">
        <v>673</v>
      </c>
      <c r="Q14" s="46" t="s">
        <v>1422</v>
      </c>
      <c r="R14" s="46">
        <v>2</v>
      </c>
      <c r="S14" s="46">
        <v>673</v>
      </c>
      <c r="T14" s="46" t="s">
        <v>95</v>
      </c>
      <c r="U14" s="136">
        <v>10</v>
      </c>
      <c r="V14" s="134" t="s">
        <v>9</v>
      </c>
      <c r="W14" s="46">
        <v>90</v>
      </c>
      <c r="X14" s="46" t="s">
        <v>9</v>
      </c>
      <c r="Y14" s="46" t="s">
        <v>9</v>
      </c>
      <c r="Z14" s="46" t="s">
        <v>9</v>
      </c>
      <c r="AA14" s="46" t="s">
        <v>9</v>
      </c>
      <c r="AB14" s="46" t="s">
        <v>9</v>
      </c>
      <c r="AC14" s="46" t="s">
        <v>1406</v>
      </c>
      <c r="AD14" s="46">
        <v>2000</v>
      </c>
      <c r="AE14" s="46" t="s">
        <v>1720</v>
      </c>
      <c r="AF14" s="46" t="s">
        <v>39</v>
      </c>
      <c r="AG14" s="46" t="s">
        <v>178</v>
      </c>
      <c r="AH14" s="46" t="s">
        <v>179</v>
      </c>
      <c r="AI14" s="124" t="str">
        <f t="shared" si="0"/>
        <v>Holles, J.H., 2000</v>
      </c>
      <c r="AJ14" s="135"/>
      <c r="AK14" s="120"/>
      <c r="AL14" s="4"/>
      <c r="AM14" s="4"/>
      <c r="AN14" s="4"/>
      <c r="AO14" s="4"/>
    </row>
    <row r="15" spans="1:41" s="5" customFormat="1" x14ac:dyDescent="0.3">
      <c r="A15" s="46" t="s">
        <v>6</v>
      </c>
      <c r="B15" s="46">
        <v>1</v>
      </c>
      <c r="C15" s="46" t="s">
        <v>9</v>
      </c>
      <c r="D15" s="46">
        <v>107</v>
      </c>
      <c r="E15" s="46" t="s">
        <v>156</v>
      </c>
      <c r="F15" s="46" t="s">
        <v>713</v>
      </c>
      <c r="G15" s="46" t="s">
        <v>9</v>
      </c>
      <c r="H15" s="46" t="s">
        <v>8</v>
      </c>
      <c r="I15" s="46" t="s">
        <v>8</v>
      </c>
      <c r="J15" s="46" t="s">
        <v>10</v>
      </c>
      <c r="K15" s="46" t="s">
        <v>9</v>
      </c>
      <c r="L15" s="46" t="s">
        <v>9</v>
      </c>
      <c r="M15" s="46" t="s">
        <v>199</v>
      </c>
      <c r="N15" s="46">
        <v>7</v>
      </c>
      <c r="O15" s="46" t="s">
        <v>9</v>
      </c>
      <c r="P15" s="46" t="s">
        <v>9</v>
      </c>
      <c r="Q15" s="46" t="s">
        <v>1422</v>
      </c>
      <c r="R15" s="46">
        <v>3</v>
      </c>
      <c r="S15" s="46">
        <v>573</v>
      </c>
      <c r="T15" s="46" t="s">
        <v>17</v>
      </c>
      <c r="U15" s="133">
        <v>43</v>
      </c>
      <c r="V15" s="134" t="s">
        <v>9</v>
      </c>
      <c r="W15" s="134" t="s">
        <v>9</v>
      </c>
      <c r="X15" s="46" t="s">
        <v>9</v>
      </c>
      <c r="Y15" s="46" t="s">
        <v>9</v>
      </c>
      <c r="Z15" s="46" t="s">
        <v>9</v>
      </c>
      <c r="AA15" s="46" t="s">
        <v>9</v>
      </c>
      <c r="AB15" s="46" t="s">
        <v>9</v>
      </c>
      <c r="AC15" s="46" t="s">
        <v>1298</v>
      </c>
      <c r="AD15" s="46">
        <v>2000</v>
      </c>
      <c r="AE15" s="46" t="s">
        <v>180</v>
      </c>
      <c r="AF15" s="46" t="s">
        <v>112</v>
      </c>
      <c r="AG15" s="46" t="s">
        <v>181</v>
      </c>
      <c r="AH15" s="46" t="s">
        <v>45</v>
      </c>
      <c r="AI15" s="124" t="str">
        <f t="shared" si="0"/>
        <v>Narayanan, S., 2000</v>
      </c>
      <c r="AJ15" s="137"/>
      <c r="AK15" s="120"/>
      <c r="AL15" s="4"/>
      <c r="AM15" s="4"/>
      <c r="AN15" s="4"/>
      <c r="AO15" s="4"/>
    </row>
    <row r="16" spans="1:41" s="5" customFormat="1" x14ac:dyDescent="0.3">
      <c r="A16" s="46" t="s">
        <v>6</v>
      </c>
      <c r="B16" s="46">
        <v>1</v>
      </c>
      <c r="C16" s="46" t="s">
        <v>9</v>
      </c>
      <c r="D16" s="46">
        <v>61</v>
      </c>
      <c r="E16" s="46" t="s">
        <v>156</v>
      </c>
      <c r="F16" s="46" t="s">
        <v>714</v>
      </c>
      <c r="G16" s="46" t="s">
        <v>9</v>
      </c>
      <c r="H16" s="46" t="s">
        <v>8</v>
      </c>
      <c r="I16" s="46" t="s">
        <v>8</v>
      </c>
      <c r="J16" s="46" t="s">
        <v>10</v>
      </c>
      <c r="K16" s="46" t="s">
        <v>9</v>
      </c>
      <c r="L16" s="46" t="s">
        <v>9</v>
      </c>
      <c r="M16" s="46" t="s">
        <v>199</v>
      </c>
      <c r="N16" s="46">
        <v>7</v>
      </c>
      <c r="O16" s="46" t="s">
        <v>9</v>
      </c>
      <c r="P16" s="46" t="s">
        <v>9</v>
      </c>
      <c r="Q16" s="46" t="s">
        <v>1422</v>
      </c>
      <c r="R16" s="46">
        <v>3</v>
      </c>
      <c r="S16" s="46">
        <v>573</v>
      </c>
      <c r="T16" s="46" t="s">
        <v>17</v>
      </c>
      <c r="U16" s="133">
        <v>44</v>
      </c>
      <c r="V16" s="134" t="s">
        <v>9</v>
      </c>
      <c r="W16" s="134" t="s">
        <v>9</v>
      </c>
      <c r="X16" s="46" t="s">
        <v>9</v>
      </c>
      <c r="Y16" s="46" t="s">
        <v>9</v>
      </c>
      <c r="Z16" s="46" t="s">
        <v>9</v>
      </c>
      <c r="AA16" s="46" t="s">
        <v>9</v>
      </c>
      <c r="AB16" s="46" t="s">
        <v>9</v>
      </c>
      <c r="AC16" s="46" t="s">
        <v>1298</v>
      </c>
      <c r="AD16" s="46">
        <v>2000</v>
      </c>
      <c r="AE16" s="46" t="s">
        <v>180</v>
      </c>
      <c r="AF16" s="46" t="s">
        <v>112</v>
      </c>
      <c r="AG16" s="46" t="s">
        <v>181</v>
      </c>
      <c r="AH16" s="46" t="s">
        <v>45</v>
      </c>
      <c r="AI16" s="124" t="str">
        <f t="shared" si="0"/>
        <v>Narayanan, S., 2000</v>
      </c>
      <c r="AJ16" s="137"/>
      <c r="AK16" s="120"/>
      <c r="AL16" s="4"/>
      <c r="AM16" s="4"/>
      <c r="AN16" s="4"/>
      <c r="AO16" s="4"/>
    </row>
    <row r="17" spans="1:41" s="5" customFormat="1" ht="27.6" x14ac:dyDescent="0.3">
      <c r="A17" s="46" t="s">
        <v>6</v>
      </c>
      <c r="B17" s="46">
        <v>1</v>
      </c>
      <c r="C17" s="46" t="s">
        <v>9</v>
      </c>
      <c r="D17" s="46">
        <v>47</v>
      </c>
      <c r="E17" s="46" t="s">
        <v>156</v>
      </c>
      <c r="F17" s="46" t="s">
        <v>715</v>
      </c>
      <c r="G17" s="46" t="s">
        <v>9</v>
      </c>
      <c r="H17" s="46" t="s">
        <v>8</v>
      </c>
      <c r="I17" s="46" t="s">
        <v>8</v>
      </c>
      <c r="J17" s="46" t="s">
        <v>10</v>
      </c>
      <c r="K17" s="46" t="s">
        <v>9</v>
      </c>
      <c r="L17" s="46" t="s">
        <v>9</v>
      </c>
      <c r="M17" s="46" t="s">
        <v>199</v>
      </c>
      <c r="N17" s="46">
        <v>7</v>
      </c>
      <c r="O17" s="46" t="s">
        <v>9</v>
      </c>
      <c r="P17" s="46" t="s">
        <v>9</v>
      </c>
      <c r="Q17" s="46" t="s">
        <v>1422</v>
      </c>
      <c r="R17" s="46">
        <v>3</v>
      </c>
      <c r="S17" s="46">
        <v>573</v>
      </c>
      <c r="T17" s="46" t="s">
        <v>17</v>
      </c>
      <c r="U17" s="133">
        <v>53</v>
      </c>
      <c r="V17" s="134" t="s">
        <v>9</v>
      </c>
      <c r="W17" s="134" t="s">
        <v>9</v>
      </c>
      <c r="X17" s="46" t="s">
        <v>9</v>
      </c>
      <c r="Y17" s="46" t="s">
        <v>9</v>
      </c>
      <c r="Z17" s="46" t="s">
        <v>9</v>
      </c>
      <c r="AA17" s="46" t="s">
        <v>9</v>
      </c>
      <c r="AB17" s="46" t="s">
        <v>9</v>
      </c>
      <c r="AC17" s="46" t="s">
        <v>1298</v>
      </c>
      <c r="AD17" s="46">
        <v>2000</v>
      </c>
      <c r="AE17" s="46" t="s">
        <v>180</v>
      </c>
      <c r="AF17" s="46" t="s">
        <v>112</v>
      </c>
      <c r="AG17" s="46" t="s">
        <v>181</v>
      </c>
      <c r="AH17" s="46" t="s">
        <v>45</v>
      </c>
      <c r="AI17" s="124" t="str">
        <f t="shared" si="0"/>
        <v>Narayanan, S., 2000</v>
      </c>
      <c r="AJ17" s="137"/>
      <c r="AK17" s="120"/>
      <c r="AL17" s="4"/>
      <c r="AM17" s="4"/>
      <c r="AN17" s="4"/>
      <c r="AO17" s="4"/>
    </row>
    <row r="18" spans="1:41" s="5" customFormat="1" ht="27.6" x14ac:dyDescent="0.3">
      <c r="A18" s="46" t="s">
        <v>6</v>
      </c>
      <c r="B18" s="46">
        <v>1</v>
      </c>
      <c r="C18" s="46" t="s">
        <v>9</v>
      </c>
      <c r="D18" s="46">
        <v>53</v>
      </c>
      <c r="E18" s="46" t="s">
        <v>156</v>
      </c>
      <c r="F18" s="46" t="s">
        <v>716</v>
      </c>
      <c r="G18" s="46" t="s">
        <v>9</v>
      </c>
      <c r="H18" s="46" t="s">
        <v>8</v>
      </c>
      <c r="I18" s="46" t="s">
        <v>8</v>
      </c>
      <c r="J18" s="46" t="s">
        <v>10</v>
      </c>
      <c r="K18" s="46" t="s">
        <v>9</v>
      </c>
      <c r="L18" s="46" t="s">
        <v>9</v>
      </c>
      <c r="M18" s="46" t="s">
        <v>199</v>
      </c>
      <c r="N18" s="46">
        <v>7</v>
      </c>
      <c r="O18" s="46" t="s">
        <v>9</v>
      </c>
      <c r="P18" s="46" t="s">
        <v>9</v>
      </c>
      <c r="Q18" s="46" t="s">
        <v>1422</v>
      </c>
      <c r="R18" s="46">
        <v>3</v>
      </c>
      <c r="S18" s="46">
        <v>573</v>
      </c>
      <c r="T18" s="46" t="s">
        <v>17</v>
      </c>
      <c r="U18" s="133">
        <v>58</v>
      </c>
      <c r="V18" s="134" t="s">
        <v>9</v>
      </c>
      <c r="W18" s="134" t="s">
        <v>9</v>
      </c>
      <c r="X18" s="46" t="s">
        <v>9</v>
      </c>
      <c r="Y18" s="46" t="s">
        <v>9</v>
      </c>
      <c r="Z18" s="46" t="s">
        <v>9</v>
      </c>
      <c r="AA18" s="46" t="s">
        <v>9</v>
      </c>
      <c r="AB18" s="46" t="s">
        <v>9</v>
      </c>
      <c r="AC18" s="46" t="s">
        <v>1298</v>
      </c>
      <c r="AD18" s="46">
        <v>2000</v>
      </c>
      <c r="AE18" s="46" t="s">
        <v>180</v>
      </c>
      <c r="AF18" s="46" t="s">
        <v>112</v>
      </c>
      <c r="AG18" s="46" t="s">
        <v>181</v>
      </c>
      <c r="AH18" s="46" t="s">
        <v>45</v>
      </c>
      <c r="AI18" s="124" t="str">
        <f t="shared" si="0"/>
        <v>Narayanan, S., 2000</v>
      </c>
      <c r="AJ18" s="137"/>
      <c r="AK18" s="120"/>
      <c r="AL18" s="4"/>
      <c r="AM18" s="4"/>
      <c r="AN18" s="4"/>
      <c r="AO18" s="4"/>
    </row>
    <row r="19" spans="1:41" s="5" customFormat="1" ht="27.6" x14ac:dyDescent="0.3">
      <c r="A19" s="46" t="s">
        <v>6</v>
      </c>
      <c r="B19" s="46">
        <v>1</v>
      </c>
      <c r="C19" s="46" t="s">
        <v>9</v>
      </c>
      <c r="D19" s="46">
        <v>72</v>
      </c>
      <c r="E19" s="46" t="s">
        <v>156</v>
      </c>
      <c r="F19" s="46" t="s">
        <v>717</v>
      </c>
      <c r="G19" s="46" t="s">
        <v>9</v>
      </c>
      <c r="H19" s="46" t="s">
        <v>8</v>
      </c>
      <c r="I19" s="46" t="s">
        <v>8</v>
      </c>
      <c r="J19" s="46" t="s">
        <v>10</v>
      </c>
      <c r="K19" s="46" t="s">
        <v>9</v>
      </c>
      <c r="L19" s="46" t="s">
        <v>9</v>
      </c>
      <c r="M19" s="46" t="s">
        <v>199</v>
      </c>
      <c r="N19" s="46">
        <v>7</v>
      </c>
      <c r="O19" s="46" t="s">
        <v>9</v>
      </c>
      <c r="P19" s="46" t="s">
        <v>9</v>
      </c>
      <c r="Q19" s="46" t="s">
        <v>1422</v>
      </c>
      <c r="R19" s="46">
        <v>3</v>
      </c>
      <c r="S19" s="46">
        <v>573</v>
      </c>
      <c r="T19" s="46" t="s">
        <v>17</v>
      </c>
      <c r="U19" s="133">
        <v>61</v>
      </c>
      <c r="V19" s="134" t="s">
        <v>9</v>
      </c>
      <c r="W19" s="134" t="s">
        <v>9</v>
      </c>
      <c r="X19" s="46" t="s">
        <v>9</v>
      </c>
      <c r="Y19" s="46" t="s">
        <v>9</v>
      </c>
      <c r="Z19" s="46" t="s">
        <v>9</v>
      </c>
      <c r="AA19" s="46" t="s">
        <v>9</v>
      </c>
      <c r="AB19" s="46" t="s">
        <v>9</v>
      </c>
      <c r="AC19" s="46" t="s">
        <v>1298</v>
      </c>
      <c r="AD19" s="46">
        <v>2000</v>
      </c>
      <c r="AE19" s="46" t="s">
        <v>180</v>
      </c>
      <c r="AF19" s="46" t="s">
        <v>112</v>
      </c>
      <c r="AG19" s="46" t="s">
        <v>181</v>
      </c>
      <c r="AH19" s="46" t="s">
        <v>45</v>
      </c>
      <c r="AI19" s="124" t="str">
        <f t="shared" si="0"/>
        <v>Narayanan, S., 2000</v>
      </c>
      <c r="AJ19" s="137"/>
      <c r="AK19" s="120"/>
      <c r="AL19" s="4"/>
      <c r="AM19" s="4"/>
      <c r="AN19" s="4"/>
      <c r="AO19" s="4"/>
    </row>
    <row r="20" spans="1:41" s="5" customFormat="1" ht="27.6" x14ac:dyDescent="0.3">
      <c r="A20" s="46" t="s">
        <v>996</v>
      </c>
      <c r="B20" s="46">
        <v>1</v>
      </c>
      <c r="C20" s="46" t="s">
        <v>9</v>
      </c>
      <c r="D20" s="46">
        <v>107</v>
      </c>
      <c r="E20" s="46" t="s">
        <v>156</v>
      </c>
      <c r="F20" s="46" t="s">
        <v>713</v>
      </c>
      <c r="G20" s="46" t="s">
        <v>9</v>
      </c>
      <c r="H20" s="46" t="s">
        <v>8</v>
      </c>
      <c r="I20" s="46" t="s">
        <v>8</v>
      </c>
      <c r="J20" s="46" t="s">
        <v>10</v>
      </c>
      <c r="K20" s="46" t="s">
        <v>9</v>
      </c>
      <c r="L20" s="46" t="s">
        <v>9</v>
      </c>
      <c r="M20" s="46" t="s">
        <v>199</v>
      </c>
      <c r="N20" s="46">
        <v>7</v>
      </c>
      <c r="O20" s="46" t="s">
        <v>9</v>
      </c>
      <c r="P20" s="46" t="s">
        <v>9</v>
      </c>
      <c r="Q20" s="46" t="s">
        <v>1422</v>
      </c>
      <c r="R20" s="46">
        <v>3</v>
      </c>
      <c r="S20" s="46">
        <v>573</v>
      </c>
      <c r="T20" s="46" t="s">
        <v>17</v>
      </c>
      <c r="U20" s="133">
        <v>40</v>
      </c>
      <c r="V20" s="134" t="s">
        <v>9</v>
      </c>
      <c r="W20" s="134" t="s">
        <v>9</v>
      </c>
      <c r="X20" s="46" t="s">
        <v>9</v>
      </c>
      <c r="Y20" s="46" t="s">
        <v>9</v>
      </c>
      <c r="Z20" s="46" t="s">
        <v>9</v>
      </c>
      <c r="AA20" s="46" t="s">
        <v>9</v>
      </c>
      <c r="AB20" s="46" t="s">
        <v>9</v>
      </c>
      <c r="AC20" s="46" t="s">
        <v>1298</v>
      </c>
      <c r="AD20" s="46">
        <v>2000</v>
      </c>
      <c r="AE20" s="46" t="s">
        <v>180</v>
      </c>
      <c r="AF20" s="46" t="s">
        <v>112</v>
      </c>
      <c r="AG20" s="46" t="s">
        <v>181</v>
      </c>
      <c r="AH20" s="46" t="s">
        <v>45</v>
      </c>
      <c r="AI20" s="124" t="str">
        <f t="shared" si="0"/>
        <v>Narayanan, S., 2000</v>
      </c>
      <c r="AJ20" s="137"/>
      <c r="AK20" s="120"/>
      <c r="AL20" s="4"/>
      <c r="AM20" s="4"/>
      <c r="AN20" s="4"/>
      <c r="AO20" s="4"/>
    </row>
    <row r="21" spans="1:41" s="5" customFormat="1" ht="27.6" x14ac:dyDescent="0.3">
      <c r="A21" s="46" t="s">
        <v>996</v>
      </c>
      <c r="B21" s="46">
        <v>1</v>
      </c>
      <c r="C21" s="46" t="s">
        <v>9</v>
      </c>
      <c r="D21" s="46">
        <v>61</v>
      </c>
      <c r="E21" s="46" t="s">
        <v>156</v>
      </c>
      <c r="F21" s="46" t="s">
        <v>714</v>
      </c>
      <c r="G21" s="46" t="s">
        <v>9</v>
      </c>
      <c r="H21" s="46" t="s">
        <v>8</v>
      </c>
      <c r="I21" s="46" t="s">
        <v>8</v>
      </c>
      <c r="J21" s="46" t="s">
        <v>10</v>
      </c>
      <c r="K21" s="46" t="s">
        <v>9</v>
      </c>
      <c r="L21" s="46" t="s">
        <v>9</v>
      </c>
      <c r="M21" s="46" t="s">
        <v>199</v>
      </c>
      <c r="N21" s="46">
        <v>7</v>
      </c>
      <c r="O21" s="46" t="s">
        <v>9</v>
      </c>
      <c r="P21" s="46" t="s">
        <v>9</v>
      </c>
      <c r="Q21" s="46" t="s">
        <v>1422</v>
      </c>
      <c r="R21" s="46">
        <v>3</v>
      </c>
      <c r="S21" s="46">
        <v>573</v>
      </c>
      <c r="T21" s="46" t="s">
        <v>17</v>
      </c>
      <c r="U21" s="133">
        <v>38</v>
      </c>
      <c r="V21" s="134" t="s">
        <v>9</v>
      </c>
      <c r="W21" s="134" t="s">
        <v>9</v>
      </c>
      <c r="X21" s="46" t="s">
        <v>9</v>
      </c>
      <c r="Y21" s="46" t="s">
        <v>9</v>
      </c>
      <c r="Z21" s="46" t="s">
        <v>9</v>
      </c>
      <c r="AA21" s="46" t="s">
        <v>9</v>
      </c>
      <c r="AB21" s="46" t="s">
        <v>9</v>
      </c>
      <c r="AC21" s="46" t="s">
        <v>1298</v>
      </c>
      <c r="AD21" s="46">
        <v>2000</v>
      </c>
      <c r="AE21" s="46" t="s">
        <v>180</v>
      </c>
      <c r="AF21" s="46" t="s">
        <v>112</v>
      </c>
      <c r="AG21" s="46" t="s">
        <v>181</v>
      </c>
      <c r="AH21" s="46" t="s">
        <v>45</v>
      </c>
      <c r="AI21" s="124" t="str">
        <f t="shared" si="0"/>
        <v>Narayanan, S., 2000</v>
      </c>
      <c r="AJ21" s="137"/>
      <c r="AK21" s="120"/>
      <c r="AL21" s="4"/>
      <c r="AM21" s="4"/>
      <c r="AN21" s="4"/>
      <c r="AO21" s="4"/>
    </row>
    <row r="22" spans="1:41" s="8" customFormat="1" ht="27.6" x14ac:dyDescent="0.3">
      <c r="A22" s="46" t="s">
        <v>996</v>
      </c>
      <c r="B22" s="46">
        <v>1</v>
      </c>
      <c r="C22" s="46" t="s">
        <v>9</v>
      </c>
      <c r="D22" s="46">
        <v>47</v>
      </c>
      <c r="E22" s="46" t="s">
        <v>156</v>
      </c>
      <c r="F22" s="46" t="s">
        <v>715</v>
      </c>
      <c r="G22" s="46" t="s">
        <v>9</v>
      </c>
      <c r="H22" s="46" t="s">
        <v>8</v>
      </c>
      <c r="I22" s="46" t="s">
        <v>8</v>
      </c>
      <c r="J22" s="46" t="s">
        <v>10</v>
      </c>
      <c r="K22" s="46" t="s">
        <v>9</v>
      </c>
      <c r="L22" s="46" t="s">
        <v>9</v>
      </c>
      <c r="M22" s="46" t="s">
        <v>199</v>
      </c>
      <c r="N22" s="46">
        <v>7</v>
      </c>
      <c r="O22" s="46" t="s">
        <v>9</v>
      </c>
      <c r="P22" s="46" t="s">
        <v>9</v>
      </c>
      <c r="Q22" s="46" t="s">
        <v>1422</v>
      </c>
      <c r="R22" s="46">
        <v>3</v>
      </c>
      <c r="S22" s="46">
        <v>573</v>
      </c>
      <c r="T22" s="46" t="s">
        <v>17</v>
      </c>
      <c r="U22" s="133">
        <v>47</v>
      </c>
      <c r="V22" s="134" t="s">
        <v>9</v>
      </c>
      <c r="W22" s="134" t="s">
        <v>9</v>
      </c>
      <c r="X22" s="46" t="s">
        <v>9</v>
      </c>
      <c r="Y22" s="46" t="s">
        <v>9</v>
      </c>
      <c r="Z22" s="46" t="s">
        <v>9</v>
      </c>
      <c r="AA22" s="46" t="s">
        <v>9</v>
      </c>
      <c r="AB22" s="46" t="s">
        <v>9</v>
      </c>
      <c r="AC22" s="46" t="s">
        <v>1298</v>
      </c>
      <c r="AD22" s="46">
        <v>2000</v>
      </c>
      <c r="AE22" s="46" t="s">
        <v>180</v>
      </c>
      <c r="AF22" s="46" t="s">
        <v>112</v>
      </c>
      <c r="AG22" s="46" t="s">
        <v>181</v>
      </c>
      <c r="AH22" s="46" t="s">
        <v>45</v>
      </c>
      <c r="AI22" s="124" t="str">
        <f t="shared" si="0"/>
        <v>Narayanan, S., 2000</v>
      </c>
      <c r="AJ22" s="137"/>
      <c r="AK22" s="120"/>
      <c r="AL22" s="7"/>
      <c r="AM22" s="7"/>
      <c r="AN22" s="7"/>
      <c r="AO22" s="7"/>
    </row>
    <row r="23" spans="1:41" s="8" customFormat="1" ht="27.6" x14ac:dyDescent="0.3">
      <c r="A23" s="46" t="s">
        <v>996</v>
      </c>
      <c r="B23" s="46">
        <v>1</v>
      </c>
      <c r="C23" s="46" t="s">
        <v>9</v>
      </c>
      <c r="D23" s="46">
        <v>53</v>
      </c>
      <c r="E23" s="46" t="s">
        <v>156</v>
      </c>
      <c r="F23" s="46" t="s">
        <v>716</v>
      </c>
      <c r="G23" s="46" t="s">
        <v>9</v>
      </c>
      <c r="H23" s="46" t="s">
        <v>8</v>
      </c>
      <c r="I23" s="46" t="s">
        <v>8</v>
      </c>
      <c r="J23" s="46" t="s">
        <v>10</v>
      </c>
      <c r="K23" s="46" t="s">
        <v>9</v>
      </c>
      <c r="L23" s="46" t="s">
        <v>9</v>
      </c>
      <c r="M23" s="46" t="s">
        <v>199</v>
      </c>
      <c r="N23" s="46">
        <v>7</v>
      </c>
      <c r="O23" s="46" t="s">
        <v>9</v>
      </c>
      <c r="P23" s="46" t="s">
        <v>9</v>
      </c>
      <c r="Q23" s="46" t="s">
        <v>1422</v>
      </c>
      <c r="R23" s="46">
        <v>3</v>
      </c>
      <c r="S23" s="46">
        <v>573</v>
      </c>
      <c r="T23" s="46" t="s">
        <v>17</v>
      </c>
      <c r="U23" s="133">
        <v>52</v>
      </c>
      <c r="V23" s="134" t="s">
        <v>9</v>
      </c>
      <c r="W23" s="134" t="s">
        <v>9</v>
      </c>
      <c r="X23" s="46" t="s">
        <v>9</v>
      </c>
      <c r="Y23" s="46" t="s">
        <v>9</v>
      </c>
      <c r="Z23" s="46" t="s">
        <v>9</v>
      </c>
      <c r="AA23" s="46" t="s">
        <v>9</v>
      </c>
      <c r="AB23" s="46" t="s">
        <v>9</v>
      </c>
      <c r="AC23" s="46" t="s">
        <v>1298</v>
      </c>
      <c r="AD23" s="46">
        <v>2000</v>
      </c>
      <c r="AE23" s="46" t="s">
        <v>180</v>
      </c>
      <c r="AF23" s="46" t="s">
        <v>112</v>
      </c>
      <c r="AG23" s="46" t="s">
        <v>181</v>
      </c>
      <c r="AH23" s="46" t="s">
        <v>45</v>
      </c>
      <c r="AI23" s="124" t="str">
        <f t="shared" si="0"/>
        <v>Narayanan, S., 2000</v>
      </c>
      <c r="AJ23" s="137"/>
      <c r="AK23" s="120"/>
      <c r="AL23" s="7"/>
      <c r="AM23" s="7"/>
      <c r="AN23" s="7"/>
      <c r="AO23" s="7"/>
    </row>
    <row r="24" spans="1:41" s="8" customFormat="1" ht="27.6" x14ac:dyDescent="0.3">
      <c r="A24" s="46" t="s">
        <v>996</v>
      </c>
      <c r="B24" s="46">
        <v>1</v>
      </c>
      <c r="C24" s="46" t="s">
        <v>9</v>
      </c>
      <c r="D24" s="46">
        <v>72</v>
      </c>
      <c r="E24" s="46" t="s">
        <v>156</v>
      </c>
      <c r="F24" s="46" t="s">
        <v>717</v>
      </c>
      <c r="G24" s="46" t="s">
        <v>9</v>
      </c>
      <c r="H24" s="46" t="s">
        <v>8</v>
      </c>
      <c r="I24" s="46" t="s">
        <v>8</v>
      </c>
      <c r="J24" s="46" t="s">
        <v>10</v>
      </c>
      <c r="K24" s="46" t="s">
        <v>9</v>
      </c>
      <c r="L24" s="46" t="s">
        <v>9</v>
      </c>
      <c r="M24" s="46" t="s">
        <v>199</v>
      </c>
      <c r="N24" s="46">
        <v>7</v>
      </c>
      <c r="O24" s="46" t="s">
        <v>9</v>
      </c>
      <c r="P24" s="46" t="s">
        <v>9</v>
      </c>
      <c r="Q24" s="46" t="s">
        <v>1422</v>
      </c>
      <c r="R24" s="46">
        <v>3</v>
      </c>
      <c r="S24" s="46">
        <v>573</v>
      </c>
      <c r="T24" s="46" t="s">
        <v>17</v>
      </c>
      <c r="U24" s="133">
        <v>59</v>
      </c>
      <c r="V24" s="134" t="s">
        <v>9</v>
      </c>
      <c r="W24" s="134" t="s">
        <v>9</v>
      </c>
      <c r="X24" s="46" t="s">
        <v>9</v>
      </c>
      <c r="Y24" s="46" t="s">
        <v>9</v>
      </c>
      <c r="Z24" s="46" t="s">
        <v>9</v>
      </c>
      <c r="AA24" s="46" t="s">
        <v>9</v>
      </c>
      <c r="AB24" s="46" t="s">
        <v>9</v>
      </c>
      <c r="AC24" s="46" t="s">
        <v>1298</v>
      </c>
      <c r="AD24" s="46">
        <v>2000</v>
      </c>
      <c r="AE24" s="46" t="s">
        <v>180</v>
      </c>
      <c r="AF24" s="46" t="s">
        <v>112</v>
      </c>
      <c r="AG24" s="46" t="s">
        <v>181</v>
      </c>
      <c r="AH24" s="46" t="s">
        <v>45</v>
      </c>
      <c r="AI24" s="124" t="str">
        <f t="shared" si="0"/>
        <v>Narayanan, S., 2000</v>
      </c>
      <c r="AJ24" s="137"/>
      <c r="AK24" s="120"/>
      <c r="AL24" s="7"/>
      <c r="AM24" s="7"/>
      <c r="AN24" s="7"/>
      <c r="AO24" s="7"/>
    </row>
    <row r="25" spans="1:41" s="8" customFormat="1" ht="27.6" x14ac:dyDescent="0.3">
      <c r="A25" s="46" t="s">
        <v>6</v>
      </c>
      <c r="B25" s="46">
        <v>1</v>
      </c>
      <c r="C25" s="46" t="s">
        <v>9</v>
      </c>
      <c r="D25" s="46">
        <v>190</v>
      </c>
      <c r="E25" s="46" t="s">
        <v>156</v>
      </c>
      <c r="F25" s="46" t="s">
        <v>713</v>
      </c>
      <c r="G25" s="46" t="s">
        <v>9</v>
      </c>
      <c r="H25" s="46">
        <v>723</v>
      </c>
      <c r="I25" s="46">
        <v>18</v>
      </c>
      <c r="J25" s="46" t="s">
        <v>74</v>
      </c>
      <c r="K25" s="46" t="s">
        <v>56</v>
      </c>
      <c r="L25" s="46" t="s">
        <v>9</v>
      </c>
      <c r="M25" s="46" t="s">
        <v>199</v>
      </c>
      <c r="N25" s="46">
        <v>7</v>
      </c>
      <c r="O25" s="46" t="s">
        <v>9</v>
      </c>
      <c r="P25" s="46" t="s">
        <v>9</v>
      </c>
      <c r="Q25" s="46" t="s">
        <v>1422</v>
      </c>
      <c r="R25" s="46">
        <v>3</v>
      </c>
      <c r="S25" s="46">
        <v>573</v>
      </c>
      <c r="T25" s="46" t="s">
        <v>17</v>
      </c>
      <c r="U25" s="133">
        <v>29</v>
      </c>
      <c r="V25" s="134" t="s">
        <v>9</v>
      </c>
      <c r="W25" s="134" t="s">
        <v>9</v>
      </c>
      <c r="X25" s="46" t="s">
        <v>9</v>
      </c>
      <c r="Y25" s="46" t="s">
        <v>9</v>
      </c>
      <c r="Z25" s="46" t="s">
        <v>9</v>
      </c>
      <c r="AA25" s="46" t="s">
        <v>9</v>
      </c>
      <c r="AB25" s="46" t="s">
        <v>9</v>
      </c>
      <c r="AC25" s="46" t="s">
        <v>1298</v>
      </c>
      <c r="AD25" s="46">
        <v>2000</v>
      </c>
      <c r="AE25" s="46" t="s">
        <v>180</v>
      </c>
      <c r="AF25" s="46" t="s">
        <v>112</v>
      </c>
      <c r="AG25" s="46" t="s">
        <v>181</v>
      </c>
      <c r="AH25" s="46" t="s">
        <v>45</v>
      </c>
      <c r="AI25" s="124" t="str">
        <f t="shared" si="0"/>
        <v>Narayanan, S., 2000</v>
      </c>
      <c r="AJ25" s="137"/>
      <c r="AK25" s="120"/>
      <c r="AL25" s="7"/>
      <c r="AM25" s="7"/>
      <c r="AN25" s="7"/>
      <c r="AO25" s="7"/>
    </row>
    <row r="26" spans="1:41" s="8" customFormat="1" ht="27.6" x14ac:dyDescent="0.3">
      <c r="A26" s="46" t="s">
        <v>6</v>
      </c>
      <c r="B26" s="46">
        <v>1</v>
      </c>
      <c r="C26" s="46" t="s">
        <v>9</v>
      </c>
      <c r="D26" s="46" t="s">
        <v>8</v>
      </c>
      <c r="E26" s="46" t="s">
        <v>156</v>
      </c>
      <c r="F26" s="46" t="s">
        <v>714</v>
      </c>
      <c r="G26" s="46" t="s">
        <v>9</v>
      </c>
      <c r="H26" s="46">
        <v>723</v>
      </c>
      <c r="I26" s="46">
        <v>18</v>
      </c>
      <c r="J26" s="46" t="s">
        <v>74</v>
      </c>
      <c r="K26" s="46" t="s">
        <v>56</v>
      </c>
      <c r="L26" s="46" t="s">
        <v>9</v>
      </c>
      <c r="M26" s="46" t="s">
        <v>199</v>
      </c>
      <c r="N26" s="46">
        <v>7</v>
      </c>
      <c r="O26" s="46" t="s">
        <v>9</v>
      </c>
      <c r="P26" s="46" t="s">
        <v>9</v>
      </c>
      <c r="Q26" s="46" t="s">
        <v>1422</v>
      </c>
      <c r="R26" s="46">
        <v>3</v>
      </c>
      <c r="S26" s="46">
        <v>573</v>
      </c>
      <c r="T26" s="46" t="s">
        <v>17</v>
      </c>
      <c r="U26" s="133">
        <v>10</v>
      </c>
      <c r="V26" s="134" t="s">
        <v>9</v>
      </c>
      <c r="W26" s="134" t="s">
        <v>9</v>
      </c>
      <c r="X26" s="46" t="s">
        <v>9</v>
      </c>
      <c r="Y26" s="46" t="s">
        <v>9</v>
      </c>
      <c r="Z26" s="46" t="s">
        <v>9</v>
      </c>
      <c r="AA26" s="46" t="s">
        <v>9</v>
      </c>
      <c r="AB26" s="46" t="s">
        <v>9</v>
      </c>
      <c r="AC26" s="46" t="s">
        <v>1298</v>
      </c>
      <c r="AD26" s="46">
        <v>2000</v>
      </c>
      <c r="AE26" s="46" t="s">
        <v>180</v>
      </c>
      <c r="AF26" s="46" t="s">
        <v>112</v>
      </c>
      <c r="AG26" s="46" t="s">
        <v>181</v>
      </c>
      <c r="AH26" s="46" t="s">
        <v>45</v>
      </c>
      <c r="AI26" s="124" t="str">
        <f t="shared" si="0"/>
        <v>Narayanan, S., 2000</v>
      </c>
      <c r="AJ26" s="137"/>
      <c r="AK26" s="120"/>
      <c r="AL26" s="7"/>
      <c r="AM26" s="7"/>
      <c r="AN26" s="7"/>
      <c r="AO26" s="7"/>
    </row>
    <row r="27" spans="1:41" s="8" customFormat="1" ht="27.6" x14ac:dyDescent="0.3">
      <c r="A27" s="46" t="s">
        <v>6</v>
      </c>
      <c r="B27" s="46">
        <v>1</v>
      </c>
      <c r="C27" s="46" t="s">
        <v>9</v>
      </c>
      <c r="D27" s="46">
        <v>210</v>
      </c>
      <c r="E27" s="46" t="s">
        <v>156</v>
      </c>
      <c r="F27" s="46" t="s">
        <v>715</v>
      </c>
      <c r="G27" s="46" t="s">
        <v>9</v>
      </c>
      <c r="H27" s="46">
        <v>723</v>
      </c>
      <c r="I27" s="46">
        <v>18</v>
      </c>
      <c r="J27" s="46" t="s">
        <v>74</v>
      </c>
      <c r="K27" s="46" t="s">
        <v>56</v>
      </c>
      <c r="L27" s="46" t="s">
        <v>9</v>
      </c>
      <c r="M27" s="46" t="s">
        <v>199</v>
      </c>
      <c r="N27" s="46">
        <v>7</v>
      </c>
      <c r="O27" s="46" t="s">
        <v>9</v>
      </c>
      <c r="P27" s="46" t="s">
        <v>9</v>
      </c>
      <c r="Q27" s="46" t="s">
        <v>1422</v>
      </c>
      <c r="R27" s="46">
        <v>3</v>
      </c>
      <c r="S27" s="46">
        <v>573</v>
      </c>
      <c r="T27" s="46" t="s">
        <v>17</v>
      </c>
      <c r="U27" s="133">
        <v>12</v>
      </c>
      <c r="V27" s="134" t="s">
        <v>9</v>
      </c>
      <c r="W27" s="134" t="s">
        <v>9</v>
      </c>
      <c r="X27" s="46" t="s">
        <v>9</v>
      </c>
      <c r="Y27" s="46" t="s">
        <v>9</v>
      </c>
      <c r="Z27" s="46" t="s">
        <v>9</v>
      </c>
      <c r="AA27" s="46" t="s">
        <v>9</v>
      </c>
      <c r="AB27" s="46" t="s">
        <v>9</v>
      </c>
      <c r="AC27" s="46" t="s">
        <v>1298</v>
      </c>
      <c r="AD27" s="46">
        <v>2000</v>
      </c>
      <c r="AE27" s="46" t="s">
        <v>180</v>
      </c>
      <c r="AF27" s="46" t="s">
        <v>112</v>
      </c>
      <c r="AG27" s="46" t="s">
        <v>181</v>
      </c>
      <c r="AH27" s="46" t="s">
        <v>45</v>
      </c>
      <c r="AI27" s="124" t="str">
        <f t="shared" si="0"/>
        <v>Narayanan, S., 2000</v>
      </c>
      <c r="AJ27" s="137"/>
      <c r="AK27" s="120"/>
      <c r="AL27" s="7"/>
      <c r="AM27" s="7"/>
      <c r="AN27" s="7"/>
      <c r="AO27" s="7"/>
    </row>
    <row r="28" spans="1:41" s="8" customFormat="1" ht="27.6" x14ac:dyDescent="0.3">
      <c r="A28" s="46" t="s">
        <v>6</v>
      </c>
      <c r="B28" s="46">
        <v>1</v>
      </c>
      <c r="C28" s="46" t="s">
        <v>9</v>
      </c>
      <c r="D28" s="46">
        <v>220</v>
      </c>
      <c r="E28" s="46" t="s">
        <v>156</v>
      </c>
      <c r="F28" s="46" t="s">
        <v>716</v>
      </c>
      <c r="G28" s="46" t="s">
        <v>9</v>
      </c>
      <c r="H28" s="46">
        <v>723</v>
      </c>
      <c r="I28" s="46">
        <v>18</v>
      </c>
      <c r="J28" s="46" t="s">
        <v>74</v>
      </c>
      <c r="K28" s="46" t="s">
        <v>56</v>
      </c>
      <c r="L28" s="46" t="s">
        <v>9</v>
      </c>
      <c r="M28" s="46" t="s">
        <v>199</v>
      </c>
      <c r="N28" s="46">
        <v>7</v>
      </c>
      <c r="O28" s="46" t="s">
        <v>9</v>
      </c>
      <c r="P28" s="46" t="s">
        <v>9</v>
      </c>
      <c r="Q28" s="46" t="s">
        <v>1422</v>
      </c>
      <c r="R28" s="46">
        <v>3</v>
      </c>
      <c r="S28" s="46">
        <v>573</v>
      </c>
      <c r="T28" s="46" t="s">
        <v>17</v>
      </c>
      <c r="U28" s="133">
        <v>14</v>
      </c>
      <c r="V28" s="134" t="s">
        <v>9</v>
      </c>
      <c r="W28" s="134" t="s">
        <v>9</v>
      </c>
      <c r="X28" s="46" t="s">
        <v>9</v>
      </c>
      <c r="Y28" s="46" t="s">
        <v>9</v>
      </c>
      <c r="Z28" s="46" t="s">
        <v>9</v>
      </c>
      <c r="AA28" s="46" t="s">
        <v>9</v>
      </c>
      <c r="AB28" s="46" t="s">
        <v>9</v>
      </c>
      <c r="AC28" s="46" t="s">
        <v>1298</v>
      </c>
      <c r="AD28" s="46">
        <v>2000</v>
      </c>
      <c r="AE28" s="46" t="s">
        <v>180</v>
      </c>
      <c r="AF28" s="46" t="s">
        <v>112</v>
      </c>
      <c r="AG28" s="46" t="s">
        <v>181</v>
      </c>
      <c r="AH28" s="46" t="s">
        <v>45</v>
      </c>
      <c r="AI28" s="124" t="str">
        <f t="shared" si="0"/>
        <v>Narayanan, S., 2000</v>
      </c>
      <c r="AJ28" s="137"/>
      <c r="AK28" s="120"/>
      <c r="AL28" s="7"/>
      <c r="AM28" s="7"/>
      <c r="AN28" s="7"/>
      <c r="AO28" s="7"/>
    </row>
    <row r="29" spans="1:41" s="8" customFormat="1" ht="27.6" x14ac:dyDescent="0.3">
      <c r="A29" s="46" t="s">
        <v>6</v>
      </c>
      <c r="B29" s="46">
        <v>1</v>
      </c>
      <c r="C29" s="46" t="s">
        <v>9</v>
      </c>
      <c r="D29" s="46">
        <v>240</v>
      </c>
      <c r="E29" s="46" t="s">
        <v>156</v>
      </c>
      <c r="F29" s="46" t="s">
        <v>717</v>
      </c>
      <c r="G29" s="46" t="s">
        <v>9</v>
      </c>
      <c r="H29" s="46">
        <v>723</v>
      </c>
      <c r="I29" s="46">
        <v>18</v>
      </c>
      <c r="J29" s="46" t="s">
        <v>74</v>
      </c>
      <c r="K29" s="46" t="s">
        <v>56</v>
      </c>
      <c r="L29" s="46" t="s">
        <v>9</v>
      </c>
      <c r="M29" s="46" t="s">
        <v>199</v>
      </c>
      <c r="N29" s="46">
        <v>7</v>
      </c>
      <c r="O29" s="46" t="s">
        <v>9</v>
      </c>
      <c r="P29" s="46" t="s">
        <v>9</v>
      </c>
      <c r="Q29" s="46" t="s">
        <v>1422</v>
      </c>
      <c r="R29" s="46">
        <v>3</v>
      </c>
      <c r="S29" s="46">
        <v>573</v>
      </c>
      <c r="T29" s="46" t="s">
        <v>17</v>
      </c>
      <c r="U29" s="133">
        <v>20</v>
      </c>
      <c r="V29" s="134" t="s">
        <v>9</v>
      </c>
      <c r="W29" s="134" t="s">
        <v>9</v>
      </c>
      <c r="X29" s="46" t="s">
        <v>9</v>
      </c>
      <c r="Y29" s="46" t="s">
        <v>9</v>
      </c>
      <c r="Z29" s="46" t="s">
        <v>9</v>
      </c>
      <c r="AA29" s="46" t="s">
        <v>9</v>
      </c>
      <c r="AB29" s="46" t="s">
        <v>9</v>
      </c>
      <c r="AC29" s="46" t="s">
        <v>1298</v>
      </c>
      <c r="AD29" s="46">
        <v>2000</v>
      </c>
      <c r="AE29" s="46" t="s">
        <v>180</v>
      </c>
      <c r="AF29" s="46" t="s">
        <v>112</v>
      </c>
      <c r="AG29" s="46" t="s">
        <v>181</v>
      </c>
      <c r="AH29" s="46" t="s">
        <v>45</v>
      </c>
      <c r="AI29" s="124" t="str">
        <f t="shared" si="0"/>
        <v>Narayanan, S., 2000</v>
      </c>
      <c r="AJ29" s="137"/>
      <c r="AK29" s="120"/>
      <c r="AL29" s="7"/>
      <c r="AM29" s="7"/>
      <c r="AN29" s="7"/>
      <c r="AO29" s="7"/>
    </row>
    <row r="30" spans="1:41" s="8" customFormat="1" ht="27.6" x14ac:dyDescent="0.3">
      <c r="A30" s="46" t="s">
        <v>6</v>
      </c>
      <c r="B30" s="46">
        <v>1</v>
      </c>
      <c r="C30" s="46" t="s">
        <v>9</v>
      </c>
      <c r="D30" s="46">
        <v>160</v>
      </c>
      <c r="E30" s="46" t="s">
        <v>156</v>
      </c>
      <c r="F30" s="46" t="s">
        <v>713</v>
      </c>
      <c r="G30" s="46" t="s">
        <v>9</v>
      </c>
      <c r="H30" s="46">
        <v>973</v>
      </c>
      <c r="I30" s="46">
        <v>4</v>
      </c>
      <c r="J30" s="46" t="s">
        <v>74</v>
      </c>
      <c r="K30" s="46" t="s">
        <v>56</v>
      </c>
      <c r="L30" s="46" t="s">
        <v>9</v>
      </c>
      <c r="M30" s="46" t="s">
        <v>199</v>
      </c>
      <c r="N30" s="46">
        <v>7</v>
      </c>
      <c r="O30" s="46" t="s">
        <v>9</v>
      </c>
      <c r="P30" s="46" t="s">
        <v>9</v>
      </c>
      <c r="Q30" s="46" t="s">
        <v>1422</v>
      </c>
      <c r="R30" s="46">
        <v>3</v>
      </c>
      <c r="S30" s="46">
        <v>573</v>
      </c>
      <c r="T30" s="46" t="s">
        <v>17</v>
      </c>
      <c r="U30" s="133">
        <v>43</v>
      </c>
      <c r="V30" s="134" t="s">
        <v>9</v>
      </c>
      <c r="W30" s="134" t="s">
        <v>9</v>
      </c>
      <c r="X30" s="46" t="s">
        <v>9</v>
      </c>
      <c r="Y30" s="46" t="s">
        <v>9</v>
      </c>
      <c r="Z30" s="46" t="s">
        <v>9</v>
      </c>
      <c r="AA30" s="46" t="s">
        <v>9</v>
      </c>
      <c r="AB30" s="46" t="s">
        <v>9</v>
      </c>
      <c r="AC30" s="46" t="s">
        <v>1298</v>
      </c>
      <c r="AD30" s="46">
        <v>2000</v>
      </c>
      <c r="AE30" s="46" t="s">
        <v>180</v>
      </c>
      <c r="AF30" s="46" t="s">
        <v>112</v>
      </c>
      <c r="AG30" s="46" t="s">
        <v>181</v>
      </c>
      <c r="AH30" s="46" t="s">
        <v>45</v>
      </c>
      <c r="AI30" s="124" t="str">
        <f t="shared" si="0"/>
        <v>Narayanan, S., 2000</v>
      </c>
      <c r="AJ30" s="137"/>
      <c r="AK30" s="120"/>
      <c r="AL30" s="7"/>
      <c r="AM30" s="7"/>
      <c r="AN30" s="7"/>
      <c r="AO30" s="7"/>
    </row>
    <row r="31" spans="1:41" s="8" customFormat="1" ht="27.6" x14ac:dyDescent="0.3">
      <c r="A31" s="46" t="s">
        <v>6</v>
      </c>
      <c r="B31" s="46">
        <v>1</v>
      </c>
      <c r="C31" s="46" t="s">
        <v>9</v>
      </c>
      <c r="D31" s="46">
        <v>173</v>
      </c>
      <c r="E31" s="46" t="s">
        <v>156</v>
      </c>
      <c r="F31" s="46" t="s">
        <v>714</v>
      </c>
      <c r="G31" s="46" t="s">
        <v>9</v>
      </c>
      <c r="H31" s="46">
        <v>973</v>
      </c>
      <c r="I31" s="46">
        <v>4</v>
      </c>
      <c r="J31" s="46" t="s">
        <v>74</v>
      </c>
      <c r="K31" s="46" t="s">
        <v>56</v>
      </c>
      <c r="L31" s="46" t="s">
        <v>9</v>
      </c>
      <c r="M31" s="46" t="s">
        <v>199</v>
      </c>
      <c r="N31" s="46">
        <v>7</v>
      </c>
      <c r="O31" s="46" t="s">
        <v>9</v>
      </c>
      <c r="P31" s="46" t="s">
        <v>9</v>
      </c>
      <c r="Q31" s="46" t="s">
        <v>1422</v>
      </c>
      <c r="R31" s="46">
        <v>3</v>
      </c>
      <c r="S31" s="46">
        <v>573</v>
      </c>
      <c r="T31" s="46" t="s">
        <v>17</v>
      </c>
      <c r="U31" s="133">
        <v>33</v>
      </c>
      <c r="V31" s="134" t="s">
        <v>9</v>
      </c>
      <c r="W31" s="134" t="s">
        <v>9</v>
      </c>
      <c r="X31" s="46" t="s">
        <v>9</v>
      </c>
      <c r="Y31" s="46" t="s">
        <v>9</v>
      </c>
      <c r="Z31" s="46" t="s">
        <v>9</v>
      </c>
      <c r="AA31" s="46" t="s">
        <v>9</v>
      </c>
      <c r="AB31" s="46" t="s">
        <v>9</v>
      </c>
      <c r="AC31" s="46" t="s">
        <v>1298</v>
      </c>
      <c r="AD31" s="46">
        <v>2000</v>
      </c>
      <c r="AE31" s="46" t="s">
        <v>180</v>
      </c>
      <c r="AF31" s="46" t="s">
        <v>112</v>
      </c>
      <c r="AG31" s="46" t="s">
        <v>181</v>
      </c>
      <c r="AH31" s="46" t="s">
        <v>45</v>
      </c>
      <c r="AI31" s="124" t="str">
        <f t="shared" si="0"/>
        <v>Narayanan, S., 2000</v>
      </c>
      <c r="AJ31" s="137"/>
      <c r="AK31" s="120"/>
      <c r="AL31" s="7"/>
      <c r="AM31" s="7"/>
      <c r="AN31" s="7"/>
      <c r="AO31" s="7"/>
    </row>
    <row r="32" spans="1:41" s="8" customFormat="1" ht="27.6" x14ac:dyDescent="0.3">
      <c r="A32" s="46" t="s">
        <v>6</v>
      </c>
      <c r="B32" s="46">
        <v>1</v>
      </c>
      <c r="C32" s="46" t="s">
        <v>9</v>
      </c>
      <c r="D32" s="46">
        <v>165</v>
      </c>
      <c r="E32" s="46" t="s">
        <v>156</v>
      </c>
      <c r="F32" s="46" t="s">
        <v>715</v>
      </c>
      <c r="G32" s="46" t="s">
        <v>9</v>
      </c>
      <c r="H32" s="46">
        <v>973</v>
      </c>
      <c r="I32" s="46">
        <v>4</v>
      </c>
      <c r="J32" s="46" t="s">
        <v>74</v>
      </c>
      <c r="K32" s="46" t="s">
        <v>56</v>
      </c>
      <c r="L32" s="46" t="s">
        <v>9</v>
      </c>
      <c r="M32" s="46" t="s">
        <v>199</v>
      </c>
      <c r="N32" s="46">
        <v>7</v>
      </c>
      <c r="O32" s="46" t="s">
        <v>9</v>
      </c>
      <c r="P32" s="46" t="s">
        <v>9</v>
      </c>
      <c r="Q32" s="46" t="s">
        <v>1422</v>
      </c>
      <c r="R32" s="46">
        <v>3</v>
      </c>
      <c r="S32" s="46">
        <v>573</v>
      </c>
      <c r="T32" s="46" t="s">
        <v>17</v>
      </c>
      <c r="U32" s="133">
        <v>40</v>
      </c>
      <c r="V32" s="134" t="s">
        <v>9</v>
      </c>
      <c r="W32" s="134" t="s">
        <v>9</v>
      </c>
      <c r="X32" s="46" t="s">
        <v>9</v>
      </c>
      <c r="Y32" s="46" t="s">
        <v>9</v>
      </c>
      <c r="Z32" s="46" t="s">
        <v>9</v>
      </c>
      <c r="AA32" s="46" t="s">
        <v>9</v>
      </c>
      <c r="AB32" s="46" t="s">
        <v>9</v>
      </c>
      <c r="AC32" s="46" t="s">
        <v>1298</v>
      </c>
      <c r="AD32" s="46">
        <v>2000</v>
      </c>
      <c r="AE32" s="46" t="s">
        <v>180</v>
      </c>
      <c r="AF32" s="46" t="s">
        <v>112</v>
      </c>
      <c r="AG32" s="46" t="s">
        <v>181</v>
      </c>
      <c r="AH32" s="46" t="s">
        <v>45</v>
      </c>
      <c r="AI32" s="124" t="str">
        <f t="shared" si="0"/>
        <v>Narayanan, S., 2000</v>
      </c>
      <c r="AJ32" s="137"/>
      <c r="AK32" s="120"/>
      <c r="AL32" s="7"/>
      <c r="AM32" s="7"/>
      <c r="AN32" s="7"/>
      <c r="AO32" s="7"/>
    </row>
    <row r="33" spans="1:41" s="5" customFormat="1" ht="27.6" x14ac:dyDescent="0.3">
      <c r="A33" s="46" t="s">
        <v>6</v>
      </c>
      <c r="B33" s="46">
        <v>1</v>
      </c>
      <c r="C33" s="46" t="s">
        <v>9</v>
      </c>
      <c r="D33" s="46">
        <v>182</v>
      </c>
      <c r="E33" s="46" t="s">
        <v>156</v>
      </c>
      <c r="F33" s="46" t="s">
        <v>716</v>
      </c>
      <c r="G33" s="46" t="s">
        <v>9</v>
      </c>
      <c r="H33" s="46">
        <v>973</v>
      </c>
      <c r="I33" s="46">
        <v>4</v>
      </c>
      <c r="J33" s="46" t="s">
        <v>74</v>
      </c>
      <c r="K33" s="46" t="s">
        <v>56</v>
      </c>
      <c r="L33" s="46" t="s">
        <v>9</v>
      </c>
      <c r="M33" s="46" t="s">
        <v>199</v>
      </c>
      <c r="N33" s="46">
        <v>7</v>
      </c>
      <c r="O33" s="46" t="s">
        <v>9</v>
      </c>
      <c r="P33" s="46" t="s">
        <v>9</v>
      </c>
      <c r="Q33" s="46" t="s">
        <v>1422</v>
      </c>
      <c r="R33" s="46">
        <v>3</v>
      </c>
      <c r="S33" s="46">
        <v>573</v>
      </c>
      <c r="T33" s="46" t="s">
        <v>17</v>
      </c>
      <c r="U33" s="133">
        <v>39</v>
      </c>
      <c r="V33" s="134" t="s">
        <v>9</v>
      </c>
      <c r="W33" s="134" t="s">
        <v>9</v>
      </c>
      <c r="X33" s="46" t="s">
        <v>9</v>
      </c>
      <c r="Y33" s="46" t="s">
        <v>9</v>
      </c>
      <c r="Z33" s="46" t="s">
        <v>9</v>
      </c>
      <c r="AA33" s="46" t="s">
        <v>9</v>
      </c>
      <c r="AB33" s="46" t="s">
        <v>9</v>
      </c>
      <c r="AC33" s="46" t="s">
        <v>1298</v>
      </c>
      <c r="AD33" s="46">
        <v>2000</v>
      </c>
      <c r="AE33" s="46" t="s">
        <v>180</v>
      </c>
      <c r="AF33" s="46" t="s">
        <v>112</v>
      </c>
      <c r="AG33" s="46" t="s">
        <v>181</v>
      </c>
      <c r="AH33" s="46" t="s">
        <v>45</v>
      </c>
      <c r="AI33" s="124" t="str">
        <f t="shared" si="0"/>
        <v>Narayanan, S., 2000</v>
      </c>
      <c r="AJ33" s="137"/>
      <c r="AK33" s="120"/>
      <c r="AL33" s="4"/>
      <c r="AM33" s="4"/>
      <c r="AN33" s="4"/>
      <c r="AO33" s="4"/>
    </row>
    <row r="34" spans="1:41" s="8" customFormat="1" ht="27.6" x14ac:dyDescent="0.3">
      <c r="A34" s="46" t="s">
        <v>6</v>
      </c>
      <c r="B34" s="46">
        <v>1</v>
      </c>
      <c r="C34" s="46" t="s">
        <v>9</v>
      </c>
      <c r="D34" s="46">
        <v>190</v>
      </c>
      <c r="E34" s="46" t="s">
        <v>156</v>
      </c>
      <c r="F34" s="46" t="s">
        <v>717</v>
      </c>
      <c r="G34" s="46" t="s">
        <v>9</v>
      </c>
      <c r="H34" s="46">
        <v>973</v>
      </c>
      <c r="I34" s="46">
        <v>4</v>
      </c>
      <c r="J34" s="46" t="s">
        <v>74</v>
      </c>
      <c r="K34" s="46" t="s">
        <v>56</v>
      </c>
      <c r="L34" s="46" t="s">
        <v>9</v>
      </c>
      <c r="M34" s="46" t="s">
        <v>199</v>
      </c>
      <c r="N34" s="46">
        <v>7</v>
      </c>
      <c r="O34" s="46" t="s">
        <v>9</v>
      </c>
      <c r="P34" s="46" t="s">
        <v>9</v>
      </c>
      <c r="Q34" s="46" t="s">
        <v>1422</v>
      </c>
      <c r="R34" s="46">
        <v>3</v>
      </c>
      <c r="S34" s="46">
        <v>573</v>
      </c>
      <c r="T34" s="46" t="s">
        <v>17</v>
      </c>
      <c r="U34" s="133">
        <v>44</v>
      </c>
      <c r="V34" s="134" t="s">
        <v>9</v>
      </c>
      <c r="W34" s="134" t="s">
        <v>9</v>
      </c>
      <c r="X34" s="46" t="s">
        <v>9</v>
      </c>
      <c r="Y34" s="46" t="s">
        <v>9</v>
      </c>
      <c r="Z34" s="46" t="s">
        <v>9</v>
      </c>
      <c r="AA34" s="46" t="s">
        <v>9</v>
      </c>
      <c r="AB34" s="46" t="s">
        <v>9</v>
      </c>
      <c r="AC34" s="46" t="s">
        <v>1298</v>
      </c>
      <c r="AD34" s="46">
        <v>2000</v>
      </c>
      <c r="AE34" s="46" t="s">
        <v>180</v>
      </c>
      <c r="AF34" s="46" t="s">
        <v>112</v>
      </c>
      <c r="AG34" s="46" t="s">
        <v>181</v>
      </c>
      <c r="AH34" s="46" t="s">
        <v>45</v>
      </c>
      <c r="AI34" s="124" t="str">
        <f t="shared" si="0"/>
        <v>Narayanan, S., 2000</v>
      </c>
      <c r="AJ34" s="137"/>
      <c r="AK34" s="120"/>
      <c r="AL34" s="7"/>
      <c r="AM34" s="7"/>
      <c r="AN34" s="7"/>
      <c r="AO34" s="7"/>
    </row>
    <row r="35" spans="1:41" s="8" customFormat="1" x14ac:dyDescent="0.3">
      <c r="A35" s="46" t="s">
        <v>1996</v>
      </c>
      <c r="B35" s="46">
        <v>1</v>
      </c>
      <c r="C35" s="46" t="s">
        <v>9</v>
      </c>
      <c r="D35" s="46" t="s">
        <v>9</v>
      </c>
      <c r="E35" s="118" t="s">
        <v>1414</v>
      </c>
      <c r="F35" s="46" t="s">
        <v>718</v>
      </c>
      <c r="G35" s="46" t="s">
        <v>720</v>
      </c>
      <c r="H35" s="46" t="s">
        <v>9</v>
      </c>
      <c r="I35" s="46" t="s">
        <v>9</v>
      </c>
      <c r="J35" s="46" t="s">
        <v>28</v>
      </c>
      <c r="K35" s="46" t="s">
        <v>90</v>
      </c>
      <c r="L35" s="138">
        <v>10</v>
      </c>
      <c r="M35" s="46" t="s">
        <v>89</v>
      </c>
      <c r="N35" s="46">
        <v>8</v>
      </c>
      <c r="O35" s="46">
        <v>1</v>
      </c>
      <c r="P35" s="46">
        <v>773</v>
      </c>
      <c r="Q35" s="46" t="s">
        <v>9</v>
      </c>
      <c r="R35" s="139" t="s">
        <v>9</v>
      </c>
      <c r="S35" s="46" t="s">
        <v>9</v>
      </c>
      <c r="T35" s="46" t="s">
        <v>182</v>
      </c>
      <c r="U35" s="46">
        <v>42.44</v>
      </c>
      <c r="V35" s="134" t="s">
        <v>9</v>
      </c>
      <c r="W35" s="134" t="s">
        <v>9</v>
      </c>
      <c r="X35" s="46" t="s">
        <v>9</v>
      </c>
      <c r="Y35" s="46" t="s">
        <v>9</v>
      </c>
      <c r="Z35" s="46" t="s">
        <v>9</v>
      </c>
      <c r="AA35" s="46" t="s">
        <v>9</v>
      </c>
      <c r="AB35" s="46" t="s">
        <v>9</v>
      </c>
      <c r="AC35" s="46" t="s">
        <v>896</v>
      </c>
      <c r="AD35" s="46">
        <v>2000</v>
      </c>
      <c r="AE35" s="46" t="s">
        <v>1052</v>
      </c>
      <c r="AF35" s="46" t="s">
        <v>183</v>
      </c>
      <c r="AG35" s="46" t="s">
        <v>895</v>
      </c>
      <c r="AH35" s="46" t="s">
        <v>62</v>
      </c>
      <c r="AI35" s="124" t="str">
        <f t="shared" si="0"/>
        <v>Kim, D.H., 2000</v>
      </c>
      <c r="AJ35" s="135"/>
      <c r="AK35" s="120"/>
      <c r="AL35" s="7"/>
      <c r="AM35" s="7"/>
      <c r="AN35" s="7"/>
      <c r="AO35" s="7"/>
    </row>
    <row r="36" spans="1:41" x14ac:dyDescent="0.3">
      <c r="A36" s="46" t="s">
        <v>1996</v>
      </c>
      <c r="B36" s="46">
        <v>1</v>
      </c>
      <c r="C36" s="46" t="s">
        <v>9</v>
      </c>
      <c r="D36" s="46" t="s">
        <v>9</v>
      </c>
      <c r="E36" s="118" t="s">
        <v>1414</v>
      </c>
      <c r="F36" s="46" t="s">
        <v>718</v>
      </c>
      <c r="G36" s="46" t="s">
        <v>719</v>
      </c>
      <c r="H36" s="46" t="s">
        <v>9</v>
      </c>
      <c r="I36" s="46" t="s">
        <v>9</v>
      </c>
      <c r="J36" s="46" t="s">
        <v>28</v>
      </c>
      <c r="K36" s="46" t="s">
        <v>90</v>
      </c>
      <c r="L36" s="138">
        <v>4</v>
      </c>
      <c r="M36" s="46" t="s">
        <v>89</v>
      </c>
      <c r="N36" s="46">
        <v>8</v>
      </c>
      <c r="O36" s="46">
        <v>1</v>
      </c>
      <c r="P36" s="46">
        <v>773</v>
      </c>
      <c r="Q36" s="46" t="s">
        <v>9</v>
      </c>
      <c r="R36" s="139" t="s">
        <v>9</v>
      </c>
      <c r="S36" s="46" t="s">
        <v>9</v>
      </c>
      <c r="T36" s="46" t="s">
        <v>182</v>
      </c>
      <c r="U36" s="46">
        <v>12.23</v>
      </c>
      <c r="V36" s="134" t="s">
        <v>9</v>
      </c>
      <c r="W36" s="134" t="s">
        <v>9</v>
      </c>
      <c r="X36" s="46" t="s">
        <v>9</v>
      </c>
      <c r="Y36" s="46" t="s">
        <v>9</v>
      </c>
      <c r="Z36" s="46" t="s">
        <v>9</v>
      </c>
      <c r="AA36" s="46" t="s">
        <v>9</v>
      </c>
      <c r="AB36" s="46" t="s">
        <v>9</v>
      </c>
      <c r="AC36" s="46" t="s">
        <v>896</v>
      </c>
      <c r="AD36" s="46">
        <v>2000</v>
      </c>
      <c r="AE36" s="46" t="s">
        <v>1052</v>
      </c>
      <c r="AF36" s="46" t="s">
        <v>183</v>
      </c>
      <c r="AG36" s="46" t="s">
        <v>895</v>
      </c>
      <c r="AH36" s="46" t="s">
        <v>62</v>
      </c>
      <c r="AI36" s="124" t="str">
        <f t="shared" si="0"/>
        <v>Kim, D.H., 2000</v>
      </c>
      <c r="AJ36" s="135"/>
      <c r="AK36" s="120"/>
      <c r="AL36" s="2"/>
      <c r="AM36" s="2"/>
      <c r="AN36" s="2"/>
      <c r="AO36" s="2"/>
    </row>
    <row r="37" spans="1:41" x14ac:dyDescent="0.3">
      <c r="A37" s="46" t="s">
        <v>14</v>
      </c>
      <c r="B37" s="46" t="s">
        <v>9</v>
      </c>
      <c r="C37" s="46" t="s">
        <v>184</v>
      </c>
      <c r="D37" s="46" t="s">
        <v>9</v>
      </c>
      <c r="E37" s="118" t="s">
        <v>1414</v>
      </c>
      <c r="F37" s="46" t="s">
        <v>185</v>
      </c>
      <c r="G37" s="46" t="s">
        <v>9</v>
      </c>
      <c r="H37" s="46">
        <v>823</v>
      </c>
      <c r="I37" s="46">
        <v>16</v>
      </c>
      <c r="J37" s="46" t="s">
        <v>10</v>
      </c>
      <c r="K37" s="46" t="s">
        <v>16</v>
      </c>
      <c r="L37" s="46" t="s">
        <v>9</v>
      </c>
      <c r="M37" s="46" t="s">
        <v>199</v>
      </c>
      <c r="N37" s="132">
        <v>8.8000000000000007</v>
      </c>
      <c r="O37" s="46">
        <v>2</v>
      </c>
      <c r="P37" s="46">
        <v>773</v>
      </c>
      <c r="Q37" s="46" t="s">
        <v>1422</v>
      </c>
      <c r="R37" s="46">
        <v>1</v>
      </c>
      <c r="S37" s="46">
        <v>773</v>
      </c>
      <c r="T37" s="46" t="s">
        <v>95</v>
      </c>
      <c r="U37" s="133">
        <v>36</v>
      </c>
      <c r="V37" s="134" t="s">
        <v>9</v>
      </c>
      <c r="W37" s="134" t="s">
        <v>9</v>
      </c>
      <c r="X37" s="46" t="s">
        <v>9</v>
      </c>
      <c r="Y37" s="46" t="s">
        <v>9</v>
      </c>
      <c r="Z37" s="46" t="s">
        <v>9</v>
      </c>
      <c r="AA37" s="46" t="s">
        <v>9</v>
      </c>
      <c r="AB37" s="46" t="s">
        <v>9</v>
      </c>
      <c r="AC37" s="46" t="s">
        <v>1366</v>
      </c>
      <c r="AD37" s="46">
        <v>2000</v>
      </c>
      <c r="AE37" s="46" t="s">
        <v>1721</v>
      </c>
      <c r="AF37" s="46" t="s">
        <v>19</v>
      </c>
      <c r="AG37" s="46" t="s">
        <v>186</v>
      </c>
      <c r="AH37" s="46" t="s">
        <v>21</v>
      </c>
      <c r="AI37" s="124" t="str">
        <f t="shared" si="0"/>
        <v>Noronha, F.B., 2000</v>
      </c>
      <c r="AJ37" s="135"/>
      <c r="AK37" s="120" t="s">
        <v>897</v>
      </c>
      <c r="AL37" s="2"/>
      <c r="AM37" s="2"/>
      <c r="AN37" s="2"/>
      <c r="AO37" s="2"/>
    </row>
    <row r="38" spans="1:41" x14ac:dyDescent="0.3">
      <c r="A38" s="46" t="s">
        <v>14</v>
      </c>
      <c r="B38" s="46" t="s">
        <v>9</v>
      </c>
      <c r="C38" s="46" t="s">
        <v>187</v>
      </c>
      <c r="D38" s="46" t="s">
        <v>9</v>
      </c>
      <c r="E38" s="46" t="s">
        <v>188</v>
      </c>
      <c r="F38" s="46" t="s">
        <v>724</v>
      </c>
      <c r="G38" s="46" t="s">
        <v>9</v>
      </c>
      <c r="H38" s="46">
        <v>823</v>
      </c>
      <c r="I38" s="46">
        <v>16</v>
      </c>
      <c r="J38" s="46" t="s">
        <v>10</v>
      </c>
      <c r="K38" s="46" t="s">
        <v>16</v>
      </c>
      <c r="L38" s="46" t="s">
        <v>9</v>
      </c>
      <c r="M38" s="46" t="s">
        <v>199</v>
      </c>
      <c r="N38" s="46" t="s">
        <v>9</v>
      </c>
      <c r="O38" s="46">
        <v>2</v>
      </c>
      <c r="P38" s="46">
        <v>773</v>
      </c>
      <c r="Q38" s="46" t="s">
        <v>1422</v>
      </c>
      <c r="R38" s="46">
        <v>1</v>
      </c>
      <c r="S38" s="46">
        <v>773</v>
      </c>
      <c r="T38" s="46" t="s">
        <v>95</v>
      </c>
      <c r="U38" s="133">
        <v>5</v>
      </c>
      <c r="V38" s="134" t="s">
        <v>9</v>
      </c>
      <c r="W38" s="134" t="s">
        <v>9</v>
      </c>
      <c r="X38" s="46" t="s">
        <v>9</v>
      </c>
      <c r="Y38" s="46" t="s">
        <v>9</v>
      </c>
      <c r="Z38" s="46" t="s">
        <v>9</v>
      </c>
      <c r="AA38" s="46" t="s">
        <v>9</v>
      </c>
      <c r="AB38" s="46" t="s">
        <v>9</v>
      </c>
      <c r="AC38" s="46" t="s">
        <v>1366</v>
      </c>
      <c r="AD38" s="46">
        <v>2000</v>
      </c>
      <c r="AE38" s="46" t="s">
        <v>1721</v>
      </c>
      <c r="AF38" s="46" t="s">
        <v>19</v>
      </c>
      <c r="AG38" s="46" t="s">
        <v>186</v>
      </c>
      <c r="AH38" s="46" t="s">
        <v>21</v>
      </c>
      <c r="AI38" s="124" t="str">
        <f t="shared" si="0"/>
        <v>Noronha, F.B., 2000</v>
      </c>
      <c r="AJ38" s="137"/>
      <c r="AK38" s="120"/>
      <c r="AL38" s="2"/>
      <c r="AM38" s="2"/>
      <c r="AN38" s="2"/>
      <c r="AO38" s="2"/>
    </row>
    <row r="39" spans="1:41" x14ac:dyDescent="0.3">
      <c r="A39" s="46" t="s">
        <v>14</v>
      </c>
      <c r="B39" s="46" t="s">
        <v>9</v>
      </c>
      <c r="C39" s="136">
        <v>1.03</v>
      </c>
      <c r="D39" s="46" t="s">
        <v>9</v>
      </c>
      <c r="E39" s="46" t="s">
        <v>189</v>
      </c>
      <c r="F39" s="46" t="s">
        <v>721</v>
      </c>
      <c r="G39" s="46" t="s">
        <v>9</v>
      </c>
      <c r="H39" s="46">
        <v>823</v>
      </c>
      <c r="I39" s="46">
        <v>16</v>
      </c>
      <c r="J39" s="46" t="s">
        <v>10</v>
      </c>
      <c r="K39" s="46" t="s">
        <v>16</v>
      </c>
      <c r="L39" s="46" t="s">
        <v>9</v>
      </c>
      <c r="M39" s="46" t="s">
        <v>199</v>
      </c>
      <c r="N39" s="46" t="s">
        <v>9</v>
      </c>
      <c r="O39" s="46">
        <v>2</v>
      </c>
      <c r="P39" s="46">
        <v>773</v>
      </c>
      <c r="Q39" s="46" t="s">
        <v>1422</v>
      </c>
      <c r="R39" s="46">
        <v>1</v>
      </c>
      <c r="S39" s="46">
        <v>773</v>
      </c>
      <c r="T39" s="46" t="s">
        <v>95</v>
      </c>
      <c r="U39" s="133">
        <v>37</v>
      </c>
      <c r="V39" s="134" t="s">
        <v>9</v>
      </c>
      <c r="W39" s="134" t="s">
        <v>9</v>
      </c>
      <c r="X39" s="46" t="s">
        <v>9</v>
      </c>
      <c r="Y39" s="46" t="s">
        <v>9</v>
      </c>
      <c r="Z39" s="46" t="s">
        <v>9</v>
      </c>
      <c r="AA39" s="46" t="s">
        <v>9</v>
      </c>
      <c r="AB39" s="46" t="s">
        <v>9</v>
      </c>
      <c r="AC39" s="46" t="s">
        <v>1366</v>
      </c>
      <c r="AD39" s="46">
        <v>2000</v>
      </c>
      <c r="AE39" s="46" t="s">
        <v>1721</v>
      </c>
      <c r="AF39" s="46" t="s">
        <v>19</v>
      </c>
      <c r="AG39" s="46" t="s">
        <v>186</v>
      </c>
      <c r="AH39" s="46" t="s">
        <v>21</v>
      </c>
      <c r="AI39" s="124" t="str">
        <f t="shared" si="0"/>
        <v>Noronha, F.B., 2000</v>
      </c>
      <c r="AJ39" s="137"/>
      <c r="AK39" s="120"/>
      <c r="AL39" s="2"/>
      <c r="AM39" s="2"/>
      <c r="AN39" s="2"/>
      <c r="AO39" s="2"/>
    </row>
    <row r="40" spans="1:41" x14ac:dyDescent="0.3">
      <c r="A40" s="46" t="s">
        <v>14</v>
      </c>
      <c r="B40" s="46" t="s">
        <v>9</v>
      </c>
      <c r="C40" s="46" t="s">
        <v>190</v>
      </c>
      <c r="D40" s="46" t="s">
        <v>9</v>
      </c>
      <c r="E40" s="46" t="s">
        <v>189</v>
      </c>
      <c r="F40" s="46" t="s">
        <v>722</v>
      </c>
      <c r="G40" s="46" t="s">
        <v>9</v>
      </c>
      <c r="H40" s="46">
        <v>823</v>
      </c>
      <c r="I40" s="46">
        <v>16</v>
      </c>
      <c r="J40" s="46" t="s">
        <v>10</v>
      </c>
      <c r="K40" s="46" t="s">
        <v>16</v>
      </c>
      <c r="L40" s="46" t="s">
        <v>9</v>
      </c>
      <c r="M40" s="46" t="s">
        <v>199</v>
      </c>
      <c r="N40" s="46" t="s">
        <v>9</v>
      </c>
      <c r="O40" s="46">
        <v>2</v>
      </c>
      <c r="P40" s="46">
        <v>773</v>
      </c>
      <c r="Q40" s="46" t="s">
        <v>1422</v>
      </c>
      <c r="R40" s="46">
        <v>1</v>
      </c>
      <c r="S40" s="46">
        <v>773</v>
      </c>
      <c r="T40" s="46" t="s">
        <v>95</v>
      </c>
      <c r="U40" s="133">
        <v>28</v>
      </c>
      <c r="V40" s="134" t="s">
        <v>9</v>
      </c>
      <c r="W40" s="134" t="s">
        <v>9</v>
      </c>
      <c r="X40" s="46" t="s">
        <v>9</v>
      </c>
      <c r="Y40" s="46" t="s">
        <v>9</v>
      </c>
      <c r="Z40" s="46" t="s">
        <v>9</v>
      </c>
      <c r="AA40" s="46" t="s">
        <v>9</v>
      </c>
      <c r="AB40" s="46" t="s">
        <v>9</v>
      </c>
      <c r="AC40" s="46" t="s">
        <v>1366</v>
      </c>
      <c r="AD40" s="46">
        <v>2000</v>
      </c>
      <c r="AE40" s="46" t="s">
        <v>1721</v>
      </c>
      <c r="AF40" s="46" t="s">
        <v>19</v>
      </c>
      <c r="AG40" s="46" t="s">
        <v>186</v>
      </c>
      <c r="AH40" s="46" t="s">
        <v>21</v>
      </c>
      <c r="AI40" s="124" t="str">
        <f t="shared" si="0"/>
        <v>Noronha, F.B., 2000</v>
      </c>
      <c r="AJ40" s="137"/>
      <c r="AK40" s="120"/>
      <c r="AL40" s="2"/>
      <c r="AM40" s="2"/>
      <c r="AN40" s="2"/>
      <c r="AO40" s="2"/>
    </row>
    <row r="41" spans="1:41" x14ac:dyDescent="0.3">
      <c r="A41" s="46" t="s">
        <v>14</v>
      </c>
      <c r="B41" s="46" t="s">
        <v>9</v>
      </c>
      <c r="C41" s="136">
        <v>1.1000000000000001</v>
      </c>
      <c r="D41" s="46" t="s">
        <v>9</v>
      </c>
      <c r="E41" s="46" t="s">
        <v>189</v>
      </c>
      <c r="F41" s="46" t="s">
        <v>723</v>
      </c>
      <c r="G41" s="46" t="s">
        <v>9</v>
      </c>
      <c r="H41" s="46">
        <v>823</v>
      </c>
      <c r="I41" s="46">
        <v>16</v>
      </c>
      <c r="J41" s="46" t="s">
        <v>10</v>
      </c>
      <c r="K41" s="46" t="s">
        <v>16</v>
      </c>
      <c r="L41" s="46" t="s">
        <v>9</v>
      </c>
      <c r="M41" s="46" t="s">
        <v>199</v>
      </c>
      <c r="N41" s="46" t="s">
        <v>9</v>
      </c>
      <c r="O41" s="46">
        <v>2</v>
      </c>
      <c r="P41" s="46">
        <v>773</v>
      </c>
      <c r="Q41" s="46" t="s">
        <v>1422</v>
      </c>
      <c r="R41" s="46">
        <v>1</v>
      </c>
      <c r="S41" s="46">
        <v>773</v>
      </c>
      <c r="T41" s="46" t="s">
        <v>95</v>
      </c>
      <c r="U41" s="133">
        <v>15</v>
      </c>
      <c r="V41" s="134" t="s">
        <v>9</v>
      </c>
      <c r="W41" s="134" t="s">
        <v>9</v>
      </c>
      <c r="X41" s="46" t="s">
        <v>9</v>
      </c>
      <c r="Y41" s="46" t="s">
        <v>9</v>
      </c>
      <c r="Z41" s="46" t="s">
        <v>9</v>
      </c>
      <c r="AA41" s="46" t="s">
        <v>9</v>
      </c>
      <c r="AB41" s="46" t="s">
        <v>9</v>
      </c>
      <c r="AC41" s="46" t="s">
        <v>1366</v>
      </c>
      <c r="AD41" s="46">
        <v>2000</v>
      </c>
      <c r="AE41" s="46" t="s">
        <v>1721</v>
      </c>
      <c r="AF41" s="46" t="s">
        <v>19</v>
      </c>
      <c r="AG41" s="46" t="s">
        <v>186</v>
      </c>
      <c r="AH41" s="46" t="s">
        <v>21</v>
      </c>
      <c r="AI41" s="124" t="str">
        <f t="shared" si="0"/>
        <v>Noronha, F.B., 2000</v>
      </c>
      <c r="AJ41" s="137"/>
      <c r="AK41" s="120"/>
      <c r="AL41" s="2"/>
      <c r="AM41" s="2"/>
      <c r="AN41" s="2"/>
      <c r="AO41" s="2"/>
    </row>
    <row r="42" spans="1:41" x14ac:dyDescent="0.3">
      <c r="A42" s="46" t="s">
        <v>14</v>
      </c>
      <c r="B42" s="46" t="s">
        <v>9</v>
      </c>
      <c r="C42" s="46" t="s">
        <v>47</v>
      </c>
      <c r="D42" s="46" t="s">
        <v>9</v>
      </c>
      <c r="E42" s="46" t="s">
        <v>189</v>
      </c>
      <c r="F42" s="46" t="s">
        <v>725</v>
      </c>
      <c r="G42" s="46" t="s">
        <v>9</v>
      </c>
      <c r="H42" s="46">
        <v>823</v>
      </c>
      <c r="I42" s="46">
        <v>16</v>
      </c>
      <c r="J42" s="46" t="s">
        <v>10</v>
      </c>
      <c r="K42" s="46" t="s">
        <v>16</v>
      </c>
      <c r="L42" s="46" t="s">
        <v>9</v>
      </c>
      <c r="M42" s="46" t="s">
        <v>199</v>
      </c>
      <c r="N42" s="46" t="s">
        <v>9</v>
      </c>
      <c r="O42" s="46">
        <v>2</v>
      </c>
      <c r="P42" s="46">
        <v>773</v>
      </c>
      <c r="Q42" s="46" t="s">
        <v>1422</v>
      </c>
      <c r="R42" s="46">
        <v>1</v>
      </c>
      <c r="S42" s="46">
        <v>773</v>
      </c>
      <c r="T42" s="46" t="s">
        <v>95</v>
      </c>
      <c r="U42" s="133">
        <v>7</v>
      </c>
      <c r="V42" s="134" t="s">
        <v>9</v>
      </c>
      <c r="W42" s="134" t="s">
        <v>9</v>
      </c>
      <c r="X42" s="46" t="s">
        <v>9</v>
      </c>
      <c r="Y42" s="46" t="s">
        <v>9</v>
      </c>
      <c r="Z42" s="46" t="s">
        <v>9</v>
      </c>
      <c r="AA42" s="46" t="s">
        <v>9</v>
      </c>
      <c r="AB42" s="46" t="s">
        <v>9</v>
      </c>
      <c r="AC42" s="46" t="s">
        <v>1366</v>
      </c>
      <c r="AD42" s="46">
        <v>2000</v>
      </c>
      <c r="AE42" s="46" t="s">
        <v>1721</v>
      </c>
      <c r="AF42" s="46" t="s">
        <v>19</v>
      </c>
      <c r="AG42" s="46" t="s">
        <v>186</v>
      </c>
      <c r="AH42" s="46" t="s">
        <v>21</v>
      </c>
      <c r="AI42" s="124" t="str">
        <f t="shared" si="0"/>
        <v>Noronha, F.B., 2000</v>
      </c>
      <c r="AJ42" s="137"/>
      <c r="AK42" s="120"/>
      <c r="AL42" s="2"/>
      <c r="AM42" s="2"/>
      <c r="AN42" s="2"/>
      <c r="AO42" s="2"/>
    </row>
    <row r="43" spans="1:41" s="8" customFormat="1" ht="27.6" x14ac:dyDescent="0.3">
      <c r="A43" s="46" t="s">
        <v>6</v>
      </c>
      <c r="B43" s="46" t="s">
        <v>77</v>
      </c>
      <c r="C43" s="46" t="s">
        <v>9</v>
      </c>
      <c r="D43" s="46">
        <v>46</v>
      </c>
      <c r="E43" s="46" t="s">
        <v>37</v>
      </c>
      <c r="F43" s="46" t="s">
        <v>898</v>
      </c>
      <c r="G43" s="46" t="s">
        <v>9</v>
      </c>
      <c r="H43" s="46" t="s">
        <v>9</v>
      </c>
      <c r="I43" s="46" t="s">
        <v>9</v>
      </c>
      <c r="J43" s="46" t="s">
        <v>10</v>
      </c>
      <c r="K43" s="46" t="s">
        <v>9</v>
      </c>
      <c r="L43" s="46" t="s">
        <v>9</v>
      </c>
      <c r="M43" s="46" t="s">
        <v>199</v>
      </c>
      <c r="N43" s="132">
        <v>6</v>
      </c>
      <c r="O43" s="46">
        <v>2</v>
      </c>
      <c r="P43" s="46">
        <v>723</v>
      </c>
      <c r="Q43" s="46" t="s">
        <v>1422</v>
      </c>
      <c r="R43" s="46">
        <v>2</v>
      </c>
      <c r="S43" s="46">
        <v>723</v>
      </c>
      <c r="T43" s="46" t="s">
        <v>726</v>
      </c>
      <c r="U43" s="136">
        <v>31</v>
      </c>
      <c r="V43" s="134" t="s">
        <v>9</v>
      </c>
      <c r="W43" s="134" t="s">
        <v>9</v>
      </c>
      <c r="X43" s="46" t="s">
        <v>9</v>
      </c>
      <c r="Y43" s="134" t="s">
        <v>9</v>
      </c>
      <c r="Z43" s="46" t="s">
        <v>9</v>
      </c>
      <c r="AA43" s="134" t="s">
        <v>9</v>
      </c>
      <c r="AB43" s="46" t="s">
        <v>9</v>
      </c>
      <c r="AC43" s="46" t="s">
        <v>899</v>
      </c>
      <c r="AD43" s="46">
        <v>2000</v>
      </c>
      <c r="AE43" s="46" t="s">
        <v>1722</v>
      </c>
      <c r="AF43" s="46" t="s">
        <v>71</v>
      </c>
      <c r="AG43" s="46" t="s">
        <v>191</v>
      </c>
      <c r="AH43" s="46" t="s">
        <v>45</v>
      </c>
      <c r="AI43" s="124" t="str">
        <f t="shared" si="0"/>
        <v>Taguchi, J., 2000</v>
      </c>
      <c r="AJ43" s="135"/>
      <c r="AK43" s="120" t="s">
        <v>841</v>
      </c>
      <c r="AL43" s="7"/>
      <c r="AM43" s="7"/>
      <c r="AN43" s="7"/>
      <c r="AO43" s="7"/>
    </row>
    <row r="44" spans="1:41" s="8" customFormat="1" ht="27.6" x14ac:dyDescent="0.3">
      <c r="A44" s="46" t="s">
        <v>6</v>
      </c>
      <c r="B44" s="46" t="s">
        <v>38</v>
      </c>
      <c r="C44" s="46" t="s">
        <v>9</v>
      </c>
      <c r="D44" s="46">
        <v>46</v>
      </c>
      <c r="E44" s="46" t="s">
        <v>37</v>
      </c>
      <c r="F44" s="46" t="s">
        <v>898</v>
      </c>
      <c r="G44" s="46" t="s">
        <v>9</v>
      </c>
      <c r="H44" s="46" t="s">
        <v>9</v>
      </c>
      <c r="I44" s="46" t="s">
        <v>9</v>
      </c>
      <c r="J44" s="46" t="s">
        <v>10</v>
      </c>
      <c r="K44" s="46" t="s">
        <v>9</v>
      </c>
      <c r="L44" s="46" t="s">
        <v>9</v>
      </c>
      <c r="M44" s="46" t="s">
        <v>199</v>
      </c>
      <c r="N44" s="132">
        <v>6</v>
      </c>
      <c r="O44" s="46">
        <v>2</v>
      </c>
      <c r="P44" s="46">
        <v>723</v>
      </c>
      <c r="Q44" s="46" t="s">
        <v>1422</v>
      </c>
      <c r="R44" s="46">
        <v>2</v>
      </c>
      <c r="S44" s="46">
        <v>723</v>
      </c>
      <c r="T44" s="46" t="s">
        <v>726</v>
      </c>
      <c r="U44" s="136">
        <v>19</v>
      </c>
      <c r="V44" s="134" t="s">
        <v>9</v>
      </c>
      <c r="W44" s="134" t="s">
        <v>9</v>
      </c>
      <c r="X44" s="46" t="s">
        <v>9</v>
      </c>
      <c r="Y44" s="134" t="s">
        <v>9</v>
      </c>
      <c r="Z44" s="46" t="s">
        <v>9</v>
      </c>
      <c r="AA44" s="134" t="s">
        <v>9</v>
      </c>
      <c r="AB44" s="46" t="s">
        <v>9</v>
      </c>
      <c r="AC44" s="46" t="s">
        <v>899</v>
      </c>
      <c r="AD44" s="46">
        <v>2000</v>
      </c>
      <c r="AE44" s="46" t="s">
        <v>1722</v>
      </c>
      <c r="AF44" s="46" t="s">
        <v>71</v>
      </c>
      <c r="AG44" s="46" t="s">
        <v>191</v>
      </c>
      <c r="AH44" s="46" t="s">
        <v>45</v>
      </c>
      <c r="AI44" s="124" t="str">
        <f t="shared" si="0"/>
        <v>Taguchi, J., 2000</v>
      </c>
      <c r="AJ44" s="135"/>
      <c r="AK44" s="120" t="s">
        <v>841</v>
      </c>
      <c r="AL44" s="7"/>
      <c r="AM44" s="7"/>
      <c r="AN44" s="7"/>
      <c r="AO44" s="7"/>
    </row>
    <row r="45" spans="1:41" s="8" customFormat="1" ht="27.6" x14ac:dyDescent="0.3">
      <c r="A45" s="46" t="s">
        <v>6</v>
      </c>
      <c r="B45" s="46">
        <v>1</v>
      </c>
      <c r="C45" s="46" t="s">
        <v>9</v>
      </c>
      <c r="D45" s="46">
        <v>46</v>
      </c>
      <c r="E45" s="46" t="s">
        <v>37</v>
      </c>
      <c r="F45" s="46" t="s">
        <v>898</v>
      </c>
      <c r="G45" s="46" t="s">
        <v>9</v>
      </c>
      <c r="H45" s="46" t="s">
        <v>9</v>
      </c>
      <c r="I45" s="46" t="s">
        <v>9</v>
      </c>
      <c r="J45" s="46" t="s">
        <v>10</v>
      </c>
      <c r="K45" s="46" t="s">
        <v>9</v>
      </c>
      <c r="L45" s="46" t="s">
        <v>9</v>
      </c>
      <c r="M45" s="46" t="s">
        <v>199</v>
      </c>
      <c r="N45" s="132">
        <v>6</v>
      </c>
      <c r="O45" s="46">
        <v>2</v>
      </c>
      <c r="P45" s="46">
        <v>723</v>
      </c>
      <c r="Q45" s="46" t="s">
        <v>1422</v>
      </c>
      <c r="R45" s="46">
        <v>2</v>
      </c>
      <c r="S45" s="46">
        <v>723</v>
      </c>
      <c r="T45" s="46" t="s">
        <v>726</v>
      </c>
      <c r="U45" s="136">
        <v>16</v>
      </c>
      <c r="V45" s="134" t="s">
        <v>9</v>
      </c>
      <c r="W45" s="134" t="s">
        <v>9</v>
      </c>
      <c r="X45" s="46" t="s">
        <v>9</v>
      </c>
      <c r="Y45" s="134" t="s">
        <v>9</v>
      </c>
      <c r="Z45" s="46" t="s">
        <v>9</v>
      </c>
      <c r="AA45" s="134" t="s">
        <v>9</v>
      </c>
      <c r="AB45" s="46" t="s">
        <v>9</v>
      </c>
      <c r="AC45" s="46" t="s">
        <v>899</v>
      </c>
      <c r="AD45" s="46">
        <v>2000</v>
      </c>
      <c r="AE45" s="46" t="s">
        <v>1722</v>
      </c>
      <c r="AF45" s="46" t="s">
        <v>71</v>
      </c>
      <c r="AG45" s="46" t="s">
        <v>191</v>
      </c>
      <c r="AH45" s="46" t="s">
        <v>45</v>
      </c>
      <c r="AI45" s="124" t="str">
        <f t="shared" si="0"/>
        <v>Taguchi, J., 2000</v>
      </c>
      <c r="AJ45" s="135"/>
      <c r="AK45" s="120" t="s">
        <v>841</v>
      </c>
      <c r="AL45" s="7"/>
      <c r="AM45" s="7"/>
      <c r="AN45" s="7"/>
      <c r="AO45" s="7"/>
    </row>
    <row r="46" spans="1:41" s="8" customFormat="1" ht="27.6" x14ac:dyDescent="0.3">
      <c r="A46" s="46" t="s">
        <v>6</v>
      </c>
      <c r="B46" s="46">
        <v>3</v>
      </c>
      <c r="C46" s="46" t="s">
        <v>9</v>
      </c>
      <c r="D46" s="46">
        <v>46</v>
      </c>
      <c r="E46" s="46" t="s">
        <v>37</v>
      </c>
      <c r="F46" s="46" t="s">
        <v>898</v>
      </c>
      <c r="G46" s="46" t="s">
        <v>9</v>
      </c>
      <c r="H46" s="46" t="s">
        <v>9</v>
      </c>
      <c r="I46" s="46" t="s">
        <v>9</v>
      </c>
      <c r="J46" s="46" t="s">
        <v>10</v>
      </c>
      <c r="K46" s="46" t="s">
        <v>9</v>
      </c>
      <c r="L46" s="46" t="s">
        <v>9</v>
      </c>
      <c r="M46" s="46" t="s">
        <v>199</v>
      </c>
      <c r="N46" s="132">
        <v>6</v>
      </c>
      <c r="O46" s="46">
        <v>2</v>
      </c>
      <c r="P46" s="46">
        <v>723</v>
      </c>
      <c r="Q46" s="46" t="s">
        <v>1422</v>
      </c>
      <c r="R46" s="46">
        <v>2</v>
      </c>
      <c r="S46" s="46">
        <v>723</v>
      </c>
      <c r="T46" s="46" t="s">
        <v>726</v>
      </c>
      <c r="U46" s="136">
        <v>20</v>
      </c>
      <c r="V46" s="134" t="s">
        <v>9</v>
      </c>
      <c r="W46" s="134" t="s">
        <v>9</v>
      </c>
      <c r="X46" s="46" t="s">
        <v>9</v>
      </c>
      <c r="Y46" s="134" t="s">
        <v>9</v>
      </c>
      <c r="Z46" s="46" t="s">
        <v>9</v>
      </c>
      <c r="AA46" s="134" t="s">
        <v>9</v>
      </c>
      <c r="AB46" s="46" t="s">
        <v>9</v>
      </c>
      <c r="AC46" s="46" t="s">
        <v>899</v>
      </c>
      <c r="AD46" s="46">
        <v>2000</v>
      </c>
      <c r="AE46" s="46" t="s">
        <v>1722</v>
      </c>
      <c r="AF46" s="46" t="s">
        <v>71</v>
      </c>
      <c r="AG46" s="46" t="s">
        <v>191</v>
      </c>
      <c r="AH46" s="46" t="s">
        <v>45</v>
      </c>
      <c r="AI46" s="124" t="str">
        <f t="shared" si="0"/>
        <v>Taguchi, J., 2000</v>
      </c>
      <c r="AJ46" s="135"/>
      <c r="AK46" s="120" t="s">
        <v>841</v>
      </c>
      <c r="AL46" s="7"/>
      <c r="AM46" s="7"/>
      <c r="AN46" s="7"/>
      <c r="AO46" s="7"/>
    </row>
    <row r="47" spans="1:41" s="8" customFormat="1" ht="27.6" x14ac:dyDescent="0.3">
      <c r="A47" s="46" t="s">
        <v>6</v>
      </c>
      <c r="B47" s="46">
        <v>5</v>
      </c>
      <c r="C47" s="46" t="s">
        <v>9</v>
      </c>
      <c r="D47" s="46">
        <v>46</v>
      </c>
      <c r="E47" s="46" t="s">
        <v>37</v>
      </c>
      <c r="F47" s="46" t="s">
        <v>898</v>
      </c>
      <c r="G47" s="46" t="s">
        <v>9</v>
      </c>
      <c r="H47" s="46" t="s">
        <v>9</v>
      </c>
      <c r="I47" s="46" t="s">
        <v>9</v>
      </c>
      <c r="J47" s="46" t="s">
        <v>10</v>
      </c>
      <c r="K47" s="46" t="s">
        <v>9</v>
      </c>
      <c r="L47" s="46" t="s">
        <v>9</v>
      </c>
      <c r="M47" s="46" t="s">
        <v>199</v>
      </c>
      <c r="N47" s="132">
        <v>6</v>
      </c>
      <c r="O47" s="46">
        <v>2</v>
      </c>
      <c r="P47" s="46">
        <v>723</v>
      </c>
      <c r="Q47" s="46" t="s">
        <v>1422</v>
      </c>
      <c r="R47" s="46">
        <v>2</v>
      </c>
      <c r="S47" s="46">
        <v>723</v>
      </c>
      <c r="T47" s="46" t="s">
        <v>726</v>
      </c>
      <c r="U47" s="136">
        <v>16</v>
      </c>
      <c r="V47" s="134" t="s">
        <v>9</v>
      </c>
      <c r="W47" s="134" t="s">
        <v>9</v>
      </c>
      <c r="X47" s="46" t="s">
        <v>9</v>
      </c>
      <c r="Y47" s="134" t="s">
        <v>9</v>
      </c>
      <c r="Z47" s="46" t="s">
        <v>9</v>
      </c>
      <c r="AA47" s="134" t="s">
        <v>9</v>
      </c>
      <c r="AB47" s="46" t="s">
        <v>9</v>
      </c>
      <c r="AC47" s="46" t="s">
        <v>899</v>
      </c>
      <c r="AD47" s="46">
        <v>2000</v>
      </c>
      <c r="AE47" s="46" t="s">
        <v>1722</v>
      </c>
      <c r="AF47" s="46" t="s">
        <v>71</v>
      </c>
      <c r="AG47" s="46" t="s">
        <v>191</v>
      </c>
      <c r="AH47" s="46" t="s">
        <v>45</v>
      </c>
      <c r="AI47" s="124" t="str">
        <f t="shared" si="0"/>
        <v>Taguchi, J., 2000</v>
      </c>
      <c r="AJ47" s="135"/>
      <c r="AK47" s="120" t="s">
        <v>841</v>
      </c>
      <c r="AL47" s="7"/>
      <c r="AM47" s="7"/>
      <c r="AN47" s="7"/>
      <c r="AO47" s="7"/>
    </row>
    <row r="48" spans="1:41" s="8" customFormat="1" ht="41.4" x14ac:dyDescent="0.3">
      <c r="A48" s="46" t="s">
        <v>6</v>
      </c>
      <c r="B48" s="46">
        <v>10</v>
      </c>
      <c r="C48" s="46" t="s">
        <v>9</v>
      </c>
      <c r="D48" s="46">
        <v>178</v>
      </c>
      <c r="E48" s="46" t="s">
        <v>22</v>
      </c>
      <c r="F48" s="46" t="s">
        <v>192</v>
      </c>
      <c r="G48" s="46" t="s">
        <v>9</v>
      </c>
      <c r="H48" s="46" t="s">
        <v>9</v>
      </c>
      <c r="I48" s="46" t="s">
        <v>9</v>
      </c>
      <c r="J48" s="46" t="s">
        <v>24</v>
      </c>
      <c r="K48" s="46" t="s">
        <v>56</v>
      </c>
      <c r="L48" s="46" t="s">
        <v>9</v>
      </c>
      <c r="M48" s="46" t="s">
        <v>199</v>
      </c>
      <c r="N48" s="132">
        <v>8.5</v>
      </c>
      <c r="O48" s="46">
        <v>5</v>
      </c>
      <c r="P48" s="46">
        <v>723</v>
      </c>
      <c r="Q48" s="46" t="s">
        <v>1422</v>
      </c>
      <c r="R48" s="46">
        <v>4</v>
      </c>
      <c r="S48" s="46">
        <v>523</v>
      </c>
      <c r="T48" s="46" t="s">
        <v>95</v>
      </c>
      <c r="U48" s="136">
        <v>23.8</v>
      </c>
      <c r="V48" s="134" t="s">
        <v>9</v>
      </c>
      <c r="W48" s="46">
        <v>47</v>
      </c>
      <c r="X48" s="46" t="s">
        <v>9</v>
      </c>
      <c r="Y48" s="134" t="s">
        <v>9</v>
      </c>
      <c r="Z48" s="46" t="s">
        <v>9</v>
      </c>
      <c r="AA48" s="134" t="s">
        <v>9</v>
      </c>
      <c r="AB48" s="46" t="s">
        <v>9</v>
      </c>
      <c r="AC48" s="46" t="s">
        <v>900</v>
      </c>
      <c r="AD48" s="46">
        <v>2000</v>
      </c>
      <c r="AE48" s="46" t="s">
        <v>193</v>
      </c>
      <c r="AF48" s="46" t="s">
        <v>727</v>
      </c>
      <c r="AG48" s="46" t="s">
        <v>194</v>
      </c>
      <c r="AH48" s="46" t="s">
        <v>32</v>
      </c>
      <c r="AI48" s="124" t="str">
        <f t="shared" si="0"/>
        <v>Prasad, P.S.S., 2000</v>
      </c>
      <c r="AJ48" s="135"/>
      <c r="AK48" s="120" t="s">
        <v>827</v>
      </c>
      <c r="AL48" s="7"/>
      <c r="AM48" s="7"/>
      <c r="AN48" s="7"/>
      <c r="AO48" s="7"/>
    </row>
    <row r="49" spans="1:41" s="8" customFormat="1" x14ac:dyDescent="0.3">
      <c r="A49" s="46" t="s">
        <v>14</v>
      </c>
      <c r="B49" s="46" t="s">
        <v>9</v>
      </c>
      <c r="C49" s="136">
        <v>1.05</v>
      </c>
      <c r="D49" s="46">
        <v>410</v>
      </c>
      <c r="E49" s="46" t="s">
        <v>63</v>
      </c>
      <c r="F49" s="46" t="s">
        <v>9</v>
      </c>
      <c r="G49" s="46" t="s">
        <v>9</v>
      </c>
      <c r="H49" s="46" t="s">
        <v>9</v>
      </c>
      <c r="I49" s="46" t="s">
        <v>9</v>
      </c>
      <c r="J49" s="46" t="s">
        <v>10</v>
      </c>
      <c r="K49" s="46" t="s">
        <v>1449</v>
      </c>
      <c r="L49" s="46" t="s">
        <v>9</v>
      </c>
      <c r="M49" s="46" t="s">
        <v>199</v>
      </c>
      <c r="N49" s="46" t="s">
        <v>9</v>
      </c>
      <c r="O49" s="46" t="s">
        <v>9</v>
      </c>
      <c r="P49" s="46" t="s">
        <v>9</v>
      </c>
      <c r="Q49" s="46" t="s">
        <v>1422</v>
      </c>
      <c r="R49" s="46">
        <v>3</v>
      </c>
      <c r="S49" s="46">
        <v>523</v>
      </c>
      <c r="T49" s="46" t="s">
        <v>17</v>
      </c>
      <c r="U49" s="133">
        <v>26</v>
      </c>
      <c r="V49" s="134" t="s">
        <v>9</v>
      </c>
      <c r="W49" s="134" t="s">
        <v>9</v>
      </c>
      <c r="X49" s="46" t="s">
        <v>9</v>
      </c>
      <c r="Y49" s="134" t="s">
        <v>9</v>
      </c>
      <c r="Z49" s="46" t="s">
        <v>9</v>
      </c>
      <c r="AA49" s="134" t="s">
        <v>9</v>
      </c>
      <c r="AB49" s="46" t="s">
        <v>9</v>
      </c>
      <c r="AC49" s="46" t="s">
        <v>1354</v>
      </c>
      <c r="AD49" s="46">
        <v>2000</v>
      </c>
      <c r="AE49" s="46" t="s">
        <v>195</v>
      </c>
      <c r="AF49" s="46" t="s">
        <v>196</v>
      </c>
      <c r="AG49" s="46" t="s">
        <v>197</v>
      </c>
      <c r="AH49" s="46" t="s">
        <v>198</v>
      </c>
      <c r="AI49" s="124" t="str">
        <f t="shared" si="0"/>
        <v>Simonov, P.A., 2000</v>
      </c>
      <c r="AJ49" s="137"/>
      <c r="AK49" s="120"/>
      <c r="AL49" s="7"/>
      <c r="AM49" s="7"/>
      <c r="AN49" s="7"/>
      <c r="AO49" s="7"/>
    </row>
    <row r="50" spans="1:41" s="8" customFormat="1" x14ac:dyDescent="0.3">
      <c r="A50" s="46" t="s">
        <v>14</v>
      </c>
      <c r="B50" s="46" t="s">
        <v>9</v>
      </c>
      <c r="C50" s="46" t="s">
        <v>2467</v>
      </c>
      <c r="D50" s="46">
        <v>410</v>
      </c>
      <c r="E50" s="46" t="s">
        <v>63</v>
      </c>
      <c r="F50" s="46" t="s">
        <v>9</v>
      </c>
      <c r="G50" s="46" t="s">
        <v>9</v>
      </c>
      <c r="H50" s="46" t="s">
        <v>9</v>
      </c>
      <c r="I50" s="46" t="s">
        <v>9</v>
      </c>
      <c r="J50" s="46" t="s">
        <v>10</v>
      </c>
      <c r="K50" s="46" t="s">
        <v>1449</v>
      </c>
      <c r="L50" s="46" t="s">
        <v>9</v>
      </c>
      <c r="M50" s="46" t="s">
        <v>199</v>
      </c>
      <c r="N50" s="46" t="s">
        <v>9</v>
      </c>
      <c r="O50" s="46" t="s">
        <v>9</v>
      </c>
      <c r="P50" s="46" t="s">
        <v>9</v>
      </c>
      <c r="Q50" s="46" t="s">
        <v>1422</v>
      </c>
      <c r="R50" s="46">
        <v>3</v>
      </c>
      <c r="S50" s="46">
        <v>523</v>
      </c>
      <c r="T50" s="46" t="s">
        <v>17</v>
      </c>
      <c r="U50" s="133">
        <v>25</v>
      </c>
      <c r="V50" s="134" t="s">
        <v>9</v>
      </c>
      <c r="W50" s="134" t="s">
        <v>9</v>
      </c>
      <c r="X50" s="46" t="s">
        <v>9</v>
      </c>
      <c r="Y50" s="134" t="s">
        <v>9</v>
      </c>
      <c r="Z50" s="46" t="s">
        <v>9</v>
      </c>
      <c r="AA50" s="134" t="s">
        <v>9</v>
      </c>
      <c r="AB50" s="46" t="s">
        <v>9</v>
      </c>
      <c r="AC50" s="46" t="s">
        <v>1354</v>
      </c>
      <c r="AD50" s="46">
        <v>2000</v>
      </c>
      <c r="AE50" s="46" t="s">
        <v>195</v>
      </c>
      <c r="AF50" s="46" t="s">
        <v>196</v>
      </c>
      <c r="AG50" s="46" t="s">
        <v>197</v>
      </c>
      <c r="AH50" s="46" t="s">
        <v>198</v>
      </c>
      <c r="AI50" s="124" t="str">
        <f t="shared" si="0"/>
        <v>Simonov, P.A., 2000</v>
      </c>
      <c r="AJ50" s="137"/>
      <c r="AK50" s="120"/>
      <c r="AL50" s="7"/>
      <c r="AM50" s="7"/>
      <c r="AN50" s="7"/>
      <c r="AO50" s="7"/>
    </row>
    <row r="51" spans="1:41" s="8" customFormat="1" x14ac:dyDescent="0.3">
      <c r="A51" s="46" t="s">
        <v>14</v>
      </c>
      <c r="B51" s="46" t="s">
        <v>9</v>
      </c>
      <c r="C51" s="136">
        <v>3.08</v>
      </c>
      <c r="D51" s="46">
        <v>410</v>
      </c>
      <c r="E51" s="46" t="s">
        <v>63</v>
      </c>
      <c r="F51" s="46" t="s">
        <v>9</v>
      </c>
      <c r="G51" s="46" t="s">
        <v>9</v>
      </c>
      <c r="H51" s="46" t="s">
        <v>9</v>
      </c>
      <c r="I51" s="46" t="s">
        <v>9</v>
      </c>
      <c r="J51" s="46" t="s">
        <v>10</v>
      </c>
      <c r="K51" s="46" t="s">
        <v>1449</v>
      </c>
      <c r="L51" s="46" t="s">
        <v>9</v>
      </c>
      <c r="M51" s="46" t="s">
        <v>199</v>
      </c>
      <c r="N51" s="46" t="s">
        <v>9</v>
      </c>
      <c r="O51" s="46" t="s">
        <v>9</v>
      </c>
      <c r="P51" s="46" t="s">
        <v>9</v>
      </c>
      <c r="Q51" s="46" t="s">
        <v>1422</v>
      </c>
      <c r="R51" s="46">
        <v>3</v>
      </c>
      <c r="S51" s="46">
        <v>523</v>
      </c>
      <c r="T51" s="46" t="s">
        <v>17</v>
      </c>
      <c r="U51" s="133">
        <v>25</v>
      </c>
      <c r="V51" s="134" t="s">
        <v>9</v>
      </c>
      <c r="W51" s="134" t="s">
        <v>9</v>
      </c>
      <c r="X51" s="46" t="s">
        <v>9</v>
      </c>
      <c r="Y51" s="134" t="s">
        <v>9</v>
      </c>
      <c r="Z51" s="46" t="s">
        <v>9</v>
      </c>
      <c r="AA51" s="134" t="s">
        <v>9</v>
      </c>
      <c r="AB51" s="46" t="s">
        <v>9</v>
      </c>
      <c r="AC51" s="46" t="s">
        <v>1354</v>
      </c>
      <c r="AD51" s="46">
        <v>2000</v>
      </c>
      <c r="AE51" s="46" t="s">
        <v>195</v>
      </c>
      <c r="AF51" s="46" t="s">
        <v>196</v>
      </c>
      <c r="AG51" s="46" t="s">
        <v>197</v>
      </c>
      <c r="AH51" s="46" t="s">
        <v>198</v>
      </c>
      <c r="AI51" s="124" t="str">
        <f t="shared" si="0"/>
        <v>Simonov, P.A., 2000</v>
      </c>
      <c r="AJ51" s="137"/>
      <c r="AK51" s="120"/>
      <c r="AL51" s="7"/>
      <c r="AM51" s="7"/>
      <c r="AN51" s="7"/>
      <c r="AO51" s="7"/>
    </row>
    <row r="52" spans="1:41" s="8" customFormat="1" x14ac:dyDescent="0.3">
      <c r="A52" s="46" t="s">
        <v>14</v>
      </c>
      <c r="B52" s="46" t="s">
        <v>9</v>
      </c>
      <c r="C52" s="136">
        <v>4.07</v>
      </c>
      <c r="D52" s="46">
        <v>410</v>
      </c>
      <c r="E52" s="46" t="s">
        <v>63</v>
      </c>
      <c r="F52" s="46" t="s">
        <v>9</v>
      </c>
      <c r="G52" s="46" t="s">
        <v>9</v>
      </c>
      <c r="H52" s="46" t="s">
        <v>9</v>
      </c>
      <c r="I52" s="46" t="s">
        <v>9</v>
      </c>
      <c r="J52" s="46" t="s">
        <v>10</v>
      </c>
      <c r="K52" s="46" t="s">
        <v>1449</v>
      </c>
      <c r="L52" s="46" t="s">
        <v>9</v>
      </c>
      <c r="M52" s="46" t="s">
        <v>199</v>
      </c>
      <c r="N52" s="46" t="s">
        <v>9</v>
      </c>
      <c r="O52" s="46" t="s">
        <v>9</v>
      </c>
      <c r="P52" s="46" t="s">
        <v>9</v>
      </c>
      <c r="Q52" s="46" t="s">
        <v>1422</v>
      </c>
      <c r="R52" s="46">
        <v>3</v>
      </c>
      <c r="S52" s="46">
        <v>523</v>
      </c>
      <c r="T52" s="46" t="s">
        <v>17</v>
      </c>
      <c r="U52" s="133">
        <v>26</v>
      </c>
      <c r="V52" s="134" t="s">
        <v>9</v>
      </c>
      <c r="W52" s="134" t="s">
        <v>9</v>
      </c>
      <c r="X52" s="46" t="s">
        <v>9</v>
      </c>
      <c r="Y52" s="134" t="s">
        <v>9</v>
      </c>
      <c r="Z52" s="46" t="s">
        <v>9</v>
      </c>
      <c r="AA52" s="134" t="s">
        <v>9</v>
      </c>
      <c r="AB52" s="46" t="s">
        <v>9</v>
      </c>
      <c r="AC52" s="46" t="s">
        <v>1354</v>
      </c>
      <c r="AD52" s="46">
        <v>2000</v>
      </c>
      <c r="AE52" s="46" t="s">
        <v>195</v>
      </c>
      <c r="AF52" s="46" t="s">
        <v>196</v>
      </c>
      <c r="AG52" s="46" t="s">
        <v>197</v>
      </c>
      <c r="AH52" s="46" t="s">
        <v>198</v>
      </c>
      <c r="AI52" s="124" t="str">
        <f t="shared" si="0"/>
        <v>Simonov, P.A., 2000</v>
      </c>
      <c r="AJ52" s="137"/>
      <c r="AK52" s="120"/>
      <c r="AL52" s="7"/>
      <c r="AM52" s="7"/>
      <c r="AN52" s="7"/>
      <c r="AO52" s="7"/>
    </row>
    <row r="53" spans="1:41" s="8" customFormat="1" x14ac:dyDescent="0.3">
      <c r="A53" s="46" t="s">
        <v>14</v>
      </c>
      <c r="B53" s="46" t="s">
        <v>9</v>
      </c>
      <c r="C53" s="46">
        <v>6</v>
      </c>
      <c r="D53" s="46">
        <v>410</v>
      </c>
      <c r="E53" s="46" t="s">
        <v>63</v>
      </c>
      <c r="F53" s="46" t="s">
        <v>9</v>
      </c>
      <c r="G53" s="46" t="s">
        <v>9</v>
      </c>
      <c r="H53" s="46" t="s">
        <v>9</v>
      </c>
      <c r="I53" s="46" t="s">
        <v>9</v>
      </c>
      <c r="J53" s="46" t="s">
        <v>10</v>
      </c>
      <c r="K53" s="46" t="s">
        <v>1449</v>
      </c>
      <c r="L53" s="46" t="s">
        <v>9</v>
      </c>
      <c r="M53" s="46" t="s">
        <v>199</v>
      </c>
      <c r="N53" s="46" t="s">
        <v>9</v>
      </c>
      <c r="O53" s="46" t="s">
        <v>9</v>
      </c>
      <c r="P53" s="46" t="s">
        <v>9</v>
      </c>
      <c r="Q53" s="46" t="s">
        <v>1422</v>
      </c>
      <c r="R53" s="46">
        <v>3</v>
      </c>
      <c r="S53" s="46">
        <v>523</v>
      </c>
      <c r="T53" s="46" t="s">
        <v>17</v>
      </c>
      <c r="U53" s="133">
        <v>30</v>
      </c>
      <c r="V53" s="134" t="s">
        <v>9</v>
      </c>
      <c r="W53" s="134" t="s">
        <v>9</v>
      </c>
      <c r="X53" s="46" t="s">
        <v>9</v>
      </c>
      <c r="Y53" s="134" t="s">
        <v>9</v>
      </c>
      <c r="Z53" s="46" t="s">
        <v>9</v>
      </c>
      <c r="AA53" s="134" t="s">
        <v>9</v>
      </c>
      <c r="AB53" s="46" t="s">
        <v>9</v>
      </c>
      <c r="AC53" s="46" t="s">
        <v>1354</v>
      </c>
      <c r="AD53" s="46">
        <v>2000</v>
      </c>
      <c r="AE53" s="46" t="s">
        <v>195</v>
      </c>
      <c r="AF53" s="46" t="s">
        <v>196</v>
      </c>
      <c r="AG53" s="46" t="s">
        <v>197</v>
      </c>
      <c r="AH53" s="46" t="s">
        <v>198</v>
      </c>
      <c r="AI53" s="124" t="str">
        <f t="shared" si="0"/>
        <v>Simonov, P.A., 2000</v>
      </c>
      <c r="AJ53" s="137"/>
      <c r="AK53" s="120"/>
      <c r="AL53" s="7"/>
      <c r="AM53" s="7"/>
      <c r="AN53" s="7"/>
      <c r="AO53" s="7"/>
    </row>
    <row r="54" spans="1:41" s="8" customFormat="1" x14ac:dyDescent="0.3">
      <c r="A54" s="46" t="s">
        <v>14</v>
      </c>
      <c r="B54" s="46" t="s">
        <v>9</v>
      </c>
      <c r="C54" s="46">
        <v>1</v>
      </c>
      <c r="D54" s="46">
        <v>410</v>
      </c>
      <c r="E54" s="46" t="s">
        <v>63</v>
      </c>
      <c r="F54" s="46" t="s">
        <v>9</v>
      </c>
      <c r="G54" s="46" t="s">
        <v>9</v>
      </c>
      <c r="H54" s="46" t="s">
        <v>9</v>
      </c>
      <c r="I54" s="46" t="s">
        <v>9</v>
      </c>
      <c r="J54" s="46" t="s">
        <v>10</v>
      </c>
      <c r="K54" s="46" t="s">
        <v>1449</v>
      </c>
      <c r="L54" s="46" t="s">
        <v>9</v>
      </c>
      <c r="M54" s="46" t="s">
        <v>199</v>
      </c>
      <c r="N54" s="46" t="s">
        <v>9</v>
      </c>
      <c r="O54" s="46" t="s">
        <v>9</v>
      </c>
      <c r="P54" s="46" t="s">
        <v>9</v>
      </c>
      <c r="Q54" s="46" t="s">
        <v>1422</v>
      </c>
      <c r="R54" s="46">
        <v>3</v>
      </c>
      <c r="S54" s="46">
        <v>523</v>
      </c>
      <c r="T54" s="46" t="s">
        <v>17</v>
      </c>
      <c r="U54" s="133">
        <v>36</v>
      </c>
      <c r="V54" s="134" t="s">
        <v>9</v>
      </c>
      <c r="W54" s="134" t="s">
        <v>9</v>
      </c>
      <c r="X54" s="46" t="s">
        <v>9</v>
      </c>
      <c r="Y54" s="134" t="s">
        <v>9</v>
      </c>
      <c r="Z54" s="46" t="s">
        <v>9</v>
      </c>
      <c r="AA54" s="134" t="s">
        <v>9</v>
      </c>
      <c r="AB54" s="46" t="s">
        <v>9</v>
      </c>
      <c r="AC54" s="46" t="s">
        <v>1354</v>
      </c>
      <c r="AD54" s="46">
        <v>2000</v>
      </c>
      <c r="AE54" s="46" t="s">
        <v>195</v>
      </c>
      <c r="AF54" s="46" t="s">
        <v>196</v>
      </c>
      <c r="AG54" s="46" t="s">
        <v>197</v>
      </c>
      <c r="AH54" s="46" t="s">
        <v>198</v>
      </c>
      <c r="AI54" s="124" t="str">
        <f t="shared" si="0"/>
        <v>Simonov, P.A., 2000</v>
      </c>
      <c r="AJ54" s="137"/>
      <c r="AK54" s="120"/>
      <c r="AL54" s="7"/>
      <c r="AM54" s="7"/>
      <c r="AN54" s="7"/>
      <c r="AO54" s="7"/>
    </row>
    <row r="55" spans="1:41" s="8" customFormat="1" x14ac:dyDescent="0.3">
      <c r="A55" s="46" t="s">
        <v>6</v>
      </c>
      <c r="B55" s="46" t="s">
        <v>9</v>
      </c>
      <c r="C55" s="46" t="s">
        <v>2468</v>
      </c>
      <c r="D55" s="46">
        <v>1200</v>
      </c>
      <c r="E55" s="46" t="s">
        <v>63</v>
      </c>
      <c r="F55" s="46" t="s">
        <v>901</v>
      </c>
      <c r="G55" s="46" t="s">
        <v>728</v>
      </c>
      <c r="H55" s="46">
        <v>573</v>
      </c>
      <c r="I55" s="46">
        <v>6</v>
      </c>
      <c r="J55" s="46" t="s">
        <v>33</v>
      </c>
      <c r="K55" s="46" t="s">
        <v>1017</v>
      </c>
      <c r="L55" s="138">
        <v>11</v>
      </c>
      <c r="M55" s="46" t="s">
        <v>199</v>
      </c>
      <c r="N55" s="46" t="s">
        <v>9</v>
      </c>
      <c r="O55" s="46" t="s">
        <v>9</v>
      </c>
      <c r="P55" s="46" t="s">
        <v>9</v>
      </c>
      <c r="Q55" s="46" t="s">
        <v>1422</v>
      </c>
      <c r="R55" s="46" t="s">
        <v>9</v>
      </c>
      <c r="S55" s="46">
        <v>723</v>
      </c>
      <c r="T55" s="46" t="s">
        <v>17</v>
      </c>
      <c r="U55" s="133">
        <v>30</v>
      </c>
      <c r="V55" s="134" t="s">
        <v>9</v>
      </c>
      <c r="W55" s="46">
        <v>35</v>
      </c>
      <c r="X55" s="46" t="s">
        <v>9</v>
      </c>
      <c r="Y55" s="134" t="s">
        <v>9</v>
      </c>
      <c r="Z55" s="46" t="s">
        <v>9</v>
      </c>
      <c r="AA55" s="46">
        <v>48</v>
      </c>
      <c r="AB55" s="46" t="s">
        <v>9</v>
      </c>
      <c r="AC55" s="46" t="s">
        <v>1380</v>
      </c>
      <c r="AD55" s="46">
        <v>2000</v>
      </c>
      <c r="AE55" s="46" t="s">
        <v>1723</v>
      </c>
      <c r="AF55" s="46" t="s">
        <v>200</v>
      </c>
      <c r="AG55" s="46" t="s">
        <v>201</v>
      </c>
      <c r="AH55" s="46" t="s">
        <v>202</v>
      </c>
      <c r="AI55" s="124" t="str">
        <f t="shared" si="0"/>
        <v>Benitez, J.L., 2000</v>
      </c>
      <c r="AJ55" s="137"/>
      <c r="AK55" s="120"/>
      <c r="AL55" s="7"/>
      <c r="AM55" s="7"/>
      <c r="AN55" s="7"/>
      <c r="AO55" s="7"/>
    </row>
    <row r="56" spans="1:41" s="8" customFormat="1" x14ac:dyDescent="0.3">
      <c r="A56" s="46" t="s">
        <v>6</v>
      </c>
      <c r="B56" s="46" t="s">
        <v>9</v>
      </c>
      <c r="C56" s="46" t="s">
        <v>2469</v>
      </c>
      <c r="D56" s="46">
        <v>1200</v>
      </c>
      <c r="E56" s="46" t="s">
        <v>63</v>
      </c>
      <c r="F56" s="46" t="s">
        <v>901</v>
      </c>
      <c r="G56" s="46" t="s">
        <v>728</v>
      </c>
      <c r="H56" s="46">
        <v>573</v>
      </c>
      <c r="I56" s="46">
        <v>6</v>
      </c>
      <c r="J56" s="46" t="s">
        <v>33</v>
      </c>
      <c r="K56" s="46" t="s">
        <v>1017</v>
      </c>
      <c r="L56" s="138">
        <v>11</v>
      </c>
      <c r="M56" s="46" t="s">
        <v>199</v>
      </c>
      <c r="N56" s="46" t="s">
        <v>9</v>
      </c>
      <c r="O56" s="46" t="s">
        <v>9</v>
      </c>
      <c r="P56" s="46" t="s">
        <v>9</v>
      </c>
      <c r="Q56" s="46" t="s">
        <v>1422</v>
      </c>
      <c r="R56" s="46" t="s">
        <v>9</v>
      </c>
      <c r="S56" s="46">
        <v>723</v>
      </c>
      <c r="T56" s="46" t="s">
        <v>17</v>
      </c>
      <c r="U56" s="133">
        <v>10</v>
      </c>
      <c r="V56" s="134" t="s">
        <v>9</v>
      </c>
      <c r="W56" s="46">
        <v>105</v>
      </c>
      <c r="X56" s="46" t="s">
        <v>9</v>
      </c>
      <c r="Y56" s="134" t="s">
        <v>9</v>
      </c>
      <c r="Z56" s="46" t="s">
        <v>9</v>
      </c>
      <c r="AA56" s="46">
        <v>86</v>
      </c>
      <c r="AB56" s="46" t="s">
        <v>9</v>
      </c>
      <c r="AC56" s="46" t="s">
        <v>1380</v>
      </c>
      <c r="AD56" s="46">
        <v>2000</v>
      </c>
      <c r="AE56" s="46" t="s">
        <v>1723</v>
      </c>
      <c r="AF56" s="46" t="s">
        <v>200</v>
      </c>
      <c r="AG56" s="46" t="s">
        <v>201</v>
      </c>
      <c r="AH56" s="46" t="s">
        <v>202</v>
      </c>
      <c r="AI56" s="124" t="str">
        <f t="shared" si="0"/>
        <v>Benitez, J.L., 2000</v>
      </c>
      <c r="AJ56" s="137"/>
      <c r="AK56" s="120"/>
      <c r="AL56" s="7"/>
      <c r="AM56" s="7"/>
      <c r="AN56" s="7"/>
      <c r="AO56" s="7"/>
    </row>
    <row r="57" spans="1:41" s="8" customFormat="1" x14ac:dyDescent="0.3">
      <c r="A57" s="46" t="s">
        <v>6</v>
      </c>
      <c r="B57" s="46" t="s">
        <v>9</v>
      </c>
      <c r="C57" s="46" t="s">
        <v>73</v>
      </c>
      <c r="D57" s="46">
        <v>250</v>
      </c>
      <c r="E57" s="118" t="s">
        <v>1414</v>
      </c>
      <c r="F57" s="46" t="s">
        <v>203</v>
      </c>
      <c r="G57" s="46" t="s">
        <v>9</v>
      </c>
      <c r="H57" s="46" t="s">
        <v>9</v>
      </c>
      <c r="I57" s="46" t="s">
        <v>9</v>
      </c>
      <c r="J57" s="46" t="s">
        <v>10</v>
      </c>
      <c r="K57" s="46" t="s">
        <v>56</v>
      </c>
      <c r="L57" s="46" t="s">
        <v>9</v>
      </c>
      <c r="M57" s="46" t="s">
        <v>199</v>
      </c>
      <c r="N57" s="132">
        <v>8.5</v>
      </c>
      <c r="O57" s="46" t="s">
        <v>9</v>
      </c>
      <c r="P57" s="46" t="s">
        <v>9</v>
      </c>
      <c r="Q57" s="46" t="s">
        <v>1422</v>
      </c>
      <c r="R57" s="46" t="s">
        <v>9</v>
      </c>
      <c r="S57" s="46">
        <v>723</v>
      </c>
      <c r="T57" s="46" t="s">
        <v>17</v>
      </c>
      <c r="U57" s="133">
        <v>7</v>
      </c>
      <c r="V57" s="134" t="s">
        <v>9</v>
      </c>
      <c r="W57" s="46">
        <v>163</v>
      </c>
      <c r="X57" s="46" t="s">
        <v>9</v>
      </c>
      <c r="Y57" s="134" t="s">
        <v>9</v>
      </c>
      <c r="Z57" s="46" t="s">
        <v>9</v>
      </c>
      <c r="AA57" s="46">
        <v>102</v>
      </c>
      <c r="AB57" s="46" t="s">
        <v>9</v>
      </c>
      <c r="AC57" s="46" t="s">
        <v>1380</v>
      </c>
      <c r="AD57" s="46">
        <v>2000</v>
      </c>
      <c r="AE57" s="46" t="s">
        <v>1723</v>
      </c>
      <c r="AF57" s="46" t="s">
        <v>200</v>
      </c>
      <c r="AG57" s="46" t="s">
        <v>201</v>
      </c>
      <c r="AH57" s="46" t="s">
        <v>202</v>
      </c>
      <c r="AI57" s="124" t="str">
        <f t="shared" si="0"/>
        <v>Benitez, J.L., 2000</v>
      </c>
      <c r="AJ57" s="135"/>
      <c r="AK57" s="120" t="s">
        <v>827</v>
      </c>
      <c r="AL57" s="7"/>
      <c r="AM57" s="7"/>
      <c r="AN57" s="7"/>
      <c r="AO57" s="7"/>
    </row>
    <row r="58" spans="1:41" s="8" customFormat="1" x14ac:dyDescent="0.3">
      <c r="A58" s="46" t="s">
        <v>6</v>
      </c>
      <c r="B58" s="46" t="s">
        <v>9</v>
      </c>
      <c r="C58" s="46" t="s">
        <v>204</v>
      </c>
      <c r="D58" s="46">
        <v>431</v>
      </c>
      <c r="E58" s="46" t="s">
        <v>7</v>
      </c>
      <c r="F58" s="46" t="s">
        <v>205</v>
      </c>
      <c r="G58" s="46" t="s">
        <v>9</v>
      </c>
      <c r="H58" s="46" t="s">
        <v>9</v>
      </c>
      <c r="I58" s="46" t="s">
        <v>9</v>
      </c>
      <c r="J58" s="46" t="s">
        <v>10</v>
      </c>
      <c r="K58" s="46" t="s">
        <v>56</v>
      </c>
      <c r="L58" s="46" t="s">
        <v>9</v>
      </c>
      <c r="M58" s="46" t="s">
        <v>199</v>
      </c>
      <c r="N58" s="132">
        <v>3</v>
      </c>
      <c r="O58" s="46" t="s">
        <v>9</v>
      </c>
      <c r="P58" s="46" t="s">
        <v>9</v>
      </c>
      <c r="Q58" s="46" t="s">
        <v>1422</v>
      </c>
      <c r="R58" s="46" t="s">
        <v>9</v>
      </c>
      <c r="S58" s="46">
        <v>723</v>
      </c>
      <c r="T58" s="46" t="s">
        <v>17</v>
      </c>
      <c r="U58" s="133">
        <v>8</v>
      </c>
      <c r="V58" s="134" t="s">
        <v>9</v>
      </c>
      <c r="W58" s="46">
        <v>143</v>
      </c>
      <c r="X58" s="46" t="s">
        <v>9</v>
      </c>
      <c r="Y58" s="134" t="s">
        <v>9</v>
      </c>
      <c r="Z58" s="46" t="s">
        <v>9</v>
      </c>
      <c r="AA58" s="46">
        <v>115</v>
      </c>
      <c r="AB58" s="46" t="s">
        <v>9</v>
      </c>
      <c r="AC58" s="46" t="s">
        <v>1380</v>
      </c>
      <c r="AD58" s="46">
        <v>2000</v>
      </c>
      <c r="AE58" s="46" t="s">
        <v>1723</v>
      </c>
      <c r="AF58" s="46" t="s">
        <v>200</v>
      </c>
      <c r="AG58" s="46" t="s">
        <v>201</v>
      </c>
      <c r="AH58" s="46" t="s">
        <v>202</v>
      </c>
      <c r="AI58" s="124" t="str">
        <f t="shared" si="0"/>
        <v>Benitez, J.L., 2000</v>
      </c>
      <c r="AJ58" s="135"/>
      <c r="AK58" s="120" t="s">
        <v>815</v>
      </c>
      <c r="AL58" s="7"/>
      <c r="AM58" s="7"/>
      <c r="AN58" s="7"/>
      <c r="AO58" s="7"/>
    </row>
    <row r="59" spans="1:41" s="8" customFormat="1" x14ac:dyDescent="0.3">
      <c r="A59" s="46" t="s">
        <v>14</v>
      </c>
      <c r="B59" s="46">
        <v>0.5</v>
      </c>
      <c r="C59" s="46" t="s">
        <v>9</v>
      </c>
      <c r="D59" s="46" t="s">
        <v>9</v>
      </c>
      <c r="E59" s="46" t="s">
        <v>63</v>
      </c>
      <c r="F59" s="46" t="s">
        <v>788</v>
      </c>
      <c r="G59" s="46" t="s">
        <v>9</v>
      </c>
      <c r="H59" s="46" t="s">
        <v>9</v>
      </c>
      <c r="I59" s="46" t="s">
        <v>9</v>
      </c>
      <c r="J59" s="46" t="s">
        <v>10</v>
      </c>
      <c r="K59" s="46" t="s">
        <v>1449</v>
      </c>
      <c r="L59" s="46" t="s">
        <v>9</v>
      </c>
      <c r="M59" s="46" t="s">
        <v>199</v>
      </c>
      <c r="N59" s="46" t="s">
        <v>9</v>
      </c>
      <c r="O59" s="46" t="s">
        <v>9</v>
      </c>
      <c r="P59" s="46" t="s">
        <v>9</v>
      </c>
      <c r="Q59" s="46" t="s">
        <v>1422</v>
      </c>
      <c r="R59" s="46">
        <v>3</v>
      </c>
      <c r="S59" s="46">
        <v>573</v>
      </c>
      <c r="T59" s="46" t="s">
        <v>34</v>
      </c>
      <c r="U59" s="136" t="s">
        <v>9</v>
      </c>
      <c r="V59" s="46" t="s">
        <v>9</v>
      </c>
      <c r="W59" s="46">
        <v>140</v>
      </c>
      <c r="X59" s="46" t="s">
        <v>9</v>
      </c>
      <c r="Y59" s="46">
        <v>140</v>
      </c>
      <c r="Z59" s="46" t="s">
        <v>9</v>
      </c>
      <c r="AA59" s="46" t="s">
        <v>9</v>
      </c>
      <c r="AB59" s="46" t="s">
        <v>9</v>
      </c>
      <c r="AC59" s="46" t="s">
        <v>1377</v>
      </c>
      <c r="AD59" s="46">
        <v>2000</v>
      </c>
      <c r="AE59" s="46" t="s">
        <v>1724</v>
      </c>
      <c r="AF59" s="46" t="s">
        <v>39</v>
      </c>
      <c r="AG59" s="46" t="s">
        <v>787</v>
      </c>
      <c r="AH59" s="46" t="s">
        <v>21</v>
      </c>
      <c r="AI59" s="124" t="str">
        <f t="shared" si="0"/>
        <v>Rioux, R.M., 2000</v>
      </c>
      <c r="AJ59" s="137"/>
      <c r="AK59" s="120"/>
      <c r="AL59" s="7"/>
      <c r="AM59" s="7"/>
      <c r="AN59" s="7"/>
      <c r="AO59" s="7"/>
    </row>
    <row r="60" spans="1:41" s="8" customFormat="1" x14ac:dyDescent="0.3">
      <c r="A60" s="46" t="s">
        <v>113</v>
      </c>
      <c r="B60" s="46">
        <v>5</v>
      </c>
      <c r="C60" s="46">
        <v>5</v>
      </c>
      <c r="D60" s="46" t="s">
        <v>8</v>
      </c>
      <c r="E60" s="46" t="s">
        <v>63</v>
      </c>
      <c r="F60" s="46" t="s">
        <v>8</v>
      </c>
      <c r="G60" s="46" t="s">
        <v>8</v>
      </c>
      <c r="H60" s="46" t="s">
        <v>8</v>
      </c>
      <c r="I60" s="46" t="s">
        <v>8</v>
      </c>
      <c r="J60" s="46" t="s">
        <v>8</v>
      </c>
      <c r="K60" s="46" t="s">
        <v>8</v>
      </c>
      <c r="L60" s="46" t="s">
        <v>8</v>
      </c>
      <c r="M60" s="46" t="s">
        <v>199</v>
      </c>
      <c r="N60" s="46" t="s">
        <v>9</v>
      </c>
      <c r="O60" s="46" t="s">
        <v>8</v>
      </c>
      <c r="P60" s="46" t="s">
        <v>8</v>
      </c>
      <c r="Q60" s="46" t="s">
        <v>1422</v>
      </c>
      <c r="R60" s="46">
        <v>3</v>
      </c>
      <c r="S60" s="46">
        <v>573</v>
      </c>
      <c r="T60" s="46" t="s">
        <v>34</v>
      </c>
      <c r="U60" s="136" t="s">
        <v>9</v>
      </c>
      <c r="V60" s="46" t="s">
        <v>9</v>
      </c>
      <c r="W60" s="46">
        <v>130</v>
      </c>
      <c r="X60" s="46" t="s">
        <v>9</v>
      </c>
      <c r="Y60" s="46">
        <v>50</v>
      </c>
      <c r="Z60" s="46" t="s">
        <v>9</v>
      </c>
      <c r="AA60" s="46" t="s">
        <v>9</v>
      </c>
      <c r="AB60" s="46" t="s">
        <v>9</v>
      </c>
      <c r="AC60" s="46" t="s">
        <v>1377</v>
      </c>
      <c r="AD60" s="46">
        <v>2000</v>
      </c>
      <c r="AE60" s="46" t="s">
        <v>1724</v>
      </c>
      <c r="AF60" s="46" t="s">
        <v>39</v>
      </c>
      <c r="AG60" s="46" t="s">
        <v>787</v>
      </c>
      <c r="AH60" s="46" t="s">
        <v>21</v>
      </c>
      <c r="AI60" s="124" t="str">
        <f t="shared" si="0"/>
        <v>Rioux, R.M., 2000</v>
      </c>
      <c r="AJ60" s="137"/>
      <c r="AK60" s="120"/>
      <c r="AL60" s="7"/>
      <c r="AM60" s="7"/>
      <c r="AN60" s="7"/>
      <c r="AO60" s="7"/>
    </row>
    <row r="61" spans="1:41" s="8" customFormat="1" x14ac:dyDescent="0.3">
      <c r="A61" s="46" t="s">
        <v>6</v>
      </c>
      <c r="B61" s="46">
        <v>0.5</v>
      </c>
      <c r="C61" s="46" t="s">
        <v>9</v>
      </c>
      <c r="D61" s="46">
        <v>100</v>
      </c>
      <c r="E61" s="46" t="s">
        <v>22</v>
      </c>
      <c r="F61" s="46" t="s">
        <v>560</v>
      </c>
      <c r="G61" s="46" t="s">
        <v>163</v>
      </c>
      <c r="H61" s="46" t="s">
        <v>9</v>
      </c>
      <c r="I61" s="46" t="s">
        <v>9</v>
      </c>
      <c r="J61" s="46" t="s">
        <v>24</v>
      </c>
      <c r="K61" s="46" t="s">
        <v>56</v>
      </c>
      <c r="L61" s="46" t="s">
        <v>9</v>
      </c>
      <c r="M61" s="46" t="s">
        <v>199</v>
      </c>
      <c r="N61" s="132">
        <v>8.5</v>
      </c>
      <c r="O61" s="46">
        <v>6</v>
      </c>
      <c r="P61" s="46">
        <v>773</v>
      </c>
      <c r="Q61" s="46" t="s">
        <v>1422</v>
      </c>
      <c r="R61" s="46">
        <v>1</v>
      </c>
      <c r="S61" s="46">
        <f>250+273</f>
        <v>523</v>
      </c>
      <c r="T61" s="46" t="s">
        <v>164</v>
      </c>
      <c r="U61" s="46">
        <v>46.8</v>
      </c>
      <c r="V61" s="46" t="s">
        <v>9</v>
      </c>
      <c r="W61" s="46" t="s">
        <v>9</v>
      </c>
      <c r="X61" s="46" t="s">
        <v>9</v>
      </c>
      <c r="Y61" s="46" t="s">
        <v>9</v>
      </c>
      <c r="Z61" s="46" t="s">
        <v>9</v>
      </c>
      <c r="AA61" s="46" t="s">
        <v>9</v>
      </c>
      <c r="AB61" s="46" t="s">
        <v>9</v>
      </c>
      <c r="AC61" s="46" t="s">
        <v>1367</v>
      </c>
      <c r="AD61" s="46">
        <v>2001</v>
      </c>
      <c r="AE61" s="46" t="s">
        <v>1725</v>
      </c>
      <c r="AF61" s="46" t="s">
        <v>49</v>
      </c>
      <c r="AG61" s="46" t="s">
        <v>532</v>
      </c>
      <c r="AH61" s="46" t="s">
        <v>179</v>
      </c>
      <c r="AI61" s="124" t="str">
        <f t="shared" si="0"/>
        <v>Macleod, N., 2001</v>
      </c>
      <c r="AJ61" s="137"/>
      <c r="AK61" s="120" t="s">
        <v>827</v>
      </c>
      <c r="AL61" s="7"/>
      <c r="AM61" s="7"/>
      <c r="AN61" s="7"/>
      <c r="AO61" s="7"/>
    </row>
    <row r="62" spans="1:41" s="8" customFormat="1" x14ac:dyDescent="0.3">
      <c r="A62" s="46" t="s">
        <v>6</v>
      </c>
      <c r="B62" s="46">
        <v>0.5</v>
      </c>
      <c r="C62" s="46" t="s">
        <v>9</v>
      </c>
      <c r="D62" s="46">
        <v>100</v>
      </c>
      <c r="E62" s="46" t="s">
        <v>22</v>
      </c>
      <c r="F62" s="46" t="s">
        <v>560</v>
      </c>
      <c r="G62" s="46" t="s">
        <v>165</v>
      </c>
      <c r="H62" s="46" t="s">
        <v>9</v>
      </c>
      <c r="I62" s="46" t="s">
        <v>9</v>
      </c>
      <c r="J62" s="46" t="s">
        <v>24</v>
      </c>
      <c r="K62" s="46" t="s">
        <v>56</v>
      </c>
      <c r="L62" s="46" t="s">
        <v>9</v>
      </c>
      <c r="M62" s="46" t="s">
        <v>199</v>
      </c>
      <c r="N62" s="132">
        <v>8.5</v>
      </c>
      <c r="O62" s="46">
        <v>6</v>
      </c>
      <c r="P62" s="46">
        <v>773</v>
      </c>
      <c r="Q62" s="46" t="s">
        <v>1422</v>
      </c>
      <c r="R62" s="46">
        <v>1</v>
      </c>
      <c r="S62" s="46">
        <v>523</v>
      </c>
      <c r="T62" s="46" t="s">
        <v>164</v>
      </c>
      <c r="U62" s="46">
        <v>49.9</v>
      </c>
      <c r="V62" s="46" t="s">
        <v>9</v>
      </c>
      <c r="W62" s="46" t="s">
        <v>9</v>
      </c>
      <c r="X62" s="46" t="s">
        <v>9</v>
      </c>
      <c r="Y62" s="46" t="s">
        <v>9</v>
      </c>
      <c r="Z62" s="46" t="s">
        <v>9</v>
      </c>
      <c r="AA62" s="46" t="s">
        <v>9</v>
      </c>
      <c r="AB62" s="46" t="s">
        <v>9</v>
      </c>
      <c r="AC62" s="46" t="s">
        <v>1367</v>
      </c>
      <c r="AD62" s="46">
        <v>2001</v>
      </c>
      <c r="AE62" s="46" t="s">
        <v>1725</v>
      </c>
      <c r="AF62" s="46" t="s">
        <v>49</v>
      </c>
      <c r="AG62" s="46" t="s">
        <v>532</v>
      </c>
      <c r="AH62" s="46" t="s">
        <v>179</v>
      </c>
      <c r="AI62" s="124" t="str">
        <f t="shared" si="0"/>
        <v>Macleod, N., 2001</v>
      </c>
      <c r="AJ62" s="137"/>
      <c r="AK62" s="120" t="s">
        <v>827</v>
      </c>
      <c r="AL62" s="7"/>
      <c r="AM62" s="7"/>
      <c r="AN62" s="7"/>
      <c r="AO62" s="7"/>
    </row>
    <row r="63" spans="1:41" s="8" customFormat="1" x14ac:dyDescent="0.3">
      <c r="A63" s="46" t="s">
        <v>6</v>
      </c>
      <c r="B63" s="46">
        <v>0.5</v>
      </c>
      <c r="C63" s="46" t="s">
        <v>9</v>
      </c>
      <c r="D63" s="46">
        <v>100</v>
      </c>
      <c r="E63" s="46" t="s">
        <v>22</v>
      </c>
      <c r="F63" s="46" t="s">
        <v>560</v>
      </c>
      <c r="G63" s="46" t="s">
        <v>166</v>
      </c>
      <c r="H63" s="46" t="s">
        <v>9</v>
      </c>
      <c r="I63" s="46" t="s">
        <v>9</v>
      </c>
      <c r="J63" s="46" t="s">
        <v>24</v>
      </c>
      <c r="K63" s="46" t="s">
        <v>56</v>
      </c>
      <c r="L63" s="46" t="s">
        <v>9</v>
      </c>
      <c r="M63" s="46" t="s">
        <v>199</v>
      </c>
      <c r="N63" s="132">
        <v>8.5</v>
      </c>
      <c r="O63" s="46">
        <v>6</v>
      </c>
      <c r="P63" s="46">
        <v>773</v>
      </c>
      <c r="Q63" s="46" t="s">
        <v>1422</v>
      </c>
      <c r="R63" s="46">
        <v>1</v>
      </c>
      <c r="S63" s="46">
        <v>523</v>
      </c>
      <c r="T63" s="46" t="s">
        <v>164</v>
      </c>
      <c r="U63" s="136">
        <v>54</v>
      </c>
      <c r="V63" s="46" t="s">
        <v>9</v>
      </c>
      <c r="W63" s="46" t="s">
        <v>9</v>
      </c>
      <c r="X63" s="46" t="s">
        <v>9</v>
      </c>
      <c r="Y63" s="46" t="s">
        <v>9</v>
      </c>
      <c r="Z63" s="46" t="s">
        <v>9</v>
      </c>
      <c r="AA63" s="46" t="s">
        <v>9</v>
      </c>
      <c r="AB63" s="46" t="s">
        <v>9</v>
      </c>
      <c r="AC63" s="46" t="s">
        <v>1367</v>
      </c>
      <c r="AD63" s="46">
        <v>2001</v>
      </c>
      <c r="AE63" s="46" t="s">
        <v>1725</v>
      </c>
      <c r="AF63" s="46" t="s">
        <v>49</v>
      </c>
      <c r="AG63" s="46" t="s">
        <v>532</v>
      </c>
      <c r="AH63" s="46" t="s">
        <v>179</v>
      </c>
      <c r="AI63" s="124" t="str">
        <f t="shared" si="0"/>
        <v>Macleod, N., 2001</v>
      </c>
      <c r="AJ63" s="137"/>
      <c r="AK63" s="120" t="s">
        <v>827</v>
      </c>
      <c r="AL63" s="7"/>
      <c r="AM63" s="7"/>
      <c r="AN63" s="7"/>
      <c r="AO63" s="7"/>
    </row>
    <row r="64" spans="1:41" s="8" customFormat="1" x14ac:dyDescent="0.3">
      <c r="A64" s="46" t="s">
        <v>6</v>
      </c>
      <c r="B64" s="46">
        <v>0.5</v>
      </c>
      <c r="C64" s="46" t="s">
        <v>9</v>
      </c>
      <c r="D64" s="46">
        <v>100</v>
      </c>
      <c r="E64" s="46" t="s">
        <v>22</v>
      </c>
      <c r="F64" s="46" t="s">
        <v>560</v>
      </c>
      <c r="G64" s="46" t="s">
        <v>167</v>
      </c>
      <c r="H64" s="46" t="s">
        <v>9</v>
      </c>
      <c r="I64" s="46" t="s">
        <v>9</v>
      </c>
      <c r="J64" s="46" t="s">
        <v>24</v>
      </c>
      <c r="K64" s="46" t="s">
        <v>56</v>
      </c>
      <c r="L64" s="46" t="s">
        <v>9</v>
      </c>
      <c r="M64" s="46" t="s">
        <v>199</v>
      </c>
      <c r="N64" s="132">
        <v>8.5</v>
      </c>
      <c r="O64" s="46">
        <v>6</v>
      </c>
      <c r="P64" s="46">
        <v>773</v>
      </c>
      <c r="Q64" s="46" t="s">
        <v>1422</v>
      </c>
      <c r="R64" s="46">
        <v>1</v>
      </c>
      <c r="S64" s="46">
        <v>523</v>
      </c>
      <c r="T64" s="46" t="s">
        <v>164</v>
      </c>
      <c r="U64" s="46">
        <v>37.5</v>
      </c>
      <c r="V64" s="46" t="s">
        <v>9</v>
      </c>
      <c r="W64" s="46" t="s">
        <v>9</v>
      </c>
      <c r="X64" s="46" t="s">
        <v>9</v>
      </c>
      <c r="Y64" s="46" t="s">
        <v>9</v>
      </c>
      <c r="Z64" s="46" t="s">
        <v>9</v>
      </c>
      <c r="AA64" s="46" t="s">
        <v>9</v>
      </c>
      <c r="AB64" s="46" t="s">
        <v>9</v>
      </c>
      <c r="AC64" s="46" t="s">
        <v>1367</v>
      </c>
      <c r="AD64" s="46">
        <v>2001</v>
      </c>
      <c r="AE64" s="46" t="s">
        <v>1725</v>
      </c>
      <c r="AF64" s="46" t="s">
        <v>49</v>
      </c>
      <c r="AG64" s="46" t="s">
        <v>532</v>
      </c>
      <c r="AH64" s="46" t="s">
        <v>179</v>
      </c>
      <c r="AI64" s="124" t="str">
        <f t="shared" si="0"/>
        <v>Macleod, N., 2001</v>
      </c>
      <c r="AJ64" s="137"/>
      <c r="AK64" s="120" t="s">
        <v>827</v>
      </c>
      <c r="AL64" s="7"/>
      <c r="AM64" s="7"/>
      <c r="AN64" s="7"/>
      <c r="AO64" s="7"/>
    </row>
    <row r="65" spans="1:41" s="8" customFormat="1" x14ac:dyDescent="0.3">
      <c r="A65" s="46" t="s">
        <v>6</v>
      </c>
      <c r="B65" s="46">
        <v>0.5</v>
      </c>
      <c r="C65" s="46" t="s">
        <v>9</v>
      </c>
      <c r="D65" s="46">
        <v>100</v>
      </c>
      <c r="E65" s="46" t="s">
        <v>22</v>
      </c>
      <c r="F65" s="46" t="s">
        <v>560</v>
      </c>
      <c r="G65" s="46" t="s">
        <v>168</v>
      </c>
      <c r="H65" s="46" t="s">
        <v>9</v>
      </c>
      <c r="I65" s="46" t="s">
        <v>9</v>
      </c>
      <c r="J65" s="46" t="s">
        <v>24</v>
      </c>
      <c r="K65" s="46" t="s">
        <v>56</v>
      </c>
      <c r="L65" s="46" t="s">
        <v>9</v>
      </c>
      <c r="M65" s="46" t="s">
        <v>199</v>
      </c>
      <c r="N65" s="132">
        <v>8.5</v>
      </c>
      <c r="O65" s="46">
        <v>6</v>
      </c>
      <c r="P65" s="46">
        <v>773</v>
      </c>
      <c r="Q65" s="46" t="s">
        <v>1422</v>
      </c>
      <c r="R65" s="46">
        <v>1</v>
      </c>
      <c r="S65" s="46">
        <v>523</v>
      </c>
      <c r="T65" s="46" t="s">
        <v>164</v>
      </c>
      <c r="U65" s="136">
        <v>11.3</v>
      </c>
      <c r="V65" s="46" t="s">
        <v>9</v>
      </c>
      <c r="W65" s="46" t="s">
        <v>9</v>
      </c>
      <c r="X65" s="46" t="s">
        <v>9</v>
      </c>
      <c r="Y65" s="46" t="s">
        <v>9</v>
      </c>
      <c r="Z65" s="46" t="s">
        <v>9</v>
      </c>
      <c r="AA65" s="46" t="s">
        <v>9</v>
      </c>
      <c r="AB65" s="46" t="s">
        <v>9</v>
      </c>
      <c r="AC65" s="46" t="s">
        <v>1367</v>
      </c>
      <c r="AD65" s="46">
        <v>2001</v>
      </c>
      <c r="AE65" s="46" t="s">
        <v>1725</v>
      </c>
      <c r="AF65" s="46" t="s">
        <v>49</v>
      </c>
      <c r="AG65" s="46" t="s">
        <v>532</v>
      </c>
      <c r="AH65" s="46" t="s">
        <v>179</v>
      </c>
      <c r="AI65" s="124" t="str">
        <f t="shared" si="0"/>
        <v>Macleod, N., 2001</v>
      </c>
      <c r="AJ65" s="137"/>
      <c r="AK65" s="120" t="s">
        <v>827</v>
      </c>
      <c r="AL65" s="7"/>
      <c r="AM65" s="7"/>
      <c r="AN65" s="7"/>
      <c r="AO65" s="7"/>
    </row>
    <row r="66" spans="1:41" s="8" customFormat="1" x14ac:dyDescent="0.3">
      <c r="A66" s="46" t="s">
        <v>14</v>
      </c>
      <c r="B66" s="46">
        <v>0.5</v>
      </c>
      <c r="C66" s="46" t="s">
        <v>9</v>
      </c>
      <c r="D66" s="46">
        <v>10</v>
      </c>
      <c r="E66" s="46" t="s">
        <v>61</v>
      </c>
      <c r="F66" s="46" t="s">
        <v>170</v>
      </c>
      <c r="G66" s="46" t="s">
        <v>9</v>
      </c>
      <c r="H66" s="46" t="s">
        <v>9</v>
      </c>
      <c r="I66" s="46" t="s">
        <v>9</v>
      </c>
      <c r="J66" s="46" t="s">
        <v>24</v>
      </c>
      <c r="K66" s="46" t="s">
        <v>56</v>
      </c>
      <c r="L66" s="46" t="s">
        <v>9</v>
      </c>
      <c r="M66" s="46" t="s">
        <v>199</v>
      </c>
      <c r="N66" s="132">
        <v>8.5</v>
      </c>
      <c r="O66" s="46">
        <v>3</v>
      </c>
      <c r="P66" s="46">
        <v>773</v>
      </c>
      <c r="Q66" s="46" t="s">
        <v>1422</v>
      </c>
      <c r="R66" s="46">
        <v>4</v>
      </c>
      <c r="S66" s="46">
        <v>673</v>
      </c>
      <c r="T66" s="46" t="s">
        <v>95</v>
      </c>
      <c r="U66" s="46">
        <v>4.45</v>
      </c>
      <c r="V66" s="134" t="s">
        <v>9</v>
      </c>
      <c r="W66" s="46">
        <v>247</v>
      </c>
      <c r="X66" s="46" t="s">
        <v>9</v>
      </c>
      <c r="Y66" s="46" t="s">
        <v>9</v>
      </c>
      <c r="Z66" s="46" t="s">
        <v>9</v>
      </c>
      <c r="AA66" s="46" t="s">
        <v>9</v>
      </c>
      <c r="AB66" s="46" t="s">
        <v>9</v>
      </c>
      <c r="AC66" s="46" t="s">
        <v>1392</v>
      </c>
      <c r="AD66" s="46">
        <v>2001</v>
      </c>
      <c r="AE66" s="46" t="s">
        <v>1726</v>
      </c>
      <c r="AF66" s="46" t="s">
        <v>887</v>
      </c>
      <c r="AG66" s="46" t="s">
        <v>171</v>
      </c>
      <c r="AH66" s="46" t="s">
        <v>45</v>
      </c>
      <c r="AI66" s="124" t="str">
        <f t="shared" ref="AI66:AI129" si="1">AE66&amp;", "&amp;AD66</f>
        <v>Greca, M.C., 2001</v>
      </c>
      <c r="AJ66" s="135"/>
      <c r="AK66" s="120" t="s">
        <v>888</v>
      </c>
      <c r="AL66" s="7"/>
      <c r="AM66" s="7"/>
      <c r="AN66" s="7"/>
      <c r="AO66" s="7"/>
    </row>
    <row r="67" spans="1:41" s="8" customFormat="1" x14ac:dyDescent="0.3">
      <c r="A67" s="46" t="s">
        <v>14</v>
      </c>
      <c r="B67" s="46">
        <v>1</v>
      </c>
      <c r="C67" s="46">
        <v>0.83</v>
      </c>
      <c r="D67" s="46">
        <v>10</v>
      </c>
      <c r="E67" s="46" t="s">
        <v>61</v>
      </c>
      <c r="F67" s="46" t="s">
        <v>170</v>
      </c>
      <c r="G67" s="46" t="s">
        <v>9</v>
      </c>
      <c r="H67" s="46" t="s">
        <v>9</v>
      </c>
      <c r="I67" s="46" t="s">
        <v>9</v>
      </c>
      <c r="J67" s="46" t="s">
        <v>24</v>
      </c>
      <c r="K67" s="46" t="s">
        <v>56</v>
      </c>
      <c r="L67" s="46" t="s">
        <v>9</v>
      </c>
      <c r="M67" s="46" t="s">
        <v>199</v>
      </c>
      <c r="N67" s="132">
        <v>8.5</v>
      </c>
      <c r="O67" s="46">
        <v>3</v>
      </c>
      <c r="P67" s="46">
        <v>773</v>
      </c>
      <c r="Q67" s="46" t="s">
        <v>1422</v>
      </c>
      <c r="R67" s="46">
        <v>4</v>
      </c>
      <c r="S67" s="46">
        <v>673</v>
      </c>
      <c r="T67" s="46" t="s">
        <v>95</v>
      </c>
      <c r="U67" s="46">
        <v>4.5599999999999996</v>
      </c>
      <c r="V67" s="134" t="s">
        <v>9</v>
      </c>
      <c r="W67" s="46">
        <v>241.1</v>
      </c>
      <c r="X67" s="46" t="s">
        <v>9</v>
      </c>
      <c r="Y67" s="46" t="s">
        <v>9</v>
      </c>
      <c r="Z67" s="46" t="s">
        <v>9</v>
      </c>
      <c r="AA67" s="46" t="s">
        <v>9</v>
      </c>
      <c r="AB67" s="46" t="s">
        <v>9</v>
      </c>
      <c r="AC67" s="46" t="s">
        <v>1392</v>
      </c>
      <c r="AD67" s="46">
        <v>2001</v>
      </c>
      <c r="AE67" s="46" t="s">
        <v>1726</v>
      </c>
      <c r="AF67" s="46" t="s">
        <v>887</v>
      </c>
      <c r="AG67" s="46" t="s">
        <v>171</v>
      </c>
      <c r="AH67" s="46" t="s">
        <v>45</v>
      </c>
      <c r="AI67" s="124" t="str">
        <f t="shared" si="1"/>
        <v>Greca, M.C., 2001</v>
      </c>
      <c r="AJ67" s="135"/>
      <c r="AK67" s="120" t="s">
        <v>888</v>
      </c>
      <c r="AL67" s="7"/>
      <c r="AM67" s="7"/>
      <c r="AN67" s="7"/>
      <c r="AO67" s="7"/>
    </row>
    <row r="68" spans="1:41" s="8" customFormat="1" x14ac:dyDescent="0.3">
      <c r="A68" s="46" t="s">
        <v>14</v>
      </c>
      <c r="B68" s="46">
        <v>0.5</v>
      </c>
      <c r="C68" s="46" t="s">
        <v>9</v>
      </c>
      <c r="D68" s="46">
        <v>1</v>
      </c>
      <c r="E68" s="118" t="s">
        <v>1414</v>
      </c>
      <c r="F68" s="46" t="s">
        <v>711</v>
      </c>
      <c r="G68" s="46" t="s">
        <v>710</v>
      </c>
      <c r="H68" s="46" t="s">
        <v>9</v>
      </c>
      <c r="I68" s="46" t="s">
        <v>9</v>
      </c>
      <c r="J68" s="46" t="s">
        <v>24</v>
      </c>
      <c r="K68" s="46" t="s">
        <v>56</v>
      </c>
      <c r="L68" s="46" t="s">
        <v>9</v>
      </c>
      <c r="M68" s="46" t="s">
        <v>199</v>
      </c>
      <c r="N68" s="132">
        <v>9.6</v>
      </c>
      <c r="O68" s="46">
        <v>3</v>
      </c>
      <c r="P68" s="46">
        <v>773</v>
      </c>
      <c r="Q68" s="46" t="s">
        <v>1422</v>
      </c>
      <c r="R68" s="46">
        <v>4</v>
      </c>
      <c r="S68" s="46">
        <v>673</v>
      </c>
      <c r="T68" s="46" t="s">
        <v>95</v>
      </c>
      <c r="U68" s="136">
        <v>0.92</v>
      </c>
      <c r="V68" s="134" t="s">
        <v>9</v>
      </c>
      <c r="W68" s="140">
        <v>1192.2</v>
      </c>
      <c r="X68" s="46" t="s">
        <v>9</v>
      </c>
      <c r="Y68" s="46" t="s">
        <v>9</v>
      </c>
      <c r="Z68" s="46" t="s">
        <v>9</v>
      </c>
      <c r="AA68" s="46" t="s">
        <v>9</v>
      </c>
      <c r="AB68" s="46" t="s">
        <v>9</v>
      </c>
      <c r="AC68" s="46" t="s">
        <v>1392</v>
      </c>
      <c r="AD68" s="46">
        <v>2001</v>
      </c>
      <c r="AE68" s="46" t="s">
        <v>1726</v>
      </c>
      <c r="AF68" s="46" t="s">
        <v>887</v>
      </c>
      <c r="AG68" s="46" t="s">
        <v>171</v>
      </c>
      <c r="AH68" s="46" t="s">
        <v>45</v>
      </c>
      <c r="AI68" s="124" t="str">
        <f t="shared" si="1"/>
        <v>Greca, M.C., 2001</v>
      </c>
      <c r="AJ68" s="135"/>
      <c r="AK68" s="120" t="s">
        <v>889</v>
      </c>
      <c r="AL68" s="7"/>
      <c r="AM68" s="7"/>
      <c r="AN68" s="7"/>
      <c r="AO68" s="7"/>
    </row>
    <row r="69" spans="1:41" s="8" customFormat="1" x14ac:dyDescent="0.3">
      <c r="A69" s="46" t="s">
        <v>14</v>
      </c>
      <c r="B69" s="46">
        <v>1</v>
      </c>
      <c r="C69" s="46">
        <v>0.81</v>
      </c>
      <c r="D69" s="46">
        <v>1</v>
      </c>
      <c r="E69" s="118" t="s">
        <v>1414</v>
      </c>
      <c r="F69" s="46" t="s">
        <v>711</v>
      </c>
      <c r="G69" s="46" t="s">
        <v>710</v>
      </c>
      <c r="H69" s="46" t="s">
        <v>9</v>
      </c>
      <c r="I69" s="46" t="s">
        <v>9</v>
      </c>
      <c r="J69" s="46" t="s">
        <v>24</v>
      </c>
      <c r="K69" s="46" t="s">
        <v>56</v>
      </c>
      <c r="L69" s="46" t="s">
        <v>9</v>
      </c>
      <c r="M69" s="46" t="s">
        <v>199</v>
      </c>
      <c r="N69" s="132">
        <v>9.6</v>
      </c>
      <c r="O69" s="46">
        <v>3</v>
      </c>
      <c r="P69" s="46">
        <v>773</v>
      </c>
      <c r="Q69" s="46" t="s">
        <v>1422</v>
      </c>
      <c r="R69" s="46">
        <v>4</v>
      </c>
      <c r="S69" s="46">
        <v>673</v>
      </c>
      <c r="T69" s="46" t="s">
        <v>95</v>
      </c>
      <c r="U69" s="136">
        <v>1.3</v>
      </c>
      <c r="V69" s="134" t="s">
        <v>9</v>
      </c>
      <c r="W69" s="140">
        <v>845.3</v>
      </c>
      <c r="X69" s="46" t="s">
        <v>9</v>
      </c>
      <c r="Y69" s="46" t="s">
        <v>9</v>
      </c>
      <c r="Z69" s="46" t="s">
        <v>9</v>
      </c>
      <c r="AA69" s="46" t="s">
        <v>9</v>
      </c>
      <c r="AB69" s="46" t="s">
        <v>9</v>
      </c>
      <c r="AC69" s="46" t="s">
        <v>1392</v>
      </c>
      <c r="AD69" s="46">
        <v>2001</v>
      </c>
      <c r="AE69" s="46" t="s">
        <v>1726</v>
      </c>
      <c r="AF69" s="46" t="s">
        <v>887</v>
      </c>
      <c r="AG69" s="46" t="s">
        <v>171</v>
      </c>
      <c r="AH69" s="46" t="s">
        <v>45</v>
      </c>
      <c r="AI69" s="124" t="str">
        <f t="shared" si="1"/>
        <v>Greca, M.C., 2001</v>
      </c>
      <c r="AJ69" s="135"/>
      <c r="AK69" s="120" t="s">
        <v>889</v>
      </c>
      <c r="AL69" s="7"/>
      <c r="AM69" s="7"/>
      <c r="AN69" s="7"/>
      <c r="AO69" s="7"/>
    </row>
    <row r="70" spans="1:41" s="8" customFormat="1" x14ac:dyDescent="0.3">
      <c r="A70" s="46" t="s">
        <v>6</v>
      </c>
      <c r="B70" s="46">
        <v>0.5</v>
      </c>
      <c r="C70" s="46" t="s">
        <v>9</v>
      </c>
      <c r="D70" s="46">
        <v>1200</v>
      </c>
      <c r="E70" s="46" t="s">
        <v>63</v>
      </c>
      <c r="F70" s="46" t="s">
        <v>172</v>
      </c>
      <c r="G70" s="46" t="s">
        <v>9</v>
      </c>
      <c r="H70" s="46" t="s">
        <v>9</v>
      </c>
      <c r="I70" s="46" t="s">
        <v>9</v>
      </c>
      <c r="J70" s="46" t="s">
        <v>10</v>
      </c>
      <c r="K70" s="46" t="s">
        <v>16</v>
      </c>
      <c r="L70" s="46" t="s">
        <v>9</v>
      </c>
      <c r="M70" s="46" t="s">
        <v>199</v>
      </c>
      <c r="N70" s="46" t="s">
        <v>9</v>
      </c>
      <c r="O70" s="46" t="s">
        <v>9</v>
      </c>
      <c r="P70" s="46" t="s">
        <v>9</v>
      </c>
      <c r="Q70" s="46" t="s">
        <v>1422</v>
      </c>
      <c r="R70" s="46">
        <v>1</v>
      </c>
      <c r="S70" s="46">
        <v>298</v>
      </c>
      <c r="T70" s="46" t="s">
        <v>17</v>
      </c>
      <c r="U70" s="133">
        <v>32</v>
      </c>
      <c r="V70" s="134" t="s">
        <v>9</v>
      </c>
      <c r="W70" s="46">
        <v>39</v>
      </c>
      <c r="X70" s="46" t="s">
        <v>9</v>
      </c>
      <c r="Y70" s="46">
        <v>30</v>
      </c>
      <c r="Z70" s="46" t="s">
        <v>9</v>
      </c>
      <c r="AA70" s="46" t="s">
        <v>9</v>
      </c>
      <c r="AB70" s="46" t="s">
        <v>9</v>
      </c>
      <c r="AC70" s="46" t="s">
        <v>1344</v>
      </c>
      <c r="AD70" s="46">
        <v>2001</v>
      </c>
      <c r="AE70" s="46" t="s">
        <v>173</v>
      </c>
      <c r="AF70" s="46" t="s">
        <v>80</v>
      </c>
      <c r="AG70" s="46" t="s">
        <v>174</v>
      </c>
      <c r="AH70" s="46" t="s">
        <v>45</v>
      </c>
      <c r="AI70" s="124" t="str">
        <f t="shared" si="1"/>
        <v>Pinna, F., 2001</v>
      </c>
      <c r="AJ70" s="141"/>
      <c r="AK70" s="120"/>
      <c r="AL70" s="7"/>
      <c r="AM70" s="7"/>
      <c r="AN70" s="7"/>
      <c r="AO70" s="7"/>
    </row>
    <row r="71" spans="1:41" s="8" customFormat="1" x14ac:dyDescent="0.3">
      <c r="A71" s="46" t="s">
        <v>14</v>
      </c>
      <c r="B71" s="46">
        <v>5</v>
      </c>
      <c r="C71" s="46" t="s">
        <v>9</v>
      </c>
      <c r="D71" s="46">
        <v>257</v>
      </c>
      <c r="E71" s="46" t="s">
        <v>22</v>
      </c>
      <c r="F71" s="46" t="s">
        <v>568</v>
      </c>
      <c r="G71" s="46" t="s">
        <v>9</v>
      </c>
      <c r="H71" s="46" t="s">
        <v>9</v>
      </c>
      <c r="I71" s="46" t="s">
        <v>9</v>
      </c>
      <c r="J71" s="46" t="s">
        <v>10</v>
      </c>
      <c r="K71" s="46" t="s">
        <v>16</v>
      </c>
      <c r="L71" s="46" t="s">
        <v>9</v>
      </c>
      <c r="M71" s="46" t="s">
        <v>199</v>
      </c>
      <c r="N71" s="132">
        <v>8.5</v>
      </c>
      <c r="O71" s="46" t="s">
        <v>9</v>
      </c>
      <c r="P71" s="46">
        <v>773</v>
      </c>
      <c r="Q71" s="46" t="s">
        <v>1422</v>
      </c>
      <c r="R71" s="46">
        <v>1</v>
      </c>
      <c r="S71" s="46">
        <v>423</v>
      </c>
      <c r="T71" s="46" t="s">
        <v>17</v>
      </c>
      <c r="U71" s="133">
        <v>86</v>
      </c>
      <c r="V71" s="134" t="s">
        <v>9</v>
      </c>
      <c r="W71" s="46">
        <v>13</v>
      </c>
      <c r="X71" s="46" t="s">
        <v>9</v>
      </c>
      <c r="Y71" s="46">
        <v>20</v>
      </c>
      <c r="Z71" s="46" t="s">
        <v>9</v>
      </c>
      <c r="AA71" s="46" t="s">
        <v>9</v>
      </c>
      <c r="AB71" s="46" t="s">
        <v>9</v>
      </c>
      <c r="AC71" s="46" t="s">
        <v>1344</v>
      </c>
      <c r="AD71" s="46">
        <v>2001</v>
      </c>
      <c r="AE71" s="46" t="s">
        <v>173</v>
      </c>
      <c r="AF71" s="46" t="s">
        <v>80</v>
      </c>
      <c r="AG71" s="46" t="s">
        <v>174</v>
      </c>
      <c r="AH71" s="46" t="s">
        <v>45</v>
      </c>
      <c r="AI71" s="124" t="str">
        <f t="shared" si="1"/>
        <v>Pinna, F., 2001</v>
      </c>
      <c r="AJ71" s="120" t="s">
        <v>890</v>
      </c>
      <c r="AK71" s="120" t="s">
        <v>827</v>
      </c>
      <c r="AL71" s="7"/>
      <c r="AM71" s="7"/>
      <c r="AN71" s="7"/>
      <c r="AO71" s="7"/>
    </row>
    <row r="72" spans="1:41" s="8" customFormat="1" x14ac:dyDescent="0.3">
      <c r="A72" s="46" t="s">
        <v>14</v>
      </c>
      <c r="B72" s="46">
        <v>5</v>
      </c>
      <c r="C72" s="46" t="s">
        <v>9</v>
      </c>
      <c r="D72" s="46">
        <v>257</v>
      </c>
      <c r="E72" s="46" t="s">
        <v>22</v>
      </c>
      <c r="F72" s="46" t="s">
        <v>568</v>
      </c>
      <c r="G72" s="46" t="s">
        <v>9</v>
      </c>
      <c r="H72" s="46" t="s">
        <v>9</v>
      </c>
      <c r="I72" s="46" t="s">
        <v>9</v>
      </c>
      <c r="J72" s="46" t="s">
        <v>10</v>
      </c>
      <c r="K72" s="46" t="s">
        <v>16</v>
      </c>
      <c r="L72" s="46" t="s">
        <v>9</v>
      </c>
      <c r="M72" s="46" t="s">
        <v>199</v>
      </c>
      <c r="N72" s="132">
        <v>8.5</v>
      </c>
      <c r="O72" s="46" t="s">
        <v>9</v>
      </c>
      <c r="P72" s="46">
        <v>1073</v>
      </c>
      <c r="Q72" s="46" t="s">
        <v>1422</v>
      </c>
      <c r="R72" s="46">
        <v>1</v>
      </c>
      <c r="S72" s="46">
        <v>423</v>
      </c>
      <c r="T72" s="46" t="s">
        <v>17</v>
      </c>
      <c r="U72" s="133">
        <v>19</v>
      </c>
      <c r="V72" s="134" t="s">
        <v>9</v>
      </c>
      <c r="W72" s="46">
        <v>55</v>
      </c>
      <c r="X72" s="46" t="s">
        <v>9</v>
      </c>
      <c r="Y72" s="46">
        <v>60</v>
      </c>
      <c r="Z72" s="46" t="s">
        <v>9</v>
      </c>
      <c r="AA72" s="46" t="s">
        <v>9</v>
      </c>
      <c r="AB72" s="46" t="s">
        <v>9</v>
      </c>
      <c r="AC72" s="46" t="s">
        <v>1344</v>
      </c>
      <c r="AD72" s="46">
        <v>2001</v>
      </c>
      <c r="AE72" s="46" t="s">
        <v>173</v>
      </c>
      <c r="AF72" s="46" t="s">
        <v>80</v>
      </c>
      <c r="AG72" s="46" t="s">
        <v>174</v>
      </c>
      <c r="AH72" s="46" t="s">
        <v>45</v>
      </c>
      <c r="AI72" s="124" t="str">
        <f t="shared" si="1"/>
        <v>Pinna, F., 2001</v>
      </c>
      <c r="AJ72" s="135"/>
      <c r="AK72" s="120" t="s">
        <v>827</v>
      </c>
      <c r="AL72" s="7"/>
      <c r="AM72" s="7"/>
      <c r="AN72" s="7"/>
      <c r="AO72" s="7"/>
    </row>
    <row r="73" spans="1:41" s="8" customFormat="1" x14ac:dyDescent="0.3">
      <c r="A73" s="46" t="s">
        <v>14</v>
      </c>
      <c r="B73" s="46">
        <v>5</v>
      </c>
      <c r="C73" s="46" t="s">
        <v>9</v>
      </c>
      <c r="D73" s="46">
        <v>329</v>
      </c>
      <c r="E73" s="46" t="s">
        <v>7</v>
      </c>
      <c r="F73" s="46" t="s">
        <v>712</v>
      </c>
      <c r="G73" s="46" t="s">
        <v>9</v>
      </c>
      <c r="H73" s="46" t="s">
        <v>9</v>
      </c>
      <c r="I73" s="46" t="s">
        <v>9</v>
      </c>
      <c r="J73" s="46" t="s">
        <v>10</v>
      </c>
      <c r="K73" s="46" t="s">
        <v>16</v>
      </c>
      <c r="L73" s="46" t="s">
        <v>9</v>
      </c>
      <c r="M73" s="46" t="s">
        <v>199</v>
      </c>
      <c r="N73" s="132">
        <v>3</v>
      </c>
      <c r="O73" s="46" t="s">
        <v>8</v>
      </c>
      <c r="P73" s="46" t="s">
        <v>8</v>
      </c>
      <c r="Q73" s="46" t="s">
        <v>1422</v>
      </c>
      <c r="R73" s="46">
        <v>1</v>
      </c>
      <c r="S73" s="46">
        <v>423</v>
      </c>
      <c r="T73" s="46" t="s">
        <v>17</v>
      </c>
      <c r="U73" s="133">
        <v>25</v>
      </c>
      <c r="V73" s="134" t="s">
        <v>9</v>
      </c>
      <c r="W73" s="46">
        <v>49</v>
      </c>
      <c r="X73" s="46" t="s">
        <v>9</v>
      </c>
      <c r="Y73" s="46">
        <v>41</v>
      </c>
      <c r="Z73" s="46" t="s">
        <v>9</v>
      </c>
      <c r="AA73" s="46" t="s">
        <v>9</v>
      </c>
      <c r="AB73" s="46" t="s">
        <v>9</v>
      </c>
      <c r="AC73" s="46" t="s">
        <v>1344</v>
      </c>
      <c r="AD73" s="46">
        <v>2001</v>
      </c>
      <c r="AE73" s="46" t="s">
        <v>173</v>
      </c>
      <c r="AF73" s="46" t="s">
        <v>80</v>
      </c>
      <c r="AG73" s="46" t="s">
        <v>174</v>
      </c>
      <c r="AH73" s="46" t="s">
        <v>45</v>
      </c>
      <c r="AI73" s="124" t="str">
        <f t="shared" si="1"/>
        <v>Pinna, F., 2001</v>
      </c>
      <c r="AJ73" s="135"/>
      <c r="AK73" s="120" t="s">
        <v>815</v>
      </c>
      <c r="AL73" s="7"/>
      <c r="AM73" s="7"/>
      <c r="AN73" s="7"/>
      <c r="AO73" s="7"/>
    </row>
    <row r="74" spans="1:41" s="8" customFormat="1" x14ac:dyDescent="0.3">
      <c r="A74" s="46" t="s">
        <v>113</v>
      </c>
      <c r="B74" s="46">
        <v>0.5</v>
      </c>
      <c r="C74" s="46" t="s">
        <v>38</v>
      </c>
      <c r="D74" s="46" t="s">
        <v>8</v>
      </c>
      <c r="E74" s="46" t="s">
        <v>22</v>
      </c>
      <c r="F74" s="46" t="s">
        <v>8</v>
      </c>
      <c r="G74" s="46" t="s">
        <v>8</v>
      </c>
      <c r="H74" s="46" t="s">
        <v>8</v>
      </c>
      <c r="I74" s="46" t="s">
        <v>8</v>
      </c>
      <c r="J74" s="46" t="s">
        <v>8</v>
      </c>
      <c r="K74" s="46" t="s">
        <v>8</v>
      </c>
      <c r="L74" s="46" t="s">
        <v>8</v>
      </c>
      <c r="M74" s="46" t="s">
        <v>199</v>
      </c>
      <c r="N74" s="132">
        <v>8.5</v>
      </c>
      <c r="O74" s="46" t="s">
        <v>8</v>
      </c>
      <c r="P74" s="46" t="s">
        <v>8</v>
      </c>
      <c r="Q74" s="46" t="s">
        <v>1422</v>
      </c>
      <c r="R74" s="46">
        <v>6</v>
      </c>
      <c r="S74" s="46">
        <v>623</v>
      </c>
      <c r="T74" s="46" t="s">
        <v>95</v>
      </c>
      <c r="U74" s="136">
        <v>30.8</v>
      </c>
      <c r="V74" s="134" t="s">
        <v>9</v>
      </c>
      <c r="W74" s="46" t="s">
        <v>9</v>
      </c>
      <c r="X74" s="46" t="s">
        <v>9</v>
      </c>
      <c r="Y74" s="134" t="s">
        <v>9</v>
      </c>
      <c r="Z74" s="46" t="s">
        <v>9</v>
      </c>
      <c r="AA74" s="46" t="s">
        <v>9</v>
      </c>
      <c r="AB74" s="46" t="s">
        <v>9</v>
      </c>
      <c r="AC74" s="46" t="s">
        <v>1374</v>
      </c>
      <c r="AD74" s="46">
        <v>2001</v>
      </c>
      <c r="AE74" s="46" t="s">
        <v>456</v>
      </c>
      <c r="AF74" s="46" t="s">
        <v>119</v>
      </c>
      <c r="AG74" s="46" t="s">
        <v>206</v>
      </c>
      <c r="AH74" s="46" t="s">
        <v>729</v>
      </c>
      <c r="AI74" s="124" t="str">
        <f t="shared" si="1"/>
        <v>Ordóñez, S., 2001</v>
      </c>
      <c r="AJ74" s="135"/>
      <c r="AK74" s="120" t="s">
        <v>827</v>
      </c>
      <c r="AL74" s="7"/>
      <c r="AM74" s="7"/>
      <c r="AN74" s="7"/>
      <c r="AO74" s="7"/>
    </row>
    <row r="75" spans="1:41" s="5" customFormat="1" x14ac:dyDescent="0.3">
      <c r="A75" s="46" t="s">
        <v>14</v>
      </c>
      <c r="B75" s="46" t="s">
        <v>9</v>
      </c>
      <c r="C75" s="46">
        <v>0.7</v>
      </c>
      <c r="D75" s="46" t="s">
        <v>9</v>
      </c>
      <c r="E75" s="118" t="s">
        <v>1414</v>
      </c>
      <c r="F75" s="46" t="s">
        <v>134</v>
      </c>
      <c r="G75" s="46" t="s">
        <v>9</v>
      </c>
      <c r="H75" s="46" t="s">
        <v>9</v>
      </c>
      <c r="I75" s="46" t="s">
        <v>9</v>
      </c>
      <c r="J75" s="46" t="s">
        <v>24</v>
      </c>
      <c r="K75" s="46" t="s">
        <v>9</v>
      </c>
      <c r="L75" s="46" t="s">
        <v>9</v>
      </c>
      <c r="M75" s="46" t="s">
        <v>199</v>
      </c>
      <c r="N75" s="132">
        <v>8.5</v>
      </c>
      <c r="O75" s="46" t="s">
        <v>9</v>
      </c>
      <c r="P75" s="46" t="s">
        <v>9</v>
      </c>
      <c r="Q75" s="46" t="s">
        <v>1422</v>
      </c>
      <c r="R75" s="46">
        <v>4</v>
      </c>
      <c r="S75" s="46">
        <v>473</v>
      </c>
      <c r="T75" s="46" t="s">
        <v>95</v>
      </c>
      <c r="U75" s="136">
        <v>34</v>
      </c>
      <c r="V75" s="46" t="s">
        <v>9</v>
      </c>
      <c r="W75" s="46">
        <v>33</v>
      </c>
      <c r="X75" s="46" t="s">
        <v>9</v>
      </c>
      <c r="Y75" s="46" t="s">
        <v>9</v>
      </c>
      <c r="Z75" s="46" t="s">
        <v>9</v>
      </c>
      <c r="AA75" s="46" t="s">
        <v>9</v>
      </c>
      <c r="AB75" s="46" t="s">
        <v>9</v>
      </c>
      <c r="AC75" s="46" t="s">
        <v>1406</v>
      </c>
      <c r="AD75" s="46">
        <v>2002</v>
      </c>
      <c r="AE75" s="46" t="s">
        <v>1727</v>
      </c>
      <c r="AF75" s="46" t="s">
        <v>80</v>
      </c>
      <c r="AG75" s="46" t="s">
        <v>573</v>
      </c>
      <c r="AH75" s="46" t="s">
        <v>135</v>
      </c>
      <c r="AI75" s="124" t="str">
        <f t="shared" si="1"/>
        <v>Di Monte, R., 2002</v>
      </c>
      <c r="AJ75" s="137"/>
      <c r="AK75" s="120" t="s">
        <v>827</v>
      </c>
      <c r="AL75" s="4"/>
      <c r="AM75" s="4"/>
      <c r="AN75" s="4"/>
      <c r="AO75" s="4"/>
    </row>
    <row r="76" spans="1:41" s="5" customFormat="1" x14ac:dyDescent="0.3">
      <c r="A76" s="46" t="s">
        <v>14</v>
      </c>
      <c r="B76" s="46" t="s">
        <v>9</v>
      </c>
      <c r="C76" s="136">
        <v>2.8</v>
      </c>
      <c r="D76" s="46" t="s">
        <v>9</v>
      </c>
      <c r="E76" s="118" t="s">
        <v>1414</v>
      </c>
      <c r="F76" s="46" t="s">
        <v>134</v>
      </c>
      <c r="G76" s="46" t="s">
        <v>9</v>
      </c>
      <c r="H76" s="46" t="s">
        <v>9</v>
      </c>
      <c r="I76" s="46" t="s">
        <v>9</v>
      </c>
      <c r="J76" s="46" t="s">
        <v>24</v>
      </c>
      <c r="K76" s="46" t="s">
        <v>9</v>
      </c>
      <c r="L76" s="46" t="s">
        <v>9</v>
      </c>
      <c r="M76" s="46" t="s">
        <v>199</v>
      </c>
      <c r="N76" s="132">
        <v>8.5</v>
      </c>
      <c r="O76" s="46" t="s">
        <v>9</v>
      </c>
      <c r="P76" s="46" t="s">
        <v>9</v>
      </c>
      <c r="Q76" s="46" t="s">
        <v>1422</v>
      </c>
      <c r="R76" s="46">
        <v>4</v>
      </c>
      <c r="S76" s="46">
        <v>473</v>
      </c>
      <c r="T76" s="46" t="s">
        <v>95</v>
      </c>
      <c r="U76" s="136">
        <v>31</v>
      </c>
      <c r="V76" s="46" t="s">
        <v>9</v>
      </c>
      <c r="W76" s="46">
        <v>36</v>
      </c>
      <c r="X76" s="46" t="s">
        <v>9</v>
      </c>
      <c r="Y76" s="46" t="s">
        <v>9</v>
      </c>
      <c r="Z76" s="46" t="s">
        <v>9</v>
      </c>
      <c r="AA76" s="46" t="s">
        <v>9</v>
      </c>
      <c r="AB76" s="46" t="s">
        <v>9</v>
      </c>
      <c r="AC76" s="46" t="s">
        <v>1406</v>
      </c>
      <c r="AD76" s="46">
        <v>2002</v>
      </c>
      <c r="AE76" s="46" t="s">
        <v>1727</v>
      </c>
      <c r="AF76" s="46" t="s">
        <v>80</v>
      </c>
      <c r="AG76" s="46" t="s">
        <v>573</v>
      </c>
      <c r="AH76" s="46" t="s">
        <v>135</v>
      </c>
      <c r="AI76" s="124" t="str">
        <f t="shared" si="1"/>
        <v>Di Monte, R., 2002</v>
      </c>
      <c r="AJ76" s="137"/>
      <c r="AK76" s="120" t="s">
        <v>827</v>
      </c>
      <c r="AL76" s="4"/>
      <c r="AM76" s="4"/>
      <c r="AN76" s="4"/>
      <c r="AO76" s="4"/>
    </row>
    <row r="77" spans="1:41" s="5" customFormat="1" x14ac:dyDescent="0.3">
      <c r="A77" s="46" t="s">
        <v>6</v>
      </c>
      <c r="B77" s="46">
        <v>1</v>
      </c>
      <c r="C77" s="46" t="s">
        <v>9</v>
      </c>
      <c r="D77" s="46">
        <v>300</v>
      </c>
      <c r="E77" s="46" t="s">
        <v>7</v>
      </c>
      <c r="F77" s="46" t="s">
        <v>9</v>
      </c>
      <c r="G77" s="46" t="s">
        <v>9</v>
      </c>
      <c r="H77" s="46" t="s">
        <v>9</v>
      </c>
      <c r="I77" s="46" t="s">
        <v>9</v>
      </c>
      <c r="J77" s="118" t="s">
        <v>303</v>
      </c>
      <c r="K77" s="46" t="s">
        <v>9</v>
      </c>
      <c r="L77" s="46" t="s">
        <v>9</v>
      </c>
      <c r="M77" s="46" t="s">
        <v>199</v>
      </c>
      <c r="N77" s="132">
        <v>3</v>
      </c>
      <c r="O77" s="46">
        <v>3</v>
      </c>
      <c r="P77" s="46">
        <v>673</v>
      </c>
      <c r="Q77" s="46" t="s">
        <v>1422</v>
      </c>
      <c r="R77" s="46">
        <v>3</v>
      </c>
      <c r="S77" s="46">
        <v>973</v>
      </c>
      <c r="T77" s="46" t="s">
        <v>29</v>
      </c>
      <c r="U77" s="136" t="s">
        <v>9</v>
      </c>
      <c r="V77" s="46" t="s">
        <v>9</v>
      </c>
      <c r="W77" s="46" t="s">
        <v>9</v>
      </c>
      <c r="X77" s="46" t="s">
        <v>9</v>
      </c>
      <c r="Y77" s="46" t="s">
        <v>9</v>
      </c>
      <c r="Z77" s="46" t="s">
        <v>9</v>
      </c>
      <c r="AA77" s="46">
        <v>20</v>
      </c>
      <c r="AB77" s="46" t="s">
        <v>9</v>
      </c>
      <c r="AC77" s="46" t="s">
        <v>1407</v>
      </c>
      <c r="AD77" s="46">
        <v>2002</v>
      </c>
      <c r="AE77" s="46" t="s">
        <v>789</v>
      </c>
      <c r="AF77" s="46" t="s">
        <v>71</v>
      </c>
      <c r="AG77" s="46" t="s">
        <v>136</v>
      </c>
      <c r="AH77" s="46" t="s">
        <v>21</v>
      </c>
      <c r="AI77" s="124" t="str">
        <f t="shared" si="1"/>
        <v>Naito, S., 2002</v>
      </c>
      <c r="AJ77" s="120" t="s">
        <v>963</v>
      </c>
      <c r="AK77" s="120" t="s">
        <v>815</v>
      </c>
      <c r="AL77" s="4"/>
      <c r="AM77" s="4"/>
      <c r="AN77" s="4"/>
      <c r="AO77" s="4"/>
    </row>
    <row r="78" spans="1:41" s="5" customFormat="1" x14ac:dyDescent="0.3">
      <c r="A78" s="46" t="s">
        <v>6</v>
      </c>
      <c r="B78" s="46">
        <v>5</v>
      </c>
      <c r="C78" s="46" t="s">
        <v>9</v>
      </c>
      <c r="D78" s="46">
        <v>300</v>
      </c>
      <c r="E78" s="46" t="s">
        <v>7</v>
      </c>
      <c r="F78" s="46" t="s">
        <v>9</v>
      </c>
      <c r="G78" s="46" t="s">
        <v>9</v>
      </c>
      <c r="H78" s="46" t="s">
        <v>9</v>
      </c>
      <c r="I78" s="46" t="s">
        <v>9</v>
      </c>
      <c r="J78" s="118" t="s">
        <v>303</v>
      </c>
      <c r="K78" s="46" t="s">
        <v>9</v>
      </c>
      <c r="L78" s="46" t="s">
        <v>9</v>
      </c>
      <c r="M78" s="46" t="s">
        <v>199</v>
      </c>
      <c r="N78" s="132">
        <v>3</v>
      </c>
      <c r="O78" s="46">
        <v>3</v>
      </c>
      <c r="P78" s="46">
        <v>673</v>
      </c>
      <c r="Q78" s="46" t="s">
        <v>1422</v>
      </c>
      <c r="R78" s="46">
        <v>3</v>
      </c>
      <c r="S78" s="46">
        <v>973</v>
      </c>
      <c r="T78" s="46" t="s">
        <v>29</v>
      </c>
      <c r="U78" s="136" t="s">
        <v>9</v>
      </c>
      <c r="V78" s="46" t="s">
        <v>9</v>
      </c>
      <c r="W78" s="46" t="s">
        <v>9</v>
      </c>
      <c r="X78" s="46" t="s">
        <v>9</v>
      </c>
      <c r="Y78" s="46">
        <v>20</v>
      </c>
      <c r="Z78" s="46" t="s">
        <v>9</v>
      </c>
      <c r="AA78" s="46">
        <v>25</v>
      </c>
      <c r="AB78" s="46" t="s">
        <v>9</v>
      </c>
      <c r="AC78" s="46" t="s">
        <v>1407</v>
      </c>
      <c r="AD78" s="46">
        <v>2002</v>
      </c>
      <c r="AE78" s="46" t="s">
        <v>789</v>
      </c>
      <c r="AF78" s="46" t="s">
        <v>71</v>
      </c>
      <c r="AG78" s="46" t="s">
        <v>136</v>
      </c>
      <c r="AH78" s="46" t="s">
        <v>21</v>
      </c>
      <c r="AI78" s="124" t="str">
        <f t="shared" si="1"/>
        <v>Naito, S., 2002</v>
      </c>
      <c r="AJ78" s="120" t="s">
        <v>963</v>
      </c>
      <c r="AK78" s="120" t="s">
        <v>815</v>
      </c>
      <c r="AL78" s="4"/>
      <c r="AM78" s="4"/>
      <c r="AN78" s="4"/>
      <c r="AO78" s="4"/>
    </row>
    <row r="79" spans="1:41" x14ac:dyDescent="0.3">
      <c r="A79" s="46" t="s">
        <v>6</v>
      </c>
      <c r="B79" s="46">
        <v>20</v>
      </c>
      <c r="C79" s="46" t="s">
        <v>9</v>
      </c>
      <c r="D79" s="46">
        <v>300</v>
      </c>
      <c r="E79" s="46" t="s">
        <v>7</v>
      </c>
      <c r="F79" s="46" t="s">
        <v>9</v>
      </c>
      <c r="G79" s="46" t="s">
        <v>9</v>
      </c>
      <c r="H79" s="46" t="s">
        <v>9</v>
      </c>
      <c r="I79" s="46" t="s">
        <v>9</v>
      </c>
      <c r="J79" s="118" t="s">
        <v>303</v>
      </c>
      <c r="K79" s="46" t="s">
        <v>9</v>
      </c>
      <c r="L79" s="46" t="s">
        <v>9</v>
      </c>
      <c r="M79" s="46" t="s">
        <v>199</v>
      </c>
      <c r="N79" s="132">
        <v>3</v>
      </c>
      <c r="O79" s="46">
        <v>3</v>
      </c>
      <c r="P79" s="46">
        <v>673</v>
      </c>
      <c r="Q79" s="46" t="s">
        <v>1422</v>
      </c>
      <c r="R79" s="46">
        <v>3</v>
      </c>
      <c r="S79" s="46">
        <v>973</v>
      </c>
      <c r="T79" s="46" t="s">
        <v>29</v>
      </c>
      <c r="U79" s="136" t="s">
        <v>9</v>
      </c>
      <c r="V79" s="46" t="s">
        <v>9</v>
      </c>
      <c r="W79" s="46" t="s">
        <v>9</v>
      </c>
      <c r="X79" s="46" t="s">
        <v>9</v>
      </c>
      <c r="Y79" s="46">
        <v>20</v>
      </c>
      <c r="Z79" s="46" t="s">
        <v>9</v>
      </c>
      <c r="AA79" s="46">
        <v>90</v>
      </c>
      <c r="AB79" s="46" t="s">
        <v>9</v>
      </c>
      <c r="AC79" s="46" t="s">
        <v>1407</v>
      </c>
      <c r="AD79" s="46">
        <v>2002</v>
      </c>
      <c r="AE79" s="46" t="s">
        <v>789</v>
      </c>
      <c r="AF79" s="46" t="s">
        <v>71</v>
      </c>
      <c r="AG79" s="46" t="s">
        <v>136</v>
      </c>
      <c r="AH79" s="46" t="s">
        <v>21</v>
      </c>
      <c r="AI79" s="124" t="str">
        <f t="shared" si="1"/>
        <v>Naito, S., 2002</v>
      </c>
      <c r="AJ79" s="120" t="s">
        <v>963</v>
      </c>
      <c r="AK79" s="120" t="s">
        <v>815</v>
      </c>
      <c r="AL79" s="2"/>
      <c r="AM79" s="2"/>
      <c r="AN79" s="2"/>
      <c r="AO79" s="2"/>
    </row>
    <row r="80" spans="1:41" x14ac:dyDescent="0.3">
      <c r="A80" s="46" t="s">
        <v>6</v>
      </c>
      <c r="B80" s="46">
        <v>0.2</v>
      </c>
      <c r="C80" s="46" t="s">
        <v>9</v>
      </c>
      <c r="D80" s="46">
        <v>20</v>
      </c>
      <c r="E80" s="46" t="s">
        <v>137</v>
      </c>
      <c r="F80" s="46" t="s">
        <v>9</v>
      </c>
      <c r="G80" s="46" t="s">
        <v>9</v>
      </c>
      <c r="H80" s="46" t="s">
        <v>9</v>
      </c>
      <c r="I80" s="46" t="s">
        <v>9</v>
      </c>
      <c r="J80" s="118" t="s">
        <v>303</v>
      </c>
      <c r="K80" s="46" t="s">
        <v>9</v>
      </c>
      <c r="L80" s="46" t="s">
        <v>9</v>
      </c>
      <c r="M80" s="46" t="s">
        <v>199</v>
      </c>
      <c r="N80" s="132">
        <v>7.1</v>
      </c>
      <c r="O80" s="46">
        <v>3</v>
      </c>
      <c r="P80" s="46">
        <v>673</v>
      </c>
      <c r="Q80" s="46" t="s">
        <v>1422</v>
      </c>
      <c r="R80" s="46">
        <v>3</v>
      </c>
      <c r="S80" s="46">
        <v>973</v>
      </c>
      <c r="T80" s="46" t="s">
        <v>29</v>
      </c>
      <c r="U80" s="136" t="s">
        <v>9</v>
      </c>
      <c r="V80" s="46" t="s">
        <v>9</v>
      </c>
      <c r="W80" s="46" t="s">
        <v>9</v>
      </c>
      <c r="X80" s="46" t="s">
        <v>9</v>
      </c>
      <c r="Y80" s="46" t="s">
        <v>9</v>
      </c>
      <c r="Z80" s="46" t="s">
        <v>9</v>
      </c>
      <c r="AA80" s="46">
        <v>30</v>
      </c>
      <c r="AB80" s="46" t="s">
        <v>9</v>
      </c>
      <c r="AC80" s="46" t="s">
        <v>1407</v>
      </c>
      <c r="AD80" s="46">
        <v>2002</v>
      </c>
      <c r="AE80" s="46" t="s">
        <v>789</v>
      </c>
      <c r="AF80" s="46" t="s">
        <v>71</v>
      </c>
      <c r="AG80" s="46" t="s">
        <v>136</v>
      </c>
      <c r="AH80" s="46" t="s">
        <v>21</v>
      </c>
      <c r="AI80" s="124" t="str">
        <f t="shared" si="1"/>
        <v>Naito, S., 2002</v>
      </c>
      <c r="AJ80" s="120" t="s">
        <v>963</v>
      </c>
      <c r="AK80" s="120" t="s">
        <v>874</v>
      </c>
      <c r="AL80" s="2"/>
      <c r="AM80" s="2"/>
      <c r="AN80" s="2"/>
      <c r="AO80" s="2"/>
    </row>
    <row r="81" spans="1:41" x14ac:dyDescent="0.3">
      <c r="A81" s="46" t="s">
        <v>6</v>
      </c>
      <c r="B81" s="46">
        <v>1</v>
      </c>
      <c r="C81" s="46" t="s">
        <v>9</v>
      </c>
      <c r="D81" s="46">
        <v>20</v>
      </c>
      <c r="E81" s="46" t="s">
        <v>137</v>
      </c>
      <c r="F81" s="46" t="s">
        <v>9</v>
      </c>
      <c r="G81" s="46" t="s">
        <v>9</v>
      </c>
      <c r="H81" s="46" t="s">
        <v>9</v>
      </c>
      <c r="I81" s="46" t="s">
        <v>9</v>
      </c>
      <c r="J81" s="118" t="s">
        <v>303</v>
      </c>
      <c r="K81" s="46" t="s">
        <v>9</v>
      </c>
      <c r="L81" s="46" t="s">
        <v>9</v>
      </c>
      <c r="M81" s="46" t="s">
        <v>199</v>
      </c>
      <c r="N81" s="132">
        <v>7.1</v>
      </c>
      <c r="O81" s="46">
        <v>3</v>
      </c>
      <c r="P81" s="46">
        <v>673</v>
      </c>
      <c r="Q81" s="46" t="s">
        <v>1422</v>
      </c>
      <c r="R81" s="46">
        <v>3</v>
      </c>
      <c r="S81" s="46">
        <v>973</v>
      </c>
      <c r="T81" s="46" t="s">
        <v>29</v>
      </c>
      <c r="U81" s="136" t="s">
        <v>9</v>
      </c>
      <c r="V81" s="46" t="s">
        <v>9</v>
      </c>
      <c r="W81" s="46" t="s">
        <v>9</v>
      </c>
      <c r="X81" s="46" t="s">
        <v>9</v>
      </c>
      <c r="Y81" s="46" t="s">
        <v>9</v>
      </c>
      <c r="Z81" s="46" t="s">
        <v>9</v>
      </c>
      <c r="AA81" s="46">
        <v>30</v>
      </c>
      <c r="AB81" s="46" t="s">
        <v>9</v>
      </c>
      <c r="AC81" s="46" t="s">
        <v>1407</v>
      </c>
      <c r="AD81" s="46">
        <v>2002</v>
      </c>
      <c r="AE81" s="46" t="s">
        <v>789</v>
      </c>
      <c r="AF81" s="46" t="s">
        <v>71</v>
      </c>
      <c r="AG81" s="46" t="s">
        <v>136</v>
      </c>
      <c r="AH81" s="46" t="s">
        <v>21</v>
      </c>
      <c r="AI81" s="124" t="str">
        <f t="shared" si="1"/>
        <v>Naito, S., 2002</v>
      </c>
      <c r="AJ81" s="120" t="s">
        <v>963</v>
      </c>
      <c r="AK81" s="120" t="s">
        <v>874</v>
      </c>
      <c r="AL81" s="2"/>
      <c r="AM81" s="2"/>
      <c r="AN81" s="2"/>
      <c r="AO81" s="2"/>
    </row>
    <row r="82" spans="1:41" x14ac:dyDescent="0.3">
      <c r="A82" s="46" t="s">
        <v>6</v>
      </c>
      <c r="B82" s="46">
        <v>5</v>
      </c>
      <c r="C82" s="46" t="s">
        <v>9</v>
      </c>
      <c r="D82" s="46">
        <v>20</v>
      </c>
      <c r="E82" s="46" t="s">
        <v>137</v>
      </c>
      <c r="F82" s="46" t="s">
        <v>9</v>
      </c>
      <c r="G82" s="46" t="s">
        <v>9</v>
      </c>
      <c r="H82" s="46" t="s">
        <v>9</v>
      </c>
      <c r="I82" s="46" t="s">
        <v>9</v>
      </c>
      <c r="J82" s="118" t="s">
        <v>303</v>
      </c>
      <c r="K82" s="46" t="s">
        <v>9</v>
      </c>
      <c r="L82" s="46" t="s">
        <v>9</v>
      </c>
      <c r="M82" s="46" t="s">
        <v>199</v>
      </c>
      <c r="N82" s="132">
        <v>7.1</v>
      </c>
      <c r="O82" s="46">
        <v>3</v>
      </c>
      <c r="P82" s="46">
        <v>673</v>
      </c>
      <c r="Q82" s="46" t="s">
        <v>1422</v>
      </c>
      <c r="R82" s="46">
        <v>3</v>
      </c>
      <c r="S82" s="46">
        <v>973</v>
      </c>
      <c r="T82" s="46" t="s">
        <v>29</v>
      </c>
      <c r="U82" s="136" t="s">
        <v>9</v>
      </c>
      <c r="V82" s="46" t="s">
        <v>9</v>
      </c>
      <c r="W82" s="46" t="s">
        <v>9</v>
      </c>
      <c r="X82" s="46" t="s">
        <v>9</v>
      </c>
      <c r="Y82" s="46">
        <v>80</v>
      </c>
      <c r="Z82" s="46" t="s">
        <v>9</v>
      </c>
      <c r="AA82" s="46">
        <v>50</v>
      </c>
      <c r="AB82" s="46" t="s">
        <v>9</v>
      </c>
      <c r="AC82" s="46" t="s">
        <v>1407</v>
      </c>
      <c r="AD82" s="46">
        <v>2002</v>
      </c>
      <c r="AE82" s="46" t="s">
        <v>789</v>
      </c>
      <c r="AF82" s="46" t="s">
        <v>71</v>
      </c>
      <c r="AG82" s="46" t="s">
        <v>136</v>
      </c>
      <c r="AH82" s="46" t="s">
        <v>21</v>
      </c>
      <c r="AI82" s="124" t="str">
        <f t="shared" si="1"/>
        <v>Naito, S., 2002</v>
      </c>
      <c r="AJ82" s="120" t="s">
        <v>963</v>
      </c>
      <c r="AK82" s="120" t="s">
        <v>874</v>
      </c>
      <c r="AL82" s="2"/>
      <c r="AM82" s="2"/>
      <c r="AN82" s="2"/>
      <c r="AO82" s="2"/>
    </row>
    <row r="83" spans="1:41" x14ac:dyDescent="0.3">
      <c r="A83" s="46" t="s">
        <v>6</v>
      </c>
      <c r="B83" s="46">
        <v>20</v>
      </c>
      <c r="C83" s="46" t="s">
        <v>9</v>
      </c>
      <c r="D83" s="46">
        <v>20</v>
      </c>
      <c r="E83" s="46" t="s">
        <v>137</v>
      </c>
      <c r="F83" s="46" t="s">
        <v>9</v>
      </c>
      <c r="G83" s="46" t="s">
        <v>9</v>
      </c>
      <c r="H83" s="46" t="s">
        <v>9</v>
      </c>
      <c r="I83" s="46" t="s">
        <v>9</v>
      </c>
      <c r="J83" s="118" t="s">
        <v>303</v>
      </c>
      <c r="K83" s="46" t="s">
        <v>9</v>
      </c>
      <c r="L83" s="46" t="s">
        <v>9</v>
      </c>
      <c r="M83" s="46" t="s">
        <v>199</v>
      </c>
      <c r="N83" s="132">
        <v>7.1</v>
      </c>
      <c r="O83" s="46">
        <v>3</v>
      </c>
      <c r="P83" s="46">
        <v>673</v>
      </c>
      <c r="Q83" s="46" t="s">
        <v>1422</v>
      </c>
      <c r="R83" s="46">
        <v>3</v>
      </c>
      <c r="S83" s="46">
        <v>973</v>
      </c>
      <c r="T83" s="46" t="s">
        <v>29</v>
      </c>
      <c r="U83" s="136" t="s">
        <v>9</v>
      </c>
      <c r="V83" s="46" t="s">
        <v>9</v>
      </c>
      <c r="W83" s="46" t="s">
        <v>9</v>
      </c>
      <c r="X83" s="46" t="s">
        <v>9</v>
      </c>
      <c r="Y83" s="46">
        <v>300</v>
      </c>
      <c r="Z83" s="46" t="s">
        <v>9</v>
      </c>
      <c r="AA83" s="46">
        <v>90</v>
      </c>
      <c r="AB83" s="46" t="s">
        <v>9</v>
      </c>
      <c r="AC83" s="46" t="s">
        <v>1407</v>
      </c>
      <c r="AD83" s="46">
        <v>2002</v>
      </c>
      <c r="AE83" s="46" t="s">
        <v>789</v>
      </c>
      <c r="AF83" s="46" t="s">
        <v>71</v>
      </c>
      <c r="AG83" s="46" t="s">
        <v>136</v>
      </c>
      <c r="AH83" s="46" t="s">
        <v>21</v>
      </c>
      <c r="AI83" s="124" t="str">
        <f t="shared" si="1"/>
        <v>Naito, S., 2002</v>
      </c>
      <c r="AJ83" s="120" t="s">
        <v>963</v>
      </c>
      <c r="AK83" s="120" t="s">
        <v>874</v>
      </c>
      <c r="AL83" s="2"/>
      <c r="AM83" s="2"/>
      <c r="AN83" s="2"/>
      <c r="AO83" s="2"/>
    </row>
    <row r="84" spans="1:41" x14ac:dyDescent="0.3">
      <c r="A84" s="46" t="s">
        <v>113</v>
      </c>
      <c r="B84" s="46">
        <v>5</v>
      </c>
      <c r="C84" s="46" t="s">
        <v>9</v>
      </c>
      <c r="D84" s="46" t="s">
        <v>8</v>
      </c>
      <c r="E84" s="46" t="s">
        <v>63</v>
      </c>
      <c r="F84" s="46" t="s">
        <v>566</v>
      </c>
      <c r="G84" s="46" t="s">
        <v>8</v>
      </c>
      <c r="H84" s="46" t="s">
        <v>8</v>
      </c>
      <c r="I84" s="46" t="s">
        <v>8</v>
      </c>
      <c r="J84" s="46" t="s">
        <v>8</v>
      </c>
      <c r="K84" s="46" t="s">
        <v>8</v>
      </c>
      <c r="L84" s="46" t="s">
        <v>8</v>
      </c>
      <c r="M84" s="46" t="s">
        <v>199</v>
      </c>
      <c r="N84" s="46" t="s">
        <v>9</v>
      </c>
      <c r="O84" s="46" t="s">
        <v>8</v>
      </c>
      <c r="P84" s="46" t="s">
        <v>8</v>
      </c>
      <c r="Q84" s="46" t="s">
        <v>1422</v>
      </c>
      <c r="R84" s="46">
        <v>0.5</v>
      </c>
      <c r="S84" s="46">
        <v>473</v>
      </c>
      <c r="T84" s="46" t="s">
        <v>69</v>
      </c>
      <c r="U84" s="133">
        <v>27</v>
      </c>
      <c r="V84" s="46" t="s">
        <v>9</v>
      </c>
      <c r="W84" s="46" t="s">
        <v>9</v>
      </c>
      <c r="X84" s="46" t="s">
        <v>9</v>
      </c>
      <c r="Y84" s="46" t="s">
        <v>9</v>
      </c>
      <c r="Z84" s="46" t="s">
        <v>9</v>
      </c>
      <c r="AA84" s="46" t="s">
        <v>9</v>
      </c>
      <c r="AB84" s="46" t="s">
        <v>9</v>
      </c>
      <c r="AC84" s="46" t="s">
        <v>1403</v>
      </c>
      <c r="AD84" s="46">
        <v>2003</v>
      </c>
      <c r="AE84" s="46" t="s">
        <v>114</v>
      </c>
      <c r="AF84" s="46" t="s">
        <v>71</v>
      </c>
      <c r="AG84" s="46" t="s">
        <v>115</v>
      </c>
      <c r="AH84" s="46" t="s">
        <v>62</v>
      </c>
      <c r="AI84" s="124" t="str">
        <f t="shared" si="1"/>
        <v>Ukisu, Y., 2003</v>
      </c>
      <c r="AJ84" s="142"/>
      <c r="AK84" s="120"/>
      <c r="AL84" s="2"/>
      <c r="AM84" s="2"/>
      <c r="AN84" s="2"/>
      <c r="AO84" s="2"/>
    </row>
    <row r="85" spans="1:41" x14ac:dyDescent="0.3">
      <c r="A85" s="46" t="s">
        <v>113</v>
      </c>
      <c r="B85" s="46">
        <v>5</v>
      </c>
      <c r="C85" s="46" t="s">
        <v>9</v>
      </c>
      <c r="D85" s="46" t="s">
        <v>8</v>
      </c>
      <c r="E85" s="118" t="s">
        <v>1414</v>
      </c>
      <c r="F85" s="46" t="s">
        <v>566</v>
      </c>
      <c r="G85" s="46" t="s">
        <v>8</v>
      </c>
      <c r="H85" s="46" t="s">
        <v>8</v>
      </c>
      <c r="I85" s="46" t="s">
        <v>8</v>
      </c>
      <c r="J85" s="46" t="s">
        <v>8</v>
      </c>
      <c r="K85" s="46" t="s">
        <v>8</v>
      </c>
      <c r="L85" s="46" t="s">
        <v>8</v>
      </c>
      <c r="M85" s="46" t="s">
        <v>199</v>
      </c>
      <c r="N85" s="46" t="s">
        <v>9</v>
      </c>
      <c r="O85" s="46" t="s">
        <v>8</v>
      </c>
      <c r="P85" s="46" t="s">
        <v>8</v>
      </c>
      <c r="Q85" s="46" t="s">
        <v>1422</v>
      </c>
      <c r="R85" s="46">
        <v>0.5</v>
      </c>
      <c r="S85" s="46">
        <v>473</v>
      </c>
      <c r="T85" s="46" t="s">
        <v>69</v>
      </c>
      <c r="U85" s="133">
        <v>15</v>
      </c>
      <c r="V85" s="46" t="s">
        <v>9</v>
      </c>
      <c r="W85" s="46" t="s">
        <v>9</v>
      </c>
      <c r="X85" s="46" t="s">
        <v>9</v>
      </c>
      <c r="Y85" s="46" t="s">
        <v>9</v>
      </c>
      <c r="Z85" s="46" t="s">
        <v>9</v>
      </c>
      <c r="AA85" s="46" t="s">
        <v>9</v>
      </c>
      <c r="AB85" s="46" t="s">
        <v>9</v>
      </c>
      <c r="AC85" s="46" t="s">
        <v>1403</v>
      </c>
      <c r="AD85" s="46">
        <v>2003</v>
      </c>
      <c r="AE85" s="46" t="s">
        <v>114</v>
      </c>
      <c r="AF85" s="46" t="s">
        <v>71</v>
      </c>
      <c r="AG85" s="46" t="s">
        <v>115</v>
      </c>
      <c r="AH85" s="46" t="s">
        <v>62</v>
      </c>
      <c r="AI85" s="124" t="str">
        <f t="shared" si="1"/>
        <v>Ukisu, Y., 2003</v>
      </c>
      <c r="AJ85" s="142"/>
      <c r="AK85" s="120"/>
      <c r="AL85" s="2"/>
      <c r="AM85" s="2"/>
      <c r="AN85" s="2"/>
      <c r="AO85" s="2"/>
    </row>
    <row r="86" spans="1:41" x14ac:dyDescent="0.3">
      <c r="A86" s="46" t="s">
        <v>113</v>
      </c>
      <c r="B86" s="46">
        <v>5</v>
      </c>
      <c r="C86" s="46" t="s">
        <v>9</v>
      </c>
      <c r="D86" s="46" t="s">
        <v>8</v>
      </c>
      <c r="E86" s="46" t="s">
        <v>37</v>
      </c>
      <c r="F86" s="46" t="s">
        <v>566</v>
      </c>
      <c r="G86" s="46" t="s">
        <v>8</v>
      </c>
      <c r="H86" s="46" t="s">
        <v>8</v>
      </c>
      <c r="I86" s="46" t="s">
        <v>8</v>
      </c>
      <c r="J86" s="46" t="s">
        <v>8</v>
      </c>
      <c r="K86" s="46" t="s">
        <v>8</v>
      </c>
      <c r="L86" s="46" t="s">
        <v>8</v>
      </c>
      <c r="M86" s="46" t="s">
        <v>199</v>
      </c>
      <c r="N86" s="46" t="s">
        <v>9</v>
      </c>
      <c r="O86" s="46" t="s">
        <v>8</v>
      </c>
      <c r="P86" s="46" t="s">
        <v>8</v>
      </c>
      <c r="Q86" s="46" t="s">
        <v>1422</v>
      </c>
      <c r="R86" s="46">
        <v>0.5</v>
      </c>
      <c r="S86" s="46">
        <v>473</v>
      </c>
      <c r="T86" s="46" t="s">
        <v>69</v>
      </c>
      <c r="U86" s="133">
        <v>12</v>
      </c>
      <c r="V86" s="46" t="s">
        <v>9</v>
      </c>
      <c r="W86" s="46" t="s">
        <v>9</v>
      </c>
      <c r="X86" s="46" t="s">
        <v>9</v>
      </c>
      <c r="Y86" s="46" t="s">
        <v>9</v>
      </c>
      <c r="Z86" s="46" t="s">
        <v>9</v>
      </c>
      <c r="AA86" s="46" t="s">
        <v>9</v>
      </c>
      <c r="AB86" s="46" t="s">
        <v>9</v>
      </c>
      <c r="AC86" s="46" t="s">
        <v>1403</v>
      </c>
      <c r="AD86" s="46">
        <v>2003</v>
      </c>
      <c r="AE86" s="46" t="s">
        <v>114</v>
      </c>
      <c r="AF86" s="46" t="s">
        <v>71</v>
      </c>
      <c r="AG86" s="46" t="s">
        <v>115</v>
      </c>
      <c r="AH86" s="46" t="s">
        <v>62</v>
      </c>
      <c r="AI86" s="124" t="str">
        <f t="shared" si="1"/>
        <v>Ukisu, Y., 2003</v>
      </c>
      <c r="AJ86" s="142"/>
      <c r="AK86" s="120"/>
      <c r="AL86" s="2"/>
      <c r="AM86" s="2"/>
      <c r="AN86" s="2"/>
      <c r="AO86" s="2"/>
    </row>
    <row r="87" spans="1:41" s="38" customFormat="1" x14ac:dyDescent="0.3">
      <c r="A87" s="46" t="s">
        <v>88</v>
      </c>
      <c r="B87" s="120">
        <v>1</v>
      </c>
      <c r="C87" s="46">
        <v>0.7</v>
      </c>
      <c r="D87" s="46" t="s">
        <v>9</v>
      </c>
      <c r="E87" s="46" t="s">
        <v>86</v>
      </c>
      <c r="F87" s="46" t="s">
        <v>567</v>
      </c>
      <c r="G87" s="46" t="s">
        <v>9</v>
      </c>
      <c r="H87" s="46">
        <v>573</v>
      </c>
      <c r="I87" s="46">
        <v>6</v>
      </c>
      <c r="J87" s="46" t="s">
        <v>10</v>
      </c>
      <c r="K87" s="46" t="s">
        <v>1449</v>
      </c>
      <c r="L87" s="143">
        <v>10</v>
      </c>
      <c r="M87" s="46" t="s">
        <v>89</v>
      </c>
      <c r="N87" s="132">
        <v>6</v>
      </c>
      <c r="O87" s="46">
        <v>3</v>
      </c>
      <c r="P87" s="46">
        <v>673</v>
      </c>
      <c r="Q87" s="46" t="s">
        <v>1422</v>
      </c>
      <c r="R87" s="46">
        <v>1</v>
      </c>
      <c r="S87" s="46">
        <v>573</v>
      </c>
      <c r="T87" s="46" t="s">
        <v>95</v>
      </c>
      <c r="U87" s="133">
        <v>77</v>
      </c>
      <c r="V87" s="46" t="s">
        <v>9</v>
      </c>
      <c r="W87" s="46">
        <v>14</v>
      </c>
      <c r="X87" s="46" t="s">
        <v>9</v>
      </c>
      <c r="Y87" s="46" t="s">
        <v>9</v>
      </c>
      <c r="Z87" s="46" t="s">
        <v>9</v>
      </c>
      <c r="AA87" s="46" t="s">
        <v>9</v>
      </c>
      <c r="AB87" s="46" t="s">
        <v>9</v>
      </c>
      <c r="AC87" s="46" t="s">
        <v>1298</v>
      </c>
      <c r="AD87" s="46">
        <v>2003</v>
      </c>
      <c r="AE87" s="46" t="s">
        <v>1728</v>
      </c>
      <c r="AF87" s="46" t="s">
        <v>71</v>
      </c>
      <c r="AG87" s="46" t="s">
        <v>116</v>
      </c>
      <c r="AH87" s="46" t="s">
        <v>45</v>
      </c>
      <c r="AI87" s="124" t="str">
        <f t="shared" si="1"/>
        <v>Velu, S., 2003</v>
      </c>
      <c r="AJ87" s="120" t="s">
        <v>1933</v>
      </c>
      <c r="AK87" s="120" t="s">
        <v>838</v>
      </c>
      <c r="AL87" s="37"/>
      <c r="AM87" s="37"/>
      <c r="AN87" s="37"/>
      <c r="AO87" s="37"/>
    </row>
    <row r="88" spans="1:41" s="38" customFormat="1" x14ac:dyDescent="0.3">
      <c r="A88" s="46" t="s">
        <v>88</v>
      </c>
      <c r="B88" s="120">
        <v>3</v>
      </c>
      <c r="C88" s="46">
        <v>2.7</v>
      </c>
      <c r="D88" s="46" t="s">
        <v>9</v>
      </c>
      <c r="E88" s="46" t="s">
        <v>86</v>
      </c>
      <c r="F88" s="46" t="s">
        <v>567</v>
      </c>
      <c r="G88" s="46" t="s">
        <v>9</v>
      </c>
      <c r="H88" s="46">
        <v>573</v>
      </c>
      <c r="I88" s="46">
        <v>6</v>
      </c>
      <c r="J88" s="46" t="s">
        <v>10</v>
      </c>
      <c r="K88" s="46" t="s">
        <v>1449</v>
      </c>
      <c r="L88" s="143">
        <v>10</v>
      </c>
      <c r="M88" s="46" t="s">
        <v>89</v>
      </c>
      <c r="N88" s="132">
        <v>6</v>
      </c>
      <c r="O88" s="46">
        <v>3</v>
      </c>
      <c r="P88" s="46">
        <v>673</v>
      </c>
      <c r="Q88" s="46" t="s">
        <v>1422</v>
      </c>
      <c r="R88" s="46">
        <v>1</v>
      </c>
      <c r="S88" s="46">
        <v>573</v>
      </c>
      <c r="T88" s="46" t="s">
        <v>95</v>
      </c>
      <c r="U88" s="133">
        <v>62</v>
      </c>
      <c r="V88" s="46" t="s">
        <v>9</v>
      </c>
      <c r="W88" s="46">
        <v>21</v>
      </c>
      <c r="X88" s="46" t="s">
        <v>9</v>
      </c>
      <c r="Y88" s="46" t="s">
        <v>9</v>
      </c>
      <c r="Z88" s="46" t="s">
        <v>9</v>
      </c>
      <c r="AA88" s="46" t="s">
        <v>9</v>
      </c>
      <c r="AB88" s="46" t="s">
        <v>9</v>
      </c>
      <c r="AC88" s="46" t="s">
        <v>1298</v>
      </c>
      <c r="AD88" s="46">
        <v>2003</v>
      </c>
      <c r="AE88" s="46" t="s">
        <v>1728</v>
      </c>
      <c r="AF88" s="46" t="s">
        <v>71</v>
      </c>
      <c r="AG88" s="46" t="s">
        <v>116</v>
      </c>
      <c r="AH88" s="46" t="s">
        <v>45</v>
      </c>
      <c r="AI88" s="124" t="str">
        <f t="shared" si="1"/>
        <v>Velu, S., 2003</v>
      </c>
      <c r="AJ88" s="120" t="s">
        <v>1933</v>
      </c>
      <c r="AK88" s="120" t="s">
        <v>838</v>
      </c>
      <c r="AL88" s="37"/>
      <c r="AM88" s="37"/>
      <c r="AN88" s="37"/>
      <c r="AO88" s="37"/>
    </row>
    <row r="89" spans="1:41" s="38" customFormat="1" x14ac:dyDescent="0.3">
      <c r="A89" s="46" t="s">
        <v>88</v>
      </c>
      <c r="B89" s="120">
        <v>5</v>
      </c>
      <c r="C89" s="46">
        <v>4.4000000000000004</v>
      </c>
      <c r="D89" s="46" t="s">
        <v>9</v>
      </c>
      <c r="E89" s="46" t="s">
        <v>86</v>
      </c>
      <c r="F89" s="46" t="s">
        <v>567</v>
      </c>
      <c r="G89" s="46" t="s">
        <v>9</v>
      </c>
      <c r="H89" s="46">
        <v>573</v>
      </c>
      <c r="I89" s="46">
        <v>6</v>
      </c>
      <c r="J89" s="46" t="s">
        <v>10</v>
      </c>
      <c r="K89" s="46" t="s">
        <v>1449</v>
      </c>
      <c r="L89" s="143">
        <v>10</v>
      </c>
      <c r="M89" s="46" t="s">
        <v>89</v>
      </c>
      <c r="N89" s="132">
        <v>6</v>
      </c>
      <c r="O89" s="46">
        <v>3</v>
      </c>
      <c r="P89" s="46">
        <v>673</v>
      </c>
      <c r="Q89" s="46" t="s">
        <v>1422</v>
      </c>
      <c r="R89" s="46">
        <v>1</v>
      </c>
      <c r="S89" s="46">
        <v>573</v>
      </c>
      <c r="T89" s="46" t="s">
        <v>95</v>
      </c>
      <c r="U89" s="133">
        <v>41</v>
      </c>
      <c r="V89" s="46" t="s">
        <v>9</v>
      </c>
      <c r="W89" s="46">
        <v>30</v>
      </c>
      <c r="X89" s="46" t="s">
        <v>9</v>
      </c>
      <c r="Y89" s="46" t="s">
        <v>9</v>
      </c>
      <c r="Z89" s="46" t="s">
        <v>9</v>
      </c>
      <c r="AA89" s="46" t="s">
        <v>9</v>
      </c>
      <c r="AB89" s="46" t="s">
        <v>9</v>
      </c>
      <c r="AC89" s="46" t="s">
        <v>1298</v>
      </c>
      <c r="AD89" s="46">
        <v>2003</v>
      </c>
      <c r="AE89" s="46" t="s">
        <v>1728</v>
      </c>
      <c r="AF89" s="46" t="s">
        <v>71</v>
      </c>
      <c r="AG89" s="46" t="s">
        <v>116</v>
      </c>
      <c r="AH89" s="46" t="s">
        <v>45</v>
      </c>
      <c r="AI89" s="124" t="str">
        <f t="shared" si="1"/>
        <v>Velu, S., 2003</v>
      </c>
      <c r="AJ89" s="120" t="s">
        <v>1933</v>
      </c>
      <c r="AK89" s="120" t="s">
        <v>838</v>
      </c>
      <c r="AL89" s="37"/>
      <c r="AM89" s="37"/>
      <c r="AN89" s="37"/>
      <c r="AO89" s="37"/>
    </row>
    <row r="90" spans="1:41" s="5" customFormat="1" x14ac:dyDescent="0.3">
      <c r="A90" s="46" t="s">
        <v>88</v>
      </c>
      <c r="B90" s="120">
        <v>10</v>
      </c>
      <c r="C90" s="46">
        <v>9</v>
      </c>
      <c r="D90" s="46" t="s">
        <v>9</v>
      </c>
      <c r="E90" s="46" t="s">
        <v>86</v>
      </c>
      <c r="F90" s="46" t="s">
        <v>567</v>
      </c>
      <c r="G90" s="46" t="s">
        <v>9</v>
      </c>
      <c r="H90" s="46">
        <v>573</v>
      </c>
      <c r="I90" s="46">
        <v>6</v>
      </c>
      <c r="J90" s="46" t="s">
        <v>10</v>
      </c>
      <c r="K90" s="46" t="s">
        <v>1449</v>
      </c>
      <c r="L90" s="143">
        <v>10</v>
      </c>
      <c r="M90" s="46" t="s">
        <v>89</v>
      </c>
      <c r="N90" s="132">
        <v>6</v>
      </c>
      <c r="O90" s="46">
        <v>3</v>
      </c>
      <c r="P90" s="46">
        <v>673</v>
      </c>
      <c r="Q90" s="46" t="s">
        <v>1422</v>
      </c>
      <c r="R90" s="46">
        <v>1</v>
      </c>
      <c r="S90" s="46">
        <v>573</v>
      </c>
      <c r="T90" s="46" t="s">
        <v>95</v>
      </c>
      <c r="U90" s="133">
        <v>23</v>
      </c>
      <c r="V90" s="46" t="s">
        <v>9</v>
      </c>
      <c r="W90" s="46">
        <v>55</v>
      </c>
      <c r="X90" s="46" t="s">
        <v>9</v>
      </c>
      <c r="Y90" s="46" t="s">
        <v>9</v>
      </c>
      <c r="Z90" s="46" t="s">
        <v>9</v>
      </c>
      <c r="AA90" s="46" t="s">
        <v>9</v>
      </c>
      <c r="AB90" s="46" t="s">
        <v>9</v>
      </c>
      <c r="AC90" s="46" t="s">
        <v>1298</v>
      </c>
      <c r="AD90" s="46">
        <v>2003</v>
      </c>
      <c r="AE90" s="46" t="s">
        <v>1728</v>
      </c>
      <c r="AF90" s="46" t="s">
        <v>71</v>
      </c>
      <c r="AG90" s="46" t="s">
        <v>116</v>
      </c>
      <c r="AH90" s="46" t="s">
        <v>45</v>
      </c>
      <c r="AI90" s="124" t="str">
        <f t="shared" si="1"/>
        <v>Velu, S., 2003</v>
      </c>
      <c r="AJ90" s="120" t="s">
        <v>1933</v>
      </c>
      <c r="AK90" s="120" t="s">
        <v>838</v>
      </c>
      <c r="AL90" s="4"/>
      <c r="AM90" s="4"/>
      <c r="AN90" s="4"/>
      <c r="AO90" s="4"/>
    </row>
    <row r="91" spans="1:41" s="5" customFormat="1" x14ac:dyDescent="0.3">
      <c r="A91" s="46" t="s">
        <v>88</v>
      </c>
      <c r="B91" s="120">
        <v>1</v>
      </c>
      <c r="C91" s="46">
        <v>0.9</v>
      </c>
      <c r="D91" s="46" t="s">
        <v>9</v>
      </c>
      <c r="E91" s="46" t="s">
        <v>15</v>
      </c>
      <c r="F91" s="46" t="s">
        <v>117</v>
      </c>
      <c r="G91" s="46" t="s">
        <v>9</v>
      </c>
      <c r="H91" s="46">
        <v>673</v>
      </c>
      <c r="I91" s="46">
        <v>4</v>
      </c>
      <c r="J91" s="46" t="s">
        <v>10</v>
      </c>
      <c r="K91" s="46" t="s">
        <v>1449</v>
      </c>
      <c r="L91" s="143">
        <v>10</v>
      </c>
      <c r="M91" s="46" t="s">
        <v>89</v>
      </c>
      <c r="N91" s="132">
        <v>6.7</v>
      </c>
      <c r="O91" s="46">
        <v>3</v>
      </c>
      <c r="P91" s="46">
        <v>673</v>
      </c>
      <c r="Q91" s="46" t="s">
        <v>1422</v>
      </c>
      <c r="R91" s="46">
        <v>1</v>
      </c>
      <c r="S91" s="46">
        <v>573</v>
      </c>
      <c r="T91" s="46" t="s">
        <v>95</v>
      </c>
      <c r="U91" s="133">
        <v>73</v>
      </c>
      <c r="V91" s="46" t="s">
        <v>9</v>
      </c>
      <c r="W91" s="46">
        <v>15</v>
      </c>
      <c r="X91" s="46" t="s">
        <v>9</v>
      </c>
      <c r="Y91" s="46" t="s">
        <v>9</v>
      </c>
      <c r="Z91" s="46" t="s">
        <v>9</v>
      </c>
      <c r="AA91" s="46" t="s">
        <v>9</v>
      </c>
      <c r="AB91" s="46" t="s">
        <v>9</v>
      </c>
      <c r="AC91" s="46" t="s">
        <v>1298</v>
      </c>
      <c r="AD91" s="46">
        <v>2003</v>
      </c>
      <c r="AE91" s="46" t="s">
        <v>1728</v>
      </c>
      <c r="AF91" s="46" t="s">
        <v>71</v>
      </c>
      <c r="AG91" s="46" t="s">
        <v>116</v>
      </c>
      <c r="AH91" s="46" t="s">
        <v>45</v>
      </c>
      <c r="AI91" s="124" t="str">
        <f t="shared" si="1"/>
        <v>Velu, S., 2003</v>
      </c>
      <c r="AJ91" s="120" t="s">
        <v>1933</v>
      </c>
      <c r="AK91" s="120" t="s">
        <v>846</v>
      </c>
      <c r="AL91" s="4"/>
      <c r="AM91" s="4"/>
      <c r="AN91" s="4"/>
      <c r="AO91" s="4"/>
    </row>
    <row r="92" spans="1:41" s="5" customFormat="1" x14ac:dyDescent="0.3">
      <c r="A92" s="46" t="s">
        <v>88</v>
      </c>
      <c r="B92" s="120">
        <v>2.9</v>
      </c>
      <c r="C92" s="46">
        <v>2.9</v>
      </c>
      <c r="D92" s="46" t="s">
        <v>9</v>
      </c>
      <c r="E92" s="46" t="s">
        <v>15</v>
      </c>
      <c r="F92" s="46" t="s">
        <v>117</v>
      </c>
      <c r="G92" s="46" t="s">
        <v>9</v>
      </c>
      <c r="H92" s="46">
        <v>673</v>
      </c>
      <c r="I92" s="46">
        <v>4</v>
      </c>
      <c r="J92" s="46" t="s">
        <v>10</v>
      </c>
      <c r="K92" s="46" t="s">
        <v>1449</v>
      </c>
      <c r="L92" s="143">
        <v>10</v>
      </c>
      <c r="M92" s="46" t="s">
        <v>89</v>
      </c>
      <c r="N92" s="132">
        <v>6.7</v>
      </c>
      <c r="O92" s="46">
        <v>3</v>
      </c>
      <c r="P92" s="46">
        <v>673</v>
      </c>
      <c r="Q92" s="46" t="s">
        <v>1422</v>
      </c>
      <c r="R92" s="46">
        <v>1</v>
      </c>
      <c r="S92" s="46">
        <v>573</v>
      </c>
      <c r="T92" s="46" t="s">
        <v>95</v>
      </c>
      <c r="U92" s="133">
        <v>41</v>
      </c>
      <c r="V92" s="46" t="s">
        <v>9</v>
      </c>
      <c r="W92" s="46">
        <v>35</v>
      </c>
      <c r="X92" s="46" t="s">
        <v>9</v>
      </c>
      <c r="Y92" s="46" t="s">
        <v>9</v>
      </c>
      <c r="Z92" s="46" t="s">
        <v>9</v>
      </c>
      <c r="AA92" s="46" t="s">
        <v>9</v>
      </c>
      <c r="AB92" s="46" t="s">
        <v>9</v>
      </c>
      <c r="AC92" s="46" t="s">
        <v>1298</v>
      </c>
      <c r="AD92" s="46">
        <v>2003</v>
      </c>
      <c r="AE92" s="46" t="s">
        <v>1728</v>
      </c>
      <c r="AF92" s="46" t="s">
        <v>71</v>
      </c>
      <c r="AG92" s="46" t="s">
        <v>116</v>
      </c>
      <c r="AH92" s="46" t="s">
        <v>45</v>
      </c>
      <c r="AI92" s="124" t="str">
        <f t="shared" si="1"/>
        <v>Velu, S., 2003</v>
      </c>
      <c r="AJ92" s="120" t="s">
        <v>1933</v>
      </c>
      <c r="AK92" s="120" t="s">
        <v>846</v>
      </c>
      <c r="AL92" s="4"/>
      <c r="AM92" s="4"/>
      <c r="AN92" s="4"/>
      <c r="AO92" s="4"/>
    </row>
    <row r="93" spans="1:41" s="5" customFormat="1" x14ac:dyDescent="0.3">
      <c r="A93" s="46" t="s">
        <v>113</v>
      </c>
      <c r="B93" s="46">
        <v>3</v>
      </c>
      <c r="C93" s="46">
        <v>3</v>
      </c>
      <c r="D93" s="46" t="s">
        <v>8</v>
      </c>
      <c r="E93" s="46" t="s">
        <v>86</v>
      </c>
      <c r="F93" s="46" t="s">
        <v>8</v>
      </c>
      <c r="G93" s="46" t="s">
        <v>8</v>
      </c>
      <c r="H93" s="46" t="s">
        <v>8</v>
      </c>
      <c r="I93" s="46" t="s">
        <v>8</v>
      </c>
      <c r="J93" s="46" t="s">
        <v>8</v>
      </c>
      <c r="K93" s="46" t="s">
        <v>8</v>
      </c>
      <c r="L93" s="46" t="s">
        <v>8</v>
      </c>
      <c r="M93" s="46" t="s">
        <v>199</v>
      </c>
      <c r="N93" s="46" t="s">
        <v>9</v>
      </c>
      <c r="O93" s="46" t="s">
        <v>8</v>
      </c>
      <c r="P93" s="46" t="s">
        <v>8</v>
      </c>
      <c r="Q93" s="46" t="s">
        <v>1422</v>
      </c>
      <c r="R93" s="46">
        <v>1</v>
      </c>
      <c r="S93" s="46">
        <v>573</v>
      </c>
      <c r="T93" s="46" t="s">
        <v>95</v>
      </c>
      <c r="U93" s="133">
        <v>23</v>
      </c>
      <c r="V93" s="46" t="s">
        <v>9</v>
      </c>
      <c r="W93" s="46">
        <v>62</v>
      </c>
      <c r="X93" s="46" t="s">
        <v>9</v>
      </c>
      <c r="Y93" s="46" t="s">
        <v>9</v>
      </c>
      <c r="Z93" s="46" t="s">
        <v>9</v>
      </c>
      <c r="AA93" s="46" t="s">
        <v>9</v>
      </c>
      <c r="AB93" s="46" t="s">
        <v>9</v>
      </c>
      <c r="AC93" s="46" t="s">
        <v>1298</v>
      </c>
      <c r="AD93" s="46">
        <v>2003</v>
      </c>
      <c r="AE93" s="46" t="s">
        <v>1728</v>
      </c>
      <c r="AF93" s="46" t="s">
        <v>71</v>
      </c>
      <c r="AG93" s="46" t="s">
        <v>116</v>
      </c>
      <c r="AH93" s="46" t="s">
        <v>45</v>
      </c>
      <c r="AI93" s="124" t="str">
        <f t="shared" si="1"/>
        <v>Velu, S., 2003</v>
      </c>
      <c r="AJ93" s="137"/>
      <c r="AK93" s="120"/>
      <c r="AL93" s="4"/>
      <c r="AM93" s="4"/>
      <c r="AN93" s="4"/>
      <c r="AO93" s="4"/>
    </row>
    <row r="94" spans="1:41" s="5" customFormat="1" x14ac:dyDescent="0.3">
      <c r="A94" s="46" t="s">
        <v>113</v>
      </c>
      <c r="B94" s="46">
        <v>3</v>
      </c>
      <c r="C94" s="46">
        <v>3</v>
      </c>
      <c r="D94" s="46" t="s">
        <v>8</v>
      </c>
      <c r="E94" s="46" t="s">
        <v>15</v>
      </c>
      <c r="F94" s="46" t="s">
        <v>8</v>
      </c>
      <c r="G94" s="46" t="s">
        <v>8</v>
      </c>
      <c r="H94" s="46" t="s">
        <v>8</v>
      </c>
      <c r="I94" s="46" t="s">
        <v>8</v>
      </c>
      <c r="J94" s="46" t="s">
        <v>8</v>
      </c>
      <c r="K94" s="46" t="s">
        <v>8</v>
      </c>
      <c r="L94" s="46" t="s">
        <v>8</v>
      </c>
      <c r="M94" s="46" t="s">
        <v>199</v>
      </c>
      <c r="N94" s="46" t="s">
        <v>9</v>
      </c>
      <c r="O94" s="46" t="s">
        <v>8</v>
      </c>
      <c r="P94" s="46" t="s">
        <v>8</v>
      </c>
      <c r="Q94" s="46" t="s">
        <v>1422</v>
      </c>
      <c r="R94" s="46">
        <v>1</v>
      </c>
      <c r="S94" s="46">
        <v>573</v>
      </c>
      <c r="T94" s="46" t="s">
        <v>95</v>
      </c>
      <c r="U94" s="133">
        <v>21</v>
      </c>
      <c r="V94" s="46" t="s">
        <v>9</v>
      </c>
      <c r="W94" s="46">
        <v>68</v>
      </c>
      <c r="X94" s="46" t="s">
        <v>9</v>
      </c>
      <c r="Y94" s="46" t="s">
        <v>9</v>
      </c>
      <c r="Z94" s="46" t="s">
        <v>9</v>
      </c>
      <c r="AA94" s="46" t="s">
        <v>9</v>
      </c>
      <c r="AB94" s="46" t="s">
        <v>9</v>
      </c>
      <c r="AC94" s="46" t="s">
        <v>1298</v>
      </c>
      <c r="AD94" s="46">
        <v>2003</v>
      </c>
      <c r="AE94" s="46" t="s">
        <v>1728</v>
      </c>
      <c r="AF94" s="46" t="s">
        <v>71</v>
      </c>
      <c r="AG94" s="46" t="s">
        <v>116</v>
      </c>
      <c r="AH94" s="46" t="s">
        <v>45</v>
      </c>
      <c r="AI94" s="124" t="str">
        <f t="shared" si="1"/>
        <v>Velu, S., 2003</v>
      </c>
      <c r="AJ94" s="137"/>
      <c r="AK94" s="120"/>
      <c r="AL94" s="4"/>
      <c r="AM94" s="4"/>
      <c r="AN94" s="4"/>
      <c r="AO94" s="4"/>
    </row>
    <row r="95" spans="1:41" s="5" customFormat="1" x14ac:dyDescent="0.3">
      <c r="A95" s="46" t="s">
        <v>14</v>
      </c>
      <c r="B95" s="46">
        <v>2</v>
      </c>
      <c r="C95" s="46">
        <v>1.92</v>
      </c>
      <c r="D95" s="46">
        <v>210</v>
      </c>
      <c r="E95" s="46" t="s">
        <v>22</v>
      </c>
      <c r="F95" s="46" t="s">
        <v>568</v>
      </c>
      <c r="G95" s="46" t="s">
        <v>9</v>
      </c>
      <c r="H95" s="46">
        <v>823</v>
      </c>
      <c r="I95" s="46">
        <v>3</v>
      </c>
      <c r="J95" s="46" t="s">
        <v>10</v>
      </c>
      <c r="K95" s="46" t="s">
        <v>1449</v>
      </c>
      <c r="L95" s="46" t="s">
        <v>9</v>
      </c>
      <c r="M95" s="46" t="s">
        <v>199</v>
      </c>
      <c r="N95" s="132">
        <v>8.5</v>
      </c>
      <c r="O95" s="46">
        <v>4</v>
      </c>
      <c r="P95" s="46">
        <v>573</v>
      </c>
      <c r="Q95" s="46" t="s">
        <v>1422</v>
      </c>
      <c r="R95" s="46">
        <v>3</v>
      </c>
      <c r="S95" s="46">
        <v>573</v>
      </c>
      <c r="T95" s="46" t="s">
        <v>182</v>
      </c>
      <c r="U95" s="136">
        <v>37</v>
      </c>
      <c r="V95" s="46" t="s">
        <v>9</v>
      </c>
      <c r="W95" s="46" t="s">
        <v>9</v>
      </c>
      <c r="X95" s="46" t="s">
        <v>9</v>
      </c>
      <c r="Y95" s="46" t="s">
        <v>9</v>
      </c>
      <c r="Z95" s="46" t="s">
        <v>9</v>
      </c>
      <c r="AA95" s="46" t="s">
        <v>9</v>
      </c>
      <c r="AB95" s="46" t="s">
        <v>9</v>
      </c>
      <c r="AC95" s="46" t="s">
        <v>847</v>
      </c>
      <c r="AD95" s="46">
        <v>2003</v>
      </c>
      <c r="AE95" s="46" t="s">
        <v>118</v>
      </c>
      <c r="AF95" s="46" t="s">
        <v>119</v>
      </c>
      <c r="AG95" s="46" t="s">
        <v>120</v>
      </c>
      <c r="AH95" s="46" t="s">
        <v>13</v>
      </c>
      <c r="AI95" s="124" t="str">
        <f t="shared" si="1"/>
        <v>Arcoya, A., 2003</v>
      </c>
      <c r="AJ95" s="137"/>
      <c r="AK95" s="120" t="s">
        <v>827</v>
      </c>
      <c r="AL95" s="4"/>
      <c r="AM95" s="4"/>
      <c r="AN95" s="4"/>
      <c r="AO95" s="4"/>
    </row>
    <row r="96" spans="1:41" s="5" customFormat="1" x14ac:dyDescent="0.3">
      <c r="A96" s="46" t="s">
        <v>6</v>
      </c>
      <c r="B96" s="46">
        <v>1</v>
      </c>
      <c r="C96" s="46" t="s">
        <v>9</v>
      </c>
      <c r="D96" s="46">
        <v>91</v>
      </c>
      <c r="E96" s="46" t="s">
        <v>86</v>
      </c>
      <c r="F96" s="46" t="s">
        <v>849</v>
      </c>
      <c r="G96" s="46" t="s">
        <v>9</v>
      </c>
      <c r="H96" s="46">
        <v>773</v>
      </c>
      <c r="I96" s="46">
        <v>6</v>
      </c>
      <c r="J96" s="46" t="s">
        <v>10</v>
      </c>
      <c r="K96" s="46" t="s">
        <v>56</v>
      </c>
      <c r="L96" s="46" t="s">
        <v>9</v>
      </c>
      <c r="M96" s="46" t="s">
        <v>199</v>
      </c>
      <c r="N96" s="132">
        <v>8.4</v>
      </c>
      <c r="O96" s="46">
        <v>5</v>
      </c>
      <c r="P96" s="46">
        <v>773</v>
      </c>
      <c r="Q96" s="46" t="s">
        <v>1422</v>
      </c>
      <c r="R96" s="46">
        <v>0.5</v>
      </c>
      <c r="S96" s="46">
        <v>573</v>
      </c>
      <c r="T96" s="46" t="s">
        <v>17</v>
      </c>
      <c r="U96" s="136">
        <v>26.4</v>
      </c>
      <c r="V96" s="46" t="s">
        <v>9</v>
      </c>
      <c r="W96" s="46">
        <v>36.799999999999997</v>
      </c>
      <c r="X96" s="46" t="s">
        <v>9</v>
      </c>
      <c r="Y96" s="46" t="s">
        <v>9</v>
      </c>
      <c r="Z96" s="46" t="s">
        <v>9</v>
      </c>
      <c r="AA96" s="46" t="s">
        <v>9</v>
      </c>
      <c r="AB96" s="46" t="s">
        <v>9</v>
      </c>
      <c r="AC96" s="46" t="s">
        <v>1380</v>
      </c>
      <c r="AD96" s="46">
        <v>2003</v>
      </c>
      <c r="AE96" s="46" t="s">
        <v>1546</v>
      </c>
      <c r="AF96" s="46" t="s">
        <v>848</v>
      </c>
      <c r="AG96" s="46" t="s">
        <v>121</v>
      </c>
      <c r="AH96" s="46" t="s">
        <v>62</v>
      </c>
      <c r="AI96" s="124" t="str">
        <f t="shared" si="1"/>
        <v>Gopinath, R., 2003</v>
      </c>
      <c r="AJ96" s="137"/>
      <c r="AK96" s="120" t="s">
        <v>850</v>
      </c>
      <c r="AL96" s="4"/>
      <c r="AM96" s="4"/>
      <c r="AN96" s="4"/>
      <c r="AO96" s="4"/>
    </row>
    <row r="97" spans="1:41" s="5" customFormat="1" x14ac:dyDescent="0.3">
      <c r="A97" s="46" t="s">
        <v>6</v>
      </c>
      <c r="B97" s="46">
        <v>1</v>
      </c>
      <c r="C97" s="46" t="s">
        <v>9</v>
      </c>
      <c r="D97" s="46">
        <v>91</v>
      </c>
      <c r="E97" s="46" t="s">
        <v>86</v>
      </c>
      <c r="F97" s="46" t="s">
        <v>849</v>
      </c>
      <c r="G97" s="46" t="s">
        <v>9</v>
      </c>
      <c r="H97" s="46">
        <v>773</v>
      </c>
      <c r="I97" s="46">
        <v>6</v>
      </c>
      <c r="J97" s="46" t="s">
        <v>24</v>
      </c>
      <c r="K97" s="46" t="s">
        <v>56</v>
      </c>
      <c r="L97" s="46" t="s">
        <v>9</v>
      </c>
      <c r="M97" s="46" t="s">
        <v>199</v>
      </c>
      <c r="N97" s="132">
        <v>8.4</v>
      </c>
      <c r="O97" s="46">
        <v>5</v>
      </c>
      <c r="P97" s="46">
        <v>773</v>
      </c>
      <c r="Q97" s="46" t="s">
        <v>1422</v>
      </c>
      <c r="R97" s="46">
        <v>0.5</v>
      </c>
      <c r="S97" s="46">
        <v>573</v>
      </c>
      <c r="T97" s="46" t="s">
        <v>17</v>
      </c>
      <c r="U97" s="46">
        <v>57.8</v>
      </c>
      <c r="V97" s="46" t="s">
        <v>9</v>
      </c>
      <c r="W97" s="136">
        <v>16.8</v>
      </c>
      <c r="X97" s="46" t="s">
        <v>9</v>
      </c>
      <c r="Y97" s="46" t="s">
        <v>9</v>
      </c>
      <c r="Z97" s="46" t="s">
        <v>9</v>
      </c>
      <c r="AA97" s="46" t="s">
        <v>9</v>
      </c>
      <c r="AB97" s="46" t="s">
        <v>9</v>
      </c>
      <c r="AC97" s="46" t="s">
        <v>1380</v>
      </c>
      <c r="AD97" s="46">
        <v>2003</v>
      </c>
      <c r="AE97" s="46" t="s">
        <v>1546</v>
      </c>
      <c r="AF97" s="46" t="s">
        <v>848</v>
      </c>
      <c r="AG97" s="46" t="s">
        <v>121</v>
      </c>
      <c r="AH97" s="46" t="s">
        <v>62</v>
      </c>
      <c r="AI97" s="124" t="str">
        <f t="shared" si="1"/>
        <v>Gopinath, R., 2003</v>
      </c>
      <c r="AJ97" s="137"/>
      <c r="AK97" s="120" t="s">
        <v>850</v>
      </c>
      <c r="AL97" s="4"/>
      <c r="AM97" s="4"/>
      <c r="AN97" s="4"/>
      <c r="AO97" s="4"/>
    </row>
    <row r="98" spans="1:41" s="5" customFormat="1" x14ac:dyDescent="0.3">
      <c r="A98" s="46" t="s">
        <v>88</v>
      </c>
      <c r="B98" s="46">
        <v>1</v>
      </c>
      <c r="C98" s="46" t="s">
        <v>9</v>
      </c>
      <c r="D98" s="46">
        <v>91</v>
      </c>
      <c r="E98" s="46" t="s">
        <v>86</v>
      </c>
      <c r="F98" s="46" t="s">
        <v>849</v>
      </c>
      <c r="G98" s="46" t="s">
        <v>9</v>
      </c>
      <c r="H98" s="46">
        <v>773</v>
      </c>
      <c r="I98" s="46">
        <v>6</v>
      </c>
      <c r="J98" s="46" t="s">
        <v>10</v>
      </c>
      <c r="K98" s="46" t="s">
        <v>56</v>
      </c>
      <c r="L98" s="144">
        <v>10.5</v>
      </c>
      <c r="M98" s="46" t="s">
        <v>89</v>
      </c>
      <c r="N98" s="132">
        <v>8.4</v>
      </c>
      <c r="O98" s="46">
        <v>5</v>
      </c>
      <c r="P98" s="46">
        <v>773</v>
      </c>
      <c r="Q98" s="46" t="s">
        <v>1422</v>
      </c>
      <c r="R98" s="46">
        <v>0.5</v>
      </c>
      <c r="S98" s="46">
        <v>573</v>
      </c>
      <c r="T98" s="46" t="s">
        <v>17</v>
      </c>
      <c r="U98" s="46">
        <v>75.5</v>
      </c>
      <c r="V98" s="46" t="s">
        <v>9</v>
      </c>
      <c r="W98" s="136">
        <v>12.8</v>
      </c>
      <c r="X98" s="46" t="s">
        <v>9</v>
      </c>
      <c r="Y98" s="46" t="s">
        <v>9</v>
      </c>
      <c r="Z98" s="46" t="s">
        <v>9</v>
      </c>
      <c r="AA98" s="46" t="s">
        <v>9</v>
      </c>
      <c r="AB98" s="46" t="s">
        <v>9</v>
      </c>
      <c r="AC98" s="46" t="s">
        <v>1380</v>
      </c>
      <c r="AD98" s="46">
        <v>2003</v>
      </c>
      <c r="AE98" s="46" t="s">
        <v>1546</v>
      </c>
      <c r="AF98" s="46" t="s">
        <v>848</v>
      </c>
      <c r="AG98" s="46" t="s">
        <v>121</v>
      </c>
      <c r="AH98" s="46" t="s">
        <v>62</v>
      </c>
      <c r="AI98" s="124" t="str">
        <f t="shared" si="1"/>
        <v>Gopinath, R., 2003</v>
      </c>
      <c r="AJ98" s="145" t="s">
        <v>1934</v>
      </c>
      <c r="AK98" s="120" t="s">
        <v>850</v>
      </c>
      <c r="AL98" s="4"/>
      <c r="AM98" s="4"/>
      <c r="AN98" s="4"/>
      <c r="AO98" s="4"/>
    </row>
    <row r="99" spans="1:41" s="5" customFormat="1" x14ac:dyDescent="0.3">
      <c r="A99" s="46" t="s">
        <v>88</v>
      </c>
      <c r="B99" s="46">
        <v>1</v>
      </c>
      <c r="C99" s="46" t="s">
        <v>9</v>
      </c>
      <c r="D99" s="46">
        <v>91</v>
      </c>
      <c r="E99" s="46" t="s">
        <v>86</v>
      </c>
      <c r="F99" s="46" t="s">
        <v>849</v>
      </c>
      <c r="G99" s="46" t="s">
        <v>9</v>
      </c>
      <c r="H99" s="46">
        <v>773</v>
      </c>
      <c r="I99" s="46">
        <v>6</v>
      </c>
      <c r="J99" s="46" t="s">
        <v>24</v>
      </c>
      <c r="K99" s="46" t="s">
        <v>56</v>
      </c>
      <c r="L99" s="144">
        <v>10.5</v>
      </c>
      <c r="M99" s="46" t="s">
        <v>89</v>
      </c>
      <c r="N99" s="132">
        <v>8.4</v>
      </c>
      <c r="O99" s="46">
        <v>5</v>
      </c>
      <c r="P99" s="46">
        <v>773</v>
      </c>
      <c r="Q99" s="46" t="s">
        <v>1422</v>
      </c>
      <c r="R99" s="46">
        <v>0.5</v>
      </c>
      <c r="S99" s="46">
        <v>573</v>
      </c>
      <c r="T99" s="46" t="s">
        <v>17</v>
      </c>
      <c r="U99" s="46">
        <v>58.9</v>
      </c>
      <c r="V99" s="46" t="s">
        <v>9</v>
      </c>
      <c r="W99" s="136">
        <v>16.600000000000001</v>
      </c>
      <c r="X99" s="46" t="s">
        <v>9</v>
      </c>
      <c r="Y99" s="46" t="s">
        <v>9</v>
      </c>
      <c r="Z99" s="46" t="s">
        <v>9</v>
      </c>
      <c r="AA99" s="46" t="s">
        <v>9</v>
      </c>
      <c r="AB99" s="46" t="s">
        <v>9</v>
      </c>
      <c r="AC99" s="46" t="s">
        <v>1380</v>
      </c>
      <c r="AD99" s="46">
        <v>2003</v>
      </c>
      <c r="AE99" s="46" t="s">
        <v>1546</v>
      </c>
      <c r="AF99" s="46" t="s">
        <v>848</v>
      </c>
      <c r="AG99" s="46" t="s">
        <v>121</v>
      </c>
      <c r="AH99" s="46" t="s">
        <v>62</v>
      </c>
      <c r="AI99" s="124" t="str">
        <f t="shared" si="1"/>
        <v>Gopinath, R., 2003</v>
      </c>
      <c r="AJ99" s="145" t="s">
        <v>1934</v>
      </c>
      <c r="AK99" s="120" t="s">
        <v>850</v>
      </c>
      <c r="AL99" s="4"/>
      <c r="AM99" s="4"/>
      <c r="AN99" s="4"/>
      <c r="AO99" s="4"/>
    </row>
    <row r="100" spans="1:41" s="5" customFormat="1" x14ac:dyDescent="0.3">
      <c r="A100" s="46" t="s">
        <v>6</v>
      </c>
      <c r="B100" s="46">
        <v>1</v>
      </c>
      <c r="C100" s="46" t="s">
        <v>9</v>
      </c>
      <c r="D100" s="46">
        <v>180</v>
      </c>
      <c r="E100" s="46" t="s">
        <v>851</v>
      </c>
      <c r="F100" s="46" t="s">
        <v>122</v>
      </c>
      <c r="G100" s="46" t="s">
        <v>9</v>
      </c>
      <c r="H100" s="46">
        <v>1273</v>
      </c>
      <c r="I100" s="46">
        <v>5</v>
      </c>
      <c r="J100" s="46" t="s">
        <v>28</v>
      </c>
      <c r="K100" s="46" t="s">
        <v>79</v>
      </c>
      <c r="L100" s="46" t="s">
        <v>9</v>
      </c>
      <c r="M100" s="46" t="s">
        <v>199</v>
      </c>
      <c r="N100" s="132">
        <v>8.5</v>
      </c>
      <c r="O100" s="46">
        <v>8</v>
      </c>
      <c r="P100" s="46">
        <f>350+273</f>
        <v>623</v>
      </c>
      <c r="Q100" s="46" t="s">
        <v>1422</v>
      </c>
      <c r="R100" s="46">
        <v>6</v>
      </c>
      <c r="S100" s="46">
        <v>623</v>
      </c>
      <c r="T100" s="46" t="s">
        <v>95</v>
      </c>
      <c r="U100" s="133">
        <v>45</v>
      </c>
      <c r="V100" s="46" t="s">
        <v>9</v>
      </c>
      <c r="W100" s="46">
        <v>30</v>
      </c>
      <c r="X100" s="46" t="s">
        <v>9</v>
      </c>
      <c r="Y100" s="46">
        <v>25</v>
      </c>
      <c r="Z100" s="46" t="s">
        <v>9</v>
      </c>
      <c r="AA100" s="46" t="s">
        <v>9</v>
      </c>
      <c r="AB100" s="46" t="s">
        <v>9</v>
      </c>
      <c r="AC100" s="46" t="s">
        <v>1365</v>
      </c>
      <c r="AD100" s="46">
        <v>2003</v>
      </c>
      <c r="AE100" s="46" t="s">
        <v>123</v>
      </c>
      <c r="AF100" s="46" t="s">
        <v>80</v>
      </c>
      <c r="AG100" s="46" t="s">
        <v>124</v>
      </c>
      <c r="AH100" s="46" t="s">
        <v>40</v>
      </c>
      <c r="AI100" s="124" t="str">
        <f t="shared" si="1"/>
        <v>Liotta, L.F., 2003</v>
      </c>
      <c r="AJ100" s="137"/>
      <c r="AK100" s="120" t="s">
        <v>852</v>
      </c>
      <c r="AL100" s="4"/>
      <c r="AM100" s="4"/>
      <c r="AN100" s="4"/>
      <c r="AO100" s="4"/>
    </row>
    <row r="101" spans="1:41" s="5" customFormat="1" x14ac:dyDescent="0.3">
      <c r="A101" s="46" t="s">
        <v>6</v>
      </c>
      <c r="B101" s="46">
        <v>1</v>
      </c>
      <c r="C101" s="46" t="s">
        <v>9</v>
      </c>
      <c r="D101" s="46">
        <v>170</v>
      </c>
      <c r="E101" s="46" t="s">
        <v>851</v>
      </c>
      <c r="F101" s="46" t="s">
        <v>125</v>
      </c>
      <c r="G101" s="46" t="s">
        <v>9</v>
      </c>
      <c r="H101" s="46">
        <v>1273</v>
      </c>
      <c r="I101" s="46">
        <v>5</v>
      </c>
      <c r="J101" s="46" t="s">
        <v>28</v>
      </c>
      <c r="K101" s="46" t="s">
        <v>79</v>
      </c>
      <c r="L101" s="46" t="s">
        <v>9</v>
      </c>
      <c r="M101" s="46" t="s">
        <v>199</v>
      </c>
      <c r="N101" s="132">
        <v>8.5</v>
      </c>
      <c r="O101" s="46">
        <v>8</v>
      </c>
      <c r="P101" s="46">
        <v>623</v>
      </c>
      <c r="Q101" s="46" t="s">
        <v>1422</v>
      </c>
      <c r="R101" s="46">
        <v>6</v>
      </c>
      <c r="S101" s="46">
        <v>623</v>
      </c>
      <c r="T101" s="46" t="s">
        <v>95</v>
      </c>
      <c r="U101" s="133">
        <v>37</v>
      </c>
      <c r="V101" s="46" t="s">
        <v>9</v>
      </c>
      <c r="W101" s="46">
        <v>40</v>
      </c>
      <c r="X101" s="46" t="s">
        <v>9</v>
      </c>
      <c r="Y101" s="46">
        <v>30</v>
      </c>
      <c r="Z101" s="46" t="s">
        <v>9</v>
      </c>
      <c r="AA101" s="46" t="s">
        <v>9</v>
      </c>
      <c r="AB101" s="46" t="s">
        <v>9</v>
      </c>
      <c r="AC101" s="46" t="s">
        <v>1365</v>
      </c>
      <c r="AD101" s="46">
        <v>2003</v>
      </c>
      <c r="AE101" s="46" t="s">
        <v>123</v>
      </c>
      <c r="AF101" s="46" t="s">
        <v>80</v>
      </c>
      <c r="AG101" s="46" t="s">
        <v>124</v>
      </c>
      <c r="AH101" s="46" t="s">
        <v>40</v>
      </c>
      <c r="AI101" s="124" t="str">
        <f t="shared" si="1"/>
        <v>Liotta, L.F., 2003</v>
      </c>
      <c r="AJ101" s="137"/>
      <c r="AK101" s="120" t="s">
        <v>852</v>
      </c>
      <c r="AL101" s="4"/>
      <c r="AM101" s="4"/>
      <c r="AN101" s="4"/>
      <c r="AO101" s="4"/>
    </row>
    <row r="102" spans="1:41" s="5" customFormat="1" x14ac:dyDescent="0.3">
      <c r="A102" s="46" t="s">
        <v>6</v>
      </c>
      <c r="B102" s="46">
        <v>1</v>
      </c>
      <c r="C102" s="46" t="s">
        <v>9</v>
      </c>
      <c r="D102" s="46">
        <v>148</v>
      </c>
      <c r="E102" s="46" t="s">
        <v>851</v>
      </c>
      <c r="F102" s="46" t="s">
        <v>126</v>
      </c>
      <c r="G102" s="46" t="s">
        <v>9</v>
      </c>
      <c r="H102" s="46">
        <v>1273</v>
      </c>
      <c r="I102" s="46">
        <v>5</v>
      </c>
      <c r="J102" s="46" t="s">
        <v>28</v>
      </c>
      <c r="K102" s="46" t="s">
        <v>79</v>
      </c>
      <c r="L102" s="46" t="s">
        <v>9</v>
      </c>
      <c r="M102" s="46" t="s">
        <v>199</v>
      </c>
      <c r="N102" s="132">
        <v>8.5</v>
      </c>
      <c r="O102" s="46">
        <v>8</v>
      </c>
      <c r="P102" s="46">
        <v>623</v>
      </c>
      <c r="Q102" s="46" t="s">
        <v>1422</v>
      </c>
      <c r="R102" s="46">
        <v>6</v>
      </c>
      <c r="S102" s="46">
        <v>623</v>
      </c>
      <c r="T102" s="46" t="s">
        <v>95</v>
      </c>
      <c r="U102" s="133">
        <v>10</v>
      </c>
      <c r="V102" s="46" t="s">
        <v>9</v>
      </c>
      <c r="W102" s="46">
        <v>150</v>
      </c>
      <c r="X102" s="46" t="s">
        <v>9</v>
      </c>
      <c r="Y102" s="46">
        <v>112</v>
      </c>
      <c r="Z102" s="46" t="s">
        <v>9</v>
      </c>
      <c r="AA102" s="46" t="s">
        <v>9</v>
      </c>
      <c r="AB102" s="46" t="s">
        <v>9</v>
      </c>
      <c r="AC102" s="46" t="s">
        <v>1365</v>
      </c>
      <c r="AD102" s="46">
        <v>2003</v>
      </c>
      <c r="AE102" s="46" t="s">
        <v>123</v>
      </c>
      <c r="AF102" s="46" t="s">
        <v>80</v>
      </c>
      <c r="AG102" s="46" t="s">
        <v>124</v>
      </c>
      <c r="AH102" s="46" t="s">
        <v>40</v>
      </c>
      <c r="AI102" s="124" t="str">
        <f t="shared" si="1"/>
        <v>Liotta, L.F., 2003</v>
      </c>
      <c r="AJ102" s="137"/>
      <c r="AK102" s="120" t="s">
        <v>852</v>
      </c>
      <c r="AL102" s="4"/>
      <c r="AM102" s="4"/>
      <c r="AN102" s="4"/>
      <c r="AO102" s="4"/>
    </row>
    <row r="103" spans="1:41" s="5" customFormat="1" x14ac:dyDescent="0.3">
      <c r="A103" s="46" t="s">
        <v>6</v>
      </c>
      <c r="B103" s="46">
        <v>1</v>
      </c>
      <c r="C103" s="46" t="s">
        <v>9</v>
      </c>
      <c r="D103" s="46">
        <v>136</v>
      </c>
      <c r="E103" s="46" t="s">
        <v>851</v>
      </c>
      <c r="F103" s="46" t="s">
        <v>127</v>
      </c>
      <c r="G103" s="46" t="s">
        <v>9</v>
      </c>
      <c r="H103" s="46">
        <v>1273</v>
      </c>
      <c r="I103" s="46">
        <v>5</v>
      </c>
      <c r="J103" s="46" t="s">
        <v>28</v>
      </c>
      <c r="K103" s="46" t="s">
        <v>79</v>
      </c>
      <c r="L103" s="46" t="s">
        <v>9</v>
      </c>
      <c r="M103" s="46" t="s">
        <v>199</v>
      </c>
      <c r="N103" s="132">
        <v>8.5</v>
      </c>
      <c r="O103" s="46">
        <v>8</v>
      </c>
      <c r="P103" s="46">
        <v>623</v>
      </c>
      <c r="Q103" s="46" t="s">
        <v>1422</v>
      </c>
      <c r="R103" s="46">
        <v>6</v>
      </c>
      <c r="S103" s="46">
        <v>623</v>
      </c>
      <c r="T103" s="46" t="s">
        <v>95</v>
      </c>
      <c r="U103" s="133">
        <v>12</v>
      </c>
      <c r="V103" s="46" t="s">
        <v>9</v>
      </c>
      <c r="W103" s="46">
        <v>100</v>
      </c>
      <c r="X103" s="46" t="s">
        <v>9</v>
      </c>
      <c r="Y103" s="46">
        <v>93</v>
      </c>
      <c r="Z103" s="46" t="s">
        <v>9</v>
      </c>
      <c r="AA103" s="46" t="s">
        <v>9</v>
      </c>
      <c r="AB103" s="46" t="s">
        <v>9</v>
      </c>
      <c r="AC103" s="46" t="s">
        <v>1365</v>
      </c>
      <c r="AD103" s="46">
        <v>2003</v>
      </c>
      <c r="AE103" s="46" t="s">
        <v>123</v>
      </c>
      <c r="AF103" s="46" t="s">
        <v>80</v>
      </c>
      <c r="AG103" s="46" t="s">
        <v>124</v>
      </c>
      <c r="AH103" s="46" t="s">
        <v>40</v>
      </c>
      <c r="AI103" s="124" t="str">
        <f t="shared" si="1"/>
        <v>Liotta, L.F., 2003</v>
      </c>
      <c r="AJ103" s="137"/>
      <c r="AK103" s="120" t="s">
        <v>852</v>
      </c>
      <c r="AL103" s="4"/>
      <c r="AM103" s="4"/>
      <c r="AN103" s="4"/>
      <c r="AO103" s="4"/>
    </row>
    <row r="104" spans="1:41" s="5" customFormat="1" x14ac:dyDescent="0.3">
      <c r="A104" s="46" t="s">
        <v>14</v>
      </c>
      <c r="B104" s="46">
        <v>5</v>
      </c>
      <c r="C104" s="46" t="s">
        <v>9</v>
      </c>
      <c r="D104" s="46">
        <v>144</v>
      </c>
      <c r="E104" s="118" t="s">
        <v>1414</v>
      </c>
      <c r="F104" s="31" t="s">
        <v>569</v>
      </c>
      <c r="G104" s="46" t="s">
        <v>9</v>
      </c>
      <c r="H104" s="46" t="s">
        <v>9</v>
      </c>
      <c r="I104" s="46" t="s">
        <v>9</v>
      </c>
      <c r="J104" s="46" t="s">
        <v>24</v>
      </c>
      <c r="K104" s="46" t="s">
        <v>56</v>
      </c>
      <c r="L104" s="46" t="s">
        <v>9</v>
      </c>
      <c r="M104" s="46" t="s">
        <v>199</v>
      </c>
      <c r="N104" s="132">
        <v>8.5</v>
      </c>
      <c r="O104" s="46">
        <v>4</v>
      </c>
      <c r="P104" s="46">
        <v>1273</v>
      </c>
      <c r="Q104" s="46" t="s">
        <v>9</v>
      </c>
      <c r="R104" s="46" t="s">
        <v>9</v>
      </c>
      <c r="S104" s="46" t="s">
        <v>9</v>
      </c>
      <c r="T104" s="46" t="s">
        <v>29</v>
      </c>
      <c r="U104" s="136" t="s">
        <v>9</v>
      </c>
      <c r="V104" s="46" t="s">
        <v>9</v>
      </c>
      <c r="W104" s="46" t="s">
        <v>9</v>
      </c>
      <c r="X104" s="46" t="s">
        <v>9</v>
      </c>
      <c r="Y104" s="46">
        <v>180</v>
      </c>
      <c r="Z104" s="46" t="s">
        <v>9</v>
      </c>
      <c r="AA104" s="46">
        <f>(300+800)/2</f>
        <v>550</v>
      </c>
      <c r="AB104" s="46" t="s">
        <v>9</v>
      </c>
      <c r="AC104" s="46" t="s">
        <v>1365</v>
      </c>
      <c r="AD104" s="46">
        <v>2003</v>
      </c>
      <c r="AE104" s="46" t="s">
        <v>128</v>
      </c>
      <c r="AF104" s="46" t="s">
        <v>27</v>
      </c>
      <c r="AG104" s="46" t="s">
        <v>129</v>
      </c>
      <c r="AH104" s="46" t="s">
        <v>45</v>
      </c>
      <c r="AI104" s="124" t="str">
        <f t="shared" si="1"/>
        <v>Persson, K., 2003</v>
      </c>
      <c r="AJ104" s="120" t="s">
        <v>856</v>
      </c>
      <c r="AK104" s="120" t="s">
        <v>827</v>
      </c>
      <c r="AL104" s="4"/>
      <c r="AM104" s="4"/>
      <c r="AN104" s="4"/>
      <c r="AO104" s="4"/>
    </row>
    <row r="105" spans="1:41" s="5" customFormat="1" x14ac:dyDescent="0.3">
      <c r="A105" s="46" t="s">
        <v>1996</v>
      </c>
      <c r="B105" s="46">
        <v>1</v>
      </c>
      <c r="C105" s="46" t="s">
        <v>9</v>
      </c>
      <c r="D105" s="46" t="s">
        <v>9</v>
      </c>
      <c r="E105" s="118" t="s">
        <v>1414</v>
      </c>
      <c r="F105" s="46" t="s">
        <v>570</v>
      </c>
      <c r="G105" s="46" t="s">
        <v>1878</v>
      </c>
      <c r="H105" s="46" t="s">
        <v>9</v>
      </c>
      <c r="I105" s="46" t="s">
        <v>9</v>
      </c>
      <c r="J105" s="46" t="s">
        <v>28</v>
      </c>
      <c r="K105" s="46" t="s">
        <v>1016</v>
      </c>
      <c r="L105" s="46" t="s">
        <v>9</v>
      </c>
      <c r="M105" s="46" t="s">
        <v>199</v>
      </c>
      <c r="N105" s="132">
        <v>8.3000000000000007</v>
      </c>
      <c r="O105" s="46">
        <v>2</v>
      </c>
      <c r="P105" s="46">
        <v>773</v>
      </c>
      <c r="Q105" s="46" t="s">
        <v>9</v>
      </c>
      <c r="R105" s="46" t="s">
        <v>9</v>
      </c>
      <c r="S105" s="46" t="s">
        <v>9</v>
      </c>
      <c r="T105" s="46" t="s">
        <v>95</v>
      </c>
      <c r="U105" s="133">
        <v>4</v>
      </c>
      <c r="V105" s="46" t="s">
        <v>9</v>
      </c>
      <c r="W105" s="46" t="s">
        <v>9</v>
      </c>
      <c r="X105" s="46" t="s">
        <v>9</v>
      </c>
      <c r="Y105" s="46" t="s">
        <v>9</v>
      </c>
      <c r="Z105" s="46" t="s">
        <v>9</v>
      </c>
      <c r="AA105" s="46" t="s">
        <v>9</v>
      </c>
      <c r="AB105" s="46" t="s">
        <v>9</v>
      </c>
      <c r="AC105" s="46" t="s">
        <v>1365</v>
      </c>
      <c r="AD105" s="46">
        <v>2003</v>
      </c>
      <c r="AE105" s="46" t="s">
        <v>130</v>
      </c>
      <c r="AF105" s="46" t="s">
        <v>131</v>
      </c>
      <c r="AG105" s="46" t="s">
        <v>132</v>
      </c>
      <c r="AH105" s="46" t="s">
        <v>133</v>
      </c>
      <c r="AI105" s="124" t="str">
        <f t="shared" si="1"/>
        <v>Fessi, S., 2003</v>
      </c>
      <c r="AJ105" s="137"/>
      <c r="AK105" s="120" t="s">
        <v>855</v>
      </c>
      <c r="AL105" s="4"/>
      <c r="AM105" s="4"/>
      <c r="AN105" s="4"/>
      <c r="AO105" s="4"/>
    </row>
    <row r="106" spans="1:41" s="5" customFormat="1" x14ac:dyDescent="0.3">
      <c r="A106" s="46" t="s">
        <v>1996</v>
      </c>
      <c r="B106" s="46">
        <v>1</v>
      </c>
      <c r="C106" s="46" t="s">
        <v>9</v>
      </c>
      <c r="D106" s="46" t="s">
        <v>9</v>
      </c>
      <c r="E106" s="118" t="s">
        <v>1414</v>
      </c>
      <c r="F106" s="46" t="s">
        <v>570</v>
      </c>
      <c r="G106" s="46" t="s">
        <v>1879</v>
      </c>
      <c r="H106" s="46" t="s">
        <v>9</v>
      </c>
      <c r="I106" s="46" t="s">
        <v>9</v>
      </c>
      <c r="J106" s="46" t="s">
        <v>28</v>
      </c>
      <c r="K106" s="46" t="s">
        <v>1016</v>
      </c>
      <c r="L106" s="46" t="s">
        <v>9</v>
      </c>
      <c r="M106" s="46" t="s">
        <v>199</v>
      </c>
      <c r="N106" s="132">
        <v>8.3000000000000007</v>
      </c>
      <c r="O106" s="46">
        <v>2</v>
      </c>
      <c r="P106" s="46">
        <v>773</v>
      </c>
      <c r="Q106" s="46" t="s">
        <v>9</v>
      </c>
      <c r="R106" s="46" t="s">
        <v>9</v>
      </c>
      <c r="S106" s="46" t="s">
        <v>9</v>
      </c>
      <c r="T106" s="46" t="s">
        <v>95</v>
      </c>
      <c r="U106" s="133">
        <v>3</v>
      </c>
      <c r="V106" s="46" t="s">
        <v>9</v>
      </c>
      <c r="W106" s="46" t="s">
        <v>9</v>
      </c>
      <c r="X106" s="46" t="s">
        <v>9</v>
      </c>
      <c r="Y106" s="46" t="s">
        <v>9</v>
      </c>
      <c r="Z106" s="46" t="s">
        <v>9</v>
      </c>
      <c r="AA106" s="46" t="s">
        <v>9</v>
      </c>
      <c r="AB106" s="46" t="s">
        <v>9</v>
      </c>
      <c r="AC106" s="46" t="s">
        <v>1365</v>
      </c>
      <c r="AD106" s="46">
        <v>2003</v>
      </c>
      <c r="AE106" s="46" t="s">
        <v>130</v>
      </c>
      <c r="AF106" s="46" t="s">
        <v>131</v>
      </c>
      <c r="AG106" s="46" t="s">
        <v>132</v>
      </c>
      <c r="AH106" s="46" t="s">
        <v>133</v>
      </c>
      <c r="AI106" s="124" t="str">
        <f t="shared" si="1"/>
        <v>Fessi, S., 2003</v>
      </c>
      <c r="AJ106" s="137"/>
      <c r="AK106" s="120" t="s">
        <v>855</v>
      </c>
      <c r="AL106" s="4"/>
      <c r="AM106" s="4"/>
      <c r="AN106" s="4"/>
      <c r="AO106" s="4"/>
    </row>
    <row r="107" spans="1:41" s="5" customFormat="1" x14ac:dyDescent="0.3">
      <c r="A107" s="46" t="s">
        <v>1996</v>
      </c>
      <c r="B107" s="46">
        <v>1</v>
      </c>
      <c r="C107" s="46" t="s">
        <v>9</v>
      </c>
      <c r="D107" s="46" t="s">
        <v>9</v>
      </c>
      <c r="E107" s="118" t="s">
        <v>1414</v>
      </c>
      <c r="F107" s="46" t="s">
        <v>570</v>
      </c>
      <c r="G107" s="46" t="s">
        <v>1880</v>
      </c>
      <c r="H107" s="46" t="s">
        <v>9</v>
      </c>
      <c r="I107" s="46" t="s">
        <v>9</v>
      </c>
      <c r="J107" s="46" t="s">
        <v>28</v>
      </c>
      <c r="K107" s="46" t="s">
        <v>1016</v>
      </c>
      <c r="L107" s="46" t="s">
        <v>9</v>
      </c>
      <c r="M107" s="46" t="s">
        <v>199</v>
      </c>
      <c r="N107" s="132">
        <v>8.3000000000000007</v>
      </c>
      <c r="O107" s="46">
        <v>2</v>
      </c>
      <c r="P107" s="46">
        <v>773</v>
      </c>
      <c r="Q107" s="46" t="s">
        <v>9</v>
      </c>
      <c r="R107" s="46" t="s">
        <v>9</v>
      </c>
      <c r="S107" s="46" t="s">
        <v>9</v>
      </c>
      <c r="T107" s="46" t="s">
        <v>95</v>
      </c>
      <c r="U107" s="133">
        <v>21</v>
      </c>
      <c r="V107" s="46" t="s">
        <v>9</v>
      </c>
      <c r="W107" s="46" t="s">
        <v>9</v>
      </c>
      <c r="X107" s="46" t="s">
        <v>9</v>
      </c>
      <c r="Y107" s="46" t="s">
        <v>9</v>
      </c>
      <c r="Z107" s="46" t="s">
        <v>9</v>
      </c>
      <c r="AA107" s="46" t="s">
        <v>9</v>
      </c>
      <c r="AB107" s="46" t="s">
        <v>9</v>
      </c>
      <c r="AC107" s="46" t="s">
        <v>1365</v>
      </c>
      <c r="AD107" s="46">
        <v>2003</v>
      </c>
      <c r="AE107" s="46" t="s">
        <v>130</v>
      </c>
      <c r="AF107" s="46" t="s">
        <v>131</v>
      </c>
      <c r="AG107" s="46" t="s">
        <v>132</v>
      </c>
      <c r="AH107" s="46" t="s">
        <v>133</v>
      </c>
      <c r="AI107" s="124" t="str">
        <f t="shared" si="1"/>
        <v>Fessi, S., 2003</v>
      </c>
      <c r="AJ107" s="137"/>
      <c r="AK107" s="120" t="s">
        <v>855</v>
      </c>
      <c r="AL107" s="4"/>
      <c r="AM107" s="4"/>
      <c r="AN107" s="4"/>
      <c r="AO107" s="4"/>
    </row>
    <row r="108" spans="1:41" s="5" customFormat="1" x14ac:dyDescent="0.3">
      <c r="A108" s="46" t="s">
        <v>1996</v>
      </c>
      <c r="B108" s="46">
        <v>1</v>
      </c>
      <c r="C108" s="46" t="s">
        <v>9</v>
      </c>
      <c r="D108" s="46" t="s">
        <v>9</v>
      </c>
      <c r="E108" s="118" t="s">
        <v>1414</v>
      </c>
      <c r="F108" s="46" t="s">
        <v>570</v>
      </c>
      <c r="G108" s="46" t="s">
        <v>1881</v>
      </c>
      <c r="H108" s="46" t="s">
        <v>9</v>
      </c>
      <c r="I108" s="46" t="s">
        <v>9</v>
      </c>
      <c r="J108" s="46" t="s">
        <v>28</v>
      </c>
      <c r="K108" s="46" t="s">
        <v>1016</v>
      </c>
      <c r="L108" s="46" t="s">
        <v>9</v>
      </c>
      <c r="M108" s="46" t="s">
        <v>199</v>
      </c>
      <c r="N108" s="132">
        <v>8.3000000000000007</v>
      </c>
      <c r="O108" s="46">
        <v>2</v>
      </c>
      <c r="P108" s="46">
        <v>773</v>
      </c>
      <c r="Q108" s="46" t="s">
        <v>9</v>
      </c>
      <c r="R108" s="46" t="s">
        <v>9</v>
      </c>
      <c r="S108" s="46" t="s">
        <v>9</v>
      </c>
      <c r="T108" s="46" t="s">
        <v>95</v>
      </c>
      <c r="U108" s="133">
        <v>5</v>
      </c>
      <c r="V108" s="46" t="s">
        <v>9</v>
      </c>
      <c r="W108" s="46" t="s">
        <v>9</v>
      </c>
      <c r="X108" s="46" t="s">
        <v>9</v>
      </c>
      <c r="Y108" s="46" t="s">
        <v>9</v>
      </c>
      <c r="Z108" s="46" t="s">
        <v>9</v>
      </c>
      <c r="AA108" s="46" t="s">
        <v>9</v>
      </c>
      <c r="AB108" s="46" t="s">
        <v>9</v>
      </c>
      <c r="AC108" s="46" t="s">
        <v>1365</v>
      </c>
      <c r="AD108" s="46">
        <v>2003</v>
      </c>
      <c r="AE108" s="46" t="s">
        <v>130</v>
      </c>
      <c r="AF108" s="46" t="s">
        <v>131</v>
      </c>
      <c r="AG108" s="46" t="s">
        <v>132</v>
      </c>
      <c r="AH108" s="46" t="s">
        <v>133</v>
      </c>
      <c r="AI108" s="124" t="str">
        <f t="shared" si="1"/>
        <v>Fessi, S., 2003</v>
      </c>
      <c r="AJ108" s="137"/>
      <c r="AK108" s="120" t="s">
        <v>855</v>
      </c>
      <c r="AL108" s="4"/>
      <c r="AM108" s="4"/>
      <c r="AN108" s="4"/>
      <c r="AO108" s="4"/>
    </row>
    <row r="109" spans="1:41" s="5" customFormat="1" x14ac:dyDescent="0.3">
      <c r="A109" s="46" t="s">
        <v>1996</v>
      </c>
      <c r="B109" s="46">
        <v>1</v>
      </c>
      <c r="C109" s="46" t="s">
        <v>9</v>
      </c>
      <c r="D109" s="46" t="s">
        <v>9</v>
      </c>
      <c r="E109" s="118" t="s">
        <v>1414</v>
      </c>
      <c r="F109" s="46" t="s">
        <v>570</v>
      </c>
      <c r="G109" s="46" t="s">
        <v>1882</v>
      </c>
      <c r="H109" s="46" t="s">
        <v>9</v>
      </c>
      <c r="I109" s="46" t="s">
        <v>9</v>
      </c>
      <c r="J109" s="46" t="s">
        <v>28</v>
      </c>
      <c r="K109" s="46" t="s">
        <v>1016</v>
      </c>
      <c r="L109" s="46" t="s">
        <v>9</v>
      </c>
      <c r="M109" s="46" t="s">
        <v>199</v>
      </c>
      <c r="N109" s="132">
        <v>8.3000000000000007</v>
      </c>
      <c r="O109" s="46">
        <v>2</v>
      </c>
      <c r="P109" s="46">
        <v>773</v>
      </c>
      <c r="Q109" s="46" t="s">
        <v>9</v>
      </c>
      <c r="R109" s="46" t="s">
        <v>9</v>
      </c>
      <c r="S109" s="46" t="s">
        <v>9</v>
      </c>
      <c r="T109" s="46" t="s">
        <v>95</v>
      </c>
      <c r="U109" s="133">
        <v>6</v>
      </c>
      <c r="V109" s="46" t="s">
        <v>9</v>
      </c>
      <c r="W109" s="46" t="s">
        <v>9</v>
      </c>
      <c r="X109" s="46" t="s">
        <v>9</v>
      </c>
      <c r="Y109" s="46" t="s">
        <v>9</v>
      </c>
      <c r="Z109" s="46" t="s">
        <v>9</v>
      </c>
      <c r="AA109" s="46" t="s">
        <v>9</v>
      </c>
      <c r="AB109" s="46" t="s">
        <v>9</v>
      </c>
      <c r="AC109" s="46" t="s">
        <v>1365</v>
      </c>
      <c r="AD109" s="46">
        <v>2003</v>
      </c>
      <c r="AE109" s="46" t="s">
        <v>130</v>
      </c>
      <c r="AF109" s="46" t="s">
        <v>131</v>
      </c>
      <c r="AG109" s="46" t="s">
        <v>132</v>
      </c>
      <c r="AH109" s="46" t="s">
        <v>133</v>
      </c>
      <c r="AI109" s="124" t="str">
        <f t="shared" si="1"/>
        <v>Fessi, S., 2003</v>
      </c>
      <c r="AJ109" s="137"/>
      <c r="AK109" s="120" t="s">
        <v>855</v>
      </c>
      <c r="AL109" s="4"/>
      <c r="AM109" s="4"/>
      <c r="AN109" s="4"/>
      <c r="AO109" s="4"/>
    </row>
    <row r="110" spans="1:41" s="5" customFormat="1" x14ac:dyDescent="0.3">
      <c r="A110" s="46" t="s">
        <v>1996</v>
      </c>
      <c r="B110" s="46">
        <v>1</v>
      </c>
      <c r="C110" s="46" t="s">
        <v>9</v>
      </c>
      <c r="D110" s="46" t="s">
        <v>9</v>
      </c>
      <c r="E110" s="118" t="s">
        <v>1414</v>
      </c>
      <c r="F110" s="46" t="s">
        <v>570</v>
      </c>
      <c r="G110" s="46" t="s">
        <v>1883</v>
      </c>
      <c r="H110" s="46" t="s">
        <v>9</v>
      </c>
      <c r="I110" s="46" t="s">
        <v>9</v>
      </c>
      <c r="J110" s="46" t="s">
        <v>28</v>
      </c>
      <c r="K110" s="46" t="s">
        <v>1016</v>
      </c>
      <c r="L110" s="46" t="s">
        <v>9</v>
      </c>
      <c r="M110" s="46" t="s">
        <v>199</v>
      </c>
      <c r="N110" s="132">
        <v>8.3000000000000007</v>
      </c>
      <c r="O110" s="46">
        <v>2</v>
      </c>
      <c r="P110" s="46">
        <v>773</v>
      </c>
      <c r="Q110" s="46" t="s">
        <v>9</v>
      </c>
      <c r="R110" s="46" t="s">
        <v>9</v>
      </c>
      <c r="S110" s="46" t="s">
        <v>9</v>
      </c>
      <c r="T110" s="46" t="s">
        <v>95</v>
      </c>
      <c r="U110" s="133">
        <v>22</v>
      </c>
      <c r="V110" s="46" t="s">
        <v>9</v>
      </c>
      <c r="W110" s="46" t="s">
        <v>9</v>
      </c>
      <c r="X110" s="46" t="s">
        <v>9</v>
      </c>
      <c r="Y110" s="46" t="s">
        <v>9</v>
      </c>
      <c r="Z110" s="46" t="s">
        <v>9</v>
      </c>
      <c r="AA110" s="46" t="s">
        <v>9</v>
      </c>
      <c r="AB110" s="46" t="s">
        <v>9</v>
      </c>
      <c r="AC110" s="46" t="s">
        <v>1365</v>
      </c>
      <c r="AD110" s="46">
        <v>2003</v>
      </c>
      <c r="AE110" s="46" t="s">
        <v>130</v>
      </c>
      <c r="AF110" s="46" t="s">
        <v>131</v>
      </c>
      <c r="AG110" s="46" t="s">
        <v>132</v>
      </c>
      <c r="AH110" s="46" t="s">
        <v>133</v>
      </c>
      <c r="AI110" s="124" t="str">
        <f t="shared" si="1"/>
        <v>Fessi, S., 2003</v>
      </c>
      <c r="AJ110" s="137"/>
      <c r="AK110" s="120" t="s">
        <v>855</v>
      </c>
      <c r="AL110" s="4"/>
      <c r="AM110" s="4"/>
      <c r="AN110" s="4"/>
      <c r="AO110" s="4"/>
    </row>
    <row r="111" spans="1:41" s="5" customFormat="1" x14ac:dyDescent="0.3">
      <c r="A111" s="46" t="s">
        <v>1996</v>
      </c>
      <c r="B111" s="46">
        <v>1</v>
      </c>
      <c r="C111" s="46" t="s">
        <v>9</v>
      </c>
      <c r="D111" s="46" t="s">
        <v>9</v>
      </c>
      <c r="E111" s="118" t="s">
        <v>1414</v>
      </c>
      <c r="F111" s="46" t="s">
        <v>570</v>
      </c>
      <c r="G111" s="46" t="s">
        <v>1884</v>
      </c>
      <c r="H111" s="46" t="s">
        <v>9</v>
      </c>
      <c r="I111" s="46" t="s">
        <v>9</v>
      </c>
      <c r="J111" s="46" t="s">
        <v>28</v>
      </c>
      <c r="K111" s="46" t="s">
        <v>1016</v>
      </c>
      <c r="L111" s="46" t="s">
        <v>9</v>
      </c>
      <c r="M111" s="46" t="s">
        <v>199</v>
      </c>
      <c r="N111" s="132">
        <v>8.3000000000000007</v>
      </c>
      <c r="O111" s="46">
        <v>2</v>
      </c>
      <c r="P111" s="46">
        <v>773</v>
      </c>
      <c r="Q111" s="46" t="s">
        <v>9</v>
      </c>
      <c r="R111" s="46" t="s">
        <v>9</v>
      </c>
      <c r="S111" s="46" t="s">
        <v>9</v>
      </c>
      <c r="T111" s="46" t="s">
        <v>95</v>
      </c>
      <c r="U111" s="133">
        <v>9</v>
      </c>
      <c r="V111" s="46" t="s">
        <v>9</v>
      </c>
      <c r="W111" s="46" t="s">
        <v>9</v>
      </c>
      <c r="X111" s="46" t="s">
        <v>9</v>
      </c>
      <c r="Y111" s="46" t="s">
        <v>9</v>
      </c>
      <c r="Z111" s="46" t="s">
        <v>9</v>
      </c>
      <c r="AA111" s="46" t="s">
        <v>9</v>
      </c>
      <c r="AB111" s="46" t="s">
        <v>9</v>
      </c>
      <c r="AC111" s="46" t="s">
        <v>1365</v>
      </c>
      <c r="AD111" s="46">
        <v>2003</v>
      </c>
      <c r="AE111" s="46" t="s">
        <v>130</v>
      </c>
      <c r="AF111" s="46" t="s">
        <v>131</v>
      </c>
      <c r="AG111" s="46" t="s">
        <v>132</v>
      </c>
      <c r="AH111" s="46" t="s">
        <v>133</v>
      </c>
      <c r="AI111" s="124" t="str">
        <f t="shared" si="1"/>
        <v>Fessi, S., 2003</v>
      </c>
      <c r="AJ111" s="137"/>
      <c r="AK111" s="120" t="s">
        <v>855</v>
      </c>
      <c r="AL111" s="4"/>
      <c r="AM111" s="4"/>
      <c r="AN111" s="4"/>
      <c r="AO111" s="4"/>
    </row>
    <row r="112" spans="1:41" s="5" customFormat="1" x14ac:dyDescent="0.3">
      <c r="A112" s="46" t="s">
        <v>1996</v>
      </c>
      <c r="B112" s="46">
        <v>1</v>
      </c>
      <c r="C112" s="46" t="s">
        <v>9</v>
      </c>
      <c r="D112" s="46" t="s">
        <v>9</v>
      </c>
      <c r="E112" s="118" t="s">
        <v>1414</v>
      </c>
      <c r="F112" s="46" t="s">
        <v>570</v>
      </c>
      <c r="G112" s="46" t="s">
        <v>1885</v>
      </c>
      <c r="H112" s="46" t="s">
        <v>9</v>
      </c>
      <c r="I112" s="46" t="s">
        <v>9</v>
      </c>
      <c r="J112" s="46" t="s">
        <v>28</v>
      </c>
      <c r="K112" s="46" t="s">
        <v>1016</v>
      </c>
      <c r="L112" s="46" t="s">
        <v>9</v>
      </c>
      <c r="M112" s="46" t="s">
        <v>199</v>
      </c>
      <c r="N112" s="132">
        <v>8.3000000000000007</v>
      </c>
      <c r="O112" s="46">
        <v>2</v>
      </c>
      <c r="P112" s="46">
        <v>773</v>
      </c>
      <c r="Q112" s="46" t="s">
        <v>9</v>
      </c>
      <c r="R112" s="46" t="s">
        <v>9</v>
      </c>
      <c r="S112" s="46" t="s">
        <v>9</v>
      </c>
      <c r="T112" s="46" t="s">
        <v>95</v>
      </c>
      <c r="U112" s="133">
        <v>18</v>
      </c>
      <c r="V112" s="46" t="s">
        <v>9</v>
      </c>
      <c r="W112" s="46" t="s">
        <v>9</v>
      </c>
      <c r="X112" s="46" t="s">
        <v>9</v>
      </c>
      <c r="Y112" s="46" t="s">
        <v>9</v>
      </c>
      <c r="Z112" s="46" t="s">
        <v>9</v>
      </c>
      <c r="AA112" s="46" t="s">
        <v>9</v>
      </c>
      <c r="AB112" s="46" t="s">
        <v>9</v>
      </c>
      <c r="AC112" s="46" t="s">
        <v>1365</v>
      </c>
      <c r="AD112" s="46">
        <v>2003</v>
      </c>
      <c r="AE112" s="46" t="s">
        <v>130</v>
      </c>
      <c r="AF112" s="46" t="s">
        <v>131</v>
      </c>
      <c r="AG112" s="46" t="s">
        <v>132</v>
      </c>
      <c r="AH112" s="46" t="s">
        <v>133</v>
      </c>
      <c r="AI112" s="124" t="str">
        <f t="shared" si="1"/>
        <v>Fessi, S., 2003</v>
      </c>
      <c r="AJ112" s="137"/>
      <c r="AK112" s="120" t="s">
        <v>855</v>
      </c>
      <c r="AL112" s="4"/>
      <c r="AM112" s="4"/>
      <c r="AN112" s="4"/>
      <c r="AO112" s="4"/>
    </row>
    <row r="113" spans="1:41" s="5" customFormat="1" x14ac:dyDescent="0.3">
      <c r="A113" s="46" t="s">
        <v>1996</v>
      </c>
      <c r="B113" s="46">
        <v>1</v>
      </c>
      <c r="C113" s="46" t="s">
        <v>9</v>
      </c>
      <c r="D113" s="46" t="s">
        <v>9</v>
      </c>
      <c r="E113" s="118" t="s">
        <v>1414</v>
      </c>
      <c r="F113" s="46" t="s">
        <v>570</v>
      </c>
      <c r="G113" s="46" t="s">
        <v>1886</v>
      </c>
      <c r="H113" s="46" t="s">
        <v>9</v>
      </c>
      <c r="I113" s="46" t="s">
        <v>9</v>
      </c>
      <c r="J113" s="46" t="s">
        <v>28</v>
      </c>
      <c r="K113" s="46" t="s">
        <v>1016</v>
      </c>
      <c r="L113" s="46" t="s">
        <v>9</v>
      </c>
      <c r="M113" s="46" t="s">
        <v>199</v>
      </c>
      <c r="N113" s="132">
        <v>8.3000000000000007</v>
      </c>
      <c r="O113" s="46">
        <v>2</v>
      </c>
      <c r="P113" s="46">
        <v>773</v>
      </c>
      <c r="Q113" s="46" t="s">
        <v>9</v>
      </c>
      <c r="R113" s="46" t="s">
        <v>9</v>
      </c>
      <c r="S113" s="46" t="s">
        <v>9</v>
      </c>
      <c r="T113" s="46" t="s">
        <v>95</v>
      </c>
      <c r="U113" s="133">
        <v>11</v>
      </c>
      <c r="V113" s="46" t="s">
        <v>9</v>
      </c>
      <c r="W113" s="46" t="s">
        <v>9</v>
      </c>
      <c r="X113" s="46" t="s">
        <v>9</v>
      </c>
      <c r="Y113" s="46" t="s">
        <v>9</v>
      </c>
      <c r="Z113" s="46" t="s">
        <v>9</v>
      </c>
      <c r="AA113" s="46" t="s">
        <v>9</v>
      </c>
      <c r="AB113" s="46" t="s">
        <v>9</v>
      </c>
      <c r="AC113" s="46" t="s">
        <v>1365</v>
      </c>
      <c r="AD113" s="46">
        <v>2003</v>
      </c>
      <c r="AE113" s="46" t="s">
        <v>130</v>
      </c>
      <c r="AF113" s="46" t="s">
        <v>131</v>
      </c>
      <c r="AG113" s="46" t="s">
        <v>132</v>
      </c>
      <c r="AH113" s="46" t="s">
        <v>133</v>
      </c>
      <c r="AI113" s="124" t="str">
        <f t="shared" si="1"/>
        <v>Fessi, S., 2003</v>
      </c>
      <c r="AJ113" s="137"/>
      <c r="AK113" s="120" t="s">
        <v>855</v>
      </c>
      <c r="AL113" s="4"/>
      <c r="AM113" s="4"/>
      <c r="AN113" s="4"/>
      <c r="AO113" s="4"/>
    </row>
    <row r="114" spans="1:41" s="5" customFormat="1" x14ac:dyDescent="0.3">
      <c r="A114" s="46" t="s">
        <v>1996</v>
      </c>
      <c r="B114" s="46">
        <v>1</v>
      </c>
      <c r="C114" s="46" t="s">
        <v>9</v>
      </c>
      <c r="D114" s="46" t="s">
        <v>9</v>
      </c>
      <c r="E114" s="118" t="s">
        <v>1414</v>
      </c>
      <c r="F114" s="46" t="s">
        <v>570</v>
      </c>
      <c r="G114" s="46" t="s">
        <v>1887</v>
      </c>
      <c r="H114" s="46" t="s">
        <v>9</v>
      </c>
      <c r="I114" s="46" t="s">
        <v>9</v>
      </c>
      <c r="J114" s="46" t="s">
        <v>28</v>
      </c>
      <c r="K114" s="46" t="s">
        <v>1016</v>
      </c>
      <c r="L114" s="46" t="s">
        <v>9</v>
      </c>
      <c r="M114" s="46" t="s">
        <v>199</v>
      </c>
      <c r="N114" s="132">
        <v>8.3000000000000007</v>
      </c>
      <c r="O114" s="46">
        <v>2</v>
      </c>
      <c r="P114" s="46">
        <v>773</v>
      </c>
      <c r="Q114" s="46" t="s">
        <v>9</v>
      </c>
      <c r="R114" s="46" t="s">
        <v>9</v>
      </c>
      <c r="S114" s="46" t="s">
        <v>9</v>
      </c>
      <c r="T114" s="46" t="s">
        <v>95</v>
      </c>
      <c r="U114" s="133">
        <v>10</v>
      </c>
      <c r="V114" s="46" t="s">
        <v>9</v>
      </c>
      <c r="W114" s="46" t="s">
        <v>9</v>
      </c>
      <c r="X114" s="46" t="s">
        <v>9</v>
      </c>
      <c r="Y114" s="46" t="s">
        <v>9</v>
      </c>
      <c r="Z114" s="46" t="s">
        <v>9</v>
      </c>
      <c r="AA114" s="46" t="s">
        <v>9</v>
      </c>
      <c r="AB114" s="46" t="s">
        <v>9</v>
      </c>
      <c r="AC114" s="46" t="s">
        <v>1365</v>
      </c>
      <c r="AD114" s="46">
        <v>2003</v>
      </c>
      <c r="AE114" s="46" t="s">
        <v>130</v>
      </c>
      <c r="AF114" s="46" t="s">
        <v>131</v>
      </c>
      <c r="AG114" s="46" t="s">
        <v>132</v>
      </c>
      <c r="AH114" s="46" t="s">
        <v>133</v>
      </c>
      <c r="AI114" s="124" t="str">
        <f t="shared" si="1"/>
        <v>Fessi, S., 2003</v>
      </c>
      <c r="AJ114" s="137"/>
      <c r="AK114" s="120" t="s">
        <v>855</v>
      </c>
      <c r="AL114" s="4"/>
      <c r="AM114" s="4"/>
      <c r="AN114" s="4"/>
      <c r="AO114" s="4"/>
    </row>
    <row r="115" spans="1:41" s="5" customFormat="1" x14ac:dyDescent="0.3">
      <c r="A115" s="46" t="s">
        <v>1996</v>
      </c>
      <c r="B115" s="46">
        <v>1</v>
      </c>
      <c r="C115" s="46" t="s">
        <v>9</v>
      </c>
      <c r="D115" s="46" t="s">
        <v>9</v>
      </c>
      <c r="E115" s="118" t="s">
        <v>1414</v>
      </c>
      <c r="F115" s="46" t="s">
        <v>570</v>
      </c>
      <c r="G115" s="46" t="s">
        <v>1880</v>
      </c>
      <c r="H115" s="46" t="s">
        <v>9</v>
      </c>
      <c r="I115" s="46" t="s">
        <v>9</v>
      </c>
      <c r="J115" s="46" t="s">
        <v>28</v>
      </c>
      <c r="K115" s="46" t="s">
        <v>1016</v>
      </c>
      <c r="L115" s="46" t="s">
        <v>9</v>
      </c>
      <c r="M115" s="46" t="s">
        <v>199</v>
      </c>
      <c r="N115" s="132">
        <v>8.3000000000000007</v>
      </c>
      <c r="O115" s="46">
        <v>2</v>
      </c>
      <c r="P115" s="46">
        <f>800+273</f>
        <v>1073</v>
      </c>
      <c r="Q115" s="46" t="s">
        <v>9</v>
      </c>
      <c r="R115" s="46" t="s">
        <v>9</v>
      </c>
      <c r="S115" s="46" t="s">
        <v>9</v>
      </c>
      <c r="T115" s="46" t="s">
        <v>95</v>
      </c>
      <c r="U115" s="133">
        <v>40</v>
      </c>
      <c r="V115" s="46" t="s">
        <v>9</v>
      </c>
      <c r="W115" s="46">
        <v>28</v>
      </c>
      <c r="X115" s="46" t="s">
        <v>9</v>
      </c>
      <c r="Y115" s="46" t="s">
        <v>9</v>
      </c>
      <c r="Z115" s="46" t="s">
        <v>9</v>
      </c>
      <c r="AA115" s="46" t="s">
        <v>9</v>
      </c>
      <c r="AB115" s="46" t="s">
        <v>9</v>
      </c>
      <c r="AC115" s="46" t="s">
        <v>1365</v>
      </c>
      <c r="AD115" s="46">
        <v>2003</v>
      </c>
      <c r="AE115" s="46" t="s">
        <v>130</v>
      </c>
      <c r="AF115" s="46" t="s">
        <v>131</v>
      </c>
      <c r="AG115" s="46" t="s">
        <v>132</v>
      </c>
      <c r="AH115" s="46" t="s">
        <v>133</v>
      </c>
      <c r="AI115" s="124" t="str">
        <f t="shared" si="1"/>
        <v>Fessi, S., 2003</v>
      </c>
      <c r="AJ115" s="137"/>
      <c r="AK115" s="120" t="s">
        <v>855</v>
      </c>
      <c r="AL115" s="4"/>
      <c r="AM115" s="4"/>
      <c r="AN115" s="4"/>
      <c r="AO115" s="4"/>
    </row>
    <row r="116" spans="1:41" s="5" customFormat="1" x14ac:dyDescent="0.3">
      <c r="A116" s="46" t="s">
        <v>1996</v>
      </c>
      <c r="B116" s="46">
        <v>1</v>
      </c>
      <c r="C116" s="46" t="s">
        <v>9</v>
      </c>
      <c r="D116" s="46" t="s">
        <v>9</v>
      </c>
      <c r="E116" s="118" t="s">
        <v>1414</v>
      </c>
      <c r="F116" s="46" t="s">
        <v>570</v>
      </c>
      <c r="G116" s="46" t="s">
        <v>1885</v>
      </c>
      <c r="H116" s="46" t="s">
        <v>9</v>
      </c>
      <c r="I116" s="46" t="s">
        <v>9</v>
      </c>
      <c r="J116" s="46" t="s">
        <v>28</v>
      </c>
      <c r="K116" s="46" t="s">
        <v>1016</v>
      </c>
      <c r="L116" s="46" t="s">
        <v>9</v>
      </c>
      <c r="M116" s="46" t="s">
        <v>199</v>
      </c>
      <c r="N116" s="132">
        <v>8.3000000000000007</v>
      </c>
      <c r="O116" s="46">
        <v>2</v>
      </c>
      <c r="P116" s="46">
        <f>800+273</f>
        <v>1073</v>
      </c>
      <c r="Q116" s="46" t="s">
        <v>9</v>
      </c>
      <c r="R116" s="46" t="s">
        <v>9</v>
      </c>
      <c r="S116" s="46" t="s">
        <v>9</v>
      </c>
      <c r="T116" s="46" t="s">
        <v>95</v>
      </c>
      <c r="U116" s="133">
        <v>34</v>
      </c>
      <c r="V116" s="46" t="s">
        <v>9</v>
      </c>
      <c r="W116" s="46">
        <v>33</v>
      </c>
      <c r="X116" s="46" t="s">
        <v>9</v>
      </c>
      <c r="Y116" s="46" t="s">
        <v>9</v>
      </c>
      <c r="Z116" s="46" t="s">
        <v>9</v>
      </c>
      <c r="AA116" s="46" t="s">
        <v>9</v>
      </c>
      <c r="AB116" s="46" t="s">
        <v>9</v>
      </c>
      <c r="AC116" s="46" t="s">
        <v>1365</v>
      </c>
      <c r="AD116" s="46">
        <v>2003</v>
      </c>
      <c r="AE116" s="46" t="s">
        <v>130</v>
      </c>
      <c r="AF116" s="46" t="s">
        <v>131</v>
      </c>
      <c r="AG116" s="46" t="s">
        <v>132</v>
      </c>
      <c r="AH116" s="46" t="s">
        <v>133</v>
      </c>
      <c r="AI116" s="124" t="str">
        <f t="shared" si="1"/>
        <v>Fessi, S., 2003</v>
      </c>
      <c r="AJ116" s="137"/>
      <c r="AK116" s="120" t="s">
        <v>855</v>
      </c>
      <c r="AL116" s="4"/>
      <c r="AM116" s="4"/>
      <c r="AN116" s="4"/>
      <c r="AO116" s="4"/>
    </row>
    <row r="117" spans="1:41" s="5" customFormat="1" x14ac:dyDescent="0.3">
      <c r="A117" s="46" t="s">
        <v>1996</v>
      </c>
      <c r="B117" s="46">
        <v>1</v>
      </c>
      <c r="C117" s="46" t="s">
        <v>9</v>
      </c>
      <c r="D117" s="46" t="s">
        <v>9</v>
      </c>
      <c r="E117" s="118" t="s">
        <v>1414</v>
      </c>
      <c r="F117" s="46" t="s">
        <v>570</v>
      </c>
      <c r="G117" s="46" t="s">
        <v>1886</v>
      </c>
      <c r="H117" s="46" t="s">
        <v>9</v>
      </c>
      <c r="I117" s="46" t="s">
        <v>9</v>
      </c>
      <c r="J117" s="46" t="s">
        <v>28</v>
      </c>
      <c r="K117" s="46" t="s">
        <v>1016</v>
      </c>
      <c r="L117" s="46" t="s">
        <v>9</v>
      </c>
      <c r="M117" s="46" t="s">
        <v>199</v>
      </c>
      <c r="N117" s="132">
        <v>8.3000000000000007</v>
      </c>
      <c r="O117" s="46">
        <v>2</v>
      </c>
      <c r="P117" s="46">
        <f>800+273</f>
        <v>1073</v>
      </c>
      <c r="Q117" s="46" t="s">
        <v>9</v>
      </c>
      <c r="R117" s="46" t="s">
        <v>9</v>
      </c>
      <c r="S117" s="46" t="s">
        <v>9</v>
      </c>
      <c r="T117" s="46" t="s">
        <v>95</v>
      </c>
      <c r="U117" s="133">
        <v>23</v>
      </c>
      <c r="V117" s="46" t="s">
        <v>9</v>
      </c>
      <c r="W117" s="46">
        <v>49</v>
      </c>
      <c r="X117" s="46" t="s">
        <v>9</v>
      </c>
      <c r="Y117" s="46" t="s">
        <v>9</v>
      </c>
      <c r="Z117" s="46" t="s">
        <v>9</v>
      </c>
      <c r="AA117" s="46" t="s">
        <v>9</v>
      </c>
      <c r="AB117" s="46" t="s">
        <v>9</v>
      </c>
      <c r="AC117" s="46" t="s">
        <v>1365</v>
      </c>
      <c r="AD117" s="46">
        <v>2003</v>
      </c>
      <c r="AE117" s="46" t="s">
        <v>130</v>
      </c>
      <c r="AF117" s="46" t="s">
        <v>131</v>
      </c>
      <c r="AG117" s="46" t="s">
        <v>132</v>
      </c>
      <c r="AH117" s="46" t="s">
        <v>133</v>
      </c>
      <c r="AI117" s="124" t="str">
        <f t="shared" si="1"/>
        <v>Fessi, S., 2003</v>
      </c>
      <c r="AJ117" s="137"/>
      <c r="AK117" s="120" t="s">
        <v>855</v>
      </c>
      <c r="AL117" s="4"/>
      <c r="AM117" s="4"/>
      <c r="AN117" s="4"/>
      <c r="AO117" s="4"/>
    </row>
    <row r="118" spans="1:41" s="5" customFormat="1" x14ac:dyDescent="0.3">
      <c r="A118" s="46" t="s">
        <v>1996</v>
      </c>
      <c r="B118" s="46">
        <v>1</v>
      </c>
      <c r="C118" s="46" t="s">
        <v>9</v>
      </c>
      <c r="D118" s="46" t="s">
        <v>9</v>
      </c>
      <c r="E118" s="118" t="s">
        <v>1414</v>
      </c>
      <c r="F118" s="46" t="s">
        <v>570</v>
      </c>
      <c r="G118" s="46" t="s">
        <v>1887</v>
      </c>
      <c r="H118" s="46" t="s">
        <v>9</v>
      </c>
      <c r="I118" s="46" t="s">
        <v>9</v>
      </c>
      <c r="J118" s="46" t="s">
        <v>28</v>
      </c>
      <c r="K118" s="46" t="s">
        <v>1016</v>
      </c>
      <c r="L118" s="46" t="s">
        <v>9</v>
      </c>
      <c r="M118" s="46" t="s">
        <v>199</v>
      </c>
      <c r="N118" s="132">
        <v>8.3000000000000007</v>
      </c>
      <c r="O118" s="46">
        <v>2</v>
      </c>
      <c r="P118" s="46">
        <f>800+273</f>
        <v>1073</v>
      </c>
      <c r="Q118" s="46" t="s">
        <v>9</v>
      </c>
      <c r="R118" s="46" t="s">
        <v>9</v>
      </c>
      <c r="S118" s="46" t="s">
        <v>9</v>
      </c>
      <c r="T118" s="46" t="s">
        <v>95</v>
      </c>
      <c r="U118" s="133">
        <v>19</v>
      </c>
      <c r="V118" s="46" t="s">
        <v>9</v>
      </c>
      <c r="W118" s="46">
        <v>59</v>
      </c>
      <c r="X118" s="46" t="s">
        <v>9</v>
      </c>
      <c r="Y118" s="46" t="s">
        <v>9</v>
      </c>
      <c r="Z118" s="46" t="s">
        <v>9</v>
      </c>
      <c r="AA118" s="46" t="s">
        <v>9</v>
      </c>
      <c r="AB118" s="46" t="s">
        <v>9</v>
      </c>
      <c r="AC118" s="46" t="s">
        <v>1365</v>
      </c>
      <c r="AD118" s="46">
        <v>2003</v>
      </c>
      <c r="AE118" s="46" t="s">
        <v>130</v>
      </c>
      <c r="AF118" s="46" t="s">
        <v>131</v>
      </c>
      <c r="AG118" s="46" t="s">
        <v>132</v>
      </c>
      <c r="AH118" s="46" t="s">
        <v>133</v>
      </c>
      <c r="AI118" s="124" t="str">
        <f t="shared" si="1"/>
        <v>Fessi, S., 2003</v>
      </c>
      <c r="AJ118" s="137"/>
      <c r="AK118" s="120" t="s">
        <v>855</v>
      </c>
      <c r="AL118" s="4"/>
      <c r="AM118" s="4"/>
      <c r="AN118" s="4"/>
      <c r="AO118" s="4"/>
    </row>
    <row r="119" spans="1:41" s="5" customFormat="1" x14ac:dyDescent="0.3">
      <c r="A119" s="46" t="s">
        <v>6</v>
      </c>
      <c r="B119" s="46">
        <v>1</v>
      </c>
      <c r="C119" s="46" t="s">
        <v>9</v>
      </c>
      <c r="D119" s="46" t="s">
        <v>9</v>
      </c>
      <c r="E119" s="118" t="s">
        <v>1414</v>
      </c>
      <c r="F119" s="46" t="s">
        <v>571</v>
      </c>
      <c r="G119" s="46" t="s">
        <v>9</v>
      </c>
      <c r="H119" s="46">
        <v>1273</v>
      </c>
      <c r="I119" s="46" t="s">
        <v>9</v>
      </c>
      <c r="J119" s="46" t="s">
        <v>28</v>
      </c>
      <c r="K119" s="46" t="s">
        <v>90</v>
      </c>
      <c r="L119" s="46" t="s">
        <v>9</v>
      </c>
      <c r="M119" s="46" t="s">
        <v>199</v>
      </c>
      <c r="N119" s="132">
        <v>7.5</v>
      </c>
      <c r="O119" s="46">
        <v>2</v>
      </c>
      <c r="P119" s="46">
        <v>773</v>
      </c>
      <c r="Q119" s="46" t="s">
        <v>9</v>
      </c>
      <c r="R119" s="46" t="s">
        <v>9</v>
      </c>
      <c r="S119" s="46" t="s">
        <v>9</v>
      </c>
      <c r="T119" s="46" t="s">
        <v>95</v>
      </c>
      <c r="U119" s="133">
        <v>12</v>
      </c>
      <c r="V119" s="46" t="s">
        <v>9</v>
      </c>
      <c r="W119" s="46">
        <v>94</v>
      </c>
      <c r="X119" s="46" t="s">
        <v>9</v>
      </c>
      <c r="Y119" s="46" t="s">
        <v>9</v>
      </c>
      <c r="Z119" s="46" t="s">
        <v>9</v>
      </c>
      <c r="AA119" s="46" t="s">
        <v>9</v>
      </c>
      <c r="AB119" s="46" t="s">
        <v>9</v>
      </c>
      <c r="AC119" s="46" t="s">
        <v>1365</v>
      </c>
      <c r="AD119" s="46">
        <v>2003</v>
      </c>
      <c r="AE119" s="46" t="s">
        <v>130</v>
      </c>
      <c r="AF119" s="46" t="s">
        <v>131</v>
      </c>
      <c r="AG119" s="46" t="s">
        <v>132</v>
      </c>
      <c r="AH119" s="46" t="s">
        <v>133</v>
      </c>
      <c r="AI119" s="124" t="str">
        <f t="shared" si="1"/>
        <v>Fessi, S., 2003</v>
      </c>
      <c r="AJ119" s="137"/>
      <c r="AK119" s="120" t="s">
        <v>854</v>
      </c>
      <c r="AL119" s="4"/>
      <c r="AM119" s="4"/>
      <c r="AN119" s="4"/>
      <c r="AO119" s="4"/>
    </row>
    <row r="120" spans="1:41" s="5" customFormat="1" x14ac:dyDescent="0.3">
      <c r="A120" s="46" t="s">
        <v>6</v>
      </c>
      <c r="B120" s="46">
        <v>1</v>
      </c>
      <c r="C120" s="46" t="s">
        <v>9</v>
      </c>
      <c r="D120" s="46" t="s">
        <v>9</v>
      </c>
      <c r="E120" s="118" t="s">
        <v>1414</v>
      </c>
      <c r="F120" s="46" t="s">
        <v>572</v>
      </c>
      <c r="G120" s="46" t="s">
        <v>9</v>
      </c>
      <c r="H120" s="46" t="s">
        <v>9</v>
      </c>
      <c r="I120" s="46" t="s">
        <v>9</v>
      </c>
      <c r="J120" s="46" t="s">
        <v>10</v>
      </c>
      <c r="K120" s="46" t="s">
        <v>16</v>
      </c>
      <c r="L120" s="46" t="s">
        <v>9</v>
      </c>
      <c r="M120" s="46" t="s">
        <v>199</v>
      </c>
      <c r="N120" s="132">
        <v>8.8000000000000007</v>
      </c>
      <c r="O120" s="46">
        <v>2</v>
      </c>
      <c r="P120" s="46">
        <v>773</v>
      </c>
      <c r="Q120" s="46" t="s">
        <v>9</v>
      </c>
      <c r="R120" s="46" t="s">
        <v>9</v>
      </c>
      <c r="S120" s="46" t="s">
        <v>9</v>
      </c>
      <c r="T120" s="46" t="s">
        <v>95</v>
      </c>
      <c r="U120" s="133">
        <v>10</v>
      </c>
      <c r="V120" s="46" t="s">
        <v>9</v>
      </c>
      <c r="W120" s="46">
        <v>113</v>
      </c>
      <c r="X120" s="46" t="s">
        <v>9</v>
      </c>
      <c r="Y120" s="46" t="s">
        <v>9</v>
      </c>
      <c r="Z120" s="46" t="s">
        <v>9</v>
      </c>
      <c r="AA120" s="46" t="s">
        <v>9</v>
      </c>
      <c r="AB120" s="46" t="s">
        <v>9</v>
      </c>
      <c r="AC120" s="46" t="s">
        <v>1365</v>
      </c>
      <c r="AD120" s="46">
        <v>2003</v>
      </c>
      <c r="AE120" s="46" t="s">
        <v>130</v>
      </c>
      <c r="AF120" s="46" t="s">
        <v>131</v>
      </c>
      <c r="AG120" s="46" t="s">
        <v>132</v>
      </c>
      <c r="AH120" s="46" t="s">
        <v>133</v>
      </c>
      <c r="AI120" s="124" t="str">
        <f t="shared" si="1"/>
        <v>Fessi, S., 2003</v>
      </c>
      <c r="AJ120" s="137"/>
      <c r="AK120" s="120" t="s">
        <v>853</v>
      </c>
      <c r="AL120" s="4"/>
      <c r="AM120" s="4"/>
      <c r="AN120" s="4"/>
      <c r="AO120" s="4"/>
    </row>
    <row r="121" spans="1:41" s="5" customFormat="1" x14ac:dyDescent="0.3">
      <c r="A121" s="46" t="s">
        <v>14</v>
      </c>
      <c r="B121" s="46">
        <v>5</v>
      </c>
      <c r="C121" s="120" t="s">
        <v>9</v>
      </c>
      <c r="D121" s="46">
        <v>600</v>
      </c>
      <c r="E121" s="46" t="s">
        <v>7</v>
      </c>
      <c r="F121" s="46" t="s">
        <v>560</v>
      </c>
      <c r="G121" s="46" t="s">
        <v>9</v>
      </c>
      <c r="H121" s="46" t="s">
        <v>9</v>
      </c>
      <c r="I121" s="46" t="s">
        <v>9</v>
      </c>
      <c r="J121" s="46" t="s">
        <v>24</v>
      </c>
      <c r="K121" s="46" t="s">
        <v>56</v>
      </c>
      <c r="L121" s="46" t="s">
        <v>9</v>
      </c>
      <c r="M121" s="46" t="s">
        <v>199</v>
      </c>
      <c r="N121" s="132">
        <v>3</v>
      </c>
      <c r="O121" s="46">
        <v>0.5</v>
      </c>
      <c r="P121" s="46">
        <v>673</v>
      </c>
      <c r="Q121" s="46" t="s">
        <v>1422</v>
      </c>
      <c r="R121" s="46">
        <v>0.5</v>
      </c>
      <c r="S121" s="46">
        <v>573</v>
      </c>
      <c r="T121" s="46" t="s">
        <v>29</v>
      </c>
      <c r="U121" s="136">
        <v>30</v>
      </c>
      <c r="V121" s="46" t="s">
        <v>9</v>
      </c>
      <c r="W121" s="46" t="s">
        <v>9</v>
      </c>
      <c r="X121" s="46" t="s">
        <v>9</v>
      </c>
      <c r="Y121" s="46">
        <v>38</v>
      </c>
      <c r="Z121" s="46" t="s">
        <v>9</v>
      </c>
      <c r="AA121" s="46">
        <v>42</v>
      </c>
      <c r="AB121" s="46" t="s">
        <v>9</v>
      </c>
      <c r="AC121" s="46" t="s">
        <v>2837</v>
      </c>
      <c r="AD121" s="46">
        <v>2004</v>
      </c>
      <c r="AE121" s="46" t="s">
        <v>485</v>
      </c>
      <c r="AF121" s="46" t="s">
        <v>39</v>
      </c>
      <c r="AG121" s="46" t="s">
        <v>104</v>
      </c>
      <c r="AH121" s="46" t="s">
        <v>179</v>
      </c>
      <c r="AI121" s="124" t="str">
        <f t="shared" si="1"/>
        <v>Han, Y.-F., 2004</v>
      </c>
      <c r="AJ121" s="137"/>
      <c r="AK121" s="120" t="s">
        <v>815</v>
      </c>
      <c r="AL121" s="4"/>
      <c r="AM121" s="4"/>
      <c r="AN121" s="4"/>
      <c r="AO121" s="4"/>
    </row>
    <row r="122" spans="1:41" s="5" customFormat="1" x14ac:dyDescent="0.3">
      <c r="A122" s="46" t="s">
        <v>6</v>
      </c>
      <c r="B122" s="46">
        <v>2</v>
      </c>
      <c r="C122" s="120" t="s">
        <v>9</v>
      </c>
      <c r="D122" s="46">
        <v>4</v>
      </c>
      <c r="E122" s="46" t="s">
        <v>94</v>
      </c>
      <c r="F122" s="46" t="s">
        <v>561</v>
      </c>
      <c r="G122" s="46" t="s">
        <v>9</v>
      </c>
      <c r="H122" s="46" t="s">
        <v>9</v>
      </c>
      <c r="I122" s="46" t="s">
        <v>9</v>
      </c>
      <c r="J122" s="46" t="s">
        <v>24</v>
      </c>
      <c r="K122" s="46" t="s">
        <v>56</v>
      </c>
      <c r="L122" s="46" t="s">
        <v>9</v>
      </c>
      <c r="M122" s="46" t="s">
        <v>199</v>
      </c>
      <c r="N122" s="132">
        <v>8.9</v>
      </c>
      <c r="O122" s="46">
        <v>3</v>
      </c>
      <c r="P122" s="46">
        <v>773</v>
      </c>
      <c r="Q122" s="46" t="s">
        <v>1422</v>
      </c>
      <c r="R122" s="46">
        <v>1</v>
      </c>
      <c r="S122" s="46">
        <v>673</v>
      </c>
      <c r="T122" s="46" t="s">
        <v>29</v>
      </c>
      <c r="U122" s="136" t="s">
        <v>9</v>
      </c>
      <c r="V122" s="46" t="s">
        <v>9</v>
      </c>
      <c r="W122" s="46" t="s">
        <v>9</v>
      </c>
      <c r="X122" s="46" t="s">
        <v>9</v>
      </c>
      <c r="Y122" s="46">
        <v>155</v>
      </c>
      <c r="Z122" s="46" t="s">
        <v>9</v>
      </c>
      <c r="AA122" s="46">
        <v>157</v>
      </c>
      <c r="AB122" s="46" t="s">
        <v>9</v>
      </c>
      <c r="AC122" s="46" t="s">
        <v>2840</v>
      </c>
      <c r="AD122" s="46">
        <v>2004</v>
      </c>
      <c r="AE122" s="46" t="s">
        <v>1729</v>
      </c>
      <c r="AF122" s="46" t="s">
        <v>71</v>
      </c>
      <c r="AG122" s="46" t="s">
        <v>105</v>
      </c>
      <c r="AH122" s="46" t="s">
        <v>45</v>
      </c>
      <c r="AI122" s="124" t="str">
        <f t="shared" si="1"/>
        <v>Suwa, Y., 2004</v>
      </c>
      <c r="AJ122" s="137"/>
      <c r="AK122" s="120" t="s">
        <v>840</v>
      </c>
      <c r="AL122" s="4"/>
      <c r="AM122" s="4"/>
      <c r="AN122" s="4"/>
      <c r="AO122" s="4"/>
    </row>
    <row r="123" spans="1:41" s="5" customFormat="1" x14ac:dyDescent="0.3">
      <c r="A123" s="46" t="s">
        <v>1996</v>
      </c>
      <c r="B123" s="46" t="s">
        <v>9</v>
      </c>
      <c r="C123" s="46">
        <v>0.6</v>
      </c>
      <c r="D123" s="46">
        <v>320</v>
      </c>
      <c r="E123" s="118" t="s">
        <v>1414</v>
      </c>
      <c r="F123" s="46" t="s">
        <v>562</v>
      </c>
      <c r="G123" s="46" t="s">
        <v>9</v>
      </c>
      <c r="H123" s="46" t="s">
        <v>9</v>
      </c>
      <c r="I123" s="46" t="s">
        <v>9</v>
      </c>
      <c r="J123" s="46" t="s">
        <v>28</v>
      </c>
      <c r="K123" s="46" t="s">
        <v>90</v>
      </c>
      <c r="L123" s="46" t="s">
        <v>9</v>
      </c>
      <c r="M123" s="46" t="s">
        <v>199</v>
      </c>
      <c r="N123" s="132">
        <v>8.6</v>
      </c>
      <c r="O123" s="46">
        <v>1</v>
      </c>
      <c r="P123" s="46">
        <v>973</v>
      </c>
      <c r="Q123" s="46" t="s">
        <v>1422</v>
      </c>
      <c r="R123" s="46">
        <v>2</v>
      </c>
      <c r="S123" s="46">
        <v>573</v>
      </c>
      <c r="T123" s="46" t="s">
        <v>95</v>
      </c>
      <c r="U123" s="136">
        <v>24.5</v>
      </c>
      <c r="V123" s="46" t="s">
        <v>9</v>
      </c>
      <c r="W123" s="46">
        <v>46</v>
      </c>
      <c r="X123" s="46" t="s">
        <v>9</v>
      </c>
      <c r="Y123" s="46" t="s">
        <v>9</v>
      </c>
      <c r="Z123" s="46" t="s">
        <v>9</v>
      </c>
      <c r="AA123" s="46" t="s">
        <v>9</v>
      </c>
      <c r="AB123" s="46" t="s">
        <v>9</v>
      </c>
      <c r="AC123" s="46" t="s">
        <v>1390</v>
      </c>
      <c r="AD123" s="46">
        <v>2004</v>
      </c>
      <c r="AE123" s="46" t="s">
        <v>1730</v>
      </c>
      <c r="AF123" s="46" t="s">
        <v>842</v>
      </c>
      <c r="AG123" s="46" t="s">
        <v>109</v>
      </c>
      <c r="AH123" s="46" t="s">
        <v>76</v>
      </c>
      <c r="AI123" s="124" t="str">
        <f t="shared" si="1"/>
        <v>Aristizábal, B., 2004</v>
      </c>
      <c r="AJ123" s="137"/>
      <c r="AK123" s="120" t="s">
        <v>843</v>
      </c>
      <c r="AL123" s="4"/>
      <c r="AM123" s="4"/>
      <c r="AN123" s="4"/>
      <c r="AO123" s="4"/>
    </row>
    <row r="124" spans="1:41" s="5" customFormat="1" x14ac:dyDescent="0.3">
      <c r="A124" s="46" t="s">
        <v>1996</v>
      </c>
      <c r="B124" s="46" t="s">
        <v>9</v>
      </c>
      <c r="C124" s="46">
        <v>0.6</v>
      </c>
      <c r="D124" s="46">
        <v>30</v>
      </c>
      <c r="E124" s="46" t="s">
        <v>37</v>
      </c>
      <c r="F124" s="46" t="s">
        <v>563</v>
      </c>
      <c r="G124" s="46" t="s">
        <v>9</v>
      </c>
      <c r="H124" s="46" t="s">
        <v>9</v>
      </c>
      <c r="I124" s="46" t="s">
        <v>9</v>
      </c>
      <c r="J124" s="46" t="s">
        <v>28</v>
      </c>
      <c r="K124" s="46" t="s">
        <v>90</v>
      </c>
      <c r="L124" s="143">
        <v>9</v>
      </c>
      <c r="M124" s="46" t="s">
        <v>89</v>
      </c>
      <c r="N124" s="132">
        <v>6.1</v>
      </c>
      <c r="O124" s="46">
        <v>4</v>
      </c>
      <c r="P124" s="46">
        <v>873</v>
      </c>
      <c r="Q124" s="46" t="s">
        <v>1422</v>
      </c>
      <c r="R124" s="46">
        <v>2</v>
      </c>
      <c r="S124" s="46">
        <v>573</v>
      </c>
      <c r="T124" s="46" t="s">
        <v>95</v>
      </c>
      <c r="U124" s="46">
        <v>0.16</v>
      </c>
      <c r="V124" s="46" t="s">
        <v>9</v>
      </c>
      <c r="W124" s="46" t="s">
        <v>9</v>
      </c>
      <c r="X124" s="46" t="s">
        <v>9</v>
      </c>
      <c r="Y124" s="46" t="s">
        <v>9</v>
      </c>
      <c r="Z124" s="46" t="s">
        <v>9</v>
      </c>
      <c r="AA124" s="46" t="s">
        <v>9</v>
      </c>
      <c r="AB124" s="46" t="s">
        <v>9</v>
      </c>
      <c r="AC124" s="46" t="s">
        <v>1390</v>
      </c>
      <c r="AD124" s="46">
        <v>2004</v>
      </c>
      <c r="AE124" s="46" t="s">
        <v>1730</v>
      </c>
      <c r="AF124" s="46" t="s">
        <v>842</v>
      </c>
      <c r="AG124" s="46" t="s">
        <v>109</v>
      </c>
      <c r="AH124" s="46" t="s">
        <v>76</v>
      </c>
      <c r="AI124" s="124" t="str">
        <f t="shared" si="1"/>
        <v>Aristizábal, B., 2004</v>
      </c>
      <c r="AJ124" s="137"/>
      <c r="AK124" s="120" t="s">
        <v>844</v>
      </c>
      <c r="AL124" s="4"/>
      <c r="AM124" s="4"/>
      <c r="AN124" s="4"/>
      <c r="AO124" s="4"/>
    </row>
    <row r="125" spans="1:41" s="5" customFormat="1" x14ac:dyDescent="0.3">
      <c r="A125" s="46" t="s">
        <v>14</v>
      </c>
      <c r="B125" s="46">
        <v>0.5</v>
      </c>
      <c r="C125" s="46" t="s">
        <v>9</v>
      </c>
      <c r="D125" s="46">
        <v>320</v>
      </c>
      <c r="E125" s="118" t="s">
        <v>1414</v>
      </c>
      <c r="F125" s="46" t="s">
        <v>562</v>
      </c>
      <c r="G125" s="46" t="s">
        <v>9</v>
      </c>
      <c r="H125" s="46" t="s">
        <v>9</v>
      </c>
      <c r="I125" s="46" t="s">
        <v>9</v>
      </c>
      <c r="J125" s="46" t="s">
        <v>28</v>
      </c>
      <c r="K125" s="46" t="s">
        <v>90</v>
      </c>
      <c r="L125" s="46" t="s">
        <v>9</v>
      </c>
      <c r="M125" s="46" t="s">
        <v>199</v>
      </c>
      <c r="N125" s="132">
        <v>8.6</v>
      </c>
      <c r="O125" s="46">
        <v>1</v>
      </c>
      <c r="P125" s="46">
        <v>573</v>
      </c>
      <c r="Q125" s="46" t="s">
        <v>1422</v>
      </c>
      <c r="R125" s="46">
        <v>2</v>
      </c>
      <c r="S125" s="46">
        <v>573</v>
      </c>
      <c r="T125" s="46" t="s">
        <v>95</v>
      </c>
      <c r="U125" s="136">
        <v>18.100000000000001</v>
      </c>
      <c r="V125" s="46" t="s">
        <v>9</v>
      </c>
      <c r="W125" s="46">
        <v>62</v>
      </c>
      <c r="X125" s="46" t="s">
        <v>9</v>
      </c>
      <c r="Y125" s="46" t="s">
        <v>9</v>
      </c>
      <c r="Z125" s="46" t="s">
        <v>9</v>
      </c>
      <c r="AA125" s="46" t="s">
        <v>9</v>
      </c>
      <c r="AB125" s="46" t="s">
        <v>9</v>
      </c>
      <c r="AC125" s="46" t="s">
        <v>1390</v>
      </c>
      <c r="AD125" s="46">
        <v>2004</v>
      </c>
      <c r="AE125" s="46" t="s">
        <v>1730</v>
      </c>
      <c r="AF125" s="46" t="s">
        <v>842</v>
      </c>
      <c r="AG125" s="46" t="s">
        <v>109</v>
      </c>
      <c r="AH125" s="46" t="s">
        <v>76</v>
      </c>
      <c r="AI125" s="124" t="str">
        <f t="shared" si="1"/>
        <v>Aristizábal, B., 2004</v>
      </c>
      <c r="AJ125" s="137"/>
      <c r="AK125" s="120" t="s">
        <v>843</v>
      </c>
      <c r="AL125" s="4"/>
      <c r="AM125" s="4"/>
      <c r="AN125" s="4"/>
      <c r="AO125" s="4"/>
    </row>
    <row r="126" spans="1:41" s="5" customFormat="1" x14ac:dyDescent="0.3">
      <c r="A126" s="46" t="s">
        <v>14</v>
      </c>
      <c r="B126" s="46">
        <v>0.5</v>
      </c>
      <c r="C126" s="46" t="s">
        <v>9</v>
      </c>
      <c r="D126" s="46">
        <v>30</v>
      </c>
      <c r="E126" s="46" t="s">
        <v>37</v>
      </c>
      <c r="F126" s="46" t="s">
        <v>563</v>
      </c>
      <c r="G126" s="46" t="s">
        <v>9</v>
      </c>
      <c r="H126" s="46" t="s">
        <v>9</v>
      </c>
      <c r="I126" s="46" t="s">
        <v>9</v>
      </c>
      <c r="J126" s="46" t="s">
        <v>28</v>
      </c>
      <c r="K126" s="46" t="s">
        <v>90</v>
      </c>
      <c r="L126" s="46" t="s">
        <v>9</v>
      </c>
      <c r="M126" s="46" t="s">
        <v>199</v>
      </c>
      <c r="N126" s="132">
        <v>6.1</v>
      </c>
      <c r="O126" s="46">
        <v>1</v>
      </c>
      <c r="P126" s="46">
        <v>573</v>
      </c>
      <c r="Q126" s="46" t="s">
        <v>1422</v>
      </c>
      <c r="R126" s="46">
        <v>2</v>
      </c>
      <c r="S126" s="46">
        <v>573</v>
      </c>
      <c r="T126" s="46" t="s">
        <v>95</v>
      </c>
      <c r="U126" s="136">
        <v>10.7</v>
      </c>
      <c r="V126" s="46" t="s">
        <v>9</v>
      </c>
      <c r="W126" s="46">
        <v>105</v>
      </c>
      <c r="X126" s="46" t="s">
        <v>9</v>
      </c>
      <c r="Y126" s="46" t="s">
        <v>9</v>
      </c>
      <c r="Z126" s="46" t="s">
        <v>9</v>
      </c>
      <c r="AA126" s="46" t="s">
        <v>9</v>
      </c>
      <c r="AB126" s="46" t="s">
        <v>9</v>
      </c>
      <c r="AC126" s="46" t="s">
        <v>1390</v>
      </c>
      <c r="AD126" s="46">
        <v>2004</v>
      </c>
      <c r="AE126" s="46" t="s">
        <v>1730</v>
      </c>
      <c r="AF126" s="46" t="s">
        <v>842</v>
      </c>
      <c r="AG126" s="46" t="s">
        <v>109</v>
      </c>
      <c r="AH126" s="46" t="s">
        <v>76</v>
      </c>
      <c r="AI126" s="124" t="str">
        <f t="shared" si="1"/>
        <v>Aristizábal, B., 2004</v>
      </c>
      <c r="AJ126" s="137"/>
      <c r="AK126" s="120" t="s">
        <v>844</v>
      </c>
      <c r="AL126" s="4"/>
      <c r="AM126" s="4"/>
      <c r="AN126" s="4"/>
      <c r="AO126" s="4"/>
    </row>
    <row r="127" spans="1:41" s="5" customFormat="1" x14ac:dyDescent="0.3">
      <c r="A127" s="46" t="s">
        <v>6</v>
      </c>
      <c r="B127" s="46" t="s">
        <v>9</v>
      </c>
      <c r="C127" s="46">
        <v>0.3</v>
      </c>
      <c r="D127" s="46">
        <v>240</v>
      </c>
      <c r="E127" s="46" t="s">
        <v>22</v>
      </c>
      <c r="F127" s="46" t="s">
        <v>564</v>
      </c>
      <c r="G127" s="46" t="s">
        <v>565</v>
      </c>
      <c r="H127" s="46" t="s">
        <v>9</v>
      </c>
      <c r="I127" s="46" t="s">
        <v>9</v>
      </c>
      <c r="J127" s="46" t="s">
        <v>28</v>
      </c>
      <c r="K127" s="46" t="s">
        <v>79</v>
      </c>
      <c r="L127" s="46" t="s">
        <v>9</v>
      </c>
      <c r="M127" s="46" t="s">
        <v>199</v>
      </c>
      <c r="N127" s="132">
        <v>8.5</v>
      </c>
      <c r="O127" s="46">
        <v>1</v>
      </c>
      <c r="P127" s="46">
        <v>673</v>
      </c>
      <c r="Q127" s="46" t="s">
        <v>1422</v>
      </c>
      <c r="R127" s="46">
        <v>1</v>
      </c>
      <c r="S127" s="46">
        <v>573</v>
      </c>
      <c r="T127" s="46" t="s">
        <v>95</v>
      </c>
      <c r="U127" s="133">
        <v>23</v>
      </c>
      <c r="V127" s="46" t="s">
        <v>9</v>
      </c>
      <c r="W127" s="46">
        <v>49</v>
      </c>
      <c r="X127" s="46" t="s">
        <v>9</v>
      </c>
      <c r="Y127" s="46" t="s">
        <v>9</v>
      </c>
      <c r="Z127" s="46" t="s">
        <v>9</v>
      </c>
      <c r="AA127" s="46" t="s">
        <v>9</v>
      </c>
      <c r="AB127" s="46" t="s">
        <v>9</v>
      </c>
      <c r="AC127" s="46" t="s">
        <v>1385</v>
      </c>
      <c r="AD127" s="46">
        <v>2004</v>
      </c>
      <c r="AE127" s="46" t="s">
        <v>1656</v>
      </c>
      <c r="AF127" s="46" t="s">
        <v>845</v>
      </c>
      <c r="AG127" s="46" t="s">
        <v>111</v>
      </c>
      <c r="AH127" s="46" t="s">
        <v>179</v>
      </c>
      <c r="AI127" s="124" t="str">
        <f t="shared" si="1"/>
        <v>Skotak, M., 2004</v>
      </c>
      <c r="AJ127" s="137"/>
      <c r="AK127" s="120" t="s">
        <v>827</v>
      </c>
      <c r="AL127" s="4"/>
      <c r="AM127" s="4"/>
      <c r="AN127" s="4"/>
      <c r="AO127" s="4"/>
    </row>
    <row r="128" spans="1:41" s="5" customFormat="1" x14ac:dyDescent="0.3">
      <c r="A128" s="46" t="s">
        <v>6</v>
      </c>
      <c r="B128" s="46" t="s">
        <v>9</v>
      </c>
      <c r="C128" s="46">
        <v>0.3</v>
      </c>
      <c r="D128" s="46">
        <v>240</v>
      </c>
      <c r="E128" s="46" t="s">
        <v>22</v>
      </c>
      <c r="F128" s="46" t="s">
        <v>564</v>
      </c>
      <c r="G128" s="46" t="s">
        <v>565</v>
      </c>
      <c r="H128" s="46" t="s">
        <v>9</v>
      </c>
      <c r="I128" s="46" t="s">
        <v>9</v>
      </c>
      <c r="J128" s="46" t="s">
        <v>28</v>
      </c>
      <c r="K128" s="46" t="s">
        <v>79</v>
      </c>
      <c r="L128" s="46" t="s">
        <v>9</v>
      </c>
      <c r="M128" s="46" t="s">
        <v>199</v>
      </c>
      <c r="N128" s="132">
        <v>8.5</v>
      </c>
      <c r="O128" s="46">
        <v>1</v>
      </c>
      <c r="P128" s="46">
        <v>673</v>
      </c>
      <c r="Q128" s="46" t="s">
        <v>1422</v>
      </c>
      <c r="R128" s="46">
        <v>17</v>
      </c>
      <c r="S128" s="46">
        <v>873</v>
      </c>
      <c r="T128" s="46" t="s">
        <v>95</v>
      </c>
      <c r="U128" s="46">
        <v>0.2</v>
      </c>
      <c r="V128" s="46" t="s">
        <v>9</v>
      </c>
      <c r="W128" s="46">
        <v>5600</v>
      </c>
      <c r="X128" s="46" t="s">
        <v>9</v>
      </c>
      <c r="Y128" s="46" t="s">
        <v>9</v>
      </c>
      <c r="Z128" s="46" t="s">
        <v>9</v>
      </c>
      <c r="AA128" s="46" t="s">
        <v>9</v>
      </c>
      <c r="AB128" s="46" t="s">
        <v>9</v>
      </c>
      <c r="AC128" s="46" t="s">
        <v>1385</v>
      </c>
      <c r="AD128" s="46">
        <v>2004</v>
      </c>
      <c r="AE128" s="46" t="s">
        <v>1656</v>
      </c>
      <c r="AF128" s="46" t="s">
        <v>845</v>
      </c>
      <c r="AG128" s="46" t="s">
        <v>111</v>
      </c>
      <c r="AH128" s="46" t="s">
        <v>179</v>
      </c>
      <c r="AI128" s="124" t="str">
        <f t="shared" si="1"/>
        <v>Skotak, M., 2004</v>
      </c>
      <c r="AJ128" s="120" t="s">
        <v>2470</v>
      </c>
      <c r="AK128" s="120" t="s">
        <v>827</v>
      </c>
      <c r="AL128" s="4"/>
      <c r="AM128" s="4"/>
      <c r="AN128" s="4"/>
      <c r="AO128" s="4"/>
    </row>
    <row r="129" spans="1:41" s="5" customFormat="1" x14ac:dyDescent="0.3">
      <c r="A129" s="46" t="s">
        <v>6</v>
      </c>
      <c r="B129" s="46" t="s">
        <v>9</v>
      </c>
      <c r="C129" s="46">
        <v>0.6</v>
      </c>
      <c r="D129" s="46">
        <v>240</v>
      </c>
      <c r="E129" s="46" t="s">
        <v>22</v>
      </c>
      <c r="F129" s="46" t="s">
        <v>564</v>
      </c>
      <c r="G129" s="46" t="s">
        <v>565</v>
      </c>
      <c r="H129" s="46" t="s">
        <v>9</v>
      </c>
      <c r="I129" s="46" t="s">
        <v>9</v>
      </c>
      <c r="J129" s="46" t="s">
        <v>28</v>
      </c>
      <c r="K129" s="46" t="s">
        <v>79</v>
      </c>
      <c r="L129" s="46" t="s">
        <v>9</v>
      </c>
      <c r="M129" s="46" t="s">
        <v>199</v>
      </c>
      <c r="N129" s="132">
        <v>8.5</v>
      </c>
      <c r="O129" s="46">
        <v>1</v>
      </c>
      <c r="P129" s="46">
        <v>673</v>
      </c>
      <c r="Q129" s="46" t="s">
        <v>1422</v>
      </c>
      <c r="R129" s="46">
        <v>1</v>
      </c>
      <c r="S129" s="46">
        <v>573</v>
      </c>
      <c r="T129" s="46" t="s">
        <v>95</v>
      </c>
      <c r="U129" s="133">
        <v>39</v>
      </c>
      <c r="V129" s="46" t="s">
        <v>9</v>
      </c>
      <c r="W129" s="46">
        <v>29</v>
      </c>
      <c r="X129" s="46" t="s">
        <v>9</v>
      </c>
      <c r="Y129" s="46" t="s">
        <v>9</v>
      </c>
      <c r="Z129" s="46" t="s">
        <v>9</v>
      </c>
      <c r="AA129" s="46" t="s">
        <v>9</v>
      </c>
      <c r="AB129" s="46" t="s">
        <v>9</v>
      </c>
      <c r="AC129" s="46" t="s">
        <v>1385</v>
      </c>
      <c r="AD129" s="46">
        <v>2004</v>
      </c>
      <c r="AE129" s="46" t="s">
        <v>1656</v>
      </c>
      <c r="AF129" s="46" t="s">
        <v>845</v>
      </c>
      <c r="AG129" s="46" t="s">
        <v>111</v>
      </c>
      <c r="AH129" s="46" t="s">
        <v>179</v>
      </c>
      <c r="AI129" s="124" t="str">
        <f t="shared" si="1"/>
        <v>Skotak, M., 2004</v>
      </c>
      <c r="AJ129" s="137"/>
      <c r="AK129" s="120" t="s">
        <v>827</v>
      </c>
      <c r="AL129" s="4"/>
      <c r="AM129" s="4"/>
      <c r="AN129" s="4"/>
      <c r="AO129" s="4"/>
    </row>
    <row r="130" spans="1:41" s="5" customFormat="1" x14ac:dyDescent="0.3">
      <c r="A130" s="46" t="s">
        <v>6</v>
      </c>
      <c r="B130" s="46" t="s">
        <v>9</v>
      </c>
      <c r="C130" s="46">
        <v>0.6</v>
      </c>
      <c r="D130" s="46">
        <v>240</v>
      </c>
      <c r="E130" s="46" t="s">
        <v>22</v>
      </c>
      <c r="F130" s="46" t="s">
        <v>564</v>
      </c>
      <c r="G130" s="46" t="s">
        <v>565</v>
      </c>
      <c r="H130" s="46" t="s">
        <v>9</v>
      </c>
      <c r="I130" s="46" t="s">
        <v>9</v>
      </c>
      <c r="J130" s="46" t="s">
        <v>28</v>
      </c>
      <c r="K130" s="46" t="s">
        <v>79</v>
      </c>
      <c r="L130" s="46" t="s">
        <v>9</v>
      </c>
      <c r="M130" s="46" t="s">
        <v>199</v>
      </c>
      <c r="N130" s="132">
        <v>8.5</v>
      </c>
      <c r="O130" s="46">
        <v>1</v>
      </c>
      <c r="P130" s="46">
        <v>673</v>
      </c>
      <c r="Q130" s="46" t="s">
        <v>1422</v>
      </c>
      <c r="R130" s="46">
        <v>17</v>
      </c>
      <c r="S130" s="46">
        <v>873</v>
      </c>
      <c r="T130" s="46" t="s">
        <v>95</v>
      </c>
      <c r="U130" s="140">
        <v>1.7</v>
      </c>
      <c r="V130" s="46" t="s">
        <v>9</v>
      </c>
      <c r="W130" s="46">
        <v>660</v>
      </c>
      <c r="X130" s="46" t="s">
        <v>9</v>
      </c>
      <c r="Y130" s="46">
        <v>35</v>
      </c>
      <c r="Z130" s="46" t="s">
        <v>9</v>
      </c>
      <c r="AA130" s="46">
        <v>46</v>
      </c>
      <c r="AB130" s="46" t="s">
        <v>9</v>
      </c>
      <c r="AC130" s="46" t="s">
        <v>1385</v>
      </c>
      <c r="AD130" s="46">
        <v>2004</v>
      </c>
      <c r="AE130" s="46" t="s">
        <v>1656</v>
      </c>
      <c r="AF130" s="46" t="s">
        <v>845</v>
      </c>
      <c r="AG130" s="46" t="s">
        <v>111</v>
      </c>
      <c r="AH130" s="46" t="s">
        <v>179</v>
      </c>
      <c r="AI130" s="124" t="str">
        <f t="shared" ref="AI130:AI193" si="2">AE130&amp;", "&amp;AD130</f>
        <v>Skotak, M., 2004</v>
      </c>
      <c r="AJ130" s="120" t="s">
        <v>2470</v>
      </c>
      <c r="AK130" s="120" t="s">
        <v>827</v>
      </c>
      <c r="AL130" s="4"/>
      <c r="AM130" s="4"/>
      <c r="AN130" s="4"/>
      <c r="AO130" s="4"/>
    </row>
    <row r="131" spans="1:41" s="5" customFormat="1" x14ac:dyDescent="0.3">
      <c r="A131" s="46" t="s">
        <v>6</v>
      </c>
      <c r="B131" s="46" t="s">
        <v>9</v>
      </c>
      <c r="C131" s="46">
        <v>1.46</v>
      </c>
      <c r="D131" s="46">
        <v>240</v>
      </c>
      <c r="E131" s="46" t="s">
        <v>22</v>
      </c>
      <c r="F131" s="46" t="s">
        <v>564</v>
      </c>
      <c r="G131" s="46" t="s">
        <v>565</v>
      </c>
      <c r="H131" s="46" t="s">
        <v>9</v>
      </c>
      <c r="I131" s="46" t="s">
        <v>9</v>
      </c>
      <c r="J131" s="46" t="s">
        <v>28</v>
      </c>
      <c r="K131" s="46" t="s">
        <v>79</v>
      </c>
      <c r="L131" s="46" t="s">
        <v>9</v>
      </c>
      <c r="M131" s="46" t="s">
        <v>199</v>
      </c>
      <c r="N131" s="132">
        <v>8.5</v>
      </c>
      <c r="O131" s="46">
        <v>1</v>
      </c>
      <c r="P131" s="46">
        <v>673</v>
      </c>
      <c r="Q131" s="46" t="s">
        <v>1422</v>
      </c>
      <c r="R131" s="46">
        <v>1</v>
      </c>
      <c r="S131" s="46">
        <v>573</v>
      </c>
      <c r="T131" s="46" t="s">
        <v>95</v>
      </c>
      <c r="U131" s="133">
        <v>29</v>
      </c>
      <c r="V131" s="46" t="s">
        <v>9</v>
      </c>
      <c r="W131" s="46">
        <v>39</v>
      </c>
      <c r="X131" s="46" t="s">
        <v>9</v>
      </c>
      <c r="Y131" s="46">
        <v>33</v>
      </c>
      <c r="Z131" s="46" t="s">
        <v>9</v>
      </c>
      <c r="AA131" s="46" t="s">
        <v>9</v>
      </c>
      <c r="AB131" s="46" t="s">
        <v>9</v>
      </c>
      <c r="AC131" s="46" t="s">
        <v>1385</v>
      </c>
      <c r="AD131" s="46">
        <v>2004</v>
      </c>
      <c r="AE131" s="46" t="s">
        <v>1656</v>
      </c>
      <c r="AF131" s="46" t="s">
        <v>845</v>
      </c>
      <c r="AG131" s="46" t="s">
        <v>111</v>
      </c>
      <c r="AH131" s="46" t="s">
        <v>179</v>
      </c>
      <c r="AI131" s="124" t="str">
        <f t="shared" si="2"/>
        <v>Skotak, M., 2004</v>
      </c>
      <c r="AJ131" s="137"/>
      <c r="AK131" s="120" t="s">
        <v>827</v>
      </c>
      <c r="AL131" s="4"/>
      <c r="AM131" s="4"/>
      <c r="AN131" s="4"/>
      <c r="AO131" s="4"/>
    </row>
    <row r="132" spans="1:41" s="5" customFormat="1" x14ac:dyDescent="0.3">
      <c r="A132" s="46" t="s">
        <v>6</v>
      </c>
      <c r="B132" s="46" t="s">
        <v>9</v>
      </c>
      <c r="C132" s="46">
        <v>1.46</v>
      </c>
      <c r="D132" s="46">
        <v>240</v>
      </c>
      <c r="E132" s="46" t="s">
        <v>22</v>
      </c>
      <c r="F132" s="46" t="s">
        <v>564</v>
      </c>
      <c r="G132" s="46" t="s">
        <v>565</v>
      </c>
      <c r="H132" s="46" t="s">
        <v>9</v>
      </c>
      <c r="I132" s="46" t="s">
        <v>9</v>
      </c>
      <c r="J132" s="46" t="s">
        <v>28</v>
      </c>
      <c r="K132" s="46" t="s">
        <v>79</v>
      </c>
      <c r="L132" s="46" t="s">
        <v>9</v>
      </c>
      <c r="M132" s="46" t="s">
        <v>199</v>
      </c>
      <c r="N132" s="132">
        <v>8.5</v>
      </c>
      <c r="O132" s="46">
        <v>1</v>
      </c>
      <c r="P132" s="46">
        <v>673</v>
      </c>
      <c r="Q132" s="46" t="s">
        <v>1422</v>
      </c>
      <c r="R132" s="46">
        <v>17</v>
      </c>
      <c r="S132" s="46">
        <v>873</v>
      </c>
      <c r="T132" s="46" t="s">
        <v>95</v>
      </c>
      <c r="U132" s="133">
        <v>9.5</v>
      </c>
      <c r="V132" s="46" t="s">
        <v>9</v>
      </c>
      <c r="W132" s="46">
        <v>118</v>
      </c>
      <c r="X132" s="46" t="s">
        <v>9</v>
      </c>
      <c r="Y132" s="46">
        <v>39</v>
      </c>
      <c r="Z132" s="46" t="s">
        <v>9</v>
      </c>
      <c r="AA132" s="46" t="s">
        <v>9</v>
      </c>
      <c r="AB132" s="46" t="s">
        <v>9</v>
      </c>
      <c r="AC132" s="46" t="s">
        <v>1385</v>
      </c>
      <c r="AD132" s="46">
        <v>2004</v>
      </c>
      <c r="AE132" s="46" t="s">
        <v>1656</v>
      </c>
      <c r="AF132" s="46" t="s">
        <v>845</v>
      </c>
      <c r="AG132" s="46" t="s">
        <v>111</v>
      </c>
      <c r="AH132" s="46" t="s">
        <v>179</v>
      </c>
      <c r="AI132" s="124" t="str">
        <f t="shared" si="2"/>
        <v>Skotak, M., 2004</v>
      </c>
      <c r="AJ132" s="120" t="s">
        <v>2470</v>
      </c>
      <c r="AK132" s="120" t="s">
        <v>827</v>
      </c>
      <c r="AL132" s="4"/>
      <c r="AM132" s="4"/>
      <c r="AN132" s="4"/>
      <c r="AO132" s="4"/>
    </row>
    <row r="133" spans="1:41" s="5" customFormat="1" x14ac:dyDescent="0.3">
      <c r="A133" s="46" t="s">
        <v>6</v>
      </c>
      <c r="B133" s="46" t="s">
        <v>9</v>
      </c>
      <c r="C133" s="46">
        <v>2.77</v>
      </c>
      <c r="D133" s="46">
        <v>240</v>
      </c>
      <c r="E133" s="46" t="s">
        <v>22</v>
      </c>
      <c r="F133" s="46" t="s">
        <v>564</v>
      </c>
      <c r="G133" s="46" t="s">
        <v>565</v>
      </c>
      <c r="H133" s="46" t="s">
        <v>9</v>
      </c>
      <c r="I133" s="46" t="s">
        <v>9</v>
      </c>
      <c r="J133" s="46" t="s">
        <v>28</v>
      </c>
      <c r="K133" s="46" t="s">
        <v>79</v>
      </c>
      <c r="L133" s="46" t="s">
        <v>9</v>
      </c>
      <c r="M133" s="46" t="s">
        <v>199</v>
      </c>
      <c r="N133" s="132">
        <v>8.5</v>
      </c>
      <c r="O133" s="46">
        <v>1</v>
      </c>
      <c r="P133" s="46">
        <v>673</v>
      </c>
      <c r="Q133" s="46" t="s">
        <v>1422</v>
      </c>
      <c r="R133" s="46">
        <v>1</v>
      </c>
      <c r="S133" s="46">
        <v>573</v>
      </c>
      <c r="T133" s="46" t="s">
        <v>95</v>
      </c>
      <c r="U133" s="133">
        <v>30</v>
      </c>
      <c r="V133" s="46" t="s">
        <v>9</v>
      </c>
      <c r="W133" s="46">
        <v>37</v>
      </c>
      <c r="X133" s="46" t="s">
        <v>9</v>
      </c>
      <c r="Y133" s="46">
        <v>28</v>
      </c>
      <c r="Z133" s="46" t="s">
        <v>9</v>
      </c>
      <c r="AA133" s="46">
        <v>48</v>
      </c>
      <c r="AB133" s="46" t="s">
        <v>9</v>
      </c>
      <c r="AC133" s="46" t="s">
        <v>1385</v>
      </c>
      <c r="AD133" s="46">
        <v>2004</v>
      </c>
      <c r="AE133" s="46" t="s">
        <v>1656</v>
      </c>
      <c r="AF133" s="46" t="s">
        <v>845</v>
      </c>
      <c r="AG133" s="46" t="s">
        <v>111</v>
      </c>
      <c r="AH133" s="46" t="s">
        <v>179</v>
      </c>
      <c r="AI133" s="124" t="str">
        <f t="shared" si="2"/>
        <v>Skotak, M., 2004</v>
      </c>
      <c r="AJ133" s="137"/>
      <c r="AK133" s="120" t="s">
        <v>827</v>
      </c>
      <c r="AL133" s="4"/>
      <c r="AM133" s="4"/>
      <c r="AN133" s="4"/>
      <c r="AO133" s="4"/>
    </row>
    <row r="134" spans="1:41" s="5" customFormat="1" x14ac:dyDescent="0.3">
      <c r="A134" s="46" t="s">
        <v>6</v>
      </c>
      <c r="B134" s="46" t="s">
        <v>9</v>
      </c>
      <c r="C134" s="46">
        <v>2.77</v>
      </c>
      <c r="D134" s="46">
        <v>240</v>
      </c>
      <c r="E134" s="46" t="s">
        <v>22</v>
      </c>
      <c r="F134" s="46" t="s">
        <v>564</v>
      </c>
      <c r="G134" s="46" t="s">
        <v>565</v>
      </c>
      <c r="H134" s="46" t="s">
        <v>9</v>
      </c>
      <c r="I134" s="46" t="s">
        <v>9</v>
      </c>
      <c r="J134" s="46" t="s">
        <v>28</v>
      </c>
      <c r="K134" s="46" t="s">
        <v>79</v>
      </c>
      <c r="L134" s="46" t="s">
        <v>9</v>
      </c>
      <c r="M134" s="46" t="s">
        <v>199</v>
      </c>
      <c r="N134" s="132">
        <v>8.5</v>
      </c>
      <c r="O134" s="46">
        <v>1</v>
      </c>
      <c r="P134" s="46">
        <v>673</v>
      </c>
      <c r="Q134" s="46" t="s">
        <v>1422</v>
      </c>
      <c r="R134" s="46">
        <v>17</v>
      </c>
      <c r="S134" s="46">
        <v>873</v>
      </c>
      <c r="T134" s="46" t="s">
        <v>95</v>
      </c>
      <c r="U134" s="133">
        <v>19</v>
      </c>
      <c r="V134" s="46" t="s">
        <v>9</v>
      </c>
      <c r="W134" s="46">
        <v>59</v>
      </c>
      <c r="X134" s="46" t="s">
        <v>9</v>
      </c>
      <c r="Y134" s="46">
        <v>40</v>
      </c>
      <c r="Z134" s="46" t="s">
        <v>9</v>
      </c>
      <c r="AA134" s="46">
        <v>48</v>
      </c>
      <c r="AB134" s="46" t="s">
        <v>9</v>
      </c>
      <c r="AC134" s="46" t="s">
        <v>1385</v>
      </c>
      <c r="AD134" s="46">
        <v>2004</v>
      </c>
      <c r="AE134" s="46" t="s">
        <v>1656</v>
      </c>
      <c r="AF134" s="46" t="s">
        <v>845</v>
      </c>
      <c r="AG134" s="46" t="s">
        <v>111</v>
      </c>
      <c r="AH134" s="46" t="s">
        <v>179</v>
      </c>
      <c r="AI134" s="124" t="str">
        <f t="shared" si="2"/>
        <v>Skotak, M., 2004</v>
      </c>
      <c r="AJ134" s="120" t="s">
        <v>2470</v>
      </c>
      <c r="AK134" s="120" t="s">
        <v>827</v>
      </c>
      <c r="AL134" s="4"/>
      <c r="AM134" s="4"/>
      <c r="AN134" s="4"/>
      <c r="AO134" s="4"/>
    </row>
    <row r="135" spans="1:41" s="5" customFormat="1" x14ac:dyDescent="0.3">
      <c r="A135" s="118" t="s">
        <v>14</v>
      </c>
      <c r="B135" s="118">
        <v>0.5</v>
      </c>
      <c r="C135" s="118">
        <v>0.35</v>
      </c>
      <c r="D135" s="118">
        <v>716</v>
      </c>
      <c r="E135" s="118" t="s">
        <v>7</v>
      </c>
      <c r="F135" s="118" t="s">
        <v>429</v>
      </c>
      <c r="G135" s="118" t="s">
        <v>9</v>
      </c>
      <c r="H135" s="118" t="s">
        <v>9</v>
      </c>
      <c r="I135" s="118" t="s">
        <v>9</v>
      </c>
      <c r="J135" s="118" t="s">
        <v>24</v>
      </c>
      <c r="K135" s="118" t="s">
        <v>56</v>
      </c>
      <c r="L135" s="46" t="s">
        <v>9</v>
      </c>
      <c r="M135" s="118" t="s">
        <v>199</v>
      </c>
      <c r="N135" s="127">
        <v>3</v>
      </c>
      <c r="O135" s="118">
        <v>2</v>
      </c>
      <c r="P135" s="118">
        <f>500+273</f>
        <v>773</v>
      </c>
      <c r="Q135" s="118" t="s">
        <v>1422</v>
      </c>
      <c r="R135" s="118">
        <v>2</v>
      </c>
      <c r="S135" s="118">
        <v>298</v>
      </c>
      <c r="T135" s="118" t="s">
        <v>17</v>
      </c>
      <c r="U135" s="123">
        <v>6.5</v>
      </c>
      <c r="V135" s="118" t="s">
        <v>9</v>
      </c>
      <c r="W135" s="118">
        <v>172</v>
      </c>
      <c r="X135" s="118" t="s">
        <v>9</v>
      </c>
      <c r="Y135" s="118" t="s">
        <v>9</v>
      </c>
      <c r="Z135" s="118" t="s">
        <v>9</v>
      </c>
      <c r="AA135" s="118" t="s">
        <v>9</v>
      </c>
      <c r="AB135" s="118" t="s">
        <v>9</v>
      </c>
      <c r="AC135" s="118" t="s">
        <v>1341</v>
      </c>
      <c r="AD135" s="118">
        <v>2004</v>
      </c>
      <c r="AE135" s="118" t="s">
        <v>42</v>
      </c>
      <c r="AF135" s="118" t="s">
        <v>808</v>
      </c>
      <c r="AG135" s="118" t="s">
        <v>428</v>
      </c>
      <c r="AH135" s="118" t="s">
        <v>87</v>
      </c>
      <c r="AI135" s="124" t="str">
        <f t="shared" si="2"/>
        <v>Panpranot, J., 2004</v>
      </c>
      <c r="AJ135" s="146"/>
      <c r="AK135" s="145" t="s">
        <v>815</v>
      </c>
      <c r="AL135" s="4"/>
      <c r="AM135" s="4"/>
      <c r="AN135" s="4"/>
      <c r="AO135" s="4"/>
    </row>
    <row r="136" spans="1:41" s="5" customFormat="1" x14ac:dyDescent="0.3">
      <c r="A136" s="118" t="s">
        <v>14</v>
      </c>
      <c r="B136" s="118">
        <v>0.5</v>
      </c>
      <c r="C136" s="118">
        <v>0.28999999999999998</v>
      </c>
      <c r="D136" s="118">
        <v>277</v>
      </c>
      <c r="E136" s="118" t="s">
        <v>7</v>
      </c>
      <c r="F136" s="118" t="s">
        <v>429</v>
      </c>
      <c r="G136" s="118" t="s">
        <v>9</v>
      </c>
      <c r="H136" s="118" t="s">
        <v>9</v>
      </c>
      <c r="I136" s="118" t="s">
        <v>9</v>
      </c>
      <c r="J136" s="118" t="s">
        <v>24</v>
      </c>
      <c r="K136" s="118" t="s">
        <v>56</v>
      </c>
      <c r="L136" s="46" t="s">
        <v>9</v>
      </c>
      <c r="M136" s="118" t="s">
        <v>199</v>
      </c>
      <c r="N136" s="127">
        <v>3</v>
      </c>
      <c r="O136" s="118">
        <v>2</v>
      </c>
      <c r="P136" s="118">
        <f>500+273</f>
        <v>773</v>
      </c>
      <c r="Q136" s="118" t="s">
        <v>1422</v>
      </c>
      <c r="R136" s="118">
        <v>2</v>
      </c>
      <c r="S136" s="118">
        <v>298</v>
      </c>
      <c r="T136" s="118" t="s">
        <v>17</v>
      </c>
      <c r="U136" s="123">
        <v>7.3</v>
      </c>
      <c r="V136" s="118" t="s">
        <v>9</v>
      </c>
      <c r="W136" s="118">
        <v>153</v>
      </c>
      <c r="X136" s="118" t="s">
        <v>9</v>
      </c>
      <c r="Y136" s="118" t="s">
        <v>9</v>
      </c>
      <c r="Z136" s="118" t="s">
        <v>9</v>
      </c>
      <c r="AA136" s="118" t="s">
        <v>9</v>
      </c>
      <c r="AB136" s="118" t="s">
        <v>9</v>
      </c>
      <c r="AC136" s="118" t="s">
        <v>1341</v>
      </c>
      <c r="AD136" s="118">
        <v>2004</v>
      </c>
      <c r="AE136" s="118" t="s">
        <v>42</v>
      </c>
      <c r="AF136" s="118" t="s">
        <v>808</v>
      </c>
      <c r="AG136" s="118" t="s">
        <v>428</v>
      </c>
      <c r="AH136" s="118" t="s">
        <v>87</v>
      </c>
      <c r="AI136" s="124" t="str">
        <f t="shared" si="2"/>
        <v>Panpranot, J., 2004</v>
      </c>
      <c r="AJ136" s="146"/>
      <c r="AK136" s="145" t="s">
        <v>815</v>
      </c>
      <c r="AL136" s="4"/>
      <c r="AM136" s="4"/>
      <c r="AN136" s="4"/>
      <c r="AO136" s="4"/>
    </row>
    <row r="137" spans="1:41" s="5" customFormat="1" x14ac:dyDescent="0.3">
      <c r="A137" s="46" t="s">
        <v>996</v>
      </c>
      <c r="B137" s="46">
        <v>2</v>
      </c>
      <c r="C137" s="46" t="s">
        <v>9</v>
      </c>
      <c r="D137" s="46">
        <v>301</v>
      </c>
      <c r="E137" s="46" t="s">
        <v>7</v>
      </c>
      <c r="F137" s="46" t="s">
        <v>552</v>
      </c>
      <c r="G137" s="46" t="s">
        <v>9</v>
      </c>
      <c r="H137" s="46" t="s">
        <v>9</v>
      </c>
      <c r="I137" s="46" t="s">
        <v>9</v>
      </c>
      <c r="J137" s="118" t="s">
        <v>303</v>
      </c>
      <c r="K137" s="46" t="s">
        <v>1017</v>
      </c>
      <c r="L137" s="143">
        <v>11</v>
      </c>
      <c r="M137" s="46" t="s">
        <v>89</v>
      </c>
      <c r="N137" s="132">
        <v>3</v>
      </c>
      <c r="O137" s="46">
        <v>2</v>
      </c>
      <c r="P137" s="46">
        <v>673</v>
      </c>
      <c r="Q137" s="46" t="s">
        <v>1422</v>
      </c>
      <c r="R137" s="46">
        <v>2</v>
      </c>
      <c r="S137" s="46">
        <v>723</v>
      </c>
      <c r="T137" s="46" t="s">
        <v>17</v>
      </c>
      <c r="U137" s="133">
        <v>58</v>
      </c>
      <c r="V137" s="46" t="s">
        <v>9</v>
      </c>
      <c r="W137" s="46" t="s">
        <v>9</v>
      </c>
      <c r="X137" s="46" t="s">
        <v>9</v>
      </c>
      <c r="Y137" s="46" t="s">
        <v>9</v>
      </c>
      <c r="Z137" s="46" t="s">
        <v>9</v>
      </c>
      <c r="AA137" s="46" t="s">
        <v>9</v>
      </c>
      <c r="AB137" s="46" t="s">
        <v>9</v>
      </c>
      <c r="AC137" s="46" t="s">
        <v>1396</v>
      </c>
      <c r="AD137" s="46">
        <v>2005</v>
      </c>
      <c r="AE137" s="46" t="s">
        <v>1731</v>
      </c>
      <c r="AF137" s="46" t="s">
        <v>58</v>
      </c>
      <c r="AG137" s="46" t="s">
        <v>2471</v>
      </c>
      <c r="AH137" s="46" t="s">
        <v>45</v>
      </c>
      <c r="AI137" s="124" t="str">
        <f t="shared" si="2"/>
        <v>Collins, S.E., 2005</v>
      </c>
      <c r="AJ137" s="142"/>
      <c r="AK137" s="120" t="s">
        <v>815</v>
      </c>
      <c r="AL137" s="4"/>
      <c r="AM137" s="4"/>
      <c r="AN137" s="4"/>
      <c r="AO137" s="4"/>
    </row>
    <row r="138" spans="1:41" s="5" customFormat="1" x14ac:dyDescent="0.3">
      <c r="A138" s="46" t="s">
        <v>14</v>
      </c>
      <c r="B138" s="46">
        <v>2</v>
      </c>
      <c r="C138" s="46" t="s">
        <v>9</v>
      </c>
      <c r="D138" s="46">
        <v>20</v>
      </c>
      <c r="E138" s="46" t="s">
        <v>1926</v>
      </c>
      <c r="F138" s="46" t="s">
        <v>1924</v>
      </c>
      <c r="G138" s="46" t="s">
        <v>9</v>
      </c>
      <c r="H138" s="46" t="s">
        <v>9</v>
      </c>
      <c r="I138" s="46" t="s">
        <v>9</v>
      </c>
      <c r="J138" s="118" t="s">
        <v>303</v>
      </c>
      <c r="K138" s="46" t="s">
        <v>90</v>
      </c>
      <c r="L138" s="46" t="s">
        <v>9</v>
      </c>
      <c r="M138" s="46" t="s">
        <v>199</v>
      </c>
      <c r="N138" s="132">
        <v>8.4</v>
      </c>
      <c r="O138" s="46">
        <v>2</v>
      </c>
      <c r="P138" s="46">
        <v>673</v>
      </c>
      <c r="Q138" s="46" t="s">
        <v>1422</v>
      </c>
      <c r="R138" s="46">
        <v>2</v>
      </c>
      <c r="S138" s="46">
        <v>723</v>
      </c>
      <c r="T138" s="46" t="s">
        <v>17</v>
      </c>
      <c r="U138" s="133">
        <v>8</v>
      </c>
      <c r="V138" s="46" t="s">
        <v>9</v>
      </c>
      <c r="W138" s="46" t="s">
        <v>9</v>
      </c>
      <c r="X138" s="46" t="s">
        <v>9</v>
      </c>
      <c r="Y138" s="46" t="s">
        <v>9</v>
      </c>
      <c r="Z138" s="46" t="s">
        <v>9</v>
      </c>
      <c r="AA138" s="46" t="s">
        <v>9</v>
      </c>
      <c r="AB138" s="46" t="s">
        <v>9</v>
      </c>
      <c r="AC138" s="46" t="s">
        <v>1396</v>
      </c>
      <c r="AD138" s="46">
        <v>2005</v>
      </c>
      <c r="AE138" s="46" t="s">
        <v>1731</v>
      </c>
      <c r="AF138" s="46" t="s">
        <v>58</v>
      </c>
      <c r="AG138" s="46" t="s">
        <v>2471</v>
      </c>
      <c r="AH138" s="46" t="s">
        <v>45</v>
      </c>
      <c r="AI138" s="124" t="str">
        <f t="shared" si="2"/>
        <v>Collins, S.E., 2005</v>
      </c>
      <c r="AJ138" s="142"/>
      <c r="AK138" s="120" t="s">
        <v>1169</v>
      </c>
      <c r="AL138" s="4"/>
      <c r="AM138" s="4"/>
      <c r="AN138" s="4"/>
      <c r="AO138" s="4"/>
    </row>
    <row r="139" spans="1:41" s="5" customFormat="1" x14ac:dyDescent="0.3">
      <c r="A139" s="46" t="s">
        <v>14</v>
      </c>
      <c r="B139" s="46">
        <v>2</v>
      </c>
      <c r="C139" s="46" t="s">
        <v>9</v>
      </c>
      <c r="D139" s="46">
        <v>64</v>
      </c>
      <c r="E139" s="46" t="s">
        <v>1926</v>
      </c>
      <c r="F139" s="46" t="s">
        <v>1925</v>
      </c>
      <c r="G139" s="46" t="s">
        <v>9</v>
      </c>
      <c r="H139" s="46" t="s">
        <v>9</v>
      </c>
      <c r="I139" s="46" t="s">
        <v>9</v>
      </c>
      <c r="J139" s="118" t="s">
        <v>303</v>
      </c>
      <c r="K139" s="46" t="s">
        <v>90</v>
      </c>
      <c r="L139" s="46" t="s">
        <v>9</v>
      </c>
      <c r="M139" s="46" t="s">
        <v>199</v>
      </c>
      <c r="N139" s="132">
        <v>8.4</v>
      </c>
      <c r="O139" s="46">
        <v>2</v>
      </c>
      <c r="P139" s="46">
        <v>673</v>
      </c>
      <c r="Q139" s="46" t="s">
        <v>1422</v>
      </c>
      <c r="R139" s="46">
        <v>2</v>
      </c>
      <c r="S139" s="46">
        <v>723</v>
      </c>
      <c r="T139" s="46" t="s">
        <v>17</v>
      </c>
      <c r="U139" s="133">
        <v>8</v>
      </c>
      <c r="V139" s="46" t="s">
        <v>9</v>
      </c>
      <c r="W139" s="46" t="s">
        <v>9</v>
      </c>
      <c r="X139" s="46" t="s">
        <v>9</v>
      </c>
      <c r="Y139" s="46" t="s">
        <v>9</v>
      </c>
      <c r="Z139" s="46" t="s">
        <v>9</v>
      </c>
      <c r="AA139" s="46" t="s">
        <v>9</v>
      </c>
      <c r="AB139" s="46" t="s">
        <v>9</v>
      </c>
      <c r="AC139" s="46" t="s">
        <v>1396</v>
      </c>
      <c r="AD139" s="46">
        <v>2005</v>
      </c>
      <c r="AE139" s="46" t="s">
        <v>1731</v>
      </c>
      <c r="AF139" s="46" t="s">
        <v>58</v>
      </c>
      <c r="AG139" s="46" t="s">
        <v>2471</v>
      </c>
      <c r="AH139" s="46" t="s">
        <v>45</v>
      </c>
      <c r="AI139" s="124" t="str">
        <f t="shared" si="2"/>
        <v>Collins, S.E., 2005</v>
      </c>
      <c r="AJ139" s="142"/>
      <c r="AK139" s="120" t="s">
        <v>1169</v>
      </c>
      <c r="AL139" s="4"/>
      <c r="AM139" s="4"/>
      <c r="AN139" s="4"/>
      <c r="AO139" s="4"/>
    </row>
    <row r="140" spans="1:41" s="5" customFormat="1" x14ac:dyDescent="0.3">
      <c r="A140" s="46" t="s">
        <v>6</v>
      </c>
      <c r="B140" s="46">
        <v>2</v>
      </c>
      <c r="C140" s="46" t="s">
        <v>9</v>
      </c>
      <c r="D140" s="46">
        <v>260</v>
      </c>
      <c r="E140" s="46" t="s">
        <v>61</v>
      </c>
      <c r="F140" s="46" t="s">
        <v>836</v>
      </c>
      <c r="G140" s="46" t="s">
        <v>9</v>
      </c>
      <c r="H140" s="46">
        <f>350+273</f>
        <v>623</v>
      </c>
      <c r="I140" s="46">
        <v>3</v>
      </c>
      <c r="J140" s="46" t="s">
        <v>10</v>
      </c>
      <c r="K140" s="46" t="s">
        <v>56</v>
      </c>
      <c r="L140" s="46" t="s">
        <v>9</v>
      </c>
      <c r="M140" s="46" t="s">
        <v>199</v>
      </c>
      <c r="N140" s="132">
        <v>6.7</v>
      </c>
      <c r="O140" s="46" t="s">
        <v>9</v>
      </c>
      <c r="P140" s="46" t="s">
        <v>9</v>
      </c>
      <c r="Q140" s="46" t="s">
        <v>1422</v>
      </c>
      <c r="R140" s="46">
        <v>4</v>
      </c>
      <c r="S140" s="46">
        <v>673</v>
      </c>
      <c r="T140" s="46" t="s">
        <v>17</v>
      </c>
      <c r="U140" s="140">
        <v>4.2</v>
      </c>
      <c r="V140" s="46" t="s">
        <v>9</v>
      </c>
      <c r="W140" s="46">
        <v>278</v>
      </c>
      <c r="X140" s="46" t="s">
        <v>9</v>
      </c>
      <c r="Y140" s="46" t="s">
        <v>9</v>
      </c>
      <c r="Z140" s="46" t="s">
        <v>9</v>
      </c>
      <c r="AA140" s="46">
        <v>182</v>
      </c>
      <c r="AB140" s="46" t="s">
        <v>9</v>
      </c>
      <c r="AC140" s="46" t="s">
        <v>1378</v>
      </c>
      <c r="AD140" s="46">
        <v>2005</v>
      </c>
      <c r="AE140" s="46" t="s">
        <v>1732</v>
      </c>
      <c r="AF140" s="46" t="s">
        <v>835</v>
      </c>
      <c r="AG140" s="46" t="s">
        <v>834</v>
      </c>
      <c r="AH140" s="46" t="s">
        <v>45</v>
      </c>
      <c r="AI140" s="124" t="str">
        <f t="shared" si="2"/>
        <v>Shekar, S.C., 2005</v>
      </c>
      <c r="AJ140" s="142"/>
      <c r="AK140" s="120" t="s">
        <v>828</v>
      </c>
      <c r="AL140" s="4"/>
      <c r="AM140" s="4"/>
      <c r="AN140" s="4"/>
      <c r="AO140" s="4"/>
    </row>
    <row r="141" spans="1:41" s="5" customFormat="1" x14ac:dyDescent="0.3">
      <c r="A141" s="46" t="s">
        <v>6</v>
      </c>
      <c r="B141" s="46">
        <v>4</v>
      </c>
      <c r="C141" s="46" t="s">
        <v>9</v>
      </c>
      <c r="D141" s="46">
        <v>260</v>
      </c>
      <c r="E141" s="46" t="s">
        <v>61</v>
      </c>
      <c r="F141" s="46" t="s">
        <v>836</v>
      </c>
      <c r="G141" s="46" t="s">
        <v>9</v>
      </c>
      <c r="H141" s="46">
        <f>350+273</f>
        <v>623</v>
      </c>
      <c r="I141" s="46">
        <v>3</v>
      </c>
      <c r="J141" s="46" t="s">
        <v>10</v>
      </c>
      <c r="K141" s="46" t="s">
        <v>56</v>
      </c>
      <c r="L141" s="46" t="s">
        <v>9</v>
      </c>
      <c r="M141" s="46" t="s">
        <v>199</v>
      </c>
      <c r="N141" s="132">
        <v>6.7</v>
      </c>
      <c r="O141" s="46" t="s">
        <v>9</v>
      </c>
      <c r="P141" s="46" t="s">
        <v>9</v>
      </c>
      <c r="Q141" s="46" t="s">
        <v>1422</v>
      </c>
      <c r="R141" s="46">
        <v>4</v>
      </c>
      <c r="S141" s="46">
        <v>673</v>
      </c>
      <c r="T141" s="46" t="s">
        <v>17</v>
      </c>
      <c r="U141" s="140">
        <v>4.0999999999999996</v>
      </c>
      <c r="V141" s="46" t="s">
        <v>9</v>
      </c>
      <c r="W141" s="46">
        <v>283</v>
      </c>
      <c r="X141" s="46" t="s">
        <v>9</v>
      </c>
      <c r="Y141" s="46" t="s">
        <v>9</v>
      </c>
      <c r="Z141" s="46" t="s">
        <v>9</v>
      </c>
      <c r="AA141" s="46">
        <v>216</v>
      </c>
      <c r="AB141" s="46" t="s">
        <v>9</v>
      </c>
      <c r="AC141" s="46" t="s">
        <v>1378</v>
      </c>
      <c r="AD141" s="46">
        <v>2005</v>
      </c>
      <c r="AE141" s="46" t="s">
        <v>1732</v>
      </c>
      <c r="AF141" s="46" t="s">
        <v>835</v>
      </c>
      <c r="AG141" s="46" t="s">
        <v>834</v>
      </c>
      <c r="AH141" s="46" t="s">
        <v>45</v>
      </c>
      <c r="AI141" s="124" t="str">
        <f t="shared" si="2"/>
        <v>Shekar, S.C., 2005</v>
      </c>
      <c r="AJ141" s="142"/>
      <c r="AK141" s="120" t="s">
        <v>828</v>
      </c>
      <c r="AL141" s="4"/>
      <c r="AM141" s="4"/>
      <c r="AN141" s="4"/>
      <c r="AO141" s="4"/>
    </row>
    <row r="142" spans="1:41" s="5" customFormat="1" x14ac:dyDescent="0.3">
      <c r="A142" s="46" t="s">
        <v>6</v>
      </c>
      <c r="B142" s="46">
        <v>6</v>
      </c>
      <c r="C142" s="46" t="s">
        <v>9</v>
      </c>
      <c r="D142" s="46">
        <v>260</v>
      </c>
      <c r="E142" s="46" t="s">
        <v>61</v>
      </c>
      <c r="F142" s="46" t="s">
        <v>836</v>
      </c>
      <c r="G142" s="46" t="s">
        <v>9</v>
      </c>
      <c r="H142" s="46">
        <f>350+273</f>
        <v>623</v>
      </c>
      <c r="I142" s="46">
        <v>3</v>
      </c>
      <c r="J142" s="46" t="s">
        <v>10</v>
      </c>
      <c r="K142" s="46" t="s">
        <v>56</v>
      </c>
      <c r="L142" s="46" t="s">
        <v>9</v>
      </c>
      <c r="M142" s="46" t="s">
        <v>199</v>
      </c>
      <c r="N142" s="132">
        <v>6.7</v>
      </c>
      <c r="O142" s="46" t="s">
        <v>9</v>
      </c>
      <c r="P142" s="46" t="s">
        <v>9</v>
      </c>
      <c r="Q142" s="46" t="s">
        <v>1422</v>
      </c>
      <c r="R142" s="46">
        <v>4</v>
      </c>
      <c r="S142" s="46">
        <v>673</v>
      </c>
      <c r="T142" s="46" t="s">
        <v>17</v>
      </c>
      <c r="U142" s="140">
        <v>3.8</v>
      </c>
      <c r="V142" s="46" t="s">
        <v>9</v>
      </c>
      <c r="W142" s="46">
        <v>306</v>
      </c>
      <c r="X142" s="46" t="s">
        <v>9</v>
      </c>
      <c r="Y142" s="46" t="s">
        <v>9</v>
      </c>
      <c r="Z142" s="46" t="s">
        <v>9</v>
      </c>
      <c r="AA142" s="46">
        <v>269</v>
      </c>
      <c r="AB142" s="46" t="s">
        <v>9</v>
      </c>
      <c r="AC142" s="46" t="s">
        <v>1378</v>
      </c>
      <c r="AD142" s="46">
        <v>2005</v>
      </c>
      <c r="AE142" s="46" t="s">
        <v>1732</v>
      </c>
      <c r="AF142" s="46" t="s">
        <v>835</v>
      </c>
      <c r="AG142" s="46" t="s">
        <v>834</v>
      </c>
      <c r="AH142" s="46" t="s">
        <v>45</v>
      </c>
      <c r="AI142" s="124" t="str">
        <f t="shared" si="2"/>
        <v>Shekar, S.C., 2005</v>
      </c>
      <c r="AJ142" s="142"/>
      <c r="AK142" s="120" t="s">
        <v>828</v>
      </c>
      <c r="AL142" s="4"/>
      <c r="AM142" s="4"/>
      <c r="AN142" s="4"/>
      <c r="AO142" s="4"/>
    </row>
    <row r="143" spans="1:41" s="5" customFormat="1" x14ac:dyDescent="0.3">
      <c r="A143" s="46" t="s">
        <v>6</v>
      </c>
      <c r="B143" s="46">
        <v>8</v>
      </c>
      <c r="C143" s="46" t="s">
        <v>9</v>
      </c>
      <c r="D143" s="46">
        <v>260</v>
      </c>
      <c r="E143" s="46" t="s">
        <v>61</v>
      </c>
      <c r="F143" s="46" t="s">
        <v>836</v>
      </c>
      <c r="G143" s="46" t="s">
        <v>9</v>
      </c>
      <c r="H143" s="46">
        <f>350+273</f>
        <v>623</v>
      </c>
      <c r="I143" s="46">
        <v>3</v>
      </c>
      <c r="J143" s="46" t="s">
        <v>10</v>
      </c>
      <c r="K143" s="46" t="s">
        <v>56</v>
      </c>
      <c r="L143" s="46" t="s">
        <v>9</v>
      </c>
      <c r="M143" s="46" t="s">
        <v>199</v>
      </c>
      <c r="N143" s="132">
        <v>6.7</v>
      </c>
      <c r="O143" s="46" t="s">
        <v>9</v>
      </c>
      <c r="P143" s="46" t="s">
        <v>9</v>
      </c>
      <c r="Q143" s="46" t="s">
        <v>1422</v>
      </c>
      <c r="R143" s="46">
        <v>4</v>
      </c>
      <c r="S143" s="46">
        <v>673</v>
      </c>
      <c r="T143" s="46" t="s">
        <v>17</v>
      </c>
      <c r="U143" s="140">
        <v>3.5</v>
      </c>
      <c r="V143" s="46" t="s">
        <v>9</v>
      </c>
      <c r="W143" s="46">
        <v>333</v>
      </c>
      <c r="X143" s="46" t="s">
        <v>9</v>
      </c>
      <c r="Y143" s="46" t="s">
        <v>9</v>
      </c>
      <c r="Z143" s="46" t="s">
        <v>9</v>
      </c>
      <c r="AA143" s="46">
        <v>287</v>
      </c>
      <c r="AB143" s="46" t="s">
        <v>9</v>
      </c>
      <c r="AC143" s="46" t="s">
        <v>1378</v>
      </c>
      <c r="AD143" s="46">
        <v>2005</v>
      </c>
      <c r="AE143" s="46" t="s">
        <v>1732</v>
      </c>
      <c r="AF143" s="46" t="s">
        <v>835</v>
      </c>
      <c r="AG143" s="46" t="s">
        <v>834</v>
      </c>
      <c r="AH143" s="46" t="s">
        <v>45</v>
      </c>
      <c r="AI143" s="124" t="str">
        <f t="shared" si="2"/>
        <v>Shekar, S.C., 2005</v>
      </c>
      <c r="AJ143" s="142"/>
      <c r="AK143" s="120" t="s">
        <v>828</v>
      </c>
      <c r="AL143" s="4"/>
      <c r="AM143" s="4"/>
      <c r="AN143" s="4"/>
      <c r="AO143" s="4"/>
    </row>
    <row r="144" spans="1:41" s="5" customFormat="1" x14ac:dyDescent="0.3">
      <c r="A144" s="46" t="s">
        <v>6</v>
      </c>
      <c r="B144" s="46">
        <v>10</v>
      </c>
      <c r="C144" s="46" t="s">
        <v>9</v>
      </c>
      <c r="D144" s="46">
        <v>260</v>
      </c>
      <c r="E144" s="46" t="s">
        <v>61</v>
      </c>
      <c r="F144" s="46" t="s">
        <v>836</v>
      </c>
      <c r="G144" s="46" t="s">
        <v>9</v>
      </c>
      <c r="H144" s="46">
        <f>350+273</f>
        <v>623</v>
      </c>
      <c r="I144" s="46">
        <v>3</v>
      </c>
      <c r="J144" s="46" t="s">
        <v>10</v>
      </c>
      <c r="K144" s="46" t="s">
        <v>56</v>
      </c>
      <c r="L144" s="46" t="s">
        <v>9</v>
      </c>
      <c r="M144" s="46" t="s">
        <v>199</v>
      </c>
      <c r="N144" s="132">
        <v>6.7</v>
      </c>
      <c r="O144" s="46" t="s">
        <v>9</v>
      </c>
      <c r="P144" s="46" t="s">
        <v>9</v>
      </c>
      <c r="Q144" s="46" t="s">
        <v>1422</v>
      </c>
      <c r="R144" s="46">
        <v>4</v>
      </c>
      <c r="S144" s="46">
        <v>673</v>
      </c>
      <c r="T144" s="46" t="s">
        <v>17</v>
      </c>
      <c r="U144" s="140">
        <v>3</v>
      </c>
      <c r="V144" s="46" t="s">
        <v>9</v>
      </c>
      <c r="W144" s="46">
        <v>396</v>
      </c>
      <c r="X144" s="46" t="s">
        <v>9</v>
      </c>
      <c r="Y144" s="46" t="s">
        <v>9</v>
      </c>
      <c r="Z144" s="46" t="s">
        <v>9</v>
      </c>
      <c r="AA144" s="46">
        <v>381</v>
      </c>
      <c r="AB144" s="46" t="s">
        <v>9</v>
      </c>
      <c r="AC144" s="46" t="s">
        <v>1378</v>
      </c>
      <c r="AD144" s="46">
        <v>2005</v>
      </c>
      <c r="AE144" s="46" t="s">
        <v>1732</v>
      </c>
      <c r="AF144" s="46" t="s">
        <v>835</v>
      </c>
      <c r="AG144" s="46" t="s">
        <v>834</v>
      </c>
      <c r="AH144" s="46" t="s">
        <v>45</v>
      </c>
      <c r="AI144" s="124" t="str">
        <f t="shared" si="2"/>
        <v>Shekar, S.C., 2005</v>
      </c>
      <c r="AJ144" s="142"/>
      <c r="AK144" s="120" t="s">
        <v>828</v>
      </c>
      <c r="AL144" s="4"/>
      <c r="AM144" s="4"/>
      <c r="AN144" s="4"/>
      <c r="AO144" s="4"/>
    </row>
    <row r="145" spans="1:41" s="5" customFormat="1" x14ac:dyDescent="0.3">
      <c r="A145" s="46" t="s">
        <v>6</v>
      </c>
      <c r="B145" s="46">
        <v>0.5</v>
      </c>
      <c r="C145" s="46" t="s">
        <v>9</v>
      </c>
      <c r="D145" s="46">
        <v>716</v>
      </c>
      <c r="E145" s="46" t="s">
        <v>7</v>
      </c>
      <c r="F145" s="46" t="s">
        <v>553</v>
      </c>
      <c r="G145" s="46" t="s">
        <v>9</v>
      </c>
      <c r="H145" s="46" t="s">
        <v>9</v>
      </c>
      <c r="I145" s="46" t="s">
        <v>9</v>
      </c>
      <c r="J145" s="46" t="s">
        <v>10</v>
      </c>
      <c r="K145" s="46" t="s">
        <v>9</v>
      </c>
      <c r="L145" s="46" t="s">
        <v>9</v>
      </c>
      <c r="M145" s="46" t="s">
        <v>199</v>
      </c>
      <c r="N145" s="132">
        <v>3</v>
      </c>
      <c r="O145" s="46">
        <v>2</v>
      </c>
      <c r="P145" s="46">
        <v>773</v>
      </c>
      <c r="Q145" s="46" t="s">
        <v>1422</v>
      </c>
      <c r="R145" s="46">
        <v>2</v>
      </c>
      <c r="S145" s="46">
        <v>298</v>
      </c>
      <c r="T145" s="46" t="s">
        <v>17</v>
      </c>
      <c r="U145" s="140">
        <v>26.1</v>
      </c>
      <c r="V145" s="46" t="s">
        <v>9</v>
      </c>
      <c r="W145" s="46">
        <v>43</v>
      </c>
      <c r="X145" s="46" t="s">
        <v>9</v>
      </c>
      <c r="Y145" s="46" t="s">
        <v>9</v>
      </c>
      <c r="Z145" s="46" t="s">
        <v>9</v>
      </c>
      <c r="AA145" s="46">
        <v>48</v>
      </c>
      <c r="AB145" s="46" t="s">
        <v>9</v>
      </c>
      <c r="AC145" s="118" t="s">
        <v>1341</v>
      </c>
      <c r="AD145" s="46">
        <v>2005</v>
      </c>
      <c r="AE145" s="46" t="s">
        <v>42</v>
      </c>
      <c r="AF145" s="46" t="s">
        <v>808</v>
      </c>
      <c r="AG145" s="46" t="s">
        <v>91</v>
      </c>
      <c r="AH145" s="46" t="s">
        <v>45</v>
      </c>
      <c r="AI145" s="124" t="str">
        <f t="shared" si="2"/>
        <v>Panpranot, J., 2005</v>
      </c>
      <c r="AJ145" s="142"/>
      <c r="AK145" s="120" t="s">
        <v>815</v>
      </c>
      <c r="AL145" s="4"/>
      <c r="AM145" s="4"/>
      <c r="AN145" s="4"/>
      <c r="AO145" s="4"/>
    </row>
    <row r="146" spans="1:41" s="5" customFormat="1" x14ac:dyDescent="0.3">
      <c r="A146" s="46" t="s">
        <v>6</v>
      </c>
      <c r="B146" s="46">
        <v>0.5</v>
      </c>
      <c r="C146" s="46" t="s">
        <v>9</v>
      </c>
      <c r="D146" s="46">
        <v>716</v>
      </c>
      <c r="E146" s="46" t="s">
        <v>7</v>
      </c>
      <c r="F146" s="46" t="s">
        <v>553</v>
      </c>
      <c r="G146" s="46" t="s">
        <v>9</v>
      </c>
      <c r="H146" s="46" t="s">
        <v>9</v>
      </c>
      <c r="I146" s="46" t="s">
        <v>9</v>
      </c>
      <c r="J146" s="46" t="s">
        <v>24</v>
      </c>
      <c r="K146" s="46" t="s">
        <v>9</v>
      </c>
      <c r="L146" s="46" t="s">
        <v>9</v>
      </c>
      <c r="M146" s="46" t="s">
        <v>199</v>
      </c>
      <c r="N146" s="132">
        <v>3</v>
      </c>
      <c r="O146" s="46">
        <v>2</v>
      </c>
      <c r="P146" s="46">
        <v>773</v>
      </c>
      <c r="Q146" s="46" t="s">
        <v>1422</v>
      </c>
      <c r="R146" s="46">
        <v>2</v>
      </c>
      <c r="S146" s="46">
        <v>298</v>
      </c>
      <c r="T146" s="46" t="s">
        <v>17</v>
      </c>
      <c r="U146" s="140">
        <v>17.7</v>
      </c>
      <c r="V146" s="46" t="s">
        <v>9</v>
      </c>
      <c r="W146" s="46">
        <v>63</v>
      </c>
      <c r="X146" s="46" t="s">
        <v>9</v>
      </c>
      <c r="Y146" s="46">
        <v>100</v>
      </c>
      <c r="Z146" s="46" t="s">
        <v>9</v>
      </c>
      <c r="AA146" s="46">
        <v>101</v>
      </c>
      <c r="AB146" s="46" t="s">
        <v>9</v>
      </c>
      <c r="AC146" s="118" t="s">
        <v>1341</v>
      </c>
      <c r="AD146" s="46">
        <v>2005</v>
      </c>
      <c r="AE146" s="46" t="s">
        <v>42</v>
      </c>
      <c r="AF146" s="46" t="s">
        <v>808</v>
      </c>
      <c r="AG146" s="46" t="s">
        <v>91</v>
      </c>
      <c r="AH146" s="46" t="s">
        <v>45</v>
      </c>
      <c r="AI146" s="124" t="str">
        <f t="shared" si="2"/>
        <v>Panpranot, J., 2005</v>
      </c>
      <c r="AJ146" s="142"/>
      <c r="AK146" s="120" t="s">
        <v>815</v>
      </c>
      <c r="AL146" s="4"/>
      <c r="AM146" s="4"/>
      <c r="AN146" s="4"/>
      <c r="AO146" s="4"/>
    </row>
    <row r="147" spans="1:41" s="5" customFormat="1" x14ac:dyDescent="0.3">
      <c r="A147" s="46" t="s">
        <v>6</v>
      </c>
      <c r="B147" s="46">
        <v>0.5</v>
      </c>
      <c r="C147" s="46" t="s">
        <v>9</v>
      </c>
      <c r="D147" s="46">
        <v>716</v>
      </c>
      <c r="E147" s="46" t="s">
        <v>7</v>
      </c>
      <c r="F147" s="46" t="s">
        <v>553</v>
      </c>
      <c r="G147" s="46" t="s">
        <v>9</v>
      </c>
      <c r="H147" s="46" t="s">
        <v>9</v>
      </c>
      <c r="I147" s="46" t="s">
        <v>9</v>
      </c>
      <c r="J147" s="118" t="s">
        <v>303</v>
      </c>
      <c r="K147" s="46" t="s">
        <v>9</v>
      </c>
      <c r="L147" s="46" t="s">
        <v>9</v>
      </c>
      <c r="M147" s="46" t="s">
        <v>199</v>
      </c>
      <c r="N147" s="132">
        <v>3</v>
      </c>
      <c r="O147" s="46">
        <v>2</v>
      </c>
      <c r="P147" s="46">
        <v>773</v>
      </c>
      <c r="Q147" s="46" t="s">
        <v>1422</v>
      </c>
      <c r="R147" s="46">
        <v>2</v>
      </c>
      <c r="S147" s="46">
        <v>298</v>
      </c>
      <c r="T147" s="46" t="s">
        <v>17</v>
      </c>
      <c r="U147" s="140">
        <v>22</v>
      </c>
      <c r="V147" s="46" t="s">
        <v>9</v>
      </c>
      <c r="W147" s="46">
        <v>51</v>
      </c>
      <c r="X147" s="46" t="s">
        <v>9</v>
      </c>
      <c r="Y147" s="46">
        <v>120</v>
      </c>
      <c r="Z147" s="46" t="s">
        <v>9</v>
      </c>
      <c r="AA147" s="46">
        <v>115</v>
      </c>
      <c r="AB147" s="46" t="s">
        <v>9</v>
      </c>
      <c r="AC147" s="118" t="s">
        <v>1341</v>
      </c>
      <c r="AD147" s="46">
        <v>2005</v>
      </c>
      <c r="AE147" s="46" t="s">
        <v>42</v>
      </c>
      <c r="AF147" s="46" t="s">
        <v>808</v>
      </c>
      <c r="AG147" s="46" t="s">
        <v>91</v>
      </c>
      <c r="AH147" s="46" t="s">
        <v>45</v>
      </c>
      <c r="AI147" s="124" t="str">
        <f t="shared" si="2"/>
        <v>Panpranot, J., 2005</v>
      </c>
      <c r="AJ147" s="142"/>
      <c r="AK147" s="120" t="s">
        <v>815</v>
      </c>
      <c r="AL147" s="4"/>
      <c r="AM147" s="4"/>
      <c r="AN147" s="4"/>
      <c r="AO147" s="4"/>
    </row>
    <row r="148" spans="1:41" s="5" customFormat="1" x14ac:dyDescent="0.3">
      <c r="A148" s="46" t="s">
        <v>6</v>
      </c>
      <c r="B148" s="46" t="s">
        <v>9</v>
      </c>
      <c r="C148" s="46">
        <v>0.57999999999999996</v>
      </c>
      <c r="D148" s="46" t="s">
        <v>9</v>
      </c>
      <c r="E148" s="118" t="s">
        <v>1414</v>
      </c>
      <c r="F148" s="46" t="s">
        <v>9</v>
      </c>
      <c r="G148" s="46" t="s">
        <v>9</v>
      </c>
      <c r="H148" s="46" t="s">
        <v>9</v>
      </c>
      <c r="I148" s="46" t="s">
        <v>9</v>
      </c>
      <c r="J148" s="46" t="s">
        <v>33</v>
      </c>
      <c r="K148" s="46" t="s">
        <v>56</v>
      </c>
      <c r="L148" s="138">
        <v>9</v>
      </c>
      <c r="M148" s="46" t="s">
        <v>199</v>
      </c>
      <c r="N148" s="132">
        <v>7.5</v>
      </c>
      <c r="O148" s="46">
        <v>1</v>
      </c>
      <c r="P148" s="46">
        <f>550+273</f>
        <v>823</v>
      </c>
      <c r="Q148" s="46" t="s">
        <v>1422</v>
      </c>
      <c r="R148" s="46">
        <v>1</v>
      </c>
      <c r="S148" s="46">
        <v>773</v>
      </c>
      <c r="T148" s="46" t="s">
        <v>17</v>
      </c>
      <c r="U148" s="140">
        <v>9.3000000000000007</v>
      </c>
      <c r="V148" s="46" t="s">
        <v>9</v>
      </c>
      <c r="W148" s="46" t="s">
        <v>9</v>
      </c>
      <c r="X148" s="46" t="s">
        <v>9</v>
      </c>
      <c r="Y148" s="46" t="s">
        <v>9</v>
      </c>
      <c r="Z148" s="46" t="s">
        <v>9</v>
      </c>
      <c r="AA148" s="46" t="s">
        <v>9</v>
      </c>
      <c r="AB148" s="46" t="s">
        <v>9</v>
      </c>
      <c r="AC148" s="46" t="s">
        <v>1365</v>
      </c>
      <c r="AD148" s="46">
        <v>2005</v>
      </c>
      <c r="AE148" s="46" t="s">
        <v>92</v>
      </c>
      <c r="AF148" s="46" t="s">
        <v>837</v>
      </c>
      <c r="AG148" s="46" t="s">
        <v>93</v>
      </c>
      <c r="AH148" s="46" t="s">
        <v>21</v>
      </c>
      <c r="AI148" s="124" t="str">
        <f t="shared" si="2"/>
        <v>Ferrer, V., 2005</v>
      </c>
      <c r="AJ148" s="137"/>
      <c r="AK148" s="120" t="s">
        <v>839</v>
      </c>
      <c r="AL148" s="4"/>
      <c r="AM148" s="4"/>
      <c r="AN148" s="4"/>
      <c r="AO148" s="4"/>
    </row>
    <row r="149" spans="1:41" s="5" customFormat="1" x14ac:dyDescent="0.3">
      <c r="A149" s="46" t="s">
        <v>6</v>
      </c>
      <c r="B149" s="46" t="s">
        <v>9</v>
      </c>
      <c r="C149" s="46">
        <v>7</v>
      </c>
      <c r="D149" s="46" t="s">
        <v>9</v>
      </c>
      <c r="E149" s="118" t="s">
        <v>1414</v>
      </c>
      <c r="F149" s="46" t="s">
        <v>9</v>
      </c>
      <c r="G149" s="46" t="s">
        <v>9</v>
      </c>
      <c r="H149" s="46" t="s">
        <v>9</v>
      </c>
      <c r="I149" s="46" t="s">
        <v>9</v>
      </c>
      <c r="J149" s="46" t="s">
        <v>33</v>
      </c>
      <c r="K149" s="46" t="s">
        <v>56</v>
      </c>
      <c r="L149" s="138">
        <v>9</v>
      </c>
      <c r="M149" s="46" t="s">
        <v>199</v>
      </c>
      <c r="N149" s="132">
        <v>7.5</v>
      </c>
      <c r="O149" s="46">
        <v>1</v>
      </c>
      <c r="P149" s="46">
        <f>550+273</f>
        <v>823</v>
      </c>
      <c r="Q149" s="46" t="s">
        <v>1422</v>
      </c>
      <c r="R149" s="46">
        <v>1</v>
      </c>
      <c r="S149" s="46">
        <v>773</v>
      </c>
      <c r="T149" s="46" t="s">
        <v>17</v>
      </c>
      <c r="U149" s="140">
        <v>6.6</v>
      </c>
      <c r="V149" s="46" t="s">
        <v>9</v>
      </c>
      <c r="W149" s="46" t="s">
        <v>9</v>
      </c>
      <c r="X149" s="46" t="s">
        <v>9</v>
      </c>
      <c r="Y149" s="46" t="s">
        <v>9</v>
      </c>
      <c r="Z149" s="46" t="s">
        <v>9</v>
      </c>
      <c r="AA149" s="46" t="s">
        <v>9</v>
      </c>
      <c r="AB149" s="46" t="s">
        <v>9</v>
      </c>
      <c r="AC149" s="46" t="s">
        <v>1365</v>
      </c>
      <c r="AD149" s="46">
        <v>2005</v>
      </c>
      <c r="AE149" s="46" t="s">
        <v>92</v>
      </c>
      <c r="AF149" s="46" t="s">
        <v>837</v>
      </c>
      <c r="AG149" s="46" t="s">
        <v>93</v>
      </c>
      <c r="AH149" s="46" t="s">
        <v>21</v>
      </c>
      <c r="AI149" s="124" t="str">
        <f t="shared" si="2"/>
        <v>Ferrer, V., 2005</v>
      </c>
      <c r="AJ149" s="137"/>
      <c r="AK149" s="120" t="s">
        <v>839</v>
      </c>
      <c r="AL149" s="4"/>
      <c r="AM149" s="4"/>
      <c r="AN149" s="4"/>
      <c r="AO149" s="4"/>
    </row>
    <row r="150" spans="1:41" s="5" customFormat="1" x14ac:dyDescent="0.3">
      <c r="A150" s="46" t="s">
        <v>6</v>
      </c>
      <c r="B150" s="46" t="s">
        <v>9</v>
      </c>
      <c r="C150" s="136">
        <v>2.1</v>
      </c>
      <c r="D150" s="46" t="s">
        <v>9</v>
      </c>
      <c r="E150" s="46" t="s">
        <v>86</v>
      </c>
      <c r="F150" s="46" t="s">
        <v>9</v>
      </c>
      <c r="G150" s="46" t="s">
        <v>9</v>
      </c>
      <c r="H150" s="46" t="s">
        <v>9</v>
      </c>
      <c r="I150" s="46" t="s">
        <v>9</v>
      </c>
      <c r="J150" s="46" t="s">
        <v>33</v>
      </c>
      <c r="K150" s="46" t="s">
        <v>56</v>
      </c>
      <c r="L150" s="138">
        <v>9</v>
      </c>
      <c r="M150" s="46" t="s">
        <v>199</v>
      </c>
      <c r="N150" s="132">
        <v>6</v>
      </c>
      <c r="O150" s="46">
        <v>1</v>
      </c>
      <c r="P150" s="46">
        <f>550+273</f>
        <v>823</v>
      </c>
      <c r="Q150" s="46" t="s">
        <v>1422</v>
      </c>
      <c r="R150" s="46">
        <v>1</v>
      </c>
      <c r="S150" s="46">
        <v>773</v>
      </c>
      <c r="T150" s="46" t="s">
        <v>17</v>
      </c>
      <c r="U150" s="140">
        <v>6</v>
      </c>
      <c r="V150" s="46" t="s">
        <v>9</v>
      </c>
      <c r="W150" s="46" t="s">
        <v>9</v>
      </c>
      <c r="X150" s="46" t="s">
        <v>9</v>
      </c>
      <c r="Y150" s="46" t="s">
        <v>9</v>
      </c>
      <c r="Z150" s="46" t="s">
        <v>9</v>
      </c>
      <c r="AA150" s="46" t="s">
        <v>9</v>
      </c>
      <c r="AB150" s="46" t="s">
        <v>9</v>
      </c>
      <c r="AC150" s="46" t="s">
        <v>1365</v>
      </c>
      <c r="AD150" s="46">
        <v>2005</v>
      </c>
      <c r="AE150" s="46" t="s">
        <v>92</v>
      </c>
      <c r="AF150" s="46" t="s">
        <v>837</v>
      </c>
      <c r="AG150" s="46" t="s">
        <v>93</v>
      </c>
      <c r="AH150" s="46" t="s">
        <v>21</v>
      </c>
      <c r="AI150" s="124" t="str">
        <f t="shared" si="2"/>
        <v>Ferrer, V., 2005</v>
      </c>
      <c r="AJ150" s="137"/>
      <c r="AK150" s="120" t="s">
        <v>838</v>
      </c>
      <c r="AL150" s="4"/>
      <c r="AM150" s="4"/>
      <c r="AN150" s="4"/>
      <c r="AO150" s="4"/>
    </row>
    <row r="151" spans="1:41" s="5" customFormat="1" x14ac:dyDescent="0.3">
      <c r="A151" s="46" t="s">
        <v>6</v>
      </c>
      <c r="B151" s="46">
        <v>2</v>
      </c>
      <c r="C151" s="120" t="s">
        <v>9</v>
      </c>
      <c r="D151" s="46">
        <v>40</v>
      </c>
      <c r="E151" s="46" t="s">
        <v>94</v>
      </c>
      <c r="F151" s="46" t="s">
        <v>554</v>
      </c>
      <c r="G151" s="46" t="s">
        <v>9</v>
      </c>
      <c r="H151" s="46">
        <v>673</v>
      </c>
      <c r="I151" s="46">
        <v>4</v>
      </c>
      <c r="J151" s="46" t="s">
        <v>24</v>
      </c>
      <c r="K151" s="46" t="s">
        <v>56</v>
      </c>
      <c r="L151" s="46" t="s">
        <v>9</v>
      </c>
      <c r="M151" s="46" t="s">
        <v>199</v>
      </c>
      <c r="N151" s="132">
        <v>8.9</v>
      </c>
      <c r="O151" s="46">
        <v>5</v>
      </c>
      <c r="P151" s="46">
        <v>773</v>
      </c>
      <c r="Q151" s="46" t="s">
        <v>1422</v>
      </c>
      <c r="R151" s="46" t="s">
        <v>9</v>
      </c>
      <c r="S151" s="46">
        <v>473</v>
      </c>
      <c r="T151" s="46" t="s">
        <v>95</v>
      </c>
      <c r="U151" s="140">
        <v>8.6</v>
      </c>
      <c r="V151" s="46" t="s">
        <v>9</v>
      </c>
      <c r="W151" s="46" t="s">
        <v>9</v>
      </c>
      <c r="X151" s="46" t="s">
        <v>9</v>
      </c>
      <c r="Y151" s="46" t="s">
        <v>9</v>
      </c>
      <c r="Z151" s="46" t="s">
        <v>9</v>
      </c>
      <c r="AA151" s="46" t="s">
        <v>9</v>
      </c>
      <c r="AB151" s="46" t="s">
        <v>9</v>
      </c>
      <c r="AC151" s="46" t="s">
        <v>2840</v>
      </c>
      <c r="AD151" s="46">
        <v>2005</v>
      </c>
      <c r="AE151" s="46" t="s">
        <v>1733</v>
      </c>
      <c r="AF151" s="46" t="s">
        <v>39</v>
      </c>
      <c r="AG151" s="46" t="s">
        <v>96</v>
      </c>
      <c r="AH151" s="46" t="s">
        <v>45</v>
      </c>
      <c r="AI151" s="124" t="str">
        <f t="shared" si="2"/>
        <v>Ranganathan, E.S., 2005</v>
      </c>
      <c r="AJ151" s="137"/>
      <c r="AK151" s="120" t="s">
        <v>840</v>
      </c>
      <c r="AL151" s="4"/>
      <c r="AM151" s="4"/>
      <c r="AN151" s="4"/>
      <c r="AO151" s="4"/>
    </row>
    <row r="152" spans="1:41" s="5" customFormat="1" x14ac:dyDescent="0.3">
      <c r="A152" s="46" t="s">
        <v>6</v>
      </c>
      <c r="B152" s="46">
        <v>6</v>
      </c>
      <c r="C152" s="120" t="s">
        <v>9</v>
      </c>
      <c r="D152" s="46">
        <v>40</v>
      </c>
      <c r="E152" s="46" t="s">
        <v>94</v>
      </c>
      <c r="F152" s="46" t="s">
        <v>554</v>
      </c>
      <c r="G152" s="46" t="s">
        <v>9</v>
      </c>
      <c r="H152" s="46">
        <v>673</v>
      </c>
      <c r="I152" s="46">
        <v>4</v>
      </c>
      <c r="J152" s="46" t="s">
        <v>24</v>
      </c>
      <c r="K152" s="46" t="s">
        <v>56</v>
      </c>
      <c r="L152" s="46" t="s">
        <v>9</v>
      </c>
      <c r="M152" s="46" t="s">
        <v>199</v>
      </c>
      <c r="N152" s="132">
        <v>8.9</v>
      </c>
      <c r="O152" s="46">
        <v>5</v>
      </c>
      <c r="P152" s="46">
        <v>773</v>
      </c>
      <c r="Q152" s="46" t="s">
        <v>1422</v>
      </c>
      <c r="R152" s="46" t="s">
        <v>9</v>
      </c>
      <c r="S152" s="46">
        <v>473</v>
      </c>
      <c r="T152" s="46" t="s">
        <v>95</v>
      </c>
      <c r="U152" s="140">
        <v>6.2</v>
      </c>
      <c r="V152" s="46" t="s">
        <v>9</v>
      </c>
      <c r="W152" s="46" t="s">
        <v>9</v>
      </c>
      <c r="X152" s="46" t="s">
        <v>9</v>
      </c>
      <c r="Y152" s="46" t="s">
        <v>9</v>
      </c>
      <c r="Z152" s="46" t="s">
        <v>9</v>
      </c>
      <c r="AA152" s="46" t="s">
        <v>9</v>
      </c>
      <c r="AB152" s="46" t="s">
        <v>9</v>
      </c>
      <c r="AC152" s="46" t="s">
        <v>2840</v>
      </c>
      <c r="AD152" s="46">
        <v>2005</v>
      </c>
      <c r="AE152" s="46" t="s">
        <v>1733</v>
      </c>
      <c r="AF152" s="46" t="s">
        <v>39</v>
      </c>
      <c r="AG152" s="46" t="s">
        <v>96</v>
      </c>
      <c r="AH152" s="46" t="s">
        <v>45</v>
      </c>
      <c r="AI152" s="124" t="str">
        <f t="shared" si="2"/>
        <v>Ranganathan, E.S., 2005</v>
      </c>
      <c r="AJ152" s="142"/>
      <c r="AK152" s="120" t="s">
        <v>840</v>
      </c>
      <c r="AL152" s="4"/>
      <c r="AM152" s="4"/>
      <c r="AN152" s="4"/>
      <c r="AO152" s="4"/>
    </row>
    <row r="153" spans="1:41" x14ac:dyDescent="0.3">
      <c r="A153" s="46" t="s">
        <v>6</v>
      </c>
      <c r="B153" s="46">
        <v>10</v>
      </c>
      <c r="C153" s="120" t="s">
        <v>9</v>
      </c>
      <c r="D153" s="46">
        <v>40</v>
      </c>
      <c r="E153" s="46" t="s">
        <v>94</v>
      </c>
      <c r="F153" s="46" t="s">
        <v>554</v>
      </c>
      <c r="G153" s="46" t="s">
        <v>9</v>
      </c>
      <c r="H153" s="46">
        <v>673</v>
      </c>
      <c r="I153" s="46">
        <v>4</v>
      </c>
      <c r="J153" s="46" t="s">
        <v>24</v>
      </c>
      <c r="K153" s="46" t="s">
        <v>56</v>
      </c>
      <c r="L153" s="46" t="s">
        <v>9</v>
      </c>
      <c r="M153" s="46" t="s">
        <v>199</v>
      </c>
      <c r="N153" s="132">
        <v>8.9</v>
      </c>
      <c r="O153" s="46">
        <v>5</v>
      </c>
      <c r="P153" s="46">
        <v>773</v>
      </c>
      <c r="Q153" s="46" t="s">
        <v>1422</v>
      </c>
      <c r="R153" s="46" t="s">
        <v>9</v>
      </c>
      <c r="S153" s="46">
        <v>473</v>
      </c>
      <c r="T153" s="46" t="s">
        <v>95</v>
      </c>
      <c r="U153" s="140">
        <v>5.4</v>
      </c>
      <c r="V153" s="46" t="s">
        <v>9</v>
      </c>
      <c r="W153" s="46" t="s">
        <v>9</v>
      </c>
      <c r="X153" s="46" t="s">
        <v>9</v>
      </c>
      <c r="Y153" s="46" t="s">
        <v>9</v>
      </c>
      <c r="Z153" s="46" t="s">
        <v>9</v>
      </c>
      <c r="AA153" s="46" t="s">
        <v>9</v>
      </c>
      <c r="AB153" s="46" t="s">
        <v>9</v>
      </c>
      <c r="AC153" s="46" t="s">
        <v>2840</v>
      </c>
      <c r="AD153" s="46">
        <v>2005</v>
      </c>
      <c r="AE153" s="46" t="s">
        <v>1733</v>
      </c>
      <c r="AF153" s="46" t="s">
        <v>39</v>
      </c>
      <c r="AG153" s="46" t="s">
        <v>96</v>
      </c>
      <c r="AH153" s="46" t="s">
        <v>45</v>
      </c>
      <c r="AI153" s="124" t="str">
        <f t="shared" si="2"/>
        <v>Ranganathan, E.S., 2005</v>
      </c>
      <c r="AJ153" s="142"/>
      <c r="AK153" s="120" t="s">
        <v>840</v>
      </c>
      <c r="AL153" s="2"/>
      <c r="AM153" s="2"/>
      <c r="AN153" s="2"/>
      <c r="AO153" s="2"/>
    </row>
    <row r="154" spans="1:41" x14ac:dyDescent="0.3">
      <c r="A154" s="46" t="s">
        <v>6</v>
      </c>
      <c r="B154" s="46">
        <v>2</v>
      </c>
      <c r="C154" s="120" t="s">
        <v>9</v>
      </c>
      <c r="D154" s="46">
        <v>110</v>
      </c>
      <c r="E154" s="46" t="s">
        <v>86</v>
      </c>
      <c r="F154" s="46" t="s">
        <v>97</v>
      </c>
      <c r="G154" s="46" t="s">
        <v>9</v>
      </c>
      <c r="H154" s="46">
        <v>673</v>
      </c>
      <c r="I154" s="46">
        <v>4</v>
      </c>
      <c r="J154" s="46" t="s">
        <v>24</v>
      </c>
      <c r="K154" s="46" t="s">
        <v>56</v>
      </c>
      <c r="L154" s="46" t="s">
        <v>9</v>
      </c>
      <c r="M154" s="46" t="s">
        <v>199</v>
      </c>
      <c r="N154" s="132">
        <v>6</v>
      </c>
      <c r="O154" s="46">
        <v>5</v>
      </c>
      <c r="P154" s="46">
        <v>773</v>
      </c>
      <c r="Q154" s="46" t="s">
        <v>1422</v>
      </c>
      <c r="R154" s="46" t="s">
        <v>9</v>
      </c>
      <c r="S154" s="46">
        <v>473</v>
      </c>
      <c r="T154" s="46" t="s">
        <v>95</v>
      </c>
      <c r="U154" s="133">
        <v>48</v>
      </c>
      <c r="V154" s="46" t="s">
        <v>9</v>
      </c>
      <c r="W154" s="46" t="s">
        <v>9</v>
      </c>
      <c r="X154" s="46" t="s">
        <v>9</v>
      </c>
      <c r="Y154" s="46" t="s">
        <v>9</v>
      </c>
      <c r="Z154" s="46" t="s">
        <v>9</v>
      </c>
      <c r="AA154" s="46" t="s">
        <v>9</v>
      </c>
      <c r="AB154" s="46" t="s">
        <v>9</v>
      </c>
      <c r="AC154" s="46" t="s">
        <v>2840</v>
      </c>
      <c r="AD154" s="46">
        <v>2005</v>
      </c>
      <c r="AE154" s="46" t="s">
        <v>1733</v>
      </c>
      <c r="AF154" s="46" t="s">
        <v>39</v>
      </c>
      <c r="AG154" s="46" t="s">
        <v>96</v>
      </c>
      <c r="AH154" s="46" t="s">
        <v>45</v>
      </c>
      <c r="AI154" s="124" t="str">
        <f t="shared" si="2"/>
        <v>Ranganathan, E.S., 2005</v>
      </c>
      <c r="AJ154" s="142"/>
      <c r="AK154" s="120" t="s">
        <v>838</v>
      </c>
      <c r="AL154" s="2"/>
      <c r="AM154" s="2"/>
      <c r="AN154" s="2"/>
      <c r="AO154" s="2"/>
    </row>
    <row r="155" spans="1:41" x14ac:dyDescent="0.3">
      <c r="A155" s="46" t="s">
        <v>6</v>
      </c>
      <c r="B155" s="46">
        <v>6</v>
      </c>
      <c r="C155" s="120" t="s">
        <v>9</v>
      </c>
      <c r="D155" s="46">
        <v>110</v>
      </c>
      <c r="E155" s="46" t="s">
        <v>86</v>
      </c>
      <c r="F155" s="46" t="s">
        <v>97</v>
      </c>
      <c r="G155" s="46" t="s">
        <v>9</v>
      </c>
      <c r="H155" s="46">
        <v>673</v>
      </c>
      <c r="I155" s="46">
        <v>4</v>
      </c>
      <c r="J155" s="46" t="s">
        <v>24</v>
      </c>
      <c r="K155" s="46" t="s">
        <v>56</v>
      </c>
      <c r="L155" s="46" t="s">
        <v>9</v>
      </c>
      <c r="M155" s="46" t="s">
        <v>199</v>
      </c>
      <c r="N155" s="132">
        <v>6</v>
      </c>
      <c r="O155" s="46">
        <v>5</v>
      </c>
      <c r="P155" s="46">
        <v>773</v>
      </c>
      <c r="Q155" s="46" t="s">
        <v>1422</v>
      </c>
      <c r="R155" s="46" t="s">
        <v>9</v>
      </c>
      <c r="S155" s="46">
        <v>473</v>
      </c>
      <c r="T155" s="46" t="s">
        <v>95</v>
      </c>
      <c r="U155" s="133">
        <v>34</v>
      </c>
      <c r="V155" s="46" t="s">
        <v>9</v>
      </c>
      <c r="W155" s="46" t="s">
        <v>9</v>
      </c>
      <c r="X155" s="46" t="s">
        <v>9</v>
      </c>
      <c r="Y155" s="46" t="s">
        <v>9</v>
      </c>
      <c r="Z155" s="46" t="s">
        <v>9</v>
      </c>
      <c r="AA155" s="46" t="s">
        <v>9</v>
      </c>
      <c r="AB155" s="46" t="s">
        <v>9</v>
      </c>
      <c r="AC155" s="46" t="s">
        <v>2840</v>
      </c>
      <c r="AD155" s="46">
        <v>2005</v>
      </c>
      <c r="AE155" s="46" t="s">
        <v>1733</v>
      </c>
      <c r="AF155" s="46" t="s">
        <v>39</v>
      </c>
      <c r="AG155" s="46" t="s">
        <v>96</v>
      </c>
      <c r="AH155" s="46" t="s">
        <v>45</v>
      </c>
      <c r="AI155" s="124" t="str">
        <f t="shared" si="2"/>
        <v>Ranganathan, E.S., 2005</v>
      </c>
      <c r="AJ155" s="142"/>
      <c r="AK155" s="120" t="s">
        <v>838</v>
      </c>
      <c r="AL155" s="2"/>
      <c r="AM155" s="2"/>
      <c r="AN155" s="2"/>
      <c r="AO155" s="2"/>
    </row>
    <row r="156" spans="1:41" s="5" customFormat="1" x14ac:dyDescent="0.3">
      <c r="A156" s="46" t="s">
        <v>6</v>
      </c>
      <c r="B156" s="46">
        <v>10</v>
      </c>
      <c r="C156" s="120" t="s">
        <v>9</v>
      </c>
      <c r="D156" s="46">
        <v>110</v>
      </c>
      <c r="E156" s="46" t="s">
        <v>86</v>
      </c>
      <c r="F156" s="46" t="s">
        <v>97</v>
      </c>
      <c r="G156" s="46" t="s">
        <v>9</v>
      </c>
      <c r="H156" s="46">
        <v>673</v>
      </c>
      <c r="I156" s="46">
        <v>4</v>
      </c>
      <c r="J156" s="46" t="s">
        <v>24</v>
      </c>
      <c r="K156" s="46" t="s">
        <v>56</v>
      </c>
      <c r="L156" s="46" t="s">
        <v>9</v>
      </c>
      <c r="M156" s="46" t="s">
        <v>199</v>
      </c>
      <c r="N156" s="132">
        <v>6</v>
      </c>
      <c r="O156" s="46">
        <v>5</v>
      </c>
      <c r="P156" s="46">
        <v>773</v>
      </c>
      <c r="Q156" s="46" t="s">
        <v>1422</v>
      </c>
      <c r="R156" s="46" t="s">
        <v>9</v>
      </c>
      <c r="S156" s="46">
        <v>473</v>
      </c>
      <c r="T156" s="46" t="s">
        <v>95</v>
      </c>
      <c r="U156" s="133">
        <v>25</v>
      </c>
      <c r="V156" s="46" t="s">
        <v>9</v>
      </c>
      <c r="W156" s="46" t="s">
        <v>9</v>
      </c>
      <c r="X156" s="46" t="s">
        <v>9</v>
      </c>
      <c r="Y156" s="46" t="s">
        <v>9</v>
      </c>
      <c r="Z156" s="46" t="s">
        <v>9</v>
      </c>
      <c r="AA156" s="46" t="s">
        <v>9</v>
      </c>
      <c r="AB156" s="46" t="s">
        <v>9</v>
      </c>
      <c r="AC156" s="46" t="s">
        <v>2840</v>
      </c>
      <c r="AD156" s="46">
        <v>2005</v>
      </c>
      <c r="AE156" s="46" t="s">
        <v>1733</v>
      </c>
      <c r="AF156" s="46" t="s">
        <v>39</v>
      </c>
      <c r="AG156" s="46" t="s">
        <v>96</v>
      </c>
      <c r="AH156" s="46" t="s">
        <v>45</v>
      </c>
      <c r="AI156" s="124" t="str">
        <f t="shared" si="2"/>
        <v>Ranganathan, E.S., 2005</v>
      </c>
      <c r="AJ156" s="142"/>
      <c r="AK156" s="120" t="s">
        <v>838</v>
      </c>
      <c r="AL156" s="4"/>
      <c r="AM156" s="4"/>
      <c r="AN156" s="4"/>
      <c r="AO156" s="4"/>
    </row>
    <row r="157" spans="1:41" s="5" customFormat="1" x14ac:dyDescent="0.3">
      <c r="A157" s="46" t="s">
        <v>6</v>
      </c>
      <c r="B157" s="46">
        <v>2</v>
      </c>
      <c r="C157" s="120" t="s">
        <v>9</v>
      </c>
      <c r="D157" s="46">
        <v>40</v>
      </c>
      <c r="E157" s="46" t="s">
        <v>94</v>
      </c>
      <c r="F157" s="46" t="s">
        <v>554</v>
      </c>
      <c r="G157" s="46" t="s">
        <v>9</v>
      </c>
      <c r="H157" s="46">
        <v>673</v>
      </c>
      <c r="I157" s="46">
        <v>4</v>
      </c>
      <c r="J157" s="46" t="s">
        <v>24</v>
      </c>
      <c r="K157" s="46" t="s">
        <v>56</v>
      </c>
      <c r="L157" s="46" t="s">
        <v>9</v>
      </c>
      <c r="M157" s="46" t="s">
        <v>199</v>
      </c>
      <c r="N157" s="132">
        <v>8.9</v>
      </c>
      <c r="O157" s="46">
        <v>5</v>
      </c>
      <c r="P157" s="46">
        <v>773</v>
      </c>
      <c r="Q157" s="46" t="s">
        <v>1422</v>
      </c>
      <c r="R157" s="46" t="s">
        <v>9</v>
      </c>
      <c r="S157" s="46">
        <v>573</v>
      </c>
      <c r="T157" s="46" t="s">
        <v>95</v>
      </c>
      <c r="U157" s="140">
        <v>8.6</v>
      </c>
      <c r="V157" s="46" t="s">
        <v>9</v>
      </c>
      <c r="W157" s="46" t="s">
        <v>9</v>
      </c>
      <c r="X157" s="46" t="s">
        <v>9</v>
      </c>
      <c r="Y157" s="46" t="s">
        <v>9</v>
      </c>
      <c r="Z157" s="46" t="s">
        <v>9</v>
      </c>
      <c r="AA157" s="46" t="s">
        <v>9</v>
      </c>
      <c r="AB157" s="46" t="s">
        <v>9</v>
      </c>
      <c r="AC157" s="46" t="s">
        <v>2840</v>
      </c>
      <c r="AD157" s="46">
        <v>2005</v>
      </c>
      <c r="AE157" s="46" t="s">
        <v>1733</v>
      </c>
      <c r="AF157" s="46" t="s">
        <v>39</v>
      </c>
      <c r="AG157" s="46" t="s">
        <v>96</v>
      </c>
      <c r="AH157" s="46" t="s">
        <v>45</v>
      </c>
      <c r="AI157" s="124" t="str">
        <f t="shared" si="2"/>
        <v>Ranganathan, E.S., 2005</v>
      </c>
      <c r="AJ157" s="142"/>
      <c r="AK157" s="120" t="s">
        <v>840</v>
      </c>
      <c r="AL157" s="4"/>
      <c r="AM157" s="4"/>
      <c r="AN157" s="4"/>
      <c r="AO157" s="4"/>
    </row>
    <row r="158" spans="1:41" s="5" customFormat="1" x14ac:dyDescent="0.3">
      <c r="A158" s="46" t="s">
        <v>6</v>
      </c>
      <c r="B158" s="46">
        <v>2</v>
      </c>
      <c r="C158" s="120" t="s">
        <v>9</v>
      </c>
      <c r="D158" s="46">
        <v>40</v>
      </c>
      <c r="E158" s="46" t="s">
        <v>94</v>
      </c>
      <c r="F158" s="46" t="s">
        <v>554</v>
      </c>
      <c r="G158" s="46" t="s">
        <v>9</v>
      </c>
      <c r="H158" s="46">
        <v>673</v>
      </c>
      <c r="I158" s="46">
        <v>4</v>
      </c>
      <c r="J158" s="46" t="s">
        <v>24</v>
      </c>
      <c r="K158" s="46" t="s">
        <v>56</v>
      </c>
      <c r="L158" s="46" t="s">
        <v>9</v>
      </c>
      <c r="M158" s="46" t="s">
        <v>199</v>
      </c>
      <c r="N158" s="132">
        <v>8.9</v>
      </c>
      <c r="O158" s="46">
        <v>5</v>
      </c>
      <c r="P158" s="46">
        <v>773</v>
      </c>
      <c r="Q158" s="46" t="s">
        <v>1422</v>
      </c>
      <c r="R158" s="46" t="s">
        <v>9</v>
      </c>
      <c r="S158" s="46">
        <v>673</v>
      </c>
      <c r="T158" s="46" t="s">
        <v>95</v>
      </c>
      <c r="U158" s="140">
        <v>2.9</v>
      </c>
      <c r="V158" s="46" t="s">
        <v>9</v>
      </c>
      <c r="W158" s="46" t="s">
        <v>9</v>
      </c>
      <c r="X158" s="46" t="s">
        <v>9</v>
      </c>
      <c r="Y158" s="46" t="s">
        <v>9</v>
      </c>
      <c r="Z158" s="46" t="s">
        <v>9</v>
      </c>
      <c r="AA158" s="46" t="s">
        <v>9</v>
      </c>
      <c r="AB158" s="46" t="s">
        <v>9</v>
      </c>
      <c r="AC158" s="46" t="s">
        <v>2840</v>
      </c>
      <c r="AD158" s="46">
        <v>2005</v>
      </c>
      <c r="AE158" s="46" t="s">
        <v>1733</v>
      </c>
      <c r="AF158" s="46" t="s">
        <v>39</v>
      </c>
      <c r="AG158" s="46" t="s">
        <v>96</v>
      </c>
      <c r="AH158" s="46" t="s">
        <v>45</v>
      </c>
      <c r="AI158" s="124" t="str">
        <f t="shared" si="2"/>
        <v>Ranganathan, E.S., 2005</v>
      </c>
      <c r="AJ158" s="142"/>
      <c r="AK158" s="120" t="s">
        <v>840</v>
      </c>
      <c r="AL158" s="4"/>
      <c r="AM158" s="4"/>
      <c r="AN158" s="4"/>
      <c r="AO158" s="4"/>
    </row>
    <row r="159" spans="1:41" s="5" customFormat="1" x14ac:dyDescent="0.3">
      <c r="A159" s="46" t="s">
        <v>6</v>
      </c>
      <c r="B159" s="46">
        <v>2</v>
      </c>
      <c r="C159" s="120" t="s">
        <v>9</v>
      </c>
      <c r="D159" s="46">
        <v>40</v>
      </c>
      <c r="E159" s="46" t="s">
        <v>94</v>
      </c>
      <c r="F159" s="46" t="s">
        <v>554</v>
      </c>
      <c r="G159" s="46" t="s">
        <v>9</v>
      </c>
      <c r="H159" s="46">
        <v>673</v>
      </c>
      <c r="I159" s="46">
        <v>4</v>
      </c>
      <c r="J159" s="46" t="s">
        <v>24</v>
      </c>
      <c r="K159" s="46" t="s">
        <v>56</v>
      </c>
      <c r="L159" s="46" t="s">
        <v>9</v>
      </c>
      <c r="M159" s="46" t="s">
        <v>199</v>
      </c>
      <c r="N159" s="132">
        <v>8.9</v>
      </c>
      <c r="O159" s="46">
        <v>5</v>
      </c>
      <c r="P159" s="46">
        <v>773</v>
      </c>
      <c r="Q159" s="46" t="s">
        <v>1422</v>
      </c>
      <c r="R159" s="46" t="s">
        <v>9</v>
      </c>
      <c r="S159" s="46">
        <v>773</v>
      </c>
      <c r="T159" s="46" t="s">
        <v>95</v>
      </c>
      <c r="U159" s="140">
        <v>3.3</v>
      </c>
      <c r="V159" s="46" t="s">
        <v>9</v>
      </c>
      <c r="W159" s="46" t="s">
        <v>9</v>
      </c>
      <c r="X159" s="46" t="s">
        <v>9</v>
      </c>
      <c r="Y159" s="46" t="s">
        <v>9</v>
      </c>
      <c r="Z159" s="46" t="s">
        <v>9</v>
      </c>
      <c r="AA159" s="46" t="s">
        <v>9</v>
      </c>
      <c r="AB159" s="46" t="s">
        <v>9</v>
      </c>
      <c r="AC159" s="46" t="s">
        <v>2840</v>
      </c>
      <c r="AD159" s="46">
        <v>2005</v>
      </c>
      <c r="AE159" s="46" t="s">
        <v>1733</v>
      </c>
      <c r="AF159" s="46" t="s">
        <v>39</v>
      </c>
      <c r="AG159" s="46" t="s">
        <v>96</v>
      </c>
      <c r="AH159" s="46" t="s">
        <v>45</v>
      </c>
      <c r="AI159" s="124" t="str">
        <f t="shared" si="2"/>
        <v>Ranganathan, E.S., 2005</v>
      </c>
      <c r="AJ159" s="142"/>
      <c r="AK159" s="120" t="s">
        <v>840</v>
      </c>
      <c r="AL159" s="4"/>
      <c r="AM159" s="4"/>
      <c r="AN159" s="4"/>
      <c r="AO159" s="4"/>
    </row>
    <row r="160" spans="1:41" s="5" customFormat="1" x14ac:dyDescent="0.3">
      <c r="A160" s="46" t="s">
        <v>6</v>
      </c>
      <c r="B160" s="46">
        <v>2</v>
      </c>
      <c r="C160" s="120" t="s">
        <v>9</v>
      </c>
      <c r="D160" s="46">
        <v>110</v>
      </c>
      <c r="E160" s="46" t="s">
        <v>86</v>
      </c>
      <c r="F160" s="46" t="s">
        <v>97</v>
      </c>
      <c r="G160" s="46" t="s">
        <v>9</v>
      </c>
      <c r="H160" s="46">
        <v>673</v>
      </c>
      <c r="I160" s="46">
        <v>4</v>
      </c>
      <c r="J160" s="46" t="s">
        <v>24</v>
      </c>
      <c r="K160" s="46" t="s">
        <v>56</v>
      </c>
      <c r="L160" s="46" t="s">
        <v>9</v>
      </c>
      <c r="M160" s="46" t="s">
        <v>199</v>
      </c>
      <c r="N160" s="132">
        <v>6</v>
      </c>
      <c r="O160" s="46">
        <v>5</v>
      </c>
      <c r="P160" s="46">
        <v>773</v>
      </c>
      <c r="Q160" s="46" t="s">
        <v>1422</v>
      </c>
      <c r="R160" s="46" t="s">
        <v>9</v>
      </c>
      <c r="S160" s="46">
        <v>673</v>
      </c>
      <c r="T160" s="46" t="s">
        <v>95</v>
      </c>
      <c r="U160" s="140">
        <v>38</v>
      </c>
      <c r="V160" s="46" t="s">
        <v>9</v>
      </c>
      <c r="W160" s="46" t="s">
        <v>9</v>
      </c>
      <c r="X160" s="46" t="s">
        <v>9</v>
      </c>
      <c r="Y160" s="46" t="s">
        <v>9</v>
      </c>
      <c r="Z160" s="46" t="s">
        <v>9</v>
      </c>
      <c r="AA160" s="46" t="s">
        <v>9</v>
      </c>
      <c r="AB160" s="46" t="s">
        <v>9</v>
      </c>
      <c r="AC160" s="46" t="s">
        <v>2840</v>
      </c>
      <c r="AD160" s="46">
        <v>2005</v>
      </c>
      <c r="AE160" s="46" t="s">
        <v>1733</v>
      </c>
      <c r="AF160" s="46" t="s">
        <v>39</v>
      </c>
      <c r="AG160" s="46" t="s">
        <v>96</v>
      </c>
      <c r="AH160" s="46" t="s">
        <v>45</v>
      </c>
      <c r="AI160" s="124" t="str">
        <f t="shared" si="2"/>
        <v>Ranganathan, E.S., 2005</v>
      </c>
      <c r="AJ160" s="142"/>
      <c r="AK160" s="120" t="s">
        <v>838</v>
      </c>
      <c r="AL160" s="4"/>
      <c r="AM160" s="4"/>
      <c r="AN160" s="4"/>
      <c r="AO160" s="4"/>
    </row>
    <row r="161" spans="1:41" s="11" customFormat="1" x14ac:dyDescent="0.3">
      <c r="A161" s="46" t="s">
        <v>6</v>
      </c>
      <c r="B161" s="46">
        <v>2</v>
      </c>
      <c r="C161" s="120" t="s">
        <v>9</v>
      </c>
      <c r="D161" s="46">
        <v>110</v>
      </c>
      <c r="E161" s="46" t="s">
        <v>86</v>
      </c>
      <c r="F161" s="46" t="s">
        <v>97</v>
      </c>
      <c r="G161" s="46" t="s">
        <v>9</v>
      </c>
      <c r="H161" s="46">
        <v>673</v>
      </c>
      <c r="I161" s="46">
        <v>4</v>
      </c>
      <c r="J161" s="46" t="s">
        <v>24</v>
      </c>
      <c r="K161" s="46" t="s">
        <v>56</v>
      </c>
      <c r="L161" s="46" t="s">
        <v>9</v>
      </c>
      <c r="M161" s="46" t="s">
        <v>199</v>
      </c>
      <c r="N161" s="132">
        <v>6</v>
      </c>
      <c r="O161" s="46">
        <v>5</v>
      </c>
      <c r="P161" s="46">
        <v>773</v>
      </c>
      <c r="Q161" s="46" t="s">
        <v>1422</v>
      </c>
      <c r="R161" s="46" t="s">
        <v>9</v>
      </c>
      <c r="S161" s="46">
        <v>823</v>
      </c>
      <c r="T161" s="46" t="s">
        <v>95</v>
      </c>
      <c r="U161" s="140">
        <v>13</v>
      </c>
      <c r="V161" s="46" t="s">
        <v>9</v>
      </c>
      <c r="W161" s="46" t="s">
        <v>9</v>
      </c>
      <c r="X161" s="46" t="s">
        <v>9</v>
      </c>
      <c r="Y161" s="46" t="s">
        <v>9</v>
      </c>
      <c r="Z161" s="46" t="s">
        <v>9</v>
      </c>
      <c r="AA161" s="46" t="s">
        <v>9</v>
      </c>
      <c r="AB161" s="46" t="s">
        <v>9</v>
      </c>
      <c r="AC161" s="46" t="s">
        <v>2840</v>
      </c>
      <c r="AD161" s="46">
        <v>2005</v>
      </c>
      <c r="AE161" s="46" t="s">
        <v>1733</v>
      </c>
      <c r="AF161" s="46" t="s">
        <v>39</v>
      </c>
      <c r="AG161" s="46" t="s">
        <v>96</v>
      </c>
      <c r="AH161" s="46" t="s">
        <v>45</v>
      </c>
      <c r="AI161" s="124" t="str">
        <f t="shared" si="2"/>
        <v>Ranganathan, E.S., 2005</v>
      </c>
      <c r="AJ161" s="142"/>
      <c r="AK161" s="120" t="s">
        <v>838</v>
      </c>
      <c r="AL161" s="10"/>
      <c r="AM161" s="10"/>
      <c r="AN161" s="10"/>
      <c r="AO161" s="10"/>
    </row>
    <row r="162" spans="1:41" s="11" customFormat="1" x14ac:dyDescent="0.3">
      <c r="A162" s="46" t="s">
        <v>14</v>
      </c>
      <c r="B162" s="46">
        <v>1.2</v>
      </c>
      <c r="C162" s="120" t="s">
        <v>9</v>
      </c>
      <c r="D162" s="46">
        <v>655</v>
      </c>
      <c r="E162" s="46" t="s">
        <v>7</v>
      </c>
      <c r="F162" s="46" t="s">
        <v>555</v>
      </c>
      <c r="G162" s="46" t="s">
        <v>9</v>
      </c>
      <c r="H162" s="46" t="s">
        <v>9</v>
      </c>
      <c r="I162" s="46" t="s">
        <v>9</v>
      </c>
      <c r="J162" s="46" t="s">
        <v>74</v>
      </c>
      <c r="K162" s="46" t="s">
        <v>56</v>
      </c>
      <c r="L162" s="46" t="s">
        <v>9</v>
      </c>
      <c r="M162" s="46" t="s">
        <v>199</v>
      </c>
      <c r="N162" s="132">
        <v>3</v>
      </c>
      <c r="O162" s="46">
        <v>3</v>
      </c>
      <c r="P162" s="46">
        <v>573</v>
      </c>
      <c r="Q162" s="46" t="s">
        <v>1422</v>
      </c>
      <c r="R162" s="46">
        <v>1</v>
      </c>
      <c r="S162" s="46">
        <v>573</v>
      </c>
      <c r="T162" s="46" t="s">
        <v>17</v>
      </c>
      <c r="U162" s="46">
        <v>65.099999999999994</v>
      </c>
      <c r="V162" s="46" t="s">
        <v>9</v>
      </c>
      <c r="W162" s="46">
        <v>14</v>
      </c>
      <c r="X162" s="46" t="s">
        <v>9</v>
      </c>
      <c r="Y162" s="46" t="s">
        <v>9</v>
      </c>
      <c r="Z162" s="46" t="s">
        <v>9</v>
      </c>
      <c r="AA162" s="46" t="s">
        <v>9</v>
      </c>
      <c r="AB162" s="46" t="s">
        <v>9</v>
      </c>
      <c r="AC162" s="46" t="s">
        <v>1346</v>
      </c>
      <c r="AD162" s="46">
        <v>2005</v>
      </c>
      <c r="AE162" s="46" t="s">
        <v>98</v>
      </c>
      <c r="AF162" s="46" t="s">
        <v>71</v>
      </c>
      <c r="AG162" s="46" t="s">
        <v>99</v>
      </c>
      <c r="AH162" s="46" t="s">
        <v>45</v>
      </c>
      <c r="AI162" s="124" t="str">
        <f t="shared" si="2"/>
        <v>Matsui, T., 2005</v>
      </c>
      <c r="AJ162" s="142"/>
      <c r="AK162" s="120"/>
      <c r="AL162" s="10"/>
      <c r="AM162" s="10"/>
      <c r="AN162" s="10"/>
      <c r="AO162" s="10"/>
    </row>
    <row r="163" spans="1:41" s="11" customFormat="1" x14ac:dyDescent="0.3">
      <c r="A163" s="46" t="s">
        <v>14</v>
      </c>
      <c r="B163" s="46">
        <v>1.2</v>
      </c>
      <c r="C163" s="120" t="s">
        <v>9</v>
      </c>
      <c r="D163" s="46">
        <v>280</v>
      </c>
      <c r="E163" s="46" t="s">
        <v>7</v>
      </c>
      <c r="F163" s="46" t="s">
        <v>556</v>
      </c>
      <c r="G163" s="46" t="s">
        <v>9</v>
      </c>
      <c r="H163" s="46" t="s">
        <v>9</v>
      </c>
      <c r="I163" s="46" t="s">
        <v>9</v>
      </c>
      <c r="J163" s="46" t="s">
        <v>74</v>
      </c>
      <c r="K163" s="46" t="s">
        <v>56</v>
      </c>
      <c r="L163" s="46" t="s">
        <v>9</v>
      </c>
      <c r="M163" s="46" t="s">
        <v>199</v>
      </c>
      <c r="N163" s="132">
        <v>3</v>
      </c>
      <c r="O163" s="46">
        <v>3</v>
      </c>
      <c r="P163" s="46">
        <v>573</v>
      </c>
      <c r="Q163" s="46" t="s">
        <v>1422</v>
      </c>
      <c r="R163" s="46">
        <v>1</v>
      </c>
      <c r="S163" s="46">
        <v>573</v>
      </c>
      <c r="T163" s="46" t="s">
        <v>17</v>
      </c>
      <c r="U163" s="46">
        <v>42.1</v>
      </c>
      <c r="V163" s="46" t="s">
        <v>9</v>
      </c>
      <c r="W163" s="46">
        <v>22</v>
      </c>
      <c r="X163" s="46" t="s">
        <v>9</v>
      </c>
      <c r="Y163" s="46" t="s">
        <v>9</v>
      </c>
      <c r="Z163" s="46" t="s">
        <v>9</v>
      </c>
      <c r="AA163" s="46" t="s">
        <v>9</v>
      </c>
      <c r="AB163" s="46" t="s">
        <v>9</v>
      </c>
      <c r="AC163" s="46" t="s">
        <v>1346</v>
      </c>
      <c r="AD163" s="46">
        <v>2005</v>
      </c>
      <c r="AE163" s="46" t="s">
        <v>98</v>
      </c>
      <c r="AF163" s="46" t="s">
        <v>71</v>
      </c>
      <c r="AG163" s="46" t="s">
        <v>99</v>
      </c>
      <c r="AH163" s="46" t="s">
        <v>45</v>
      </c>
      <c r="AI163" s="124" t="str">
        <f t="shared" si="2"/>
        <v>Matsui, T., 2005</v>
      </c>
      <c r="AJ163" s="142"/>
      <c r="AK163" s="120"/>
      <c r="AL163" s="10"/>
      <c r="AM163" s="10"/>
      <c r="AN163" s="10"/>
      <c r="AO163" s="10"/>
    </row>
    <row r="164" spans="1:41" s="11" customFormat="1" x14ac:dyDescent="0.3">
      <c r="A164" s="46" t="s">
        <v>14</v>
      </c>
      <c r="B164" s="46">
        <v>1</v>
      </c>
      <c r="C164" s="120" t="s">
        <v>9</v>
      </c>
      <c r="D164" s="46" t="s">
        <v>9</v>
      </c>
      <c r="E164" s="46" t="s">
        <v>37</v>
      </c>
      <c r="F164" s="46" t="s">
        <v>557</v>
      </c>
      <c r="G164" s="46" t="s">
        <v>9</v>
      </c>
      <c r="H164" s="46" t="s">
        <v>9</v>
      </c>
      <c r="I164" s="46" t="s">
        <v>9</v>
      </c>
      <c r="J164" s="46" t="s">
        <v>24</v>
      </c>
      <c r="K164" s="46" t="s">
        <v>56</v>
      </c>
      <c r="L164" s="46" t="s">
        <v>9</v>
      </c>
      <c r="M164" s="46" t="s">
        <v>199</v>
      </c>
      <c r="N164" s="132">
        <v>5.7</v>
      </c>
      <c r="O164" s="46">
        <v>2</v>
      </c>
      <c r="P164" s="46">
        <v>773</v>
      </c>
      <c r="Q164" s="46" t="s">
        <v>1422</v>
      </c>
      <c r="R164" s="46">
        <v>2</v>
      </c>
      <c r="S164" s="46">
        <v>298</v>
      </c>
      <c r="T164" s="46" t="s">
        <v>17</v>
      </c>
      <c r="U164" s="140">
        <v>10</v>
      </c>
      <c r="V164" s="46" t="s">
        <v>9</v>
      </c>
      <c r="W164" s="46">
        <v>112</v>
      </c>
      <c r="X164" s="46" t="s">
        <v>9</v>
      </c>
      <c r="Y164" s="46" t="s">
        <v>9</v>
      </c>
      <c r="Z164" s="46" t="s">
        <v>9</v>
      </c>
      <c r="AA164" s="46" t="s">
        <v>9</v>
      </c>
      <c r="AB164" s="46" t="s">
        <v>9</v>
      </c>
      <c r="AC164" s="46" t="s">
        <v>1343</v>
      </c>
      <c r="AD164" s="46">
        <v>2005</v>
      </c>
      <c r="AE164" s="46" t="s">
        <v>42</v>
      </c>
      <c r="AF164" s="46" t="s">
        <v>43</v>
      </c>
      <c r="AG164" s="46" t="s">
        <v>100</v>
      </c>
      <c r="AH164" s="46" t="s">
        <v>32</v>
      </c>
      <c r="AI164" s="124" t="str">
        <f t="shared" si="2"/>
        <v>Panpranot, J., 2005</v>
      </c>
      <c r="AJ164" s="142"/>
      <c r="AK164" s="120" t="s">
        <v>825</v>
      </c>
      <c r="AL164" s="10"/>
      <c r="AM164" s="10"/>
      <c r="AN164" s="10"/>
      <c r="AO164" s="10"/>
    </row>
    <row r="165" spans="1:41" s="11" customFormat="1" x14ac:dyDescent="0.3">
      <c r="A165" s="46" t="s">
        <v>14</v>
      </c>
      <c r="B165" s="46">
        <v>1</v>
      </c>
      <c r="C165" s="120" t="s">
        <v>9</v>
      </c>
      <c r="D165" s="46" t="s">
        <v>9</v>
      </c>
      <c r="E165" s="46" t="s">
        <v>37</v>
      </c>
      <c r="F165" s="31" t="s">
        <v>558</v>
      </c>
      <c r="G165" s="46" t="s">
        <v>9</v>
      </c>
      <c r="H165" s="46" t="s">
        <v>9</v>
      </c>
      <c r="I165" s="46" t="s">
        <v>9</v>
      </c>
      <c r="J165" s="46" t="s">
        <v>24</v>
      </c>
      <c r="K165" s="46" t="s">
        <v>56</v>
      </c>
      <c r="L165" s="46" t="s">
        <v>9</v>
      </c>
      <c r="M165" s="46" t="s">
        <v>199</v>
      </c>
      <c r="N165" s="132">
        <v>5.7</v>
      </c>
      <c r="O165" s="46">
        <v>2</v>
      </c>
      <c r="P165" s="46">
        <v>773</v>
      </c>
      <c r="Q165" s="46" t="s">
        <v>1422</v>
      </c>
      <c r="R165" s="46">
        <v>2</v>
      </c>
      <c r="S165" s="46">
        <v>298</v>
      </c>
      <c r="T165" s="46" t="s">
        <v>17</v>
      </c>
      <c r="U165" s="140">
        <v>8.3000000000000007</v>
      </c>
      <c r="V165" s="46" t="s">
        <v>9</v>
      </c>
      <c r="W165" s="46">
        <v>135</v>
      </c>
      <c r="X165" s="46" t="s">
        <v>9</v>
      </c>
      <c r="Y165" s="46" t="s">
        <v>9</v>
      </c>
      <c r="Z165" s="46" t="s">
        <v>9</v>
      </c>
      <c r="AA165" s="46" t="s">
        <v>9</v>
      </c>
      <c r="AB165" s="46" t="s">
        <v>9</v>
      </c>
      <c r="AC165" s="46" t="s">
        <v>1343</v>
      </c>
      <c r="AD165" s="46">
        <v>2005</v>
      </c>
      <c r="AE165" s="46" t="s">
        <v>42</v>
      </c>
      <c r="AF165" s="46" t="s">
        <v>43</v>
      </c>
      <c r="AG165" s="46" t="s">
        <v>100</v>
      </c>
      <c r="AH165" s="46" t="s">
        <v>32</v>
      </c>
      <c r="AI165" s="124" t="str">
        <f t="shared" si="2"/>
        <v>Panpranot, J., 2005</v>
      </c>
      <c r="AJ165" s="142"/>
      <c r="AK165" s="120" t="s">
        <v>825</v>
      </c>
      <c r="AL165" s="10"/>
      <c r="AM165" s="10"/>
      <c r="AN165" s="10"/>
      <c r="AO165" s="10"/>
    </row>
    <row r="166" spans="1:41" s="11" customFormat="1" x14ac:dyDescent="0.3">
      <c r="A166" s="46" t="s">
        <v>14</v>
      </c>
      <c r="B166" s="46">
        <v>1</v>
      </c>
      <c r="C166" s="120" t="s">
        <v>9</v>
      </c>
      <c r="D166" s="46" t="s">
        <v>9</v>
      </c>
      <c r="E166" s="46" t="s">
        <v>37</v>
      </c>
      <c r="F166" s="46" t="s">
        <v>101</v>
      </c>
      <c r="G166" s="46" t="s">
        <v>9</v>
      </c>
      <c r="H166" s="46" t="s">
        <v>9</v>
      </c>
      <c r="I166" s="46" t="s">
        <v>9</v>
      </c>
      <c r="J166" s="46" t="s">
        <v>10</v>
      </c>
      <c r="K166" s="46" t="s">
        <v>56</v>
      </c>
      <c r="L166" s="46" t="s">
        <v>9</v>
      </c>
      <c r="M166" s="46" t="s">
        <v>199</v>
      </c>
      <c r="N166" s="132">
        <v>6</v>
      </c>
      <c r="O166" s="46">
        <v>1</v>
      </c>
      <c r="P166" s="46">
        <v>773</v>
      </c>
      <c r="Q166" s="46" t="s">
        <v>1422</v>
      </c>
      <c r="R166" s="46">
        <v>1</v>
      </c>
      <c r="S166" s="46">
        <v>423</v>
      </c>
      <c r="T166" s="46" t="s">
        <v>182</v>
      </c>
      <c r="U166" s="133">
        <v>31</v>
      </c>
      <c r="V166" s="46" t="s">
        <v>9</v>
      </c>
      <c r="W166" s="46" t="s">
        <v>9</v>
      </c>
      <c r="X166" s="46" t="s">
        <v>9</v>
      </c>
      <c r="Y166" s="46">
        <v>98</v>
      </c>
      <c r="Z166" s="46" t="s">
        <v>9</v>
      </c>
      <c r="AA166" s="46" t="s">
        <v>9</v>
      </c>
      <c r="AB166" s="46" t="s">
        <v>9</v>
      </c>
      <c r="AC166" s="46" t="s">
        <v>1373</v>
      </c>
      <c r="AD166" s="46">
        <v>2005</v>
      </c>
      <c r="AE166" s="46" t="s">
        <v>1734</v>
      </c>
      <c r="AF166" s="46" t="s">
        <v>11</v>
      </c>
      <c r="AG166" s="46" t="s">
        <v>102</v>
      </c>
      <c r="AH166" s="46" t="s">
        <v>179</v>
      </c>
      <c r="AI166" s="124" t="str">
        <f t="shared" si="2"/>
        <v>Zhu, H., 2005</v>
      </c>
      <c r="AJ166" s="142"/>
      <c r="AK166" s="120" t="s">
        <v>841</v>
      </c>
      <c r="AL166" s="10"/>
      <c r="AM166" s="10"/>
      <c r="AN166" s="10"/>
      <c r="AO166" s="10"/>
    </row>
    <row r="167" spans="1:41" s="11" customFormat="1" x14ac:dyDescent="0.3">
      <c r="A167" s="46" t="s">
        <v>14</v>
      </c>
      <c r="B167" s="46">
        <v>1</v>
      </c>
      <c r="C167" s="120" t="s">
        <v>9</v>
      </c>
      <c r="D167" s="46" t="s">
        <v>9</v>
      </c>
      <c r="E167" s="46" t="s">
        <v>37</v>
      </c>
      <c r="F167" s="46" t="s">
        <v>101</v>
      </c>
      <c r="G167" s="46" t="s">
        <v>9</v>
      </c>
      <c r="H167" s="46" t="s">
        <v>9</v>
      </c>
      <c r="I167" s="46" t="s">
        <v>9</v>
      </c>
      <c r="J167" s="46" t="s">
        <v>10</v>
      </c>
      <c r="K167" s="46" t="s">
        <v>56</v>
      </c>
      <c r="L167" s="46" t="s">
        <v>9</v>
      </c>
      <c r="M167" s="46" t="s">
        <v>199</v>
      </c>
      <c r="N167" s="132">
        <v>6</v>
      </c>
      <c r="O167" s="46">
        <v>1</v>
      </c>
      <c r="P167" s="46">
        <v>773</v>
      </c>
      <c r="Q167" s="46" t="s">
        <v>1422</v>
      </c>
      <c r="R167" s="46">
        <v>1</v>
      </c>
      <c r="S167" s="46">
        <v>773</v>
      </c>
      <c r="T167" s="46" t="s">
        <v>182</v>
      </c>
      <c r="U167" s="133">
        <v>2</v>
      </c>
      <c r="V167" s="46" t="s">
        <v>9</v>
      </c>
      <c r="W167" s="46" t="s">
        <v>9</v>
      </c>
      <c r="X167" s="46" t="s">
        <v>9</v>
      </c>
      <c r="Y167" s="46">
        <v>103</v>
      </c>
      <c r="Z167" s="46" t="s">
        <v>9</v>
      </c>
      <c r="AA167" s="46" t="s">
        <v>9</v>
      </c>
      <c r="AB167" s="46" t="s">
        <v>9</v>
      </c>
      <c r="AC167" s="46" t="s">
        <v>1373</v>
      </c>
      <c r="AD167" s="46">
        <v>2005</v>
      </c>
      <c r="AE167" s="46" t="s">
        <v>1734</v>
      </c>
      <c r="AF167" s="46" t="s">
        <v>11</v>
      </c>
      <c r="AG167" s="46" t="s">
        <v>102</v>
      </c>
      <c r="AH167" s="46" t="s">
        <v>179</v>
      </c>
      <c r="AI167" s="124" t="str">
        <f t="shared" si="2"/>
        <v>Zhu, H., 2005</v>
      </c>
      <c r="AJ167" s="142"/>
      <c r="AK167" s="120" t="s">
        <v>841</v>
      </c>
      <c r="AL167" s="10"/>
      <c r="AM167" s="10"/>
      <c r="AN167" s="10"/>
      <c r="AO167" s="10"/>
    </row>
    <row r="168" spans="1:41" s="11" customFormat="1" x14ac:dyDescent="0.3">
      <c r="A168" s="46" t="s">
        <v>14</v>
      </c>
      <c r="B168" s="46">
        <v>1</v>
      </c>
      <c r="C168" s="120" t="s">
        <v>9</v>
      </c>
      <c r="D168" s="46" t="s">
        <v>9</v>
      </c>
      <c r="E168" s="46" t="s">
        <v>86</v>
      </c>
      <c r="F168" s="46" t="s">
        <v>101</v>
      </c>
      <c r="G168" s="46" t="s">
        <v>9</v>
      </c>
      <c r="H168" s="46" t="s">
        <v>9</v>
      </c>
      <c r="I168" s="46" t="s">
        <v>9</v>
      </c>
      <c r="J168" s="46" t="s">
        <v>10</v>
      </c>
      <c r="K168" s="46" t="s">
        <v>56</v>
      </c>
      <c r="L168" s="46" t="s">
        <v>9</v>
      </c>
      <c r="M168" s="46" t="s">
        <v>199</v>
      </c>
      <c r="N168" s="132">
        <v>6</v>
      </c>
      <c r="O168" s="46">
        <v>1</v>
      </c>
      <c r="P168" s="46">
        <v>773</v>
      </c>
      <c r="Q168" s="46" t="s">
        <v>1422</v>
      </c>
      <c r="R168" s="46">
        <v>1</v>
      </c>
      <c r="S168" s="46">
        <v>423</v>
      </c>
      <c r="T168" s="46" t="s">
        <v>182</v>
      </c>
      <c r="U168" s="133">
        <v>38</v>
      </c>
      <c r="V168" s="46" t="s">
        <v>9</v>
      </c>
      <c r="W168" s="46" t="s">
        <v>9</v>
      </c>
      <c r="X168" s="46" t="s">
        <v>9</v>
      </c>
      <c r="Y168" s="46">
        <v>82</v>
      </c>
      <c r="Z168" s="46" t="s">
        <v>9</v>
      </c>
      <c r="AA168" s="46" t="s">
        <v>9</v>
      </c>
      <c r="AB168" s="46" t="s">
        <v>9</v>
      </c>
      <c r="AC168" s="46" t="s">
        <v>1373</v>
      </c>
      <c r="AD168" s="46">
        <v>2005</v>
      </c>
      <c r="AE168" s="46" t="s">
        <v>1734</v>
      </c>
      <c r="AF168" s="46" t="s">
        <v>11</v>
      </c>
      <c r="AG168" s="46" t="s">
        <v>102</v>
      </c>
      <c r="AH168" s="46" t="s">
        <v>179</v>
      </c>
      <c r="AI168" s="124" t="str">
        <f t="shared" si="2"/>
        <v>Zhu, H., 2005</v>
      </c>
      <c r="AJ168" s="142"/>
      <c r="AK168" s="120" t="s">
        <v>838</v>
      </c>
      <c r="AL168" s="10"/>
      <c r="AM168" s="10"/>
      <c r="AN168" s="10"/>
      <c r="AO168" s="10"/>
    </row>
    <row r="169" spans="1:41" s="11" customFormat="1" x14ac:dyDescent="0.3">
      <c r="A169" s="46" t="s">
        <v>14</v>
      </c>
      <c r="B169" s="46">
        <v>1</v>
      </c>
      <c r="C169" s="120" t="s">
        <v>9</v>
      </c>
      <c r="D169" s="46" t="s">
        <v>9</v>
      </c>
      <c r="E169" s="46" t="s">
        <v>86</v>
      </c>
      <c r="F169" s="46" t="s">
        <v>101</v>
      </c>
      <c r="G169" s="46" t="s">
        <v>9</v>
      </c>
      <c r="H169" s="46" t="s">
        <v>9</v>
      </c>
      <c r="I169" s="46" t="s">
        <v>9</v>
      </c>
      <c r="J169" s="46" t="s">
        <v>10</v>
      </c>
      <c r="K169" s="46" t="s">
        <v>56</v>
      </c>
      <c r="L169" s="46" t="s">
        <v>9</v>
      </c>
      <c r="M169" s="46" t="s">
        <v>199</v>
      </c>
      <c r="N169" s="132">
        <v>6</v>
      </c>
      <c r="O169" s="46">
        <v>1</v>
      </c>
      <c r="P169" s="46">
        <v>773</v>
      </c>
      <c r="Q169" s="46" t="s">
        <v>1422</v>
      </c>
      <c r="R169" s="46">
        <v>1</v>
      </c>
      <c r="S169" s="46">
        <v>773</v>
      </c>
      <c r="T169" s="46" t="s">
        <v>182</v>
      </c>
      <c r="U169" s="136" t="s">
        <v>9</v>
      </c>
      <c r="V169" s="46" t="s">
        <v>9</v>
      </c>
      <c r="W169" s="46" t="s">
        <v>9</v>
      </c>
      <c r="X169" s="46" t="s">
        <v>9</v>
      </c>
      <c r="Y169" s="46">
        <v>81</v>
      </c>
      <c r="Z169" s="46" t="s">
        <v>9</v>
      </c>
      <c r="AA169" s="46" t="s">
        <v>9</v>
      </c>
      <c r="AB169" s="46" t="s">
        <v>9</v>
      </c>
      <c r="AC169" s="46" t="s">
        <v>1373</v>
      </c>
      <c r="AD169" s="46">
        <v>2005</v>
      </c>
      <c r="AE169" s="46" t="s">
        <v>1734</v>
      </c>
      <c r="AF169" s="46" t="s">
        <v>11</v>
      </c>
      <c r="AG169" s="46" t="s">
        <v>102</v>
      </c>
      <c r="AH169" s="46" t="s">
        <v>179</v>
      </c>
      <c r="AI169" s="124" t="str">
        <f t="shared" si="2"/>
        <v>Zhu, H., 2005</v>
      </c>
      <c r="AJ169" s="142"/>
      <c r="AK169" s="120" t="s">
        <v>838</v>
      </c>
      <c r="AL169" s="10"/>
      <c r="AM169" s="10"/>
      <c r="AN169" s="10"/>
      <c r="AO169" s="10"/>
    </row>
    <row r="170" spans="1:41" s="11" customFormat="1" x14ac:dyDescent="0.3">
      <c r="A170" s="46" t="s">
        <v>14</v>
      </c>
      <c r="B170" s="46">
        <v>1</v>
      </c>
      <c r="C170" s="120" t="s">
        <v>9</v>
      </c>
      <c r="D170" s="46" t="s">
        <v>9</v>
      </c>
      <c r="E170" s="46" t="s">
        <v>103</v>
      </c>
      <c r="F170" s="46" t="s">
        <v>559</v>
      </c>
      <c r="G170" s="46" t="s">
        <v>9</v>
      </c>
      <c r="H170" s="46" t="s">
        <v>9</v>
      </c>
      <c r="I170" s="46" t="s">
        <v>9</v>
      </c>
      <c r="J170" s="46" t="s">
        <v>10</v>
      </c>
      <c r="K170" s="46" t="s">
        <v>56</v>
      </c>
      <c r="L170" s="46" t="s">
        <v>9</v>
      </c>
      <c r="M170" s="46" t="s">
        <v>199</v>
      </c>
      <c r="N170" s="46" t="s">
        <v>9</v>
      </c>
      <c r="O170" s="46">
        <v>1</v>
      </c>
      <c r="P170" s="46">
        <v>773</v>
      </c>
      <c r="Q170" s="46" t="s">
        <v>1422</v>
      </c>
      <c r="R170" s="46">
        <v>1</v>
      </c>
      <c r="S170" s="46">
        <v>423</v>
      </c>
      <c r="T170" s="46" t="s">
        <v>182</v>
      </c>
      <c r="U170" s="133">
        <v>30</v>
      </c>
      <c r="V170" s="46" t="s">
        <v>9</v>
      </c>
      <c r="W170" s="46" t="s">
        <v>9</v>
      </c>
      <c r="X170" s="46" t="s">
        <v>9</v>
      </c>
      <c r="Y170" s="46" t="s">
        <v>9</v>
      </c>
      <c r="Z170" s="46" t="s">
        <v>9</v>
      </c>
      <c r="AA170" s="46" t="s">
        <v>9</v>
      </c>
      <c r="AB170" s="46" t="s">
        <v>9</v>
      </c>
      <c r="AC170" s="46" t="s">
        <v>1373</v>
      </c>
      <c r="AD170" s="46">
        <v>2005</v>
      </c>
      <c r="AE170" s="46" t="s">
        <v>1734</v>
      </c>
      <c r="AF170" s="46" t="s">
        <v>11</v>
      </c>
      <c r="AG170" s="46" t="s">
        <v>102</v>
      </c>
      <c r="AH170" s="46" t="s">
        <v>179</v>
      </c>
      <c r="AI170" s="124" t="str">
        <f t="shared" si="2"/>
        <v>Zhu, H., 2005</v>
      </c>
      <c r="AJ170" s="142"/>
      <c r="AK170" s="120"/>
      <c r="AL170" s="10"/>
      <c r="AM170" s="10"/>
      <c r="AN170" s="10"/>
      <c r="AO170" s="10"/>
    </row>
    <row r="171" spans="1:41" s="11" customFormat="1" x14ac:dyDescent="0.3">
      <c r="A171" s="46" t="s">
        <v>14</v>
      </c>
      <c r="B171" s="46">
        <v>1</v>
      </c>
      <c r="C171" s="120" t="s">
        <v>9</v>
      </c>
      <c r="D171" s="46" t="s">
        <v>9</v>
      </c>
      <c r="E171" s="46" t="s">
        <v>103</v>
      </c>
      <c r="F171" s="46" t="s">
        <v>559</v>
      </c>
      <c r="G171" s="46" t="s">
        <v>9</v>
      </c>
      <c r="H171" s="46" t="s">
        <v>9</v>
      </c>
      <c r="I171" s="46" t="s">
        <v>9</v>
      </c>
      <c r="J171" s="46" t="s">
        <v>10</v>
      </c>
      <c r="K171" s="46" t="s">
        <v>56</v>
      </c>
      <c r="L171" s="46" t="s">
        <v>9</v>
      </c>
      <c r="M171" s="46" t="s">
        <v>199</v>
      </c>
      <c r="N171" s="46" t="s">
        <v>9</v>
      </c>
      <c r="O171" s="46">
        <v>1</v>
      </c>
      <c r="P171" s="46">
        <v>773</v>
      </c>
      <c r="Q171" s="46" t="s">
        <v>1422</v>
      </c>
      <c r="R171" s="46">
        <v>1</v>
      </c>
      <c r="S171" s="46">
        <v>773</v>
      </c>
      <c r="T171" s="46" t="s">
        <v>182</v>
      </c>
      <c r="U171" s="133">
        <v>34</v>
      </c>
      <c r="V171" s="46" t="s">
        <v>9</v>
      </c>
      <c r="W171" s="46" t="s">
        <v>9</v>
      </c>
      <c r="X171" s="46" t="s">
        <v>9</v>
      </c>
      <c r="Y171" s="46" t="s">
        <v>9</v>
      </c>
      <c r="Z171" s="46" t="s">
        <v>9</v>
      </c>
      <c r="AA171" s="46" t="s">
        <v>9</v>
      </c>
      <c r="AB171" s="46" t="s">
        <v>9</v>
      </c>
      <c r="AC171" s="46" t="s">
        <v>1373</v>
      </c>
      <c r="AD171" s="46">
        <v>2005</v>
      </c>
      <c r="AE171" s="46" t="s">
        <v>1734</v>
      </c>
      <c r="AF171" s="46" t="s">
        <v>11</v>
      </c>
      <c r="AG171" s="46" t="s">
        <v>102</v>
      </c>
      <c r="AH171" s="46" t="s">
        <v>179</v>
      </c>
      <c r="AI171" s="124" t="str">
        <f t="shared" si="2"/>
        <v>Zhu, H., 2005</v>
      </c>
      <c r="AJ171" s="142"/>
      <c r="AK171" s="120"/>
      <c r="AL171" s="10"/>
      <c r="AM171" s="10"/>
      <c r="AN171" s="10"/>
      <c r="AO171" s="10"/>
    </row>
    <row r="172" spans="1:41" s="11" customFormat="1" x14ac:dyDescent="0.3">
      <c r="A172" s="46" t="s">
        <v>6</v>
      </c>
      <c r="B172" s="147">
        <v>5</v>
      </c>
      <c r="C172" s="136">
        <v>4</v>
      </c>
      <c r="D172" s="46">
        <v>106</v>
      </c>
      <c r="E172" s="118" t="s">
        <v>1414</v>
      </c>
      <c r="F172" s="46" t="s">
        <v>209</v>
      </c>
      <c r="G172" s="46" t="s">
        <v>9</v>
      </c>
      <c r="H172" s="46" t="s">
        <v>9</v>
      </c>
      <c r="I172" s="46" t="s">
        <v>9</v>
      </c>
      <c r="J172" s="46" t="s">
        <v>24</v>
      </c>
      <c r="K172" s="46" t="s">
        <v>56</v>
      </c>
      <c r="L172" s="46" t="s">
        <v>9</v>
      </c>
      <c r="M172" s="46" t="s">
        <v>199</v>
      </c>
      <c r="N172" s="132">
        <v>8.8000000000000007</v>
      </c>
      <c r="O172" s="46">
        <v>1</v>
      </c>
      <c r="P172" s="46">
        <v>473</v>
      </c>
      <c r="Q172" s="46" t="s">
        <v>1422</v>
      </c>
      <c r="R172" s="46">
        <v>0.5</v>
      </c>
      <c r="S172" s="46">
        <v>473</v>
      </c>
      <c r="T172" s="46" t="s">
        <v>17</v>
      </c>
      <c r="U172" s="133">
        <v>48</v>
      </c>
      <c r="V172" s="46">
        <v>8</v>
      </c>
      <c r="W172" s="46">
        <v>23</v>
      </c>
      <c r="X172" s="46" t="s">
        <v>9</v>
      </c>
      <c r="Y172" s="46" t="s">
        <v>9</v>
      </c>
      <c r="Z172" s="46" t="s">
        <v>9</v>
      </c>
      <c r="AA172" s="46">
        <v>25</v>
      </c>
      <c r="AB172" s="46">
        <v>10</v>
      </c>
      <c r="AC172" s="46" t="s">
        <v>1356</v>
      </c>
      <c r="AD172" s="46">
        <v>2005</v>
      </c>
      <c r="AE172" s="46" t="s">
        <v>1736</v>
      </c>
      <c r="AF172" s="46" t="s">
        <v>730</v>
      </c>
      <c r="AG172" s="46" t="s">
        <v>1735</v>
      </c>
      <c r="AH172" s="46" t="s">
        <v>208</v>
      </c>
      <c r="AI172" s="124" t="str">
        <f t="shared" si="2"/>
        <v>Lear, T., 2005</v>
      </c>
      <c r="AJ172" s="135"/>
      <c r="AK172" s="120" t="s">
        <v>902</v>
      </c>
      <c r="AL172" s="10"/>
      <c r="AM172" s="10"/>
      <c r="AN172" s="10"/>
      <c r="AO172" s="10"/>
    </row>
    <row r="173" spans="1:41" s="11" customFormat="1" x14ac:dyDescent="0.3">
      <c r="A173" s="46" t="s">
        <v>6</v>
      </c>
      <c r="B173" s="147">
        <v>1</v>
      </c>
      <c r="C173" s="136">
        <v>0.91</v>
      </c>
      <c r="D173" s="46">
        <v>106</v>
      </c>
      <c r="E173" s="118" t="s">
        <v>1414</v>
      </c>
      <c r="F173" s="46" t="s">
        <v>209</v>
      </c>
      <c r="G173" s="46" t="s">
        <v>9</v>
      </c>
      <c r="H173" s="46" t="s">
        <v>9</v>
      </c>
      <c r="I173" s="46" t="s">
        <v>9</v>
      </c>
      <c r="J173" s="46" t="s">
        <v>10</v>
      </c>
      <c r="K173" s="46" t="s">
        <v>16</v>
      </c>
      <c r="L173" s="46" t="s">
        <v>9</v>
      </c>
      <c r="M173" s="46" t="s">
        <v>199</v>
      </c>
      <c r="N173" s="132">
        <v>8.8000000000000007</v>
      </c>
      <c r="O173" s="46">
        <v>1</v>
      </c>
      <c r="P173" s="46">
        <v>473</v>
      </c>
      <c r="Q173" s="46" t="s">
        <v>1422</v>
      </c>
      <c r="R173" s="46">
        <v>0.5</v>
      </c>
      <c r="S173" s="46">
        <v>473</v>
      </c>
      <c r="T173" s="46" t="s">
        <v>17</v>
      </c>
      <c r="U173" s="133">
        <v>46</v>
      </c>
      <c r="V173" s="46">
        <v>3</v>
      </c>
      <c r="W173" s="46">
        <v>25</v>
      </c>
      <c r="X173" s="46" t="s">
        <v>9</v>
      </c>
      <c r="Y173" s="46" t="s">
        <v>9</v>
      </c>
      <c r="Z173" s="46" t="s">
        <v>9</v>
      </c>
      <c r="AA173" s="46" t="s">
        <v>9</v>
      </c>
      <c r="AB173" s="46" t="s">
        <v>9</v>
      </c>
      <c r="AC173" s="46" t="s">
        <v>1356</v>
      </c>
      <c r="AD173" s="46">
        <v>2005</v>
      </c>
      <c r="AE173" s="46" t="s">
        <v>1736</v>
      </c>
      <c r="AF173" s="46" t="s">
        <v>730</v>
      </c>
      <c r="AG173" s="46" t="s">
        <v>1735</v>
      </c>
      <c r="AH173" s="46" t="s">
        <v>208</v>
      </c>
      <c r="AI173" s="124" t="str">
        <f t="shared" si="2"/>
        <v>Lear, T., 2005</v>
      </c>
      <c r="AJ173" s="135"/>
      <c r="AK173" s="120" t="s">
        <v>902</v>
      </c>
      <c r="AL173" s="10"/>
      <c r="AM173" s="10"/>
      <c r="AN173" s="10"/>
      <c r="AO173" s="10"/>
    </row>
    <row r="174" spans="1:41" s="11" customFormat="1" x14ac:dyDescent="0.3">
      <c r="A174" s="46" t="s">
        <v>6</v>
      </c>
      <c r="B174" s="147">
        <v>1</v>
      </c>
      <c r="C174" s="136">
        <v>0.86</v>
      </c>
      <c r="D174" s="46">
        <v>106</v>
      </c>
      <c r="E174" s="118" t="s">
        <v>1414</v>
      </c>
      <c r="F174" s="46" t="s">
        <v>209</v>
      </c>
      <c r="G174" s="46" t="s">
        <v>9</v>
      </c>
      <c r="H174" s="46" t="s">
        <v>9</v>
      </c>
      <c r="I174" s="46" t="s">
        <v>9</v>
      </c>
      <c r="J174" s="46" t="s">
        <v>24</v>
      </c>
      <c r="K174" s="46" t="s">
        <v>56</v>
      </c>
      <c r="L174" s="46" t="s">
        <v>9</v>
      </c>
      <c r="M174" s="46" t="s">
        <v>199</v>
      </c>
      <c r="N174" s="132">
        <v>8.8000000000000007</v>
      </c>
      <c r="O174" s="46">
        <v>1</v>
      </c>
      <c r="P174" s="46">
        <v>473</v>
      </c>
      <c r="Q174" s="46" t="s">
        <v>1422</v>
      </c>
      <c r="R174" s="46">
        <v>0.5</v>
      </c>
      <c r="S174" s="46">
        <v>473</v>
      </c>
      <c r="T174" s="46" t="s">
        <v>17</v>
      </c>
      <c r="U174" s="133">
        <v>79</v>
      </c>
      <c r="V174" s="46">
        <v>1</v>
      </c>
      <c r="W174" s="46">
        <v>14</v>
      </c>
      <c r="X174" s="46" t="s">
        <v>9</v>
      </c>
      <c r="Y174" s="46" t="s">
        <v>9</v>
      </c>
      <c r="Z174" s="46" t="s">
        <v>9</v>
      </c>
      <c r="AA174" s="46" t="s">
        <v>9</v>
      </c>
      <c r="AB174" s="46" t="s">
        <v>9</v>
      </c>
      <c r="AC174" s="46" t="s">
        <v>1356</v>
      </c>
      <c r="AD174" s="46">
        <v>2005</v>
      </c>
      <c r="AE174" s="46" t="s">
        <v>1736</v>
      </c>
      <c r="AF174" s="46" t="s">
        <v>730</v>
      </c>
      <c r="AG174" s="46" t="s">
        <v>1735</v>
      </c>
      <c r="AH174" s="46" t="s">
        <v>208</v>
      </c>
      <c r="AI174" s="124" t="str">
        <f t="shared" si="2"/>
        <v>Lear, T., 2005</v>
      </c>
      <c r="AJ174" s="135"/>
      <c r="AK174" s="120" t="s">
        <v>902</v>
      </c>
      <c r="AL174" s="10"/>
      <c r="AM174" s="10"/>
      <c r="AN174" s="10"/>
      <c r="AO174" s="10"/>
    </row>
    <row r="175" spans="1:41" s="11" customFormat="1" x14ac:dyDescent="0.3">
      <c r="A175" s="46" t="s">
        <v>6</v>
      </c>
      <c r="B175" s="147">
        <v>1</v>
      </c>
      <c r="C175" s="46">
        <v>0.93</v>
      </c>
      <c r="D175" s="46">
        <v>106</v>
      </c>
      <c r="E175" s="118" t="s">
        <v>1414</v>
      </c>
      <c r="F175" s="46" t="s">
        <v>209</v>
      </c>
      <c r="G175" s="46" t="s">
        <v>9</v>
      </c>
      <c r="H175" s="46" t="s">
        <v>9</v>
      </c>
      <c r="I175" s="46" t="s">
        <v>9</v>
      </c>
      <c r="J175" s="46" t="s">
        <v>28</v>
      </c>
      <c r="K175" s="46" t="s">
        <v>51</v>
      </c>
      <c r="L175" s="46" t="s">
        <v>9</v>
      </c>
      <c r="M175" s="46" t="s">
        <v>199</v>
      </c>
      <c r="N175" s="132">
        <v>8.8000000000000007</v>
      </c>
      <c r="O175" s="46">
        <v>1</v>
      </c>
      <c r="P175" s="46">
        <v>473</v>
      </c>
      <c r="Q175" s="46" t="s">
        <v>1422</v>
      </c>
      <c r="R175" s="46">
        <v>0.5</v>
      </c>
      <c r="S175" s="46">
        <v>473</v>
      </c>
      <c r="T175" s="46" t="s">
        <v>17</v>
      </c>
      <c r="U175" s="133">
        <v>97</v>
      </c>
      <c r="V175" s="46">
        <v>2</v>
      </c>
      <c r="W175" s="46">
        <v>12</v>
      </c>
      <c r="X175" s="46" t="s">
        <v>9</v>
      </c>
      <c r="Y175" s="46" t="s">
        <v>9</v>
      </c>
      <c r="Z175" s="46" t="s">
        <v>9</v>
      </c>
      <c r="AA175" s="46" t="s">
        <v>9</v>
      </c>
      <c r="AB175" s="46" t="s">
        <v>9</v>
      </c>
      <c r="AC175" s="46" t="s">
        <v>1356</v>
      </c>
      <c r="AD175" s="46">
        <v>2005</v>
      </c>
      <c r="AE175" s="46" t="s">
        <v>1736</v>
      </c>
      <c r="AF175" s="46" t="s">
        <v>730</v>
      </c>
      <c r="AG175" s="46" t="s">
        <v>1735</v>
      </c>
      <c r="AH175" s="46" t="s">
        <v>208</v>
      </c>
      <c r="AI175" s="124" t="str">
        <f t="shared" si="2"/>
        <v>Lear, T., 2005</v>
      </c>
      <c r="AJ175" s="135"/>
      <c r="AK175" s="120" t="s">
        <v>902</v>
      </c>
      <c r="AL175" s="10"/>
      <c r="AM175" s="10"/>
      <c r="AN175" s="10"/>
      <c r="AO175" s="10"/>
    </row>
    <row r="176" spans="1:41" s="11" customFormat="1" x14ac:dyDescent="0.3">
      <c r="A176" s="46" t="s">
        <v>6</v>
      </c>
      <c r="B176" s="46" t="s">
        <v>9</v>
      </c>
      <c r="C176" s="46">
        <v>0.7</v>
      </c>
      <c r="D176" s="46">
        <v>9.5</v>
      </c>
      <c r="E176" s="46" t="s">
        <v>61</v>
      </c>
      <c r="F176" s="46" t="s">
        <v>203</v>
      </c>
      <c r="G176" s="46" t="s">
        <v>903</v>
      </c>
      <c r="H176" s="46" t="s">
        <v>9</v>
      </c>
      <c r="I176" s="46" t="s">
        <v>9</v>
      </c>
      <c r="J176" s="46" t="s">
        <v>28</v>
      </c>
      <c r="K176" s="46" t="s">
        <v>51</v>
      </c>
      <c r="L176" s="46" t="s">
        <v>9</v>
      </c>
      <c r="M176" s="46" t="s">
        <v>199</v>
      </c>
      <c r="N176" s="132">
        <v>6.7</v>
      </c>
      <c r="O176" s="46">
        <v>2</v>
      </c>
      <c r="P176" s="46">
        <v>773</v>
      </c>
      <c r="Q176" s="46" t="s">
        <v>1422</v>
      </c>
      <c r="R176" s="46" t="s">
        <v>9</v>
      </c>
      <c r="S176" s="46">
        <v>573</v>
      </c>
      <c r="T176" s="46" t="s">
        <v>95</v>
      </c>
      <c r="U176" s="136" t="s">
        <v>9</v>
      </c>
      <c r="V176" s="46" t="s">
        <v>9</v>
      </c>
      <c r="W176" s="46">
        <v>34</v>
      </c>
      <c r="X176" s="46" t="s">
        <v>9</v>
      </c>
      <c r="Y176" s="46" t="s">
        <v>9</v>
      </c>
      <c r="Z176" s="46" t="s">
        <v>9</v>
      </c>
      <c r="AA176" s="46" t="s">
        <v>9</v>
      </c>
      <c r="AB176" s="46" t="s">
        <v>9</v>
      </c>
      <c r="AC176" s="46" t="s">
        <v>403</v>
      </c>
      <c r="AD176" s="46">
        <v>2005</v>
      </c>
      <c r="AE176" s="46" t="s">
        <v>1737</v>
      </c>
      <c r="AF176" s="46" t="s">
        <v>58</v>
      </c>
      <c r="AG176" s="46" t="s">
        <v>211</v>
      </c>
      <c r="AH176" s="46" t="s">
        <v>76</v>
      </c>
      <c r="AI176" s="124" t="str">
        <f t="shared" si="2"/>
        <v>Fernández, M.B., 2005</v>
      </c>
      <c r="AJ176" s="135"/>
      <c r="AK176" s="120" t="s">
        <v>828</v>
      </c>
      <c r="AL176" s="10"/>
      <c r="AM176" s="10"/>
      <c r="AN176" s="10"/>
      <c r="AO176" s="10"/>
    </row>
    <row r="177" spans="1:41" s="11" customFormat="1" x14ac:dyDescent="0.3">
      <c r="A177" s="46" t="s">
        <v>6</v>
      </c>
      <c r="B177" s="46" t="s">
        <v>9</v>
      </c>
      <c r="C177" s="46">
        <v>0.78</v>
      </c>
      <c r="D177" s="46">
        <v>137</v>
      </c>
      <c r="E177" s="46" t="s">
        <v>22</v>
      </c>
      <c r="F177" s="46" t="s">
        <v>210</v>
      </c>
      <c r="G177" s="46" t="s">
        <v>903</v>
      </c>
      <c r="H177" s="46" t="s">
        <v>9</v>
      </c>
      <c r="I177" s="46" t="s">
        <v>9</v>
      </c>
      <c r="J177" s="46" t="s">
        <v>28</v>
      </c>
      <c r="K177" s="46" t="s">
        <v>51</v>
      </c>
      <c r="L177" s="46" t="s">
        <v>9</v>
      </c>
      <c r="M177" s="46" t="s">
        <v>199</v>
      </c>
      <c r="N177" s="132">
        <v>8.5</v>
      </c>
      <c r="O177" s="46">
        <v>2</v>
      </c>
      <c r="P177" s="46">
        <v>773</v>
      </c>
      <c r="Q177" s="46" t="s">
        <v>1422</v>
      </c>
      <c r="R177" s="46" t="s">
        <v>9</v>
      </c>
      <c r="S177" s="46">
        <v>573</v>
      </c>
      <c r="T177" s="46" t="s">
        <v>95</v>
      </c>
      <c r="U177" s="136" t="s">
        <v>9</v>
      </c>
      <c r="V177" s="46" t="s">
        <v>9</v>
      </c>
      <c r="W177" s="46">
        <v>18</v>
      </c>
      <c r="X177" s="46" t="s">
        <v>9</v>
      </c>
      <c r="Y177" s="46" t="s">
        <v>9</v>
      </c>
      <c r="Z177" s="46" t="s">
        <v>9</v>
      </c>
      <c r="AA177" s="46" t="s">
        <v>9</v>
      </c>
      <c r="AB177" s="46" t="s">
        <v>9</v>
      </c>
      <c r="AC177" s="46" t="s">
        <v>403</v>
      </c>
      <c r="AD177" s="46">
        <v>2005</v>
      </c>
      <c r="AE177" s="46" t="s">
        <v>1737</v>
      </c>
      <c r="AF177" s="46" t="s">
        <v>58</v>
      </c>
      <c r="AG177" s="46" t="s">
        <v>211</v>
      </c>
      <c r="AH177" s="46" t="s">
        <v>76</v>
      </c>
      <c r="AI177" s="124" t="str">
        <f t="shared" si="2"/>
        <v>Fernández, M.B., 2005</v>
      </c>
      <c r="AJ177" s="135"/>
      <c r="AK177" s="120" t="s">
        <v>827</v>
      </c>
      <c r="AL177" s="10"/>
      <c r="AM177" s="10"/>
      <c r="AN177" s="10"/>
      <c r="AO177" s="10"/>
    </row>
    <row r="178" spans="1:41" s="11" customFormat="1" x14ac:dyDescent="0.3">
      <c r="A178" s="46" t="s">
        <v>14</v>
      </c>
      <c r="B178" s="46" t="s">
        <v>9</v>
      </c>
      <c r="C178" s="46">
        <v>0.86</v>
      </c>
      <c r="D178" s="46">
        <v>9.5</v>
      </c>
      <c r="E178" s="46" t="s">
        <v>61</v>
      </c>
      <c r="F178" s="46" t="s">
        <v>203</v>
      </c>
      <c r="G178" s="46" t="s">
        <v>903</v>
      </c>
      <c r="H178" s="46" t="s">
        <v>9</v>
      </c>
      <c r="I178" s="46" t="s">
        <v>9</v>
      </c>
      <c r="J178" s="46" t="s">
        <v>24</v>
      </c>
      <c r="K178" s="46" t="s">
        <v>9</v>
      </c>
      <c r="L178" s="46" t="s">
        <v>9</v>
      </c>
      <c r="M178" s="46" t="s">
        <v>199</v>
      </c>
      <c r="N178" s="132">
        <v>6.7</v>
      </c>
      <c r="O178" s="46">
        <v>2</v>
      </c>
      <c r="P178" s="46">
        <v>773</v>
      </c>
      <c r="Q178" s="46" t="s">
        <v>1422</v>
      </c>
      <c r="R178" s="46" t="s">
        <v>9</v>
      </c>
      <c r="S178" s="46">
        <v>573</v>
      </c>
      <c r="T178" s="46" t="s">
        <v>95</v>
      </c>
      <c r="U178" s="136" t="s">
        <v>9</v>
      </c>
      <c r="V178" s="46" t="s">
        <v>9</v>
      </c>
      <c r="W178" s="46">
        <v>42</v>
      </c>
      <c r="X178" s="46" t="s">
        <v>9</v>
      </c>
      <c r="Y178" s="46" t="s">
        <v>9</v>
      </c>
      <c r="Z178" s="46" t="s">
        <v>9</v>
      </c>
      <c r="AA178" s="46" t="s">
        <v>9</v>
      </c>
      <c r="AB178" s="46" t="s">
        <v>9</v>
      </c>
      <c r="AC178" s="46" t="s">
        <v>403</v>
      </c>
      <c r="AD178" s="46">
        <v>2005</v>
      </c>
      <c r="AE178" s="46" t="s">
        <v>1737</v>
      </c>
      <c r="AF178" s="46" t="s">
        <v>58</v>
      </c>
      <c r="AG178" s="46" t="s">
        <v>211</v>
      </c>
      <c r="AH178" s="46" t="s">
        <v>76</v>
      </c>
      <c r="AI178" s="124" t="str">
        <f t="shared" si="2"/>
        <v>Fernández, M.B., 2005</v>
      </c>
      <c r="AJ178" s="135"/>
      <c r="AK178" s="120" t="s">
        <v>828</v>
      </c>
      <c r="AL178" s="10"/>
      <c r="AM178" s="10"/>
      <c r="AN178" s="10"/>
      <c r="AO178" s="10"/>
    </row>
    <row r="179" spans="1:41" s="11" customFormat="1" x14ac:dyDescent="0.3">
      <c r="A179" s="46" t="s">
        <v>14</v>
      </c>
      <c r="B179" s="46" t="s">
        <v>9</v>
      </c>
      <c r="C179" s="46">
        <v>0.77</v>
      </c>
      <c r="D179" s="46">
        <v>137</v>
      </c>
      <c r="E179" s="46" t="s">
        <v>22</v>
      </c>
      <c r="F179" s="46" t="s">
        <v>210</v>
      </c>
      <c r="G179" s="46" t="s">
        <v>903</v>
      </c>
      <c r="H179" s="46" t="s">
        <v>9</v>
      </c>
      <c r="I179" s="46" t="s">
        <v>9</v>
      </c>
      <c r="J179" s="46" t="s">
        <v>24</v>
      </c>
      <c r="K179" s="46" t="s">
        <v>9</v>
      </c>
      <c r="L179" s="46" t="s">
        <v>9</v>
      </c>
      <c r="M179" s="46" t="s">
        <v>199</v>
      </c>
      <c r="N179" s="132">
        <v>8.5</v>
      </c>
      <c r="O179" s="46">
        <v>2</v>
      </c>
      <c r="P179" s="46">
        <v>773</v>
      </c>
      <c r="Q179" s="46" t="s">
        <v>1422</v>
      </c>
      <c r="R179" s="46" t="s">
        <v>9</v>
      </c>
      <c r="S179" s="46">
        <v>573</v>
      </c>
      <c r="T179" s="46" t="s">
        <v>95</v>
      </c>
      <c r="U179" s="136" t="s">
        <v>9</v>
      </c>
      <c r="V179" s="46" t="s">
        <v>9</v>
      </c>
      <c r="W179" s="46">
        <v>39</v>
      </c>
      <c r="X179" s="46" t="s">
        <v>9</v>
      </c>
      <c r="Y179" s="46" t="s">
        <v>9</v>
      </c>
      <c r="Z179" s="46" t="s">
        <v>9</v>
      </c>
      <c r="AA179" s="46" t="s">
        <v>9</v>
      </c>
      <c r="AB179" s="46" t="s">
        <v>9</v>
      </c>
      <c r="AC179" s="46" t="s">
        <v>403</v>
      </c>
      <c r="AD179" s="46">
        <v>2005</v>
      </c>
      <c r="AE179" s="46" t="s">
        <v>1737</v>
      </c>
      <c r="AF179" s="46" t="s">
        <v>58</v>
      </c>
      <c r="AG179" s="46" t="s">
        <v>211</v>
      </c>
      <c r="AH179" s="46" t="s">
        <v>76</v>
      </c>
      <c r="AI179" s="124" t="str">
        <f t="shared" si="2"/>
        <v>Fernández, M.B., 2005</v>
      </c>
      <c r="AJ179" s="135"/>
      <c r="AK179" s="120" t="s">
        <v>827</v>
      </c>
      <c r="AL179" s="10"/>
      <c r="AM179" s="10"/>
      <c r="AN179" s="10"/>
      <c r="AO179" s="10"/>
    </row>
    <row r="180" spans="1:41" s="11" customFormat="1" x14ac:dyDescent="0.3">
      <c r="A180" s="46" t="s">
        <v>996</v>
      </c>
      <c r="B180" s="46">
        <v>0.3</v>
      </c>
      <c r="C180" s="46">
        <v>0.39</v>
      </c>
      <c r="D180" s="46">
        <v>200</v>
      </c>
      <c r="E180" s="46" t="s">
        <v>7</v>
      </c>
      <c r="F180" s="46" t="s">
        <v>9</v>
      </c>
      <c r="G180" s="46" t="s">
        <v>212</v>
      </c>
      <c r="H180" s="46" t="s">
        <v>9</v>
      </c>
      <c r="I180" s="46" t="s">
        <v>9</v>
      </c>
      <c r="J180" s="46" t="s">
        <v>33</v>
      </c>
      <c r="K180" s="46" t="s">
        <v>9</v>
      </c>
      <c r="L180" s="138">
        <v>11</v>
      </c>
      <c r="M180" s="46" t="s">
        <v>199</v>
      </c>
      <c r="N180" s="132">
        <v>3</v>
      </c>
      <c r="O180" s="46">
        <v>4</v>
      </c>
      <c r="P180" s="46">
        <v>573</v>
      </c>
      <c r="Q180" s="46" t="s">
        <v>1422</v>
      </c>
      <c r="R180" s="46">
        <v>2</v>
      </c>
      <c r="S180" s="46">
        <f>400+273</f>
        <v>673</v>
      </c>
      <c r="T180" s="46" t="s">
        <v>95</v>
      </c>
      <c r="U180" s="136">
        <v>55</v>
      </c>
      <c r="V180" s="46" t="s">
        <v>9</v>
      </c>
      <c r="W180" s="46">
        <v>17</v>
      </c>
      <c r="X180" s="46" t="s">
        <v>9</v>
      </c>
      <c r="Y180" s="46" t="s">
        <v>9</v>
      </c>
      <c r="Z180" s="46" t="s">
        <v>9</v>
      </c>
      <c r="AA180" s="46" t="s">
        <v>9</v>
      </c>
      <c r="AB180" s="46" t="s">
        <v>9</v>
      </c>
      <c r="AC180" s="46" t="s">
        <v>403</v>
      </c>
      <c r="AD180" s="46">
        <v>2005</v>
      </c>
      <c r="AE180" s="46" t="s">
        <v>1738</v>
      </c>
      <c r="AF180" s="46" t="s">
        <v>53</v>
      </c>
      <c r="AG180" s="46" t="s">
        <v>784</v>
      </c>
      <c r="AH180" s="46" t="s">
        <v>76</v>
      </c>
      <c r="AI180" s="124" t="str">
        <f t="shared" si="2"/>
        <v>Nohair, B., 2005</v>
      </c>
      <c r="AJ180" s="137"/>
      <c r="AK180" s="120" t="s">
        <v>815</v>
      </c>
      <c r="AL180" s="10"/>
      <c r="AM180" s="10"/>
      <c r="AN180" s="10"/>
      <c r="AO180" s="10"/>
    </row>
    <row r="181" spans="1:41" s="11" customFormat="1" x14ac:dyDescent="0.3">
      <c r="A181" s="46" t="s">
        <v>996</v>
      </c>
      <c r="B181" s="46">
        <v>1</v>
      </c>
      <c r="C181" s="46">
        <v>0.91</v>
      </c>
      <c r="D181" s="46">
        <v>200</v>
      </c>
      <c r="E181" s="46" t="s">
        <v>7</v>
      </c>
      <c r="F181" s="46" t="s">
        <v>9</v>
      </c>
      <c r="G181" s="46" t="s">
        <v>212</v>
      </c>
      <c r="H181" s="46" t="s">
        <v>9</v>
      </c>
      <c r="I181" s="46" t="s">
        <v>9</v>
      </c>
      <c r="J181" s="46" t="s">
        <v>33</v>
      </c>
      <c r="K181" s="46" t="s">
        <v>9</v>
      </c>
      <c r="L181" s="138">
        <v>11</v>
      </c>
      <c r="M181" s="46" t="s">
        <v>199</v>
      </c>
      <c r="N181" s="132">
        <v>3</v>
      </c>
      <c r="O181" s="46">
        <v>4</v>
      </c>
      <c r="P181" s="46">
        <v>573</v>
      </c>
      <c r="Q181" s="46" t="s">
        <v>1422</v>
      </c>
      <c r="R181" s="46">
        <v>2</v>
      </c>
      <c r="S181" s="46">
        <f>400+273</f>
        <v>673</v>
      </c>
      <c r="T181" s="46" t="s">
        <v>95</v>
      </c>
      <c r="U181" s="136">
        <v>53</v>
      </c>
      <c r="V181" s="46" t="s">
        <v>9</v>
      </c>
      <c r="W181" s="46">
        <v>18</v>
      </c>
      <c r="X181" s="46" t="s">
        <v>9</v>
      </c>
      <c r="Y181" s="46" t="s">
        <v>9</v>
      </c>
      <c r="Z181" s="46" t="s">
        <v>9</v>
      </c>
      <c r="AA181" s="46" t="s">
        <v>9</v>
      </c>
      <c r="AB181" s="46" t="s">
        <v>9</v>
      </c>
      <c r="AC181" s="46" t="s">
        <v>403</v>
      </c>
      <c r="AD181" s="46">
        <v>2005</v>
      </c>
      <c r="AE181" s="46" t="s">
        <v>1738</v>
      </c>
      <c r="AF181" s="46" t="s">
        <v>53</v>
      </c>
      <c r="AG181" s="46" t="s">
        <v>784</v>
      </c>
      <c r="AH181" s="46" t="s">
        <v>76</v>
      </c>
      <c r="AI181" s="124" t="str">
        <f t="shared" si="2"/>
        <v>Nohair, B., 2005</v>
      </c>
      <c r="AJ181" s="137"/>
      <c r="AK181" s="120" t="s">
        <v>815</v>
      </c>
      <c r="AL181" s="10"/>
      <c r="AM181" s="10"/>
      <c r="AN181" s="10"/>
      <c r="AO181" s="10"/>
    </row>
    <row r="182" spans="1:41" s="11" customFormat="1" x14ac:dyDescent="0.3">
      <c r="A182" s="46" t="s">
        <v>996</v>
      </c>
      <c r="B182" s="46">
        <v>1.5</v>
      </c>
      <c r="C182" s="46">
        <v>1.45</v>
      </c>
      <c r="D182" s="46">
        <v>200</v>
      </c>
      <c r="E182" s="46" t="s">
        <v>7</v>
      </c>
      <c r="F182" s="46" t="s">
        <v>9</v>
      </c>
      <c r="G182" s="46" t="s">
        <v>212</v>
      </c>
      <c r="H182" s="46" t="s">
        <v>9</v>
      </c>
      <c r="I182" s="46" t="s">
        <v>9</v>
      </c>
      <c r="J182" s="46" t="s">
        <v>33</v>
      </c>
      <c r="K182" s="46" t="s">
        <v>9</v>
      </c>
      <c r="L182" s="138">
        <v>11</v>
      </c>
      <c r="M182" s="46" t="s">
        <v>199</v>
      </c>
      <c r="N182" s="132">
        <v>3</v>
      </c>
      <c r="O182" s="46">
        <v>4</v>
      </c>
      <c r="P182" s="46">
        <v>573</v>
      </c>
      <c r="Q182" s="46" t="s">
        <v>1422</v>
      </c>
      <c r="R182" s="46">
        <v>2</v>
      </c>
      <c r="S182" s="46">
        <f>400+273</f>
        <v>673</v>
      </c>
      <c r="T182" s="46" t="s">
        <v>95</v>
      </c>
      <c r="U182" s="136">
        <v>47</v>
      </c>
      <c r="V182" s="46" t="s">
        <v>9</v>
      </c>
      <c r="W182" s="46">
        <v>20</v>
      </c>
      <c r="X182" s="46" t="s">
        <v>9</v>
      </c>
      <c r="Y182" s="46" t="s">
        <v>9</v>
      </c>
      <c r="Z182" s="46" t="s">
        <v>9</v>
      </c>
      <c r="AA182" s="46" t="s">
        <v>9</v>
      </c>
      <c r="AB182" s="46" t="s">
        <v>9</v>
      </c>
      <c r="AC182" s="46" t="s">
        <v>403</v>
      </c>
      <c r="AD182" s="46">
        <v>2005</v>
      </c>
      <c r="AE182" s="46" t="s">
        <v>1738</v>
      </c>
      <c r="AF182" s="46" t="s">
        <v>53</v>
      </c>
      <c r="AG182" s="46" t="s">
        <v>784</v>
      </c>
      <c r="AH182" s="46" t="s">
        <v>76</v>
      </c>
      <c r="AI182" s="124" t="str">
        <f t="shared" si="2"/>
        <v>Nohair, B., 2005</v>
      </c>
      <c r="AJ182" s="137"/>
      <c r="AK182" s="120" t="s">
        <v>815</v>
      </c>
      <c r="AL182" s="10"/>
      <c r="AM182" s="10"/>
      <c r="AN182" s="10"/>
      <c r="AO182" s="10"/>
    </row>
    <row r="183" spans="1:41" s="11" customFormat="1" x14ac:dyDescent="0.3">
      <c r="A183" s="46" t="s">
        <v>996</v>
      </c>
      <c r="B183" s="46">
        <v>1</v>
      </c>
      <c r="C183" s="46">
        <v>0.91</v>
      </c>
      <c r="D183" s="46">
        <v>200</v>
      </c>
      <c r="E183" s="46" t="s">
        <v>7</v>
      </c>
      <c r="F183" s="46" t="s">
        <v>9</v>
      </c>
      <c r="G183" s="46" t="s">
        <v>212</v>
      </c>
      <c r="H183" s="46" t="s">
        <v>9</v>
      </c>
      <c r="I183" s="46" t="s">
        <v>9</v>
      </c>
      <c r="J183" s="46" t="s">
        <v>33</v>
      </c>
      <c r="K183" s="46" t="s">
        <v>9</v>
      </c>
      <c r="L183" s="138">
        <v>11</v>
      </c>
      <c r="M183" s="46" t="s">
        <v>199</v>
      </c>
      <c r="N183" s="132">
        <v>3</v>
      </c>
      <c r="O183" s="46" t="s">
        <v>8</v>
      </c>
      <c r="P183" s="46" t="s">
        <v>8</v>
      </c>
      <c r="Q183" s="46" t="s">
        <v>1422</v>
      </c>
      <c r="R183" s="46">
        <v>2</v>
      </c>
      <c r="S183" s="46">
        <v>573</v>
      </c>
      <c r="T183" s="46" t="s">
        <v>95</v>
      </c>
      <c r="U183" s="136">
        <v>28</v>
      </c>
      <c r="V183" s="46" t="s">
        <v>9</v>
      </c>
      <c r="W183" s="46">
        <v>35</v>
      </c>
      <c r="X183" s="46" t="s">
        <v>9</v>
      </c>
      <c r="Y183" s="46" t="s">
        <v>9</v>
      </c>
      <c r="Z183" s="46" t="s">
        <v>9</v>
      </c>
      <c r="AA183" s="46" t="s">
        <v>9</v>
      </c>
      <c r="AB183" s="46" t="s">
        <v>9</v>
      </c>
      <c r="AC183" s="46" t="s">
        <v>403</v>
      </c>
      <c r="AD183" s="46">
        <v>2005</v>
      </c>
      <c r="AE183" s="46" t="s">
        <v>1738</v>
      </c>
      <c r="AF183" s="46" t="s">
        <v>53</v>
      </c>
      <c r="AG183" s="46" t="s">
        <v>784</v>
      </c>
      <c r="AH183" s="46" t="s">
        <v>76</v>
      </c>
      <c r="AI183" s="124" t="str">
        <f t="shared" si="2"/>
        <v>Nohair, B., 2005</v>
      </c>
      <c r="AJ183" s="120" t="s">
        <v>785</v>
      </c>
      <c r="AK183" s="120" t="s">
        <v>815</v>
      </c>
      <c r="AL183" s="10"/>
      <c r="AM183" s="10"/>
      <c r="AN183" s="10"/>
      <c r="AO183" s="10"/>
    </row>
    <row r="184" spans="1:41" s="11" customFormat="1" x14ac:dyDescent="0.3">
      <c r="A184" s="46" t="s">
        <v>996</v>
      </c>
      <c r="B184" s="46">
        <v>1</v>
      </c>
      <c r="C184" s="46">
        <v>0.91</v>
      </c>
      <c r="D184" s="46">
        <v>200</v>
      </c>
      <c r="E184" s="46" t="s">
        <v>7</v>
      </c>
      <c r="F184" s="46" t="s">
        <v>9</v>
      </c>
      <c r="G184" s="46" t="s">
        <v>212</v>
      </c>
      <c r="H184" s="46" t="s">
        <v>9</v>
      </c>
      <c r="I184" s="46" t="s">
        <v>9</v>
      </c>
      <c r="J184" s="46" t="s">
        <v>33</v>
      </c>
      <c r="K184" s="46" t="s">
        <v>9</v>
      </c>
      <c r="L184" s="138">
        <v>11</v>
      </c>
      <c r="M184" s="46" t="s">
        <v>199</v>
      </c>
      <c r="N184" s="132">
        <v>3</v>
      </c>
      <c r="O184" s="46" t="s">
        <v>8</v>
      </c>
      <c r="P184" s="46" t="s">
        <v>8</v>
      </c>
      <c r="Q184" s="46" t="s">
        <v>1422</v>
      </c>
      <c r="R184" s="46">
        <v>2</v>
      </c>
      <c r="S184" s="46">
        <v>773</v>
      </c>
      <c r="T184" s="46" t="s">
        <v>95</v>
      </c>
      <c r="U184" s="136">
        <v>12</v>
      </c>
      <c r="V184" s="46" t="s">
        <v>9</v>
      </c>
      <c r="W184" s="46">
        <v>78</v>
      </c>
      <c r="X184" s="46" t="s">
        <v>9</v>
      </c>
      <c r="Y184" s="46" t="s">
        <v>9</v>
      </c>
      <c r="Z184" s="46" t="s">
        <v>9</v>
      </c>
      <c r="AA184" s="46" t="s">
        <v>9</v>
      </c>
      <c r="AB184" s="46" t="s">
        <v>9</v>
      </c>
      <c r="AC184" s="46" t="s">
        <v>403</v>
      </c>
      <c r="AD184" s="46">
        <v>2005</v>
      </c>
      <c r="AE184" s="46" t="s">
        <v>1738</v>
      </c>
      <c r="AF184" s="46" t="s">
        <v>53</v>
      </c>
      <c r="AG184" s="46" t="s">
        <v>784</v>
      </c>
      <c r="AH184" s="46" t="s">
        <v>76</v>
      </c>
      <c r="AI184" s="124" t="str">
        <f t="shared" si="2"/>
        <v>Nohair, B., 2005</v>
      </c>
      <c r="AJ184" s="120" t="s">
        <v>786</v>
      </c>
      <c r="AK184" s="120" t="s">
        <v>815</v>
      </c>
      <c r="AL184" s="10"/>
      <c r="AM184" s="10"/>
      <c r="AN184" s="10"/>
      <c r="AO184" s="10"/>
    </row>
    <row r="185" spans="1:41" s="11" customFormat="1" x14ac:dyDescent="0.3">
      <c r="A185" s="46" t="s">
        <v>6</v>
      </c>
      <c r="B185" s="46">
        <v>0.3</v>
      </c>
      <c r="C185" s="46">
        <v>0.32</v>
      </c>
      <c r="D185" s="46">
        <v>9</v>
      </c>
      <c r="E185" s="46" t="s">
        <v>61</v>
      </c>
      <c r="F185" s="46" t="s">
        <v>9</v>
      </c>
      <c r="G185" s="46" t="s">
        <v>9</v>
      </c>
      <c r="H185" s="46" t="s">
        <v>9</v>
      </c>
      <c r="I185" s="46" t="s">
        <v>9</v>
      </c>
      <c r="J185" s="46" t="s">
        <v>33</v>
      </c>
      <c r="K185" s="46" t="s">
        <v>9</v>
      </c>
      <c r="L185" s="46" t="s">
        <v>9</v>
      </c>
      <c r="M185" s="46" t="s">
        <v>199</v>
      </c>
      <c r="N185" s="132">
        <v>8.1999999999999993</v>
      </c>
      <c r="O185" s="46">
        <v>4</v>
      </c>
      <c r="P185" s="46">
        <v>573</v>
      </c>
      <c r="Q185" s="46" t="s">
        <v>1422</v>
      </c>
      <c r="R185" s="46">
        <v>2</v>
      </c>
      <c r="S185" s="46">
        <f>400+273</f>
        <v>673</v>
      </c>
      <c r="T185" s="46" t="s">
        <v>95</v>
      </c>
      <c r="U185" s="136">
        <v>59</v>
      </c>
      <c r="V185" s="46" t="s">
        <v>9</v>
      </c>
      <c r="W185" s="46">
        <v>16</v>
      </c>
      <c r="X185" s="46" t="s">
        <v>9</v>
      </c>
      <c r="Y185" s="46" t="s">
        <v>9</v>
      </c>
      <c r="Z185" s="46" t="s">
        <v>9</v>
      </c>
      <c r="AA185" s="46" t="s">
        <v>9</v>
      </c>
      <c r="AB185" s="46" t="s">
        <v>9</v>
      </c>
      <c r="AC185" s="46" t="s">
        <v>403</v>
      </c>
      <c r="AD185" s="46">
        <v>2005</v>
      </c>
      <c r="AE185" s="46" t="s">
        <v>1738</v>
      </c>
      <c r="AF185" s="46" t="s">
        <v>53</v>
      </c>
      <c r="AG185" s="46" t="s">
        <v>784</v>
      </c>
      <c r="AH185" s="46" t="s">
        <v>76</v>
      </c>
      <c r="AI185" s="124" t="str">
        <f t="shared" si="2"/>
        <v>Nohair, B., 2005</v>
      </c>
      <c r="AJ185" s="137"/>
      <c r="AK185" s="120" t="s">
        <v>883</v>
      </c>
      <c r="AL185" s="10"/>
      <c r="AM185" s="10"/>
      <c r="AN185" s="10"/>
      <c r="AO185" s="10"/>
    </row>
    <row r="186" spans="1:41" s="11" customFormat="1" x14ac:dyDescent="0.3">
      <c r="A186" s="46" t="s">
        <v>6</v>
      </c>
      <c r="B186" s="46">
        <v>0.3</v>
      </c>
      <c r="C186" s="46">
        <v>0.3</v>
      </c>
      <c r="D186" s="46">
        <v>215</v>
      </c>
      <c r="E186" s="46" t="s">
        <v>22</v>
      </c>
      <c r="F186" s="46" t="s">
        <v>9</v>
      </c>
      <c r="G186" s="46" t="s">
        <v>9</v>
      </c>
      <c r="H186" s="46" t="s">
        <v>9</v>
      </c>
      <c r="I186" s="46" t="s">
        <v>9</v>
      </c>
      <c r="J186" s="46" t="s">
        <v>33</v>
      </c>
      <c r="K186" s="46" t="s">
        <v>9</v>
      </c>
      <c r="L186" s="46" t="s">
        <v>9</v>
      </c>
      <c r="M186" s="46" t="s">
        <v>199</v>
      </c>
      <c r="N186" s="132">
        <v>8.5</v>
      </c>
      <c r="O186" s="46">
        <v>4</v>
      </c>
      <c r="P186" s="46">
        <v>573</v>
      </c>
      <c r="Q186" s="46" t="s">
        <v>1422</v>
      </c>
      <c r="R186" s="46">
        <v>2</v>
      </c>
      <c r="S186" s="46">
        <f>400+273</f>
        <v>673</v>
      </c>
      <c r="T186" s="46" t="s">
        <v>95</v>
      </c>
      <c r="U186" s="136">
        <v>70</v>
      </c>
      <c r="V186" s="46" t="s">
        <v>9</v>
      </c>
      <c r="W186" s="46">
        <v>13</v>
      </c>
      <c r="X186" s="46" t="s">
        <v>9</v>
      </c>
      <c r="Y186" s="46" t="s">
        <v>9</v>
      </c>
      <c r="Z186" s="46" t="s">
        <v>9</v>
      </c>
      <c r="AA186" s="46" t="s">
        <v>9</v>
      </c>
      <c r="AB186" s="46" t="s">
        <v>9</v>
      </c>
      <c r="AC186" s="46" t="s">
        <v>403</v>
      </c>
      <c r="AD186" s="46">
        <v>2005</v>
      </c>
      <c r="AE186" s="46" t="s">
        <v>1738</v>
      </c>
      <c r="AF186" s="46" t="s">
        <v>53</v>
      </c>
      <c r="AG186" s="46" t="s">
        <v>784</v>
      </c>
      <c r="AH186" s="46" t="s">
        <v>76</v>
      </c>
      <c r="AI186" s="124" t="str">
        <f t="shared" si="2"/>
        <v>Nohair, B., 2005</v>
      </c>
      <c r="AJ186" s="137"/>
      <c r="AK186" s="120" t="s">
        <v>827</v>
      </c>
      <c r="AL186" s="10"/>
      <c r="AM186" s="10"/>
      <c r="AN186" s="10"/>
      <c r="AO186" s="10"/>
    </row>
    <row r="187" spans="1:41" s="11" customFormat="1" x14ac:dyDescent="0.3">
      <c r="A187" s="46" t="s">
        <v>6</v>
      </c>
      <c r="B187" s="46">
        <v>0.3</v>
      </c>
      <c r="C187" s="46">
        <v>0.38</v>
      </c>
      <c r="D187" s="46">
        <v>48</v>
      </c>
      <c r="E187" s="46" t="s">
        <v>37</v>
      </c>
      <c r="F187" s="46" t="s">
        <v>9</v>
      </c>
      <c r="G187" s="46" t="s">
        <v>9</v>
      </c>
      <c r="H187" s="46" t="s">
        <v>9</v>
      </c>
      <c r="I187" s="46" t="s">
        <v>9</v>
      </c>
      <c r="J187" s="46" t="s">
        <v>33</v>
      </c>
      <c r="K187" s="46" t="s">
        <v>9</v>
      </c>
      <c r="L187" s="46" t="s">
        <v>9</v>
      </c>
      <c r="M187" s="46" t="s">
        <v>199</v>
      </c>
      <c r="N187" s="132">
        <v>6</v>
      </c>
      <c r="O187" s="46">
        <v>4</v>
      </c>
      <c r="P187" s="46">
        <v>573</v>
      </c>
      <c r="Q187" s="46" t="s">
        <v>1422</v>
      </c>
      <c r="R187" s="46">
        <v>2</v>
      </c>
      <c r="S187" s="46">
        <f>400+273</f>
        <v>673</v>
      </c>
      <c r="T187" s="46" t="s">
        <v>29</v>
      </c>
      <c r="U187" s="136">
        <v>47</v>
      </c>
      <c r="V187" s="46" t="s">
        <v>9</v>
      </c>
      <c r="W187" s="46" t="s">
        <v>9</v>
      </c>
      <c r="X187" s="46" t="s">
        <v>9</v>
      </c>
      <c r="Y187" s="46" t="s">
        <v>9</v>
      </c>
      <c r="Z187" s="46" t="s">
        <v>9</v>
      </c>
      <c r="AA187" s="46">
        <v>20</v>
      </c>
      <c r="AB187" s="46" t="s">
        <v>9</v>
      </c>
      <c r="AC187" s="46" t="s">
        <v>403</v>
      </c>
      <c r="AD187" s="46">
        <v>2005</v>
      </c>
      <c r="AE187" s="46" t="s">
        <v>1738</v>
      </c>
      <c r="AF187" s="46" t="s">
        <v>53</v>
      </c>
      <c r="AG187" s="46" t="s">
        <v>784</v>
      </c>
      <c r="AH187" s="46" t="s">
        <v>76</v>
      </c>
      <c r="AI187" s="124" t="str">
        <f t="shared" si="2"/>
        <v>Nohair, B., 2005</v>
      </c>
      <c r="AJ187" s="137"/>
      <c r="AK187" s="120"/>
      <c r="AL187" s="10"/>
      <c r="AM187" s="10"/>
      <c r="AN187" s="10"/>
      <c r="AO187" s="10"/>
    </row>
    <row r="188" spans="1:41" s="11" customFormat="1" x14ac:dyDescent="0.3">
      <c r="A188" s="46" t="s">
        <v>6</v>
      </c>
      <c r="B188" s="46">
        <v>0.3</v>
      </c>
      <c r="C188" s="46">
        <v>0.3</v>
      </c>
      <c r="D188" s="46">
        <v>297</v>
      </c>
      <c r="E188" s="46" t="s">
        <v>213</v>
      </c>
      <c r="F188" s="46" t="s">
        <v>9</v>
      </c>
      <c r="G188" s="46" t="s">
        <v>9</v>
      </c>
      <c r="H188" s="46" t="s">
        <v>9</v>
      </c>
      <c r="I188" s="46" t="s">
        <v>9</v>
      </c>
      <c r="J188" s="46" t="s">
        <v>33</v>
      </c>
      <c r="K188" s="46" t="s">
        <v>9</v>
      </c>
      <c r="L188" s="46" t="s">
        <v>9</v>
      </c>
      <c r="M188" s="46" t="s">
        <v>199</v>
      </c>
      <c r="N188" s="132">
        <v>10</v>
      </c>
      <c r="O188" s="46">
        <v>4</v>
      </c>
      <c r="P188" s="46">
        <v>573</v>
      </c>
      <c r="Q188" s="46" t="s">
        <v>1422</v>
      </c>
      <c r="R188" s="46">
        <v>2</v>
      </c>
      <c r="S188" s="46">
        <v>573</v>
      </c>
      <c r="T188" s="46" t="s">
        <v>29</v>
      </c>
      <c r="U188" s="136">
        <v>38</v>
      </c>
      <c r="V188" s="46" t="s">
        <v>9</v>
      </c>
      <c r="W188" s="46" t="s">
        <v>9</v>
      </c>
      <c r="X188" s="46" t="s">
        <v>9</v>
      </c>
      <c r="Y188" s="46" t="s">
        <v>9</v>
      </c>
      <c r="Z188" s="46" t="s">
        <v>9</v>
      </c>
      <c r="AA188" s="46">
        <v>24</v>
      </c>
      <c r="AB188" s="46" t="s">
        <v>9</v>
      </c>
      <c r="AC188" s="46" t="s">
        <v>403</v>
      </c>
      <c r="AD188" s="46">
        <v>2005</v>
      </c>
      <c r="AE188" s="46" t="s">
        <v>1738</v>
      </c>
      <c r="AF188" s="46" t="s">
        <v>53</v>
      </c>
      <c r="AG188" s="46" t="s">
        <v>784</v>
      </c>
      <c r="AH188" s="46" t="s">
        <v>76</v>
      </c>
      <c r="AI188" s="124" t="str">
        <f t="shared" si="2"/>
        <v>Nohair, B., 2005</v>
      </c>
      <c r="AJ188" s="137"/>
      <c r="AK188" s="120" t="s">
        <v>904</v>
      </c>
      <c r="AL188" s="10"/>
      <c r="AM188" s="10"/>
      <c r="AN188" s="10"/>
      <c r="AO188" s="10"/>
    </row>
    <row r="189" spans="1:41" s="11" customFormat="1" x14ac:dyDescent="0.3">
      <c r="A189" s="46" t="s">
        <v>6</v>
      </c>
      <c r="B189" s="46">
        <v>0.3</v>
      </c>
      <c r="C189" s="46">
        <v>0.28000000000000003</v>
      </c>
      <c r="D189" s="46">
        <v>40</v>
      </c>
      <c r="E189" s="46" t="s">
        <v>94</v>
      </c>
      <c r="F189" s="46" t="s">
        <v>9</v>
      </c>
      <c r="G189" s="46" t="s">
        <v>9</v>
      </c>
      <c r="H189" s="46" t="s">
        <v>9</v>
      </c>
      <c r="I189" s="46" t="s">
        <v>9</v>
      </c>
      <c r="J189" s="46" t="s">
        <v>33</v>
      </c>
      <c r="K189" s="46" t="s">
        <v>9</v>
      </c>
      <c r="L189" s="46" t="s">
        <v>9</v>
      </c>
      <c r="M189" s="46" t="s">
        <v>199</v>
      </c>
      <c r="N189" s="132">
        <v>8.9</v>
      </c>
      <c r="O189" s="46">
        <v>4</v>
      </c>
      <c r="P189" s="46">
        <v>573</v>
      </c>
      <c r="Q189" s="46" t="s">
        <v>1422</v>
      </c>
      <c r="R189" s="46">
        <v>2</v>
      </c>
      <c r="S189" s="46">
        <v>673</v>
      </c>
      <c r="T189" s="46" t="s">
        <v>95</v>
      </c>
      <c r="U189" s="136">
        <v>26</v>
      </c>
      <c r="V189" s="46" t="s">
        <v>9</v>
      </c>
      <c r="W189" s="46">
        <v>35</v>
      </c>
      <c r="X189" s="46" t="s">
        <v>9</v>
      </c>
      <c r="Y189" s="46" t="s">
        <v>9</v>
      </c>
      <c r="Z189" s="46" t="s">
        <v>9</v>
      </c>
      <c r="AA189" s="46" t="s">
        <v>9</v>
      </c>
      <c r="AB189" s="46" t="s">
        <v>9</v>
      </c>
      <c r="AC189" s="46" t="s">
        <v>403</v>
      </c>
      <c r="AD189" s="46">
        <v>2005</v>
      </c>
      <c r="AE189" s="46" t="s">
        <v>1738</v>
      </c>
      <c r="AF189" s="46" t="s">
        <v>53</v>
      </c>
      <c r="AG189" s="46" t="s">
        <v>784</v>
      </c>
      <c r="AH189" s="46" t="s">
        <v>76</v>
      </c>
      <c r="AI189" s="124" t="str">
        <f t="shared" si="2"/>
        <v>Nohair, B., 2005</v>
      </c>
      <c r="AJ189" s="137"/>
      <c r="AK189" s="120" t="s">
        <v>840</v>
      </c>
      <c r="AL189" s="10"/>
      <c r="AM189" s="10"/>
      <c r="AN189" s="10"/>
      <c r="AO189" s="10"/>
    </row>
    <row r="190" spans="1:41" s="11" customFormat="1" x14ac:dyDescent="0.3">
      <c r="A190" s="46" t="s">
        <v>6</v>
      </c>
      <c r="B190" s="46">
        <v>0.3</v>
      </c>
      <c r="C190" s="46">
        <v>0.3</v>
      </c>
      <c r="D190" s="46">
        <v>127</v>
      </c>
      <c r="E190" s="46" t="s">
        <v>86</v>
      </c>
      <c r="F190" s="46" t="s">
        <v>9</v>
      </c>
      <c r="G190" s="46" t="s">
        <v>9</v>
      </c>
      <c r="H190" s="46" t="s">
        <v>9</v>
      </c>
      <c r="I190" s="46" t="s">
        <v>9</v>
      </c>
      <c r="J190" s="46" t="s">
        <v>33</v>
      </c>
      <c r="K190" s="46" t="s">
        <v>9</v>
      </c>
      <c r="L190" s="46" t="s">
        <v>9</v>
      </c>
      <c r="M190" s="46" t="s">
        <v>199</v>
      </c>
      <c r="N190" s="132">
        <v>6</v>
      </c>
      <c r="O190" s="46">
        <v>4</v>
      </c>
      <c r="P190" s="46">
        <v>573</v>
      </c>
      <c r="Q190" s="46" t="s">
        <v>1422</v>
      </c>
      <c r="R190" s="46">
        <v>2</v>
      </c>
      <c r="S190" s="46">
        <v>673</v>
      </c>
      <c r="T190" s="46" t="s">
        <v>29</v>
      </c>
      <c r="U190" s="136">
        <v>26</v>
      </c>
      <c r="V190" s="46" t="s">
        <v>9</v>
      </c>
      <c r="W190" s="46" t="s">
        <v>9</v>
      </c>
      <c r="X190" s="46" t="s">
        <v>9</v>
      </c>
      <c r="Y190" s="46" t="s">
        <v>9</v>
      </c>
      <c r="Z190" s="46" t="s">
        <v>9</v>
      </c>
      <c r="AA190" s="46">
        <v>36</v>
      </c>
      <c r="AB190" s="46" t="s">
        <v>9</v>
      </c>
      <c r="AC190" s="46" t="s">
        <v>403</v>
      </c>
      <c r="AD190" s="46">
        <v>2005</v>
      </c>
      <c r="AE190" s="46" t="s">
        <v>1738</v>
      </c>
      <c r="AF190" s="46" t="s">
        <v>53</v>
      </c>
      <c r="AG190" s="46" t="s">
        <v>784</v>
      </c>
      <c r="AH190" s="46" t="s">
        <v>76</v>
      </c>
      <c r="AI190" s="124" t="str">
        <f t="shared" si="2"/>
        <v>Nohair, B., 2005</v>
      </c>
      <c r="AJ190" s="137"/>
      <c r="AK190" s="120" t="s">
        <v>838</v>
      </c>
      <c r="AL190" s="10"/>
      <c r="AM190" s="10"/>
      <c r="AN190" s="10"/>
      <c r="AO190" s="10"/>
    </row>
    <row r="191" spans="1:41" s="11" customFormat="1" x14ac:dyDescent="0.3">
      <c r="A191" s="46" t="s">
        <v>6</v>
      </c>
      <c r="B191" s="46">
        <v>0.3</v>
      </c>
      <c r="C191" s="46">
        <v>0.31</v>
      </c>
      <c r="D191" s="46">
        <v>87</v>
      </c>
      <c r="E191" s="46" t="s">
        <v>582</v>
      </c>
      <c r="F191" s="46" t="s">
        <v>9</v>
      </c>
      <c r="G191" s="46" t="s">
        <v>9</v>
      </c>
      <c r="H191" s="46" t="s">
        <v>9</v>
      </c>
      <c r="I191" s="46" t="s">
        <v>9</v>
      </c>
      <c r="J191" s="46" t="s">
        <v>33</v>
      </c>
      <c r="K191" s="46" t="s">
        <v>9</v>
      </c>
      <c r="L191" s="46" t="s">
        <v>9</v>
      </c>
      <c r="M191" s="46" t="s">
        <v>199</v>
      </c>
      <c r="N191" s="46" t="s">
        <v>9</v>
      </c>
      <c r="O191" s="46">
        <v>4</v>
      </c>
      <c r="P191" s="46">
        <v>573</v>
      </c>
      <c r="Q191" s="46" t="s">
        <v>1422</v>
      </c>
      <c r="R191" s="46">
        <v>2</v>
      </c>
      <c r="S191" s="46">
        <v>673</v>
      </c>
      <c r="T191" s="46" t="s">
        <v>29</v>
      </c>
      <c r="U191" s="136">
        <v>29</v>
      </c>
      <c r="V191" s="46" t="s">
        <v>9</v>
      </c>
      <c r="W191" s="46" t="s">
        <v>9</v>
      </c>
      <c r="X191" s="46" t="s">
        <v>9</v>
      </c>
      <c r="Y191" s="46" t="s">
        <v>9</v>
      </c>
      <c r="Z191" s="46" t="s">
        <v>9</v>
      </c>
      <c r="AA191" s="46">
        <v>32</v>
      </c>
      <c r="AB191" s="46" t="s">
        <v>9</v>
      </c>
      <c r="AC191" s="46" t="s">
        <v>403</v>
      </c>
      <c r="AD191" s="46">
        <v>2005</v>
      </c>
      <c r="AE191" s="46" t="s">
        <v>1738</v>
      </c>
      <c r="AF191" s="46" t="s">
        <v>53</v>
      </c>
      <c r="AG191" s="46" t="s">
        <v>784</v>
      </c>
      <c r="AH191" s="46" t="s">
        <v>76</v>
      </c>
      <c r="AI191" s="124" t="str">
        <f t="shared" si="2"/>
        <v>Nohair, B., 2005</v>
      </c>
      <c r="AJ191" s="137"/>
      <c r="AK191" s="120"/>
      <c r="AL191" s="10"/>
      <c r="AM191" s="10"/>
      <c r="AN191" s="10"/>
      <c r="AO191" s="10"/>
    </row>
    <row r="192" spans="1:41" s="11" customFormat="1" x14ac:dyDescent="0.3">
      <c r="A192" s="46" t="s">
        <v>6</v>
      </c>
      <c r="B192" s="147">
        <v>1</v>
      </c>
      <c r="C192" s="46" t="s">
        <v>9</v>
      </c>
      <c r="D192" s="46" t="s">
        <v>9</v>
      </c>
      <c r="E192" s="46" t="s">
        <v>15</v>
      </c>
      <c r="F192" s="46" t="s">
        <v>221</v>
      </c>
      <c r="G192" s="46" t="s">
        <v>9</v>
      </c>
      <c r="H192" s="46">
        <v>973</v>
      </c>
      <c r="I192" s="46">
        <v>3</v>
      </c>
      <c r="J192" s="46" t="s">
        <v>24</v>
      </c>
      <c r="K192" s="46" t="s">
        <v>56</v>
      </c>
      <c r="L192" s="46" t="s">
        <v>9</v>
      </c>
      <c r="M192" s="46" t="s">
        <v>199</v>
      </c>
      <c r="N192" s="132">
        <v>6.6</v>
      </c>
      <c r="O192" s="46" t="s">
        <v>9</v>
      </c>
      <c r="P192" s="46" t="s">
        <v>9</v>
      </c>
      <c r="Q192" s="46" t="s">
        <v>1422</v>
      </c>
      <c r="R192" s="46">
        <v>1</v>
      </c>
      <c r="S192" s="46">
        <v>573</v>
      </c>
      <c r="T192" s="46" t="s">
        <v>95</v>
      </c>
      <c r="U192" s="136">
        <v>46.8</v>
      </c>
      <c r="V192" s="46" t="s">
        <v>9</v>
      </c>
      <c r="W192" s="46" t="s">
        <v>9</v>
      </c>
      <c r="X192" s="46" t="s">
        <v>9</v>
      </c>
      <c r="Y192" s="46" t="s">
        <v>9</v>
      </c>
      <c r="Z192" s="46" t="s">
        <v>9</v>
      </c>
      <c r="AA192" s="46" t="s">
        <v>9</v>
      </c>
      <c r="AB192" s="46" t="s">
        <v>9</v>
      </c>
      <c r="AC192" s="46" t="s">
        <v>1365</v>
      </c>
      <c r="AD192" s="46">
        <v>2005</v>
      </c>
      <c r="AE192" s="46" t="s">
        <v>218</v>
      </c>
      <c r="AF192" s="46" t="s">
        <v>219</v>
      </c>
      <c r="AG192" s="46" t="s">
        <v>220</v>
      </c>
      <c r="AH192" s="46" t="s">
        <v>45</v>
      </c>
      <c r="AI192" s="124" t="str">
        <f t="shared" si="2"/>
        <v>Araya, P., 2005</v>
      </c>
      <c r="AJ192" s="135"/>
      <c r="AK192" s="120" t="s">
        <v>905</v>
      </c>
      <c r="AL192" s="10"/>
      <c r="AM192" s="10"/>
      <c r="AN192" s="10"/>
      <c r="AO192" s="10"/>
    </row>
    <row r="193" spans="1:41" s="11" customFormat="1" x14ac:dyDescent="0.3">
      <c r="A193" s="46" t="s">
        <v>6</v>
      </c>
      <c r="B193" s="147">
        <v>1</v>
      </c>
      <c r="C193" s="46" t="s">
        <v>9</v>
      </c>
      <c r="D193" s="46" t="s">
        <v>9</v>
      </c>
      <c r="E193" s="46" t="s">
        <v>7</v>
      </c>
      <c r="F193" s="46" t="s">
        <v>223</v>
      </c>
      <c r="G193" s="46" t="s">
        <v>9</v>
      </c>
      <c r="H193" s="46" t="s">
        <v>9</v>
      </c>
      <c r="I193" s="46" t="s">
        <v>9</v>
      </c>
      <c r="J193" s="46" t="s">
        <v>24</v>
      </c>
      <c r="K193" s="46" t="s">
        <v>56</v>
      </c>
      <c r="L193" s="46" t="s">
        <v>9</v>
      </c>
      <c r="M193" s="46" t="s">
        <v>199</v>
      </c>
      <c r="N193" s="132">
        <v>3</v>
      </c>
      <c r="O193" s="46" t="s">
        <v>9</v>
      </c>
      <c r="P193" s="46" t="s">
        <v>9</v>
      </c>
      <c r="Q193" s="46" t="s">
        <v>1422</v>
      </c>
      <c r="R193" s="46">
        <v>1</v>
      </c>
      <c r="S193" s="46">
        <v>573</v>
      </c>
      <c r="T193" s="46" t="s">
        <v>95</v>
      </c>
      <c r="U193" s="136">
        <v>31.7</v>
      </c>
      <c r="V193" s="46" t="s">
        <v>9</v>
      </c>
      <c r="W193" s="46" t="s">
        <v>9</v>
      </c>
      <c r="X193" s="46" t="s">
        <v>9</v>
      </c>
      <c r="Y193" s="46" t="s">
        <v>9</v>
      </c>
      <c r="Z193" s="46" t="s">
        <v>9</v>
      </c>
      <c r="AA193" s="46" t="s">
        <v>9</v>
      </c>
      <c r="AB193" s="46" t="s">
        <v>9</v>
      </c>
      <c r="AC193" s="46" t="s">
        <v>1365</v>
      </c>
      <c r="AD193" s="46">
        <v>2005</v>
      </c>
      <c r="AE193" s="46" t="s">
        <v>218</v>
      </c>
      <c r="AF193" s="46" t="s">
        <v>219</v>
      </c>
      <c r="AG193" s="46" t="s">
        <v>220</v>
      </c>
      <c r="AH193" s="46" t="s">
        <v>45</v>
      </c>
      <c r="AI193" s="124" t="str">
        <f t="shared" si="2"/>
        <v>Araya, P., 2005</v>
      </c>
      <c r="AJ193" s="135"/>
      <c r="AK193" s="120" t="s">
        <v>815</v>
      </c>
      <c r="AL193" s="10"/>
      <c r="AM193" s="10"/>
      <c r="AN193" s="10"/>
      <c r="AO193" s="10"/>
    </row>
    <row r="194" spans="1:41" s="11" customFormat="1" x14ac:dyDescent="0.3">
      <c r="A194" s="46" t="s">
        <v>6</v>
      </c>
      <c r="B194" s="147">
        <v>1</v>
      </c>
      <c r="C194" s="46" t="s">
        <v>9</v>
      </c>
      <c r="D194" s="46" t="s">
        <v>9</v>
      </c>
      <c r="E194" s="46" t="s">
        <v>7</v>
      </c>
      <c r="F194" s="46" t="s">
        <v>222</v>
      </c>
      <c r="G194" s="46" t="s">
        <v>9</v>
      </c>
      <c r="H194" s="46" t="s">
        <v>9</v>
      </c>
      <c r="I194" s="46" t="s">
        <v>9</v>
      </c>
      <c r="J194" s="46" t="s">
        <v>28</v>
      </c>
      <c r="K194" s="46" t="s">
        <v>90</v>
      </c>
      <c r="L194" s="46" t="s">
        <v>9</v>
      </c>
      <c r="M194" s="46" t="s">
        <v>199</v>
      </c>
      <c r="N194" s="132">
        <v>3</v>
      </c>
      <c r="O194" s="46" t="s">
        <v>9</v>
      </c>
      <c r="P194" s="46" t="s">
        <v>9</v>
      </c>
      <c r="Q194" s="46" t="s">
        <v>1422</v>
      </c>
      <c r="R194" s="46">
        <v>1</v>
      </c>
      <c r="S194" s="46">
        <v>573</v>
      </c>
      <c r="T194" s="46" t="s">
        <v>95</v>
      </c>
      <c r="U194" s="136">
        <v>30.1</v>
      </c>
      <c r="V194" s="46" t="s">
        <v>9</v>
      </c>
      <c r="W194" s="46" t="s">
        <v>9</v>
      </c>
      <c r="X194" s="46" t="s">
        <v>9</v>
      </c>
      <c r="Y194" s="46" t="s">
        <v>9</v>
      </c>
      <c r="Z194" s="46" t="s">
        <v>9</v>
      </c>
      <c r="AA194" s="46" t="s">
        <v>9</v>
      </c>
      <c r="AB194" s="46" t="s">
        <v>9</v>
      </c>
      <c r="AC194" s="46" t="s">
        <v>1365</v>
      </c>
      <c r="AD194" s="46">
        <v>2005</v>
      </c>
      <c r="AE194" s="46" t="s">
        <v>218</v>
      </c>
      <c r="AF194" s="46" t="s">
        <v>219</v>
      </c>
      <c r="AG194" s="46" t="s">
        <v>220</v>
      </c>
      <c r="AH194" s="46" t="s">
        <v>45</v>
      </c>
      <c r="AI194" s="124" t="str">
        <f t="shared" ref="AI194:AI257" si="3">AE194&amp;", "&amp;AD194</f>
        <v>Araya, P., 2005</v>
      </c>
      <c r="AJ194" s="135"/>
      <c r="AK194" s="120" t="s">
        <v>815</v>
      </c>
      <c r="AL194" s="10"/>
      <c r="AM194" s="10"/>
      <c r="AN194" s="10"/>
      <c r="AO194" s="10"/>
    </row>
    <row r="195" spans="1:41" s="11" customFormat="1" ht="27.6" x14ac:dyDescent="0.3">
      <c r="A195" s="46" t="s">
        <v>6</v>
      </c>
      <c r="B195" s="46">
        <v>8</v>
      </c>
      <c r="C195" s="140">
        <v>7.8</v>
      </c>
      <c r="D195" s="46" t="s">
        <v>9</v>
      </c>
      <c r="E195" s="46" t="s">
        <v>63</v>
      </c>
      <c r="F195" s="46" t="s">
        <v>791</v>
      </c>
      <c r="G195" s="46" t="s">
        <v>9</v>
      </c>
      <c r="H195" s="46" t="s">
        <v>9</v>
      </c>
      <c r="I195" s="46" t="s">
        <v>9</v>
      </c>
      <c r="J195" s="46" t="s">
        <v>24</v>
      </c>
      <c r="K195" s="46" t="s">
        <v>1016</v>
      </c>
      <c r="L195" s="46" t="s">
        <v>9</v>
      </c>
      <c r="M195" s="46" t="s">
        <v>199</v>
      </c>
      <c r="N195" s="46">
        <v>7</v>
      </c>
      <c r="O195" s="46" t="s">
        <v>9</v>
      </c>
      <c r="P195" s="46" t="s">
        <v>9</v>
      </c>
      <c r="Q195" s="46" t="s">
        <v>1422</v>
      </c>
      <c r="R195" s="46">
        <v>12</v>
      </c>
      <c r="S195" s="46">
        <v>523</v>
      </c>
      <c r="T195" s="46" t="s">
        <v>29</v>
      </c>
      <c r="U195" s="136" t="s">
        <v>9</v>
      </c>
      <c r="V195" s="46" t="s">
        <v>9</v>
      </c>
      <c r="W195" s="46" t="s">
        <v>9</v>
      </c>
      <c r="X195" s="46" t="s">
        <v>9</v>
      </c>
      <c r="Y195" s="46">
        <v>200</v>
      </c>
      <c r="Z195" s="46" t="s">
        <v>9</v>
      </c>
      <c r="AA195" s="46">
        <v>100</v>
      </c>
      <c r="AB195" s="46" t="s">
        <v>9</v>
      </c>
      <c r="AC195" s="46" t="s">
        <v>1380</v>
      </c>
      <c r="AD195" s="46">
        <v>2005</v>
      </c>
      <c r="AE195" s="46" t="s">
        <v>1576</v>
      </c>
      <c r="AF195" s="46" t="s">
        <v>39</v>
      </c>
      <c r="AG195" s="46" t="s">
        <v>790</v>
      </c>
      <c r="AH195" s="46" t="s">
        <v>425</v>
      </c>
      <c r="AI195" s="124" t="str">
        <f t="shared" si="3"/>
        <v>Amorim, C., 2005</v>
      </c>
      <c r="AJ195" s="120" t="s">
        <v>466</v>
      </c>
      <c r="AK195" s="120"/>
      <c r="AL195" s="10"/>
      <c r="AM195" s="10"/>
      <c r="AN195" s="10"/>
      <c r="AO195" s="10"/>
    </row>
    <row r="196" spans="1:41" s="11" customFormat="1" ht="27.6" x14ac:dyDescent="0.3">
      <c r="A196" s="46" t="s">
        <v>6</v>
      </c>
      <c r="B196" s="46">
        <v>8</v>
      </c>
      <c r="C196" s="140">
        <v>8.5</v>
      </c>
      <c r="D196" s="46" t="s">
        <v>9</v>
      </c>
      <c r="E196" s="46" t="s">
        <v>63</v>
      </c>
      <c r="F196" s="46" t="s">
        <v>792</v>
      </c>
      <c r="G196" s="46" t="s">
        <v>9</v>
      </c>
      <c r="H196" s="46" t="s">
        <v>9</v>
      </c>
      <c r="I196" s="46" t="s">
        <v>9</v>
      </c>
      <c r="J196" s="46" t="s">
        <v>24</v>
      </c>
      <c r="K196" s="46" t="s">
        <v>1016</v>
      </c>
      <c r="L196" s="46" t="s">
        <v>9</v>
      </c>
      <c r="M196" s="46" t="s">
        <v>199</v>
      </c>
      <c r="N196" s="46">
        <v>7</v>
      </c>
      <c r="O196" s="46" t="s">
        <v>9</v>
      </c>
      <c r="P196" s="46" t="s">
        <v>9</v>
      </c>
      <c r="Q196" s="46" t="s">
        <v>1422</v>
      </c>
      <c r="R196" s="46">
        <v>12</v>
      </c>
      <c r="S196" s="46">
        <v>523</v>
      </c>
      <c r="T196" s="46" t="s">
        <v>29</v>
      </c>
      <c r="U196" s="136" t="s">
        <v>9</v>
      </c>
      <c r="V196" s="46" t="s">
        <v>9</v>
      </c>
      <c r="W196" s="46" t="s">
        <v>9</v>
      </c>
      <c r="X196" s="46" t="s">
        <v>9</v>
      </c>
      <c r="Y196" s="46">
        <v>250</v>
      </c>
      <c r="Z196" s="46" t="s">
        <v>9</v>
      </c>
      <c r="AA196" s="46">
        <v>80</v>
      </c>
      <c r="AB196" s="46" t="s">
        <v>9</v>
      </c>
      <c r="AC196" s="46" t="s">
        <v>1380</v>
      </c>
      <c r="AD196" s="46">
        <v>2005</v>
      </c>
      <c r="AE196" s="46" t="s">
        <v>1576</v>
      </c>
      <c r="AF196" s="46" t="s">
        <v>39</v>
      </c>
      <c r="AG196" s="46" t="s">
        <v>790</v>
      </c>
      <c r="AH196" s="46" t="s">
        <v>425</v>
      </c>
      <c r="AI196" s="124" t="str">
        <f t="shared" si="3"/>
        <v>Amorim, C., 2005</v>
      </c>
      <c r="AJ196" s="120" t="s">
        <v>466</v>
      </c>
      <c r="AK196" s="120"/>
      <c r="AL196" s="10"/>
      <c r="AM196" s="10"/>
      <c r="AN196" s="10"/>
      <c r="AO196" s="10"/>
    </row>
    <row r="197" spans="1:41" s="11" customFormat="1" ht="27.6" x14ac:dyDescent="0.3">
      <c r="A197" s="46" t="s">
        <v>6</v>
      </c>
      <c r="B197" s="46">
        <v>8</v>
      </c>
      <c r="C197" s="140">
        <v>8.6999999999999993</v>
      </c>
      <c r="D197" s="46" t="s">
        <v>9</v>
      </c>
      <c r="E197" s="46" t="s">
        <v>63</v>
      </c>
      <c r="F197" s="46" t="s">
        <v>793</v>
      </c>
      <c r="G197" s="46" t="s">
        <v>906</v>
      </c>
      <c r="H197" s="46" t="s">
        <v>9</v>
      </c>
      <c r="I197" s="46" t="s">
        <v>9</v>
      </c>
      <c r="J197" s="46" t="s">
        <v>24</v>
      </c>
      <c r="K197" s="46" t="s">
        <v>1016</v>
      </c>
      <c r="L197" s="46" t="s">
        <v>9</v>
      </c>
      <c r="M197" s="46" t="s">
        <v>199</v>
      </c>
      <c r="N197" s="46">
        <v>7</v>
      </c>
      <c r="O197" s="46" t="s">
        <v>9</v>
      </c>
      <c r="P197" s="46" t="s">
        <v>9</v>
      </c>
      <c r="Q197" s="46" t="s">
        <v>1422</v>
      </c>
      <c r="R197" s="46">
        <v>12</v>
      </c>
      <c r="S197" s="46">
        <v>523</v>
      </c>
      <c r="T197" s="46" t="s">
        <v>29</v>
      </c>
      <c r="U197" s="136" t="s">
        <v>9</v>
      </c>
      <c r="V197" s="46" t="s">
        <v>9</v>
      </c>
      <c r="W197" s="46" t="s">
        <v>9</v>
      </c>
      <c r="X197" s="46" t="s">
        <v>9</v>
      </c>
      <c r="Y197" s="46">
        <v>230</v>
      </c>
      <c r="Z197" s="46" t="s">
        <v>9</v>
      </c>
      <c r="AA197" s="46">
        <v>130</v>
      </c>
      <c r="AB197" s="46" t="s">
        <v>9</v>
      </c>
      <c r="AC197" s="46" t="s">
        <v>1380</v>
      </c>
      <c r="AD197" s="46">
        <v>2005</v>
      </c>
      <c r="AE197" s="46" t="s">
        <v>1576</v>
      </c>
      <c r="AF197" s="46" t="s">
        <v>39</v>
      </c>
      <c r="AG197" s="46" t="s">
        <v>790</v>
      </c>
      <c r="AH197" s="46" t="s">
        <v>425</v>
      </c>
      <c r="AI197" s="124" t="str">
        <f t="shared" si="3"/>
        <v>Amorim, C., 2005</v>
      </c>
      <c r="AJ197" s="120" t="s">
        <v>466</v>
      </c>
      <c r="AK197" s="120"/>
      <c r="AL197" s="10"/>
      <c r="AM197" s="10"/>
      <c r="AN197" s="10"/>
      <c r="AO197" s="10"/>
    </row>
    <row r="198" spans="1:41" s="11" customFormat="1" x14ac:dyDescent="0.3">
      <c r="A198" s="46" t="s">
        <v>6</v>
      </c>
      <c r="B198" s="46">
        <v>1</v>
      </c>
      <c r="C198" s="140" t="s">
        <v>9</v>
      </c>
      <c r="D198" s="46" t="s">
        <v>9</v>
      </c>
      <c r="E198" s="46" t="s">
        <v>7</v>
      </c>
      <c r="F198" s="46" t="s">
        <v>796</v>
      </c>
      <c r="G198" s="46" t="s">
        <v>9</v>
      </c>
      <c r="H198" s="46" t="s">
        <v>9</v>
      </c>
      <c r="I198" s="46" t="s">
        <v>9</v>
      </c>
      <c r="J198" s="46" t="s">
        <v>28</v>
      </c>
      <c r="K198" s="46" t="s">
        <v>51</v>
      </c>
      <c r="L198" s="46" t="s">
        <v>9</v>
      </c>
      <c r="M198" s="46" t="s">
        <v>199</v>
      </c>
      <c r="N198" s="132">
        <v>3</v>
      </c>
      <c r="O198" s="46">
        <v>4</v>
      </c>
      <c r="P198" s="46">
        <v>673</v>
      </c>
      <c r="Q198" s="46" t="s">
        <v>1422</v>
      </c>
      <c r="R198" s="46">
        <v>1</v>
      </c>
      <c r="S198" s="46">
        <v>573</v>
      </c>
      <c r="T198" s="46" t="s">
        <v>95</v>
      </c>
      <c r="U198" s="136" t="s">
        <v>9</v>
      </c>
      <c r="V198" s="46" t="s">
        <v>9</v>
      </c>
      <c r="W198" s="46">
        <v>67</v>
      </c>
      <c r="X198" s="46" t="s">
        <v>9</v>
      </c>
      <c r="Y198" s="46" t="s">
        <v>9</v>
      </c>
      <c r="Z198" s="46" t="s">
        <v>9</v>
      </c>
      <c r="AA198" s="46">
        <v>40</v>
      </c>
      <c r="AB198" s="46" t="s">
        <v>9</v>
      </c>
      <c r="AC198" s="46" t="s">
        <v>1368</v>
      </c>
      <c r="AD198" s="46">
        <v>2005</v>
      </c>
      <c r="AE198" s="46" t="s">
        <v>1889</v>
      </c>
      <c r="AF198" s="46" t="s">
        <v>794</v>
      </c>
      <c r="AG198" s="46" t="s">
        <v>795</v>
      </c>
      <c r="AH198" s="46" t="s">
        <v>76</v>
      </c>
      <c r="AI198" s="124" t="str">
        <f t="shared" si="3"/>
        <v>Marín-Astorga, N., 2005</v>
      </c>
      <c r="AJ198" s="120" t="s">
        <v>907</v>
      </c>
      <c r="AK198" s="120" t="s">
        <v>815</v>
      </c>
      <c r="AL198" s="10"/>
      <c r="AM198" s="10"/>
      <c r="AN198" s="10"/>
      <c r="AO198" s="10"/>
    </row>
    <row r="199" spans="1:41" s="11" customFormat="1" ht="27.6" x14ac:dyDescent="0.3">
      <c r="A199" s="46" t="s">
        <v>6</v>
      </c>
      <c r="B199" s="46">
        <v>2</v>
      </c>
      <c r="C199" s="140" t="s">
        <v>9</v>
      </c>
      <c r="D199" s="46">
        <v>65</v>
      </c>
      <c r="E199" s="46" t="s">
        <v>22</v>
      </c>
      <c r="F199" s="46" t="s">
        <v>469</v>
      </c>
      <c r="G199" s="46" t="s">
        <v>9</v>
      </c>
      <c r="H199" s="46" t="s">
        <v>9</v>
      </c>
      <c r="I199" s="46" t="s">
        <v>9</v>
      </c>
      <c r="J199" s="46" t="s">
        <v>74</v>
      </c>
      <c r="K199" s="46" t="s">
        <v>56</v>
      </c>
      <c r="L199" s="143">
        <v>10.6</v>
      </c>
      <c r="M199" s="46" t="s">
        <v>89</v>
      </c>
      <c r="N199" s="132">
        <v>8.5</v>
      </c>
      <c r="O199" s="46">
        <v>1</v>
      </c>
      <c r="P199" s="46">
        <v>873</v>
      </c>
      <c r="Q199" s="46" t="s">
        <v>1422</v>
      </c>
      <c r="R199" s="46">
        <v>3</v>
      </c>
      <c r="S199" s="46">
        <v>673</v>
      </c>
      <c r="T199" s="46" t="s">
        <v>17</v>
      </c>
      <c r="U199" s="136">
        <v>19.7</v>
      </c>
      <c r="V199" s="46" t="s">
        <v>9</v>
      </c>
      <c r="W199" s="46">
        <v>57</v>
      </c>
      <c r="X199" s="46" t="s">
        <v>9</v>
      </c>
      <c r="Y199" s="46" t="s">
        <v>9</v>
      </c>
      <c r="Z199" s="46" t="s">
        <v>9</v>
      </c>
      <c r="AA199" s="46" t="s">
        <v>9</v>
      </c>
      <c r="AB199" s="46" t="s">
        <v>9</v>
      </c>
      <c r="AC199" s="46" t="s">
        <v>1365</v>
      </c>
      <c r="AD199" s="46">
        <v>2005</v>
      </c>
      <c r="AE199" s="46" t="s">
        <v>468</v>
      </c>
      <c r="AF199" s="46" t="s">
        <v>731</v>
      </c>
      <c r="AG199" s="46" t="s">
        <v>533</v>
      </c>
      <c r="AH199" s="46" t="s">
        <v>467</v>
      </c>
      <c r="AI199" s="124" t="str">
        <f t="shared" si="3"/>
        <v>Demoulin, O., 2005</v>
      </c>
      <c r="AJ199" s="120" t="s">
        <v>908</v>
      </c>
      <c r="AK199" s="120" t="s">
        <v>827</v>
      </c>
      <c r="AL199" s="10"/>
      <c r="AM199" s="10"/>
      <c r="AN199" s="10"/>
      <c r="AO199" s="10"/>
    </row>
    <row r="200" spans="1:41" s="11" customFormat="1" ht="27.6" x14ac:dyDescent="0.3">
      <c r="A200" s="46" t="s">
        <v>6</v>
      </c>
      <c r="B200" s="46">
        <v>2</v>
      </c>
      <c r="C200" s="140" t="s">
        <v>9</v>
      </c>
      <c r="D200" s="46">
        <v>65</v>
      </c>
      <c r="E200" s="46" t="s">
        <v>22</v>
      </c>
      <c r="F200" s="46" t="s">
        <v>469</v>
      </c>
      <c r="G200" s="46" t="s">
        <v>9</v>
      </c>
      <c r="H200" s="46" t="s">
        <v>9</v>
      </c>
      <c r="I200" s="46" t="s">
        <v>9</v>
      </c>
      <c r="J200" s="46" t="s">
        <v>74</v>
      </c>
      <c r="K200" s="46" t="s">
        <v>56</v>
      </c>
      <c r="L200" s="143">
        <v>10.6</v>
      </c>
      <c r="M200" s="46" t="s">
        <v>89</v>
      </c>
      <c r="N200" s="132">
        <v>8.5</v>
      </c>
      <c r="O200" s="46">
        <v>3</v>
      </c>
      <c r="P200" s="46">
        <v>873</v>
      </c>
      <c r="Q200" s="46" t="s">
        <v>1422</v>
      </c>
      <c r="R200" s="46">
        <v>3</v>
      </c>
      <c r="S200" s="46">
        <v>673</v>
      </c>
      <c r="T200" s="46" t="s">
        <v>17</v>
      </c>
      <c r="U200" s="136">
        <v>16.3</v>
      </c>
      <c r="V200" s="46" t="s">
        <v>9</v>
      </c>
      <c r="W200" s="46">
        <v>69</v>
      </c>
      <c r="X200" s="46" t="s">
        <v>9</v>
      </c>
      <c r="Y200" s="46" t="s">
        <v>9</v>
      </c>
      <c r="Z200" s="46" t="s">
        <v>9</v>
      </c>
      <c r="AA200" s="46" t="s">
        <v>9</v>
      </c>
      <c r="AB200" s="46" t="s">
        <v>9</v>
      </c>
      <c r="AC200" s="46" t="s">
        <v>1365</v>
      </c>
      <c r="AD200" s="46">
        <v>2005</v>
      </c>
      <c r="AE200" s="46" t="s">
        <v>468</v>
      </c>
      <c r="AF200" s="46" t="s">
        <v>731</v>
      </c>
      <c r="AG200" s="46" t="s">
        <v>533</v>
      </c>
      <c r="AH200" s="46" t="s">
        <v>467</v>
      </c>
      <c r="AI200" s="124" t="str">
        <f t="shared" si="3"/>
        <v>Demoulin, O., 2005</v>
      </c>
      <c r="AJ200" s="120" t="s">
        <v>908</v>
      </c>
      <c r="AK200" s="120" t="s">
        <v>827</v>
      </c>
      <c r="AL200" s="10"/>
      <c r="AM200" s="10"/>
      <c r="AN200" s="10"/>
      <c r="AO200" s="10"/>
    </row>
    <row r="201" spans="1:41" s="11" customFormat="1" ht="27.6" x14ac:dyDescent="0.3">
      <c r="A201" s="46" t="s">
        <v>6</v>
      </c>
      <c r="B201" s="46">
        <v>2</v>
      </c>
      <c r="C201" s="140" t="s">
        <v>9</v>
      </c>
      <c r="D201" s="46">
        <v>65</v>
      </c>
      <c r="E201" s="46" t="s">
        <v>22</v>
      </c>
      <c r="F201" s="46" t="s">
        <v>469</v>
      </c>
      <c r="G201" s="46" t="s">
        <v>9</v>
      </c>
      <c r="H201" s="46" t="s">
        <v>9</v>
      </c>
      <c r="I201" s="46" t="s">
        <v>9</v>
      </c>
      <c r="J201" s="46" t="s">
        <v>74</v>
      </c>
      <c r="K201" s="46" t="s">
        <v>56</v>
      </c>
      <c r="L201" s="143">
        <v>10.6</v>
      </c>
      <c r="M201" s="46" t="s">
        <v>89</v>
      </c>
      <c r="N201" s="132">
        <v>8.5</v>
      </c>
      <c r="O201" s="46">
        <v>24</v>
      </c>
      <c r="P201" s="46">
        <v>873</v>
      </c>
      <c r="Q201" s="46" t="s">
        <v>1422</v>
      </c>
      <c r="R201" s="46">
        <v>3</v>
      </c>
      <c r="S201" s="46">
        <v>673</v>
      </c>
      <c r="T201" s="46" t="s">
        <v>17</v>
      </c>
      <c r="U201" s="136">
        <v>12.5</v>
      </c>
      <c r="V201" s="46" t="s">
        <v>9</v>
      </c>
      <c r="W201" s="46">
        <v>90</v>
      </c>
      <c r="X201" s="46" t="s">
        <v>9</v>
      </c>
      <c r="Y201" s="46" t="s">
        <v>9</v>
      </c>
      <c r="Z201" s="46" t="s">
        <v>9</v>
      </c>
      <c r="AA201" s="46" t="s">
        <v>9</v>
      </c>
      <c r="AB201" s="46" t="s">
        <v>9</v>
      </c>
      <c r="AC201" s="46" t="s">
        <v>1365</v>
      </c>
      <c r="AD201" s="46">
        <v>2005</v>
      </c>
      <c r="AE201" s="46" t="s">
        <v>468</v>
      </c>
      <c r="AF201" s="46" t="s">
        <v>731</v>
      </c>
      <c r="AG201" s="46" t="s">
        <v>533</v>
      </c>
      <c r="AH201" s="46" t="s">
        <v>467</v>
      </c>
      <c r="AI201" s="124" t="str">
        <f t="shared" si="3"/>
        <v>Demoulin, O., 2005</v>
      </c>
      <c r="AJ201" s="120" t="s">
        <v>908</v>
      </c>
      <c r="AK201" s="120" t="s">
        <v>827</v>
      </c>
      <c r="AL201" s="10"/>
      <c r="AM201" s="10"/>
      <c r="AN201" s="10"/>
      <c r="AO201" s="10"/>
    </row>
    <row r="202" spans="1:41" s="11" customFormat="1" ht="27.6" x14ac:dyDescent="0.3">
      <c r="A202" s="46" t="s">
        <v>6</v>
      </c>
      <c r="B202" s="46">
        <v>0.5</v>
      </c>
      <c r="C202" s="140" t="s">
        <v>9</v>
      </c>
      <c r="D202" s="46">
        <v>65</v>
      </c>
      <c r="E202" s="46" t="s">
        <v>22</v>
      </c>
      <c r="F202" s="46" t="s">
        <v>469</v>
      </c>
      <c r="G202" s="46" t="s">
        <v>9</v>
      </c>
      <c r="H202" s="46" t="s">
        <v>9</v>
      </c>
      <c r="I202" s="46" t="s">
        <v>9</v>
      </c>
      <c r="J202" s="46" t="s">
        <v>74</v>
      </c>
      <c r="K202" s="46" t="s">
        <v>56</v>
      </c>
      <c r="L202" s="143">
        <v>10.6</v>
      </c>
      <c r="M202" s="46" t="s">
        <v>89</v>
      </c>
      <c r="N202" s="132">
        <v>8.5</v>
      </c>
      <c r="O202" s="46">
        <v>3</v>
      </c>
      <c r="P202" s="46">
        <v>873</v>
      </c>
      <c r="Q202" s="46" t="s">
        <v>1422</v>
      </c>
      <c r="R202" s="46">
        <v>3</v>
      </c>
      <c r="S202" s="46">
        <v>673</v>
      </c>
      <c r="T202" s="46" t="s">
        <v>17</v>
      </c>
      <c r="U202" s="136">
        <v>41.1</v>
      </c>
      <c r="V202" s="46" t="s">
        <v>9</v>
      </c>
      <c r="W202" s="46">
        <v>27</v>
      </c>
      <c r="X202" s="46" t="s">
        <v>9</v>
      </c>
      <c r="Y202" s="46" t="s">
        <v>9</v>
      </c>
      <c r="Z202" s="46" t="s">
        <v>9</v>
      </c>
      <c r="AA202" s="46" t="s">
        <v>9</v>
      </c>
      <c r="AB202" s="46" t="s">
        <v>9</v>
      </c>
      <c r="AC202" s="46" t="s">
        <v>1365</v>
      </c>
      <c r="AD202" s="46">
        <v>2005</v>
      </c>
      <c r="AE202" s="46" t="s">
        <v>468</v>
      </c>
      <c r="AF202" s="46" t="s">
        <v>731</v>
      </c>
      <c r="AG202" s="46" t="s">
        <v>533</v>
      </c>
      <c r="AH202" s="46" t="s">
        <v>467</v>
      </c>
      <c r="AI202" s="124" t="str">
        <f t="shared" si="3"/>
        <v>Demoulin, O., 2005</v>
      </c>
      <c r="AJ202" s="120" t="s">
        <v>908</v>
      </c>
      <c r="AK202" s="120" t="s">
        <v>827</v>
      </c>
      <c r="AL202" s="10"/>
      <c r="AM202" s="10"/>
      <c r="AN202" s="10"/>
      <c r="AO202" s="10"/>
    </row>
    <row r="203" spans="1:41" s="11" customFormat="1" ht="27.6" x14ac:dyDescent="0.3">
      <c r="A203" s="46" t="s">
        <v>6</v>
      </c>
      <c r="B203" s="46">
        <v>2</v>
      </c>
      <c r="C203" s="140" t="s">
        <v>9</v>
      </c>
      <c r="D203" s="46">
        <v>65</v>
      </c>
      <c r="E203" s="46" t="s">
        <v>22</v>
      </c>
      <c r="F203" s="46" t="s">
        <v>469</v>
      </c>
      <c r="G203" s="46" t="s">
        <v>9</v>
      </c>
      <c r="H203" s="46" t="s">
        <v>9</v>
      </c>
      <c r="I203" s="46" t="s">
        <v>9</v>
      </c>
      <c r="J203" s="46" t="s">
        <v>74</v>
      </c>
      <c r="K203" s="46" t="s">
        <v>56</v>
      </c>
      <c r="L203" s="143">
        <v>10.6</v>
      </c>
      <c r="M203" s="46" t="s">
        <v>89</v>
      </c>
      <c r="N203" s="132">
        <v>8.5</v>
      </c>
      <c r="O203" s="46">
        <v>3</v>
      </c>
      <c r="P203" s="46">
        <v>873</v>
      </c>
      <c r="Q203" s="46" t="s">
        <v>1422</v>
      </c>
      <c r="R203" s="46">
        <v>3</v>
      </c>
      <c r="S203" s="46">
        <v>673</v>
      </c>
      <c r="T203" s="46" t="s">
        <v>17</v>
      </c>
      <c r="U203" s="136">
        <v>12</v>
      </c>
      <c r="V203" s="46" t="s">
        <v>9</v>
      </c>
      <c r="W203" s="46">
        <v>93</v>
      </c>
      <c r="X203" s="46" t="s">
        <v>9</v>
      </c>
      <c r="Y203" s="46" t="s">
        <v>9</v>
      </c>
      <c r="Z203" s="46" t="s">
        <v>9</v>
      </c>
      <c r="AA203" s="46" t="s">
        <v>9</v>
      </c>
      <c r="AB203" s="46" t="s">
        <v>9</v>
      </c>
      <c r="AC203" s="46" t="s">
        <v>1365</v>
      </c>
      <c r="AD203" s="46">
        <v>2005</v>
      </c>
      <c r="AE203" s="46" t="s">
        <v>468</v>
      </c>
      <c r="AF203" s="46" t="s">
        <v>731</v>
      </c>
      <c r="AG203" s="46" t="s">
        <v>533</v>
      </c>
      <c r="AH203" s="46" t="s">
        <v>467</v>
      </c>
      <c r="AI203" s="124" t="str">
        <f t="shared" si="3"/>
        <v>Demoulin, O., 2005</v>
      </c>
      <c r="AJ203" s="120" t="s">
        <v>908</v>
      </c>
      <c r="AK203" s="120" t="s">
        <v>827</v>
      </c>
      <c r="AL203" s="10"/>
      <c r="AM203" s="10"/>
      <c r="AN203" s="10"/>
      <c r="AO203" s="10"/>
    </row>
    <row r="204" spans="1:41" s="11" customFormat="1" ht="27.6" x14ac:dyDescent="0.3">
      <c r="A204" s="46" t="s">
        <v>6</v>
      </c>
      <c r="B204" s="46">
        <v>10</v>
      </c>
      <c r="C204" s="140" t="s">
        <v>9</v>
      </c>
      <c r="D204" s="46">
        <v>65</v>
      </c>
      <c r="E204" s="46" t="s">
        <v>22</v>
      </c>
      <c r="F204" s="46" t="s">
        <v>469</v>
      </c>
      <c r="G204" s="46" t="s">
        <v>9</v>
      </c>
      <c r="H204" s="46" t="s">
        <v>9</v>
      </c>
      <c r="I204" s="46" t="s">
        <v>9</v>
      </c>
      <c r="J204" s="46" t="s">
        <v>74</v>
      </c>
      <c r="K204" s="46" t="s">
        <v>56</v>
      </c>
      <c r="L204" s="143">
        <v>10.6</v>
      </c>
      <c r="M204" s="46" t="s">
        <v>89</v>
      </c>
      <c r="N204" s="132">
        <v>8.5</v>
      </c>
      <c r="O204" s="46">
        <v>3</v>
      </c>
      <c r="P204" s="46">
        <v>873</v>
      </c>
      <c r="Q204" s="46" t="s">
        <v>1422</v>
      </c>
      <c r="R204" s="46">
        <v>3</v>
      </c>
      <c r="S204" s="46">
        <v>673</v>
      </c>
      <c r="T204" s="46" t="s">
        <v>17</v>
      </c>
      <c r="U204" s="136">
        <v>4.3</v>
      </c>
      <c r="V204" s="46" t="s">
        <v>9</v>
      </c>
      <c r="W204" s="46">
        <v>260</v>
      </c>
      <c r="X204" s="46" t="s">
        <v>9</v>
      </c>
      <c r="Y204" s="46" t="s">
        <v>9</v>
      </c>
      <c r="Z204" s="46" t="s">
        <v>9</v>
      </c>
      <c r="AA204" s="46" t="s">
        <v>9</v>
      </c>
      <c r="AB204" s="46" t="s">
        <v>9</v>
      </c>
      <c r="AC204" s="46" t="s">
        <v>1365</v>
      </c>
      <c r="AD204" s="46">
        <v>2005</v>
      </c>
      <c r="AE204" s="46" t="s">
        <v>468</v>
      </c>
      <c r="AF204" s="46" t="s">
        <v>731</v>
      </c>
      <c r="AG204" s="46" t="s">
        <v>533</v>
      </c>
      <c r="AH204" s="46" t="s">
        <v>467</v>
      </c>
      <c r="AI204" s="124" t="str">
        <f t="shared" si="3"/>
        <v>Demoulin, O., 2005</v>
      </c>
      <c r="AJ204" s="120" t="s">
        <v>908</v>
      </c>
      <c r="AK204" s="120" t="s">
        <v>827</v>
      </c>
      <c r="AL204" s="10"/>
      <c r="AM204" s="10"/>
      <c r="AN204" s="10"/>
      <c r="AO204" s="10"/>
    </row>
    <row r="205" spans="1:41" s="11" customFormat="1" ht="27.6" x14ac:dyDescent="0.3">
      <c r="A205" s="46" t="s">
        <v>14</v>
      </c>
      <c r="B205" s="46">
        <v>2</v>
      </c>
      <c r="C205" s="140" t="s">
        <v>9</v>
      </c>
      <c r="D205" s="46">
        <v>10.4</v>
      </c>
      <c r="E205" s="46" t="s">
        <v>86</v>
      </c>
      <c r="F205" s="46" t="s">
        <v>472</v>
      </c>
      <c r="G205" s="46" t="s">
        <v>9</v>
      </c>
      <c r="H205" s="46">
        <f>800+273</f>
        <v>1073</v>
      </c>
      <c r="I205" s="46">
        <v>2</v>
      </c>
      <c r="J205" s="46" t="s">
        <v>10</v>
      </c>
      <c r="K205" s="46" t="s">
        <v>1449</v>
      </c>
      <c r="L205" s="138">
        <v>1</v>
      </c>
      <c r="M205" s="46" t="s">
        <v>199</v>
      </c>
      <c r="N205" s="132">
        <v>6</v>
      </c>
      <c r="O205" s="46">
        <v>2</v>
      </c>
      <c r="P205" s="46">
        <v>673</v>
      </c>
      <c r="Q205" s="46" t="s">
        <v>1422</v>
      </c>
      <c r="R205" s="46">
        <v>1</v>
      </c>
      <c r="S205" s="46">
        <v>673</v>
      </c>
      <c r="T205" s="46" t="s">
        <v>17</v>
      </c>
      <c r="U205" s="136">
        <v>10</v>
      </c>
      <c r="V205" s="46" t="s">
        <v>9</v>
      </c>
      <c r="W205" s="46">
        <v>105</v>
      </c>
      <c r="X205" s="46" t="s">
        <v>9</v>
      </c>
      <c r="Y205" s="46" t="s">
        <v>9</v>
      </c>
      <c r="Z205" s="46" t="s">
        <v>9</v>
      </c>
      <c r="AA205" s="46" t="s">
        <v>9</v>
      </c>
      <c r="AB205" s="46" t="s">
        <v>9</v>
      </c>
      <c r="AC205" s="46" t="s">
        <v>2840</v>
      </c>
      <c r="AD205" s="46">
        <v>2005</v>
      </c>
      <c r="AE205" s="46" t="s">
        <v>1136</v>
      </c>
      <c r="AF205" s="46" t="s">
        <v>732</v>
      </c>
      <c r="AG205" s="46" t="s">
        <v>470</v>
      </c>
      <c r="AH205" s="46" t="s">
        <v>45</v>
      </c>
      <c r="AI205" s="124" t="str">
        <f t="shared" si="3"/>
        <v>Gómez-Sainero, L.M., 2005</v>
      </c>
      <c r="AJ205" s="135"/>
      <c r="AK205" s="120" t="s">
        <v>838</v>
      </c>
      <c r="AL205" s="10"/>
      <c r="AM205" s="10"/>
      <c r="AN205" s="10"/>
      <c r="AO205" s="10"/>
    </row>
    <row r="206" spans="1:41" s="11" customFormat="1" ht="27.6" x14ac:dyDescent="0.3">
      <c r="A206" s="46" t="s">
        <v>14</v>
      </c>
      <c r="B206" s="46">
        <v>2</v>
      </c>
      <c r="C206" s="140" t="s">
        <v>9</v>
      </c>
      <c r="D206" s="46">
        <v>2.7</v>
      </c>
      <c r="E206" s="46" t="s">
        <v>471</v>
      </c>
      <c r="F206" s="46" t="s">
        <v>473</v>
      </c>
      <c r="G206" s="46" t="s">
        <v>9</v>
      </c>
      <c r="H206" s="46">
        <f>800+273</f>
        <v>1073</v>
      </c>
      <c r="I206" s="46">
        <v>2</v>
      </c>
      <c r="J206" s="46" t="s">
        <v>10</v>
      </c>
      <c r="K206" s="46" t="s">
        <v>1449</v>
      </c>
      <c r="L206" s="138">
        <v>1</v>
      </c>
      <c r="M206" s="46" t="s">
        <v>199</v>
      </c>
      <c r="N206" s="132">
        <v>8.3000000000000007</v>
      </c>
      <c r="O206" s="46">
        <v>2</v>
      </c>
      <c r="P206" s="46">
        <v>673</v>
      </c>
      <c r="Q206" s="46" t="s">
        <v>1422</v>
      </c>
      <c r="R206" s="46">
        <v>1</v>
      </c>
      <c r="S206" s="46">
        <v>673</v>
      </c>
      <c r="T206" s="46" t="s">
        <v>17</v>
      </c>
      <c r="U206" s="136">
        <v>0.5</v>
      </c>
      <c r="V206" s="46" t="s">
        <v>9</v>
      </c>
      <c r="W206" s="46">
        <v>2110</v>
      </c>
      <c r="X206" s="46" t="s">
        <v>9</v>
      </c>
      <c r="Y206" s="46" t="s">
        <v>9</v>
      </c>
      <c r="Z206" s="46" t="s">
        <v>9</v>
      </c>
      <c r="AA206" s="46" t="s">
        <v>9</v>
      </c>
      <c r="AB206" s="46" t="s">
        <v>9</v>
      </c>
      <c r="AC206" s="46" t="s">
        <v>2840</v>
      </c>
      <c r="AD206" s="46">
        <v>2005</v>
      </c>
      <c r="AE206" s="46" t="s">
        <v>1136</v>
      </c>
      <c r="AF206" s="46" t="s">
        <v>732</v>
      </c>
      <c r="AG206" s="46" t="s">
        <v>470</v>
      </c>
      <c r="AH206" s="46" t="s">
        <v>45</v>
      </c>
      <c r="AI206" s="124" t="str">
        <f t="shared" si="3"/>
        <v>Gómez-Sainero, L.M., 2005</v>
      </c>
      <c r="AJ206" s="135"/>
      <c r="AK206" s="120" t="s">
        <v>909</v>
      </c>
      <c r="AL206" s="10"/>
      <c r="AM206" s="10"/>
      <c r="AN206" s="10"/>
      <c r="AO206" s="10"/>
    </row>
    <row r="207" spans="1:41" s="11" customFormat="1" ht="27.6" x14ac:dyDescent="0.3">
      <c r="A207" s="46" t="s">
        <v>14</v>
      </c>
      <c r="B207" s="46">
        <v>2</v>
      </c>
      <c r="C207" s="140" t="s">
        <v>9</v>
      </c>
      <c r="D207" s="46">
        <v>9.6999999999999993</v>
      </c>
      <c r="E207" s="46" t="s">
        <v>1913</v>
      </c>
      <c r="F207" s="46" t="s">
        <v>1912</v>
      </c>
      <c r="G207" s="46" t="s">
        <v>9</v>
      </c>
      <c r="H207" s="46">
        <f>800+273</f>
        <v>1073</v>
      </c>
      <c r="I207" s="46">
        <v>2</v>
      </c>
      <c r="J207" s="46" t="s">
        <v>10</v>
      </c>
      <c r="K207" s="46" t="s">
        <v>1449</v>
      </c>
      <c r="L207" s="138">
        <v>1</v>
      </c>
      <c r="M207" s="46" t="s">
        <v>199</v>
      </c>
      <c r="N207" s="46" t="s">
        <v>9</v>
      </c>
      <c r="O207" s="46">
        <v>2</v>
      </c>
      <c r="P207" s="46">
        <v>673</v>
      </c>
      <c r="Q207" s="46" t="s">
        <v>1422</v>
      </c>
      <c r="R207" s="46">
        <v>1</v>
      </c>
      <c r="S207" s="46">
        <v>673</v>
      </c>
      <c r="T207" s="46" t="s">
        <v>17</v>
      </c>
      <c r="U207" s="136">
        <v>20.5</v>
      </c>
      <c r="V207" s="46" t="s">
        <v>9</v>
      </c>
      <c r="W207" s="46">
        <v>51</v>
      </c>
      <c r="X207" s="46" t="s">
        <v>9</v>
      </c>
      <c r="Y207" s="46" t="s">
        <v>9</v>
      </c>
      <c r="Z207" s="46" t="s">
        <v>9</v>
      </c>
      <c r="AA207" s="46" t="s">
        <v>9</v>
      </c>
      <c r="AB207" s="46" t="s">
        <v>9</v>
      </c>
      <c r="AC207" s="46" t="s">
        <v>2840</v>
      </c>
      <c r="AD207" s="46">
        <v>2005</v>
      </c>
      <c r="AE207" s="46" t="s">
        <v>1136</v>
      </c>
      <c r="AF207" s="46" t="s">
        <v>732</v>
      </c>
      <c r="AG207" s="46" t="s">
        <v>470</v>
      </c>
      <c r="AH207" s="46" t="s">
        <v>45</v>
      </c>
      <c r="AI207" s="124" t="str">
        <f t="shared" si="3"/>
        <v>Gómez-Sainero, L.M., 2005</v>
      </c>
      <c r="AJ207" s="137"/>
      <c r="AK207" s="120"/>
      <c r="AL207" s="10"/>
      <c r="AM207" s="10"/>
      <c r="AN207" s="10"/>
      <c r="AO207" s="10"/>
    </row>
    <row r="208" spans="1:41" s="11" customFormat="1" ht="27.6" x14ac:dyDescent="0.3">
      <c r="A208" s="46" t="s">
        <v>14</v>
      </c>
      <c r="B208" s="46">
        <v>2</v>
      </c>
      <c r="C208" s="140" t="s">
        <v>9</v>
      </c>
      <c r="D208" s="46">
        <v>2.7</v>
      </c>
      <c r="E208" s="46" t="s">
        <v>471</v>
      </c>
      <c r="F208" s="46" t="s">
        <v>473</v>
      </c>
      <c r="G208" s="46" t="s">
        <v>9</v>
      </c>
      <c r="H208" s="46">
        <f>800+273</f>
        <v>1073</v>
      </c>
      <c r="I208" s="46">
        <v>2</v>
      </c>
      <c r="J208" s="46" t="s">
        <v>10</v>
      </c>
      <c r="K208" s="46" t="s">
        <v>1449</v>
      </c>
      <c r="L208" s="138">
        <v>1</v>
      </c>
      <c r="M208" s="46" t="s">
        <v>199</v>
      </c>
      <c r="N208" s="132">
        <v>8.3000000000000007</v>
      </c>
      <c r="O208" s="46">
        <v>2</v>
      </c>
      <c r="P208" s="46">
        <v>673</v>
      </c>
      <c r="Q208" s="46" t="s">
        <v>1422</v>
      </c>
      <c r="R208" s="46">
        <v>1</v>
      </c>
      <c r="S208" s="46">
        <v>773</v>
      </c>
      <c r="T208" s="46" t="s">
        <v>17</v>
      </c>
      <c r="U208" s="136">
        <v>2.5</v>
      </c>
      <c r="V208" s="46" t="s">
        <v>9</v>
      </c>
      <c r="W208" s="46">
        <v>422</v>
      </c>
      <c r="X208" s="46" t="s">
        <v>9</v>
      </c>
      <c r="Y208" s="46" t="s">
        <v>9</v>
      </c>
      <c r="Z208" s="46" t="s">
        <v>9</v>
      </c>
      <c r="AA208" s="46" t="s">
        <v>9</v>
      </c>
      <c r="AB208" s="46" t="s">
        <v>9</v>
      </c>
      <c r="AC208" s="46" t="s">
        <v>2840</v>
      </c>
      <c r="AD208" s="46">
        <v>2005</v>
      </c>
      <c r="AE208" s="46" t="s">
        <v>1136</v>
      </c>
      <c r="AF208" s="46" t="s">
        <v>732</v>
      </c>
      <c r="AG208" s="46" t="s">
        <v>470</v>
      </c>
      <c r="AH208" s="46" t="s">
        <v>45</v>
      </c>
      <c r="AI208" s="124" t="str">
        <f t="shared" si="3"/>
        <v>Gómez-Sainero, L.M., 2005</v>
      </c>
      <c r="AJ208" s="135"/>
      <c r="AK208" s="120" t="s">
        <v>909</v>
      </c>
      <c r="AL208" s="10"/>
      <c r="AM208" s="10"/>
      <c r="AN208" s="10"/>
      <c r="AO208" s="10"/>
    </row>
    <row r="209" spans="1:41" s="11" customFormat="1" x14ac:dyDescent="0.3">
      <c r="A209" s="46" t="s">
        <v>6</v>
      </c>
      <c r="B209" s="46">
        <v>5</v>
      </c>
      <c r="C209" s="140" t="s">
        <v>9</v>
      </c>
      <c r="D209" s="140" t="s">
        <v>9</v>
      </c>
      <c r="E209" s="46" t="s">
        <v>7</v>
      </c>
      <c r="F209" s="46" t="s">
        <v>9</v>
      </c>
      <c r="G209" s="46" t="s">
        <v>9</v>
      </c>
      <c r="H209" s="46" t="s">
        <v>9</v>
      </c>
      <c r="I209" s="46" t="s">
        <v>9</v>
      </c>
      <c r="J209" s="46" t="s">
        <v>24</v>
      </c>
      <c r="K209" s="46" t="s">
        <v>1454</v>
      </c>
      <c r="L209" s="46" t="s">
        <v>9</v>
      </c>
      <c r="M209" s="46" t="s">
        <v>199</v>
      </c>
      <c r="N209" s="132">
        <v>3</v>
      </c>
      <c r="O209" s="46">
        <v>4</v>
      </c>
      <c r="P209" s="46">
        <v>773</v>
      </c>
      <c r="Q209" s="46" t="s">
        <v>1422</v>
      </c>
      <c r="R209" s="46">
        <v>2</v>
      </c>
      <c r="S209" s="46">
        <f>260+273</f>
        <v>533</v>
      </c>
      <c r="T209" s="46" t="s">
        <v>34</v>
      </c>
      <c r="U209" s="136" t="s">
        <v>9</v>
      </c>
      <c r="V209" s="46" t="s">
        <v>9</v>
      </c>
      <c r="W209" s="46" t="s">
        <v>9</v>
      </c>
      <c r="X209" s="46" t="s">
        <v>9</v>
      </c>
      <c r="Y209" s="46">
        <v>472.91120000000001</v>
      </c>
      <c r="Z209" s="46" t="s">
        <v>30</v>
      </c>
      <c r="AA209" s="46" t="s">
        <v>9</v>
      </c>
      <c r="AB209" s="46" t="s">
        <v>9</v>
      </c>
      <c r="AC209" s="46" t="s">
        <v>1393</v>
      </c>
      <c r="AD209" s="46">
        <v>2005</v>
      </c>
      <c r="AE209" s="46" t="s">
        <v>477</v>
      </c>
      <c r="AF209" s="46" t="s">
        <v>110</v>
      </c>
      <c r="AG209" s="46" t="s">
        <v>476</v>
      </c>
      <c r="AH209" s="46" t="s">
        <v>76</v>
      </c>
      <c r="AI209" s="124" t="str">
        <f t="shared" si="3"/>
        <v>Karski, S., 2005</v>
      </c>
      <c r="AJ209" s="137"/>
      <c r="AK209" s="120" t="s">
        <v>815</v>
      </c>
      <c r="AL209" s="10"/>
      <c r="AM209" s="10"/>
      <c r="AN209" s="10"/>
      <c r="AO209" s="10"/>
    </row>
    <row r="210" spans="1:41" s="11" customFormat="1" x14ac:dyDescent="0.3">
      <c r="A210" s="46" t="s">
        <v>6</v>
      </c>
      <c r="B210" s="46">
        <v>0.2</v>
      </c>
      <c r="C210" s="140" t="s">
        <v>9</v>
      </c>
      <c r="D210" s="140" t="s">
        <v>9</v>
      </c>
      <c r="E210" s="46" t="s">
        <v>213</v>
      </c>
      <c r="F210" s="46" t="s">
        <v>9</v>
      </c>
      <c r="G210" s="46" t="s">
        <v>9</v>
      </c>
      <c r="H210" s="46" t="s">
        <v>9</v>
      </c>
      <c r="I210" s="46" t="s">
        <v>9</v>
      </c>
      <c r="J210" s="46" t="s">
        <v>28</v>
      </c>
      <c r="K210" s="46" t="s">
        <v>51</v>
      </c>
      <c r="L210" s="46" t="s">
        <v>9</v>
      </c>
      <c r="M210" s="46" t="s">
        <v>199</v>
      </c>
      <c r="N210" s="132">
        <v>10</v>
      </c>
      <c r="O210" s="46">
        <v>3</v>
      </c>
      <c r="P210" s="46">
        <v>623</v>
      </c>
      <c r="Q210" s="46" t="s">
        <v>1422</v>
      </c>
      <c r="R210" s="46">
        <v>3</v>
      </c>
      <c r="S210" s="46">
        <v>623</v>
      </c>
      <c r="T210" s="46" t="s">
        <v>95</v>
      </c>
      <c r="U210" s="136">
        <v>10.3</v>
      </c>
      <c r="V210" s="46" t="s">
        <v>9</v>
      </c>
      <c r="W210" s="46" t="s">
        <v>9</v>
      </c>
      <c r="X210" s="46" t="s">
        <v>9</v>
      </c>
      <c r="Y210" s="46" t="s">
        <v>9</v>
      </c>
      <c r="Z210" s="46" t="s">
        <v>9</v>
      </c>
      <c r="AA210" s="46" t="s">
        <v>9</v>
      </c>
      <c r="AB210" s="46" t="s">
        <v>9</v>
      </c>
      <c r="AC210" s="46" t="s">
        <v>1347</v>
      </c>
      <c r="AD210" s="46">
        <v>2005</v>
      </c>
      <c r="AE210" s="46" t="s">
        <v>1739</v>
      </c>
      <c r="AF210" s="46" t="s">
        <v>119</v>
      </c>
      <c r="AG210" s="46" t="s">
        <v>478</v>
      </c>
      <c r="AH210" s="46" t="s">
        <v>76</v>
      </c>
      <c r="AI210" s="124" t="str">
        <f t="shared" si="3"/>
        <v>Kirm, I., 2005</v>
      </c>
      <c r="AJ210" s="135"/>
      <c r="AK210" s="120" t="s">
        <v>904</v>
      </c>
      <c r="AL210" s="10"/>
      <c r="AM210" s="10"/>
      <c r="AN210" s="10"/>
      <c r="AO210" s="10"/>
    </row>
    <row r="211" spans="1:41" s="11" customFormat="1" x14ac:dyDescent="0.3">
      <c r="A211" s="46" t="s">
        <v>6</v>
      </c>
      <c r="B211" s="46">
        <v>2</v>
      </c>
      <c r="C211" s="140" t="s">
        <v>9</v>
      </c>
      <c r="D211" s="140" t="s">
        <v>9</v>
      </c>
      <c r="E211" s="46" t="s">
        <v>213</v>
      </c>
      <c r="F211" s="46" t="s">
        <v>9</v>
      </c>
      <c r="G211" s="46" t="s">
        <v>9</v>
      </c>
      <c r="H211" s="46" t="s">
        <v>9</v>
      </c>
      <c r="I211" s="46" t="s">
        <v>9</v>
      </c>
      <c r="J211" s="46" t="s">
        <v>28</v>
      </c>
      <c r="K211" s="46" t="s">
        <v>51</v>
      </c>
      <c r="L211" s="46" t="s">
        <v>9</v>
      </c>
      <c r="M211" s="46" t="s">
        <v>199</v>
      </c>
      <c r="N211" s="132">
        <v>10</v>
      </c>
      <c r="O211" s="46">
        <v>3</v>
      </c>
      <c r="P211" s="46">
        <v>623</v>
      </c>
      <c r="Q211" s="46" t="s">
        <v>1422</v>
      </c>
      <c r="R211" s="46">
        <v>3</v>
      </c>
      <c r="S211" s="46">
        <v>623</v>
      </c>
      <c r="T211" s="46" t="s">
        <v>95</v>
      </c>
      <c r="U211" s="136">
        <v>24.8</v>
      </c>
      <c r="V211" s="46" t="s">
        <v>9</v>
      </c>
      <c r="W211" s="46" t="s">
        <v>9</v>
      </c>
      <c r="X211" s="46" t="s">
        <v>9</v>
      </c>
      <c r="Y211" s="46" t="s">
        <v>9</v>
      </c>
      <c r="Z211" s="46" t="s">
        <v>9</v>
      </c>
      <c r="AA211" s="46" t="s">
        <v>9</v>
      </c>
      <c r="AB211" s="46" t="s">
        <v>9</v>
      </c>
      <c r="AC211" s="46" t="s">
        <v>1347</v>
      </c>
      <c r="AD211" s="46">
        <v>2005</v>
      </c>
      <c r="AE211" s="46" t="s">
        <v>1739</v>
      </c>
      <c r="AF211" s="46" t="s">
        <v>119</v>
      </c>
      <c r="AG211" s="46" t="s">
        <v>478</v>
      </c>
      <c r="AH211" s="46" t="s">
        <v>76</v>
      </c>
      <c r="AI211" s="124" t="str">
        <f t="shared" si="3"/>
        <v>Kirm, I., 2005</v>
      </c>
      <c r="AJ211" s="135"/>
      <c r="AK211" s="120" t="s">
        <v>904</v>
      </c>
      <c r="AL211" s="10"/>
      <c r="AM211" s="10"/>
      <c r="AN211" s="10"/>
      <c r="AO211" s="10"/>
    </row>
    <row r="212" spans="1:41" s="11" customFormat="1" x14ac:dyDescent="0.3">
      <c r="A212" s="46" t="s">
        <v>6</v>
      </c>
      <c r="B212" s="46">
        <v>2</v>
      </c>
      <c r="C212" s="140" t="s">
        <v>9</v>
      </c>
      <c r="D212" s="140" t="s">
        <v>9</v>
      </c>
      <c r="E212" s="46" t="s">
        <v>22</v>
      </c>
      <c r="F212" s="46" t="s">
        <v>9</v>
      </c>
      <c r="G212" s="46" t="s">
        <v>9</v>
      </c>
      <c r="H212" s="46" t="s">
        <v>9</v>
      </c>
      <c r="I212" s="46" t="s">
        <v>9</v>
      </c>
      <c r="J212" s="46" t="s">
        <v>28</v>
      </c>
      <c r="K212" s="46" t="s">
        <v>51</v>
      </c>
      <c r="L212" s="46" t="s">
        <v>9</v>
      </c>
      <c r="M212" s="46" t="s">
        <v>199</v>
      </c>
      <c r="N212" s="132">
        <v>8.5</v>
      </c>
      <c r="O212" s="46">
        <v>3</v>
      </c>
      <c r="P212" s="46">
        <v>623</v>
      </c>
      <c r="Q212" s="46" t="s">
        <v>1422</v>
      </c>
      <c r="R212" s="46">
        <v>3</v>
      </c>
      <c r="S212" s="46">
        <v>623</v>
      </c>
      <c r="T212" s="46" t="s">
        <v>95</v>
      </c>
      <c r="U212" s="136">
        <v>35.5</v>
      </c>
      <c r="V212" s="46" t="s">
        <v>9</v>
      </c>
      <c r="W212" s="46" t="s">
        <v>9</v>
      </c>
      <c r="X212" s="46" t="s">
        <v>9</v>
      </c>
      <c r="Y212" s="46" t="s">
        <v>9</v>
      </c>
      <c r="Z212" s="46" t="s">
        <v>9</v>
      </c>
      <c r="AA212" s="46" t="s">
        <v>9</v>
      </c>
      <c r="AB212" s="46" t="s">
        <v>9</v>
      </c>
      <c r="AC212" s="46" t="s">
        <v>1347</v>
      </c>
      <c r="AD212" s="46">
        <v>2005</v>
      </c>
      <c r="AE212" s="46" t="s">
        <v>1739</v>
      </c>
      <c r="AF212" s="46" t="s">
        <v>119</v>
      </c>
      <c r="AG212" s="46" t="s">
        <v>478</v>
      </c>
      <c r="AH212" s="46" t="s">
        <v>76</v>
      </c>
      <c r="AI212" s="124" t="str">
        <f t="shared" si="3"/>
        <v>Kirm, I., 2005</v>
      </c>
      <c r="AJ212" s="135"/>
      <c r="AK212" s="120" t="s">
        <v>827</v>
      </c>
      <c r="AL212" s="10"/>
      <c r="AM212" s="10"/>
      <c r="AN212" s="10"/>
      <c r="AO212" s="10"/>
    </row>
    <row r="213" spans="1:41" s="11" customFormat="1" x14ac:dyDescent="0.3">
      <c r="A213" s="46" t="s">
        <v>6</v>
      </c>
      <c r="B213" s="46">
        <v>2</v>
      </c>
      <c r="C213" s="140" t="s">
        <v>9</v>
      </c>
      <c r="D213" s="140" t="s">
        <v>9</v>
      </c>
      <c r="E213" s="46" t="s">
        <v>63</v>
      </c>
      <c r="F213" s="46" t="s">
        <v>353</v>
      </c>
      <c r="G213" s="46" t="s">
        <v>9</v>
      </c>
      <c r="H213" s="46" t="s">
        <v>9</v>
      </c>
      <c r="I213" s="46" t="s">
        <v>9</v>
      </c>
      <c r="J213" s="46" t="s">
        <v>28</v>
      </c>
      <c r="K213" s="46" t="s">
        <v>51</v>
      </c>
      <c r="L213" s="46" t="s">
        <v>9</v>
      </c>
      <c r="M213" s="46" t="s">
        <v>199</v>
      </c>
      <c r="N213" s="46" t="s">
        <v>9</v>
      </c>
      <c r="O213" s="46" t="s">
        <v>8</v>
      </c>
      <c r="P213" s="46" t="s">
        <v>8</v>
      </c>
      <c r="Q213" s="46" t="s">
        <v>1422</v>
      </c>
      <c r="R213" s="46">
        <v>3</v>
      </c>
      <c r="S213" s="46">
        <v>623</v>
      </c>
      <c r="T213" s="46" t="s">
        <v>95</v>
      </c>
      <c r="U213" s="136">
        <v>41.8</v>
      </c>
      <c r="V213" s="46" t="s">
        <v>9</v>
      </c>
      <c r="W213" s="46" t="s">
        <v>9</v>
      </c>
      <c r="X213" s="46" t="s">
        <v>9</v>
      </c>
      <c r="Y213" s="46" t="s">
        <v>9</v>
      </c>
      <c r="Z213" s="46" t="s">
        <v>9</v>
      </c>
      <c r="AA213" s="46" t="s">
        <v>9</v>
      </c>
      <c r="AB213" s="46" t="s">
        <v>9</v>
      </c>
      <c r="AC213" s="46" t="s">
        <v>1347</v>
      </c>
      <c r="AD213" s="46">
        <v>2005</v>
      </c>
      <c r="AE213" s="46" t="s">
        <v>1739</v>
      </c>
      <c r="AF213" s="46" t="s">
        <v>119</v>
      </c>
      <c r="AG213" s="46" t="s">
        <v>478</v>
      </c>
      <c r="AH213" s="46" t="s">
        <v>76</v>
      </c>
      <c r="AI213" s="124" t="str">
        <f t="shared" si="3"/>
        <v>Kirm, I., 2005</v>
      </c>
      <c r="AJ213" s="135"/>
      <c r="AK213" s="120"/>
      <c r="AL213" s="10"/>
      <c r="AM213" s="10"/>
      <c r="AN213" s="10"/>
      <c r="AO213" s="10"/>
    </row>
    <row r="214" spans="1:41" s="11" customFormat="1" x14ac:dyDescent="0.3">
      <c r="A214" s="46" t="s">
        <v>6</v>
      </c>
      <c r="B214" s="46" t="s">
        <v>9</v>
      </c>
      <c r="C214" s="46">
        <v>3</v>
      </c>
      <c r="D214" s="46" t="s">
        <v>9</v>
      </c>
      <c r="E214" s="46" t="s">
        <v>7</v>
      </c>
      <c r="F214" s="46" t="s">
        <v>734</v>
      </c>
      <c r="G214" s="46" t="s">
        <v>9</v>
      </c>
      <c r="H214" s="46" t="s">
        <v>9</v>
      </c>
      <c r="I214" s="46" t="s">
        <v>9</v>
      </c>
      <c r="J214" s="46" t="s">
        <v>10</v>
      </c>
      <c r="K214" s="46" t="s">
        <v>9</v>
      </c>
      <c r="L214" s="46" t="s">
        <v>9</v>
      </c>
      <c r="M214" s="46" t="s">
        <v>199</v>
      </c>
      <c r="N214" s="132">
        <v>3</v>
      </c>
      <c r="O214" s="46" t="s">
        <v>9</v>
      </c>
      <c r="P214" s="46" t="s">
        <v>9</v>
      </c>
      <c r="Q214" s="46" t="s">
        <v>1422</v>
      </c>
      <c r="R214" s="46">
        <v>16</v>
      </c>
      <c r="S214" s="46">
        <v>773</v>
      </c>
      <c r="T214" s="46" t="s">
        <v>480</v>
      </c>
      <c r="U214" s="136">
        <v>18.7</v>
      </c>
      <c r="V214" s="46" t="s">
        <v>9</v>
      </c>
      <c r="W214" s="46" t="s">
        <v>9</v>
      </c>
      <c r="X214" s="46" t="s">
        <v>9</v>
      </c>
      <c r="Y214" s="46" t="s">
        <v>9</v>
      </c>
      <c r="Z214" s="46" t="s">
        <v>9</v>
      </c>
      <c r="AA214" s="46" t="s">
        <v>9</v>
      </c>
      <c r="AB214" s="46" t="s">
        <v>9</v>
      </c>
      <c r="AC214" s="46" t="s">
        <v>1353</v>
      </c>
      <c r="AD214" s="46">
        <v>2005</v>
      </c>
      <c r="AE214" s="46" t="s">
        <v>1740</v>
      </c>
      <c r="AF214" s="46" t="s">
        <v>169</v>
      </c>
      <c r="AG214" s="46" t="s">
        <v>479</v>
      </c>
      <c r="AH214" s="46" t="s">
        <v>45</v>
      </c>
      <c r="AI214" s="124" t="str">
        <f t="shared" si="3"/>
        <v>Papp, A., 2005</v>
      </c>
      <c r="AJ214" s="135"/>
      <c r="AK214" s="120" t="s">
        <v>815</v>
      </c>
      <c r="AL214" s="10"/>
      <c r="AM214" s="10"/>
      <c r="AN214" s="10"/>
      <c r="AO214" s="10"/>
    </row>
    <row r="215" spans="1:41" s="11" customFormat="1" x14ac:dyDescent="0.3">
      <c r="A215" s="46" t="s">
        <v>6</v>
      </c>
      <c r="B215" s="46">
        <v>5</v>
      </c>
      <c r="C215" s="46" t="s">
        <v>9</v>
      </c>
      <c r="D215" s="46">
        <v>160</v>
      </c>
      <c r="E215" s="46" t="s">
        <v>86</v>
      </c>
      <c r="F215" s="46" t="s">
        <v>483</v>
      </c>
      <c r="G215" s="46" t="s">
        <v>9</v>
      </c>
      <c r="H215" s="46" t="s">
        <v>9</v>
      </c>
      <c r="I215" s="46" t="s">
        <v>9</v>
      </c>
      <c r="J215" s="46" t="s">
        <v>24</v>
      </c>
      <c r="K215" s="46" t="s">
        <v>56</v>
      </c>
      <c r="L215" s="46" t="s">
        <v>9</v>
      </c>
      <c r="M215" s="46" t="s">
        <v>199</v>
      </c>
      <c r="N215" s="132">
        <v>6</v>
      </c>
      <c r="O215" s="46" t="s">
        <v>9</v>
      </c>
      <c r="P215" s="46" t="s">
        <v>9</v>
      </c>
      <c r="Q215" s="46" t="s">
        <v>1422</v>
      </c>
      <c r="R215" s="46">
        <v>3</v>
      </c>
      <c r="S215" s="46">
        <f>350+273</f>
        <v>623</v>
      </c>
      <c r="T215" s="46" t="s">
        <v>95</v>
      </c>
      <c r="U215" s="136">
        <v>25</v>
      </c>
      <c r="V215" s="46" t="s">
        <v>9</v>
      </c>
      <c r="W215" s="46" t="s">
        <v>9</v>
      </c>
      <c r="X215" s="46" t="s">
        <v>9</v>
      </c>
      <c r="Y215" s="46" t="s">
        <v>9</v>
      </c>
      <c r="Z215" s="46" t="s">
        <v>9</v>
      </c>
      <c r="AA215" s="46" t="s">
        <v>9</v>
      </c>
      <c r="AB215" s="46" t="s">
        <v>9</v>
      </c>
      <c r="AC215" s="46" t="s">
        <v>910</v>
      </c>
      <c r="AD215" s="46">
        <v>2005</v>
      </c>
      <c r="AE215" s="46" t="s">
        <v>482</v>
      </c>
      <c r="AF215" s="46" t="s">
        <v>53</v>
      </c>
      <c r="AG215" s="46" t="s">
        <v>481</v>
      </c>
      <c r="AH215" s="46" t="s">
        <v>159</v>
      </c>
      <c r="AI215" s="124" t="str">
        <f t="shared" si="3"/>
        <v>Barbier Jr, J., 2005</v>
      </c>
      <c r="AJ215" s="135"/>
      <c r="AK215" s="120" t="s">
        <v>838</v>
      </c>
      <c r="AL215" s="10"/>
      <c r="AM215" s="10"/>
      <c r="AN215" s="10"/>
      <c r="AO215" s="10"/>
    </row>
    <row r="216" spans="1:41" s="11" customFormat="1" x14ac:dyDescent="0.3">
      <c r="A216" s="46" t="s">
        <v>6</v>
      </c>
      <c r="B216" s="46">
        <v>5</v>
      </c>
      <c r="C216" s="46" t="s">
        <v>9</v>
      </c>
      <c r="D216" s="46">
        <v>40</v>
      </c>
      <c r="E216" s="46" t="s">
        <v>86</v>
      </c>
      <c r="F216" s="46" t="s">
        <v>911</v>
      </c>
      <c r="G216" s="46" t="s">
        <v>9</v>
      </c>
      <c r="H216" s="46" t="s">
        <v>9</v>
      </c>
      <c r="I216" s="46" t="s">
        <v>9</v>
      </c>
      <c r="J216" s="46" t="s">
        <v>24</v>
      </c>
      <c r="K216" s="46" t="s">
        <v>56</v>
      </c>
      <c r="L216" s="46" t="s">
        <v>9</v>
      </c>
      <c r="M216" s="46" t="s">
        <v>199</v>
      </c>
      <c r="N216" s="132">
        <v>6</v>
      </c>
      <c r="O216" s="46" t="s">
        <v>9</v>
      </c>
      <c r="P216" s="46" t="s">
        <v>9</v>
      </c>
      <c r="Q216" s="46" t="s">
        <v>1422</v>
      </c>
      <c r="R216" s="46">
        <v>3</v>
      </c>
      <c r="S216" s="46">
        <f>350+273</f>
        <v>623</v>
      </c>
      <c r="T216" s="46" t="s">
        <v>95</v>
      </c>
      <c r="U216" s="136">
        <v>25</v>
      </c>
      <c r="V216" s="46" t="s">
        <v>9</v>
      </c>
      <c r="W216" s="46" t="s">
        <v>9</v>
      </c>
      <c r="X216" s="46" t="s">
        <v>9</v>
      </c>
      <c r="Y216" s="46" t="s">
        <v>9</v>
      </c>
      <c r="Z216" s="46" t="s">
        <v>9</v>
      </c>
      <c r="AA216" s="46" t="s">
        <v>9</v>
      </c>
      <c r="AB216" s="46" t="s">
        <v>9</v>
      </c>
      <c r="AC216" s="46" t="s">
        <v>910</v>
      </c>
      <c r="AD216" s="46">
        <v>2005</v>
      </c>
      <c r="AE216" s="46" t="s">
        <v>482</v>
      </c>
      <c r="AF216" s="46" t="s">
        <v>53</v>
      </c>
      <c r="AG216" s="46" t="s">
        <v>481</v>
      </c>
      <c r="AH216" s="46" t="s">
        <v>159</v>
      </c>
      <c r="AI216" s="124" t="str">
        <f t="shared" si="3"/>
        <v>Barbier Jr, J., 2005</v>
      </c>
      <c r="AJ216" s="135"/>
      <c r="AK216" s="120" t="s">
        <v>838</v>
      </c>
      <c r="AL216" s="10"/>
      <c r="AM216" s="10"/>
      <c r="AN216" s="10"/>
      <c r="AO216" s="10"/>
    </row>
    <row r="217" spans="1:41" s="11" customFormat="1" x14ac:dyDescent="0.3">
      <c r="A217" s="46" t="s">
        <v>14</v>
      </c>
      <c r="B217" s="46">
        <v>5</v>
      </c>
      <c r="C217" s="46" t="s">
        <v>9</v>
      </c>
      <c r="D217" s="46">
        <v>600</v>
      </c>
      <c r="E217" s="46" t="s">
        <v>7</v>
      </c>
      <c r="F217" s="46" t="s">
        <v>486</v>
      </c>
      <c r="G217" s="46" t="s">
        <v>9</v>
      </c>
      <c r="H217" s="46" t="s">
        <v>9</v>
      </c>
      <c r="I217" s="46" t="s">
        <v>9</v>
      </c>
      <c r="J217" s="46" t="s">
        <v>24</v>
      </c>
      <c r="K217" s="46" t="s">
        <v>56</v>
      </c>
      <c r="L217" s="46" t="s">
        <v>9</v>
      </c>
      <c r="M217" s="46" t="s">
        <v>199</v>
      </c>
      <c r="N217" s="132">
        <v>3</v>
      </c>
      <c r="O217" s="46">
        <v>0.5</v>
      </c>
      <c r="P217" s="46">
        <v>673</v>
      </c>
      <c r="Q217" s="46" t="s">
        <v>1422</v>
      </c>
      <c r="R217" s="46" t="s">
        <v>9</v>
      </c>
      <c r="S217" s="46">
        <v>573</v>
      </c>
      <c r="T217" s="46" t="s">
        <v>29</v>
      </c>
      <c r="U217" s="136">
        <v>30</v>
      </c>
      <c r="V217" s="46" t="s">
        <v>9</v>
      </c>
      <c r="W217" s="46" t="s">
        <v>9</v>
      </c>
      <c r="X217" s="46" t="s">
        <v>9</v>
      </c>
      <c r="Y217" s="46">
        <v>38</v>
      </c>
      <c r="Z217" s="46" t="s">
        <v>9</v>
      </c>
      <c r="AA217" s="46">
        <v>42</v>
      </c>
      <c r="AB217" s="46" t="s">
        <v>9</v>
      </c>
      <c r="AC217" s="46" t="s">
        <v>2472</v>
      </c>
      <c r="AD217" s="46">
        <v>2005</v>
      </c>
      <c r="AE217" s="46" t="s">
        <v>485</v>
      </c>
      <c r="AF217" s="46" t="s">
        <v>39</v>
      </c>
      <c r="AG217" s="46" t="s">
        <v>484</v>
      </c>
      <c r="AH217" s="46" t="s">
        <v>179</v>
      </c>
      <c r="AI217" s="124" t="str">
        <f t="shared" si="3"/>
        <v>Han, Y.-F., 2005</v>
      </c>
      <c r="AJ217" s="135"/>
      <c r="AK217" s="120" t="s">
        <v>815</v>
      </c>
      <c r="AL217" s="10"/>
      <c r="AM217" s="10"/>
      <c r="AN217" s="10"/>
      <c r="AO217" s="10"/>
    </row>
    <row r="218" spans="1:41" s="11" customFormat="1" x14ac:dyDescent="0.3">
      <c r="A218" s="46" t="s">
        <v>14</v>
      </c>
      <c r="B218" s="46">
        <v>1</v>
      </c>
      <c r="C218" s="46" t="s">
        <v>9</v>
      </c>
      <c r="D218" s="46">
        <v>600</v>
      </c>
      <c r="E218" s="46" t="s">
        <v>7</v>
      </c>
      <c r="F218" s="46" t="s">
        <v>486</v>
      </c>
      <c r="G218" s="46" t="s">
        <v>9</v>
      </c>
      <c r="H218" s="46" t="s">
        <v>9</v>
      </c>
      <c r="I218" s="46" t="s">
        <v>9</v>
      </c>
      <c r="J218" s="46" t="s">
        <v>24</v>
      </c>
      <c r="K218" s="46" t="s">
        <v>56</v>
      </c>
      <c r="L218" s="46" t="s">
        <v>9</v>
      </c>
      <c r="M218" s="46" t="s">
        <v>199</v>
      </c>
      <c r="N218" s="132">
        <v>3</v>
      </c>
      <c r="O218" s="46">
        <v>0.5</v>
      </c>
      <c r="P218" s="46">
        <v>673</v>
      </c>
      <c r="Q218" s="46" t="s">
        <v>1422</v>
      </c>
      <c r="R218" s="46" t="s">
        <v>9</v>
      </c>
      <c r="S218" s="46">
        <v>573</v>
      </c>
      <c r="T218" s="46" t="s">
        <v>29</v>
      </c>
      <c r="U218" s="136">
        <v>40</v>
      </c>
      <c r="V218" s="46" t="s">
        <v>9</v>
      </c>
      <c r="W218" s="46" t="s">
        <v>9</v>
      </c>
      <c r="X218" s="46" t="s">
        <v>9</v>
      </c>
      <c r="Y218" s="46">
        <v>28</v>
      </c>
      <c r="Z218" s="46" t="s">
        <v>9</v>
      </c>
      <c r="AA218" s="46">
        <v>25</v>
      </c>
      <c r="AB218" s="46" t="s">
        <v>9</v>
      </c>
      <c r="AC218" s="46" t="s">
        <v>2472</v>
      </c>
      <c r="AD218" s="46">
        <v>2005</v>
      </c>
      <c r="AE218" s="46" t="s">
        <v>485</v>
      </c>
      <c r="AF218" s="46" t="s">
        <v>39</v>
      </c>
      <c r="AG218" s="46" t="s">
        <v>484</v>
      </c>
      <c r="AH218" s="46" t="s">
        <v>179</v>
      </c>
      <c r="AI218" s="124" t="str">
        <f t="shared" si="3"/>
        <v>Han, Y.-F., 2005</v>
      </c>
      <c r="AJ218" s="135"/>
      <c r="AK218" s="120" t="s">
        <v>815</v>
      </c>
      <c r="AL218" s="10"/>
      <c r="AM218" s="10"/>
      <c r="AN218" s="10"/>
      <c r="AO218" s="10"/>
    </row>
    <row r="219" spans="1:41" s="11" customFormat="1" x14ac:dyDescent="0.3">
      <c r="A219" s="46" t="s">
        <v>6</v>
      </c>
      <c r="B219" s="46">
        <v>1</v>
      </c>
      <c r="C219" s="46">
        <v>0.95</v>
      </c>
      <c r="D219" s="46">
        <v>10</v>
      </c>
      <c r="E219" s="46" t="s">
        <v>61</v>
      </c>
      <c r="F219" s="46" t="s">
        <v>735</v>
      </c>
      <c r="G219" s="46" t="s">
        <v>9</v>
      </c>
      <c r="H219" s="46" t="s">
        <v>9</v>
      </c>
      <c r="I219" s="46" t="s">
        <v>9</v>
      </c>
      <c r="J219" s="46" t="s">
        <v>28</v>
      </c>
      <c r="K219" s="46" t="s">
        <v>489</v>
      </c>
      <c r="L219" s="46" t="s">
        <v>9</v>
      </c>
      <c r="M219" s="46" t="s">
        <v>199</v>
      </c>
      <c r="N219" s="132">
        <v>8.1999999999999993</v>
      </c>
      <c r="O219" s="46">
        <v>1</v>
      </c>
      <c r="P219" s="46">
        <f>500+273</f>
        <v>773</v>
      </c>
      <c r="Q219" s="46" t="s">
        <v>1422</v>
      </c>
      <c r="R219" s="46">
        <v>1</v>
      </c>
      <c r="S219" s="46">
        <f>300+273</f>
        <v>573</v>
      </c>
      <c r="T219" s="46" t="s">
        <v>29</v>
      </c>
      <c r="U219" s="136" t="s">
        <v>9</v>
      </c>
      <c r="V219" s="46" t="s">
        <v>9</v>
      </c>
      <c r="W219" s="46" t="s">
        <v>9</v>
      </c>
      <c r="X219" s="46" t="s">
        <v>9</v>
      </c>
      <c r="Y219" s="46" t="s">
        <v>9</v>
      </c>
      <c r="Z219" s="46" t="s">
        <v>9</v>
      </c>
      <c r="AA219" s="46">
        <v>80</v>
      </c>
      <c r="AB219" s="46" t="s">
        <v>9</v>
      </c>
      <c r="AC219" s="46" t="s">
        <v>2840</v>
      </c>
      <c r="AD219" s="46">
        <v>2005</v>
      </c>
      <c r="AE219" s="46" t="s">
        <v>1741</v>
      </c>
      <c r="AF219" s="46" t="s">
        <v>58</v>
      </c>
      <c r="AG219" s="46" t="s">
        <v>487</v>
      </c>
      <c r="AH219" s="46" t="s">
        <v>488</v>
      </c>
      <c r="AI219" s="124" t="str">
        <f t="shared" si="3"/>
        <v>Schulz, P.G., 2005</v>
      </c>
      <c r="AJ219" s="135"/>
      <c r="AK219" s="120" t="s">
        <v>883</v>
      </c>
      <c r="AL219" s="10"/>
      <c r="AM219" s="10"/>
      <c r="AN219" s="10"/>
      <c r="AO219" s="10"/>
    </row>
    <row r="220" spans="1:41" s="11" customFormat="1" x14ac:dyDescent="0.3">
      <c r="A220" s="46" t="s">
        <v>6</v>
      </c>
      <c r="B220" s="46">
        <v>1</v>
      </c>
      <c r="C220" s="46">
        <v>0.95</v>
      </c>
      <c r="D220" s="46">
        <v>10</v>
      </c>
      <c r="E220" s="46" t="s">
        <v>61</v>
      </c>
      <c r="F220" s="46" t="s">
        <v>735</v>
      </c>
      <c r="G220" s="46" t="s">
        <v>9</v>
      </c>
      <c r="H220" s="46" t="s">
        <v>9</v>
      </c>
      <c r="I220" s="46" t="s">
        <v>9</v>
      </c>
      <c r="J220" s="46" t="s">
        <v>28</v>
      </c>
      <c r="K220" s="46" t="s">
        <v>489</v>
      </c>
      <c r="L220" s="46" t="s">
        <v>9</v>
      </c>
      <c r="M220" s="46" t="s">
        <v>199</v>
      </c>
      <c r="N220" s="132">
        <v>8.1999999999999993</v>
      </c>
      <c r="O220" s="46">
        <v>1</v>
      </c>
      <c r="P220" s="46">
        <v>1009</v>
      </c>
      <c r="Q220" s="46" t="s">
        <v>1422</v>
      </c>
      <c r="R220" s="46">
        <v>1</v>
      </c>
      <c r="S220" s="46">
        <f>736+273</f>
        <v>1009</v>
      </c>
      <c r="T220" s="46" t="s">
        <v>29</v>
      </c>
      <c r="U220" s="136" t="s">
        <v>9</v>
      </c>
      <c r="V220" s="46" t="s">
        <v>9</v>
      </c>
      <c r="W220" s="46" t="s">
        <v>9</v>
      </c>
      <c r="X220" s="46" t="s">
        <v>9</v>
      </c>
      <c r="Y220" s="46" t="s">
        <v>9</v>
      </c>
      <c r="Z220" s="46" t="s">
        <v>9</v>
      </c>
      <c r="AA220" s="46">
        <v>240</v>
      </c>
      <c r="AB220" s="46" t="s">
        <v>9</v>
      </c>
      <c r="AC220" s="46" t="s">
        <v>2840</v>
      </c>
      <c r="AD220" s="46">
        <v>2005</v>
      </c>
      <c r="AE220" s="46" t="s">
        <v>1741</v>
      </c>
      <c r="AF220" s="46" t="s">
        <v>58</v>
      </c>
      <c r="AG220" s="46" t="s">
        <v>487</v>
      </c>
      <c r="AH220" s="46" t="s">
        <v>488</v>
      </c>
      <c r="AI220" s="124" t="str">
        <f t="shared" si="3"/>
        <v>Schulz, P.G., 2005</v>
      </c>
      <c r="AJ220" s="135"/>
      <c r="AK220" s="120" t="s">
        <v>883</v>
      </c>
      <c r="AL220" s="10"/>
      <c r="AM220" s="10"/>
      <c r="AN220" s="10"/>
      <c r="AO220" s="10"/>
    </row>
    <row r="221" spans="1:41" s="11" customFormat="1" ht="27.6" x14ac:dyDescent="0.3">
      <c r="A221" s="46" t="s">
        <v>996</v>
      </c>
      <c r="B221" s="46" t="s">
        <v>9</v>
      </c>
      <c r="C221" s="46">
        <v>3.2</v>
      </c>
      <c r="D221" s="46" t="s">
        <v>9</v>
      </c>
      <c r="E221" s="46" t="s">
        <v>63</v>
      </c>
      <c r="F221" s="46" t="s">
        <v>493</v>
      </c>
      <c r="G221" s="46" t="s">
        <v>494</v>
      </c>
      <c r="H221" s="46" t="s">
        <v>9</v>
      </c>
      <c r="I221" s="46" t="s">
        <v>9</v>
      </c>
      <c r="J221" s="46" t="s">
        <v>245</v>
      </c>
      <c r="K221" s="46" t="s">
        <v>56</v>
      </c>
      <c r="L221" s="46" t="s">
        <v>9</v>
      </c>
      <c r="M221" s="46" t="s">
        <v>199</v>
      </c>
      <c r="N221" s="46" t="s">
        <v>9</v>
      </c>
      <c r="O221" s="46">
        <v>15</v>
      </c>
      <c r="P221" s="46">
        <v>393</v>
      </c>
      <c r="Q221" s="46" t="s">
        <v>1422</v>
      </c>
      <c r="R221" s="46">
        <v>1</v>
      </c>
      <c r="S221" s="46">
        <v>423</v>
      </c>
      <c r="T221" s="46" t="s">
        <v>17</v>
      </c>
      <c r="U221" s="136">
        <v>17</v>
      </c>
      <c r="V221" s="46" t="s">
        <v>9</v>
      </c>
      <c r="W221" s="46">
        <v>64</v>
      </c>
      <c r="X221" s="46" t="s">
        <v>9</v>
      </c>
      <c r="Y221" s="46" t="s">
        <v>9</v>
      </c>
      <c r="Z221" s="46" t="s">
        <v>9</v>
      </c>
      <c r="AA221" s="46" t="s">
        <v>9</v>
      </c>
      <c r="AB221" s="46" t="s">
        <v>9</v>
      </c>
      <c r="AC221" s="46" t="s">
        <v>1343</v>
      </c>
      <c r="AD221" s="46">
        <v>2005</v>
      </c>
      <c r="AE221" s="46" t="s">
        <v>1742</v>
      </c>
      <c r="AF221" s="46" t="s">
        <v>75</v>
      </c>
      <c r="AG221" s="46" t="s">
        <v>531</v>
      </c>
      <c r="AH221" s="46" t="s">
        <v>21</v>
      </c>
      <c r="AI221" s="124" t="str">
        <f t="shared" si="3"/>
        <v>Tribolet, P., 2005</v>
      </c>
      <c r="AJ221" s="137"/>
      <c r="AK221" s="120"/>
      <c r="AL221" s="10"/>
      <c r="AM221" s="10"/>
      <c r="AN221" s="10"/>
      <c r="AO221" s="10"/>
    </row>
    <row r="222" spans="1:41" s="11" customFormat="1" ht="27.6" x14ac:dyDescent="0.3">
      <c r="A222" s="46" t="s">
        <v>996</v>
      </c>
      <c r="B222" s="46" t="s">
        <v>9</v>
      </c>
      <c r="C222" s="46">
        <v>4.8</v>
      </c>
      <c r="D222" s="46" t="s">
        <v>9</v>
      </c>
      <c r="E222" s="46" t="s">
        <v>63</v>
      </c>
      <c r="F222" s="46" t="s">
        <v>493</v>
      </c>
      <c r="G222" s="46" t="s">
        <v>495</v>
      </c>
      <c r="H222" s="46" t="s">
        <v>9</v>
      </c>
      <c r="I222" s="46" t="s">
        <v>9</v>
      </c>
      <c r="J222" s="46" t="s">
        <v>245</v>
      </c>
      <c r="K222" s="46" t="s">
        <v>56</v>
      </c>
      <c r="L222" s="46" t="s">
        <v>9</v>
      </c>
      <c r="M222" s="46" t="s">
        <v>199</v>
      </c>
      <c r="N222" s="46" t="s">
        <v>9</v>
      </c>
      <c r="O222" s="46">
        <v>15</v>
      </c>
      <c r="P222" s="46">
        <v>393</v>
      </c>
      <c r="Q222" s="46" t="s">
        <v>1422</v>
      </c>
      <c r="R222" s="46">
        <v>1</v>
      </c>
      <c r="S222" s="46">
        <v>423</v>
      </c>
      <c r="T222" s="46" t="s">
        <v>17</v>
      </c>
      <c r="U222" s="136">
        <v>31</v>
      </c>
      <c r="V222" s="46" t="s">
        <v>9</v>
      </c>
      <c r="W222" s="46">
        <v>36</v>
      </c>
      <c r="X222" s="46" t="s">
        <v>9</v>
      </c>
      <c r="Y222" s="46" t="s">
        <v>9</v>
      </c>
      <c r="Z222" s="46" t="s">
        <v>9</v>
      </c>
      <c r="AA222" s="46" t="s">
        <v>9</v>
      </c>
      <c r="AB222" s="46" t="s">
        <v>9</v>
      </c>
      <c r="AC222" s="46" t="s">
        <v>1343</v>
      </c>
      <c r="AD222" s="46">
        <v>2005</v>
      </c>
      <c r="AE222" s="46" t="s">
        <v>1742</v>
      </c>
      <c r="AF222" s="46" t="s">
        <v>75</v>
      </c>
      <c r="AG222" s="46" t="s">
        <v>531</v>
      </c>
      <c r="AH222" s="46" t="s">
        <v>21</v>
      </c>
      <c r="AI222" s="124" t="str">
        <f t="shared" si="3"/>
        <v>Tribolet, P., 2005</v>
      </c>
      <c r="AJ222" s="137"/>
      <c r="AK222" s="120"/>
      <c r="AL222" s="10"/>
      <c r="AM222" s="10"/>
      <c r="AN222" s="10"/>
      <c r="AO222" s="10"/>
    </row>
    <row r="223" spans="1:41" s="11" customFormat="1" ht="27.6" x14ac:dyDescent="0.3">
      <c r="A223" s="46" t="s">
        <v>996</v>
      </c>
      <c r="B223" s="46" t="s">
        <v>9</v>
      </c>
      <c r="C223" s="46">
        <v>3.7</v>
      </c>
      <c r="D223" s="46" t="s">
        <v>9</v>
      </c>
      <c r="E223" s="46" t="s">
        <v>63</v>
      </c>
      <c r="F223" s="46" t="s">
        <v>493</v>
      </c>
      <c r="G223" s="46" t="s">
        <v>495</v>
      </c>
      <c r="H223" s="46" t="s">
        <v>9</v>
      </c>
      <c r="I223" s="46" t="s">
        <v>9</v>
      </c>
      <c r="J223" s="46" t="s">
        <v>74</v>
      </c>
      <c r="K223" s="46" t="s">
        <v>56</v>
      </c>
      <c r="L223" s="46" t="s">
        <v>9</v>
      </c>
      <c r="M223" s="46" t="s">
        <v>199</v>
      </c>
      <c r="N223" s="46" t="s">
        <v>9</v>
      </c>
      <c r="O223" s="46">
        <v>15</v>
      </c>
      <c r="P223" s="46">
        <v>393</v>
      </c>
      <c r="Q223" s="46" t="s">
        <v>1422</v>
      </c>
      <c r="R223" s="46">
        <v>1</v>
      </c>
      <c r="S223" s="46">
        <v>423</v>
      </c>
      <c r="T223" s="46" t="s">
        <v>17</v>
      </c>
      <c r="U223" s="136">
        <v>53</v>
      </c>
      <c r="V223" s="46" t="s">
        <v>9</v>
      </c>
      <c r="W223" s="46">
        <v>21</v>
      </c>
      <c r="X223" s="46" t="s">
        <v>9</v>
      </c>
      <c r="Y223" s="46" t="s">
        <v>9</v>
      </c>
      <c r="Z223" s="46" t="s">
        <v>9</v>
      </c>
      <c r="AA223" s="46" t="s">
        <v>9</v>
      </c>
      <c r="AB223" s="46" t="s">
        <v>9</v>
      </c>
      <c r="AC223" s="46" t="s">
        <v>1343</v>
      </c>
      <c r="AD223" s="46">
        <v>2005</v>
      </c>
      <c r="AE223" s="46" t="s">
        <v>1742</v>
      </c>
      <c r="AF223" s="46" t="s">
        <v>75</v>
      </c>
      <c r="AG223" s="46" t="s">
        <v>531</v>
      </c>
      <c r="AH223" s="46" t="s">
        <v>21</v>
      </c>
      <c r="AI223" s="124" t="str">
        <f t="shared" si="3"/>
        <v>Tribolet, P., 2005</v>
      </c>
      <c r="AJ223" s="137"/>
      <c r="AK223" s="120"/>
      <c r="AL223" s="10"/>
      <c r="AM223" s="10"/>
      <c r="AN223" s="10"/>
      <c r="AO223" s="10"/>
    </row>
    <row r="224" spans="1:41" s="11" customFormat="1" ht="27.6" x14ac:dyDescent="0.3">
      <c r="A224" s="46" t="s">
        <v>996</v>
      </c>
      <c r="B224" s="46" t="s">
        <v>9</v>
      </c>
      <c r="C224" s="46">
        <v>5</v>
      </c>
      <c r="D224" s="46" t="s">
        <v>9</v>
      </c>
      <c r="E224" s="46" t="s">
        <v>63</v>
      </c>
      <c r="F224" s="46" t="s">
        <v>496</v>
      </c>
      <c r="G224" s="46" t="s">
        <v>8</v>
      </c>
      <c r="H224" s="46" t="s">
        <v>9</v>
      </c>
      <c r="I224" s="46" t="s">
        <v>9</v>
      </c>
      <c r="J224" s="46" t="s">
        <v>245</v>
      </c>
      <c r="K224" s="46" t="s">
        <v>56</v>
      </c>
      <c r="L224" s="46" t="s">
        <v>9</v>
      </c>
      <c r="M224" s="46" t="s">
        <v>199</v>
      </c>
      <c r="N224" s="46" t="s">
        <v>9</v>
      </c>
      <c r="O224" s="46">
        <v>15</v>
      </c>
      <c r="P224" s="46">
        <v>393</v>
      </c>
      <c r="Q224" s="46" t="s">
        <v>1422</v>
      </c>
      <c r="R224" s="46">
        <v>1</v>
      </c>
      <c r="S224" s="46">
        <v>423</v>
      </c>
      <c r="T224" s="46" t="s">
        <v>17</v>
      </c>
      <c r="U224" s="136">
        <v>54</v>
      </c>
      <c r="V224" s="46" t="s">
        <v>9</v>
      </c>
      <c r="W224" s="46">
        <v>21</v>
      </c>
      <c r="X224" s="46" t="s">
        <v>9</v>
      </c>
      <c r="Y224" s="46" t="s">
        <v>9</v>
      </c>
      <c r="Z224" s="46" t="s">
        <v>9</v>
      </c>
      <c r="AA224" s="46" t="s">
        <v>9</v>
      </c>
      <c r="AB224" s="46" t="s">
        <v>9</v>
      </c>
      <c r="AC224" s="46" t="s">
        <v>1343</v>
      </c>
      <c r="AD224" s="46">
        <v>2005</v>
      </c>
      <c r="AE224" s="46" t="s">
        <v>1742</v>
      </c>
      <c r="AF224" s="46" t="s">
        <v>75</v>
      </c>
      <c r="AG224" s="46" t="s">
        <v>531</v>
      </c>
      <c r="AH224" s="46" t="s">
        <v>21</v>
      </c>
      <c r="AI224" s="124" t="str">
        <f t="shared" si="3"/>
        <v>Tribolet, P., 2005</v>
      </c>
      <c r="AJ224" s="137"/>
      <c r="AK224" s="120"/>
      <c r="AL224" s="10"/>
      <c r="AM224" s="10"/>
      <c r="AN224" s="10"/>
      <c r="AO224" s="10"/>
    </row>
    <row r="225" spans="1:41" s="11" customFormat="1" ht="27.6" x14ac:dyDescent="0.3">
      <c r="A225" s="46" t="s">
        <v>996</v>
      </c>
      <c r="B225" s="46" t="s">
        <v>9</v>
      </c>
      <c r="C225" s="46">
        <v>4.9000000000000004</v>
      </c>
      <c r="D225" s="46" t="s">
        <v>9</v>
      </c>
      <c r="E225" s="46" t="s">
        <v>63</v>
      </c>
      <c r="F225" s="46" t="s">
        <v>496</v>
      </c>
      <c r="G225" s="46" t="s">
        <v>8</v>
      </c>
      <c r="H225" s="46" t="s">
        <v>9</v>
      </c>
      <c r="I225" s="46" t="s">
        <v>9</v>
      </c>
      <c r="J225" s="46" t="s">
        <v>74</v>
      </c>
      <c r="K225" s="46" t="s">
        <v>56</v>
      </c>
      <c r="L225" s="46" t="s">
        <v>9</v>
      </c>
      <c r="M225" s="46" t="s">
        <v>199</v>
      </c>
      <c r="N225" s="46" t="s">
        <v>9</v>
      </c>
      <c r="O225" s="46">
        <v>15</v>
      </c>
      <c r="P225" s="46">
        <v>393</v>
      </c>
      <c r="Q225" s="46" t="s">
        <v>1422</v>
      </c>
      <c r="R225" s="46">
        <v>1</v>
      </c>
      <c r="S225" s="46">
        <v>423</v>
      </c>
      <c r="T225" s="46" t="s">
        <v>17</v>
      </c>
      <c r="U225" s="136">
        <v>29</v>
      </c>
      <c r="V225" s="46" t="s">
        <v>9</v>
      </c>
      <c r="W225" s="46">
        <v>39</v>
      </c>
      <c r="X225" s="46" t="s">
        <v>9</v>
      </c>
      <c r="Y225" s="46" t="s">
        <v>9</v>
      </c>
      <c r="Z225" s="46" t="s">
        <v>9</v>
      </c>
      <c r="AA225" s="46" t="s">
        <v>9</v>
      </c>
      <c r="AB225" s="46" t="s">
        <v>9</v>
      </c>
      <c r="AC225" s="46" t="s">
        <v>1343</v>
      </c>
      <c r="AD225" s="46">
        <v>2005</v>
      </c>
      <c r="AE225" s="46" t="s">
        <v>1742</v>
      </c>
      <c r="AF225" s="46" t="s">
        <v>75</v>
      </c>
      <c r="AG225" s="46" t="s">
        <v>531</v>
      </c>
      <c r="AH225" s="46" t="s">
        <v>21</v>
      </c>
      <c r="AI225" s="124" t="str">
        <f t="shared" si="3"/>
        <v>Tribolet, P., 2005</v>
      </c>
      <c r="AJ225" s="137"/>
      <c r="AK225" s="120"/>
      <c r="AL225" s="10"/>
      <c r="AM225" s="10"/>
      <c r="AN225" s="10"/>
      <c r="AO225" s="10"/>
    </row>
    <row r="226" spans="1:41" s="11" customFormat="1" x14ac:dyDescent="0.3">
      <c r="A226" s="46" t="s">
        <v>6</v>
      </c>
      <c r="B226" s="46" t="s">
        <v>9</v>
      </c>
      <c r="C226" s="46">
        <v>3.31</v>
      </c>
      <c r="D226" s="46">
        <v>800</v>
      </c>
      <c r="E226" s="46" t="s">
        <v>7</v>
      </c>
      <c r="F226" s="46" t="s">
        <v>814</v>
      </c>
      <c r="G226" s="46" t="s">
        <v>9</v>
      </c>
      <c r="H226" s="46" t="s">
        <v>9</v>
      </c>
      <c r="I226" s="46" t="s">
        <v>9</v>
      </c>
      <c r="J226" s="46" t="s">
        <v>10</v>
      </c>
      <c r="K226" s="46" t="s">
        <v>1449</v>
      </c>
      <c r="L226" s="46" t="s">
        <v>9</v>
      </c>
      <c r="M226" s="46" t="s">
        <v>199</v>
      </c>
      <c r="N226" s="148">
        <v>3</v>
      </c>
      <c r="O226" s="46">
        <v>6</v>
      </c>
      <c r="P226" s="46">
        <v>723</v>
      </c>
      <c r="Q226" s="46" t="s">
        <v>1422</v>
      </c>
      <c r="R226" s="46">
        <v>3</v>
      </c>
      <c r="S226" s="46">
        <v>673</v>
      </c>
      <c r="T226" s="46" t="s">
        <v>29</v>
      </c>
      <c r="U226" s="136" t="s">
        <v>9</v>
      </c>
      <c r="V226" s="46" t="s">
        <v>9</v>
      </c>
      <c r="W226" s="46" t="s">
        <v>9</v>
      </c>
      <c r="X226" s="46" t="s">
        <v>9</v>
      </c>
      <c r="Y226" s="46">
        <v>121</v>
      </c>
      <c r="Z226" s="46" t="s">
        <v>9</v>
      </c>
      <c r="AA226" s="46">
        <v>90</v>
      </c>
      <c r="AB226" s="46" t="s">
        <v>9</v>
      </c>
      <c r="AC226" s="46" t="s">
        <v>1345</v>
      </c>
      <c r="AD226" s="46">
        <v>2006</v>
      </c>
      <c r="AE226" s="46" t="s">
        <v>1743</v>
      </c>
      <c r="AF226" s="46" t="s">
        <v>11</v>
      </c>
      <c r="AG226" s="46" t="s">
        <v>12</v>
      </c>
      <c r="AH226" s="46" t="s">
        <v>13</v>
      </c>
      <c r="AI226" s="124" t="str">
        <f t="shared" si="3"/>
        <v>Song, J.-R., 2006</v>
      </c>
      <c r="AJ226" s="120" t="s">
        <v>816</v>
      </c>
      <c r="AK226" s="120" t="s">
        <v>815</v>
      </c>
      <c r="AL226" s="10"/>
      <c r="AM226" s="10"/>
      <c r="AN226" s="10"/>
      <c r="AO226" s="10"/>
    </row>
    <row r="227" spans="1:41" s="11" customFormat="1" x14ac:dyDescent="0.3">
      <c r="A227" s="46" t="s">
        <v>14</v>
      </c>
      <c r="B227" s="46">
        <v>1</v>
      </c>
      <c r="C227" s="46">
        <v>1.1299999999999999</v>
      </c>
      <c r="D227" s="46">
        <v>62</v>
      </c>
      <c r="E227" s="46" t="s">
        <v>15</v>
      </c>
      <c r="F227" s="46" t="s">
        <v>536</v>
      </c>
      <c r="G227" s="46" t="s">
        <v>8</v>
      </c>
      <c r="H227" s="46">
        <f>550+273</f>
        <v>823</v>
      </c>
      <c r="I227" s="46">
        <v>2</v>
      </c>
      <c r="J227" s="46" t="s">
        <v>10</v>
      </c>
      <c r="K227" s="46" t="s">
        <v>1449</v>
      </c>
      <c r="L227" s="46" t="s">
        <v>9</v>
      </c>
      <c r="M227" s="46" t="s">
        <v>199</v>
      </c>
      <c r="N227" s="148">
        <v>6.1</v>
      </c>
      <c r="O227" s="46">
        <v>2</v>
      </c>
      <c r="P227" s="46">
        <f>550+273</f>
        <v>823</v>
      </c>
      <c r="Q227" s="46" t="s">
        <v>1422</v>
      </c>
      <c r="R227" s="46">
        <v>1</v>
      </c>
      <c r="S227" s="46">
        <v>773</v>
      </c>
      <c r="T227" s="46" t="s">
        <v>17</v>
      </c>
      <c r="U227" s="136">
        <v>27.3</v>
      </c>
      <c r="V227" s="134" t="s">
        <v>9</v>
      </c>
      <c r="W227" s="46" t="s">
        <v>9</v>
      </c>
      <c r="X227" s="46" t="s">
        <v>9</v>
      </c>
      <c r="Y227" s="46" t="s">
        <v>9</v>
      </c>
      <c r="Z227" s="46" t="s">
        <v>9</v>
      </c>
      <c r="AA227" s="46" t="s">
        <v>9</v>
      </c>
      <c r="AB227" s="46" t="s">
        <v>9</v>
      </c>
      <c r="AC227" s="46" t="s">
        <v>1365</v>
      </c>
      <c r="AD227" s="46">
        <v>2006</v>
      </c>
      <c r="AE227" s="46" t="s">
        <v>18</v>
      </c>
      <c r="AF227" s="46" t="s">
        <v>19</v>
      </c>
      <c r="AG227" s="46" t="s">
        <v>20</v>
      </c>
      <c r="AH227" s="46" t="s">
        <v>21</v>
      </c>
      <c r="AI227" s="124" t="str">
        <f t="shared" si="3"/>
        <v>Schmal, M., 2006</v>
      </c>
      <c r="AJ227" s="137"/>
      <c r="AK227" s="120" t="s">
        <v>817</v>
      </c>
      <c r="AL227" s="10"/>
      <c r="AM227" s="10"/>
      <c r="AN227" s="10"/>
      <c r="AO227" s="10"/>
    </row>
    <row r="228" spans="1:41" s="11" customFormat="1" x14ac:dyDescent="0.3">
      <c r="A228" s="46" t="s">
        <v>14</v>
      </c>
      <c r="B228" s="46">
        <v>1</v>
      </c>
      <c r="C228" s="46">
        <v>0.96</v>
      </c>
      <c r="D228" s="46">
        <v>200</v>
      </c>
      <c r="E228" s="46" t="s">
        <v>22</v>
      </c>
      <c r="F228" s="46" t="s">
        <v>537</v>
      </c>
      <c r="G228" s="46" t="s">
        <v>8</v>
      </c>
      <c r="H228" s="46" t="s">
        <v>8</v>
      </c>
      <c r="I228" s="46" t="s">
        <v>8</v>
      </c>
      <c r="J228" s="46" t="s">
        <v>10</v>
      </c>
      <c r="K228" s="46" t="s">
        <v>1449</v>
      </c>
      <c r="L228" s="46" t="s">
        <v>9</v>
      </c>
      <c r="M228" s="46" t="s">
        <v>199</v>
      </c>
      <c r="N228" s="148">
        <v>8.5</v>
      </c>
      <c r="O228" s="46">
        <v>2</v>
      </c>
      <c r="P228" s="46">
        <v>823</v>
      </c>
      <c r="Q228" s="46" t="s">
        <v>1422</v>
      </c>
      <c r="R228" s="46">
        <v>1</v>
      </c>
      <c r="S228" s="46">
        <f>500+273</f>
        <v>773</v>
      </c>
      <c r="T228" s="46" t="s">
        <v>17</v>
      </c>
      <c r="U228" s="136">
        <v>29.4</v>
      </c>
      <c r="V228" s="134" t="s">
        <v>9</v>
      </c>
      <c r="W228" s="46" t="s">
        <v>9</v>
      </c>
      <c r="X228" s="46" t="s">
        <v>9</v>
      </c>
      <c r="Y228" s="46" t="s">
        <v>9</v>
      </c>
      <c r="Z228" s="46" t="s">
        <v>9</v>
      </c>
      <c r="AA228" s="46" t="s">
        <v>9</v>
      </c>
      <c r="AB228" s="46" t="s">
        <v>9</v>
      </c>
      <c r="AC228" s="46" t="s">
        <v>1365</v>
      </c>
      <c r="AD228" s="46">
        <v>2006</v>
      </c>
      <c r="AE228" s="46" t="s">
        <v>18</v>
      </c>
      <c r="AF228" s="46" t="s">
        <v>19</v>
      </c>
      <c r="AG228" s="46" t="s">
        <v>20</v>
      </c>
      <c r="AH228" s="46" t="s">
        <v>21</v>
      </c>
      <c r="AI228" s="124" t="str">
        <f t="shared" si="3"/>
        <v>Schmal, M., 2006</v>
      </c>
      <c r="AJ228" s="137"/>
      <c r="AK228" s="120" t="s">
        <v>818</v>
      </c>
      <c r="AL228" s="10"/>
      <c r="AM228" s="10"/>
      <c r="AN228" s="10"/>
      <c r="AO228" s="10"/>
    </row>
    <row r="229" spans="1:41" s="11" customFormat="1" x14ac:dyDescent="0.3">
      <c r="A229" s="46" t="s">
        <v>14</v>
      </c>
      <c r="B229" s="46">
        <v>1</v>
      </c>
      <c r="C229" s="46">
        <v>0.84</v>
      </c>
      <c r="D229" s="46">
        <v>178</v>
      </c>
      <c r="E229" s="46" t="s">
        <v>22</v>
      </c>
      <c r="F229" s="46" t="s">
        <v>23</v>
      </c>
      <c r="G229" s="46" t="s">
        <v>8</v>
      </c>
      <c r="H229" s="46">
        <v>823</v>
      </c>
      <c r="I229" s="46">
        <v>16</v>
      </c>
      <c r="J229" s="46" t="s">
        <v>24</v>
      </c>
      <c r="K229" s="46" t="s">
        <v>56</v>
      </c>
      <c r="L229" s="46" t="s">
        <v>9</v>
      </c>
      <c r="M229" s="46" t="s">
        <v>199</v>
      </c>
      <c r="N229" s="148">
        <v>8.5</v>
      </c>
      <c r="O229" s="46">
        <v>2</v>
      </c>
      <c r="P229" s="46">
        <f>500+273</f>
        <v>773</v>
      </c>
      <c r="Q229" s="46" t="s">
        <v>1422</v>
      </c>
      <c r="R229" s="46">
        <v>1</v>
      </c>
      <c r="S229" s="46">
        <f>300+273</f>
        <v>573</v>
      </c>
      <c r="T229" s="46" t="s">
        <v>17</v>
      </c>
      <c r="U229" s="136">
        <v>19.2</v>
      </c>
      <c r="V229" s="134" t="s">
        <v>9</v>
      </c>
      <c r="W229" s="46" t="s">
        <v>9</v>
      </c>
      <c r="X229" s="46" t="s">
        <v>9</v>
      </c>
      <c r="Y229" s="46" t="s">
        <v>9</v>
      </c>
      <c r="Z229" s="46" t="s">
        <v>9</v>
      </c>
      <c r="AA229" s="46" t="s">
        <v>9</v>
      </c>
      <c r="AB229" s="46" t="s">
        <v>9</v>
      </c>
      <c r="AC229" s="46" t="s">
        <v>1365</v>
      </c>
      <c r="AD229" s="46">
        <v>2006</v>
      </c>
      <c r="AE229" s="46" t="s">
        <v>18</v>
      </c>
      <c r="AF229" s="46" t="s">
        <v>19</v>
      </c>
      <c r="AG229" s="46" t="s">
        <v>20</v>
      </c>
      <c r="AH229" s="46" t="s">
        <v>21</v>
      </c>
      <c r="AI229" s="124" t="str">
        <f t="shared" si="3"/>
        <v>Schmal, M., 2006</v>
      </c>
      <c r="AJ229" s="137"/>
      <c r="AK229" s="120" t="s">
        <v>818</v>
      </c>
      <c r="AL229" s="10"/>
      <c r="AM229" s="10"/>
      <c r="AN229" s="10"/>
      <c r="AO229" s="10"/>
    </row>
    <row r="230" spans="1:41" s="11" customFormat="1" x14ac:dyDescent="0.3">
      <c r="A230" s="46" t="s">
        <v>14</v>
      </c>
      <c r="B230" s="46">
        <v>1</v>
      </c>
      <c r="C230" s="46">
        <v>0.84</v>
      </c>
      <c r="D230" s="46">
        <v>178</v>
      </c>
      <c r="E230" s="46" t="s">
        <v>22</v>
      </c>
      <c r="F230" s="46" t="s">
        <v>23</v>
      </c>
      <c r="G230" s="46" t="s">
        <v>8</v>
      </c>
      <c r="H230" s="46">
        <v>823</v>
      </c>
      <c r="I230" s="46">
        <v>16</v>
      </c>
      <c r="J230" s="46" t="s">
        <v>24</v>
      </c>
      <c r="K230" s="46" t="s">
        <v>56</v>
      </c>
      <c r="L230" s="46" t="s">
        <v>9</v>
      </c>
      <c r="M230" s="46" t="s">
        <v>199</v>
      </c>
      <c r="N230" s="148">
        <v>8.5</v>
      </c>
      <c r="O230" s="46">
        <v>2</v>
      </c>
      <c r="P230" s="46">
        <v>773</v>
      </c>
      <c r="Q230" s="46" t="s">
        <v>1422</v>
      </c>
      <c r="R230" s="46">
        <v>1</v>
      </c>
      <c r="S230" s="46">
        <v>773</v>
      </c>
      <c r="T230" s="46" t="s">
        <v>17</v>
      </c>
      <c r="U230" s="136">
        <v>26.7</v>
      </c>
      <c r="V230" s="134" t="s">
        <v>9</v>
      </c>
      <c r="W230" s="46" t="s">
        <v>9</v>
      </c>
      <c r="X230" s="46" t="s">
        <v>9</v>
      </c>
      <c r="Y230" s="46" t="s">
        <v>9</v>
      </c>
      <c r="Z230" s="46" t="s">
        <v>9</v>
      </c>
      <c r="AA230" s="46" t="s">
        <v>9</v>
      </c>
      <c r="AB230" s="46" t="s">
        <v>9</v>
      </c>
      <c r="AC230" s="46" t="s">
        <v>1365</v>
      </c>
      <c r="AD230" s="46">
        <v>2006</v>
      </c>
      <c r="AE230" s="46" t="s">
        <v>18</v>
      </c>
      <c r="AF230" s="46" t="s">
        <v>19</v>
      </c>
      <c r="AG230" s="46" t="s">
        <v>20</v>
      </c>
      <c r="AH230" s="46" t="s">
        <v>21</v>
      </c>
      <c r="AI230" s="124" t="str">
        <f t="shared" si="3"/>
        <v>Schmal, M., 2006</v>
      </c>
      <c r="AJ230" s="137"/>
      <c r="AK230" s="120" t="s">
        <v>818</v>
      </c>
      <c r="AL230" s="10"/>
      <c r="AM230" s="10"/>
      <c r="AN230" s="10"/>
      <c r="AO230" s="10"/>
    </row>
    <row r="231" spans="1:41" s="11" customFormat="1" x14ac:dyDescent="0.3">
      <c r="A231" s="46" t="s">
        <v>14</v>
      </c>
      <c r="B231" s="46">
        <v>1</v>
      </c>
      <c r="C231" s="46">
        <v>0.78</v>
      </c>
      <c r="D231" s="46">
        <v>5</v>
      </c>
      <c r="E231" s="46" t="s">
        <v>188</v>
      </c>
      <c r="F231" s="46" t="s">
        <v>25</v>
      </c>
      <c r="G231" s="46" t="s">
        <v>8</v>
      </c>
      <c r="H231" s="46">
        <v>823</v>
      </c>
      <c r="I231" s="46">
        <v>16</v>
      </c>
      <c r="J231" s="46" t="s">
        <v>24</v>
      </c>
      <c r="K231" s="46" t="s">
        <v>56</v>
      </c>
      <c r="L231" s="46" t="s">
        <v>9</v>
      </c>
      <c r="M231" s="46" t="s">
        <v>199</v>
      </c>
      <c r="N231" s="148">
        <v>4</v>
      </c>
      <c r="O231" s="46">
        <v>2</v>
      </c>
      <c r="P231" s="46">
        <v>773</v>
      </c>
      <c r="Q231" s="46" t="s">
        <v>1422</v>
      </c>
      <c r="R231" s="46">
        <v>1</v>
      </c>
      <c r="S231" s="46">
        <v>773</v>
      </c>
      <c r="T231" s="46" t="s">
        <v>17</v>
      </c>
      <c r="U231" s="136">
        <v>7.3</v>
      </c>
      <c r="V231" s="134" t="s">
        <v>9</v>
      </c>
      <c r="W231" s="46" t="s">
        <v>9</v>
      </c>
      <c r="X231" s="46" t="s">
        <v>9</v>
      </c>
      <c r="Y231" s="46" t="s">
        <v>9</v>
      </c>
      <c r="Z231" s="46" t="s">
        <v>9</v>
      </c>
      <c r="AA231" s="46" t="s">
        <v>9</v>
      </c>
      <c r="AB231" s="46" t="s">
        <v>9</v>
      </c>
      <c r="AC231" s="46" t="s">
        <v>1365</v>
      </c>
      <c r="AD231" s="46">
        <v>2006</v>
      </c>
      <c r="AE231" s="46" t="s">
        <v>18</v>
      </c>
      <c r="AF231" s="46" t="s">
        <v>19</v>
      </c>
      <c r="AG231" s="46" t="s">
        <v>20</v>
      </c>
      <c r="AH231" s="46" t="s">
        <v>21</v>
      </c>
      <c r="AI231" s="124" t="str">
        <f t="shared" si="3"/>
        <v>Schmal, M., 2006</v>
      </c>
      <c r="AJ231" s="137"/>
      <c r="AK231" s="120" t="s">
        <v>819</v>
      </c>
      <c r="AL231" s="10"/>
      <c r="AM231" s="10"/>
      <c r="AN231" s="10"/>
      <c r="AO231" s="10"/>
    </row>
    <row r="232" spans="1:41" s="11" customFormat="1" x14ac:dyDescent="0.3">
      <c r="A232" s="46" t="s">
        <v>14</v>
      </c>
      <c r="B232" s="46">
        <v>1</v>
      </c>
      <c r="C232" s="46">
        <v>0.78</v>
      </c>
      <c r="D232" s="46">
        <v>5</v>
      </c>
      <c r="E232" s="46" t="s">
        <v>188</v>
      </c>
      <c r="F232" s="46" t="s">
        <v>25</v>
      </c>
      <c r="G232" s="46" t="s">
        <v>8</v>
      </c>
      <c r="H232" s="46">
        <v>823</v>
      </c>
      <c r="I232" s="46">
        <v>16</v>
      </c>
      <c r="J232" s="46" t="s">
        <v>24</v>
      </c>
      <c r="K232" s="46" t="s">
        <v>56</v>
      </c>
      <c r="L232" s="46" t="s">
        <v>9</v>
      </c>
      <c r="M232" s="46" t="s">
        <v>199</v>
      </c>
      <c r="N232" s="46" t="s">
        <v>9</v>
      </c>
      <c r="O232" s="46">
        <v>2</v>
      </c>
      <c r="P232" s="46">
        <v>773</v>
      </c>
      <c r="Q232" s="46" t="s">
        <v>1422</v>
      </c>
      <c r="R232" s="46">
        <v>1</v>
      </c>
      <c r="S232" s="46">
        <v>573</v>
      </c>
      <c r="T232" s="46" t="s">
        <v>17</v>
      </c>
      <c r="U232" s="136">
        <v>8.6999999999999993</v>
      </c>
      <c r="V232" s="134" t="s">
        <v>9</v>
      </c>
      <c r="W232" s="46" t="s">
        <v>9</v>
      </c>
      <c r="X232" s="46" t="s">
        <v>9</v>
      </c>
      <c r="Y232" s="46" t="s">
        <v>9</v>
      </c>
      <c r="Z232" s="46" t="s">
        <v>9</v>
      </c>
      <c r="AA232" s="46" t="s">
        <v>9</v>
      </c>
      <c r="AB232" s="46" t="s">
        <v>9</v>
      </c>
      <c r="AC232" s="46" t="s">
        <v>1365</v>
      </c>
      <c r="AD232" s="46">
        <v>2006</v>
      </c>
      <c r="AE232" s="46" t="s">
        <v>18</v>
      </c>
      <c r="AF232" s="46" t="s">
        <v>19</v>
      </c>
      <c r="AG232" s="46" t="s">
        <v>20</v>
      </c>
      <c r="AH232" s="46" t="s">
        <v>21</v>
      </c>
      <c r="AI232" s="124" t="str">
        <f t="shared" si="3"/>
        <v>Schmal, M., 2006</v>
      </c>
      <c r="AJ232" s="137"/>
      <c r="AK232" s="120"/>
      <c r="AL232" s="10"/>
      <c r="AM232" s="10"/>
      <c r="AN232" s="10"/>
      <c r="AO232" s="10"/>
    </row>
    <row r="233" spans="1:41" s="11" customFormat="1" x14ac:dyDescent="0.3">
      <c r="A233" s="46" t="s">
        <v>14</v>
      </c>
      <c r="B233" s="46">
        <v>1</v>
      </c>
      <c r="C233" s="46">
        <v>0.98</v>
      </c>
      <c r="D233" s="46">
        <v>178</v>
      </c>
      <c r="E233" s="46" t="s">
        <v>22</v>
      </c>
      <c r="F233" s="46" t="s">
        <v>538</v>
      </c>
      <c r="G233" s="46" t="s">
        <v>534</v>
      </c>
      <c r="H233" s="46">
        <v>823</v>
      </c>
      <c r="I233" s="46">
        <v>16</v>
      </c>
      <c r="J233" s="46" t="s">
        <v>24</v>
      </c>
      <c r="K233" s="46" t="s">
        <v>56</v>
      </c>
      <c r="L233" s="46" t="s">
        <v>9</v>
      </c>
      <c r="M233" s="46" t="s">
        <v>199</v>
      </c>
      <c r="N233" s="46" t="s">
        <v>9</v>
      </c>
      <c r="O233" s="46">
        <v>2</v>
      </c>
      <c r="P233" s="46">
        <v>773</v>
      </c>
      <c r="Q233" s="46" t="s">
        <v>1422</v>
      </c>
      <c r="R233" s="46">
        <v>1</v>
      </c>
      <c r="S233" s="46">
        <v>773</v>
      </c>
      <c r="T233" s="46" t="s">
        <v>17</v>
      </c>
      <c r="U233" s="136">
        <v>15.6</v>
      </c>
      <c r="V233" s="134" t="s">
        <v>9</v>
      </c>
      <c r="W233" s="46" t="s">
        <v>9</v>
      </c>
      <c r="X233" s="46" t="s">
        <v>9</v>
      </c>
      <c r="Y233" s="46" t="s">
        <v>9</v>
      </c>
      <c r="Z233" s="46" t="s">
        <v>9</v>
      </c>
      <c r="AA233" s="46" t="s">
        <v>9</v>
      </c>
      <c r="AB233" s="46" t="s">
        <v>9</v>
      </c>
      <c r="AC233" s="46" t="s">
        <v>1365</v>
      </c>
      <c r="AD233" s="46">
        <v>2006</v>
      </c>
      <c r="AE233" s="46" t="s">
        <v>18</v>
      </c>
      <c r="AF233" s="46" t="s">
        <v>19</v>
      </c>
      <c r="AG233" s="46" t="s">
        <v>20</v>
      </c>
      <c r="AH233" s="46" t="s">
        <v>21</v>
      </c>
      <c r="AI233" s="124" t="str">
        <f t="shared" si="3"/>
        <v>Schmal, M., 2006</v>
      </c>
      <c r="AJ233" s="137"/>
      <c r="AK233" s="120"/>
      <c r="AL233" s="10"/>
      <c r="AM233" s="10"/>
      <c r="AN233" s="10"/>
      <c r="AO233" s="10"/>
    </row>
    <row r="234" spans="1:41" s="11" customFormat="1" x14ac:dyDescent="0.3">
      <c r="A234" s="46" t="s">
        <v>14</v>
      </c>
      <c r="B234" s="46">
        <v>1</v>
      </c>
      <c r="C234" s="46">
        <v>0.98</v>
      </c>
      <c r="D234" s="46">
        <v>178</v>
      </c>
      <c r="E234" s="46" t="s">
        <v>22</v>
      </c>
      <c r="F234" s="46" t="s">
        <v>538</v>
      </c>
      <c r="G234" s="46" t="s">
        <v>534</v>
      </c>
      <c r="H234" s="46">
        <v>823</v>
      </c>
      <c r="I234" s="46">
        <v>16</v>
      </c>
      <c r="J234" s="46" t="s">
        <v>24</v>
      </c>
      <c r="K234" s="46" t="s">
        <v>56</v>
      </c>
      <c r="L234" s="46" t="s">
        <v>9</v>
      </c>
      <c r="M234" s="46" t="s">
        <v>199</v>
      </c>
      <c r="N234" s="46" t="s">
        <v>9</v>
      </c>
      <c r="O234" s="46">
        <v>2</v>
      </c>
      <c r="P234" s="46">
        <v>773</v>
      </c>
      <c r="Q234" s="46" t="s">
        <v>1422</v>
      </c>
      <c r="R234" s="46">
        <v>1</v>
      </c>
      <c r="S234" s="46">
        <v>573</v>
      </c>
      <c r="T234" s="46" t="s">
        <v>17</v>
      </c>
      <c r="U234" s="136">
        <v>18.100000000000001</v>
      </c>
      <c r="V234" s="134" t="s">
        <v>9</v>
      </c>
      <c r="W234" s="46" t="s">
        <v>9</v>
      </c>
      <c r="X234" s="46" t="s">
        <v>9</v>
      </c>
      <c r="Y234" s="46" t="s">
        <v>9</v>
      </c>
      <c r="Z234" s="46" t="s">
        <v>9</v>
      </c>
      <c r="AA234" s="46" t="s">
        <v>9</v>
      </c>
      <c r="AB234" s="46" t="s">
        <v>9</v>
      </c>
      <c r="AC234" s="46" t="s">
        <v>1365</v>
      </c>
      <c r="AD234" s="46">
        <v>2006</v>
      </c>
      <c r="AE234" s="46" t="s">
        <v>18</v>
      </c>
      <c r="AF234" s="46" t="s">
        <v>19</v>
      </c>
      <c r="AG234" s="46" t="s">
        <v>20</v>
      </c>
      <c r="AH234" s="46" t="s">
        <v>21</v>
      </c>
      <c r="AI234" s="124" t="str">
        <f t="shared" si="3"/>
        <v>Schmal, M., 2006</v>
      </c>
      <c r="AJ234" s="137"/>
      <c r="AK234" s="120"/>
      <c r="AL234" s="10"/>
      <c r="AM234" s="10"/>
      <c r="AN234" s="10"/>
      <c r="AO234" s="10"/>
    </row>
    <row r="235" spans="1:41" s="11" customFormat="1" x14ac:dyDescent="0.3">
      <c r="A235" s="46" t="s">
        <v>6</v>
      </c>
      <c r="B235" s="46">
        <v>1</v>
      </c>
      <c r="C235" s="46" t="s">
        <v>9</v>
      </c>
      <c r="D235" s="46">
        <v>36.6</v>
      </c>
      <c r="E235" s="46" t="s">
        <v>821</v>
      </c>
      <c r="F235" s="46" t="s">
        <v>822</v>
      </c>
      <c r="G235" s="46" t="s">
        <v>9</v>
      </c>
      <c r="H235" s="46">
        <f>975+273</f>
        <v>1248</v>
      </c>
      <c r="I235" s="46">
        <v>4</v>
      </c>
      <c r="J235" s="46" t="s">
        <v>33</v>
      </c>
      <c r="K235" s="46" t="s">
        <v>9</v>
      </c>
      <c r="L235" s="46" t="s">
        <v>9</v>
      </c>
      <c r="M235" s="46" t="s">
        <v>199</v>
      </c>
      <c r="N235" s="46" t="s">
        <v>9</v>
      </c>
      <c r="O235" s="46">
        <v>1</v>
      </c>
      <c r="P235" s="46">
        <f>450+273</f>
        <v>723</v>
      </c>
      <c r="Q235" s="46" t="s">
        <v>1422</v>
      </c>
      <c r="R235" s="46">
        <v>4</v>
      </c>
      <c r="S235" s="46">
        <f>525+273</f>
        <v>798</v>
      </c>
      <c r="T235" s="46" t="s">
        <v>34</v>
      </c>
      <c r="U235" s="136" t="s">
        <v>9</v>
      </c>
      <c r="V235" s="46" t="s">
        <v>9</v>
      </c>
      <c r="W235" s="46" t="s">
        <v>9</v>
      </c>
      <c r="X235" s="46" t="s">
        <v>9</v>
      </c>
      <c r="Y235" s="46">
        <v>15.3</v>
      </c>
      <c r="Z235" s="46" t="s">
        <v>9</v>
      </c>
      <c r="AA235" s="46" t="s">
        <v>9</v>
      </c>
      <c r="AB235" s="46" t="s">
        <v>9</v>
      </c>
      <c r="AC235" s="46" t="s">
        <v>2840</v>
      </c>
      <c r="AD235" s="46">
        <v>2006</v>
      </c>
      <c r="AE235" s="46" t="s">
        <v>1744</v>
      </c>
      <c r="AF235" s="46" t="s">
        <v>2413</v>
      </c>
      <c r="AG235" s="46" t="s">
        <v>35</v>
      </c>
      <c r="AH235" s="46" t="s">
        <v>36</v>
      </c>
      <c r="AI235" s="124" t="str">
        <f t="shared" si="3"/>
        <v>Rezaei, M., 2006</v>
      </c>
      <c r="AJ235" s="137"/>
      <c r="AK235" s="120"/>
      <c r="AL235" s="10"/>
      <c r="AM235" s="10"/>
      <c r="AN235" s="10"/>
      <c r="AO235" s="10"/>
    </row>
    <row r="236" spans="1:41" s="11" customFormat="1" x14ac:dyDescent="0.3">
      <c r="A236" s="46" t="s">
        <v>14</v>
      </c>
      <c r="B236" s="46">
        <v>1</v>
      </c>
      <c r="C236" s="46" t="s">
        <v>9</v>
      </c>
      <c r="D236" s="136">
        <v>18.3</v>
      </c>
      <c r="E236" s="46" t="s">
        <v>37</v>
      </c>
      <c r="F236" s="46" t="s">
        <v>539</v>
      </c>
      <c r="G236" s="46" t="s">
        <v>41</v>
      </c>
      <c r="H236" s="46">
        <f>1010+273</f>
        <v>1283</v>
      </c>
      <c r="I236" s="46">
        <v>4</v>
      </c>
      <c r="J236" s="46" t="s">
        <v>24</v>
      </c>
      <c r="K236" s="46" t="s">
        <v>56</v>
      </c>
      <c r="L236" s="46" t="s">
        <v>9</v>
      </c>
      <c r="M236" s="46" t="s">
        <v>199</v>
      </c>
      <c r="N236" s="132">
        <v>5.9</v>
      </c>
      <c r="O236" s="46">
        <v>2</v>
      </c>
      <c r="P236" s="46">
        <v>773</v>
      </c>
      <c r="Q236" s="46" t="s">
        <v>1422</v>
      </c>
      <c r="R236" s="46">
        <v>2</v>
      </c>
      <c r="S236" s="46">
        <v>773</v>
      </c>
      <c r="T236" s="46" t="s">
        <v>17</v>
      </c>
      <c r="U236" s="46">
        <v>2.73</v>
      </c>
      <c r="V236" s="46" t="s">
        <v>9</v>
      </c>
      <c r="W236" s="46">
        <v>410</v>
      </c>
      <c r="X236" s="46" t="s">
        <v>9</v>
      </c>
      <c r="Y236" s="46" t="s">
        <v>9</v>
      </c>
      <c r="Z236" s="46" t="s">
        <v>9</v>
      </c>
      <c r="AA236" s="46" t="s">
        <v>9</v>
      </c>
      <c r="AB236" s="46" t="s">
        <v>9</v>
      </c>
      <c r="AC236" s="46" t="s">
        <v>1343</v>
      </c>
      <c r="AD236" s="46">
        <v>2006</v>
      </c>
      <c r="AE236" s="46" t="s">
        <v>42</v>
      </c>
      <c r="AF236" s="46" t="s">
        <v>43</v>
      </c>
      <c r="AG236" s="46" t="s">
        <v>44</v>
      </c>
      <c r="AH236" s="46" t="s">
        <v>45</v>
      </c>
      <c r="AI236" s="124" t="str">
        <f t="shared" si="3"/>
        <v>Panpranot, J., 2006</v>
      </c>
      <c r="AJ236" s="137"/>
      <c r="AK236" s="120" t="s">
        <v>823</v>
      </c>
      <c r="AL236" s="10"/>
      <c r="AM236" s="10"/>
      <c r="AN236" s="10"/>
      <c r="AO236" s="10"/>
    </row>
    <row r="237" spans="1:41" s="11" customFormat="1" x14ac:dyDescent="0.3">
      <c r="A237" s="46" t="s">
        <v>14</v>
      </c>
      <c r="B237" s="46">
        <v>1</v>
      </c>
      <c r="C237" s="46" t="s">
        <v>9</v>
      </c>
      <c r="D237" s="46">
        <v>39.299999999999997</v>
      </c>
      <c r="E237" s="46" t="s">
        <v>37</v>
      </c>
      <c r="F237" s="46" t="s">
        <v>540</v>
      </c>
      <c r="G237" s="46" t="s">
        <v>46</v>
      </c>
      <c r="H237" s="46">
        <f>450+273</f>
        <v>723</v>
      </c>
      <c r="I237" s="46">
        <v>2</v>
      </c>
      <c r="J237" s="46" t="s">
        <v>24</v>
      </c>
      <c r="K237" s="46" t="s">
        <v>56</v>
      </c>
      <c r="L237" s="46" t="s">
        <v>9</v>
      </c>
      <c r="M237" s="46" t="s">
        <v>199</v>
      </c>
      <c r="N237" s="132">
        <v>6.2</v>
      </c>
      <c r="O237" s="46">
        <v>2</v>
      </c>
      <c r="P237" s="46">
        <v>773</v>
      </c>
      <c r="Q237" s="46" t="s">
        <v>1422</v>
      </c>
      <c r="R237" s="46">
        <v>2</v>
      </c>
      <c r="S237" s="46">
        <v>773</v>
      </c>
      <c r="T237" s="46" t="s">
        <v>17</v>
      </c>
      <c r="U237" s="136">
        <v>2.1</v>
      </c>
      <c r="V237" s="46" t="s">
        <v>9</v>
      </c>
      <c r="W237" s="46">
        <v>533</v>
      </c>
      <c r="X237" s="46" t="s">
        <v>9</v>
      </c>
      <c r="Y237" s="46" t="s">
        <v>9</v>
      </c>
      <c r="Z237" s="46" t="s">
        <v>9</v>
      </c>
      <c r="AA237" s="46" t="s">
        <v>9</v>
      </c>
      <c r="AB237" s="46" t="s">
        <v>9</v>
      </c>
      <c r="AC237" s="46" t="s">
        <v>1343</v>
      </c>
      <c r="AD237" s="46">
        <v>2006</v>
      </c>
      <c r="AE237" s="46" t="s">
        <v>42</v>
      </c>
      <c r="AF237" s="46" t="s">
        <v>43</v>
      </c>
      <c r="AG237" s="46" t="s">
        <v>44</v>
      </c>
      <c r="AH237" s="46" t="s">
        <v>45</v>
      </c>
      <c r="AI237" s="124" t="str">
        <f t="shared" si="3"/>
        <v>Panpranot, J., 2006</v>
      </c>
      <c r="AJ237" s="137"/>
      <c r="AK237" s="120" t="s">
        <v>824</v>
      </c>
      <c r="AL237" s="10"/>
      <c r="AM237" s="10"/>
      <c r="AN237" s="10"/>
      <c r="AO237" s="10"/>
    </row>
    <row r="238" spans="1:41" s="11" customFormat="1" ht="27.6" x14ac:dyDescent="0.3">
      <c r="A238" s="46" t="s">
        <v>14</v>
      </c>
      <c r="B238" s="46">
        <v>1</v>
      </c>
      <c r="C238" s="46" t="s">
        <v>9</v>
      </c>
      <c r="D238" s="46">
        <v>26.8</v>
      </c>
      <c r="E238" s="46" t="s">
        <v>37</v>
      </c>
      <c r="F238" s="46" t="s">
        <v>541</v>
      </c>
      <c r="G238" s="46" t="s">
        <v>535</v>
      </c>
      <c r="H238" s="46" t="s">
        <v>8</v>
      </c>
      <c r="I238" s="46" t="s">
        <v>8</v>
      </c>
      <c r="J238" s="46" t="s">
        <v>24</v>
      </c>
      <c r="K238" s="46" t="s">
        <v>56</v>
      </c>
      <c r="L238" s="46" t="s">
        <v>9</v>
      </c>
      <c r="M238" s="46" t="s">
        <v>199</v>
      </c>
      <c r="N238" s="132">
        <v>5.7</v>
      </c>
      <c r="O238" s="46">
        <v>2</v>
      </c>
      <c r="P238" s="46">
        <v>773</v>
      </c>
      <c r="Q238" s="46" t="s">
        <v>1422</v>
      </c>
      <c r="R238" s="46">
        <v>2</v>
      </c>
      <c r="S238" s="46">
        <v>773</v>
      </c>
      <c r="T238" s="46" t="s">
        <v>17</v>
      </c>
      <c r="U238" s="136">
        <v>0.86</v>
      </c>
      <c r="V238" s="46" t="s">
        <v>9</v>
      </c>
      <c r="W238" s="46">
        <v>1302</v>
      </c>
      <c r="X238" s="46" t="s">
        <v>9</v>
      </c>
      <c r="Y238" s="46" t="s">
        <v>9</v>
      </c>
      <c r="Z238" s="46" t="s">
        <v>9</v>
      </c>
      <c r="AA238" s="46" t="s">
        <v>9</v>
      </c>
      <c r="AB238" s="46" t="s">
        <v>9</v>
      </c>
      <c r="AC238" s="46" t="s">
        <v>1343</v>
      </c>
      <c r="AD238" s="46">
        <v>2006</v>
      </c>
      <c r="AE238" s="46" t="s">
        <v>42</v>
      </c>
      <c r="AF238" s="46" t="s">
        <v>43</v>
      </c>
      <c r="AG238" s="46" t="s">
        <v>44</v>
      </c>
      <c r="AH238" s="46" t="s">
        <v>45</v>
      </c>
      <c r="AI238" s="124" t="str">
        <f t="shared" si="3"/>
        <v>Panpranot, J., 2006</v>
      </c>
      <c r="AJ238" s="137"/>
      <c r="AK238" s="120" t="s">
        <v>826</v>
      </c>
      <c r="AL238" s="10"/>
      <c r="AM238" s="10"/>
      <c r="AN238" s="10"/>
      <c r="AO238" s="10"/>
    </row>
    <row r="239" spans="1:41" s="11" customFormat="1" x14ac:dyDescent="0.3">
      <c r="A239" s="46" t="s">
        <v>14</v>
      </c>
      <c r="B239" s="46">
        <v>1</v>
      </c>
      <c r="C239" s="46" t="s">
        <v>9</v>
      </c>
      <c r="D239" s="46">
        <v>64.400000000000006</v>
      </c>
      <c r="E239" s="46" t="s">
        <v>37</v>
      </c>
      <c r="F239" s="46" t="s">
        <v>542</v>
      </c>
      <c r="G239" s="46" t="s">
        <v>8</v>
      </c>
      <c r="H239" s="46" t="s">
        <v>8</v>
      </c>
      <c r="I239" s="46" t="s">
        <v>8</v>
      </c>
      <c r="J239" s="46" t="s">
        <v>24</v>
      </c>
      <c r="K239" s="46" t="s">
        <v>56</v>
      </c>
      <c r="L239" s="46" t="s">
        <v>9</v>
      </c>
      <c r="M239" s="46" t="s">
        <v>199</v>
      </c>
      <c r="N239" s="132">
        <v>5.5</v>
      </c>
      <c r="O239" s="46">
        <v>2</v>
      </c>
      <c r="P239" s="46">
        <v>773</v>
      </c>
      <c r="Q239" s="46" t="s">
        <v>1422</v>
      </c>
      <c r="R239" s="46">
        <v>2</v>
      </c>
      <c r="S239" s="46">
        <v>773</v>
      </c>
      <c r="T239" s="46" t="s">
        <v>17</v>
      </c>
      <c r="U239" s="46">
        <v>3.93</v>
      </c>
      <c r="V239" s="46" t="s">
        <v>9</v>
      </c>
      <c r="W239" s="46">
        <v>285</v>
      </c>
      <c r="X239" s="46" t="s">
        <v>9</v>
      </c>
      <c r="Y239" s="46" t="s">
        <v>9</v>
      </c>
      <c r="Z239" s="46" t="s">
        <v>9</v>
      </c>
      <c r="AA239" s="46" t="s">
        <v>9</v>
      </c>
      <c r="AB239" s="46" t="s">
        <v>9</v>
      </c>
      <c r="AC239" s="46" t="s">
        <v>1343</v>
      </c>
      <c r="AD239" s="46">
        <v>2006</v>
      </c>
      <c r="AE239" s="46" t="s">
        <v>42</v>
      </c>
      <c r="AF239" s="46" t="s">
        <v>43</v>
      </c>
      <c r="AG239" s="46" t="s">
        <v>44</v>
      </c>
      <c r="AH239" s="46" t="s">
        <v>45</v>
      </c>
      <c r="AI239" s="124" t="str">
        <f t="shared" si="3"/>
        <v>Panpranot, J., 2006</v>
      </c>
      <c r="AJ239" s="137"/>
      <c r="AK239" s="120" t="s">
        <v>825</v>
      </c>
      <c r="AL239" s="10"/>
      <c r="AM239" s="10"/>
      <c r="AN239" s="10"/>
      <c r="AO239" s="10"/>
    </row>
    <row r="240" spans="1:41" s="11" customFormat="1" x14ac:dyDescent="0.3">
      <c r="A240" s="46" t="s">
        <v>1954</v>
      </c>
      <c r="B240" s="46">
        <v>1</v>
      </c>
      <c r="C240" s="46">
        <v>0.94</v>
      </c>
      <c r="D240" s="46">
        <v>50</v>
      </c>
      <c r="E240" s="46" t="s">
        <v>37</v>
      </c>
      <c r="F240" s="46" t="s">
        <v>543</v>
      </c>
      <c r="G240" s="46" t="s">
        <v>9</v>
      </c>
      <c r="H240" s="46" t="s">
        <v>9</v>
      </c>
      <c r="I240" s="46" t="s">
        <v>9</v>
      </c>
      <c r="J240" s="46" t="s">
        <v>48</v>
      </c>
      <c r="K240" s="46" t="s">
        <v>56</v>
      </c>
      <c r="L240" s="143">
        <v>11</v>
      </c>
      <c r="M240" s="46" t="s">
        <v>89</v>
      </c>
      <c r="N240" s="132">
        <v>6</v>
      </c>
      <c r="O240" s="46" t="s">
        <v>9</v>
      </c>
      <c r="P240" s="46" t="s">
        <v>9</v>
      </c>
      <c r="Q240" s="46" t="s">
        <v>9</v>
      </c>
      <c r="R240" s="46" t="s">
        <v>9</v>
      </c>
      <c r="S240" s="46" t="s">
        <v>9</v>
      </c>
      <c r="T240" s="46" t="s">
        <v>17</v>
      </c>
      <c r="U240" s="133">
        <v>58</v>
      </c>
      <c r="V240" s="46" t="s">
        <v>9</v>
      </c>
      <c r="W240" s="46">
        <v>21</v>
      </c>
      <c r="X240" s="46" t="s">
        <v>9</v>
      </c>
      <c r="Y240" s="46" t="s">
        <v>9</v>
      </c>
      <c r="Z240" s="46" t="s">
        <v>9</v>
      </c>
      <c r="AA240" s="46" t="s">
        <v>9</v>
      </c>
      <c r="AB240" s="46" t="s">
        <v>9</v>
      </c>
      <c r="AC240" s="46" t="s">
        <v>1391</v>
      </c>
      <c r="AD240" s="46">
        <v>2006</v>
      </c>
      <c r="AE240" s="46" t="s">
        <v>1745</v>
      </c>
      <c r="AF240" s="46" t="s">
        <v>49</v>
      </c>
      <c r="AG240" s="46" t="s">
        <v>50</v>
      </c>
      <c r="AH240" s="46" t="s">
        <v>21</v>
      </c>
      <c r="AI240" s="124" t="str">
        <f t="shared" si="3"/>
        <v>Coulston, N.J., 2006</v>
      </c>
      <c r="AJ240" s="137"/>
      <c r="AK240" s="120" t="s">
        <v>823</v>
      </c>
      <c r="AL240" s="10"/>
      <c r="AM240" s="10"/>
      <c r="AN240" s="10"/>
      <c r="AO240" s="10"/>
    </row>
    <row r="241" spans="1:41" s="11" customFormat="1" x14ac:dyDescent="0.3">
      <c r="A241" s="46" t="s">
        <v>1954</v>
      </c>
      <c r="B241" s="46">
        <v>2</v>
      </c>
      <c r="C241" s="46">
        <v>1.81</v>
      </c>
      <c r="D241" s="46">
        <v>50</v>
      </c>
      <c r="E241" s="46" t="s">
        <v>37</v>
      </c>
      <c r="F241" s="46" t="s">
        <v>543</v>
      </c>
      <c r="G241" s="46" t="s">
        <v>9</v>
      </c>
      <c r="H241" s="46" t="s">
        <v>9</v>
      </c>
      <c r="I241" s="46" t="s">
        <v>9</v>
      </c>
      <c r="J241" s="46" t="s">
        <v>48</v>
      </c>
      <c r="K241" s="46" t="s">
        <v>56</v>
      </c>
      <c r="L241" s="143">
        <v>11</v>
      </c>
      <c r="M241" s="46" t="s">
        <v>89</v>
      </c>
      <c r="N241" s="132">
        <v>6</v>
      </c>
      <c r="O241" s="46" t="s">
        <v>9</v>
      </c>
      <c r="P241" s="46" t="s">
        <v>9</v>
      </c>
      <c r="Q241" s="46" t="s">
        <v>9</v>
      </c>
      <c r="R241" s="46" t="s">
        <v>9</v>
      </c>
      <c r="S241" s="46" t="s">
        <v>9</v>
      </c>
      <c r="T241" s="46" t="s">
        <v>17</v>
      </c>
      <c r="U241" s="133">
        <v>46</v>
      </c>
      <c r="V241" s="46" t="s">
        <v>9</v>
      </c>
      <c r="W241" s="46">
        <v>27</v>
      </c>
      <c r="X241" s="46" t="s">
        <v>9</v>
      </c>
      <c r="Y241" s="46" t="s">
        <v>9</v>
      </c>
      <c r="Z241" s="46" t="s">
        <v>9</v>
      </c>
      <c r="AA241" s="46" t="s">
        <v>9</v>
      </c>
      <c r="AB241" s="46" t="s">
        <v>9</v>
      </c>
      <c r="AC241" s="46" t="s">
        <v>1391</v>
      </c>
      <c r="AD241" s="46">
        <v>2006</v>
      </c>
      <c r="AE241" s="46" t="s">
        <v>1745</v>
      </c>
      <c r="AF241" s="46" t="s">
        <v>49</v>
      </c>
      <c r="AG241" s="46" t="s">
        <v>50</v>
      </c>
      <c r="AH241" s="46" t="s">
        <v>21</v>
      </c>
      <c r="AI241" s="124" t="str">
        <f t="shared" si="3"/>
        <v>Coulston, N.J., 2006</v>
      </c>
      <c r="AJ241" s="137"/>
      <c r="AK241" s="120" t="s">
        <v>823</v>
      </c>
      <c r="AL241" s="10"/>
      <c r="AM241" s="10"/>
      <c r="AN241" s="10"/>
      <c r="AO241" s="10"/>
    </row>
    <row r="242" spans="1:41" s="11" customFormat="1" x14ac:dyDescent="0.3">
      <c r="A242" s="46" t="s">
        <v>1954</v>
      </c>
      <c r="B242" s="46">
        <v>5</v>
      </c>
      <c r="C242" s="46">
        <v>4.63</v>
      </c>
      <c r="D242" s="46">
        <v>50</v>
      </c>
      <c r="E242" s="46" t="s">
        <v>37</v>
      </c>
      <c r="F242" s="46" t="s">
        <v>543</v>
      </c>
      <c r="G242" s="46" t="s">
        <v>9</v>
      </c>
      <c r="H242" s="46" t="s">
        <v>9</v>
      </c>
      <c r="I242" s="46" t="s">
        <v>9</v>
      </c>
      <c r="J242" s="46" t="s">
        <v>48</v>
      </c>
      <c r="K242" s="46" t="s">
        <v>56</v>
      </c>
      <c r="L242" s="143">
        <v>11</v>
      </c>
      <c r="M242" s="46" t="s">
        <v>89</v>
      </c>
      <c r="N242" s="132">
        <v>6</v>
      </c>
      <c r="O242" s="46" t="s">
        <v>9</v>
      </c>
      <c r="P242" s="46" t="s">
        <v>9</v>
      </c>
      <c r="Q242" s="46" t="s">
        <v>9</v>
      </c>
      <c r="R242" s="46" t="s">
        <v>9</v>
      </c>
      <c r="S242" s="46" t="s">
        <v>9</v>
      </c>
      <c r="T242" s="46" t="s">
        <v>17</v>
      </c>
      <c r="U242" s="133">
        <v>31</v>
      </c>
      <c r="V242" s="46" t="s">
        <v>9</v>
      </c>
      <c r="W242" s="46">
        <v>41</v>
      </c>
      <c r="X242" s="46" t="s">
        <v>9</v>
      </c>
      <c r="Y242" s="46" t="s">
        <v>9</v>
      </c>
      <c r="Z242" s="46" t="s">
        <v>9</v>
      </c>
      <c r="AA242" s="46" t="s">
        <v>9</v>
      </c>
      <c r="AB242" s="46" t="s">
        <v>9</v>
      </c>
      <c r="AC242" s="46" t="s">
        <v>1391</v>
      </c>
      <c r="AD242" s="46">
        <v>2006</v>
      </c>
      <c r="AE242" s="46" t="s">
        <v>1745</v>
      </c>
      <c r="AF242" s="46" t="s">
        <v>49</v>
      </c>
      <c r="AG242" s="46" t="s">
        <v>50</v>
      </c>
      <c r="AH242" s="46" t="s">
        <v>21</v>
      </c>
      <c r="AI242" s="124" t="str">
        <f t="shared" si="3"/>
        <v>Coulston, N.J., 2006</v>
      </c>
      <c r="AJ242" s="137"/>
      <c r="AK242" s="120" t="s">
        <v>823</v>
      </c>
      <c r="AL242" s="10"/>
      <c r="AM242" s="10"/>
      <c r="AN242" s="10"/>
      <c r="AO242" s="10"/>
    </row>
    <row r="243" spans="1:41" s="11" customFormat="1" x14ac:dyDescent="0.3">
      <c r="A243" s="46" t="s">
        <v>1954</v>
      </c>
      <c r="B243" s="46">
        <v>10</v>
      </c>
      <c r="C243" s="46">
        <v>9.7100000000000009</v>
      </c>
      <c r="D243" s="46">
        <v>50</v>
      </c>
      <c r="E243" s="46" t="s">
        <v>37</v>
      </c>
      <c r="F243" s="46" t="s">
        <v>543</v>
      </c>
      <c r="G243" s="46" t="s">
        <v>9</v>
      </c>
      <c r="H243" s="46" t="s">
        <v>9</v>
      </c>
      <c r="I243" s="46" t="s">
        <v>9</v>
      </c>
      <c r="J243" s="46" t="s">
        <v>48</v>
      </c>
      <c r="K243" s="46" t="s">
        <v>56</v>
      </c>
      <c r="L243" s="143">
        <v>11</v>
      </c>
      <c r="M243" s="46" t="s">
        <v>89</v>
      </c>
      <c r="N243" s="132">
        <v>6</v>
      </c>
      <c r="O243" s="46" t="s">
        <v>9</v>
      </c>
      <c r="P243" s="46" t="s">
        <v>9</v>
      </c>
      <c r="Q243" s="46" t="s">
        <v>9</v>
      </c>
      <c r="R243" s="46" t="s">
        <v>9</v>
      </c>
      <c r="S243" s="46" t="s">
        <v>9</v>
      </c>
      <c r="T243" s="46" t="s">
        <v>17</v>
      </c>
      <c r="U243" s="133">
        <v>20</v>
      </c>
      <c r="V243" s="46" t="s">
        <v>9</v>
      </c>
      <c r="W243" s="46">
        <v>63</v>
      </c>
      <c r="X243" s="46" t="s">
        <v>9</v>
      </c>
      <c r="Y243" s="46" t="s">
        <v>9</v>
      </c>
      <c r="Z243" s="46" t="s">
        <v>9</v>
      </c>
      <c r="AA243" s="46" t="s">
        <v>9</v>
      </c>
      <c r="AB243" s="46" t="s">
        <v>9</v>
      </c>
      <c r="AC243" s="46" t="s">
        <v>1391</v>
      </c>
      <c r="AD243" s="46">
        <v>2006</v>
      </c>
      <c r="AE243" s="46" t="s">
        <v>1745</v>
      </c>
      <c r="AF243" s="46" t="s">
        <v>49</v>
      </c>
      <c r="AG243" s="46" t="s">
        <v>50</v>
      </c>
      <c r="AH243" s="46" t="s">
        <v>21</v>
      </c>
      <c r="AI243" s="124" t="str">
        <f t="shared" si="3"/>
        <v>Coulston, N.J., 2006</v>
      </c>
      <c r="AJ243" s="137"/>
      <c r="AK243" s="120" t="s">
        <v>823</v>
      </c>
      <c r="AL243" s="10"/>
      <c r="AM243" s="10"/>
      <c r="AN243" s="10"/>
      <c r="AO243" s="10"/>
    </row>
    <row r="244" spans="1:41" s="11" customFormat="1" x14ac:dyDescent="0.3">
      <c r="A244" s="46" t="s">
        <v>1954</v>
      </c>
      <c r="B244" s="46">
        <v>20</v>
      </c>
      <c r="C244" s="46">
        <v>19.89</v>
      </c>
      <c r="D244" s="46">
        <v>50</v>
      </c>
      <c r="E244" s="46" t="s">
        <v>37</v>
      </c>
      <c r="F244" s="46" t="s">
        <v>543</v>
      </c>
      <c r="G244" s="46" t="s">
        <v>9</v>
      </c>
      <c r="H244" s="46" t="s">
        <v>9</v>
      </c>
      <c r="I244" s="46" t="s">
        <v>9</v>
      </c>
      <c r="J244" s="46" t="s">
        <v>48</v>
      </c>
      <c r="K244" s="46" t="s">
        <v>56</v>
      </c>
      <c r="L244" s="143">
        <v>11</v>
      </c>
      <c r="M244" s="46" t="s">
        <v>89</v>
      </c>
      <c r="N244" s="132">
        <v>6</v>
      </c>
      <c r="O244" s="46" t="s">
        <v>9</v>
      </c>
      <c r="P244" s="46" t="s">
        <v>9</v>
      </c>
      <c r="Q244" s="46" t="s">
        <v>9</v>
      </c>
      <c r="R244" s="46" t="s">
        <v>9</v>
      </c>
      <c r="S244" s="46" t="s">
        <v>9</v>
      </c>
      <c r="T244" s="46" t="s">
        <v>17</v>
      </c>
      <c r="U244" s="140">
        <v>12.5</v>
      </c>
      <c r="V244" s="46" t="s">
        <v>9</v>
      </c>
      <c r="W244" s="46">
        <v>104</v>
      </c>
      <c r="X244" s="46" t="s">
        <v>9</v>
      </c>
      <c r="Y244" s="46" t="s">
        <v>9</v>
      </c>
      <c r="Z244" s="46" t="s">
        <v>9</v>
      </c>
      <c r="AA244" s="46" t="s">
        <v>9</v>
      </c>
      <c r="AB244" s="46" t="s">
        <v>9</v>
      </c>
      <c r="AC244" s="46" t="s">
        <v>1391</v>
      </c>
      <c r="AD244" s="46">
        <v>2006</v>
      </c>
      <c r="AE244" s="46" t="s">
        <v>1745</v>
      </c>
      <c r="AF244" s="46" t="s">
        <v>49</v>
      </c>
      <c r="AG244" s="46" t="s">
        <v>50</v>
      </c>
      <c r="AH244" s="46" t="s">
        <v>21</v>
      </c>
      <c r="AI244" s="124" t="str">
        <f t="shared" si="3"/>
        <v>Coulston, N.J., 2006</v>
      </c>
      <c r="AJ244" s="137"/>
      <c r="AK244" s="120" t="s">
        <v>823</v>
      </c>
      <c r="AL244" s="10"/>
      <c r="AM244" s="10"/>
      <c r="AN244" s="10"/>
      <c r="AO244" s="10"/>
    </row>
    <row r="245" spans="1:41" s="11" customFormat="1" x14ac:dyDescent="0.3">
      <c r="A245" s="46" t="s">
        <v>6</v>
      </c>
      <c r="B245" s="46">
        <v>0.5</v>
      </c>
      <c r="C245" s="46" t="s">
        <v>9</v>
      </c>
      <c r="D245" s="46">
        <v>6</v>
      </c>
      <c r="E245" s="46" t="s">
        <v>1919</v>
      </c>
      <c r="F245" s="46" t="s">
        <v>1921</v>
      </c>
      <c r="G245" s="46" t="s">
        <v>9</v>
      </c>
      <c r="H245" s="46" t="s">
        <v>9</v>
      </c>
      <c r="I245" s="46" t="s">
        <v>9</v>
      </c>
      <c r="J245" s="46" t="s">
        <v>28</v>
      </c>
      <c r="K245" s="46" t="s">
        <v>51</v>
      </c>
      <c r="L245" s="46" t="s">
        <v>9</v>
      </c>
      <c r="M245" s="46" t="s">
        <v>199</v>
      </c>
      <c r="N245" s="46" t="s">
        <v>9</v>
      </c>
      <c r="O245" s="46">
        <v>2</v>
      </c>
      <c r="P245" s="46">
        <f>350+273</f>
        <v>623</v>
      </c>
      <c r="Q245" s="46" t="s">
        <v>1422</v>
      </c>
      <c r="R245" s="46" t="s">
        <v>9</v>
      </c>
      <c r="S245" s="46">
        <v>773</v>
      </c>
      <c r="T245" s="46" t="s">
        <v>29</v>
      </c>
      <c r="U245" s="136" t="s">
        <v>9</v>
      </c>
      <c r="V245" s="46" t="s">
        <v>9</v>
      </c>
      <c r="W245" s="46" t="s">
        <v>9</v>
      </c>
      <c r="X245" s="46" t="s">
        <v>9</v>
      </c>
      <c r="Y245" s="46" t="s">
        <v>9</v>
      </c>
      <c r="Z245" s="46" t="s">
        <v>9</v>
      </c>
      <c r="AA245" s="46">
        <v>43</v>
      </c>
      <c r="AB245" s="46" t="s">
        <v>9</v>
      </c>
      <c r="AC245" s="46" t="s">
        <v>1365</v>
      </c>
      <c r="AD245" s="46">
        <v>2006</v>
      </c>
      <c r="AE245" s="46" t="s">
        <v>52</v>
      </c>
      <c r="AF245" s="46" t="s">
        <v>53</v>
      </c>
      <c r="AG245" s="46" t="s">
        <v>54</v>
      </c>
      <c r="AH245" s="46" t="s">
        <v>21</v>
      </c>
      <c r="AI245" s="124" t="str">
        <f t="shared" si="3"/>
        <v>Aries, F.J.C.S., 2006</v>
      </c>
      <c r="AJ245" s="142"/>
      <c r="AK245" s="120"/>
      <c r="AL245" s="10"/>
      <c r="AM245" s="10"/>
      <c r="AN245" s="10"/>
      <c r="AO245" s="10"/>
    </row>
    <row r="246" spans="1:41" s="11" customFormat="1" x14ac:dyDescent="0.3">
      <c r="A246" s="46" t="s">
        <v>6</v>
      </c>
      <c r="B246" s="46">
        <v>0.5</v>
      </c>
      <c r="C246" s="46" t="s">
        <v>9</v>
      </c>
      <c r="D246" s="46">
        <v>2</v>
      </c>
      <c r="E246" s="46" t="s">
        <v>1919</v>
      </c>
      <c r="F246" s="46" t="s">
        <v>1922</v>
      </c>
      <c r="G246" s="46" t="s">
        <v>9</v>
      </c>
      <c r="H246" s="46" t="s">
        <v>9</v>
      </c>
      <c r="I246" s="46" t="s">
        <v>9</v>
      </c>
      <c r="J246" s="46" t="s">
        <v>28</v>
      </c>
      <c r="K246" s="46" t="s">
        <v>51</v>
      </c>
      <c r="L246" s="46" t="s">
        <v>9</v>
      </c>
      <c r="M246" s="46" t="s">
        <v>199</v>
      </c>
      <c r="N246" s="46" t="s">
        <v>9</v>
      </c>
      <c r="O246" s="46">
        <v>2</v>
      </c>
      <c r="P246" s="46">
        <v>623</v>
      </c>
      <c r="Q246" s="46" t="s">
        <v>1422</v>
      </c>
      <c r="R246" s="46" t="s">
        <v>9</v>
      </c>
      <c r="S246" s="46">
        <v>773</v>
      </c>
      <c r="T246" s="46" t="s">
        <v>29</v>
      </c>
      <c r="U246" s="136" t="s">
        <v>9</v>
      </c>
      <c r="V246" s="46" t="s">
        <v>9</v>
      </c>
      <c r="W246" s="46" t="s">
        <v>9</v>
      </c>
      <c r="X246" s="46" t="s">
        <v>9</v>
      </c>
      <c r="Y246" s="46" t="s">
        <v>9</v>
      </c>
      <c r="Z246" s="46" t="s">
        <v>9</v>
      </c>
      <c r="AA246" s="46">
        <v>56</v>
      </c>
      <c r="AB246" s="46" t="s">
        <v>9</v>
      </c>
      <c r="AC246" s="46" t="s">
        <v>1365</v>
      </c>
      <c r="AD246" s="46">
        <v>2006</v>
      </c>
      <c r="AE246" s="46" t="s">
        <v>52</v>
      </c>
      <c r="AF246" s="46" t="s">
        <v>53</v>
      </c>
      <c r="AG246" s="46" t="s">
        <v>54</v>
      </c>
      <c r="AH246" s="46" t="s">
        <v>21</v>
      </c>
      <c r="AI246" s="124" t="str">
        <f t="shared" si="3"/>
        <v>Aries, F.J.C.S., 2006</v>
      </c>
      <c r="AJ246" s="142"/>
      <c r="AK246" s="120"/>
      <c r="AL246" s="10"/>
      <c r="AM246" s="10"/>
      <c r="AN246" s="10"/>
      <c r="AO246" s="10"/>
    </row>
    <row r="247" spans="1:41" s="11" customFormat="1" x14ac:dyDescent="0.3">
      <c r="A247" s="46" t="s">
        <v>6</v>
      </c>
      <c r="B247" s="46">
        <v>0.5</v>
      </c>
      <c r="C247" s="46" t="s">
        <v>9</v>
      </c>
      <c r="D247" s="46">
        <v>66</v>
      </c>
      <c r="E247" s="46" t="s">
        <v>1919</v>
      </c>
      <c r="F247" s="46" t="s">
        <v>55</v>
      </c>
      <c r="G247" s="46" t="s">
        <v>9</v>
      </c>
      <c r="H247" s="46" t="s">
        <v>9</v>
      </c>
      <c r="I247" s="46" t="s">
        <v>9</v>
      </c>
      <c r="J247" s="46" t="s">
        <v>28</v>
      </c>
      <c r="K247" s="46" t="s">
        <v>51</v>
      </c>
      <c r="L247" s="46" t="s">
        <v>9</v>
      </c>
      <c r="M247" s="46" t="s">
        <v>199</v>
      </c>
      <c r="N247" s="46" t="s">
        <v>9</v>
      </c>
      <c r="O247" s="46">
        <v>2</v>
      </c>
      <c r="P247" s="46">
        <v>623</v>
      </c>
      <c r="Q247" s="46" t="s">
        <v>1422</v>
      </c>
      <c r="R247" s="46" t="s">
        <v>9</v>
      </c>
      <c r="S247" s="46">
        <v>773</v>
      </c>
      <c r="T247" s="46" t="s">
        <v>29</v>
      </c>
      <c r="U247" s="136" t="s">
        <v>9</v>
      </c>
      <c r="V247" s="46" t="s">
        <v>9</v>
      </c>
      <c r="W247" s="46" t="s">
        <v>9</v>
      </c>
      <c r="X247" s="46" t="s">
        <v>9</v>
      </c>
      <c r="Y247" s="46" t="s">
        <v>9</v>
      </c>
      <c r="Z247" s="46" t="s">
        <v>9</v>
      </c>
      <c r="AA247" s="46">
        <v>29</v>
      </c>
      <c r="AB247" s="46" t="s">
        <v>9</v>
      </c>
      <c r="AC247" s="46" t="s">
        <v>1365</v>
      </c>
      <c r="AD247" s="46">
        <v>2006</v>
      </c>
      <c r="AE247" s="46" t="s">
        <v>52</v>
      </c>
      <c r="AF247" s="46" t="s">
        <v>53</v>
      </c>
      <c r="AG247" s="46" t="s">
        <v>54</v>
      </c>
      <c r="AH247" s="46" t="s">
        <v>21</v>
      </c>
      <c r="AI247" s="124" t="str">
        <f t="shared" si="3"/>
        <v>Aries, F.J.C.S., 2006</v>
      </c>
      <c r="AJ247" s="142"/>
      <c r="AK247" s="120"/>
      <c r="AL247" s="10"/>
      <c r="AM247" s="10"/>
      <c r="AN247" s="10"/>
      <c r="AO247" s="10"/>
    </row>
    <row r="248" spans="1:41" s="11" customFormat="1" x14ac:dyDescent="0.3">
      <c r="A248" s="46" t="s">
        <v>6</v>
      </c>
      <c r="B248" s="46">
        <v>0.5</v>
      </c>
      <c r="C248" s="46" t="s">
        <v>9</v>
      </c>
      <c r="D248" s="46">
        <v>28</v>
      </c>
      <c r="E248" s="46" t="s">
        <v>1919</v>
      </c>
      <c r="F248" s="46" t="s">
        <v>1920</v>
      </c>
      <c r="G248" s="46" t="s">
        <v>9</v>
      </c>
      <c r="H248" s="46" t="s">
        <v>9</v>
      </c>
      <c r="I248" s="46" t="s">
        <v>9</v>
      </c>
      <c r="J248" s="46" t="s">
        <v>28</v>
      </c>
      <c r="K248" s="46" t="s">
        <v>51</v>
      </c>
      <c r="L248" s="46" t="s">
        <v>9</v>
      </c>
      <c r="M248" s="46" t="s">
        <v>199</v>
      </c>
      <c r="N248" s="46" t="s">
        <v>9</v>
      </c>
      <c r="O248" s="46">
        <v>2</v>
      </c>
      <c r="P248" s="46">
        <v>623</v>
      </c>
      <c r="Q248" s="46" t="s">
        <v>1422</v>
      </c>
      <c r="R248" s="46" t="s">
        <v>9</v>
      </c>
      <c r="S248" s="46">
        <v>773</v>
      </c>
      <c r="T248" s="46" t="s">
        <v>29</v>
      </c>
      <c r="U248" s="136" t="s">
        <v>9</v>
      </c>
      <c r="V248" s="46" t="s">
        <v>9</v>
      </c>
      <c r="W248" s="46" t="s">
        <v>9</v>
      </c>
      <c r="X248" s="46" t="s">
        <v>9</v>
      </c>
      <c r="Y248" s="46" t="s">
        <v>9</v>
      </c>
      <c r="Z248" s="46" t="s">
        <v>9</v>
      </c>
      <c r="AA248" s="46">
        <v>32</v>
      </c>
      <c r="AB248" s="46" t="s">
        <v>9</v>
      </c>
      <c r="AC248" s="46" t="s">
        <v>1365</v>
      </c>
      <c r="AD248" s="46">
        <v>2006</v>
      </c>
      <c r="AE248" s="46" t="s">
        <v>52</v>
      </c>
      <c r="AF248" s="46" t="s">
        <v>53</v>
      </c>
      <c r="AG248" s="46" t="s">
        <v>54</v>
      </c>
      <c r="AH248" s="46" t="s">
        <v>21</v>
      </c>
      <c r="AI248" s="124" t="str">
        <f t="shared" si="3"/>
        <v>Aries, F.J.C.S., 2006</v>
      </c>
      <c r="AJ248" s="142"/>
      <c r="AK248" s="120"/>
      <c r="AL248" s="10"/>
      <c r="AM248" s="10"/>
      <c r="AN248" s="10"/>
      <c r="AO248" s="10"/>
    </row>
    <row r="249" spans="1:41" s="11" customFormat="1" x14ac:dyDescent="0.3">
      <c r="A249" s="46" t="s">
        <v>6</v>
      </c>
      <c r="B249" s="46">
        <v>0.5</v>
      </c>
      <c r="C249" s="46" t="s">
        <v>9</v>
      </c>
      <c r="D249" s="46">
        <v>6</v>
      </c>
      <c r="E249" s="46" t="s">
        <v>1919</v>
      </c>
      <c r="F249" s="46" t="s">
        <v>1921</v>
      </c>
      <c r="G249" s="46" t="s">
        <v>9</v>
      </c>
      <c r="H249" s="46" t="s">
        <v>9</v>
      </c>
      <c r="I249" s="46" t="s">
        <v>9</v>
      </c>
      <c r="J249" s="118" t="s">
        <v>303</v>
      </c>
      <c r="K249" s="46" t="s">
        <v>51</v>
      </c>
      <c r="L249" s="46" t="s">
        <v>9</v>
      </c>
      <c r="M249" s="46" t="s">
        <v>199</v>
      </c>
      <c r="N249" s="46" t="s">
        <v>9</v>
      </c>
      <c r="O249" s="46">
        <v>2</v>
      </c>
      <c r="P249" s="46">
        <v>623</v>
      </c>
      <c r="Q249" s="46" t="s">
        <v>1422</v>
      </c>
      <c r="R249" s="46" t="s">
        <v>9</v>
      </c>
      <c r="S249" s="46">
        <v>773</v>
      </c>
      <c r="T249" s="46" t="s">
        <v>29</v>
      </c>
      <c r="U249" s="136" t="s">
        <v>9</v>
      </c>
      <c r="V249" s="46" t="s">
        <v>9</v>
      </c>
      <c r="W249" s="46" t="s">
        <v>9</v>
      </c>
      <c r="X249" s="46" t="s">
        <v>9</v>
      </c>
      <c r="Y249" s="46" t="s">
        <v>9</v>
      </c>
      <c r="Z249" s="46" t="s">
        <v>9</v>
      </c>
      <c r="AA249" s="46">
        <v>49</v>
      </c>
      <c r="AB249" s="46" t="s">
        <v>9</v>
      </c>
      <c r="AC249" s="46" t="s">
        <v>1365</v>
      </c>
      <c r="AD249" s="46">
        <v>2006</v>
      </c>
      <c r="AE249" s="46" t="s">
        <v>52</v>
      </c>
      <c r="AF249" s="46" t="s">
        <v>53</v>
      </c>
      <c r="AG249" s="46" t="s">
        <v>54</v>
      </c>
      <c r="AH249" s="46" t="s">
        <v>21</v>
      </c>
      <c r="AI249" s="124" t="str">
        <f t="shared" si="3"/>
        <v>Aries, F.J.C.S., 2006</v>
      </c>
      <c r="AJ249" s="142"/>
      <c r="AK249" s="120"/>
      <c r="AL249" s="10"/>
      <c r="AM249" s="10"/>
      <c r="AN249" s="10"/>
      <c r="AO249" s="10"/>
    </row>
    <row r="250" spans="1:41" s="9" customFormat="1" x14ac:dyDescent="0.3">
      <c r="A250" s="46" t="s">
        <v>6</v>
      </c>
      <c r="B250" s="46">
        <v>0.5</v>
      </c>
      <c r="C250" s="46" t="s">
        <v>9</v>
      </c>
      <c r="D250" s="46">
        <v>6</v>
      </c>
      <c r="E250" s="46" t="s">
        <v>1919</v>
      </c>
      <c r="F250" s="46" t="s">
        <v>1923</v>
      </c>
      <c r="G250" s="46" t="s">
        <v>9</v>
      </c>
      <c r="H250" s="46" t="s">
        <v>9</v>
      </c>
      <c r="I250" s="46" t="s">
        <v>9</v>
      </c>
      <c r="J250" s="118" t="s">
        <v>303</v>
      </c>
      <c r="K250" s="46" t="s">
        <v>56</v>
      </c>
      <c r="L250" s="46" t="s">
        <v>9</v>
      </c>
      <c r="M250" s="46" t="s">
        <v>199</v>
      </c>
      <c r="N250" s="46" t="s">
        <v>9</v>
      </c>
      <c r="O250" s="46">
        <v>2</v>
      </c>
      <c r="P250" s="46">
        <v>623</v>
      </c>
      <c r="Q250" s="46" t="s">
        <v>1422</v>
      </c>
      <c r="R250" s="46" t="s">
        <v>9</v>
      </c>
      <c r="S250" s="46">
        <v>773</v>
      </c>
      <c r="T250" s="46" t="s">
        <v>29</v>
      </c>
      <c r="U250" s="136" t="s">
        <v>9</v>
      </c>
      <c r="V250" s="46" t="s">
        <v>9</v>
      </c>
      <c r="W250" s="46" t="s">
        <v>9</v>
      </c>
      <c r="X250" s="46" t="s">
        <v>9</v>
      </c>
      <c r="Y250" s="46" t="s">
        <v>9</v>
      </c>
      <c r="Z250" s="46" t="s">
        <v>9</v>
      </c>
      <c r="AA250" s="46">
        <v>50</v>
      </c>
      <c r="AB250" s="46" t="s">
        <v>9</v>
      </c>
      <c r="AC250" s="46" t="s">
        <v>1365</v>
      </c>
      <c r="AD250" s="46">
        <v>2006</v>
      </c>
      <c r="AE250" s="46" t="s">
        <v>52</v>
      </c>
      <c r="AF250" s="46" t="s">
        <v>53</v>
      </c>
      <c r="AG250" s="46" t="s">
        <v>54</v>
      </c>
      <c r="AH250" s="46" t="s">
        <v>21</v>
      </c>
      <c r="AI250" s="124" t="str">
        <f t="shared" si="3"/>
        <v>Aries, F.J.C.S., 2006</v>
      </c>
      <c r="AJ250" s="142"/>
      <c r="AK250" s="120"/>
    </row>
    <row r="251" spans="1:41" s="9" customFormat="1" x14ac:dyDescent="0.3">
      <c r="A251" s="46" t="s">
        <v>6</v>
      </c>
      <c r="B251" s="46">
        <v>1</v>
      </c>
      <c r="C251" s="46">
        <v>0.78</v>
      </c>
      <c r="D251" s="46">
        <v>148</v>
      </c>
      <c r="E251" s="46" t="s">
        <v>22</v>
      </c>
      <c r="F251" s="46" t="s">
        <v>544</v>
      </c>
      <c r="G251" s="46" t="s">
        <v>9</v>
      </c>
      <c r="H251" s="46" t="s">
        <v>9</v>
      </c>
      <c r="I251" s="46" t="s">
        <v>9</v>
      </c>
      <c r="J251" s="46" t="s">
        <v>28</v>
      </c>
      <c r="K251" s="46" t="s">
        <v>51</v>
      </c>
      <c r="L251" s="46" t="s">
        <v>9</v>
      </c>
      <c r="M251" s="46" t="s">
        <v>199</v>
      </c>
      <c r="N251" s="132">
        <v>8.5</v>
      </c>
      <c r="O251" s="46">
        <v>2</v>
      </c>
      <c r="P251" s="46">
        <v>673</v>
      </c>
      <c r="Q251" s="46" t="s">
        <v>1422</v>
      </c>
      <c r="R251" s="46">
        <v>1</v>
      </c>
      <c r="S251" s="46">
        <v>523</v>
      </c>
      <c r="T251" s="46" t="s">
        <v>95</v>
      </c>
      <c r="U251" s="133">
        <v>60</v>
      </c>
      <c r="V251" s="46" t="s">
        <v>9</v>
      </c>
      <c r="W251" s="46">
        <v>19</v>
      </c>
      <c r="X251" s="46" t="s">
        <v>9</v>
      </c>
      <c r="Y251" s="46" t="s">
        <v>8</v>
      </c>
      <c r="Z251" s="46" t="s">
        <v>9</v>
      </c>
      <c r="AA251" s="46">
        <v>32</v>
      </c>
      <c r="AB251" s="46" t="s">
        <v>9</v>
      </c>
      <c r="AC251" s="46" t="s">
        <v>403</v>
      </c>
      <c r="AD251" s="46">
        <v>2006</v>
      </c>
      <c r="AE251" s="46" t="s">
        <v>57</v>
      </c>
      <c r="AF251" s="46" t="s">
        <v>58</v>
      </c>
      <c r="AG251" s="46" t="s">
        <v>59</v>
      </c>
      <c r="AH251" s="46" t="s">
        <v>45</v>
      </c>
      <c r="AI251" s="124" t="str">
        <f t="shared" si="3"/>
        <v>Piqueras, C., 2006</v>
      </c>
      <c r="AJ251" s="142" t="s">
        <v>913</v>
      </c>
      <c r="AK251" s="120" t="s">
        <v>827</v>
      </c>
    </row>
    <row r="252" spans="1:41" s="9" customFormat="1" x14ac:dyDescent="0.3">
      <c r="A252" s="46" t="s">
        <v>14</v>
      </c>
      <c r="B252" s="46">
        <v>1</v>
      </c>
      <c r="C252" s="46">
        <v>0.77</v>
      </c>
      <c r="D252" s="46">
        <v>148</v>
      </c>
      <c r="E252" s="46" t="s">
        <v>22</v>
      </c>
      <c r="F252" s="46" t="s">
        <v>544</v>
      </c>
      <c r="G252" s="46" t="s">
        <v>9</v>
      </c>
      <c r="H252" s="46" t="s">
        <v>9</v>
      </c>
      <c r="I252" s="46" t="s">
        <v>9</v>
      </c>
      <c r="J252" s="46" t="s">
        <v>24</v>
      </c>
      <c r="K252" s="46" t="s">
        <v>9</v>
      </c>
      <c r="L252" s="46" t="s">
        <v>9</v>
      </c>
      <c r="M252" s="46" t="s">
        <v>199</v>
      </c>
      <c r="N252" s="132">
        <v>8.5</v>
      </c>
      <c r="O252" s="149" t="s">
        <v>60</v>
      </c>
      <c r="P252" s="46">
        <v>773</v>
      </c>
      <c r="Q252" s="46" t="s">
        <v>1422</v>
      </c>
      <c r="R252" s="46">
        <v>1</v>
      </c>
      <c r="S252" s="46">
        <v>523</v>
      </c>
      <c r="T252" s="46" t="s">
        <v>95</v>
      </c>
      <c r="U252" s="133">
        <v>29</v>
      </c>
      <c r="V252" s="46" t="s">
        <v>9</v>
      </c>
      <c r="W252" s="46">
        <v>39</v>
      </c>
      <c r="X252" s="46" t="s">
        <v>9</v>
      </c>
      <c r="Y252" s="46">
        <v>66</v>
      </c>
      <c r="Z252" s="46" t="s">
        <v>9</v>
      </c>
      <c r="AA252" s="46">
        <v>74</v>
      </c>
      <c r="AB252" s="46" t="s">
        <v>9</v>
      </c>
      <c r="AC252" s="46" t="s">
        <v>403</v>
      </c>
      <c r="AD252" s="46">
        <v>2006</v>
      </c>
      <c r="AE252" s="46" t="s">
        <v>57</v>
      </c>
      <c r="AF252" s="46" t="s">
        <v>58</v>
      </c>
      <c r="AG252" s="46" t="s">
        <v>59</v>
      </c>
      <c r="AH252" s="46" t="s">
        <v>45</v>
      </c>
      <c r="AI252" s="124" t="str">
        <f t="shared" si="3"/>
        <v>Piqueras, C., 2006</v>
      </c>
      <c r="AJ252" s="142" t="s">
        <v>913</v>
      </c>
      <c r="AK252" s="120" t="s">
        <v>827</v>
      </c>
    </row>
    <row r="253" spans="1:41" s="9" customFormat="1" x14ac:dyDescent="0.3">
      <c r="A253" s="46" t="s">
        <v>6</v>
      </c>
      <c r="B253" s="46">
        <v>1</v>
      </c>
      <c r="C253" s="46">
        <v>0.65</v>
      </c>
      <c r="D253" s="46">
        <v>9</v>
      </c>
      <c r="E253" s="46" t="s">
        <v>61</v>
      </c>
      <c r="F253" s="46" t="s">
        <v>1890</v>
      </c>
      <c r="G253" s="46" t="s">
        <v>9</v>
      </c>
      <c r="H253" s="46" t="s">
        <v>9</v>
      </c>
      <c r="I253" s="46" t="s">
        <v>9</v>
      </c>
      <c r="J253" s="46" t="s">
        <v>28</v>
      </c>
      <c r="K253" s="46" t="s">
        <v>51</v>
      </c>
      <c r="L253" s="46" t="s">
        <v>9</v>
      </c>
      <c r="M253" s="46" t="s">
        <v>199</v>
      </c>
      <c r="N253" s="132">
        <v>6.7</v>
      </c>
      <c r="O253" s="149" t="s">
        <v>60</v>
      </c>
      <c r="P253" s="46">
        <v>673</v>
      </c>
      <c r="Q253" s="46" t="s">
        <v>1422</v>
      </c>
      <c r="R253" s="46">
        <v>1</v>
      </c>
      <c r="S253" s="46">
        <v>523</v>
      </c>
      <c r="T253" s="46" t="s">
        <v>95</v>
      </c>
      <c r="U253" s="133">
        <v>38</v>
      </c>
      <c r="V253" s="46" t="s">
        <v>9</v>
      </c>
      <c r="W253" s="46">
        <v>29</v>
      </c>
      <c r="X253" s="46" t="s">
        <v>9</v>
      </c>
      <c r="Y253" s="46">
        <v>36</v>
      </c>
      <c r="Z253" s="46" t="s">
        <v>9</v>
      </c>
      <c r="AA253" s="46" t="s">
        <v>8</v>
      </c>
      <c r="AB253" s="46" t="s">
        <v>9</v>
      </c>
      <c r="AC253" s="46" t="s">
        <v>403</v>
      </c>
      <c r="AD253" s="46">
        <v>2006</v>
      </c>
      <c r="AE253" s="46" t="s">
        <v>57</v>
      </c>
      <c r="AF253" s="46" t="s">
        <v>58</v>
      </c>
      <c r="AG253" s="46" t="s">
        <v>59</v>
      </c>
      <c r="AH253" s="46" t="s">
        <v>45</v>
      </c>
      <c r="AI253" s="124" t="str">
        <f t="shared" si="3"/>
        <v>Piqueras, C., 2006</v>
      </c>
      <c r="AJ253" s="142" t="s">
        <v>913</v>
      </c>
      <c r="AK253" s="120" t="s">
        <v>828</v>
      </c>
    </row>
    <row r="254" spans="1:41" s="9" customFormat="1" x14ac:dyDescent="0.3">
      <c r="A254" s="46" t="s">
        <v>14</v>
      </c>
      <c r="B254" s="46">
        <v>1</v>
      </c>
      <c r="C254" s="46">
        <v>0.86</v>
      </c>
      <c r="D254" s="46">
        <v>9</v>
      </c>
      <c r="E254" s="46" t="s">
        <v>61</v>
      </c>
      <c r="F254" s="46" t="s">
        <v>1890</v>
      </c>
      <c r="G254" s="46" t="s">
        <v>9</v>
      </c>
      <c r="H254" s="46" t="s">
        <v>9</v>
      </c>
      <c r="I254" s="46" t="s">
        <v>9</v>
      </c>
      <c r="J254" s="46" t="s">
        <v>24</v>
      </c>
      <c r="K254" s="46" t="s">
        <v>9</v>
      </c>
      <c r="L254" s="46" t="s">
        <v>9</v>
      </c>
      <c r="M254" s="46" t="s">
        <v>199</v>
      </c>
      <c r="N254" s="132">
        <v>6.7</v>
      </c>
      <c r="O254" s="46">
        <v>2</v>
      </c>
      <c r="P254" s="46">
        <v>773</v>
      </c>
      <c r="Q254" s="46" t="s">
        <v>1422</v>
      </c>
      <c r="R254" s="46">
        <v>1</v>
      </c>
      <c r="S254" s="46">
        <v>523</v>
      </c>
      <c r="T254" s="46" t="s">
        <v>95</v>
      </c>
      <c r="U254" s="133">
        <v>26</v>
      </c>
      <c r="V254" s="46" t="s">
        <v>9</v>
      </c>
      <c r="W254" s="46">
        <v>42</v>
      </c>
      <c r="X254" s="46" t="s">
        <v>9</v>
      </c>
      <c r="Y254" s="46">
        <v>78</v>
      </c>
      <c r="Z254" s="46" t="s">
        <v>9</v>
      </c>
      <c r="AA254" s="46" t="s">
        <v>8</v>
      </c>
      <c r="AB254" s="46" t="s">
        <v>9</v>
      </c>
      <c r="AC254" s="46" t="s">
        <v>403</v>
      </c>
      <c r="AD254" s="46">
        <v>2006</v>
      </c>
      <c r="AE254" s="46" t="s">
        <v>57</v>
      </c>
      <c r="AF254" s="46" t="s">
        <v>58</v>
      </c>
      <c r="AG254" s="46" t="s">
        <v>59</v>
      </c>
      <c r="AH254" s="46" t="s">
        <v>45</v>
      </c>
      <c r="AI254" s="124" t="str">
        <f t="shared" si="3"/>
        <v>Piqueras, C., 2006</v>
      </c>
      <c r="AJ254" s="142" t="s">
        <v>913</v>
      </c>
      <c r="AK254" s="120" t="s">
        <v>828</v>
      </c>
    </row>
    <row r="255" spans="1:41" s="9" customFormat="1" x14ac:dyDescent="0.3">
      <c r="A255" s="46" t="s">
        <v>14</v>
      </c>
      <c r="B255" s="46">
        <v>1</v>
      </c>
      <c r="C255" s="46">
        <v>0.77</v>
      </c>
      <c r="D255" s="46">
        <v>148</v>
      </c>
      <c r="E255" s="46" t="s">
        <v>22</v>
      </c>
      <c r="F255" s="46" t="s">
        <v>544</v>
      </c>
      <c r="G255" s="46" t="s">
        <v>9</v>
      </c>
      <c r="H255" s="46" t="s">
        <v>9</v>
      </c>
      <c r="I255" s="46" t="s">
        <v>9</v>
      </c>
      <c r="J255" s="46" t="s">
        <v>24</v>
      </c>
      <c r="K255" s="46" t="s">
        <v>9</v>
      </c>
      <c r="L255" s="46" t="s">
        <v>9</v>
      </c>
      <c r="M255" s="46" t="s">
        <v>199</v>
      </c>
      <c r="N255" s="132">
        <v>8.5</v>
      </c>
      <c r="O255" s="46">
        <v>2</v>
      </c>
      <c r="P255" s="46">
        <v>773</v>
      </c>
      <c r="Q255" s="46" t="s">
        <v>1422</v>
      </c>
      <c r="R255" s="46">
        <v>1</v>
      </c>
      <c r="S255" s="46">
        <v>523</v>
      </c>
      <c r="T255" s="46" t="s">
        <v>95</v>
      </c>
      <c r="U255" s="133">
        <v>9</v>
      </c>
      <c r="V255" s="46" t="s">
        <v>9</v>
      </c>
      <c r="W255" s="46">
        <v>121</v>
      </c>
      <c r="X255" s="46" t="s">
        <v>9</v>
      </c>
      <c r="Y255" s="46">
        <v>106</v>
      </c>
      <c r="Z255" s="46" t="s">
        <v>9</v>
      </c>
      <c r="AA255" s="46">
        <v>145</v>
      </c>
      <c r="AB255" s="46" t="s">
        <v>9</v>
      </c>
      <c r="AC255" s="46" t="s">
        <v>403</v>
      </c>
      <c r="AD255" s="46">
        <v>2006</v>
      </c>
      <c r="AE255" s="46" t="s">
        <v>57</v>
      </c>
      <c r="AF255" s="46" t="s">
        <v>58</v>
      </c>
      <c r="AG255" s="46" t="s">
        <v>59</v>
      </c>
      <c r="AH255" s="46" t="s">
        <v>45</v>
      </c>
      <c r="AI255" s="124" t="str">
        <f t="shared" si="3"/>
        <v>Piqueras, C., 2006</v>
      </c>
      <c r="AJ255" s="142" t="s">
        <v>913</v>
      </c>
      <c r="AK255" s="120" t="s">
        <v>827</v>
      </c>
    </row>
    <row r="256" spans="1:41" s="9" customFormat="1" x14ac:dyDescent="0.3">
      <c r="A256" s="46" t="s">
        <v>6</v>
      </c>
      <c r="B256" s="46" t="s">
        <v>9</v>
      </c>
      <c r="C256" s="46">
        <v>0.12</v>
      </c>
      <c r="D256" s="46">
        <v>246</v>
      </c>
      <c r="E256" s="46" t="s">
        <v>63</v>
      </c>
      <c r="F256" s="46" t="s">
        <v>545</v>
      </c>
      <c r="G256" s="46" t="s">
        <v>1891</v>
      </c>
      <c r="H256" s="46" t="s">
        <v>8</v>
      </c>
      <c r="I256" s="46" t="s">
        <v>8</v>
      </c>
      <c r="J256" s="46" t="s">
        <v>33</v>
      </c>
      <c r="K256" s="46" t="s">
        <v>56</v>
      </c>
      <c r="L256" s="143">
        <v>10</v>
      </c>
      <c r="M256" s="46" t="s">
        <v>89</v>
      </c>
      <c r="N256" s="46" t="s">
        <v>9</v>
      </c>
      <c r="O256" s="46" t="s">
        <v>9</v>
      </c>
      <c r="P256" s="46" t="s">
        <v>9</v>
      </c>
      <c r="Q256" s="46" t="s">
        <v>1422</v>
      </c>
      <c r="R256" s="46">
        <v>2</v>
      </c>
      <c r="S256" s="46">
        <v>573</v>
      </c>
      <c r="T256" s="46" t="s">
        <v>17</v>
      </c>
      <c r="U256" s="140">
        <v>7.1</v>
      </c>
      <c r="V256" s="46" t="s">
        <v>9</v>
      </c>
      <c r="W256" s="133">
        <v>158</v>
      </c>
      <c r="X256" s="46" t="s">
        <v>9</v>
      </c>
      <c r="Y256" s="46" t="s">
        <v>9</v>
      </c>
      <c r="Z256" s="46" t="s">
        <v>9</v>
      </c>
      <c r="AA256" s="46" t="s">
        <v>9</v>
      </c>
      <c r="AB256" s="46" t="s">
        <v>9</v>
      </c>
      <c r="AC256" s="46" t="s">
        <v>2838</v>
      </c>
      <c r="AD256" s="46">
        <v>2006</v>
      </c>
      <c r="AE256" s="46" t="s">
        <v>1892</v>
      </c>
      <c r="AF256" s="46" t="s">
        <v>2414</v>
      </c>
      <c r="AG256" s="46" t="s">
        <v>66</v>
      </c>
      <c r="AH256" s="46" t="s">
        <v>67</v>
      </c>
      <c r="AI256" s="124" t="str">
        <f t="shared" si="3"/>
        <v>Pérez-Cadenas, A.F., 2006</v>
      </c>
      <c r="AJ256" s="142"/>
      <c r="AK256" s="120"/>
    </row>
    <row r="257" spans="1:37" s="9" customFormat="1" x14ac:dyDescent="0.3">
      <c r="A257" s="46" t="s">
        <v>6</v>
      </c>
      <c r="B257" s="46" t="s">
        <v>9</v>
      </c>
      <c r="C257" s="46">
        <v>0.16</v>
      </c>
      <c r="D257" s="46">
        <v>498</v>
      </c>
      <c r="E257" s="46" t="s">
        <v>63</v>
      </c>
      <c r="F257" s="46" t="s">
        <v>545</v>
      </c>
      <c r="G257" s="46" t="s">
        <v>1893</v>
      </c>
      <c r="H257" s="46" t="s">
        <v>8</v>
      </c>
      <c r="I257" s="46" t="s">
        <v>8</v>
      </c>
      <c r="J257" s="46" t="s">
        <v>33</v>
      </c>
      <c r="K257" s="46" t="s">
        <v>56</v>
      </c>
      <c r="L257" s="143">
        <v>10</v>
      </c>
      <c r="M257" s="46" t="s">
        <v>89</v>
      </c>
      <c r="N257" s="46" t="s">
        <v>9</v>
      </c>
      <c r="O257" s="46" t="s">
        <v>9</v>
      </c>
      <c r="P257" s="46" t="s">
        <v>9</v>
      </c>
      <c r="Q257" s="46" t="s">
        <v>1422</v>
      </c>
      <c r="R257" s="46">
        <v>2</v>
      </c>
      <c r="S257" s="46">
        <v>573</v>
      </c>
      <c r="T257" s="46" t="s">
        <v>17</v>
      </c>
      <c r="U257" s="140">
        <v>4.4000000000000004</v>
      </c>
      <c r="V257" s="46" t="s">
        <v>9</v>
      </c>
      <c r="W257" s="133">
        <v>254</v>
      </c>
      <c r="X257" s="46" t="s">
        <v>9</v>
      </c>
      <c r="Y257" s="46" t="s">
        <v>9</v>
      </c>
      <c r="Z257" s="46" t="s">
        <v>9</v>
      </c>
      <c r="AA257" s="46" t="s">
        <v>9</v>
      </c>
      <c r="AB257" s="46" t="s">
        <v>9</v>
      </c>
      <c r="AC257" s="46" t="s">
        <v>2838</v>
      </c>
      <c r="AD257" s="46">
        <v>2006</v>
      </c>
      <c r="AE257" s="46" t="s">
        <v>1892</v>
      </c>
      <c r="AF257" s="46" t="s">
        <v>2414</v>
      </c>
      <c r="AG257" s="46" t="s">
        <v>66</v>
      </c>
      <c r="AH257" s="46" t="s">
        <v>67</v>
      </c>
      <c r="AI257" s="124" t="str">
        <f t="shared" si="3"/>
        <v>Pérez-Cadenas, A.F., 2006</v>
      </c>
      <c r="AJ257" s="142"/>
      <c r="AK257" s="120"/>
    </row>
    <row r="258" spans="1:37" s="27" customFormat="1" x14ac:dyDescent="0.3">
      <c r="A258" s="46" t="s">
        <v>6</v>
      </c>
      <c r="B258" s="46">
        <v>0.5</v>
      </c>
      <c r="C258" s="46" t="s">
        <v>9</v>
      </c>
      <c r="D258" s="46">
        <v>183</v>
      </c>
      <c r="E258" s="46" t="s">
        <v>37</v>
      </c>
      <c r="F258" s="46" t="s">
        <v>832</v>
      </c>
      <c r="G258" s="46" t="s">
        <v>9</v>
      </c>
      <c r="H258" s="46">
        <v>673</v>
      </c>
      <c r="I258" s="46">
        <v>4</v>
      </c>
      <c r="J258" s="46" t="s">
        <v>24</v>
      </c>
      <c r="K258" s="46" t="s">
        <v>56</v>
      </c>
      <c r="L258" s="46" t="s">
        <v>9</v>
      </c>
      <c r="M258" s="46" t="s">
        <v>199</v>
      </c>
      <c r="N258" s="132">
        <v>6.2</v>
      </c>
      <c r="O258" s="46">
        <v>4</v>
      </c>
      <c r="P258" s="46">
        <v>673</v>
      </c>
      <c r="Q258" s="46" t="s">
        <v>1422</v>
      </c>
      <c r="R258" s="46">
        <v>2</v>
      </c>
      <c r="S258" s="46">
        <v>473</v>
      </c>
      <c r="T258" s="46" t="s">
        <v>95</v>
      </c>
      <c r="U258" s="136">
        <v>25</v>
      </c>
      <c r="V258" s="46" t="s">
        <v>9</v>
      </c>
      <c r="W258" s="46">
        <v>45</v>
      </c>
      <c r="X258" s="46" t="s">
        <v>9</v>
      </c>
      <c r="Y258" s="46" t="s">
        <v>9</v>
      </c>
      <c r="Z258" s="46" t="s">
        <v>9</v>
      </c>
      <c r="AA258" s="46" t="s">
        <v>9</v>
      </c>
      <c r="AB258" s="46" t="s">
        <v>9</v>
      </c>
      <c r="AC258" s="46" t="s">
        <v>1364</v>
      </c>
      <c r="AD258" s="46">
        <v>2006</v>
      </c>
      <c r="AE258" s="46" t="s">
        <v>1746</v>
      </c>
      <c r="AF258" s="46" t="s">
        <v>829</v>
      </c>
      <c r="AG258" s="46" t="s">
        <v>68</v>
      </c>
      <c r="AH258" s="46" t="s">
        <v>45</v>
      </c>
      <c r="AI258" s="124" t="str">
        <f t="shared" ref="AI258:AI321" si="4">AE258&amp;", "&amp;AD258</f>
        <v>Tidahy, H.L., 2006</v>
      </c>
      <c r="AJ258" s="137"/>
      <c r="AK258" s="120" t="s">
        <v>826</v>
      </c>
    </row>
    <row r="259" spans="1:37" s="27" customFormat="1" x14ac:dyDescent="0.3">
      <c r="A259" s="46" t="s">
        <v>6</v>
      </c>
      <c r="B259" s="46">
        <v>0.5</v>
      </c>
      <c r="C259" s="46" t="s">
        <v>9</v>
      </c>
      <c r="D259" s="46">
        <v>184</v>
      </c>
      <c r="E259" s="46" t="s">
        <v>15</v>
      </c>
      <c r="F259" s="46" t="s">
        <v>831</v>
      </c>
      <c r="G259" s="46" t="s">
        <v>9</v>
      </c>
      <c r="H259" s="46">
        <v>673</v>
      </c>
      <c r="I259" s="46">
        <v>4</v>
      </c>
      <c r="J259" s="46" t="s">
        <v>24</v>
      </c>
      <c r="K259" s="46" t="s">
        <v>56</v>
      </c>
      <c r="L259" s="46" t="s">
        <v>9</v>
      </c>
      <c r="M259" s="46" t="s">
        <v>199</v>
      </c>
      <c r="N259" s="132">
        <v>6.1</v>
      </c>
      <c r="O259" s="46">
        <v>4</v>
      </c>
      <c r="P259" s="46">
        <v>673</v>
      </c>
      <c r="Q259" s="46" t="s">
        <v>1422</v>
      </c>
      <c r="R259" s="46">
        <v>2</v>
      </c>
      <c r="S259" s="46">
        <v>473</v>
      </c>
      <c r="T259" s="46" t="s">
        <v>95</v>
      </c>
      <c r="U259" s="136">
        <v>32</v>
      </c>
      <c r="V259" s="46" t="s">
        <v>9</v>
      </c>
      <c r="W259" s="46">
        <v>35</v>
      </c>
      <c r="X259" s="46" t="s">
        <v>9</v>
      </c>
      <c r="Y259" s="46" t="s">
        <v>9</v>
      </c>
      <c r="Z259" s="46" t="s">
        <v>9</v>
      </c>
      <c r="AA259" s="46" t="s">
        <v>9</v>
      </c>
      <c r="AB259" s="46" t="s">
        <v>9</v>
      </c>
      <c r="AC259" s="46" t="s">
        <v>1364</v>
      </c>
      <c r="AD259" s="46">
        <v>2006</v>
      </c>
      <c r="AE259" s="46" t="s">
        <v>1746</v>
      </c>
      <c r="AF259" s="46" t="s">
        <v>829</v>
      </c>
      <c r="AG259" s="46" t="s">
        <v>68</v>
      </c>
      <c r="AH259" s="46" t="s">
        <v>45</v>
      </c>
      <c r="AI259" s="124" t="str">
        <f t="shared" si="4"/>
        <v>Tidahy, H.L., 2006</v>
      </c>
      <c r="AJ259" s="137"/>
      <c r="AK259" s="120" t="s">
        <v>817</v>
      </c>
    </row>
    <row r="260" spans="1:37" s="27" customFormat="1" x14ac:dyDescent="0.3">
      <c r="A260" s="46" t="s">
        <v>6</v>
      </c>
      <c r="B260" s="46">
        <v>0.5</v>
      </c>
      <c r="C260" s="46" t="s">
        <v>9</v>
      </c>
      <c r="D260" s="46">
        <v>440</v>
      </c>
      <c r="E260" s="46" t="s">
        <v>1918</v>
      </c>
      <c r="F260" s="46" t="s">
        <v>830</v>
      </c>
      <c r="G260" s="46" t="s">
        <v>9</v>
      </c>
      <c r="H260" s="46">
        <v>673</v>
      </c>
      <c r="I260" s="46">
        <v>4</v>
      </c>
      <c r="J260" s="46" t="s">
        <v>24</v>
      </c>
      <c r="K260" s="46" t="s">
        <v>56</v>
      </c>
      <c r="L260" s="46" t="s">
        <v>9</v>
      </c>
      <c r="M260" s="46" t="s">
        <v>199</v>
      </c>
      <c r="N260" s="46" t="s">
        <v>9</v>
      </c>
      <c r="O260" s="46">
        <v>4</v>
      </c>
      <c r="P260" s="46">
        <v>673</v>
      </c>
      <c r="Q260" s="46" t="s">
        <v>1422</v>
      </c>
      <c r="R260" s="46">
        <v>2</v>
      </c>
      <c r="S260" s="46">
        <v>473</v>
      </c>
      <c r="T260" s="46" t="s">
        <v>95</v>
      </c>
      <c r="U260" s="136">
        <v>23</v>
      </c>
      <c r="V260" s="46" t="s">
        <v>9</v>
      </c>
      <c r="W260" s="46">
        <v>48</v>
      </c>
      <c r="X260" s="46" t="s">
        <v>9</v>
      </c>
      <c r="Y260" s="46" t="s">
        <v>9</v>
      </c>
      <c r="Z260" s="46" t="s">
        <v>9</v>
      </c>
      <c r="AA260" s="46" t="s">
        <v>9</v>
      </c>
      <c r="AB260" s="46" t="s">
        <v>9</v>
      </c>
      <c r="AC260" s="46" t="s">
        <v>1364</v>
      </c>
      <c r="AD260" s="46">
        <v>2006</v>
      </c>
      <c r="AE260" s="46" t="s">
        <v>1746</v>
      </c>
      <c r="AF260" s="46" t="s">
        <v>829</v>
      </c>
      <c r="AG260" s="46" t="s">
        <v>68</v>
      </c>
      <c r="AH260" s="46" t="s">
        <v>45</v>
      </c>
      <c r="AI260" s="124" t="str">
        <f t="shared" si="4"/>
        <v>Tidahy, H.L., 2006</v>
      </c>
      <c r="AJ260" s="137"/>
      <c r="AK260" s="120"/>
    </row>
    <row r="261" spans="1:37" s="27" customFormat="1" x14ac:dyDescent="0.3">
      <c r="A261" s="46" t="s">
        <v>6</v>
      </c>
      <c r="B261" s="46" t="s">
        <v>9</v>
      </c>
      <c r="C261" s="46">
        <v>0.6</v>
      </c>
      <c r="D261" s="46" t="s">
        <v>9</v>
      </c>
      <c r="E261" s="46" t="s">
        <v>7</v>
      </c>
      <c r="F261" s="46" t="s">
        <v>547</v>
      </c>
      <c r="G261" s="46" t="s">
        <v>9</v>
      </c>
      <c r="H261" s="46" t="s">
        <v>9</v>
      </c>
      <c r="I261" s="46" t="s">
        <v>9</v>
      </c>
      <c r="J261" s="46" t="s">
        <v>24</v>
      </c>
      <c r="K261" s="46" t="s">
        <v>9</v>
      </c>
      <c r="L261" s="46" t="s">
        <v>9</v>
      </c>
      <c r="M261" s="46" t="s">
        <v>199</v>
      </c>
      <c r="N261" s="132">
        <v>3</v>
      </c>
      <c r="O261" s="46" t="s">
        <v>9</v>
      </c>
      <c r="P261" s="46" t="s">
        <v>9</v>
      </c>
      <c r="Q261" s="46" t="s">
        <v>1422</v>
      </c>
      <c r="R261" s="46">
        <v>1</v>
      </c>
      <c r="S261" s="46">
        <v>1173</v>
      </c>
      <c r="T261" s="46" t="s">
        <v>69</v>
      </c>
      <c r="U261" s="140">
        <v>52.2</v>
      </c>
      <c r="V261" s="134" t="s">
        <v>9</v>
      </c>
      <c r="W261" s="46" t="s">
        <v>9</v>
      </c>
      <c r="X261" s="46" t="s">
        <v>9</v>
      </c>
      <c r="Y261" s="46" t="s">
        <v>9</v>
      </c>
      <c r="Z261" s="46" t="s">
        <v>9</v>
      </c>
      <c r="AA261" s="46" t="s">
        <v>9</v>
      </c>
      <c r="AB261" s="46" t="s">
        <v>9</v>
      </c>
      <c r="AC261" s="46" t="s">
        <v>70</v>
      </c>
      <c r="AD261" s="46">
        <v>2006</v>
      </c>
      <c r="AE261" s="46" t="s">
        <v>1747</v>
      </c>
      <c r="AF261" s="46" t="s">
        <v>71</v>
      </c>
      <c r="AG261" s="46" t="s">
        <v>72</v>
      </c>
      <c r="AH261" s="46" t="s">
        <v>62</v>
      </c>
      <c r="AI261" s="124" t="str">
        <f t="shared" si="4"/>
        <v>Kawabata, T., 2006</v>
      </c>
      <c r="AJ261" s="120"/>
      <c r="AK261" s="120" t="s">
        <v>815</v>
      </c>
    </row>
    <row r="262" spans="1:37" s="27" customFormat="1" x14ac:dyDescent="0.3">
      <c r="A262" s="46" t="s">
        <v>6</v>
      </c>
      <c r="B262" s="46" t="s">
        <v>9</v>
      </c>
      <c r="C262" s="46">
        <v>0.6</v>
      </c>
      <c r="D262" s="46" t="s">
        <v>9</v>
      </c>
      <c r="E262" s="46" t="s">
        <v>7</v>
      </c>
      <c r="F262" s="46" t="s">
        <v>548</v>
      </c>
      <c r="G262" s="46" t="s">
        <v>9</v>
      </c>
      <c r="H262" s="46" t="s">
        <v>9</v>
      </c>
      <c r="I262" s="46" t="s">
        <v>9</v>
      </c>
      <c r="J262" s="46" t="s">
        <v>24</v>
      </c>
      <c r="K262" s="46" t="s">
        <v>9</v>
      </c>
      <c r="L262" s="46" t="s">
        <v>9</v>
      </c>
      <c r="M262" s="46" t="s">
        <v>199</v>
      </c>
      <c r="N262" s="132">
        <v>3</v>
      </c>
      <c r="O262" s="46" t="s">
        <v>9</v>
      </c>
      <c r="P262" s="46" t="s">
        <v>9</v>
      </c>
      <c r="Q262" s="46" t="s">
        <v>1422</v>
      </c>
      <c r="R262" s="46">
        <v>1</v>
      </c>
      <c r="S262" s="46">
        <v>1173</v>
      </c>
      <c r="T262" s="46" t="s">
        <v>69</v>
      </c>
      <c r="U262" s="140">
        <v>32.5</v>
      </c>
      <c r="V262" s="134" t="s">
        <v>9</v>
      </c>
      <c r="W262" s="46" t="s">
        <v>9</v>
      </c>
      <c r="X262" s="46" t="s">
        <v>9</v>
      </c>
      <c r="Y262" s="46" t="s">
        <v>9</v>
      </c>
      <c r="Z262" s="46" t="s">
        <v>9</v>
      </c>
      <c r="AA262" s="46" t="s">
        <v>9</v>
      </c>
      <c r="AB262" s="46" t="s">
        <v>9</v>
      </c>
      <c r="AC262" s="46" t="s">
        <v>70</v>
      </c>
      <c r="AD262" s="46">
        <v>2006</v>
      </c>
      <c r="AE262" s="46" t="s">
        <v>1747</v>
      </c>
      <c r="AF262" s="46" t="s">
        <v>71</v>
      </c>
      <c r="AG262" s="46" t="s">
        <v>72</v>
      </c>
      <c r="AH262" s="46" t="s">
        <v>62</v>
      </c>
      <c r="AI262" s="124" t="str">
        <f t="shared" si="4"/>
        <v>Kawabata, T., 2006</v>
      </c>
      <c r="AJ262" s="120"/>
      <c r="AK262" s="120" t="s">
        <v>815</v>
      </c>
    </row>
    <row r="263" spans="1:37" s="27" customFormat="1" x14ac:dyDescent="0.3">
      <c r="A263" s="46" t="s">
        <v>6</v>
      </c>
      <c r="B263" s="46" t="s">
        <v>9</v>
      </c>
      <c r="C263" s="46">
        <v>0.6</v>
      </c>
      <c r="D263" s="46" t="s">
        <v>9</v>
      </c>
      <c r="E263" s="46" t="s">
        <v>7</v>
      </c>
      <c r="F263" s="46" t="s">
        <v>546</v>
      </c>
      <c r="G263" s="46" t="s">
        <v>9</v>
      </c>
      <c r="H263" s="46" t="s">
        <v>9</v>
      </c>
      <c r="I263" s="46" t="s">
        <v>9</v>
      </c>
      <c r="J263" s="46" t="s">
        <v>24</v>
      </c>
      <c r="K263" s="46" t="s">
        <v>9</v>
      </c>
      <c r="L263" s="46" t="s">
        <v>9</v>
      </c>
      <c r="M263" s="46" t="s">
        <v>199</v>
      </c>
      <c r="N263" s="132">
        <v>3</v>
      </c>
      <c r="O263" s="46" t="s">
        <v>9</v>
      </c>
      <c r="P263" s="46" t="s">
        <v>9</v>
      </c>
      <c r="Q263" s="46" t="s">
        <v>1422</v>
      </c>
      <c r="R263" s="46">
        <v>1</v>
      </c>
      <c r="S263" s="46">
        <v>1173</v>
      </c>
      <c r="T263" s="46" t="s">
        <v>69</v>
      </c>
      <c r="U263" s="140">
        <v>44.3</v>
      </c>
      <c r="V263" s="134" t="s">
        <v>9</v>
      </c>
      <c r="W263" s="46" t="s">
        <v>9</v>
      </c>
      <c r="X263" s="46" t="s">
        <v>9</v>
      </c>
      <c r="Y263" s="46" t="s">
        <v>9</v>
      </c>
      <c r="Z263" s="46" t="s">
        <v>9</v>
      </c>
      <c r="AA263" s="46" t="s">
        <v>9</v>
      </c>
      <c r="AB263" s="46" t="s">
        <v>9</v>
      </c>
      <c r="AC263" s="46" t="s">
        <v>70</v>
      </c>
      <c r="AD263" s="46">
        <v>2006</v>
      </c>
      <c r="AE263" s="46" t="s">
        <v>1747</v>
      </c>
      <c r="AF263" s="46" t="s">
        <v>71</v>
      </c>
      <c r="AG263" s="46" t="s">
        <v>72</v>
      </c>
      <c r="AH263" s="46" t="s">
        <v>62</v>
      </c>
      <c r="AI263" s="124" t="str">
        <f t="shared" si="4"/>
        <v>Kawabata, T., 2006</v>
      </c>
      <c r="AJ263" s="120"/>
      <c r="AK263" s="120" t="s">
        <v>815</v>
      </c>
    </row>
    <row r="264" spans="1:37" s="27" customFormat="1" x14ac:dyDescent="0.3">
      <c r="A264" s="46" t="s">
        <v>6</v>
      </c>
      <c r="B264" s="46" t="s">
        <v>9</v>
      </c>
      <c r="C264" s="46">
        <v>0.6</v>
      </c>
      <c r="D264" s="46" t="s">
        <v>9</v>
      </c>
      <c r="E264" s="46" t="s">
        <v>22</v>
      </c>
      <c r="F264" s="46" t="s">
        <v>549</v>
      </c>
      <c r="G264" s="46" t="s">
        <v>9</v>
      </c>
      <c r="H264" s="46" t="s">
        <v>9</v>
      </c>
      <c r="I264" s="46" t="s">
        <v>9</v>
      </c>
      <c r="J264" s="46" t="s">
        <v>24</v>
      </c>
      <c r="K264" s="46" t="s">
        <v>9</v>
      </c>
      <c r="L264" s="46" t="s">
        <v>9</v>
      </c>
      <c r="M264" s="46" t="s">
        <v>199</v>
      </c>
      <c r="N264" s="132">
        <v>8.5</v>
      </c>
      <c r="O264" s="46" t="s">
        <v>9</v>
      </c>
      <c r="P264" s="46" t="s">
        <v>9</v>
      </c>
      <c r="Q264" s="46" t="s">
        <v>1422</v>
      </c>
      <c r="R264" s="46">
        <v>1</v>
      </c>
      <c r="S264" s="46">
        <v>1173</v>
      </c>
      <c r="T264" s="46" t="s">
        <v>69</v>
      </c>
      <c r="U264" s="140">
        <v>10.4</v>
      </c>
      <c r="V264" s="134" t="s">
        <v>9</v>
      </c>
      <c r="W264" s="46" t="s">
        <v>9</v>
      </c>
      <c r="X264" s="46" t="s">
        <v>9</v>
      </c>
      <c r="Y264" s="46" t="s">
        <v>9</v>
      </c>
      <c r="Z264" s="46" t="s">
        <v>9</v>
      </c>
      <c r="AA264" s="46" t="s">
        <v>9</v>
      </c>
      <c r="AB264" s="46" t="s">
        <v>9</v>
      </c>
      <c r="AC264" s="46" t="s">
        <v>70</v>
      </c>
      <c r="AD264" s="46">
        <v>2006</v>
      </c>
      <c r="AE264" s="46" t="s">
        <v>1747</v>
      </c>
      <c r="AF264" s="46" t="s">
        <v>71</v>
      </c>
      <c r="AG264" s="46" t="s">
        <v>72</v>
      </c>
      <c r="AH264" s="46" t="s">
        <v>62</v>
      </c>
      <c r="AI264" s="124" t="str">
        <f t="shared" si="4"/>
        <v>Kawabata, T., 2006</v>
      </c>
      <c r="AJ264" s="120"/>
      <c r="AK264" s="120" t="s">
        <v>827</v>
      </c>
    </row>
    <row r="265" spans="1:37" s="27" customFormat="1" x14ac:dyDescent="0.3">
      <c r="A265" s="46" t="s">
        <v>113</v>
      </c>
      <c r="B265" s="46">
        <v>5</v>
      </c>
      <c r="C265" s="46">
        <v>5</v>
      </c>
      <c r="D265" s="46" t="s">
        <v>9</v>
      </c>
      <c r="E265" s="46" t="s">
        <v>63</v>
      </c>
      <c r="F265" s="46" t="s">
        <v>550</v>
      </c>
      <c r="G265" s="46" t="s">
        <v>8</v>
      </c>
      <c r="H265" s="46" t="s">
        <v>8</v>
      </c>
      <c r="I265" s="46" t="s">
        <v>8</v>
      </c>
      <c r="J265" s="46" t="s">
        <v>8</v>
      </c>
      <c r="K265" s="46" t="s">
        <v>8</v>
      </c>
      <c r="L265" s="46" t="s">
        <v>8</v>
      </c>
      <c r="M265" s="46" t="s">
        <v>199</v>
      </c>
      <c r="N265" s="46" t="s">
        <v>9</v>
      </c>
      <c r="O265" s="46" t="s">
        <v>8</v>
      </c>
      <c r="P265" s="46" t="s">
        <v>8</v>
      </c>
      <c r="Q265" s="46" t="s">
        <v>1422</v>
      </c>
      <c r="R265" s="46">
        <v>1</v>
      </c>
      <c r="S265" s="46">
        <v>1173</v>
      </c>
      <c r="T265" s="46" t="s">
        <v>69</v>
      </c>
      <c r="U265" s="140">
        <v>17.899999999999999</v>
      </c>
      <c r="V265" s="134" t="s">
        <v>9</v>
      </c>
      <c r="W265" s="46" t="s">
        <v>9</v>
      </c>
      <c r="X265" s="46" t="s">
        <v>9</v>
      </c>
      <c r="Y265" s="46" t="s">
        <v>9</v>
      </c>
      <c r="Z265" s="46" t="s">
        <v>9</v>
      </c>
      <c r="AA265" s="46" t="s">
        <v>9</v>
      </c>
      <c r="AB265" s="46" t="s">
        <v>9</v>
      </c>
      <c r="AC265" s="46" t="s">
        <v>70</v>
      </c>
      <c r="AD265" s="46">
        <v>2006</v>
      </c>
      <c r="AE265" s="46" t="s">
        <v>1747</v>
      </c>
      <c r="AF265" s="46" t="s">
        <v>71</v>
      </c>
      <c r="AG265" s="46" t="s">
        <v>72</v>
      </c>
      <c r="AH265" s="46" t="s">
        <v>62</v>
      </c>
      <c r="AI265" s="124" t="str">
        <f t="shared" si="4"/>
        <v>Kawabata, T., 2006</v>
      </c>
      <c r="AJ265" s="120"/>
      <c r="AK265" s="120"/>
    </row>
    <row r="266" spans="1:37" s="27" customFormat="1" x14ac:dyDescent="0.3">
      <c r="A266" s="46" t="s">
        <v>14</v>
      </c>
      <c r="B266" s="46" t="s">
        <v>9</v>
      </c>
      <c r="C266" s="46">
        <v>0.94</v>
      </c>
      <c r="D266" s="46">
        <v>136</v>
      </c>
      <c r="E266" s="46" t="s">
        <v>78</v>
      </c>
      <c r="F266" s="46" t="s">
        <v>551</v>
      </c>
      <c r="G266" s="46" t="s">
        <v>9</v>
      </c>
      <c r="H266" s="46" t="s">
        <v>9</v>
      </c>
      <c r="I266" s="46" t="s">
        <v>9</v>
      </c>
      <c r="J266" s="46" t="s">
        <v>28</v>
      </c>
      <c r="K266" s="46" t="s">
        <v>79</v>
      </c>
      <c r="L266" s="46" t="s">
        <v>9</v>
      </c>
      <c r="M266" s="46" t="s">
        <v>199</v>
      </c>
      <c r="N266" s="46" t="s">
        <v>9</v>
      </c>
      <c r="O266" s="46">
        <v>10</v>
      </c>
      <c r="P266" s="46">
        <v>773</v>
      </c>
      <c r="Q266" s="46" t="s">
        <v>8</v>
      </c>
      <c r="R266" s="46" t="s">
        <v>8</v>
      </c>
      <c r="S266" s="46" t="s">
        <v>8</v>
      </c>
      <c r="T266" s="46" t="s">
        <v>29</v>
      </c>
      <c r="U266" s="136" t="s">
        <v>9</v>
      </c>
      <c r="V266" s="46" t="s">
        <v>9</v>
      </c>
      <c r="W266" s="46" t="s">
        <v>9</v>
      </c>
      <c r="X266" s="46" t="s">
        <v>9</v>
      </c>
      <c r="Y266" s="46">
        <v>160</v>
      </c>
      <c r="Z266" s="46" t="s">
        <v>9</v>
      </c>
      <c r="AA266" s="46">
        <v>120</v>
      </c>
      <c r="AB266" s="46" t="s">
        <v>9</v>
      </c>
      <c r="AC266" s="46" t="s">
        <v>1365</v>
      </c>
      <c r="AD266" s="46">
        <v>2006</v>
      </c>
      <c r="AE266" s="46" t="s">
        <v>1748</v>
      </c>
      <c r="AF266" s="46" t="s">
        <v>761</v>
      </c>
      <c r="AG266" s="46" t="s">
        <v>81</v>
      </c>
      <c r="AH266" s="46" t="s">
        <v>467</v>
      </c>
      <c r="AI266" s="124" t="str">
        <f t="shared" si="4"/>
        <v>Postole, G., 2006</v>
      </c>
      <c r="AJ266" s="120" t="s">
        <v>833</v>
      </c>
      <c r="AK266" s="120"/>
    </row>
    <row r="267" spans="1:37" s="27" customFormat="1" x14ac:dyDescent="0.3">
      <c r="A267" s="46" t="s">
        <v>14</v>
      </c>
      <c r="B267" s="46" t="s">
        <v>9</v>
      </c>
      <c r="C267" s="46">
        <v>0.95</v>
      </c>
      <c r="D267" s="46">
        <v>136</v>
      </c>
      <c r="E267" s="46" t="s">
        <v>78</v>
      </c>
      <c r="F267" s="46" t="s">
        <v>551</v>
      </c>
      <c r="G267" s="46" t="s">
        <v>9</v>
      </c>
      <c r="H267" s="46" t="s">
        <v>9</v>
      </c>
      <c r="I267" s="46" t="s">
        <v>9</v>
      </c>
      <c r="J267" s="46" t="s">
        <v>28</v>
      </c>
      <c r="K267" s="46" t="s">
        <v>56</v>
      </c>
      <c r="L267" s="46" t="s">
        <v>9</v>
      </c>
      <c r="M267" s="46" t="s">
        <v>199</v>
      </c>
      <c r="N267" s="46" t="s">
        <v>9</v>
      </c>
      <c r="O267" s="46">
        <v>10</v>
      </c>
      <c r="P267" s="46">
        <v>773</v>
      </c>
      <c r="Q267" s="46" t="s">
        <v>8</v>
      </c>
      <c r="R267" s="46" t="s">
        <v>8</v>
      </c>
      <c r="S267" s="46" t="s">
        <v>8</v>
      </c>
      <c r="T267" s="46" t="s">
        <v>29</v>
      </c>
      <c r="U267" s="136" t="s">
        <v>9</v>
      </c>
      <c r="V267" s="46" t="s">
        <v>9</v>
      </c>
      <c r="W267" s="46" t="s">
        <v>9</v>
      </c>
      <c r="X267" s="46" t="s">
        <v>9</v>
      </c>
      <c r="Y267" s="46">
        <v>180</v>
      </c>
      <c r="Z267" s="46" t="s">
        <v>9</v>
      </c>
      <c r="AA267" s="46">
        <v>160</v>
      </c>
      <c r="AB267" s="46" t="s">
        <v>9</v>
      </c>
      <c r="AC267" s="46" t="s">
        <v>1365</v>
      </c>
      <c r="AD267" s="46">
        <v>2006</v>
      </c>
      <c r="AE267" s="46" t="s">
        <v>1748</v>
      </c>
      <c r="AF267" s="46" t="s">
        <v>761</v>
      </c>
      <c r="AG267" s="46" t="s">
        <v>81</v>
      </c>
      <c r="AH267" s="46" t="s">
        <v>467</v>
      </c>
      <c r="AI267" s="124" t="str">
        <f t="shared" si="4"/>
        <v>Postole, G., 2006</v>
      </c>
      <c r="AJ267" s="120" t="s">
        <v>833</v>
      </c>
      <c r="AK267" s="120"/>
    </row>
    <row r="268" spans="1:37" s="27" customFormat="1" x14ac:dyDescent="0.3">
      <c r="A268" s="46" t="s">
        <v>14</v>
      </c>
      <c r="B268" s="46" t="s">
        <v>9</v>
      </c>
      <c r="C268" s="46">
        <v>0.89</v>
      </c>
      <c r="D268" s="46">
        <v>136</v>
      </c>
      <c r="E268" s="46" t="s">
        <v>78</v>
      </c>
      <c r="F268" s="46" t="s">
        <v>551</v>
      </c>
      <c r="G268" s="46" t="s">
        <v>9</v>
      </c>
      <c r="H268" s="46" t="s">
        <v>9</v>
      </c>
      <c r="I268" s="46" t="s">
        <v>9</v>
      </c>
      <c r="J268" s="46" t="s">
        <v>28</v>
      </c>
      <c r="K268" s="46" t="s">
        <v>82</v>
      </c>
      <c r="L268" s="46" t="s">
        <v>9</v>
      </c>
      <c r="M268" s="46" t="s">
        <v>199</v>
      </c>
      <c r="N268" s="46" t="s">
        <v>9</v>
      </c>
      <c r="O268" s="46">
        <v>10</v>
      </c>
      <c r="P268" s="46">
        <v>773</v>
      </c>
      <c r="Q268" s="46" t="s">
        <v>8</v>
      </c>
      <c r="R268" s="46" t="s">
        <v>8</v>
      </c>
      <c r="S268" s="46" t="s">
        <v>8</v>
      </c>
      <c r="T268" s="46" t="s">
        <v>29</v>
      </c>
      <c r="U268" s="136" t="s">
        <v>9</v>
      </c>
      <c r="V268" s="46" t="s">
        <v>9</v>
      </c>
      <c r="W268" s="46" t="s">
        <v>9</v>
      </c>
      <c r="X268" s="46" t="s">
        <v>9</v>
      </c>
      <c r="Y268" s="46">
        <v>150</v>
      </c>
      <c r="Z268" s="46" t="s">
        <v>9</v>
      </c>
      <c r="AA268" s="46">
        <v>140</v>
      </c>
      <c r="AB268" s="46" t="s">
        <v>9</v>
      </c>
      <c r="AC268" s="46" t="s">
        <v>1365</v>
      </c>
      <c r="AD268" s="46">
        <v>2006</v>
      </c>
      <c r="AE268" s="46" t="s">
        <v>1748</v>
      </c>
      <c r="AF268" s="46" t="s">
        <v>761</v>
      </c>
      <c r="AG268" s="46" t="s">
        <v>81</v>
      </c>
      <c r="AH268" s="46" t="s">
        <v>467</v>
      </c>
      <c r="AI268" s="124" t="str">
        <f t="shared" si="4"/>
        <v>Postole, G., 2006</v>
      </c>
      <c r="AJ268" s="120" t="s">
        <v>833</v>
      </c>
      <c r="AK268" s="120"/>
    </row>
    <row r="269" spans="1:37" s="27" customFormat="1" x14ac:dyDescent="0.3">
      <c r="A269" s="46" t="s">
        <v>14</v>
      </c>
      <c r="B269" s="46" t="s">
        <v>9</v>
      </c>
      <c r="C269" s="46">
        <v>0.94</v>
      </c>
      <c r="D269" s="46">
        <v>136</v>
      </c>
      <c r="E269" s="46" t="s">
        <v>78</v>
      </c>
      <c r="F269" s="46" t="s">
        <v>551</v>
      </c>
      <c r="G269" s="46" t="s">
        <v>9</v>
      </c>
      <c r="H269" s="46" t="s">
        <v>9</v>
      </c>
      <c r="I269" s="46" t="s">
        <v>9</v>
      </c>
      <c r="J269" s="46" t="s">
        <v>28</v>
      </c>
      <c r="K269" s="46" t="s">
        <v>83</v>
      </c>
      <c r="L269" s="46" t="s">
        <v>9</v>
      </c>
      <c r="M269" s="46" t="s">
        <v>199</v>
      </c>
      <c r="N269" s="46" t="s">
        <v>9</v>
      </c>
      <c r="O269" s="46">
        <v>10</v>
      </c>
      <c r="P269" s="46">
        <v>773</v>
      </c>
      <c r="Q269" s="46" t="s">
        <v>8</v>
      </c>
      <c r="R269" s="46" t="s">
        <v>8</v>
      </c>
      <c r="S269" s="46" t="s">
        <v>8</v>
      </c>
      <c r="T269" s="46" t="s">
        <v>29</v>
      </c>
      <c r="U269" s="136" t="s">
        <v>9</v>
      </c>
      <c r="V269" s="46" t="s">
        <v>9</v>
      </c>
      <c r="W269" s="46" t="s">
        <v>9</v>
      </c>
      <c r="X269" s="46" t="s">
        <v>9</v>
      </c>
      <c r="Y269" s="46">
        <v>120</v>
      </c>
      <c r="Z269" s="46" t="s">
        <v>9</v>
      </c>
      <c r="AA269" s="46">
        <v>150</v>
      </c>
      <c r="AB269" s="46" t="s">
        <v>9</v>
      </c>
      <c r="AC269" s="46" t="s">
        <v>1365</v>
      </c>
      <c r="AD269" s="46">
        <v>2006</v>
      </c>
      <c r="AE269" s="46" t="s">
        <v>1748</v>
      </c>
      <c r="AF269" s="46" t="s">
        <v>761</v>
      </c>
      <c r="AG269" s="46" t="s">
        <v>81</v>
      </c>
      <c r="AH269" s="46" t="s">
        <v>467</v>
      </c>
      <c r="AI269" s="124" t="str">
        <f t="shared" si="4"/>
        <v>Postole, G., 2006</v>
      </c>
      <c r="AJ269" s="120" t="s">
        <v>833</v>
      </c>
      <c r="AK269" s="120"/>
    </row>
    <row r="270" spans="1:37" s="11" customFormat="1" x14ac:dyDescent="0.3">
      <c r="A270" s="46" t="s">
        <v>14</v>
      </c>
      <c r="B270" s="46" t="s">
        <v>9</v>
      </c>
      <c r="C270" s="46">
        <v>0.99</v>
      </c>
      <c r="D270" s="46">
        <v>136</v>
      </c>
      <c r="E270" s="46" t="s">
        <v>78</v>
      </c>
      <c r="F270" s="46" t="s">
        <v>551</v>
      </c>
      <c r="G270" s="46" t="s">
        <v>9</v>
      </c>
      <c r="H270" s="46" t="s">
        <v>9</v>
      </c>
      <c r="I270" s="46" t="s">
        <v>9</v>
      </c>
      <c r="J270" s="46" t="s">
        <v>28</v>
      </c>
      <c r="K270" s="46" t="s">
        <v>84</v>
      </c>
      <c r="L270" s="46" t="s">
        <v>9</v>
      </c>
      <c r="M270" s="46" t="s">
        <v>199</v>
      </c>
      <c r="N270" s="46" t="s">
        <v>9</v>
      </c>
      <c r="O270" s="46">
        <v>10</v>
      </c>
      <c r="P270" s="46">
        <v>773</v>
      </c>
      <c r="Q270" s="46" t="s">
        <v>8</v>
      </c>
      <c r="R270" s="46" t="s">
        <v>8</v>
      </c>
      <c r="S270" s="46" t="s">
        <v>8</v>
      </c>
      <c r="T270" s="46" t="s">
        <v>29</v>
      </c>
      <c r="U270" s="136" t="s">
        <v>9</v>
      </c>
      <c r="V270" s="46" t="s">
        <v>9</v>
      </c>
      <c r="W270" s="46" t="s">
        <v>9</v>
      </c>
      <c r="X270" s="46" t="s">
        <v>9</v>
      </c>
      <c r="Y270" s="46">
        <v>150</v>
      </c>
      <c r="Z270" s="46" t="s">
        <v>9</v>
      </c>
      <c r="AA270" s="46" t="s">
        <v>9</v>
      </c>
      <c r="AB270" s="46" t="s">
        <v>9</v>
      </c>
      <c r="AC270" s="46" t="s">
        <v>1365</v>
      </c>
      <c r="AD270" s="46">
        <v>2006</v>
      </c>
      <c r="AE270" s="46" t="s">
        <v>1748</v>
      </c>
      <c r="AF270" s="46" t="s">
        <v>761</v>
      </c>
      <c r="AG270" s="46" t="s">
        <v>81</v>
      </c>
      <c r="AH270" s="46" t="s">
        <v>467</v>
      </c>
      <c r="AI270" s="124" t="str">
        <f t="shared" si="4"/>
        <v>Postole, G., 2006</v>
      </c>
      <c r="AJ270" s="120" t="s">
        <v>833</v>
      </c>
      <c r="AK270" s="120"/>
    </row>
    <row r="271" spans="1:37" s="11" customFormat="1" x14ac:dyDescent="0.3">
      <c r="A271" s="46" t="s">
        <v>14</v>
      </c>
      <c r="B271" s="46" t="s">
        <v>9</v>
      </c>
      <c r="C271" s="46">
        <v>0.94</v>
      </c>
      <c r="D271" s="46">
        <v>136</v>
      </c>
      <c r="E271" s="46" t="s">
        <v>78</v>
      </c>
      <c r="F271" s="46" t="s">
        <v>551</v>
      </c>
      <c r="G271" s="46" t="s">
        <v>9</v>
      </c>
      <c r="H271" s="46" t="s">
        <v>9</v>
      </c>
      <c r="I271" s="46" t="s">
        <v>9</v>
      </c>
      <c r="J271" s="46" t="s">
        <v>28</v>
      </c>
      <c r="K271" s="46" t="s">
        <v>85</v>
      </c>
      <c r="L271" s="46" t="s">
        <v>9</v>
      </c>
      <c r="M271" s="46" t="s">
        <v>199</v>
      </c>
      <c r="N271" s="46" t="s">
        <v>9</v>
      </c>
      <c r="O271" s="46">
        <v>10</v>
      </c>
      <c r="P271" s="46">
        <v>773</v>
      </c>
      <c r="Q271" s="46" t="s">
        <v>8</v>
      </c>
      <c r="R271" s="46" t="s">
        <v>8</v>
      </c>
      <c r="S271" s="46" t="s">
        <v>8</v>
      </c>
      <c r="T271" s="46" t="s">
        <v>29</v>
      </c>
      <c r="U271" s="136" t="s">
        <v>9</v>
      </c>
      <c r="V271" s="46" t="s">
        <v>9</v>
      </c>
      <c r="W271" s="46" t="s">
        <v>9</v>
      </c>
      <c r="X271" s="46" t="s">
        <v>9</v>
      </c>
      <c r="Y271" s="46">
        <v>140</v>
      </c>
      <c r="Z271" s="46" t="s">
        <v>9</v>
      </c>
      <c r="AA271" s="46">
        <v>150</v>
      </c>
      <c r="AB271" s="46" t="s">
        <v>9</v>
      </c>
      <c r="AC271" s="46" t="s">
        <v>1365</v>
      </c>
      <c r="AD271" s="46">
        <v>2006</v>
      </c>
      <c r="AE271" s="46" t="s">
        <v>1748</v>
      </c>
      <c r="AF271" s="46" t="s">
        <v>761</v>
      </c>
      <c r="AG271" s="46" t="s">
        <v>81</v>
      </c>
      <c r="AH271" s="46" t="s">
        <v>467</v>
      </c>
      <c r="AI271" s="124" t="str">
        <f t="shared" si="4"/>
        <v>Postole, G., 2006</v>
      </c>
      <c r="AJ271" s="120" t="s">
        <v>833</v>
      </c>
      <c r="AK271" s="120"/>
    </row>
    <row r="272" spans="1:37" s="11" customFormat="1" x14ac:dyDescent="0.3">
      <c r="A272" s="46" t="s">
        <v>14</v>
      </c>
      <c r="B272" s="46" t="s">
        <v>9</v>
      </c>
      <c r="C272" s="46">
        <v>0.74</v>
      </c>
      <c r="D272" s="46">
        <v>136</v>
      </c>
      <c r="E272" s="46" t="s">
        <v>78</v>
      </c>
      <c r="F272" s="46" t="s">
        <v>551</v>
      </c>
      <c r="G272" s="46" t="s">
        <v>9</v>
      </c>
      <c r="H272" s="46" t="s">
        <v>9</v>
      </c>
      <c r="I272" s="46" t="s">
        <v>9</v>
      </c>
      <c r="J272" s="46" t="s">
        <v>28</v>
      </c>
      <c r="K272" s="46" t="s">
        <v>298</v>
      </c>
      <c r="L272" s="46" t="s">
        <v>9</v>
      </c>
      <c r="M272" s="46" t="s">
        <v>199</v>
      </c>
      <c r="N272" s="46" t="s">
        <v>9</v>
      </c>
      <c r="O272" s="46">
        <v>10</v>
      </c>
      <c r="P272" s="46">
        <v>773</v>
      </c>
      <c r="Q272" s="46" t="s">
        <v>8</v>
      </c>
      <c r="R272" s="46" t="s">
        <v>8</v>
      </c>
      <c r="S272" s="46" t="s">
        <v>8</v>
      </c>
      <c r="T272" s="46" t="s">
        <v>29</v>
      </c>
      <c r="U272" s="136" t="s">
        <v>9</v>
      </c>
      <c r="V272" s="46" t="s">
        <v>9</v>
      </c>
      <c r="W272" s="46" t="s">
        <v>9</v>
      </c>
      <c r="X272" s="46" t="s">
        <v>9</v>
      </c>
      <c r="Y272" s="46">
        <v>160</v>
      </c>
      <c r="Z272" s="46" t="s">
        <v>9</v>
      </c>
      <c r="AA272" s="46" t="s">
        <v>9</v>
      </c>
      <c r="AB272" s="46" t="s">
        <v>9</v>
      </c>
      <c r="AC272" s="46" t="s">
        <v>1365</v>
      </c>
      <c r="AD272" s="46">
        <v>2006</v>
      </c>
      <c r="AE272" s="46" t="s">
        <v>1748</v>
      </c>
      <c r="AF272" s="46" t="s">
        <v>761</v>
      </c>
      <c r="AG272" s="46" t="s">
        <v>81</v>
      </c>
      <c r="AH272" s="46" t="s">
        <v>467</v>
      </c>
      <c r="AI272" s="124" t="str">
        <f t="shared" si="4"/>
        <v>Postole, G., 2006</v>
      </c>
      <c r="AJ272" s="120" t="s">
        <v>833</v>
      </c>
      <c r="AK272" s="120"/>
    </row>
    <row r="273" spans="1:37" s="11" customFormat="1" x14ac:dyDescent="0.3">
      <c r="A273" s="118" t="s">
        <v>88</v>
      </c>
      <c r="B273" s="46">
        <v>1</v>
      </c>
      <c r="C273" s="140" t="s">
        <v>9</v>
      </c>
      <c r="D273" s="140" t="s">
        <v>9</v>
      </c>
      <c r="E273" s="46" t="s">
        <v>94</v>
      </c>
      <c r="F273" s="46" t="s">
        <v>733</v>
      </c>
      <c r="G273" s="46" t="s">
        <v>9</v>
      </c>
      <c r="H273" s="46" t="s">
        <v>9</v>
      </c>
      <c r="I273" s="46" t="s">
        <v>9</v>
      </c>
      <c r="J273" s="46" t="s">
        <v>24</v>
      </c>
      <c r="K273" s="46" t="s">
        <v>56</v>
      </c>
      <c r="L273" s="143">
        <v>8</v>
      </c>
      <c r="M273" s="46" t="s">
        <v>89</v>
      </c>
      <c r="N273" s="132">
        <v>8.9</v>
      </c>
      <c r="O273" s="46">
        <v>3</v>
      </c>
      <c r="P273" s="46">
        <v>773</v>
      </c>
      <c r="Q273" s="46" t="s">
        <v>1422</v>
      </c>
      <c r="R273" s="46" t="s">
        <v>9</v>
      </c>
      <c r="S273" s="46">
        <v>773</v>
      </c>
      <c r="T273" s="46" t="s">
        <v>34</v>
      </c>
      <c r="U273" s="136" t="s">
        <v>9</v>
      </c>
      <c r="V273" s="46" t="s">
        <v>9</v>
      </c>
      <c r="W273" s="46" t="s">
        <v>9</v>
      </c>
      <c r="X273" s="46" t="s">
        <v>9</v>
      </c>
      <c r="Y273" s="46">
        <v>190</v>
      </c>
      <c r="Z273" s="46" t="s">
        <v>9</v>
      </c>
      <c r="AA273" s="46" t="s">
        <v>9</v>
      </c>
      <c r="AB273" s="46" t="s">
        <v>9</v>
      </c>
      <c r="AC273" s="46" t="s">
        <v>1373</v>
      </c>
      <c r="AD273" s="46">
        <v>2006</v>
      </c>
      <c r="AE273" s="46" t="s">
        <v>475</v>
      </c>
      <c r="AF273" s="46" t="s">
        <v>71</v>
      </c>
      <c r="AG273" s="46" t="s">
        <v>474</v>
      </c>
      <c r="AH273" s="46" t="s">
        <v>87</v>
      </c>
      <c r="AI273" s="124" t="str">
        <f t="shared" si="4"/>
        <v>Iwasa, N., 2006</v>
      </c>
      <c r="AJ273" s="135"/>
      <c r="AK273" s="120" t="s">
        <v>840</v>
      </c>
    </row>
    <row r="274" spans="1:37" s="11" customFormat="1" x14ac:dyDescent="0.3">
      <c r="A274" s="46" t="s">
        <v>14</v>
      </c>
      <c r="B274" s="46" t="s">
        <v>9</v>
      </c>
      <c r="C274" s="46">
        <v>0.06</v>
      </c>
      <c r="D274" s="46">
        <v>180</v>
      </c>
      <c r="E274" s="46" t="s">
        <v>22</v>
      </c>
      <c r="F274" s="46" t="s">
        <v>185</v>
      </c>
      <c r="G274" s="46" t="s">
        <v>9</v>
      </c>
      <c r="H274" s="46" t="s">
        <v>9</v>
      </c>
      <c r="I274" s="46" t="s">
        <v>9</v>
      </c>
      <c r="J274" s="46" t="s">
        <v>33</v>
      </c>
      <c r="K274" s="46" t="s">
        <v>9</v>
      </c>
      <c r="L274" s="46" t="s">
        <v>9</v>
      </c>
      <c r="M274" s="46" t="s">
        <v>199</v>
      </c>
      <c r="N274" s="132">
        <v>8.5</v>
      </c>
      <c r="O274" s="46">
        <v>2</v>
      </c>
      <c r="P274" s="46">
        <v>773</v>
      </c>
      <c r="Q274" s="46" t="s">
        <v>1422</v>
      </c>
      <c r="R274" s="46">
        <v>2</v>
      </c>
      <c r="S274" s="46">
        <v>673</v>
      </c>
      <c r="T274" s="46" t="s">
        <v>95</v>
      </c>
      <c r="U274" s="136">
        <v>40</v>
      </c>
      <c r="V274" s="46" t="s">
        <v>9</v>
      </c>
      <c r="W274" s="46">
        <v>27</v>
      </c>
      <c r="X274" s="46">
        <v>9</v>
      </c>
      <c r="Y274" s="46" t="s">
        <v>9</v>
      </c>
      <c r="Z274" s="46" t="s">
        <v>9</v>
      </c>
      <c r="AA274" s="46" t="s">
        <v>9</v>
      </c>
      <c r="AB274" s="46" t="s">
        <v>9</v>
      </c>
      <c r="AC274" s="46" t="s">
        <v>1361</v>
      </c>
      <c r="AD274" s="46">
        <v>2006</v>
      </c>
      <c r="AE274" s="46" t="s">
        <v>492</v>
      </c>
      <c r="AF274" s="46" t="s">
        <v>49</v>
      </c>
      <c r="AG274" s="46" t="s">
        <v>490</v>
      </c>
      <c r="AH274" s="46" t="s">
        <v>491</v>
      </c>
      <c r="AI274" s="124" t="str">
        <f t="shared" si="4"/>
        <v>Lee, A.F., 2006</v>
      </c>
      <c r="AJ274" s="135"/>
      <c r="AK274" s="120" t="s">
        <v>827</v>
      </c>
    </row>
    <row r="275" spans="1:37" s="11" customFormat="1" x14ac:dyDescent="0.3">
      <c r="A275" s="46" t="s">
        <v>14</v>
      </c>
      <c r="B275" s="46" t="s">
        <v>9</v>
      </c>
      <c r="C275" s="46">
        <v>0.44</v>
      </c>
      <c r="D275" s="46">
        <v>180</v>
      </c>
      <c r="E275" s="46" t="s">
        <v>22</v>
      </c>
      <c r="F275" s="46" t="s">
        <v>185</v>
      </c>
      <c r="G275" s="46" t="s">
        <v>9</v>
      </c>
      <c r="H275" s="46" t="s">
        <v>9</v>
      </c>
      <c r="I275" s="46" t="s">
        <v>9</v>
      </c>
      <c r="J275" s="46" t="s">
        <v>33</v>
      </c>
      <c r="K275" s="46" t="s">
        <v>9</v>
      </c>
      <c r="L275" s="46" t="s">
        <v>9</v>
      </c>
      <c r="M275" s="46" t="s">
        <v>199</v>
      </c>
      <c r="N275" s="132">
        <v>8.5</v>
      </c>
      <c r="O275" s="46">
        <v>2</v>
      </c>
      <c r="P275" s="46">
        <v>773</v>
      </c>
      <c r="Q275" s="46" t="s">
        <v>1422</v>
      </c>
      <c r="R275" s="46">
        <v>2</v>
      </c>
      <c r="S275" s="46">
        <v>673</v>
      </c>
      <c r="T275" s="46" t="s">
        <v>95</v>
      </c>
      <c r="U275" s="136">
        <v>40</v>
      </c>
      <c r="V275" s="46" t="s">
        <v>9</v>
      </c>
      <c r="W275" s="46">
        <v>28</v>
      </c>
      <c r="X275" s="46">
        <v>6</v>
      </c>
      <c r="Y275" s="46" t="s">
        <v>9</v>
      </c>
      <c r="Z275" s="46" t="s">
        <v>9</v>
      </c>
      <c r="AA275" s="46" t="s">
        <v>9</v>
      </c>
      <c r="AB275" s="46" t="s">
        <v>9</v>
      </c>
      <c r="AC275" s="46" t="s">
        <v>1361</v>
      </c>
      <c r="AD275" s="46">
        <v>2006</v>
      </c>
      <c r="AE275" s="46" t="s">
        <v>492</v>
      </c>
      <c r="AF275" s="46" t="s">
        <v>49</v>
      </c>
      <c r="AG275" s="46" t="s">
        <v>490</v>
      </c>
      <c r="AH275" s="46" t="s">
        <v>491</v>
      </c>
      <c r="AI275" s="124" t="str">
        <f t="shared" si="4"/>
        <v>Lee, A.F., 2006</v>
      </c>
      <c r="AJ275" s="135"/>
      <c r="AK275" s="120" t="s">
        <v>827</v>
      </c>
    </row>
    <row r="276" spans="1:37" s="11" customFormat="1" x14ac:dyDescent="0.3">
      <c r="A276" s="46" t="s">
        <v>14</v>
      </c>
      <c r="B276" s="46" t="s">
        <v>9</v>
      </c>
      <c r="C276" s="46">
        <v>0.84</v>
      </c>
      <c r="D276" s="46">
        <v>180</v>
      </c>
      <c r="E276" s="46" t="s">
        <v>22</v>
      </c>
      <c r="F276" s="46" t="s">
        <v>185</v>
      </c>
      <c r="G276" s="46" t="s">
        <v>9</v>
      </c>
      <c r="H276" s="46" t="s">
        <v>9</v>
      </c>
      <c r="I276" s="46" t="s">
        <v>9</v>
      </c>
      <c r="J276" s="46" t="s">
        <v>33</v>
      </c>
      <c r="K276" s="46" t="s">
        <v>9</v>
      </c>
      <c r="L276" s="46" t="s">
        <v>9</v>
      </c>
      <c r="M276" s="46" t="s">
        <v>199</v>
      </c>
      <c r="N276" s="132">
        <v>8.5</v>
      </c>
      <c r="O276" s="46">
        <v>2</v>
      </c>
      <c r="P276" s="46">
        <v>773</v>
      </c>
      <c r="Q276" s="46" t="s">
        <v>1422</v>
      </c>
      <c r="R276" s="46">
        <v>2</v>
      </c>
      <c r="S276" s="46">
        <v>673</v>
      </c>
      <c r="T276" s="46" t="s">
        <v>95</v>
      </c>
      <c r="U276" s="136">
        <v>51</v>
      </c>
      <c r="V276" s="46" t="s">
        <v>9</v>
      </c>
      <c r="W276" s="46">
        <v>22</v>
      </c>
      <c r="X276" s="46">
        <v>6</v>
      </c>
      <c r="Y276" s="46" t="s">
        <v>9</v>
      </c>
      <c r="Z276" s="46" t="s">
        <v>9</v>
      </c>
      <c r="AA276" s="46" t="s">
        <v>9</v>
      </c>
      <c r="AB276" s="46" t="s">
        <v>9</v>
      </c>
      <c r="AC276" s="46" t="s">
        <v>1361</v>
      </c>
      <c r="AD276" s="46">
        <v>2006</v>
      </c>
      <c r="AE276" s="46" t="s">
        <v>492</v>
      </c>
      <c r="AF276" s="46" t="s">
        <v>49</v>
      </c>
      <c r="AG276" s="46" t="s">
        <v>490</v>
      </c>
      <c r="AH276" s="46" t="s">
        <v>491</v>
      </c>
      <c r="AI276" s="124" t="str">
        <f t="shared" si="4"/>
        <v>Lee, A.F., 2006</v>
      </c>
      <c r="AJ276" s="135"/>
      <c r="AK276" s="120" t="s">
        <v>827</v>
      </c>
    </row>
    <row r="277" spans="1:37" s="11" customFormat="1" x14ac:dyDescent="0.3">
      <c r="A277" s="46" t="s">
        <v>14</v>
      </c>
      <c r="B277" s="46" t="s">
        <v>9</v>
      </c>
      <c r="C277" s="46">
        <v>1.48</v>
      </c>
      <c r="D277" s="46">
        <v>180</v>
      </c>
      <c r="E277" s="46" t="s">
        <v>22</v>
      </c>
      <c r="F277" s="46" t="s">
        <v>185</v>
      </c>
      <c r="G277" s="46" t="s">
        <v>9</v>
      </c>
      <c r="H277" s="46" t="s">
        <v>9</v>
      </c>
      <c r="I277" s="46" t="s">
        <v>9</v>
      </c>
      <c r="J277" s="46" t="s">
        <v>33</v>
      </c>
      <c r="K277" s="46" t="s">
        <v>9</v>
      </c>
      <c r="L277" s="46" t="s">
        <v>9</v>
      </c>
      <c r="M277" s="46" t="s">
        <v>199</v>
      </c>
      <c r="N277" s="132">
        <v>8.5</v>
      </c>
      <c r="O277" s="46">
        <v>2</v>
      </c>
      <c r="P277" s="46">
        <v>773</v>
      </c>
      <c r="Q277" s="46" t="s">
        <v>1422</v>
      </c>
      <c r="R277" s="46">
        <v>2</v>
      </c>
      <c r="S277" s="46">
        <v>673</v>
      </c>
      <c r="T277" s="46" t="s">
        <v>95</v>
      </c>
      <c r="U277" s="136">
        <v>31</v>
      </c>
      <c r="V277" s="46" t="s">
        <v>9</v>
      </c>
      <c r="W277" s="46">
        <v>36</v>
      </c>
      <c r="X277" s="46">
        <v>6</v>
      </c>
      <c r="Y277" s="46" t="s">
        <v>9</v>
      </c>
      <c r="Z277" s="46" t="s">
        <v>9</v>
      </c>
      <c r="AA277" s="46" t="s">
        <v>9</v>
      </c>
      <c r="AB277" s="46" t="s">
        <v>9</v>
      </c>
      <c r="AC277" s="46" t="s">
        <v>1361</v>
      </c>
      <c r="AD277" s="46">
        <v>2006</v>
      </c>
      <c r="AE277" s="46" t="s">
        <v>492</v>
      </c>
      <c r="AF277" s="46" t="s">
        <v>49</v>
      </c>
      <c r="AG277" s="46" t="s">
        <v>490</v>
      </c>
      <c r="AH277" s="46" t="s">
        <v>491</v>
      </c>
      <c r="AI277" s="124" t="str">
        <f t="shared" si="4"/>
        <v>Lee, A.F., 2006</v>
      </c>
      <c r="AJ277" s="135"/>
      <c r="AK277" s="120" t="s">
        <v>827</v>
      </c>
    </row>
    <row r="278" spans="1:37" s="12" customFormat="1" x14ac:dyDescent="0.3">
      <c r="A278" s="46" t="s">
        <v>14</v>
      </c>
      <c r="B278" s="46" t="s">
        <v>9</v>
      </c>
      <c r="C278" s="46">
        <v>2.02</v>
      </c>
      <c r="D278" s="46">
        <v>180</v>
      </c>
      <c r="E278" s="46" t="s">
        <v>22</v>
      </c>
      <c r="F278" s="46" t="s">
        <v>185</v>
      </c>
      <c r="G278" s="46" t="s">
        <v>9</v>
      </c>
      <c r="H278" s="46" t="s">
        <v>9</v>
      </c>
      <c r="I278" s="46" t="s">
        <v>9</v>
      </c>
      <c r="J278" s="46" t="s">
        <v>33</v>
      </c>
      <c r="K278" s="46" t="s">
        <v>9</v>
      </c>
      <c r="L278" s="46" t="s">
        <v>9</v>
      </c>
      <c r="M278" s="46" t="s">
        <v>199</v>
      </c>
      <c r="N278" s="132">
        <v>8.5</v>
      </c>
      <c r="O278" s="46">
        <v>2</v>
      </c>
      <c r="P278" s="46">
        <v>773</v>
      </c>
      <c r="Q278" s="46" t="s">
        <v>1422</v>
      </c>
      <c r="R278" s="46">
        <v>2</v>
      </c>
      <c r="S278" s="46">
        <v>673</v>
      </c>
      <c r="T278" s="46" t="s">
        <v>95</v>
      </c>
      <c r="U278" s="136">
        <v>24</v>
      </c>
      <c r="V278" s="46" t="s">
        <v>9</v>
      </c>
      <c r="W278" s="46">
        <v>46</v>
      </c>
      <c r="X278" s="46">
        <v>5</v>
      </c>
      <c r="Y278" s="46">
        <v>60</v>
      </c>
      <c r="Z278" s="46">
        <v>5</v>
      </c>
      <c r="AA278" s="46" t="s">
        <v>9</v>
      </c>
      <c r="AB278" s="46" t="s">
        <v>9</v>
      </c>
      <c r="AC278" s="46" t="s">
        <v>1361</v>
      </c>
      <c r="AD278" s="46">
        <v>2006</v>
      </c>
      <c r="AE278" s="46" t="s">
        <v>492</v>
      </c>
      <c r="AF278" s="46" t="s">
        <v>49</v>
      </c>
      <c r="AG278" s="46" t="s">
        <v>490</v>
      </c>
      <c r="AH278" s="46" t="s">
        <v>491</v>
      </c>
      <c r="AI278" s="124" t="str">
        <f t="shared" si="4"/>
        <v>Lee, A.F., 2006</v>
      </c>
      <c r="AJ278" s="135"/>
      <c r="AK278" s="120" t="s">
        <v>827</v>
      </c>
    </row>
    <row r="279" spans="1:37" s="11" customFormat="1" x14ac:dyDescent="0.3">
      <c r="A279" s="46" t="s">
        <v>14</v>
      </c>
      <c r="B279" s="46" t="s">
        <v>9</v>
      </c>
      <c r="C279" s="46">
        <v>4.72</v>
      </c>
      <c r="D279" s="46">
        <v>180</v>
      </c>
      <c r="E279" s="46" t="s">
        <v>22</v>
      </c>
      <c r="F279" s="46" t="s">
        <v>185</v>
      </c>
      <c r="G279" s="46" t="s">
        <v>9</v>
      </c>
      <c r="H279" s="46" t="s">
        <v>9</v>
      </c>
      <c r="I279" s="46" t="s">
        <v>9</v>
      </c>
      <c r="J279" s="46" t="s">
        <v>33</v>
      </c>
      <c r="K279" s="46" t="s">
        <v>9</v>
      </c>
      <c r="L279" s="46" t="s">
        <v>9</v>
      </c>
      <c r="M279" s="46" t="s">
        <v>199</v>
      </c>
      <c r="N279" s="132">
        <v>8.5</v>
      </c>
      <c r="O279" s="46">
        <v>2</v>
      </c>
      <c r="P279" s="46">
        <v>773</v>
      </c>
      <c r="Q279" s="46" t="s">
        <v>1422</v>
      </c>
      <c r="R279" s="46">
        <v>2</v>
      </c>
      <c r="S279" s="46">
        <v>673</v>
      </c>
      <c r="T279" s="46" t="s">
        <v>95</v>
      </c>
      <c r="U279" s="136">
        <v>26</v>
      </c>
      <c r="V279" s="46" t="s">
        <v>9</v>
      </c>
      <c r="W279" s="46">
        <v>42</v>
      </c>
      <c r="X279" s="46">
        <v>4</v>
      </c>
      <c r="Y279" s="46" t="s">
        <v>9</v>
      </c>
      <c r="Z279" s="46" t="s">
        <v>9</v>
      </c>
      <c r="AA279" s="46" t="s">
        <v>9</v>
      </c>
      <c r="AB279" s="46" t="s">
        <v>9</v>
      </c>
      <c r="AC279" s="46" t="s">
        <v>1361</v>
      </c>
      <c r="AD279" s="46">
        <v>2006</v>
      </c>
      <c r="AE279" s="46" t="s">
        <v>492</v>
      </c>
      <c r="AF279" s="46" t="s">
        <v>49</v>
      </c>
      <c r="AG279" s="46" t="s">
        <v>490</v>
      </c>
      <c r="AH279" s="46" t="s">
        <v>491</v>
      </c>
      <c r="AI279" s="124" t="str">
        <f t="shared" si="4"/>
        <v>Lee, A.F., 2006</v>
      </c>
      <c r="AJ279" s="135"/>
      <c r="AK279" s="120" t="s">
        <v>827</v>
      </c>
    </row>
    <row r="280" spans="1:37" s="11" customFormat="1" x14ac:dyDescent="0.3">
      <c r="A280" s="46" t="s">
        <v>14</v>
      </c>
      <c r="B280" s="46" t="s">
        <v>9</v>
      </c>
      <c r="C280" s="46">
        <v>8.5399999999999991</v>
      </c>
      <c r="D280" s="46">
        <v>180</v>
      </c>
      <c r="E280" s="46" t="s">
        <v>22</v>
      </c>
      <c r="F280" s="46" t="s">
        <v>185</v>
      </c>
      <c r="G280" s="46" t="s">
        <v>9</v>
      </c>
      <c r="H280" s="46" t="s">
        <v>9</v>
      </c>
      <c r="I280" s="46" t="s">
        <v>9</v>
      </c>
      <c r="J280" s="46" t="s">
        <v>33</v>
      </c>
      <c r="K280" s="46" t="s">
        <v>9</v>
      </c>
      <c r="L280" s="46" t="s">
        <v>9</v>
      </c>
      <c r="M280" s="46" t="s">
        <v>199</v>
      </c>
      <c r="N280" s="132">
        <v>8.5</v>
      </c>
      <c r="O280" s="46">
        <v>2</v>
      </c>
      <c r="P280" s="46">
        <v>773</v>
      </c>
      <c r="Q280" s="46" t="s">
        <v>1422</v>
      </c>
      <c r="R280" s="46">
        <v>2</v>
      </c>
      <c r="S280" s="46">
        <v>673</v>
      </c>
      <c r="T280" s="46" t="s">
        <v>95</v>
      </c>
      <c r="U280" s="136">
        <v>14.2</v>
      </c>
      <c r="V280" s="46" t="s">
        <v>9</v>
      </c>
      <c r="W280" s="46">
        <v>78</v>
      </c>
      <c r="X280" s="46">
        <v>4</v>
      </c>
      <c r="Y280" s="46">
        <v>90</v>
      </c>
      <c r="Z280" s="46">
        <v>5</v>
      </c>
      <c r="AA280" s="46" t="s">
        <v>9</v>
      </c>
      <c r="AB280" s="46" t="s">
        <v>9</v>
      </c>
      <c r="AC280" s="46" t="s">
        <v>1361</v>
      </c>
      <c r="AD280" s="46">
        <v>2006</v>
      </c>
      <c r="AE280" s="46" t="s">
        <v>492</v>
      </c>
      <c r="AF280" s="46" t="s">
        <v>49</v>
      </c>
      <c r="AG280" s="46" t="s">
        <v>490</v>
      </c>
      <c r="AH280" s="46" t="s">
        <v>491</v>
      </c>
      <c r="AI280" s="124" t="str">
        <f t="shared" si="4"/>
        <v>Lee, A.F., 2006</v>
      </c>
      <c r="AJ280" s="135"/>
      <c r="AK280" s="120" t="s">
        <v>827</v>
      </c>
    </row>
    <row r="281" spans="1:37" s="15" customFormat="1" x14ac:dyDescent="0.3">
      <c r="A281" s="46" t="s">
        <v>14</v>
      </c>
      <c r="B281" s="46">
        <v>1</v>
      </c>
      <c r="C281" s="46" t="s">
        <v>9</v>
      </c>
      <c r="D281" s="46">
        <v>243.8</v>
      </c>
      <c r="E281" s="46" t="s">
        <v>7</v>
      </c>
      <c r="F281" s="46" t="s">
        <v>140</v>
      </c>
      <c r="G281" s="46" t="s">
        <v>9</v>
      </c>
      <c r="H281" s="46" t="s">
        <v>9</v>
      </c>
      <c r="I281" s="46" t="s">
        <v>9</v>
      </c>
      <c r="J281" s="46" t="s">
        <v>74</v>
      </c>
      <c r="K281" s="46" t="s">
        <v>9</v>
      </c>
      <c r="L281" s="46" t="s">
        <v>9</v>
      </c>
      <c r="M281" s="46" t="s">
        <v>199</v>
      </c>
      <c r="N281" s="132">
        <v>3</v>
      </c>
      <c r="O281" s="46">
        <v>3</v>
      </c>
      <c r="P281" s="46">
        <f>450+273</f>
        <v>723</v>
      </c>
      <c r="Q281" s="46" t="s">
        <v>1422</v>
      </c>
      <c r="R281" s="46">
        <v>2</v>
      </c>
      <c r="S281" s="46">
        <v>298</v>
      </c>
      <c r="T281" s="46" t="s">
        <v>17</v>
      </c>
      <c r="U281" s="46">
        <v>5.81</v>
      </c>
      <c r="V281" s="46" t="s">
        <v>9</v>
      </c>
      <c r="W281" s="46">
        <v>190</v>
      </c>
      <c r="X281" s="46" t="s">
        <v>9</v>
      </c>
      <c r="Y281" s="46" t="s">
        <v>9</v>
      </c>
      <c r="Z281" s="46" t="s">
        <v>9</v>
      </c>
      <c r="AA281" s="46" t="s">
        <v>9</v>
      </c>
      <c r="AB281" s="46" t="s">
        <v>9</v>
      </c>
      <c r="AC281" s="46" t="s">
        <v>1342</v>
      </c>
      <c r="AD281" s="46">
        <v>2007</v>
      </c>
      <c r="AE281" s="46" t="s">
        <v>1749</v>
      </c>
      <c r="AF281" s="46" t="s">
        <v>875</v>
      </c>
      <c r="AG281" s="46" t="s">
        <v>139</v>
      </c>
      <c r="AH281" s="46" t="s">
        <v>32</v>
      </c>
      <c r="AI281" s="124" t="str">
        <f t="shared" si="4"/>
        <v xml:space="preserve"> Somboonthanakij, S., 2007</v>
      </c>
      <c r="AJ281" s="137"/>
      <c r="AK281" s="120" t="s">
        <v>815</v>
      </c>
    </row>
    <row r="282" spans="1:37" s="15" customFormat="1" x14ac:dyDescent="0.3">
      <c r="A282" s="46" t="s">
        <v>14</v>
      </c>
      <c r="B282" s="46">
        <v>3</v>
      </c>
      <c r="C282" s="46" t="s">
        <v>9</v>
      </c>
      <c r="D282" s="46" t="s">
        <v>9</v>
      </c>
      <c r="E282" s="46" t="s">
        <v>15</v>
      </c>
      <c r="F282" s="46" t="s">
        <v>880</v>
      </c>
      <c r="G282" s="46" t="s">
        <v>8</v>
      </c>
      <c r="H282" s="46">
        <v>673</v>
      </c>
      <c r="I282" s="46">
        <v>3</v>
      </c>
      <c r="J282" s="46" t="s">
        <v>28</v>
      </c>
      <c r="K282" s="46" t="s">
        <v>9</v>
      </c>
      <c r="L282" s="46" t="s">
        <v>9</v>
      </c>
      <c r="M282" s="46" t="s">
        <v>199</v>
      </c>
      <c r="N282" s="132">
        <v>8</v>
      </c>
      <c r="O282" s="46">
        <v>2</v>
      </c>
      <c r="P282" s="46">
        <v>573</v>
      </c>
      <c r="Q282" s="46" t="s">
        <v>1422</v>
      </c>
      <c r="R282" s="46">
        <v>0.33</v>
      </c>
      <c r="S282" s="46">
        <v>493</v>
      </c>
      <c r="T282" s="46" t="s">
        <v>95</v>
      </c>
      <c r="U282" s="133">
        <v>25</v>
      </c>
      <c r="V282" s="46" t="s">
        <v>9</v>
      </c>
      <c r="W282" s="46" t="s">
        <v>9</v>
      </c>
      <c r="X282" s="46" t="s">
        <v>9</v>
      </c>
      <c r="Y282" s="46" t="s">
        <v>9</v>
      </c>
      <c r="Z282" s="46" t="s">
        <v>9</v>
      </c>
      <c r="AA282" s="46" t="s">
        <v>9</v>
      </c>
      <c r="AB282" s="46" t="s">
        <v>9</v>
      </c>
      <c r="AC282" s="46" t="s">
        <v>876</v>
      </c>
      <c r="AD282" s="46">
        <v>2007</v>
      </c>
      <c r="AE282" s="46" t="s">
        <v>1750</v>
      </c>
      <c r="AF282" s="46" t="s">
        <v>119</v>
      </c>
      <c r="AG282" s="46" t="s">
        <v>141</v>
      </c>
      <c r="AH282" s="46" t="s">
        <v>62</v>
      </c>
      <c r="AI282" s="124" t="str">
        <f t="shared" si="4"/>
        <v>Moreno, J.M., 2007</v>
      </c>
      <c r="AJ282" s="120" t="s">
        <v>881</v>
      </c>
      <c r="AK282" s="120" t="s">
        <v>882</v>
      </c>
    </row>
    <row r="283" spans="1:37" s="14" customFormat="1" x14ac:dyDescent="0.3">
      <c r="A283" s="46" t="s">
        <v>14</v>
      </c>
      <c r="B283" s="46">
        <v>3</v>
      </c>
      <c r="C283" s="46" t="s">
        <v>9</v>
      </c>
      <c r="D283" s="46" t="s">
        <v>9</v>
      </c>
      <c r="E283" s="46" t="s">
        <v>15</v>
      </c>
      <c r="F283" s="46" t="s">
        <v>880</v>
      </c>
      <c r="G283" s="46" t="s">
        <v>878</v>
      </c>
      <c r="H283" s="46">
        <v>673</v>
      </c>
      <c r="I283" s="46">
        <v>3</v>
      </c>
      <c r="J283" s="46" t="s">
        <v>28</v>
      </c>
      <c r="K283" s="46" t="s">
        <v>9</v>
      </c>
      <c r="L283" s="46" t="s">
        <v>9</v>
      </c>
      <c r="M283" s="46" t="s">
        <v>199</v>
      </c>
      <c r="N283" s="132">
        <v>8</v>
      </c>
      <c r="O283" s="46">
        <v>2</v>
      </c>
      <c r="P283" s="46">
        <v>573</v>
      </c>
      <c r="Q283" s="46" t="s">
        <v>1422</v>
      </c>
      <c r="R283" s="46">
        <v>0.33</v>
      </c>
      <c r="S283" s="46">
        <v>493</v>
      </c>
      <c r="T283" s="46" t="s">
        <v>95</v>
      </c>
      <c r="U283" s="133">
        <v>19</v>
      </c>
      <c r="V283" s="46" t="s">
        <v>9</v>
      </c>
      <c r="W283" s="46" t="s">
        <v>9</v>
      </c>
      <c r="X283" s="46" t="s">
        <v>9</v>
      </c>
      <c r="Y283" s="46" t="s">
        <v>9</v>
      </c>
      <c r="Z283" s="46" t="s">
        <v>9</v>
      </c>
      <c r="AA283" s="46" t="s">
        <v>9</v>
      </c>
      <c r="AB283" s="46" t="s">
        <v>9</v>
      </c>
      <c r="AC283" s="46" t="s">
        <v>876</v>
      </c>
      <c r="AD283" s="46">
        <v>2007</v>
      </c>
      <c r="AE283" s="46" t="s">
        <v>1750</v>
      </c>
      <c r="AF283" s="46" t="s">
        <v>119</v>
      </c>
      <c r="AG283" s="46" t="s">
        <v>142</v>
      </c>
      <c r="AH283" s="46" t="s">
        <v>62</v>
      </c>
      <c r="AI283" s="124" t="str">
        <f t="shared" si="4"/>
        <v>Moreno, J.M., 2007</v>
      </c>
      <c r="AJ283" s="120" t="s">
        <v>881</v>
      </c>
      <c r="AK283" s="120" t="s">
        <v>882</v>
      </c>
    </row>
    <row r="284" spans="1:37" s="26" customFormat="1" x14ac:dyDescent="0.3">
      <c r="A284" s="46" t="s">
        <v>14</v>
      </c>
      <c r="B284" s="46">
        <v>3</v>
      </c>
      <c r="C284" s="46" t="s">
        <v>9</v>
      </c>
      <c r="D284" s="46" t="s">
        <v>9</v>
      </c>
      <c r="E284" s="46" t="s">
        <v>15</v>
      </c>
      <c r="F284" s="46" t="s">
        <v>880</v>
      </c>
      <c r="G284" s="46" t="s">
        <v>877</v>
      </c>
      <c r="H284" s="46">
        <v>673</v>
      </c>
      <c r="I284" s="46">
        <v>3</v>
      </c>
      <c r="J284" s="46" t="s">
        <v>28</v>
      </c>
      <c r="K284" s="46" t="s">
        <v>9</v>
      </c>
      <c r="L284" s="46" t="s">
        <v>9</v>
      </c>
      <c r="M284" s="46" t="s">
        <v>199</v>
      </c>
      <c r="N284" s="132">
        <v>8</v>
      </c>
      <c r="O284" s="46">
        <v>2</v>
      </c>
      <c r="P284" s="46">
        <v>573</v>
      </c>
      <c r="Q284" s="46" t="s">
        <v>1422</v>
      </c>
      <c r="R284" s="46">
        <v>0.33</v>
      </c>
      <c r="S284" s="46">
        <v>493</v>
      </c>
      <c r="T284" s="46" t="s">
        <v>95</v>
      </c>
      <c r="U284" s="133">
        <v>39</v>
      </c>
      <c r="V284" s="46" t="s">
        <v>9</v>
      </c>
      <c r="W284" s="46" t="s">
        <v>9</v>
      </c>
      <c r="X284" s="46" t="s">
        <v>9</v>
      </c>
      <c r="Y284" s="46" t="s">
        <v>9</v>
      </c>
      <c r="Z284" s="46" t="s">
        <v>9</v>
      </c>
      <c r="AA284" s="46" t="s">
        <v>9</v>
      </c>
      <c r="AB284" s="46" t="s">
        <v>9</v>
      </c>
      <c r="AC284" s="46" t="s">
        <v>876</v>
      </c>
      <c r="AD284" s="46">
        <v>2007</v>
      </c>
      <c r="AE284" s="46" t="s">
        <v>1750</v>
      </c>
      <c r="AF284" s="46" t="s">
        <v>119</v>
      </c>
      <c r="AG284" s="46" t="s">
        <v>143</v>
      </c>
      <c r="AH284" s="46" t="s">
        <v>62</v>
      </c>
      <c r="AI284" s="124" t="str">
        <f t="shared" si="4"/>
        <v>Moreno, J.M., 2007</v>
      </c>
      <c r="AJ284" s="120" t="s">
        <v>881</v>
      </c>
      <c r="AK284" s="120" t="s">
        <v>882</v>
      </c>
    </row>
    <row r="285" spans="1:37" s="14" customFormat="1" x14ac:dyDescent="0.3">
      <c r="A285" s="46" t="s">
        <v>14</v>
      </c>
      <c r="B285" s="46">
        <v>3</v>
      </c>
      <c r="C285" s="46" t="s">
        <v>9</v>
      </c>
      <c r="D285" s="46" t="s">
        <v>9</v>
      </c>
      <c r="E285" s="46" t="s">
        <v>15</v>
      </c>
      <c r="F285" s="46" t="s">
        <v>880</v>
      </c>
      <c r="G285" s="46" t="s">
        <v>879</v>
      </c>
      <c r="H285" s="46">
        <v>673</v>
      </c>
      <c r="I285" s="46">
        <v>3</v>
      </c>
      <c r="J285" s="46" t="s">
        <v>28</v>
      </c>
      <c r="K285" s="46" t="s">
        <v>9</v>
      </c>
      <c r="L285" s="46" t="s">
        <v>9</v>
      </c>
      <c r="M285" s="46" t="s">
        <v>199</v>
      </c>
      <c r="N285" s="132">
        <v>8</v>
      </c>
      <c r="O285" s="46">
        <v>2</v>
      </c>
      <c r="P285" s="46">
        <v>573</v>
      </c>
      <c r="Q285" s="46" t="s">
        <v>1422</v>
      </c>
      <c r="R285" s="46">
        <v>0.33</v>
      </c>
      <c r="S285" s="46">
        <v>493</v>
      </c>
      <c r="T285" s="46" t="s">
        <v>95</v>
      </c>
      <c r="U285" s="133">
        <v>47</v>
      </c>
      <c r="V285" s="46" t="s">
        <v>9</v>
      </c>
      <c r="W285" s="46" t="s">
        <v>9</v>
      </c>
      <c r="X285" s="46" t="s">
        <v>9</v>
      </c>
      <c r="Y285" s="46" t="s">
        <v>9</v>
      </c>
      <c r="Z285" s="46" t="s">
        <v>9</v>
      </c>
      <c r="AA285" s="46" t="s">
        <v>9</v>
      </c>
      <c r="AB285" s="46" t="s">
        <v>9</v>
      </c>
      <c r="AC285" s="46" t="s">
        <v>876</v>
      </c>
      <c r="AD285" s="46">
        <v>2007</v>
      </c>
      <c r="AE285" s="46" t="s">
        <v>1750</v>
      </c>
      <c r="AF285" s="46" t="s">
        <v>119</v>
      </c>
      <c r="AG285" s="46" t="s">
        <v>144</v>
      </c>
      <c r="AH285" s="46" t="s">
        <v>62</v>
      </c>
      <c r="AI285" s="124" t="str">
        <f t="shared" si="4"/>
        <v>Moreno, J.M., 2007</v>
      </c>
      <c r="AJ285" s="120" t="s">
        <v>881</v>
      </c>
      <c r="AK285" s="120" t="s">
        <v>882</v>
      </c>
    </row>
    <row r="286" spans="1:37" s="14" customFormat="1" x14ac:dyDescent="0.3">
      <c r="A286" s="46" t="s">
        <v>14</v>
      </c>
      <c r="B286" s="46">
        <v>0.3</v>
      </c>
      <c r="C286" s="46" t="s">
        <v>9</v>
      </c>
      <c r="D286" s="46">
        <v>16.25</v>
      </c>
      <c r="E286" s="46" t="s">
        <v>61</v>
      </c>
      <c r="F286" s="31" t="s">
        <v>574</v>
      </c>
      <c r="G286" s="46" t="s">
        <v>9</v>
      </c>
      <c r="H286" s="46" t="s">
        <v>9</v>
      </c>
      <c r="I286" s="46" t="s">
        <v>9</v>
      </c>
      <c r="J286" s="46" t="s">
        <v>10</v>
      </c>
      <c r="K286" s="46" t="s">
        <v>1449</v>
      </c>
      <c r="L286" s="46" t="s">
        <v>9</v>
      </c>
      <c r="M286" s="46" t="s">
        <v>89</v>
      </c>
      <c r="N286" s="132">
        <v>8.1999999999999993</v>
      </c>
      <c r="O286" s="46">
        <v>4</v>
      </c>
      <c r="P286" s="46">
        <v>473</v>
      </c>
      <c r="Q286" s="46" t="s">
        <v>1422</v>
      </c>
      <c r="R286" s="46">
        <v>4</v>
      </c>
      <c r="S286" s="46">
        <v>473</v>
      </c>
      <c r="T286" s="46" t="s">
        <v>17</v>
      </c>
      <c r="U286" s="136">
        <v>8.4</v>
      </c>
      <c r="V286" s="46" t="s">
        <v>9</v>
      </c>
      <c r="W286" s="46">
        <v>88</v>
      </c>
      <c r="X286" s="46" t="s">
        <v>9</v>
      </c>
      <c r="Y286" s="46" t="s">
        <v>9</v>
      </c>
      <c r="Z286" s="46" t="s">
        <v>9</v>
      </c>
      <c r="AA286" s="46" t="s">
        <v>9</v>
      </c>
      <c r="AB286" s="46" t="s">
        <v>9</v>
      </c>
      <c r="AC286" s="46" t="s">
        <v>1347</v>
      </c>
      <c r="AD286" s="46">
        <v>2007</v>
      </c>
      <c r="AE286" s="46" t="s">
        <v>1751</v>
      </c>
      <c r="AF286" s="46" t="s">
        <v>11</v>
      </c>
      <c r="AG286" s="46" t="s">
        <v>1894</v>
      </c>
      <c r="AH286" s="46" t="s">
        <v>145</v>
      </c>
      <c r="AI286" s="124" t="str">
        <f t="shared" si="4"/>
        <v>Lin, Q., 2007</v>
      </c>
      <c r="AJ286" s="137"/>
      <c r="AK286" s="120" t="s">
        <v>883</v>
      </c>
    </row>
    <row r="287" spans="1:37" s="14" customFormat="1" x14ac:dyDescent="0.3">
      <c r="A287" s="46" t="s">
        <v>14</v>
      </c>
      <c r="B287" s="46">
        <v>0.3</v>
      </c>
      <c r="C287" s="46" t="s">
        <v>9</v>
      </c>
      <c r="D287" s="46">
        <v>16.25</v>
      </c>
      <c r="E287" s="46" t="s">
        <v>61</v>
      </c>
      <c r="F287" s="31" t="s">
        <v>574</v>
      </c>
      <c r="G287" s="46" t="s">
        <v>9</v>
      </c>
      <c r="H287" s="46" t="s">
        <v>9</v>
      </c>
      <c r="I287" s="46" t="s">
        <v>9</v>
      </c>
      <c r="J287" s="46" t="s">
        <v>10</v>
      </c>
      <c r="K287" s="46" t="s">
        <v>1449</v>
      </c>
      <c r="L287" s="46" t="s">
        <v>9</v>
      </c>
      <c r="M287" s="46" t="s">
        <v>89</v>
      </c>
      <c r="N287" s="132">
        <v>8.1999999999999993</v>
      </c>
      <c r="O287" s="46">
        <v>4</v>
      </c>
      <c r="P287" s="46">
        <v>573</v>
      </c>
      <c r="Q287" s="46" t="s">
        <v>1422</v>
      </c>
      <c r="R287" s="46">
        <v>4</v>
      </c>
      <c r="S287" s="46">
        <v>473</v>
      </c>
      <c r="T287" s="46" t="s">
        <v>17</v>
      </c>
      <c r="U287" s="136">
        <v>7.6</v>
      </c>
      <c r="V287" s="46" t="s">
        <v>9</v>
      </c>
      <c r="W287" s="46">
        <v>147</v>
      </c>
      <c r="X287" s="46" t="s">
        <v>9</v>
      </c>
      <c r="Y287" s="46" t="s">
        <v>9</v>
      </c>
      <c r="Z287" s="46" t="s">
        <v>9</v>
      </c>
      <c r="AA287" s="46" t="s">
        <v>9</v>
      </c>
      <c r="AB287" s="46" t="s">
        <v>9</v>
      </c>
      <c r="AC287" s="46" t="s">
        <v>1347</v>
      </c>
      <c r="AD287" s="46">
        <v>2007</v>
      </c>
      <c r="AE287" s="46" t="s">
        <v>1751</v>
      </c>
      <c r="AF287" s="46" t="s">
        <v>11</v>
      </c>
      <c r="AG287" s="46" t="s">
        <v>1894</v>
      </c>
      <c r="AH287" s="46" t="s">
        <v>145</v>
      </c>
      <c r="AI287" s="124" t="str">
        <f t="shared" si="4"/>
        <v>Lin, Q., 2007</v>
      </c>
      <c r="AJ287" s="137"/>
      <c r="AK287" s="120" t="s">
        <v>883</v>
      </c>
    </row>
    <row r="288" spans="1:37" s="14" customFormat="1" x14ac:dyDescent="0.3">
      <c r="A288" s="46" t="s">
        <v>14</v>
      </c>
      <c r="B288" s="46">
        <v>0.3</v>
      </c>
      <c r="C288" s="46" t="s">
        <v>9</v>
      </c>
      <c r="D288" s="46">
        <v>16.25</v>
      </c>
      <c r="E288" s="46" t="s">
        <v>61</v>
      </c>
      <c r="F288" s="31" t="s">
        <v>574</v>
      </c>
      <c r="G288" s="46" t="s">
        <v>9</v>
      </c>
      <c r="H288" s="46" t="s">
        <v>9</v>
      </c>
      <c r="I288" s="46" t="s">
        <v>9</v>
      </c>
      <c r="J288" s="46" t="s">
        <v>10</v>
      </c>
      <c r="K288" s="46" t="s">
        <v>1449</v>
      </c>
      <c r="L288" s="46" t="s">
        <v>9</v>
      </c>
      <c r="M288" s="46" t="s">
        <v>89</v>
      </c>
      <c r="N288" s="132">
        <v>8.1999999999999993</v>
      </c>
      <c r="O288" s="46">
        <v>4</v>
      </c>
      <c r="P288" s="46">
        <v>773</v>
      </c>
      <c r="Q288" s="46" t="s">
        <v>1422</v>
      </c>
      <c r="R288" s="46">
        <v>4</v>
      </c>
      <c r="S288" s="46">
        <v>473</v>
      </c>
      <c r="T288" s="46" t="s">
        <v>17</v>
      </c>
      <c r="U288" s="136">
        <v>3.9</v>
      </c>
      <c r="V288" s="46" t="s">
        <v>9</v>
      </c>
      <c r="W288" s="46">
        <v>284</v>
      </c>
      <c r="X288" s="46" t="s">
        <v>9</v>
      </c>
      <c r="Y288" s="46" t="s">
        <v>9</v>
      </c>
      <c r="Z288" s="46" t="s">
        <v>9</v>
      </c>
      <c r="AA288" s="46" t="s">
        <v>9</v>
      </c>
      <c r="AB288" s="46" t="s">
        <v>9</v>
      </c>
      <c r="AC288" s="46" t="s">
        <v>1347</v>
      </c>
      <c r="AD288" s="46">
        <v>2007</v>
      </c>
      <c r="AE288" s="46" t="s">
        <v>1751</v>
      </c>
      <c r="AF288" s="46" t="s">
        <v>11</v>
      </c>
      <c r="AG288" s="46" t="s">
        <v>1894</v>
      </c>
      <c r="AH288" s="46" t="s">
        <v>145</v>
      </c>
      <c r="AI288" s="124" t="str">
        <f t="shared" si="4"/>
        <v>Lin, Q., 2007</v>
      </c>
      <c r="AJ288" s="137"/>
      <c r="AK288" s="120" t="s">
        <v>883</v>
      </c>
    </row>
    <row r="289" spans="1:37" s="16" customFormat="1" x14ac:dyDescent="0.3">
      <c r="A289" s="46" t="s">
        <v>14</v>
      </c>
      <c r="B289" s="46">
        <v>0.3</v>
      </c>
      <c r="C289" s="46" t="s">
        <v>9</v>
      </c>
      <c r="D289" s="46">
        <v>16.25</v>
      </c>
      <c r="E289" s="46" t="s">
        <v>61</v>
      </c>
      <c r="F289" s="31" t="s">
        <v>574</v>
      </c>
      <c r="G289" s="46" t="s">
        <v>9</v>
      </c>
      <c r="H289" s="46" t="s">
        <v>9</v>
      </c>
      <c r="I289" s="46" t="s">
        <v>9</v>
      </c>
      <c r="J289" s="46" t="s">
        <v>10</v>
      </c>
      <c r="K289" s="46" t="s">
        <v>1449</v>
      </c>
      <c r="L289" s="46" t="s">
        <v>9</v>
      </c>
      <c r="M289" s="46" t="s">
        <v>89</v>
      </c>
      <c r="N289" s="132">
        <v>8.1999999999999993</v>
      </c>
      <c r="O289" s="46">
        <v>4</v>
      </c>
      <c r="P289" s="46">
        <v>573</v>
      </c>
      <c r="Q289" s="46" t="s">
        <v>1422</v>
      </c>
      <c r="R289" s="46">
        <v>4</v>
      </c>
      <c r="S289" s="46">
        <v>623</v>
      </c>
      <c r="T289" s="46" t="s">
        <v>17</v>
      </c>
      <c r="U289" s="136">
        <v>12.7</v>
      </c>
      <c r="V289" s="46" t="s">
        <v>9</v>
      </c>
      <c r="W289" s="46" t="s">
        <v>9</v>
      </c>
      <c r="X289" s="46" t="s">
        <v>9</v>
      </c>
      <c r="Y289" s="46" t="s">
        <v>9</v>
      </c>
      <c r="Z289" s="46" t="s">
        <v>9</v>
      </c>
      <c r="AA289" s="46" t="s">
        <v>9</v>
      </c>
      <c r="AB289" s="46" t="s">
        <v>9</v>
      </c>
      <c r="AC289" s="46" t="s">
        <v>1347</v>
      </c>
      <c r="AD289" s="46">
        <v>2007</v>
      </c>
      <c r="AE289" s="46" t="s">
        <v>1751</v>
      </c>
      <c r="AF289" s="46" t="s">
        <v>11</v>
      </c>
      <c r="AG289" s="46" t="s">
        <v>1894</v>
      </c>
      <c r="AH289" s="46" t="s">
        <v>145</v>
      </c>
      <c r="AI289" s="124" t="str">
        <f t="shared" si="4"/>
        <v>Lin, Q., 2007</v>
      </c>
      <c r="AJ289" s="137"/>
      <c r="AK289" s="120" t="s">
        <v>883</v>
      </c>
    </row>
    <row r="290" spans="1:37" s="16" customFormat="1" x14ac:dyDescent="0.3">
      <c r="A290" s="46" t="s">
        <v>14</v>
      </c>
      <c r="B290" s="46">
        <v>0.3</v>
      </c>
      <c r="C290" s="46" t="s">
        <v>9</v>
      </c>
      <c r="D290" s="46">
        <v>16.25</v>
      </c>
      <c r="E290" s="46" t="s">
        <v>61</v>
      </c>
      <c r="F290" s="31" t="s">
        <v>574</v>
      </c>
      <c r="G290" s="46" t="s">
        <v>9</v>
      </c>
      <c r="H290" s="46" t="s">
        <v>9</v>
      </c>
      <c r="I290" s="46" t="s">
        <v>9</v>
      </c>
      <c r="J290" s="46" t="s">
        <v>10</v>
      </c>
      <c r="K290" s="46" t="s">
        <v>1449</v>
      </c>
      <c r="L290" s="46" t="s">
        <v>9</v>
      </c>
      <c r="M290" s="46" t="s">
        <v>89</v>
      </c>
      <c r="N290" s="132">
        <v>8.1999999999999993</v>
      </c>
      <c r="O290" s="46">
        <v>4</v>
      </c>
      <c r="P290" s="46">
        <v>573</v>
      </c>
      <c r="Q290" s="46" t="s">
        <v>1422</v>
      </c>
      <c r="R290" s="46">
        <v>4</v>
      </c>
      <c r="S290" s="46">
        <v>773</v>
      </c>
      <c r="T290" s="46" t="s">
        <v>17</v>
      </c>
      <c r="U290" s="136">
        <v>2.6</v>
      </c>
      <c r="V290" s="46" t="s">
        <v>9</v>
      </c>
      <c r="W290" s="46" t="s">
        <v>9</v>
      </c>
      <c r="X290" s="46" t="s">
        <v>9</v>
      </c>
      <c r="Y290" s="46" t="s">
        <v>9</v>
      </c>
      <c r="Z290" s="46" t="s">
        <v>9</v>
      </c>
      <c r="AA290" s="46" t="s">
        <v>9</v>
      </c>
      <c r="AB290" s="46" t="s">
        <v>9</v>
      </c>
      <c r="AC290" s="46" t="s">
        <v>1347</v>
      </c>
      <c r="AD290" s="46">
        <v>2007</v>
      </c>
      <c r="AE290" s="46" t="s">
        <v>1751</v>
      </c>
      <c r="AF290" s="46" t="s">
        <v>11</v>
      </c>
      <c r="AG290" s="46" t="s">
        <v>1894</v>
      </c>
      <c r="AH290" s="46" t="s">
        <v>145</v>
      </c>
      <c r="AI290" s="124" t="str">
        <f t="shared" si="4"/>
        <v>Lin, Q., 2007</v>
      </c>
      <c r="AJ290" s="137"/>
      <c r="AK290" s="120" t="s">
        <v>883</v>
      </c>
    </row>
    <row r="291" spans="1:37" s="16" customFormat="1" x14ac:dyDescent="0.3">
      <c r="A291" s="46" t="s">
        <v>14</v>
      </c>
      <c r="B291" s="46">
        <v>0.3</v>
      </c>
      <c r="C291" s="46" t="s">
        <v>9</v>
      </c>
      <c r="D291" s="46">
        <v>16.25</v>
      </c>
      <c r="E291" s="46" t="s">
        <v>61</v>
      </c>
      <c r="F291" s="31" t="s">
        <v>574</v>
      </c>
      <c r="G291" s="46" t="s">
        <v>9</v>
      </c>
      <c r="H291" s="46" t="s">
        <v>9</v>
      </c>
      <c r="I291" s="46" t="s">
        <v>9</v>
      </c>
      <c r="J291" s="46" t="s">
        <v>24</v>
      </c>
      <c r="K291" s="46" t="s">
        <v>1454</v>
      </c>
      <c r="L291" s="46" t="s">
        <v>9</v>
      </c>
      <c r="M291" s="46" t="s">
        <v>89</v>
      </c>
      <c r="N291" s="132">
        <v>8.1999999999999993</v>
      </c>
      <c r="O291" s="46">
        <v>4</v>
      </c>
      <c r="P291" s="46">
        <v>573</v>
      </c>
      <c r="Q291" s="46" t="s">
        <v>1422</v>
      </c>
      <c r="R291" s="46">
        <v>4</v>
      </c>
      <c r="S291" s="46">
        <v>473</v>
      </c>
      <c r="T291" s="46" t="s">
        <v>17</v>
      </c>
      <c r="U291" s="136">
        <v>4.5999999999999996</v>
      </c>
      <c r="V291" s="46" t="s">
        <v>9</v>
      </c>
      <c r="W291" s="46" t="s">
        <v>9</v>
      </c>
      <c r="X291" s="46" t="s">
        <v>9</v>
      </c>
      <c r="Y291" s="46" t="s">
        <v>9</v>
      </c>
      <c r="Z291" s="46" t="s">
        <v>9</v>
      </c>
      <c r="AA291" s="46" t="s">
        <v>9</v>
      </c>
      <c r="AB291" s="46" t="s">
        <v>9</v>
      </c>
      <c r="AC291" s="46" t="s">
        <v>1347</v>
      </c>
      <c r="AD291" s="46">
        <v>2007</v>
      </c>
      <c r="AE291" s="46" t="s">
        <v>1751</v>
      </c>
      <c r="AF291" s="46" t="s">
        <v>11</v>
      </c>
      <c r="AG291" s="46" t="s">
        <v>1894</v>
      </c>
      <c r="AH291" s="46" t="s">
        <v>145</v>
      </c>
      <c r="AI291" s="124" t="str">
        <f t="shared" si="4"/>
        <v>Lin, Q., 2007</v>
      </c>
      <c r="AJ291" s="137"/>
      <c r="AK291" s="120" t="s">
        <v>883</v>
      </c>
    </row>
    <row r="292" spans="1:37" s="16" customFormat="1" x14ac:dyDescent="0.3">
      <c r="A292" s="46" t="s">
        <v>6</v>
      </c>
      <c r="B292" s="46">
        <v>0.5</v>
      </c>
      <c r="C292" s="46" t="s">
        <v>9</v>
      </c>
      <c r="D292" s="46">
        <v>7</v>
      </c>
      <c r="E292" s="46" t="s">
        <v>1964</v>
      </c>
      <c r="F292" s="46" t="s">
        <v>1340</v>
      </c>
      <c r="G292" s="46" t="s">
        <v>9</v>
      </c>
      <c r="H292" s="46" t="s">
        <v>9</v>
      </c>
      <c r="I292" s="46" t="s">
        <v>9</v>
      </c>
      <c r="J292" s="46" t="s">
        <v>10</v>
      </c>
      <c r="K292" s="46" t="s">
        <v>9</v>
      </c>
      <c r="L292" s="46" t="s">
        <v>9</v>
      </c>
      <c r="M292" s="46" t="s">
        <v>199</v>
      </c>
      <c r="N292" s="46" t="s">
        <v>9</v>
      </c>
      <c r="O292" s="46" t="s">
        <v>9</v>
      </c>
      <c r="P292" s="46" t="s">
        <v>9</v>
      </c>
      <c r="Q292" s="46" t="s">
        <v>1422</v>
      </c>
      <c r="R292" s="46">
        <v>1</v>
      </c>
      <c r="S292" s="46">
        <v>673</v>
      </c>
      <c r="T292" s="46" t="s">
        <v>95</v>
      </c>
      <c r="U292" s="136">
        <v>20.010000000000002</v>
      </c>
      <c r="V292" s="46" t="s">
        <v>9</v>
      </c>
      <c r="W292" s="46" t="s">
        <v>9</v>
      </c>
      <c r="X292" s="46" t="s">
        <v>9</v>
      </c>
      <c r="Y292" s="46" t="s">
        <v>9</v>
      </c>
      <c r="Z292" s="46" t="s">
        <v>9</v>
      </c>
      <c r="AA292" s="46" t="s">
        <v>9</v>
      </c>
      <c r="AB292" s="46" t="s">
        <v>9</v>
      </c>
      <c r="AC292" s="46" t="s">
        <v>1408</v>
      </c>
      <c r="AD292" s="46">
        <v>2007</v>
      </c>
      <c r="AE292" s="46" t="s">
        <v>1752</v>
      </c>
      <c r="AF292" s="46" t="s">
        <v>146</v>
      </c>
      <c r="AG292" s="46" t="s">
        <v>147</v>
      </c>
      <c r="AH292" s="46" t="s">
        <v>148</v>
      </c>
      <c r="AI292" s="124" t="str">
        <f t="shared" si="4"/>
        <v>Konsolakis, M., 2007</v>
      </c>
      <c r="AJ292" s="137"/>
      <c r="AK292" s="120"/>
    </row>
    <row r="293" spans="1:37" s="16" customFormat="1" x14ac:dyDescent="0.3">
      <c r="A293" s="46" t="s">
        <v>6</v>
      </c>
      <c r="B293" s="46">
        <v>0.5</v>
      </c>
      <c r="C293" s="46" t="s">
        <v>9</v>
      </c>
      <c r="D293" s="46">
        <v>7</v>
      </c>
      <c r="E293" s="46" t="s">
        <v>1964</v>
      </c>
      <c r="F293" s="46" t="s">
        <v>1340</v>
      </c>
      <c r="G293" s="46" t="s">
        <v>149</v>
      </c>
      <c r="H293" s="46" t="s">
        <v>9</v>
      </c>
      <c r="I293" s="46" t="s">
        <v>9</v>
      </c>
      <c r="J293" s="46" t="s">
        <v>10</v>
      </c>
      <c r="K293" s="46" t="s">
        <v>9</v>
      </c>
      <c r="L293" s="46" t="s">
        <v>9</v>
      </c>
      <c r="M293" s="46" t="s">
        <v>199</v>
      </c>
      <c r="N293" s="46" t="s">
        <v>9</v>
      </c>
      <c r="O293" s="46" t="s">
        <v>9</v>
      </c>
      <c r="P293" s="46" t="s">
        <v>9</v>
      </c>
      <c r="Q293" s="46" t="s">
        <v>1422</v>
      </c>
      <c r="R293" s="46">
        <v>1</v>
      </c>
      <c r="S293" s="46">
        <v>673</v>
      </c>
      <c r="T293" s="46" t="s">
        <v>95</v>
      </c>
      <c r="U293" s="140">
        <v>20</v>
      </c>
      <c r="V293" s="46" t="s">
        <v>9</v>
      </c>
      <c r="W293" s="46" t="s">
        <v>9</v>
      </c>
      <c r="X293" s="46" t="s">
        <v>9</v>
      </c>
      <c r="Y293" s="46" t="s">
        <v>9</v>
      </c>
      <c r="Z293" s="46" t="s">
        <v>9</v>
      </c>
      <c r="AA293" s="46" t="s">
        <v>9</v>
      </c>
      <c r="AB293" s="46" t="s">
        <v>9</v>
      </c>
      <c r="AC293" s="46" t="s">
        <v>1408</v>
      </c>
      <c r="AD293" s="46">
        <v>2007</v>
      </c>
      <c r="AE293" s="46" t="s">
        <v>1752</v>
      </c>
      <c r="AF293" s="46" t="s">
        <v>146</v>
      </c>
      <c r="AG293" s="46" t="s">
        <v>147</v>
      </c>
      <c r="AH293" s="46" t="s">
        <v>148</v>
      </c>
      <c r="AI293" s="124" t="str">
        <f t="shared" si="4"/>
        <v>Konsolakis, M., 2007</v>
      </c>
      <c r="AJ293" s="137"/>
      <c r="AK293" s="120"/>
    </row>
    <row r="294" spans="1:37" s="16" customFormat="1" x14ac:dyDescent="0.3">
      <c r="A294" s="46" t="s">
        <v>6</v>
      </c>
      <c r="B294" s="46">
        <v>0.5</v>
      </c>
      <c r="C294" s="46" t="s">
        <v>9</v>
      </c>
      <c r="D294" s="46">
        <v>7</v>
      </c>
      <c r="E294" s="46" t="s">
        <v>1964</v>
      </c>
      <c r="F294" s="46" t="s">
        <v>1340</v>
      </c>
      <c r="G294" s="46" t="s">
        <v>150</v>
      </c>
      <c r="H294" s="46" t="s">
        <v>9</v>
      </c>
      <c r="I294" s="46" t="s">
        <v>9</v>
      </c>
      <c r="J294" s="46" t="s">
        <v>10</v>
      </c>
      <c r="K294" s="46" t="s">
        <v>9</v>
      </c>
      <c r="L294" s="46" t="s">
        <v>9</v>
      </c>
      <c r="M294" s="46" t="s">
        <v>199</v>
      </c>
      <c r="N294" s="46" t="s">
        <v>9</v>
      </c>
      <c r="O294" s="46" t="s">
        <v>9</v>
      </c>
      <c r="P294" s="46" t="s">
        <v>9</v>
      </c>
      <c r="Q294" s="46" t="s">
        <v>1422</v>
      </c>
      <c r="R294" s="46">
        <v>1</v>
      </c>
      <c r="S294" s="46">
        <v>673</v>
      </c>
      <c r="T294" s="46" t="s">
        <v>95</v>
      </c>
      <c r="U294" s="140">
        <v>24.9</v>
      </c>
      <c r="V294" s="46" t="s">
        <v>9</v>
      </c>
      <c r="W294" s="46" t="s">
        <v>9</v>
      </c>
      <c r="X294" s="46" t="s">
        <v>9</v>
      </c>
      <c r="Y294" s="46" t="s">
        <v>9</v>
      </c>
      <c r="Z294" s="46" t="s">
        <v>9</v>
      </c>
      <c r="AA294" s="46" t="s">
        <v>9</v>
      </c>
      <c r="AB294" s="46" t="s">
        <v>9</v>
      </c>
      <c r="AC294" s="46" t="s">
        <v>1408</v>
      </c>
      <c r="AD294" s="46">
        <v>2007</v>
      </c>
      <c r="AE294" s="46" t="s">
        <v>1752</v>
      </c>
      <c r="AF294" s="46" t="s">
        <v>146</v>
      </c>
      <c r="AG294" s="46" t="s">
        <v>147</v>
      </c>
      <c r="AH294" s="46" t="s">
        <v>148</v>
      </c>
      <c r="AI294" s="124" t="str">
        <f t="shared" si="4"/>
        <v>Konsolakis, M., 2007</v>
      </c>
      <c r="AJ294" s="137"/>
      <c r="AK294" s="120"/>
    </row>
    <row r="295" spans="1:37" s="16" customFormat="1" x14ac:dyDescent="0.3">
      <c r="A295" s="46" t="s">
        <v>6</v>
      </c>
      <c r="B295" s="46">
        <v>0.5</v>
      </c>
      <c r="C295" s="46" t="s">
        <v>9</v>
      </c>
      <c r="D295" s="46">
        <v>7</v>
      </c>
      <c r="E295" s="46" t="s">
        <v>1964</v>
      </c>
      <c r="F295" s="46" t="s">
        <v>1340</v>
      </c>
      <c r="G295" s="46" t="s">
        <v>151</v>
      </c>
      <c r="H295" s="46" t="s">
        <v>9</v>
      </c>
      <c r="I295" s="46" t="s">
        <v>9</v>
      </c>
      <c r="J295" s="46" t="s">
        <v>10</v>
      </c>
      <c r="K295" s="46" t="s">
        <v>9</v>
      </c>
      <c r="L295" s="46" t="s">
        <v>9</v>
      </c>
      <c r="M295" s="46" t="s">
        <v>199</v>
      </c>
      <c r="N295" s="46" t="s">
        <v>9</v>
      </c>
      <c r="O295" s="46" t="s">
        <v>9</v>
      </c>
      <c r="P295" s="46" t="s">
        <v>9</v>
      </c>
      <c r="Q295" s="46" t="s">
        <v>1422</v>
      </c>
      <c r="R295" s="46">
        <v>1</v>
      </c>
      <c r="S295" s="46">
        <v>673</v>
      </c>
      <c r="T295" s="46" t="s">
        <v>95</v>
      </c>
      <c r="U295" s="140">
        <v>23.4</v>
      </c>
      <c r="V295" s="46" t="s">
        <v>9</v>
      </c>
      <c r="W295" s="46" t="s">
        <v>9</v>
      </c>
      <c r="X295" s="46" t="s">
        <v>9</v>
      </c>
      <c r="Y295" s="46" t="s">
        <v>9</v>
      </c>
      <c r="Z295" s="46" t="s">
        <v>9</v>
      </c>
      <c r="AA295" s="46" t="s">
        <v>9</v>
      </c>
      <c r="AB295" s="46" t="s">
        <v>9</v>
      </c>
      <c r="AC295" s="46" t="s">
        <v>1408</v>
      </c>
      <c r="AD295" s="46">
        <v>2007</v>
      </c>
      <c r="AE295" s="46" t="s">
        <v>1752</v>
      </c>
      <c r="AF295" s="46" t="s">
        <v>146</v>
      </c>
      <c r="AG295" s="46" t="s">
        <v>147</v>
      </c>
      <c r="AH295" s="46" t="s">
        <v>148</v>
      </c>
      <c r="AI295" s="124" t="str">
        <f t="shared" si="4"/>
        <v>Konsolakis, M., 2007</v>
      </c>
      <c r="AJ295" s="137"/>
      <c r="AK295" s="120"/>
    </row>
    <row r="296" spans="1:37" s="16" customFormat="1" x14ac:dyDescent="0.3">
      <c r="A296" s="46" t="s">
        <v>6</v>
      </c>
      <c r="B296" s="46">
        <v>0.5</v>
      </c>
      <c r="C296" s="46" t="s">
        <v>9</v>
      </c>
      <c r="D296" s="46">
        <v>7</v>
      </c>
      <c r="E296" s="46" t="s">
        <v>1964</v>
      </c>
      <c r="F296" s="46" t="s">
        <v>1340</v>
      </c>
      <c r="G296" s="46" t="s">
        <v>152</v>
      </c>
      <c r="H296" s="46" t="s">
        <v>9</v>
      </c>
      <c r="I296" s="46" t="s">
        <v>9</v>
      </c>
      <c r="J296" s="46" t="s">
        <v>10</v>
      </c>
      <c r="K296" s="46" t="s">
        <v>9</v>
      </c>
      <c r="L296" s="46" t="s">
        <v>9</v>
      </c>
      <c r="M296" s="46" t="s">
        <v>199</v>
      </c>
      <c r="N296" s="46" t="s">
        <v>9</v>
      </c>
      <c r="O296" s="46" t="s">
        <v>9</v>
      </c>
      <c r="P296" s="46" t="s">
        <v>9</v>
      </c>
      <c r="Q296" s="46" t="s">
        <v>1422</v>
      </c>
      <c r="R296" s="46">
        <v>1</v>
      </c>
      <c r="S296" s="46">
        <v>673</v>
      </c>
      <c r="T296" s="46" t="s">
        <v>95</v>
      </c>
      <c r="U296" s="140">
        <v>24.1</v>
      </c>
      <c r="V296" s="46" t="s">
        <v>9</v>
      </c>
      <c r="W296" s="46" t="s">
        <v>9</v>
      </c>
      <c r="X296" s="46" t="s">
        <v>9</v>
      </c>
      <c r="Y296" s="46" t="s">
        <v>9</v>
      </c>
      <c r="Z296" s="46" t="s">
        <v>9</v>
      </c>
      <c r="AA296" s="46" t="s">
        <v>9</v>
      </c>
      <c r="AB296" s="46" t="s">
        <v>9</v>
      </c>
      <c r="AC296" s="46" t="s">
        <v>1408</v>
      </c>
      <c r="AD296" s="46">
        <v>2007</v>
      </c>
      <c r="AE296" s="46" t="s">
        <v>1752</v>
      </c>
      <c r="AF296" s="46" t="s">
        <v>146</v>
      </c>
      <c r="AG296" s="46" t="s">
        <v>147</v>
      </c>
      <c r="AH296" s="46" t="s">
        <v>148</v>
      </c>
      <c r="AI296" s="124" t="str">
        <f t="shared" si="4"/>
        <v>Konsolakis, M., 2007</v>
      </c>
      <c r="AJ296" s="137"/>
      <c r="AK296" s="120"/>
    </row>
    <row r="297" spans="1:37" s="16" customFormat="1" x14ac:dyDescent="0.3">
      <c r="A297" s="46" t="s">
        <v>6</v>
      </c>
      <c r="B297" s="46">
        <v>0.5</v>
      </c>
      <c r="C297" s="46" t="s">
        <v>9</v>
      </c>
      <c r="D297" s="46">
        <v>7</v>
      </c>
      <c r="E297" s="46" t="s">
        <v>1964</v>
      </c>
      <c r="F297" s="46" t="s">
        <v>1340</v>
      </c>
      <c r="G297" s="46" t="s">
        <v>9</v>
      </c>
      <c r="H297" s="46" t="s">
        <v>9</v>
      </c>
      <c r="I297" s="46" t="s">
        <v>9</v>
      </c>
      <c r="J297" s="46" t="s">
        <v>24</v>
      </c>
      <c r="K297" s="46" t="s">
        <v>9</v>
      </c>
      <c r="L297" s="46" t="s">
        <v>9</v>
      </c>
      <c r="M297" s="46" t="s">
        <v>199</v>
      </c>
      <c r="N297" s="46" t="s">
        <v>9</v>
      </c>
      <c r="O297" s="46" t="s">
        <v>9</v>
      </c>
      <c r="P297" s="46" t="s">
        <v>9</v>
      </c>
      <c r="Q297" s="46" t="s">
        <v>1422</v>
      </c>
      <c r="R297" s="46">
        <v>1</v>
      </c>
      <c r="S297" s="46">
        <v>673</v>
      </c>
      <c r="T297" s="46" t="s">
        <v>95</v>
      </c>
      <c r="U297" s="140">
        <v>15</v>
      </c>
      <c r="V297" s="46" t="s">
        <v>9</v>
      </c>
      <c r="W297" s="46" t="s">
        <v>9</v>
      </c>
      <c r="X297" s="46" t="s">
        <v>9</v>
      </c>
      <c r="Y297" s="46" t="s">
        <v>9</v>
      </c>
      <c r="Z297" s="46" t="s">
        <v>9</v>
      </c>
      <c r="AA297" s="46" t="s">
        <v>9</v>
      </c>
      <c r="AB297" s="46" t="s">
        <v>9</v>
      </c>
      <c r="AC297" s="46" t="s">
        <v>1408</v>
      </c>
      <c r="AD297" s="46">
        <v>2007</v>
      </c>
      <c r="AE297" s="46" t="s">
        <v>1752</v>
      </c>
      <c r="AF297" s="46" t="s">
        <v>146</v>
      </c>
      <c r="AG297" s="46" t="s">
        <v>147</v>
      </c>
      <c r="AH297" s="46" t="s">
        <v>148</v>
      </c>
      <c r="AI297" s="124" t="str">
        <f t="shared" si="4"/>
        <v>Konsolakis, M., 2007</v>
      </c>
      <c r="AJ297" s="137"/>
      <c r="AK297" s="120"/>
    </row>
    <row r="298" spans="1:37" s="16" customFormat="1" x14ac:dyDescent="0.3">
      <c r="A298" s="46" t="s">
        <v>6</v>
      </c>
      <c r="B298" s="46">
        <v>0.5</v>
      </c>
      <c r="C298" s="46" t="s">
        <v>9</v>
      </c>
      <c r="D298" s="46">
        <v>7</v>
      </c>
      <c r="E298" s="46" t="s">
        <v>1964</v>
      </c>
      <c r="F298" s="46" t="s">
        <v>1340</v>
      </c>
      <c r="G298" s="46" t="s">
        <v>153</v>
      </c>
      <c r="H298" s="46" t="s">
        <v>9</v>
      </c>
      <c r="I298" s="46" t="s">
        <v>9</v>
      </c>
      <c r="J298" s="46" t="s">
        <v>24</v>
      </c>
      <c r="K298" s="46" t="s">
        <v>9</v>
      </c>
      <c r="L298" s="46" t="s">
        <v>9</v>
      </c>
      <c r="M298" s="46" t="s">
        <v>199</v>
      </c>
      <c r="N298" s="46" t="s">
        <v>9</v>
      </c>
      <c r="O298" s="46" t="s">
        <v>9</v>
      </c>
      <c r="P298" s="46" t="s">
        <v>9</v>
      </c>
      <c r="Q298" s="46" t="s">
        <v>1422</v>
      </c>
      <c r="R298" s="46">
        <v>1</v>
      </c>
      <c r="S298" s="46">
        <v>673</v>
      </c>
      <c r="T298" s="46" t="s">
        <v>95</v>
      </c>
      <c r="U298" s="140">
        <v>10.4</v>
      </c>
      <c r="V298" s="46" t="s">
        <v>9</v>
      </c>
      <c r="W298" s="46" t="s">
        <v>9</v>
      </c>
      <c r="X298" s="46" t="s">
        <v>9</v>
      </c>
      <c r="Y298" s="46" t="s">
        <v>9</v>
      </c>
      <c r="Z298" s="46" t="s">
        <v>9</v>
      </c>
      <c r="AA298" s="46" t="s">
        <v>9</v>
      </c>
      <c r="AB298" s="46" t="s">
        <v>9</v>
      </c>
      <c r="AC298" s="46" t="s">
        <v>1408</v>
      </c>
      <c r="AD298" s="46">
        <v>2007</v>
      </c>
      <c r="AE298" s="46" t="s">
        <v>1752</v>
      </c>
      <c r="AF298" s="46" t="s">
        <v>146</v>
      </c>
      <c r="AG298" s="46" t="s">
        <v>147</v>
      </c>
      <c r="AH298" s="46" t="s">
        <v>148</v>
      </c>
      <c r="AI298" s="124" t="str">
        <f t="shared" si="4"/>
        <v>Konsolakis, M., 2007</v>
      </c>
      <c r="AJ298" s="137"/>
      <c r="AK298" s="120"/>
    </row>
    <row r="299" spans="1:37" s="16" customFormat="1" x14ac:dyDescent="0.3">
      <c r="A299" s="46" t="s">
        <v>6</v>
      </c>
      <c r="B299" s="46">
        <v>0.5</v>
      </c>
      <c r="C299" s="46" t="s">
        <v>9</v>
      </c>
      <c r="D299" s="46">
        <v>7</v>
      </c>
      <c r="E299" s="46" t="s">
        <v>1964</v>
      </c>
      <c r="F299" s="46" t="s">
        <v>1340</v>
      </c>
      <c r="G299" s="46" t="s">
        <v>151</v>
      </c>
      <c r="H299" s="46" t="s">
        <v>9</v>
      </c>
      <c r="I299" s="46" t="s">
        <v>9</v>
      </c>
      <c r="J299" s="46" t="s">
        <v>24</v>
      </c>
      <c r="K299" s="46" t="s">
        <v>9</v>
      </c>
      <c r="L299" s="46" t="s">
        <v>9</v>
      </c>
      <c r="M299" s="46" t="s">
        <v>199</v>
      </c>
      <c r="N299" s="46" t="s">
        <v>9</v>
      </c>
      <c r="O299" s="46" t="s">
        <v>9</v>
      </c>
      <c r="P299" s="46" t="s">
        <v>9</v>
      </c>
      <c r="Q299" s="46" t="s">
        <v>1422</v>
      </c>
      <c r="R299" s="46">
        <v>1</v>
      </c>
      <c r="S299" s="46">
        <v>673</v>
      </c>
      <c r="T299" s="46" t="s">
        <v>95</v>
      </c>
      <c r="U299" s="140">
        <v>10</v>
      </c>
      <c r="V299" s="46" t="s">
        <v>9</v>
      </c>
      <c r="W299" s="46" t="s">
        <v>9</v>
      </c>
      <c r="X299" s="46" t="s">
        <v>9</v>
      </c>
      <c r="Y299" s="46" t="s">
        <v>9</v>
      </c>
      <c r="Z299" s="46" t="s">
        <v>9</v>
      </c>
      <c r="AA299" s="46" t="s">
        <v>9</v>
      </c>
      <c r="AB299" s="46" t="s">
        <v>9</v>
      </c>
      <c r="AC299" s="46" t="s">
        <v>1408</v>
      </c>
      <c r="AD299" s="46">
        <v>2007</v>
      </c>
      <c r="AE299" s="46" t="s">
        <v>1752</v>
      </c>
      <c r="AF299" s="46" t="s">
        <v>146</v>
      </c>
      <c r="AG299" s="46" t="s">
        <v>147</v>
      </c>
      <c r="AH299" s="46" t="s">
        <v>148</v>
      </c>
      <c r="AI299" s="124" t="str">
        <f t="shared" si="4"/>
        <v>Konsolakis, M., 2007</v>
      </c>
      <c r="AJ299" s="137"/>
      <c r="AK299" s="120"/>
    </row>
    <row r="300" spans="1:37" s="16" customFormat="1" x14ac:dyDescent="0.3">
      <c r="A300" s="46" t="s">
        <v>6</v>
      </c>
      <c r="B300" s="46">
        <v>0.5</v>
      </c>
      <c r="C300" s="46" t="s">
        <v>9</v>
      </c>
      <c r="D300" s="46">
        <v>7</v>
      </c>
      <c r="E300" s="46" t="s">
        <v>1964</v>
      </c>
      <c r="F300" s="46" t="s">
        <v>1340</v>
      </c>
      <c r="G300" s="46" t="s">
        <v>154</v>
      </c>
      <c r="H300" s="46" t="s">
        <v>9</v>
      </c>
      <c r="I300" s="46" t="s">
        <v>9</v>
      </c>
      <c r="J300" s="46" t="s">
        <v>24</v>
      </c>
      <c r="K300" s="46" t="s">
        <v>9</v>
      </c>
      <c r="L300" s="46" t="s">
        <v>9</v>
      </c>
      <c r="M300" s="46" t="s">
        <v>199</v>
      </c>
      <c r="N300" s="46" t="s">
        <v>9</v>
      </c>
      <c r="O300" s="46" t="s">
        <v>9</v>
      </c>
      <c r="P300" s="46" t="s">
        <v>9</v>
      </c>
      <c r="Q300" s="46" t="s">
        <v>1422</v>
      </c>
      <c r="R300" s="46">
        <v>1</v>
      </c>
      <c r="S300" s="46">
        <v>673</v>
      </c>
      <c r="T300" s="46" t="s">
        <v>95</v>
      </c>
      <c r="U300" s="140">
        <v>12</v>
      </c>
      <c r="V300" s="46" t="s">
        <v>9</v>
      </c>
      <c r="W300" s="46" t="s">
        <v>9</v>
      </c>
      <c r="X300" s="46" t="s">
        <v>9</v>
      </c>
      <c r="Y300" s="46" t="s">
        <v>9</v>
      </c>
      <c r="Z300" s="46" t="s">
        <v>9</v>
      </c>
      <c r="AA300" s="46" t="s">
        <v>9</v>
      </c>
      <c r="AB300" s="46" t="s">
        <v>9</v>
      </c>
      <c r="AC300" s="46" t="s">
        <v>1408</v>
      </c>
      <c r="AD300" s="46">
        <v>2007</v>
      </c>
      <c r="AE300" s="46" t="s">
        <v>1752</v>
      </c>
      <c r="AF300" s="46" t="s">
        <v>146</v>
      </c>
      <c r="AG300" s="46" t="s">
        <v>147</v>
      </c>
      <c r="AH300" s="46" t="s">
        <v>148</v>
      </c>
      <c r="AI300" s="124" t="str">
        <f t="shared" si="4"/>
        <v>Konsolakis, M., 2007</v>
      </c>
      <c r="AJ300" s="137"/>
      <c r="AK300" s="120"/>
    </row>
    <row r="301" spans="1:37" s="16" customFormat="1" x14ac:dyDescent="0.3">
      <c r="A301" s="46" t="s">
        <v>6</v>
      </c>
      <c r="B301" s="46">
        <v>0.5</v>
      </c>
      <c r="C301" s="46" t="s">
        <v>9</v>
      </c>
      <c r="D301" s="46">
        <v>7</v>
      </c>
      <c r="E301" s="46" t="s">
        <v>1964</v>
      </c>
      <c r="F301" s="46" t="s">
        <v>1340</v>
      </c>
      <c r="G301" s="46" t="s">
        <v>155</v>
      </c>
      <c r="H301" s="46" t="s">
        <v>9</v>
      </c>
      <c r="I301" s="46" t="s">
        <v>9</v>
      </c>
      <c r="J301" s="46" t="s">
        <v>24</v>
      </c>
      <c r="K301" s="46" t="s">
        <v>9</v>
      </c>
      <c r="L301" s="46" t="s">
        <v>9</v>
      </c>
      <c r="M301" s="46" t="s">
        <v>199</v>
      </c>
      <c r="N301" s="46" t="s">
        <v>9</v>
      </c>
      <c r="O301" s="46" t="s">
        <v>9</v>
      </c>
      <c r="P301" s="46" t="s">
        <v>9</v>
      </c>
      <c r="Q301" s="46" t="s">
        <v>1422</v>
      </c>
      <c r="R301" s="46">
        <v>1</v>
      </c>
      <c r="S301" s="46">
        <v>673</v>
      </c>
      <c r="T301" s="46" t="s">
        <v>95</v>
      </c>
      <c r="U301" s="140">
        <v>12</v>
      </c>
      <c r="V301" s="46" t="s">
        <v>9</v>
      </c>
      <c r="W301" s="46" t="s">
        <v>9</v>
      </c>
      <c r="X301" s="46" t="s">
        <v>9</v>
      </c>
      <c r="Y301" s="46" t="s">
        <v>9</v>
      </c>
      <c r="Z301" s="46" t="s">
        <v>9</v>
      </c>
      <c r="AA301" s="46" t="s">
        <v>9</v>
      </c>
      <c r="AB301" s="46" t="s">
        <v>9</v>
      </c>
      <c r="AC301" s="46" t="s">
        <v>1408</v>
      </c>
      <c r="AD301" s="46">
        <v>2007</v>
      </c>
      <c r="AE301" s="46" t="s">
        <v>1752</v>
      </c>
      <c r="AF301" s="46" t="s">
        <v>146</v>
      </c>
      <c r="AG301" s="46" t="s">
        <v>147</v>
      </c>
      <c r="AH301" s="46" t="s">
        <v>148</v>
      </c>
      <c r="AI301" s="124" t="str">
        <f t="shared" si="4"/>
        <v>Konsolakis, M., 2007</v>
      </c>
      <c r="AJ301" s="137"/>
      <c r="AK301" s="120"/>
    </row>
    <row r="302" spans="1:37" s="16" customFormat="1" x14ac:dyDescent="0.3">
      <c r="A302" s="46" t="s">
        <v>14</v>
      </c>
      <c r="B302" s="46">
        <v>0.5</v>
      </c>
      <c r="C302" s="46" t="s">
        <v>9</v>
      </c>
      <c r="D302" s="46">
        <v>214</v>
      </c>
      <c r="E302" s="46" t="s">
        <v>156</v>
      </c>
      <c r="F302" s="46" t="s">
        <v>884</v>
      </c>
      <c r="G302" s="46" t="s">
        <v>9</v>
      </c>
      <c r="H302" s="46">
        <v>723</v>
      </c>
      <c r="I302" s="46">
        <v>18</v>
      </c>
      <c r="J302" s="46" t="s">
        <v>10</v>
      </c>
      <c r="K302" s="46" t="s">
        <v>1449</v>
      </c>
      <c r="L302" s="46" t="s">
        <v>9</v>
      </c>
      <c r="M302" s="46" t="s">
        <v>199</v>
      </c>
      <c r="N302" s="46">
        <v>7</v>
      </c>
      <c r="O302" s="46">
        <v>5</v>
      </c>
      <c r="P302" s="46">
        <v>723</v>
      </c>
      <c r="Q302" s="46" t="s">
        <v>1422</v>
      </c>
      <c r="R302" s="46">
        <v>2</v>
      </c>
      <c r="S302" s="46">
        <v>673</v>
      </c>
      <c r="T302" s="46" t="s">
        <v>17</v>
      </c>
      <c r="U302" s="136">
        <v>86</v>
      </c>
      <c r="V302" s="46" t="s">
        <v>9</v>
      </c>
      <c r="W302" s="136">
        <v>19.7</v>
      </c>
      <c r="X302" s="46" t="s">
        <v>9</v>
      </c>
      <c r="Y302" s="46" t="s">
        <v>9</v>
      </c>
      <c r="Z302" s="46" t="s">
        <v>9</v>
      </c>
      <c r="AA302" s="46" t="s">
        <v>9</v>
      </c>
      <c r="AB302" s="46" t="s">
        <v>9</v>
      </c>
      <c r="AC302" s="46" t="s">
        <v>1355</v>
      </c>
      <c r="AD302" s="46">
        <v>2007</v>
      </c>
      <c r="AE302" s="46" t="s">
        <v>1753</v>
      </c>
      <c r="AF302" s="46" t="s">
        <v>112</v>
      </c>
      <c r="AG302" s="46" t="s">
        <v>157</v>
      </c>
      <c r="AH302" s="46" t="s">
        <v>76</v>
      </c>
      <c r="AI302" s="124" t="str">
        <f t="shared" si="4"/>
        <v>Sangeetha, P., 2007</v>
      </c>
      <c r="AJ302" s="137"/>
      <c r="AK302" s="120"/>
    </row>
    <row r="303" spans="1:37" s="16" customFormat="1" x14ac:dyDescent="0.3">
      <c r="A303" s="46" t="s">
        <v>14</v>
      </c>
      <c r="B303" s="46">
        <v>1</v>
      </c>
      <c r="C303" s="46" t="s">
        <v>9</v>
      </c>
      <c r="D303" s="46">
        <v>214</v>
      </c>
      <c r="E303" s="46" t="s">
        <v>156</v>
      </c>
      <c r="F303" s="46" t="s">
        <v>884</v>
      </c>
      <c r="G303" s="46" t="s">
        <v>9</v>
      </c>
      <c r="H303" s="46">
        <v>723</v>
      </c>
      <c r="I303" s="46">
        <v>18</v>
      </c>
      <c r="J303" s="46" t="s">
        <v>10</v>
      </c>
      <c r="K303" s="46" t="s">
        <v>1449</v>
      </c>
      <c r="L303" s="46" t="s">
        <v>9</v>
      </c>
      <c r="M303" s="46" t="s">
        <v>199</v>
      </c>
      <c r="N303" s="46">
        <v>7</v>
      </c>
      <c r="O303" s="46">
        <v>5</v>
      </c>
      <c r="P303" s="46">
        <v>723</v>
      </c>
      <c r="Q303" s="46" t="s">
        <v>1422</v>
      </c>
      <c r="R303" s="46">
        <v>2</v>
      </c>
      <c r="S303" s="46">
        <v>673</v>
      </c>
      <c r="T303" s="46" t="s">
        <v>17</v>
      </c>
      <c r="U303" s="136">
        <v>72</v>
      </c>
      <c r="V303" s="46" t="s">
        <v>9</v>
      </c>
      <c r="W303" s="46">
        <v>25.42</v>
      </c>
      <c r="X303" s="46" t="s">
        <v>9</v>
      </c>
      <c r="Y303" s="46" t="s">
        <v>9</v>
      </c>
      <c r="Z303" s="46" t="s">
        <v>9</v>
      </c>
      <c r="AA303" s="46" t="s">
        <v>9</v>
      </c>
      <c r="AB303" s="46" t="s">
        <v>9</v>
      </c>
      <c r="AC303" s="46" t="s">
        <v>1355</v>
      </c>
      <c r="AD303" s="46">
        <v>2007</v>
      </c>
      <c r="AE303" s="46" t="s">
        <v>1753</v>
      </c>
      <c r="AF303" s="46" t="s">
        <v>112</v>
      </c>
      <c r="AG303" s="46" t="s">
        <v>157</v>
      </c>
      <c r="AH303" s="46" t="s">
        <v>76</v>
      </c>
      <c r="AI303" s="124" t="str">
        <f t="shared" si="4"/>
        <v>Sangeetha, P., 2007</v>
      </c>
      <c r="AJ303" s="137"/>
      <c r="AK303" s="120"/>
    </row>
    <row r="304" spans="1:37" s="16" customFormat="1" x14ac:dyDescent="0.3">
      <c r="A304" s="46" t="s">
        <v>14</v>
      </c>
      <c r="B304" s="46">
        <v>2</v>
      </c>
      <c r="C304" s="46" t="s">
        <v>9</v>
      </c>
      <c r="D304" s="46">
        <v>214</v>
      </c>
      <c r="E304" s="46" t="s">
        <v>156</v>
      </c>
      <c r="F304" s="46" t="s">
        <v>884</v>
      </c>
      <c r="G304" s="46" t="s">
        <v>9</v>
      </c>
      <c r="H304" s="46">
        <v>723</v>
      </c>
      <c r="I304" s="46">
        <v>18</v>
      </c>
      <c r="J304" s="46" t="s">
        <v>10</v>
      </c>
      <c r="K304" s="46" t="s">
        <v>1449</v>
      </c>
      <c r="L304" s="46" t="s">
        <v>9</v>
      </c>
      <c r="M304" s="46" t="s">
        <v>199</v>
      </c>
      <c r="N304" s="46">
        <v>7</v>
      </c>
      <c r="O304" s="46">
        <v>5</v>
      </c>
      <c r="P304" s="46">
        <v>723</v>
      </c>
      <c r="Q304" s="46" t="s">
        <v>1422</v>
      </c>
      <c r="R304" s="46">
        <v>2</v>
      </c>
      <c r="S304" s="46">
        <v>673</v>
      </c>
      <c r="T304" s="46" t="s">
        <v>17</v>
      </c>
      <c r="U304" s="136">
        <v>49</v>
      </c>
      <c r="V304" s="46" t="s">
        <v>9</v>
      </c>
      <c r="W304" s="46">
        <v>32</v>
      </c>
      <c r="X304" s="46" t="s">
        <v>9</v>
      </c>
      <c r="Y304" s="46" t="s">
        <v>9</v>
      </c>
      <c r="Z304" s="46" t="s">
        <v>9</v>
      </c>
      <c r="AA304" s="46" t="s">
        <v>9</v>
      </c>
      <c r="AB304" s="46" t="s">
        <v>9</v>
      </c>
      <c r="AC304" s="46" t="s">
        <v>1355</v>
      </c>
      <c r="AD304" s="46">
        <v>2007</v>
      </c>
      <c r="AE304" s="46" t="s">
        <v>1753</v>
      </c>
      <c r="AF304" s="46" t="s">
        <v>112</v>
      </c>
      <c r="AG304" s="46" t="s">
        <v>157</v>
      </c>
      <c r="AH304" s="46" t="s">
        <v>76</v>
      </c>
      <c r="AI304" s="124" t="str">
        <f t="shared" si="4"/>
        <v>Sangeetha, P., 2007</v>
      </c>
      <c r="AJ304" s="137"/>
      <c r="AK304" s="120"/>
    </row>
    <row r="305" spans="1:37" s="16" customFormat="1" x14ac:dyDescent="0.3">
      <c r="A305" s="46" t="s">
        <v>14</v>
      </c>
      <c r="B305" s="46">
        <v>5</v>
      </c>
      <c r="C305" s="46" t="s">
        <v>9</v>
      </c>
      <c r="D305" s="46">
        <v>214</v>
      </c>
      <c r="E305" s="46" t="s">
        <v>156</v>
      </c>
      <c r="F305" s="46" t="s">
        <v>884</v>
      </c>
      <c r="G305" s="46" t="s">
        <v>9</v>
      </c>
      <c r="H305" s="46">
        <v>723</v>
      </c>
      <c r="I305" s="46">
        <v>18</v>
      </c>
      <c r="J305" s="46" t="s">
        <v>10</v>
      </c>
      <c r="K305" s="46" t="s">
        <v>1449</v>
      </c>
      <c r="L305" s="46" t="s">
        <v>9</v>
      </c>
      <c r="M305" s="46" t="s">
        <v>199</v>
      </c>
      <c r="N305" s="46">
        <v>7</v>
      </c>
      <c r="O305" s="46">
        <v>5</v>
      </c>
      <c r="P305" s="46">
        <v>723</v>
      </c>
      <c r="Q305" s="46" t="s">
        <v>1422</v>
      </c>
      <c r="R305" s="46">
        <v>2</v>
      </c>
      <c r="S305" s="46">
        <v>673</v>
      </c>
      <c r="T305" s="46" t="s">
        <v>17</v>
      </c>
      <c r="U305" s="136">
        <v>30</v>
      </c>
      <c r="V305" s="46" t="s">
        <v>9</v>
      </c>
      <c r="W305" s="46">
        <v>47.14</v>
      </c>
      <c r="X305" s="46" t="s">
        <v>9</v>
      </c>
      <c r="Y305" s="46" t="s">
        <v>9</v>
      </c>
      <c r="Z305" s="46" t="s">
        <v>9</v>
      </c>
      <c r="AA305" s="46" t="s">
        <v>9</v>
      </c>
      <c r="AB305" s="46" t="s">
        <v>9</v>
      </c>
      <c r="AC305" s="46" t="s">
        <v>1355</v>
      </c>
      <c r="AD305" s="46">
        <v>2007</v>
      </c>
      <c r="AE305" s="46" t="s">
        <v>1753</v>
      </c>
      <c r="AF305" s="46" t="s">
        <v>112</v>
      </c>
      <c r="AG305" s="46" t="s">
        <v>157</v>
      </c>
      <c r="AH305" s="46" t="s">
        <v>76</v>
      </c>
      <c r="AI305" s="124" t="str">
        <f t="shared" si="4"/>
        <v>Sangeetha, P., 2007</v>
      </c>
      <c r="AJ305" s="137"/>
      <c r="AK305" s="120"/>
    </row>
    <row r="306" spans="1:37" s="17" customFormat="1" x14ac:dyDescent="0.3">
      <c r="A306" s="46" t="s">
        <v>6</v>
      </c>
      <c r="B306" s="46">
        <v>0.5</v>
      </c>
      <c r="C306" s="46" t="s">
        <v>9</v>
      </c>
      <c r="D306" s="46" t="s">
        <v>8</v>
      </c>
      <c r="E306" s="46" t="s">
        <v>63</v>
      </c>
      <c r="F306" s="46" t="s">
        <v>160</v>
      </c>
      <c r="G306" s="46" t="s">
        <v>886</v>
      </c>
      <c r="H306" s="46" t="s">
        <v>9</v>
      </c>
      <c r="I306" s="46" t="s">
        <v>9</v>
      </c>
      <c r="J306" s="46" t="s">
        <v>10</v>
      </c>
      <c r="K306" s="46" t="s">
        <v>1449</v>
      </c>
      <c r="L306" s="46" t="s">
        <v>9</v>
      </c>
      <c r="M306" s="46" t="s">
        <v>199</v>
      </c>
      <c r="N306" s="46">
        <v>7</v>
      </c>
      <c r="O306" s="46" t="s">
        <v>9</v>
      </c>
      <c r="P306" s="46" t="s">
        <v>9</v>
      </c>
      <c r="Q306" s="46" t="s">
        <v>1422</v>
      </c>
      <c r="R306" s="46">
        <v>2</v>
      </c>
      <c r="S306" s="46">
        <v>523</v>
      </c>
      <c r="T306" s="46" t="s">
        <v>29</v>
      </c>
      <c r="U306" s="136" t="s">
        <v>9</v>
      </c>
      <c r="V306" s="46" t="s">
        <v>9</v>
      </c>
      <c r="W306" s="46" t="s">
        <v>9</v>
      </c>
      <c r="X306" s="46" t="s">
        <v>9</v>
      </c>
      <c r="Y306" s="46">
        <v>41</v>
      </c>
      <c r="Z306" s="46" t="s">
        <v>9</v>
      </c>
      <c r="AA306" s="46">
        <v>39</v>
      </c>
      <c r="AB306" s="46">
        <v>8</v>
      </c>
      <c r="AC306" s="46" t="s">
        <v>885</v>
      </c>
      <c r="AD306" s="46">
        <v>2007</v>
      </c>
      <c r="AE306" s="46" t="s">
        <v>2419</v>
      </c>
      <c r="AF306" s="46" t="s">
        <v>11</v>
      </c>
      <c r="AG306" s="46" t="s">
        <v>161</v>
      </c>
      <c r="AH306" s="46" t="s">
        <v>162</v>
      </c>
      <c r="AI306" s="124" t="str">
        <f t="shared" si="4"/>
        <v>Wang, H., 2007</v>
      </c>
      <c r="AJ306" s="120" t="s">
        <v>1415</v>
      </c>
      <c r="AK306" s="120"/>
    </row>
    <row r="307" spans="1:37" s="17" customFormat="1" x14ac:dyDescent="0.3">
      <c r="A307" s="118" t="s">
        <v>1954</v>
      </c>
      <c r="B307" s="46">
        <v>0.5</v>
      </c>
      <c r="C307" s="46" t="s">
        <v>9</v>
      </c>
      <c r="D307" s="46" t="s">
        <v>8</v>
      </c>
      <c r="E307" s="46" t="s">
        <v>63</v>
      </c>
      <c r="F307" s="46" t="s">
        <v>160</v>
      </c>
      <c r="G307" s="46" t="s">
        <v>886</v>
      </c>
      <c r="H307" s="46" t="s">
        <v>9</v>
      </c>
      <c r="I307" s="46" t="s">
        <v>9</v>
      </c>
      <c r="J307" s="46" t="s">
        <v>10</v>
      </c>
      <c r="K307" s="46" t="s">
        <v>1449</v>
      </c>
      <c r="L307" s="143">
        <v>8.5</v>
      </c>
      <c r="M307" s="46" t="s">
        <v>89</v>
      </c>
      <c r="N307" s="46">
        <v>7</v>
      </c>
      <c r="O307" s="46" t="s">
        <v>9</v>
      </c>
      <c r="P307" s="46" t="s">
        <v>9</v>
      </c>
      <c r="Q307" s="46" t="s">
        <v>1422</v>
      </c>
      <c r="R307" s="46">
        <v>2</v>
      </c>
      <c r="S307" s="46">
        <v>313</v>
      </c>
      <c r="T307" s="46" t="s">
        <v>29</v>
      </c>
      <c r="U307" s="136" t="s">
        <v>9</v>
      </c>
      <c r="V307" s="46" t="s">
        <v>9</v>
      </c>
      <c r="W307" s="46" t="s">
        <v>9</v>
      </c>
      <c r="X307" s="46" t="s">
        <v>9</v>
      </c>
      <c r="Y307" s="46">
        <v>52</v>
      </c>
      <c r="Z307" s="46" t="s">
        <v>9</v>
      </c>
      <c r="AA307" s="46">
        <v>51</v>
      </c>
      <c r="AB307" s="46">
        <v>7</v>
      </c>
      <c r="AC307" s="46" t="s">
        <v>885</v>
      </c>
      <c r="AD307" s="46">
        <v>2007</v>
      </c>
      <c r="AE307" s="46" t="s">
        <v>2419</v>
      </c>
      <c r="AF307" s="46" t="s">
        <v>11</v>
      </c>
      <c r="AG307" s="46" t="s">
        <v>161</v>
      </c>
      <c r="AH307" s="46" t="s">
        <v>162</v>
      </c>
      <c r="AI307" s="124" t="str">
        <f t="shared" si="4"/>
        <v>Wang, H., 2007</v>
      </c>
      <c r="AJ307" s="137" t="s">
        <v>1955</v>
      </c>
      <c r="AK307" s="120"/>
    </row>
    <row r="308" spans="1:37" s="17" customFormat="1" x14ac:dyDescent="0.3">
      <c r="A308" s="118" t="s">
        <v>88</v>
      </c>
      <c r="B308" s="118">
        <v>5</v>
      </c>
      <c r="C308" s="145" t="s">
        <v>9</v>
      </c>
      <c r="D308" s="118">
        <v>6</v>
      </c>
      <c r="E308" s="118" t="s">
        <v>63</v>
      </c>
      <c r="F308" s="118" t="s">
        <v>1208</v>
      </c>
      <c r="G308" s="118" t="s">
        <v>9</v>
      </c>
      <c r="H308" s="118" t="s">
        <v>9</v>
      </c>
      <c r="I308" s="118" t="s">
        <v>9</v>
      </c>
      <c r="J308" s="118" t="s">
        <v>10</v>
      </c>
      <c r="K308" s="46" t="s">
        <v>1449</v>
      </c>
      <c r="L308" s="118" t="s">
        <v>9</v>
      </c>
      <c r="M308" s="118" t="s">
        <v>199</v>
      </c>
      <c r="N308" s="118" t="s">
        <v>9</v>
      </c>
      <c r="O308" s="118" t="s">
        <v>9</v>
      </c>
      <c r="P308" s="118" t="s">
        <v>9</v>
      </c>
      <c r="Q308" s="118" t="s">
        <v>1422</v>
      </c>
      <c r="R308" s="118">
        <f>2/6</f>
        <v>0.33333333333333331</v>
      </c>
      <c r="S308" s="118">
        <f>100+273</f>
        <v>373</v>
      </c>
      <c r="T308" s="118" t="s">
        <v>29</v>
      </c>
      <c r="U308" s="123" t="s">
        <v>9</v>
      </c>
      <c r="V308" s="118" t="s">
        <v>9</v>
      </c>
      <c r="W308" s="118" t="s">
        <v>9</v>
      </c>
      <c r="X308" s="118" t="s">
        <v>9</v>
      </c>
      <c r="Y308" s="118" t="s">
        <v>9</v>
      </c>
      <c r="Z308" s="118" t="s">
        <v>9</v>
      </c>
      <c r="AA308" s="118">
        <v>40</v>
      </c>
      <c r="AB308" s="118" t="s">
        <v>9</v>
      </c>
      <c r="AC308" s="118" t="s">
        <v>1409</v>
      </c>
      <c r="AD308" s="118">
        <v>2007</v>
      </c>
      <c r="AE308" s="118" t="s">
        <v>1207</v>
      </c>
      <c r="AF308" s="118" t="s">
        <v>196</v>
      </c>
      <c r="AG308" s="118" t="s">
        <v>361</v>
      </c>
      <c r="AH308" s="118" t="s">
        <v>76</v>
      </c>
      <c r="AI308" s="124" t="str">
        <f t="shared" si="4"/>
        <v>Pronkin, S.N., 2007</v>
      </c>
      <c r="AJ308" s="145" t="s">
        <v>1959</v>
      </c>
      <c r="AK308" s="145"/>
    </row>
    <row r="309" spans="1:37" s="17" customFormat="1" x14ac:dyDescent="0.3">
      <c r="A309" s="118" t="s">
        <v>88</v>
      </c>
      <c r="B309" s="118">
        <v>3</v>
      </c>
      <c r="C309" s="145" t="s">
        <v>9</v>
      </c>
      <c r="D309" s="118">
        <v>6</v>
      </c>
      <c r="E309" s="118" t="s">
        <v>63</v>
      </c>
      <c r="F309" s="118" t="s">
        <v>1208</v>
      </c>
      <c r="G309" s="118" t="s">
        <v>9</v>
      </c>
      <c r="H309" s="118" t="s">
        <v>9</v>
      </c>
      <c r="I309" s="118" t="s">
        <v>9</v>
      </c>
      <c r="J309" s="118" t="s">
        <v>10</v>
      </c>
      <c r="K309" s="46" t="s">
        <v>1449</v>
      </c>
      <c r="L309" s="118" t="s">
        <v>9</v>
      </c>
      <c r="M309" s="118" t="s">
        <v>199</v>
      </c>
      <c r="N309" s="118" t="s">
        <v>9</v>
      </c>
      <c r="O309" s="118" t="s">
        <v>9</v>
      </c>
      <c r="P309" s="118" t="s">
        <v>9</v>
      </c>
      <c r="Q309" s="118" t="s">
        <v>1422</v>
      </c>
      <c r="R309" s="118">
        <f>2/6</f>
        <v>0.33333333333333331</v>
      </c>
      <c r="S309" s="118">
        <f>100+273</f>
        <v>373</v>
      </c>
      <c r="T309" s="118" t="s">
        <v>29</v>
      </c>
      <c r="U309" s="123" t="s">
        <v>9</v>
      </c>
      <c r="V309" s="118" t="s">
        <v>9</v>
      </c>
      <c r="W309" s="118" t="s">
        <v>9</v>
      </c>
      <c r="X309" s="118" t="s">
        <v>9</v>
      </c>
      <c r="Y309" s="118" t="s">
        <v>9</v>
      </c>
      <c r="Z309" s="118" t="s">
        <v>9</v>
      </c>
      <c r="AA309" s="118">
        <v>26</v>
      </c>
      <c r="AB309" s="118" t="s">
        <v>9</v>
      </c>
      <c r="AC309" s="118" t="s">
        <v>1409</v>
      </c>
      <c r="AD309" s="118">
        <v>2007</v>
      </c>
      <c r="AE309" s="118" t="s">
        <v>1207</v>
      </c>
      <c r="AF309" s="118" t="s">
        <v>196</v>
      </c>
      <c r="AG309" s="118" t="s">
        <v>361</v>
      </c>
      <c r="AH309" s="118" t="s">
        <v>76</v>
      </c>
      <c r="AI309" s="124" t="str">
        <f t="shared" si="4"/>
        <v>Pronkin, S.N., 2007</v>
      </c>
      <c r="AJ309" s="145" t="s">
        <v>1959</v>
      </c>
      <c r="AK309" s="145"/>
    </row>
    <row r="310" spans="1:37" s="17" customFormat="1" x14ac:dyDescent="0.3">
      <c r="A310" s="118" t="s">
        <v>88</v>
      </c>
      <c r="B310" s="118">
        <v>20</v>
      </c>
      <c r="C310" s="145">
        <v>20</v>
      </c>
      <c r="D310" s="118" t="s">
        <v>9</v>
      </c>
      <c r="E310" s="118" t="s">
        <v>63</v>
      </c>
      <c r="F310" s="118" t="s">
        <v>464</v>
      </c>
      <c r="G310" s="118" t="s">
        <v>9</v>
      </c>
      <c r="H310" s="118" t="s">
        <v>9</v>
      </c>
      <c r="I310" s="118" t="s">
        <v>9</v>
      </c>
      <c r="J310" s="118" t="s">
        <v>10</v>
      </c>
      <c r="K310" s="46" t="s">
        <v>56</v>
      </c>
      <c r="L310" s="126">
        <v>9.5</v>
      </c>
      <c r="M310" s="118" t="s">
        <v>89</v>
      </c>
      <c r="N310" s="46" t="s">
        <v>9</v>
      </c>
      <c r="O310" s="118">
        <v>2</v>
      </c>
      <c r="P310" s="118">
        <v>298</v>
      </c>
      <c r="Q310" s="118" t="s">
        <v>1427</v>
      </c>
      <c r="R310" s="118">
        <v>1</v>
      </c>
      <c r="S310" s="118">
        <v>298</v>
      </c>
      <c r="T310" s="118" t="s">
        <v>34</v>
      </c>
      <c r="U310" s="123" t="s">
        <v>9</v>
      </c>
      <c r="V310" s="118" t="s">
        <v>9</v>
      </c>
      <c r="W310" s="118" t="s">
        <v>9</v>
      </c>
      <c r="X310" s="118" t="s">
        <v>9</v>
      </c>
      <c r="Y310" s="118">
        <v>33</v>
      </c>
      <c r="Z310" s="118" t="s">
        <v>9</v>
      </c>
      <c r="AA310" s="118" t="s">
        <v>9</v>
      </c>
      <c r="AB310" s="118" t="s">
        <v>9</v>
      </c>
      <c r="AC310" s="118" t="s">
        <v>1394</v>
      </c>
      <c r="AD310" s="118">
        <v>2008</v>
      </c>
      <c r="AE310" s="118" t="s">
        <v>1754</v>
      </c>
      <c r="AF310" s="46" t="s">
        <v>11</v>
      </c>
      <c r="AG310" s="118" t="s">
        <v>465</v>
      </c>
      <c r="AH310" s="118" t="s">
        <v>461</v>
      </c>
      <c r="AI310" s="124" t="str">
        <f t="shared" si="4"/>
        <v>Zhu, Y., 2008</v>
      </c>
      <c r="AJ310" s="145" t="s">
        <v>1441</v>
      </c>
      <c r="AK310" s="150"/>
    </row>
    <row r="311" spans="1:37" s="54" customFormat="1" x14ac:dyDescent="0.3">
      <c r="A311" s="118" t="s">
        <v>88</v>
      </c>
      <c r="B311" s="118">
        <v>20</v>
      </c>
      <c r="C311" s="145">
        <v>20</v>
      </c>
      <c r="D311" s="118" t="s">
        <v>9</v>
      </c>
      <c r="E311" s="118" t="s">
        <v>63</v>
      </c>
      <c r="F311" s="118" t="s">
        <v>464</v>
      </c>
      <c r="G311" s="118" t="s">
        <v>9</v>
      </c>
      <c r="H311" s="118" t="s">
        <v>9</v>
      </c>
      <c r="I311" s="118" t="s">
        <v>9</v>
      </c>
      <c r="J311" s="118" t="s">
        <v>10</v>
      </c>
      <c r="K311" s="46" t="s">
        <v>56</v>
      </c>
      <c r="L311" s="126">
        <v>9.5</v>
      </c>
      <c r="M311" s="118" t="s">
        <v>89</v>
      </c>
      <c r="N311" s="46" t="s">
        <v>9</v>
      </c>
      <c r="O311" s="118">
        <v>2</v>
      </c>
      <c r="P311" s="118">
        <v>393</v>
      </c>
      <c r="Q311" s="118" t="s">
        <v>1427</v>
      </c>
      <c r="R311" s="118">
        <v>1</v>
      </c>
      <c r="S311" s="118">
        <v>298</v>
      </c>
      <c r="T311" s="118" t="s">
        <v>29</v>
      </c>
      <c r="U311" s="123" t="s">
        <v>9</v>
      </c>
      <c r="V311" s="118" t="s">
        <v>9</v>
      </c>
      <c r="W311" s="118" t="s">
        <v>9</v>
      </c>
      <c r="X311" s="118" t="s">
        <v>9</v>
      </c>
      <c r="Y311" s="118">
        <v>46</v>
      </c>
      <c r="Z311" s="118" t="s">
        <v>9</v>
      </c>
      <c r="AA311" s="118">
        <v>47</v>
      </c>
      <c r="AB311" s="118" t="s">
        <v>9</v>
      </c>
      <c r="AC311" s="118" t="s">
        <v>1394</v>
      </c>
      <c r="AD311" s="118">
        <v>2008</v>
      </c>
      <c r="AE311" s="118" t="s">
        <v>1754</v>
      </c>
      <c r="AF311" s="46" t="s">
        <v>11</v>
      </c>
      <c r="AG311" s="118" t="s">
        <v>465</v>
      </c>
      <c r="AH311" s="118" t="s">
        <v>461</v>
      </c>
      <c r="AI311" s="124" t="str">
        <f t="shared" si="4"/>
        <v>Zhu, Y., 2008</v>
      </c>
      <c r="AJ311" s="145" t="s">
        <v>1441</v>
      </c>
      <c r="AK311" s="150"/>
    </row>
    <row r="312" spans="1:37" s="54" customFormat="1" x14ac:dyDescent="0.3">
      <c r="A312" s="118" t="s">
        <v>88</v>
      </c>
      <c r="B312" s="118">
        <v>20</v>
      </c>
      <c r="C312" s="145">
        <v>20</v>
      </c>
      <c r="D312" s="118" t="s">
        <v>9</v>
      </c>
      <c r="E312" s="118" t="s">
        <v>63</v>
      </c>
      <c r="F312" s="118" t="s">
        <v>464</v>
      </c>
      <c r="G312" s="118" t="s">
        <v>9</v>
      </c>
      <c r="H312" s="118" t="s">
        <v>9</v>
      </c>
      <c r="I312" s="118" t="s">
        <v>9</v>
      </c>
      <c r="J312" s="118" t="s">
        <v>10</v>
      </c>
      <c r="K312" s="46" t="s">
        <v>56</v>
      </c>
      <c r="L312" s="126">
        <v>9.5</v>
      </c>
      <c r="M312" s="118" t="s">
        <v>89</v>
      </c>
      <c r="N312" s="46" t="s">
        <v>9</v>
      </c>
      <c r="O312" s="118">
        <v>2</v>
      </c>
      <c r="P312" s="118">
        <v>423</v>
      </c>
      <c r="Q312" s="118" t="s">
        <v>1427</v>
      </c>
      <c r="R312" s="118">
        <v>1</v>
      </c>
      <c r="S312" s="118">
        <v>298</v>
      </c>
      <c r="T312" s="118" t="s">
        <v>29</v>
      </c>
      <c r="U312" s="123" t="s">
        <v>9</v>
      </c>
      <c r="V312" s="118" t="s">
        <v>9</v>
      </c>
      <c r="W312" s="118" t="s">
        <v>9</v>
      </c>
      <c r="X312" s="118" t="s">
        <v>9</v>
      </c>
      <c r="Y312" s="118">
        <v>60</v>
      </c>
      <c r="Z312" s="118" t="s">
        <v>9</v>
      </c>
      <c r="AA312" s="118">
        <v>61</v>
      </c>
      <c r="AB312" s="118" t="s">
        <v>9</v>
      </c>
      <c r="AC312" s="118" t="s">
        <v>1394</v>
      </c>
      <c r="AD312" s="118">
        <v>2008</v>
      </c>
      <c r="AE312" s="118" t="s">
        <v>1754</v>
      </c>
      <c r="AF312" s="46" t="s">
        <v>11</v>
      </c>
      <c r="AG312" s="118" t="s">
        <v>465</v>
      </c>
      <c r="AH312" s="118" t="s">
        <v>461</v>
      </c>
      <c r="AI312" s="124" t="str">
        <f t="shared" si="4"/>
        <v>Zhu, Y., 2008</v>
      </c>
      <c r="AJ312" s="145" t="s">
        <v>1441</v>
      </c>
      <c r="AK312" s="150"/>
    </row>
    <row r="313" spans="1:37" s="17" customFormat="1" x14ac:dyDescent="0.3">
      <c r="A313" s="118" t="s">
        <v>88</v>
      </c>
      <c r="B313" s="118">
        <v>20</v>
      </c>
      <c r="C313" s="145">
        <v>20</v>
      </c>
      <c r="D313" s="118" t="s">
        <v>9</v>
      </c>
      <c r="E313" s="118" t="s">
        <v>63</v>
      </c>
      <c r="F313" s="118" t="s">
        <v>464</v>
      </c>
      <c r="G313" s="118" t="s">
        <v>9</v>
      </c>
      <c r="H313" s="118" t="s">
        <v>9</v>
      </c>
      <c r="I313" s="118" t="s">
        <v>9</v>
      </c>
      <c r="J313" s="118" t="s">
        <v>10</v>
      </c>
      <c r="K313" s="46" t="s">
        <v>56</v>
      </c>
      <c r="L313" s="126">
        <v>9.5</v>
      </c>
      <c r="M313" s="118" t="s">
        <v>89</v>
      </c>
      <c r="N313" s="46" t="s">
        <v>9</v>
      </c>
      <c r="O313" s="118">
        <v>2</v>
      </c>
      <c r="P313" s="118">
        <v>448</v>
      </c>
      <c r="Q313" s="118" t="s">
        <v>1427</v>
      </c>
      <c r="R313" s="118">
        <v>1</v>
      </c>
      <c r="S313" s="118">
        <v>298</v>
      </c>
      <c r="T313" s="118" t="s">
        <v>34</v>
      </c>
      <c r="U313" s="123" t="s">
        <v>9</v>
      </c>
      <c r="V313" s="118" t="s">
        <v>9</v>
      </c>
      <c r="W313" s="118" t="s">
        <v>9</v>
      </c>
      <c r="X313" s="118" t="s">
        <v>9</v>
      </c>
      <c r="Y313" s="118">
        <v>77</v>
      </c>
      <c r="Z313" s="118" t="s">
        <v>9</v>
      </c>
      <c r="AA313" s="118" t="s">
        <v>9</v>
      </c>
      <c r="AB313" s="118" t="s">
        <v>9</v>
      </c>
      <c r="AC313" s="118" t="s">
        <v>1394</v>
      </c>
      <c r="AD313" s="118">
        <v>2008</v>
      </c>
      <c r="AE313" s="118" t="s">
        <v>1754</v>
      </c>
      <c r="AF313" s="46" t="s">
        <v>11</v>
      </c>
      <c r="AG313" s="118" t="s">
        <v>465</v>
      </c>
      <c r="AH313" s="118" t="s">
        <v>461</v>
      </c>
      <c r="AI313" s="124" t="str">
        <f t="shared" si="4"/>
        <v>Zhu, Y., 2008</v>
      </c>
      <c r="AJ313" s="145" t="s">
        <v>1441</v>
      </c>
      <c r="AK313" s="150"/>
    </row>
    <row r="314" spans="1:37" s="17" customFormat="1" x14ac:dyDescent="0.3">
      <c r="A314" s="118" t="s">
        <v>88</v>
      </c>
      <c r="B314" s="118">
        <v>20</v>
      </c>
      <c r="C314" s="145">
        <v>20</v>
      </c>
      <c r="D314" s="118" t="s">
        <v>9</v>
      </c>
      <c r="E314" s="118" t="s">
        <v>63</v>
      </c>
      <c r="F314" s="118" t="s">
        <v>464</v>
      </c>
      <c r="G314" s="118" t="s">
        <v>9</v>
      </c>
      <c r="H314" s="118" t="s">
        <v>9</v>
      </c>
      <c r="I314" s="118" t="s">
        <v>9</v>
      </c>
      <c r="J314" s="118" t="s">
        <v>10</v>
      </c>
      <c r="K314" s="46" t="s">
        <v>56</v>
      </c>
      <c r="L314" s="126">
        <v>9.5</v>
      </c>
      <c r="M314" s="118" t="s">
        <v>89</v>
      </c>
      <c r="N314" s="46" t="s">
        <v>9</v>
      </c>
      <c r="O314" s="118">
        <v>2</v>
      </c>
      <c r="P314" s="118">
        <v>473</v>
      </c>
      <c r="Q314" s="118" t="s">
        <v>1427</v>
      </c>
      <c r="R314" s="118">
        <v>1</v>
      </c>
      <c r="S314" s="118">
        <v>298</v>
      </c>
      <c r="T314" s="118" t="s">
        <v>34</v>
      </c>
      <c r="U314" s="123" t="s">
        <v>9</v>
      </c>
      <c r="V314" s="118" t="s">
        <v>9</v>
      </c>
      <c r="W314" s="118" t="s">
        <v>9</v>
      </c>
      <c r="X314" s="118" t="s">
        <v>9</v>
      </c>
      <c r="Y314" s="118">
        <v>92</v>
      </c>
      <c r="Z314" s="118" t="s">
        <v>9</v>
      </c>
      <c r="AA314" s="118" t="s">
        <v>9</v>
      </c>
      <c r="AB314" s="118" t="s">
        <v>9</v>
      </c>
      <c r="AC314" s="118" t="s">
        <v>1394</v>
      </c>
      <c r="AD314" s="118">
        <v>2008</v>
      </c>
      <c r="AE314" s="118" t="s">
        <v>1754</v>
      </c>
      <c r="AF314" s="46" t="s">
        <v>11</v>
      </c>
      <c r="AG314" s="118" t="s">
        <v>465</v>
      </c>
      <c r="AH314" s="118" t="s">
        <v>461</v>
      </c>
      <c r="AI314" s="124" t="str">
        <f t="shared" si="4"/>
        <v>Zhu, Y., 2008</v>
      </c>
      <c r="AJ314" s="145" t="s">
        <v>1441</v>
      </c>
      <c r="AK314" s="150"/>
    </row>
    <row r="315" spans="1:37" s="17" customFormat="1" x14ac:dyDescent="0.3">
      <c r="A315" s="118" t="s">
        <v>14</v>
      </c>
      <c r="B315" s="118">
        <v>1</v>
      </c>
      <c r="C315" s="145" t="s">
        <v>9</v>
      </c>
      <c r="D315" s="118">
        <v>12.3</v>
      </c>
      <c r="E315" s="118" t="s">
        <v>61</v>
      </c>
      <c r="F315" s="118" t="s">
        <v>802</v>
      </c>
      <c r="G315" s="118" t="s">
        <v>9</v>
      </c>
      <c r="H315" s="118">
        <f>1175+273</f>
        <v>1448</v>
      </c>
      <c r="I315" s="118">
        <v>2</v>
      </c>
      <c r="J315" s="118" t="s">
        <v>24</v>
      </c>
      <c r="K315" s="118" t="s">
        <v>56</v>
      </c>
      <c r="L315" s="118" t="s">
        <v>9</v>
      </c>
      <c r="M315" s="118" t="s">
        <v>199</v>
      </c>
      <c r="N315" s="127">
        <v>8.1999999999999993</v>
      </c>
      <c r="O315" s="118">
        <v>2</v>
      </c>
      <c r="P315" s="118">
        <f>550+273</f>
        <v>823</v>
      </c>
      <c r="Q315" s="118" t="s">
        <v>1422</v>
      </c>
      <c r="R315" s="118">
        <v>2</v>
      </c>
      <c r="S315" s="118">
        <f>150+273</f>
        <v>423</v>
      </c>
      <c r="T315" s="118" t="s">
        <v>17</v>
      </c>
      <c r="U315" s="123">
        <v>12.5</v>
      </c>
      <c r="V315" s="118" t="s">
        <v>9</v>
      </c>
      <c r="W315" s="118">
        <v>89</v>
      </c>
      <c r="X315" s="118" t="s">
        <v>9</v>
      </c>
      <c r="Y315" s="118" t="s">
        <v>9</v>
      </c>
      <c r="Z315" s="118" t="s">
        <v>9</v>
      </c>
      <c r="AA315" s="118" t="s">
        <v>9</v>
      </c>
      <c r="AB315" s="118" t="s">
        <v>9</v>
      </c>
      <c r="AC315" s="46" t="s">
        <v>1343</v>
      </c>
      <c r="AD315" s="118">
        <v>2008</v>
      </c>
      <c r="AE315" s="118" t="s">
        <v>1555</v>
      </c>
      <c r="AF315" s="118" t="s">
        <v>43</v>
      </c>
      <c r="AG315" s="118" t="s">
        <v>434</v>
      </c>
      <c r="AH315" s="118" t="s">
        <v>87</v>
      </c>
      <c r="AI315" s="124" t="str">
        <f t="shared" si="4"/>
        <v>Komhom, S., 2008</v>
      </c>
      <c r="AJ315" s="146"/>
      <c r="AK315" s="145" t="s">
        <v>1170</v>
      </c>
    </row>
    <row r="316" spans="1:37" s="17" customFormat="1" x14ac:dyDescent="0.3">
      <c r="A316" s="118" t="s">
        <v>14</v>
      </c>
      <c r="B316" s="118">
        <v>1</v>
      </c>
      <c r="C316" s="145" t="s">
        <v>9</v>
      </c>
      <c r="D316" s="118">
        <v>36.1</v>
      </c>
      <c r="E316" s="118" t="s">
        <v>1414</v>
      </c>
      <c r="F316" s="118" t="s">
        <v>803</v>
      </c>
      <c r="G316" s="118" t="s">
        <v>9</v>
      </c>
      <c r="H316" s="118">
        <f>1100+273</f>
        <v>1373</v>
      </c>
      <c r="I316" s="118">
        <v>2</v>
      </c>
      <c r="J316" s="118" t="s">
        <v>24</v>
      </c>
      <c r="K316" s="118" t="s">
        <v>56</v>
      </c>
      <c r="L316" s="118" t="s">
        <v>9</v>
      </c>
      <c r="M316" s="118" t="s">
        <v>199</v>
      </c>
      <c r="N316" s="127">
        <v>8.5</v>
      </c>
      <c r="O316" s="118">
        <v>2</v>
      </c>
      <c r="P316" s="118">
        <f>550+273</f>
        <v>823</v>
      </c>
      <c r="Q316" s="118" t="s">
        <v>1422</v>
      </c>
      <c r="R316" s="118">
        <v>2</v>
      </c>
      <c r="S316" s="118">
        <f>150+273</f>
        <v>423</v>
      </c>
      <c r="T316" s="118" t="s">
        <v>17</v>
      </c>
      <c r="U316" s="123">
        <v>18.5</v>
      </c>
      <c r="V316" s="118" t="s">
        <v>9</v>
      </c>
      <c r="W316" s="118">
        <v>61</v>
      </c>
      <c r="X316" s="118" t="s">
        <v>9</v>
      </c>
      <c r="Y316" s="118" t="s">
        <v>9</v>
      </c>
      <c r="Z316" s="118" t="s">
        <v>9</v>
      </c>
      <c r="AA316" s="118" t="s">
        <v>9</v>
      </c>
      <c r="AB316" s="118" t="s">
        <v>9</v>
      </c>
      <c r="AC316" s="46" t="s">
        <v>1343</v>
      </c>
      <c r="AD316" s="118">
        <v>2008</v>
      </c>
      <c r="AE316" s="118" t="s">
        <v>1555</v>
      </c>
      <c r="AF316" s="118" t="s">
        <v>43</v>
      </c>
      <c r="AG316" s="118" t="s">
        <v>434</v>
      </c>
      <c r="AH316" s="118" t="s">
        <v>87</v>
      </c>
      <c r="AI316" s="124" t="str">
        <f t="shared" si="4"/>
        <v>Komhom, S., 2008</v>
      </c>
      <c r="AJ316" s="146"/>
      <c r="AK316" s="145" t="s">
        <v>827</v>
      </c>
    </row>
    <row r="317" spans="1:37" s="17" customFormat="1" x14ac:dyDescent="0.3">
      <c r="A317" s="118" t="s">
        <v>14</v>
      </c>
      <c r="B317" s="118">
        <v>1</v>
      </c>
      <c r="C317" s="145" t="s">
        <v>9</v>
      </c>
      <c r="D317" s="118">
        <v>45.4</v>
      </c>
      <c r="E317" s="118" t="s">
        <v>1414</v>
      </c>
      <c r="F317" s="118" t="s">
        <v>804</v>
      </c>
      <c r="G317" s="118" t="s">
        <v>9</v>
      </c>
      <c r="H317" s="118">
        <f>1100+273</f>
        <v>1373</v>
      </c>
      <c r="I317" s="118">
        <f>200/60</f>
        <v>3.3333333333333335</v>
      </c>
      <c r="J317" s="118" t="s">
        <v>24</v>
      </c>
      <c r="K317" s="118" t="s">
        <v>56</v>
      </c>
      <c r="L317" s="118" t="s">
        <v>9</v>
      </c>
      <c r="M317" s="118" t="s">
        <v>199</v>
      </c>
      <c r="N317" s="127">
        <v>8.5</v>
      </c>
      <c r="O317" s="118">
        <v>2</v>
      </c>
      <c r="P317" s="118">
        <f>550+273</f>
        <v>823</v>
      </c>
      <c r="Q317" s="118" t="s">
        <v>1422</v>
      </c>
      <c r="R317" s="118">
        <v>2</v>
      </c>
      <c r="S317" s="118">
        <f>150+273</f>
        <v>423</v>
      </c>
      <c r="T317" s="118" t="s">
        <v>17</v>
      </c>
      <c r="U317" s="123">
        <v>42.9</v>
      </c>
      <c r="V317" s="118" t="s">
        <v>9</v>
      </c>
      <c r="W317" s="118">
        <v>26</v>
      </c>
      <c r="X317" s="118" t="s">
        <v>9</v>
      </c>
      <c r="Y317" s="118" t="s">
        <v>9</v>
      </c>
      <c r="Z317" s="118" t="s">
        <v>9</v>
      </c>
      <c r="AA317" s="118" t="s">
        <v>9</v>
      </c>
      <c r="AB317" s="118" t="s">
        <v>9</v>
      </c>
      <c r="AC317" s="46" t="s">
        <v>1343</v>
      </c>
      <c r="AD317" s="118">
        <v>2008</v>
      </c>
      <c r="AE317" s="118" t="s">
        <v>1555</v>
      </c>
      <c r="AF317" s="118" t="s">
        <v>43</v>
      </c>
      <c r="AG317" s="118" t="s">
        <v>434</v>
      </c>
      <c r="AH317" s="118" t="s">
        <v>87</v>
      </c>
      <c r="AI317" s="124" t="str">
        <f t="shared" si="4"/>
        <v>Komhom, S., 2008</v>
      </c>
      <c r="AJ317" s="146"/>
      <c r="AK317" s="145" t="s">
        <v>827</v>
      </c>
    </row>
    <row r="318" spans="1:37" s="17" customFormat="1" x14ac:dyDescent="0.3">
      <c r="A318" s="118" t="s">
        <v>14</v>
      </c>
      <c r="B318" s="118">
        <v>1</v>
      </c>
      <c r="C318" s="145" t="s">
        <v>9</v>
      </c>
      <c r="D318" s="118">
        <v>67.3</v>
      </c>
      <c r="E318" s="118" t="s">
        <v>1414</v>
      </c>
      <c r="F318" s="118" t="s">
        <v>805</v>
      </c>
      <c r="G318" s="118" t="s">
        <v>9</v>
      </c>
      <c r="H318" s="118">
        <f>1100+273</f>
        <v>1373</v>
      </c>
      <c r="I318" s="118">
        <f>240/60</f>
        <v>4</v>
      </c>
      <c r="J318" s="118" t="s">
        <v>24</v>
      </c>
      <c r="K318" s="118" t="s">
        <v>56</v>
      </c>
      <c r="L318" s="118" t="s">
        <v>9</v>
      </c>
      <c r="M318" s="118" t="s">
        <v>199</v>
      </c>
      <c r="N318" s="127">
        <v>8.5</v>
      </c>
      <c r="O318" s="118">
        <v>2</v>
      </c>
      <c r="P318" s="118">
        <f>550+273</f>
        <v>823</v>
      </c>
      <c r="Q318" s="118" t="s">
        <v>1422</v>
      </c>
      <c r="R318" s="118">
        <v>2</v>
      </c>
      <c r="S318" s="118">
        <f>150+273</f>
        <v>423</v>
      </c>
      <c r="T318" s="118" t="s">
        <v>17</v>
      </c>
      <c r="U318" s="123">
        <v>53.5</v>
      </c>
      <c r="V318" s="118" t="s">
        <v>9</v>
      </c>
      <c r="W318" s="118">
        <v>21</v>
      </c>
      <c r="X318" s="118" t="s">
        <v>9</v>
      </c>
      <c r="Y318" s="118" t="s">
        <v>9</v>
      </c>
      <c r="Z318" s="118" t="s">
        <v>9</v>
      </c>
      <c r="AA318" s="118" t="s">
        <v>9</v>
      </c>
      <c r="AB318" s="118" t="s">
        <v>9</v>
      </c>
      <c r="AC318" s="46" t="s">
        <v>1343</v>
      </c>
      <c r="AD318" s="118">
        <v>2008</v>
      </c>
      <c r="AE318" s="118" t="s">
        <v>1555</v>
      </c>
      <c r="AF318" s="118" t="s">
        <v>43</v>
      </c>
      <c r="AG318" s="118" t="s">
        <v>434</v>
      </c>
      <c r="AH318" s="118" t="s">
        <v>87</v>
      </c>
      <c r="AI318" s="124" t="str">
        <f t="shared" si="4"/>
        <v>Komhom, S., 2008</v>
      </c>
      <c r="AJ318" s="146"/>
      <c r="AK318" s="145" t="s">
        <v>827</v>
      </c>
    </row>
    <row r="319" spans="1:37" s="17" customFormat="1" x14ac:dyDescent="0.3">
      <c r="A319" s="118" t="s">
        <v>14</v>
      </c>
      <c r="B319" s="118">
        <v>1</v>
      </c>
      <c r="C319" s="145" t="s">
        <v>9</v>
      </c>
      <c r="D319" s="118">
        <v>244.1</v>
      </c>
      <c r="E319" s="118" t="s">
        <v>22</v>
      </c>
      <c r="F319" s="118" t="s">
        <v>801</v>
      </c>
      <c r="G319" s="118" t="s">
        <v>9</v>
      </c>
      <c r="H319" s="118" t="s">
        <v>8</v>
      </c>
      <c r="I319" s="118" t="s">
        <v>8</v>
      </c>
      <c r="J319" s="118" t="s">
        <v>24</v>
      </c>
      <c r="K319" s="118" t="s">
        <v>56</v>
      </c>
      <c r="L319" s="118" t="s">
        <v>9</v>
      </c>
      <c r="M319" s="118" t="s">
        <v>199</v>
      </c>
      <c r="N319" s="127">
        <v>8.5</v>
      </c>
      <c r="O319" s="118">
        <v>2</v>
      </c>
      <c r="P319" s="118">
        <f>550+273</f>
        <v>823</v>
      </c>
      <c r="Q319" s="118" t="s">
        <v>1422</v>
      </c>
      <c r="R319" s="118">
        <v>2</v>
      </c>
      <c r="S319" s="118">
        <f>150+273</f>
        <v>423</v>
      </c>
      <c r="T319" s="118" t="s">
        <v>17</v>
      </c>
      <c r="U319" s="123">
        <v>59.2</v>
      </c>
      <c r="V319" s="118" t="s">
        <v>9</v>
      </c>
      <c r="W319" s="118">
        <v>19</v>
      </c>
      <c r="X319" s="118" t="s">
        <v>9</v>
      </c>
      <c r="Y319" s="118" t="s">
        <v>9</v>
      </c>
      <c r="Z319" s="118" t="s">
        <v>9</v>
      </c>
      <c r="AA319" s="118" t="s">
        <v>9</v>
      </c>
      <c r="AB319" s="118" t="s">
        <v>9</v>
      </c>
      <c r="AC319" s="46" t="s">
        <v>1343</v>
      </c>
      <c r="AD319" s="118">
        <v>2008</v>
      </c>
      <c r="AE319" s="118" t="s">
        <v>1555</v>
      </c>
      <c r="AF319" s="118" t="s">
        <v>43</v>
      </c>
      <c r="AG319" s="118" t="s">
        <v>434</v>
      </c>
      <c r="AH319" s="118" t="s">
        <v>87</v>
      </c>
      <c r="AI319" s="124" t="str">
        <f t="shared" si="4"/>
        <v>Komhom, S., 2008</v>
      </c>
      <c r="AJ319" s="146"/>
      <c r="AK319" s="145" t="s">
        <v>827</v>
      </c>
    </row>
    <row r="320" spans="1:37" s="17" customFormat="1" x14ac:dyDescent="0.3">
      <c r="A320" s="46" t="s">
        <v>6</v>
      </c>
      <c r="B320" s="118">
        <v>0.5</v>
      </c>
      <c r="C320" s="145" t="s">
        <v>9</v>
      </c>
      <c r="D320" s="118">
        <v>305</v>
      </c>
      <c r="E320" s="118" t="s">
        <v>22</v>
      </c>
      <c r="F320" s="118" t="s">
        <v>9</v>
      </c>
      <c r="G320" s="118" t="s">
        <v>9</v>
      </c>
      <c r="H320" s="118" t="s">
        <v>9</v>
      </c>
      <c r="I320" s="118" t="s">
        <v>9</v>
      </c>
      <c r="J320" s="118" t="s">
        <v>24</v>
      </c>
      <c r="K320" s="118" t="s">
        <v>56</v>
      </c>
      <c r="L320" s="118" t="s">
        <v>9</v>
      </c>
      <c r="M320" s="118" t="s">
        <v>199</v>
      </c>
      <c r="N320" s="127">
        <v>8.5</v>
      </c>
      <c r="O320" s="118">
        <v>3</v>
      </c>
      <c r="P320" s="118">
        <f t="shared" ref="P320:P325" si="5">500+273</f>
        <v>773</v>
      </c>
      <c r="Q320" s="118" t="s">
        <v>1422</v>
      </c>
      <c r="R320" s="118">
        <v>1</v>
      </c>
      <c r="S320" s="118">
        <f t="shared" ref="S320:S325" si="6">300+273</f>
        <v>573</v>
      </c>
      <c r="T320" s="118" t="s">
        <v>29</v>
      </c>
      <c r="U320" s="123" t="s">
        <v>9</v>
      </c>
      <c r="V320" s="118" t="s">
        <v>9</v>
      </c>
      <c r="W320" s="118" t="s">
        <v>9</v>
      </c>
      <c r="X320" s="118" t="s">
        <v>9</v>
      </c>
      <c r="Y320" s="118" t="s">
        <v>9</v>
      </c>
      <c r="Z320" s="118" t="s">
        <v>9</v>
      </c>
      <c r="AA320" s="118">
        <v>90</v>
      </c>
      <c r="AB320" s="118" t="s">
        <v>9</v>
      </c>
      <c r="AC320" s="118" t="s">
        <v>1171</v>
      </c>
      <c r="AD320" s="118">
        <v>2008</v>
      </c>
      <c r="AE320" s="118" t="s">
        <v>1755</v>
      </c>
      <c r="AF320" s="118" t="s">
        <v>11</v>
      </c>
      <c r="AG320" s="118" t="s">
        <v>432</v>
      </c>
      <c r="AH320" s="118" t="s">
        <v>21</v>
      </c>
      <c r="AI320" s="124" t="str">
        <f t="shared" si="4"/>
        <v>Huang, S., 2008</v>
      </c>
      <c r="AJ320" s="146"/>
      <c r="AK320" s="145" t="s">
        <v>827</v>
      </c>
    </row>
    <row r="321" spans="1:37" s="17" customFormat="1" x14ac:dyDescent="0.3">
      <c r="A321" s="46" t="s">
        <v>6</v>
      </c>
      <c r="B321" s="118">
        <v>0.8</v>
      </c>
      <c r="C321" s="145" t="s">
        <v>9</v>
      </c>
      <c r="D321" s="118">
        <v>305</v>
      </c>
      <c r="E321" s="118" t="s">
        <v>22</v>
      </c>
      <c r="F321" s="118" t="s">
        <v>9</v>
      </c>
      <c r="G321" s="118" t="s">
        <v>9</v>
      </c>
      <c r="H321" s="118" t="s">
        <v>9</v>
      </c>
      <c r="I321" s="118" t="s">
        <v>9</v>
      </c>
      <c r="J321" s="118" t="s">
        <v>24</v>
      </c>
      <c r="K321" s="118" t="s">
        <v>56</v>
      </c>
      <c r="L321" s="118" t="s">
        <v>9</v>
      </c>
      <c r="M321" s="118" t="s">
        <v>199</v>
      </c>
      <c r="N321" s="127">
        <v>8.5</v>
      </c>
      <c r="O321" s="118">
        <v>3</v>
      </c>
      <c r="P321" s="118">
        <f t="shared" si="5"/>
        <v>773</v>
      </c>
      <c r="Q321" s="118" t="s">
        <v>1422</v>
      </c>
      <c r="R321" s="118">
        <v>1</v>
      </c>
      <c r="S321" s="118">
        <f t="shared" si="6"/>
        <v>573</v>
      </c>
      <c r="T321" s="118" t="s">
        <v>29</v>
      </c>
      <c r="U321" s="123" t="s">
        <v>9</v>
      </c>
      <c r="V321" s="118" t="s">
        <v>9</v>
      </c>
      <c r="W321" s="118" t="s">
        <v>9</v>
      </c>
      <c r="X321" s="118" t="s">
        <v>9</v>
      </c>
      <c r="Y321" s="118" t="s">
        <v>9</v>
      </c>
      <c r="Z321" s="118" t="s">
        <v>9</v>
      </c>
      <c r="AA321" s="118">
        <v>96</v>
      </c>
      <c r="AB321" s="118" t="s">
        <v>9</v>
      </c>
      <c r="AC321" s="118" t="s">
        <v>1171</v>
      </c>
      <c r="AD321" s="118">
        <v>2008</v>
      </c>
      <c r="AE321" s="118" t="s">
        <v>1755</v>
      </c>
      <c r="AF321" s="118" t="s">
        <v>11</v>
      </c>
      <c r="AG321" s="118" t="s">
        <v>432</v>
      </c>
      <c r="AH321" s="118" t="s">
        <v>21</v>
      </c>
      <c r="AI321" s="124" t="str">
        <f t="shared" si="4"/>
        <v>Huang, S., 2008</v>
      </c>
      <c r="AJ321" s="146"/>
      <c r="AK321" s="145" t="s">
        <v>827</v>
      </c>
    </row>
    <row r="322" spans="1:37" s="17" customFormat="1" x14ac:dyDescent="0.3">
      <c r="A322" s="46" t="s">
        <v>6</v>
      </c>
      <c r="B322" s="118">
        <v>1</v>
      </c>
      <c r="C322" s="145" t="s">
        <v>9</v>
      </c>
      <c r="D322" s="118">
        <v>305</v>
      </c>
      <c r="E322" s="118" t="s">
        <v>22</v>
      </c>
      <c r="F322" s="118" t="s">
        <v>9</v>
      </c>
      <c r="G322" s="118" t="s">
        <v>9</v>
      </c>
      <c r="H322" s="118" t="s">
        <v>9</v>
      </c>
      <c r="I322" s="118" t="s">
        <v>9</v>
      </c>
      <c r="J322" s="118" t="s">
        <v>24</v>
      </c>
      <c r="K322" s="118" t="s">
        <v>56</v>
      </c>
      <c r="L322" s="118" t="s">
        <v>9</v>
      </c>
      <c r="M322" s="118" t="s">
        <v>199</v>
      </c>
      <c r="N322" s="127">
        <v>8.5</v>
      </c>
      <c r="O322" s="118">
        <v>3</v>
      </c>
      <c r="P322" s="118">
        <f t="shared" si="5"/>
        <v>773</v>
      </c>
      <c r="Q322" s="118" t="s">
        <v>1422</v>
      </c>
      <c r="R322" s="118">
        <v>1</v>
      </c>
      <c r="S322" s="118">
        <f t="shared" si="6"/>
        <v>573</v>
      </c>
      <c r="T322" s="118" t="s">
        <v>29</v>
      </c>
      <c r="U322" s="123" t="s">
        <v>9</v>
      </c>
      <c r="V322" s="118" t="s">
        <v>9</v>
      </c>
      <c r="W322" s="118" t="s">
        <v>9</v>
      </c>
      <c r="X322" s="118" t="s">
        <v>9</v>
      </c>
      <c r="Y322" s="118" t="s">
        <v>9</v>
      </c>
      <c r="Z322" s="118" t="s">
        <v>9</v>
      </c>
      <c r="AA322" s="118">
        <v>91</v>
      </c>
      <c r="AB322" s="118" t="s">
        <v>9</v>
      </c>
      <c r="AC322" s="118" t="s">
        <v>1171</v>
      </c>
      <c r="AD322" s="118">
        <v>2008</v>
      </c>
      <c r="AE322" s="118" t="s">
        <v>1755</v>
      </c>
      <c r="AF322" s="118" t="s">
        <v>11</v>
      </c>
      <c r="AG322" s="118" t="s">
        <v>432</v>
      </c>
      <c r="AH322" s="118" t="s">
        <v>21</v>
      </c>
      <c r="AI322" s="124" t="str">
        <f t="shared" ref="AI322:AI385" si="7">AE322&amp;", "&amp;AD322</f>
        <v>Huang, S., 2008</v>
      </c>
      <c r="AJ322" s="146"/>
      <c r="AK322" s="145" t="s">
        <v>827</v>
      </c>
    </row>
    <row r="323" spans="1:37" s="17" customFormat="1" x14ac:dyDescent="0.3">
      <c r="A323" s="46" t="s">
        <v>6</v>
      </c>
      <c r="B323" s="118">
        <v>2</v>
      </c>
      <c r="C323" s="145" t="s">
        <v>9</v>
      </c>
      <c r="D323" s="118">
        <v>305</v>
      </c>
      <c r="E323" s="118" t="s">
        <v>22</v>
      </c>
      <c r="F323" s="118" t="s">
        <v>9</v>
      </c>
      <c r="G323" s="118" t="s">
        <v>9</v>
      </c>
      <c r="H323" s="118" t="s">
        <v>9</v>
      </c>
      <c r="I323" s="118" t="s">
        <v>9</v>
      </c>
      <c r="J323" s="118" t="s">
        <v>24</v>
      </c>
      <c r="K323" s="118" t="s">
        <v>56</v>
      </c>
      <c r="L323" s="118" t="s">
        <v>9</v>
      </c>
      <c r="M323" s="118" t="s">
        <v>199</v>
      </c>
      <c r="N323" s="127">
        <v>8.5</v>
      </c>
      <c r="O323" s="118">
        <v>3</v>
      </c>
      <c r="P323" s="118">
        <f t="shared" si="5"/>
        <v>773</v>
      </c>
      <c r="Q323" s="118" t="s">
        <v>1422</v>
      </c>
      <c r="R323" s="118">
        <v>1</v>
      </c>
      <c r="S323" s="118">
        <f t="shared" si="6"/>
        <v>573</v>
      </c>
      <c r="T323" s="118" t="s">
        <v>29</v>
      </c>
      <c r="U323" s="123" t="s">
        <v>9</v>
      </c>
      <c r="V323" s="118" t="s">
        <v>9</v>
      </c>
      <c r="W323" s="118" t="s">
        <v>9</v>
      </c>
      <c r="X323" s="118" t="s">
        <v>9</v>
      </c>
      <c r="Y323" s="118" t="s">
        <v>9</v>
      </c>
      <c r="Z323" s="118" t="s">
        <v>9</v>
      </c>
      <c r="AA323" s="118">
        <v>100</v>
      </c>
      <c r="AB323" s="118" t="s">
        <v>9</v>
      </c>
      <c r="AC323" s="118" t="s">
        <v>1171</v>
      </c>
      <c r="AD323" s="118">
        <v>2008</v>
      </c>
      <c r="AE323" s="118" t="s">
        <v>1755</v>
      </c>
      <c r="AF323" s="118" t="s">
        <v>11</v>
      </c>
      <c r="AG323" s="118" t="s">
        <v>432</v>
      </c>
      <c r="AH323" s="118" t="s">
        <v>21</v>
      </c>
      <c r="AI323" s="124" t="str">
        <f t="shared" si="7"/>
        <v>Huang, S., 2008</v>
      </c>
      <c r="AJ323" s="146"/>
      <c r="AK323" s="145" t="s">
        <v>827</v>
      </c>
    </row>
    <row r="324" spans="1:37" s="17" customFormat="1" x14ac:dyDescent="0.3">
      <c r="A324" s="46" t="s">
        <v>6</v>
      </c>
      <c r="B324" s="118">
        <v>4</v>
      </c>
      <c r="C324" s="145" t="s">
        <v>9</v>
      </c>
      <c r="D324" s="118">
        <v>305</v>
      </c>
      <c r="E324" s="118" t="s">
        <v>22</v>
      </c>
      <c r="F324" s="118" t="s">
        <v>9</v>
      </c>
      <c r="G324" s="118" t="s">
        <v>9</v>
      </c>
      <c r="H324" s="118" t="s">
        <v>9</v>
      </c>
      <c r="I324" s="118" t="s">
        <v>9</v>
      </c>
      <c r="J324" s="118" t="s">
        <v>24</v>
      </c>
      <c r="K324" s="118" t="s">
        <v>56</v>
      </c>
      <c r="L324" s="118" t="s">
        <v>9</v>
      </c>
      <c r="M324" s="118" t="s">
        <v>199</v>
      </c>
      <c r="N324" s="127">
        <v>8.5</v>
      </c>
      <c r="O324" s="118">
        <v>3</v>
      </c>
      <c r="P324" s="118">
        <f t="shared" si="5"/>
        <v>773</v>
      </c>
      <c r="Q324" s="118" t="s">
        <v>1422</v>
      </c>
      <c r="R324" s="118">
        <v>1</v>
      </c>
      <c r="S324" s="118">
        <f t="shared" si="6"/>
        <v>573</v>
      </c>
      <c r="T324" s="118" t="s">
        <v>29</v>
      </c>
      <c r="U324" s="123" t="s">
        <v>9</v>
      </c>
      <c r="V324" s="118" t="s">
        <v>9</v>
      </c>
      <c r="W324" s="118" t="s">
        <v>9</v>
      </c>
      <c r="X324" s="118" t="s">
        <v>9</v>
      </c>
      <c r="Y324" s="118" t="s">
        <v>9</v>
      </c>
      <c r="Z324" s="118" t="s">
        <v>9</v>
      </c>
      <c r="AA324" s="118">
        <v>125</v>
      </c>
      <c r="AB324" s="118" t="s">
        <v>9</v>
      </c>
      <c r="AC324" s="118" t="s">
        <v>1171</v>
      </c>
      <c r="AD324" s="118">
        <v>2008</v>
      </c>
      <c r="AE324" s="118" t="s">
        <v>1755</v>
      </c>
      <c r="AF324" s="118" t="s">
        <v>11</v>
      </c>
      <c r="AG324" s="118" t="s">
        <v>432</v>
      </c>
      <c r="AH324" s="118" t="s">
        <v>21</v>
      </c>
      <c r="AI324" s="124" t="str">
        <f t="shared" si="7"/>
        <v>Huang, S., 2008</v>
      </c>
      <c r="AJ324" s="146"/>
      <c r="AK324" s="145" t="s">
        <v>827</v>
      </c>
    </row>
    <row r="325" spans="1:37" s="17" customFormat="1" x14ac:dyDescent="0.3">
      <c r="A325" s="46" t="s">
        <v>6</v>
      </c>
      <c r="B325" s="118">
        <v>6</v>
      </c>
      <c r="C325" s="145" t="s">
        <v>9</v>
      </c>
      <c r="D325" s="118">
        <v>305</v>
      </c>
      <c r="E325" s="118" t="s">
        <v>22</v>
      </c>
      <c r="F325" s="118" t="s">
        <v>9</v>
      </c>
      <c r="G325" s="118" t="s">
        <v>9</v>
      </c>
      <c r="H325" s="118" t="s">
        <v>9</v>
      </c>
      <c r="I325" s="118" t="s">
        <v>9</v>
      </c>
      <c r="J325" s="118" t="s">
        <v>24</v>
      </c>
      <c r="K325" s="118" t="s">
        <v>56</v>
      </c>
      <c r="L325" s="118" t="s">
        <v>9</v>
      </c>
      <c r="M325" s="118" t="s">
        <v>199</v>
      </c>
      <c r="N325" s="127">
        <v>8.5</v>
      </c>
      <c r="O325" s="118">
        <v>3</v>
      </c>
      <c r="P325" s="118">
        <f t="shared" si="5"/>
        <v>773</v>
      </c>
      <c r="Q325" s="118" t="s">
        <v>1422</v>
      </c>
      <c r="R325" s="118">
        <v>1</v>
      </c>
      <c r="S325" s="118">
        <f t="shared" si="6"/>
        <v>573</v>
      </c>
      <c r="T325" s="118" t="s">
        <v>29</v>
      </c>
      <c r="U325" s="123" t="s">
        <v>9</v>
      </c>
      <c r="V325" s="118" t="s">
        <v>9</v>
      </c>
      <c r="W325" s="118" t="s">
        <v>9</v>
      </c>
      <c r="X325" s="118" t="s">
        <v>9</v>
      </c>
      <c r="Y325" s="118" t="s">
        <v>9</v>
      </c>
      <c r="Z325" s="118" t="s">
        <v>9</v>
      </c>
      <c r="AA325" s="118">
        <v>193</v>
      </c>
      <c r="AB325" s="118" t="s">
        <v>9</v>
      </c>
      <c r="AC325" s="118" t="s">
        <v>1171</v>
      </c>
      <c r="AD325" s="118">
        <v>2008</v>
      </c>
      <c r="AE325" s="118" t="s">
        <v>1755</v>
      </c>
      <c r="AF325" s="118" t="s">
        <v>11</v>
      </c>
      <c r="AG325" s="118" t="s">
        <v>432</v>
      </c>
      <c r="AH325" s="118" t="s">
        <v>21</v>
      </c>
      <c r="AI325" s="124" t="str">
        <f t="shared" si="7"/>
        <v>Huang, S., 2008</v>
      </c>
      <c r="AJ325" s="146"/>
      <c r="AK325" s="145" t="s">
        <v>827</v>
      </c>
    </row>
    <row r="326" spans="1:37" s="17" customFormat="1" x14ac:dyDescent="0.3">
      <c r="A326" s="46" t="s">
        <v>14</v>
      </c>
      <c r="B326" s="118" t="s">
        <v>9</v>
      </c>
      <c r="C326" s="118">
        <v>2.2000000000000002</v>
      </c>
      <c r="D326" s="118">
        <v>175</v>
      </c>
      <c r="E326" s="118" t="s">
        <v>7</v>
      </c>
      <c r="F326" s="118" t="s">
        <v>214</v>
      </c>
      <c r="G326" s="118" t="s">
        <v>431</v>
      </c>
      <c r="H326" s="118">
        <v>773</v>
      </c>
      <c r="I326" s="118">
        <v>2</v>
      </c>
      <c r="J326" s="118" t="s">
        <v>74</v>
      </c>
      <c r="K326" s="118" t="s">
        <v>56</v>
      </c>
      <c r="L326" s="118" t="s">
        <v>9</v>
      </c>
      <c r="M326" s="118" t="s">
        <v>199</v>
      </c>
      <c r="N326" s="118">
        <v>4</v>
      </c>
      <c r="O326" s="118" t="s">
        <v>8</v>
      </c>
      <c r="P326" s="118" t="s">
        <v>8</v>
      </c>
      <c r="Q326" s="118" t="s">
        <v>1422</v>
      </c>
      <c r="R326" s="118" t="s">
        <v>9</v>
      </c>
      <c r="S326" s="118">
        <v>473</v>
      </c>
      <c r="T326" s="118" t="s">
        <v>29</v>
      </c>
      <c r="U326" s="123" t="s">
        <v>9</v>
      </c>
      <c r="V326" s="118" t="s">
        <v>9</v>
      </c>
      <c r="W326" s="118" t="s">
        <v>9</v>
      </c>
      <c r="X326" s="118" t="s">
        <v>9</v>
      </c>
      <c r="Y326" s="118" t="s">
        <v>9</v>
      </c>
      <c r="Z326" s="118" t="s">
        <v>9</v>
      </c>
      <c r="AA326" s="118">
        <v>55</v>
      </c>
      <c r="AB326" s="118">
        <v>34</v>
      </c>
      <c r="AC326" s="118" t="s">
        <v>8</v>
      </c>
      <c r="AD326" s="118">
        <v>2008</v>
      </c>
      <c r="AE326" s="118" t="s">
        <v>1756</v>
      </c>
      <c r="AF326" s="118" t="s">
        <v>39</v>
      </c>
      <c r="AG326" s="118" t="s">
        <v>430</v>
      </c>
      <c r="AH326" s="118" t="s">
        <v>179</v>
      </c>
      <c r="AI326" s="124" t="str">
        <f t="shared" si="7"/>
        <v>Jiao, L., 2008</v>
      </c>
      <c r="AJ326" s="125"/>
      <c r="AK326" s="145"/>
    </row>
    <row r="327" spans="1:37" s="17" customFormat="1" x14ac:dyDescent="0.3">
      <c r="A327" s="46" t="s">
        <v>14</v>
      </c>
      <c r="B327" s="118" t="s">
        <v>9</v>
      </c>
      <c r="C327" s="118">
        <v>1.7</v>
      </c>
      <c r="D327" s="118">
        <v>175</v>
      </c>
      <c r="E327" s="118" t="s">
        <v>7</v>
      </c>
      <c r="F327" s="118" t="s">
        <v>214</v>
      </c>
      <c r="G327" s="118" t="s">
        <v>431</v>
      </c>
      <c r="H327" s="118">
        <v>773</v>
      </c>
      <c r="I327" s="118">
        <v>2</v>
      </c>
      <c r="J327" s="118" t="s">
        <v>74</v>
      </c>
      <c r="K327" s="118" t="s">
        <v>56</v>
      </c>
      <c r="L327" s="118" t="s">
        <v>9</v>
      </c>
      <c r="M327" s="118" t="s">
        <v>199</v>
      </c>
      <c r="N327" s="118">
        <v>4</v>
      </c>
      <c r="O327" s="118" t="s">
        <v>8</v>
      </c>
      <c r="P327" s="118" t="s">
        <v>8</v>
      </c>
      <c r="Q327" s="118" t="s">
        <v>1422</v>
      </c>
      <c r="R327" s="118" t="s">
        <v>9</v>
      </c>
      <c r="S327" s="118">
        <v>473</v>
      </c>
      <c r="T327" s="118" t="s">
        <v>29</v>
      </c>
      <c r="U327" s="123" t="s">
        <v>9</v>
      </c>
      <c r="V327" s="118" t="s">
        <v>9</v>
      </c>
      <c r="W327" s="118" t="s">
        <v>9</v>
      </c>
      <c r="X327" s="118" t="s">
        <v>9</v>
      </c>
      <c r="Y327" s="118" t="s">
        <v>9</v>
      </c>
      <c r="Z327" s="118" t="s">
        <v>9</v>
      </c>
      <c r="AA327" s="118">
        <v>44</v>
      </c>
      <c r="AB327" s="118">
        <v>25</v>
      </c>
      <c r="AC327" s="118" t="s">
        <v>8</v>
      </c>
      <c r="AD327" s="118">
        <v>2008</v>
      </c>
      <c r="AE327" s="118" t="s">
        <v>1756</v>
      </c>
      <c r="AF327" s="118" t="s">
        <v>39</v>
      </c>
      <c r="AG327" s="118" t="s">
        <v>430</v>
      </c>
      <c r="AH327" s="118" t="s">
        <v>425</v>
      </c>
      <c r="AI327" s="124" t="str">
        <f t="shared" si="7"/>
        <v>Jiao, L., 2008</v>
      </c>
      <c r="AJ327" s="125"/>
      <c r="AK327" s="145"/>
    </row>
    <row r="328" spans="1:37" s="17" customFormat="1" x14ac:dyDescent="0.3">
      <c r="A328" s="46" t="s">
        <v>14</v>
      </c>
      <c r="B328" s="118" t="s">
        <v>9</v>
      </c>
      <c r="C328" s="118">
        <v>1.1000000000000001</v>
      </c>
      <c r="D328" s="118">
        <v>175</v>
      </c>
      <c r="E328" s="118" t="s">
        <v>7</v>
      </c>
      <c r="F328" s="118" t="s">
        <v>214</v>
      </c>
      <c r="G328" s="118" t="s">
        <v>431</v>
      </c>
      <c r="H328" s="118">
        <v>773</v>
      </c>
      <c r="I328" s="118">
        <v>2</v>
      </c>
      <c r="J328" s="118" t="s">
        <v>74</v>
      </c>
      <c r="K328" s="118" t="s">
        <v>56</v>
      </c>
      <c r="L328" s="118" t="s">
        <v>9</v>
      </c>
      <c r="M328" s="118" t="s">
        <v>199</v>
      </c>
      <c r="N328" s="118">
        <v>4</v>
      </c>
      <c r="O328" s="118" t="s">
        <v>8</v>
      </c>
      <c r="P328" s="118" t="s">
        <v>8</v>
      </c>
      <c r="Q328" s="118" t="s">
        <v>1422</v>
      </c>
      <c r="R328" s="118" t="s">
        <v>9</v>
      </c>
      <c r="S328" s="118">
        <v>473</v>
      </c>
      <c r="T328" s="118" t="s">
        <v>29</v>
      </c>
      <c r="U328" s="123" t="s">
        <v>9</v>
      </c>
      <c r="V328" s="118" t="s">
        <v>9</v>
      </c>
      <c r="W328" s="118" t="s">
        <v>9</v>
      </c>
      <c r="X328" s="118" t="s">
        <v>9</v>
      </c>
      <c r="Y328" s="118" t="s">
        <v>9</v>
      </c>
      <c r="Z328" s="118" t="s">
        <v>9</v>
      </c>
      <c r="AA328" s="118">
        <v>37</v>
      </c>
      <c r="AB328" s="118">
        <v>20</v>
      </c>
      <c r="AC328" s="118" t="s">
        <v>8</v>
      </c>
      <c r="AD328" s="118">
        <v>2008</v>
      </c>
      <c r="AE328" s="118" t="s">
        <v>1756</v>
      </c>
      <c r="AF328" s="118" t="s">
        <v>39</v>
      </c>
      <c r="AG328" s="118" t="s">
        <v>430</v>
      </c>
      <c r="AH328" s="118" t="s">
        <v>179</v>
      </c>
      <c r="AI328" s="124" t="str">
        <f t="shared" si="7"/>
        <v>Jiao, L., 2008</v>
      </c>
      <c r="AJ328" s="125"/>
      <c r="AK328" s="145"/>
    </row>
    <row r="329" spans="1:37" s="17" customFormat="1" x14ac:dyDescent="0.3">
      <c r="A329" s="118" t="s">
        <v>88</v>
      </c>
      <c r="B329" s="118">
        <v>1</v>
      </c>
      <c r="C329" s="118" t="s">
        <v>9</v>
      </c>
      <c r="D329" s="118">
        <v>450</v>
      </c>
      <c r="E329" s="118" t="s">
        <v>63</v>
      </c>
      <c r="F329" s="118" t="s">
        <v>1193</v>
      </c>
      <c r="G329" s="118" t="s">
        <v>9</v>
      </c>
      <c r="H329" s="118" t="s">
        <v>9</v>
      </c>
      <c r="I329" s="118" t="s">
        <v>9</v>
      </c>
      <c r="J329" s="118" t="s">
        <v>10</v>
      </c>
      <c r="K329" s="46" t="s">
        <v>1449</v>
      </c>
      <c r="L329" s="151">
        <v>8</v>
      </c>
      <c r="M329" s="118" t="s">
        <v>89</v>
      </c>
      <c r="N329" s="118" t="s">
        <v>9</v>
      </c>
      <c r="O329" s="118" t="s">
        <v>9</v>
      </c>
      <c r="P329" s="118" t="s">
        <v>9</v>
      </c>
      <c r="Q329" s="118" t="s">
        <v>1422</v>
      </c>
      <c r="R329" s="118">
        <v>1</v>
      </c>
      <c r="S329" s="118">
        <v>423</v>
      </c>
      <c r="T329" s="118" t="s">
        <v>17</v>
      </c>
      <c r="U329" s="123" t="s">
        <v>9</v>
      </c>
      <c r="V329" s="118" t="s">
        <v>9</v>
      </c>
      <c r="W329" s="118">
        <v>25</v>
      </c>
      <c r="X329" s="118" t="s">
        <v>9</v>
      </c>
      <c r="Y329" s="118" t="s">
        <v>9</v>
      </c>
      <c r="Z329" s="118" t="s">
        <v>9</v>
      </c>
      <c r="AA329" s="118" t="s">
        <v>9</v>
      </c>
      <c r="AB329" s="118" t="s">
        <v>9</v>
      </c>
      <c r="AC329" s="118" t="s">
        <v>1192</v>
      </c>
      <c r="AD329" s="118">
        <v>2008</v>
      </c>
      <c r="AE329" s="118" t="s">
        <v>515</v>
      </c>
      <c r="AF329" s="118" t="s">
        <v>196</v>
      </c>
      <c r="AG329" s="118" t="s">
        <v>368</v>
      </c>
      <c r="AH329" s="147" t="s">
        <v>524</v>
      </c>
      <c r="AI329" s="124" t="str">
        <f t="shared" si="7"/>
        <v>Simakova, O.A., 2008</v>
      </c>
      <c r="AJ329" s="145" t="s">
        <v>1945</v>
      </c>
      <c r="AK329" s="145"/>
    </row>
    <row r="330" spans="1:37" s="17" customFormat="1" x14ac:dyDescent="0.3">
      <c r="A330" s="118" t="s">
        <v>88</v>
      </c>
      <c r="B330" s="118">
        <v>1</v>
      </c>
      <c r="C330" s="118" t="s">
        <v>9</v>
      </c>
      <c r="D330" s="118">
        <v>450</v>
      </c>
      <c r="E330" s="118" t="s">
        <v>63</v>
      </c>
      <c r="F330" s="118" t="s">
        <v>1193</v>
      </c>
      <c r="G330" s="118" t="s">
        <v>9</v>
      </c>
      <c r="H330" s="118" t="s">
        <v>9</v>
      </c>
      <c r="I330" s="118" t="s">
        <v>9</v>
      </c>
      <c r="J330" s="118" t="s">
        <v>10</v>
      </c>
      <c r="K330" s="46" t="s">
        <v>1449</v>
      </c>
      <c r="L330" s="151">
        <v>8</v>
      </c>
      <c r="M330" s="118" t="s">
        <v>89</v>
      </c>
      <c r="N330" s="118" t="s">
        <v>9</v>
      </c>
      <c r="O330" s="118" t="s">
        <v>9</v>
      </c>
      <c r="P330" s="118" t="s">
        <v>9</v>
      </c>
      <c r="Q330" s="118" t="s">
        <v>1422</v>
      </c>
      <c r="R330" s="118">
        <v>1</v>
      </c>
      <c r="S330" s="118">
        <v>423</v>
      </c>
      <c r="T330" s="118" t="s">
        <v>17</v>
      </c>
      <c r="U330" s="123" t="s">
        <v>9</v>
      </c>
      <c r="V330" s="118" t="s">
        <v>9</v>
      </c>
      <c r="W330" s="118">
        <v>19</v>
      </c>
      <c r="X330" s="118" t="s">
        <v>9</v>
      </c>
      <c r="Y330" s="118" t="s">
        <v>9</v>
      </c>
      <c r="Z330" s="118" t="s">
        <v>9</v>
      </c>
      <c r="AA330" s="118" t="s">
        <v>9</v>
      </c>
      <c r="AB330" s="118" t="s">
        <v>9</v>
      </c>
      <c r="AC330" s="118" t="s">
        <v>1192</v>
      </c>
      <c r="AD330" s="118">
        <v>2008</v>
      </c>
      <c r="AE330" s="118" t="s">
        <v>515</v>
      </c>
      <c r="AF330" s="118" t="s">
        <v>196</v>
      </c>
      <c r="AG330" s="118" t="s">
        <v>368</v>
      </c>
      <c r="AH330" s="147" t="s">
        <v>524</v>
      </c>
      <c r="AI330" s="124" t="str">
        <f t="shared" si="7"/>
        <v>Simakova, O.A., 2008</v>
      </c>
      <c r="AJ330" s="145" t="s">
        <v>1946</v>
      </c>
      <c r="AK330" s="145"/>
    </row>
    <row r="331" spans="1:37" s="17" customFormat="1" x14ac:dyDescent="0.3">
      <c r="A331" s="118" t="s">
        <v>88</v>
      </c>
      <c r="B331" s="118">
        <v>1</v>
      </c>
      <c r="C331" s="118" t="s">
        <v>9</v>
      </c>
      <c r="D331" s="118">
        <v>450</v>
      </c>
      <c r="E331" s="118" t="s">
        <v>63</v>
      </c>
      <c r="F331" s="118" t="s">
        <v>1193</v>
      </c>
      <c r="G331" s="118" t="s">
        <v>9</v>
      </c>
      <c r="H331" s="118" t="s">
        <v>9</v>
      </c>
      <c r="I331" s="118" t="s">
        <v>9</v>
      </c>
      <c r="J331" s="118" t="s">
        <v>10</v>
      </c>
      <c r="K331" s="46" t="s">
        <v>1449</v>
      </c>
      <c r="L331" s="151">
        <v>8</v>
      </c>
      <c r="M331" s="118" t="s">
        <v>89</v>
      </c>
      <c r="N331" s="118" t="s">
        <v>9</v>
      </c>
      <c r="O331" s="118" t="s">
        <v>9</v>
      </c>
      <c r="P331" s="118" t="s">
        <v>9</v>
      </c>
      <c r="Q331" s="118" t="s">
        <v>1422</v>
      </c>
      <c r="R331" s="118">
        <v>1</v>
      </c>
      <c r="S331" s="118">
        <v>423</v>
      </c>
      <c r="T331" s="118" t="s">
        <v>17</v>
      </c>
      <c r="U331" s="123" t="s">
        <v>9</v>
      </c>
      <c r="V331" s="118" t="s">
        <v>9</v>
      </c>
      <c r="W331" s="118">
        <v>18</v>
      </c>
      <c r="X331" s="118" t="s">
        <v>9</v>
      </c>
      <c r="Y331" s="118" t="s">
        <v>9</v>
      </c>
      <c r="Z331" s="118" t="s">
        <v>9</v>
      </c>
      <c r="AA331" s="118" t="s">
        <v>9</v>
      </c>
      <c r="AB331" s="118" t="s">
        <v>9</v>
      </c>
      <c r="AC331" s="118" t="s">
        <v>1192</v>
      </c>
      <c r="AD331" s="118">
        <v>2008</v>
      </c>
      <c r="AE331" s="118" t="s">
        <v>515</v>
      </c>
      <c r="AF331" s="118" t="s">
        <v>196</v>
      </c>
      <c r="AG331" s="118" t="s">
        <v>368</v>
      </c>
      <c r="AH331" s="147" t="s">
        <v>524</v>
      </c>
      <c r="AI331" s="124" t="str">
        <f t="shared" si="7"/>
        <v>Simakova, O.A., 2008</v>
      </c>
      <c r="AJ331" s="145" t="s">
        <v>1947</v>
      </c>
      <c r="AK331" s="145"/>
    </row>
    <row r="332" spans="1:37" s="17" customFormat="1" x14ac:dyDescent="0.3">
      <c r="A332" s="118" t="s">
        <v>88</v>
      </c>
      <c r="B332" s="118">
        <v>1</v>
      </c>
      <c r="C332" s="118" t="s">
        <v>9</v>
      </c>
      <c r="D332" s="118">
        <v>450</v>
      </c>
      <c r="E332" s="118" t="s">
        <v>63</v>
      </c>
      <c r="F332" s="118" t="s">
        <v>1193</v>
      </c>
      <c r="G332" s="118" t="s">
        <v>9</v>
      </c>
      <c r="H332" s="118" t="s">
        <v>9</v>
      </c>
      <c r="I332" s="118" t="s">
        <v>9</v>
      </c>
      <c r="J332" s="118" t="s">
        <v>10</v>
      </c>
      <c r="K332" s="46" t="s">
        <v>1449</v>
      </c>
      <c r="L332" s="151">
        <v>8</v>
      </c>
      <c r="M332" s="118" t="s">
        <v>89</v>
      </c>
      <c r="N332" s="118" t="s">
        <v>9</v>
      </c>
      <c r="O332" s="118" t="s">
        <v>9</v>
      </c>
      <c r="P332" s="118" t="s">
        <v>9</v>
      </c>
      <c r="Q332" s="118" t="s">
        <v>1422</v>
      </c>
      <c r="R332" s="118">
        <v>1</v>
      </c>
      <c r="S332" s="118">
        <v>423</v>
      </c>
      <c r="T332" s="118" t="s">
        <v>17</v>
      </c>
      <c r="U332" s="123" t="s">
        <v>9</v>
      </c>
      <c r="V332" s="118" t="s">
        <v>9</v>
      </c>
      <c r="W332" s="118">
        <v>24</v>
      </c>
      <c r="X332" s="118" t="s">
        <v>9</v>
      </c>
      <c r="Y332" s="118" t="s">
        <v>9</v>
      </c>
      <c r="Z332" s="118" t="s">
        <v>9</v>
      </c>
      <c r="AA332" s="118" t="s">
        <v>9</v>
      </c>
      <c r="AB332" s="118" t="s">
        <v>9</v>
      </c>
      <c r="AC332" s="118" t="s">
        <v>1192</v>
      </c>
      <c r="AD332" s="118">
        <v>2008</v>
      </c>
      <c r="AE332" s="118" t="s">
        <v>515</v>
      </c>
      <c r="AF332" s="118" t="s">
        <v>196</v>
      </c>
      <c r="AG332" s="118" t="s">
        <v>368</v>
      </c>
      <c r="AH332" s="147" t="s">
        <v>524</v>
      </c>
      <c r="AI332" s="124" t="str">
        <f t="shared" si="7"/>
        <v>Simakova, O.A., 2008</v>
      </c>
      <c r="AJ332" s="145" t="s">
        <v>1948</v>
      </c>
      <c r="AK332" s="145"/>
    </row>
    <row r="333" spans="1:37" s="17" customFormat="1" x14ac:dyDescent="0.3">
      <c r="A333" s="118" t="s">
        <v>88</v>
      </c>
      <c r="B333" s="118">
        <v>1</v>
      </c>
      <c r="C333" s="118" t="s">
        <v>9</v>
      </c>
      <c r="D333" s="118">
        <v>450</v>
      </c>
      <c r="E333" s="118" t="s">
        <v>63</v>
      </c>
      <c r="F333" s="118" t="s">
        <v>1193</v>
      </c>
      <c r="G333" s="118" t="s">
        <v>9</v>
      </c>
      <c r="H333" s="118" t="s">
        <v>9</v>
      </c>
      <c r="I333" s="118" t="s">
        <v>9</v>
      </c>
      <c r="J333" s="118" t="s">
        <v>10</v>
      </c>
      <c r="K333" s="46" t="s">
        <v>1449</v>
      </c>
      <c r="L333" s="151">
        <v>8</v>
      </c>
      <c r="M333" s="118" t="s">
        <v>89</v>
      </c>
      <c r="N333" s="118" t="s">
        <v>9</v>
      </c>
      <c r="O333" s="118" t="s">
        <v>9</v>
      </c>
      <c r="P333" s="118" t="s">
        <v>9</v>
      </c>
      <c r="Q333" s="118" t="s">
        <v>1422</v>
      </c>
      <c r="R333" s="118">
        <v>1</v>
      </c>
      <c r="S333" s="118">
        <v>423</v>
      </c>
      <c r="T333" s="118" t="s">
        <v>17</v>
      </c>
      <c r="U333" s="123" t="s">
        <v>9</v>
      </c>
      <c r="V333" s="118" t="s">
        <v>9</v>
      </c>
      <c r="W333" s="118">
        <v>20</v>
      </c>
      <c r="X333" s="118" t="s">
        <v>9</v>
      </c>
      <c r="Y333" s="118" t="s">
        <v>9</v>
      </c>
      <c r="Z333" s="118" t="s">
        <v>9</v>
      </c>
      <c r="AA333" s="118" t="s">
        <v>9</v>
      </c>
      <c r="AB333" s="118" t="s">
        <v>9</v>
      </c>
      <c r="AC333" s="118" t="s">
        <v>1192</v>
      </c>
      <c r="AD333" s="118">
        <v>2008</v>
      </c>
      <c r="AE333" s="118" t="s">
        <v>515</v>
      </c>
      <c r="AF333" s="118" t="s">
        <v>196</v>
      </c>
      <c r="AG333" s="118" t="s">
        <v>368</v>
      </c>
      <c r="AH333" s="147" t="s">
        <v>524</v>
      </c>
      <c r="AI333" s="124" t="str">
        <f t="shared" si="7"/>
        <v>Simakova, O.A., 2008</v>
      </c>
      <c r="AJ333" s="145" t="s">
        <v>1949</v>
      </c>
      <c r="AK333" s="145"/>
    </row>
    <row r="334" spans="1:37" s="17" customFormat="1" x14ac:dyDescent="0.3">
      <c r="A334" s="118" t="s">
        <v>88</v>
      </c>
      <c r="B334" s="118">
        <v>1</v>
      </c>
      <c r="C334" s="118" t="s">
        <v>9</v>
      </c>
      <c r="D334" s="118">
        <v>450</v>
      </c>
      <c r="E334" s="118" t="s">
        <v>63</v>
      </c>
      <c r="F334" s="118" t="s">
        <v>1193</v>
      </c>
      <c r="G334" s="118" t="s">
        <v>9</v>
      </c>
      <c r="H334" s="118" t="s">
        <v>9</v>
      </c>
      <c r="I334" s="118" t="s">
        <v>9</v>
      </c>
      <c r="J334" s="118" t="s">
        <v>10</v>
      </c>
      <c r="K334" s="46" t="s">
        <v>1449</v>
      </c>
      <c r="L334" s="151">
        <v>8</v>
      </c>
      <c r="M334" s="118" t="s">
        <v>89</v>
      </c>
      <c r="N334" s="118" t="s">
        <v>9</v>
      </c>
      <c r="O334" s="118" t="s">
        <v>9</v>
      </c>
      <c r="P334" s="118" t="s">
        <v>9</v>
      </c>
      <c r="Q334" s="118" t="s">
        <v>1422</v>
      </c>
      <c r="R334" s="118">
        <v>1</v>
      </c>
      <c r="S334" s="118">
        <v>423</v>
      </c>
      <c r="T334" s="118" t="s">
        <v>17</v>
      </c>
      <c r="U334" s="123" t="s">
        <v>9</v>
      </c>
      <c r="V334" s="118" t="s">
        <v>9</v>
      </c>
      <c r="W334" s="118">
        <v>16</v>
      </c>
      <c r="X334" s="118" t="s">
        <v>9</v>
      </c>
      <c r="Y334" s="118" t="s">
        <v>9</v>
      </c>
      <c r="Z334" s="118" t="s">
        <v>9</v>
      </c>
      <c r="AA334" s="118" t="s">
        <v>9</v>
      </c>
      <c r="AB334" s="118" t="s">
        <v>9</v>
      </c>
      <c r="AC334" s="118" t="s">
        <v>1192</v>
      </c>
      <c r="AD334" s="118">
        <v>2008</v>
      </c>
      <c r="AE334" s="118" t="s">
        <v>515</v>
      </c>
      <c r="AF334" s="118" t="s">
        <v>196</v>
      </c>
      <c r="AG334" s="118" t="s">
        <v>368</v>
      </c>
      <c r="AH334" s="147" t="s">
        <v>524</v>
      </c>
      <c r="AI334" s="124" t="str">
        <f t="shared" si="7"/>
        <v>Simakova, O.A., 2008</v>
      </c>
      <c r="AJ334" s="145" t="s">
        <v>1950</v>
      </c>
      <c r="AK334" s="145"/>
    </row>
    <row r="335" spans="1:37" s="17" customFormat="1" x14ac:dyDescent="0.3">
      <c r="A335" s="118" t="s">
        <v>88</v>
      </c>
      <c r="B335" s="118">
        <v>1</v>
      </c>
      <c r="C335" s="118" t="s">
        <v>9</v>
      </c>
      <c r="D335" s="118">
        <v>450</v>
      </c>
      <c r="E335" s="118" t="s">
        <v>63</v>
      </c>
      <c r="F335" s="118" t="s">
        <v>1193</v>
      </c>
      <c r="G335" s="118" t="s">
        <v>9</v>
      </c>
      <c r="H335" s="118" t="s">
        <v>9</v>
      </c>
      <c r="I335" s="118" t="s">
        <v>9</v>
      </c>
      <c r="J335" s="118" t="s">
        <v>10</v>
      </c>
      <c r="K335" s="46" t="s">
        <v>1449</v>
      </c>
      <c r="L335" s="151">
        <v>8</v>
      </c>
      <c r="M335" s="118" t="s">
        <v>89</v>
      </c>
      <c r="N335" s="118" t="s">
        <v>9</v>
      </c>
      <c r="O335" s="118" t="s">
        <v>9</v>
      </c>
      <c r="P335" s="118" t="s">
        <v>9</v>
      </c>
      <c r="Q335" s="118" t="s">
        <v>1422</v>
      </c>
      <c r="R335" s="118">
        <v>1</v>
      </c>
      <c r="S335" s="118">
        <v>423</v>
      </c>
      <c r="T335" s="118" t="s">
        <v>17</v>
      </c>
      <c r="U335" s="123" t="s">
        <v>9</v>
      </c>
      <c r="V335" s="118" t="s">
        <v>9</v>
      </c>
      <c r="W335" s="118">
        <v>32</v>
      </c>
      <c r="X335" s="118" t="s">
        <v>9</v>
      </c>
      <c r="Y335" s="118" t="s">
        <v>9</v>
      </c>
      <c r="Z335" s="118" t="s">
        <v>9</v>
      </c>
      <c r="AA335" s="118" t="s">
        <v>9</v>
      </c>
      <c r="AB335" s="118" t="s">
        <v>9</v>
      </c>
      <c r="AC335" s="118" t="s">
        <v>1192</v>
      </c>
      <c r="AD335" s="118">
        <v>2008</v>
      </c>
      <c r="AE335" s="118" t="s">
        <v>515</v>
      </c>
      <c r="AF335" s="118" t="s">
        <v>196</v>
      </c>
      <c r="AG335" s="118" t="s">
        <v>368</v>
      </c>
      <c r="AH335" s="147" t="s">
        <v>524</v>
      </c>
      <c r="AI335" s="124" t="str">
        <f t="shared" si="7"/>
        <v>Simakova, O.A., 2008</v>
      </c>
      <c r="AJ335" s="145" t="s">
        <v>1951</v>
      </c>
      <c r="AK335" s="145"/>
    </row>
    <row r="336" spans="1:37" s="17" customFormat="1" x14ac:dyDescent="0.3">
      <c r="A336" s="118" t="s">
        <v>88</v>
      </c>
      <c r="B336" s="118">
        <v>1</v>
      </c>
      <c r="C336" s="118" t="s">
        <v>9</v>
      </c>
      <c r="D336" s="118">
        <v>450</v>
      </c>
      <c r="E336" s="118" t="s">
        <v>63</v>
      </c>
      <c r="F336" s="118" t="s">
        <v>1193</v>
      </c>
      <c r="G336" s="118" t="s">
        <v>9</v>
      </c>
      <c r="H336" s="118" t="s">
        <v>9</v>
      </c>
      <c r="I336" s="118" t="s">
        <v>9</v>
      </c>
      <c r="J336" s="118" t="s">
        <v>10</v>
      </c>
      <c r="K336" s="46" t="s">
        <v>1449</v>
      </c>
      <c r="L336" s="151">
        <v>8</v>
      </c>
      <c r="M336" s="118" t="s">
        <v>89</v>
      </c>
      <c r="N336" s="118" t="s">
        <v>9</v>
      </c>
      <c r="O336" s="118" t="s">
        <v>9</v>
      </c>
      <c r="P336" s="118" t="s">
        <v>9</v>
      </c>
      <c r="Q336" s="118" t="s">
        <v>1422</v>
      </c>
      <c r="R336" s="118">
        <v>1</v>
      </c>
      <c r="S336" s="118">
        <v>423</v>
      </c>
      <c r="T336" s="118" t="s">
        <v>17</v>
      </c>
      <c r="U336" s="123" t="s">
        <v>9</v>
      </c>
      <c r="V336" s="118" t="s">
        <v>9</v>
      </c>
      <c r="W336" s="118">
        <v>37</v>
      </c>
      <c r="X336" s="118" t="s">
        <v>9</v>
      </c>
      <c r="Y336" s="118" t="s">
        <v>9</v>
      </c>
      <c r="Z336" s="118" t="s">
        <v>9</v>
      </c>
      <c r="AA336" s="118" t="s">
        <v>9</v>
      </c>
      <c r="AB336" s="118" t="s">
        <v>9</v>
      </c>
      <c r="AC336" s="118" t="s">
        <v>1192</v>
      </c>
      <c r="AD336" s="118">
        <v>2008</v>
      </c>
      <c r="AE336" s="118" t="s">
        <v>515</v>
      </c>
      <c r="AF336" s="118" t="s">
        <v>196</v>
      </c>
      <c r="AG336" s="118" t="s">
        <v>368</v>
      </c>
      <c r="AH336" s="147" t="s">
        <v>524</v>
      </c>
      <c r="AI336" s="124" t="str">
        <f t="shared" si="7"/>
        <v>Simakova, O.A., 2008</v>
      </c>
      <c r="AJ336" s="145" t="s">
        <v>1952</v>
      </c>
      <c r="AK336" s="145"/>
    </row>
    <row r="337" spans="1:37" s="17" customFormat="1" x14ac:dyDescent="0.3">
      <c r="A337" s="118" t="s">
        <v>88</v>
      </c>
      <c r="B337" s="118">
        <v>1</v>
      </c>
      <c r="C337" s="118" t="s">
        <v>9</v>
      </c>
      <c r="D337" s="118">
        <v>450</v>
      </c>
      <c r="E337" s="118" t="s">
        <v>63</v>
      </c>
      <c r="F337" s="118" t="s">
        <v>1193</v>
      </c>
      <c r="G337" s="118" t="s">
        <v>9</v>
      </c>
      <c r="H337" s="118" t="s">
        <v>9</v>
      </c>
      <c r="I337" s="118" t="s">
        <v>9</v>
      </c>
      <c r="J337" s="118" t="s">
        <v>10</v>
      </c>
      <c r="K337" s="46" t="s">
        <v>1449</v>
      </c>
      <c r="L337" s="151">
        <v>8</v>
      </c>
      <c r="M337" s="118" t="s">
        <v>89</v>
      </c>
      <c r="N337" s="118" t="s">
        <v>9</v>
      </c>
      <c r="O337" s="118" t="s">
        <v>9</v>
      </c>
      <c r="P337" s="118" t="s">
        <v>9</v>
      </c>
      <c r="Q337" s="118" t="s">
        <v>1422</v>
      </c>
      <c r="R337" s="118">
        <v>1</v>
      </c>
      <c r="S337" s="118">
        <v>423</v>
      </c>
      <c r="T337" s="118" t="s">
        <v>17</v>
      </c>
      <c r="U337" s="123" t="s">
        <v>9</v>
      </c>
      <c r="V337" s="118" t="s">
        <v>9</v>
      </c>
      <c r="W337" s="118">
        <v>35</v>
      </c>
      <c r="X337" s="118" t="s">
        <v>9</v>
      </c>
      <c r="Y337" s="118" t="s">
        <v>9</v>
      </c>
      <c r="Z337" s="118" t="s">
        <v>9</v>
      </c>
      <c r="AA337" s="118" t="s">
        <v>9</v>
      </c>
      <c r="AB337" s="118" t="s">
        <v>9</v>
      </c>
      <c r="AC337" s="118" t="s">
        <v>1192</v>
      </c>
      <c r="AD337" s="118">
        <v>2008</v>
      </c>
      <c r="AE337" s="118" t="s">
        <v>515</v>
      </c>
      <c r="AF337" s="118" t="s">
        <v>196</v>
      </c>
      <c r="AG337" s="118" t="s">
        <v>368</v>
      </c>
      <c r="AH337" s="147" t="s">
        <v>524</v>
      </c>
      <c r="AI337" s="124" t="str">
        <f t="shared" si="7"/>
        <v>Simakova, O.A., 2008</v>
      </c>
      <c r="AJ337" s="145" t="s">
        <v>1953</v>
      </c>
      <c r="AK337" s="145"/>
    </row>
    <row r="338" spans="1:37" s="17" customFormat="1" x14ac:dyDescent="0.3">
      <c r="A338" s="46" t="s">
        <v>6</v>
      </c>
      <c r="B338" s="118">
        <v>0.5</v>
      </c>
      <c r="C338" s="145" t="s">
        <v>9</v>
      </c>
      <c r="D338" s="145" t="s">
        <v>9</v>
      </c>
      <c r="E338" s="118" t="s">
        <v>63</v>
      </c>
      <c r="F338" s="118" t="s">
        <v>1277</v>
      </c>
      <c r="G338" s="118" t="s">
        <v>9</v>
      </c>
      <c r="H338" s="118" t="s">
        <v>9</v>
      </c>
      <c r="I338" s="118" t="s">
        <v>9</v>
      </c>
      <c r="J338" s="118" t="s">
        <v>10</v>
      </c>
      <c r="K338" s="46" t="s">
        <v>16</v>
      </c>
      <c r="L338" s="118" t="s">
        <v>9</v>
      </c>
      <c r="M338" s="118" t="s">
        <v>199</v>
      </c>
      <c r="N338" s="118" t="s">
        <v>9</v>
      </c>
      <c r="O338" s="118" t="s">
        <v>9</v>
      </c>
      <c r="P338" s="118" t="s">
        <v>9</v>
      </c>
      <c r="Q338" s="118" t="s">
        <v>9</v>
      </c>
      <c r="R338" s="118" t="s">
        <v>9</v>
      </c>
      <c r="S338" s="118" t="s">
        <v>9</v>
      </c>
      <c r="T338" s="118" t="s">
        <v>29</v>
      </c>
      <c r="U338" s="123" t="s">
        <v>9</v>
      </c>
      <c r="V338" s="118" t="s">
        <v>9</v>
      </c>
      <c r="W338" s="118" t="s">
        <v>9</v>
      </c>
      <c r="X338" s="118" t="s">
        <v>9</v>
      </c>
      <c r="Y338" s="118">
        <v>300</v>
      </c>
      <c r="Z338" s="118" t="s">
        <v>9</v>
      </c>
      <c r="AA338" s="118">
        <v>140</v>
      </c>
      <c r="AB338" s="118" t="s">
        <v>9</v>
      </c>
      <c r="AC338" s="46" t="s">
        <v>1374</v>
      </c>
      <c r="AD338" s="118">
        <v>2008</v>
      </c>
      <c r="AE338" s="118" t="s">
        <v>1757</v>
      </c>
      <c r="AF338" s="118" t="s">
        <v>119</v>
      </c>
      <c r="AG338" s="118" t="s">
        <v>261</v>
      </c>
      <c r="AH338" s="118" t="s">
        <v>87</v>
      </c>
      <c r="AI338" s="124" t="str">
        <f t="shared" si="7"/>
        <v>Bueres, R.F., 2008</v>
      </c>
      <c r="AJ338" s="145" t="s">
        <v>1278</v>
      </c>
      <c r="AK338" s="145"/>
    </row>
    <row r="339" spans="1:37" s="17" customFormat="1" x14ac:dyDescent="0.3">
      <c r="A339" s="46" t="s">
        <v>6</v>
      </c>
      <c r="B339" s="118">
        <v>1</v>
      </c>
      <c r="C339" s="145" t="s">
        <v>9</v>
      </c>
      <c r="D339" s="145" t="s">
        <v>9</v>
      </c>
      <c r="E339" s="118" t="s">
        <v>63</v>
      </c>
      <c r="F339" s="118" t="s">
        <v>1277</v>
      </c>
      <c r="G339" s="118" t="s">
        <v>9</v>
      </c>
      <c r="H339" s="118" t="s">
        <v>9</v>
      </c>
      <c r="I339" s="118" t="s">
        <v>9</v>
      </c>
      <c r="J339" s="118" t="s">
        <v>10</v>
      </c>
      <c r="K339" s="46" t="s">
        <v>16</v>
      </c>
      <c r="L339" s="118" t="s">
        <v>9</v>
      </c>
      <c r="M339" s="118" t="s">
        <v>199</v>
      </c>
      <c r="N339" s="118" t="s">
        <v>9</v>
      </c>
      <c r="O339" s="118" t="s">
        <v>9</v>
      </c>
      <c r="P339" s="118" t="s">
        <v>9</v>
      </c>
      <c r="Q339" s="118" t="s">
        <v>9</v>
      </c>
      <c r="R339" s="118" t="s">
        <v>9</v>
      </c>
      <c r="S339" s="118" t="s">
        <v>9</v>
      </c>
      <c r="T339" s="118" t="s">
        <v>29</v>
      </c>
      <c r="U339" s="123" t="s">
        <v>9</v>
      </c>
      <c r="V339" s="118" t="s">
        <v>9</v>
      </c>
      <c r="W339" s="118" t="s">
        <v>9</v>
      </c>
      <c r="X339" s="118" t="s">
        <v>9</v>
      </c>
      <c r="Y339" s="118">
        <v>300</v>
      </c>
      <c r="Z339" s="118" t="s">
        <v>9</v>
      </c>
      <c r="AA339" s="118">
        <v>160</v>
      </c>
      <c r="AB339" s="118" t="s">
        <v>9</v>
      </c>
      <c r="AC339" s="46" t="s">
        <v>1374</v>
      </c>
      <c r="AD339" s="118">
        <v>2008</v>
      </c>
      <c r="AE339" s="118" t="s">
        <v>1757</v>
      </c>
      <c r="AF339" s="118" t="s">
        <v>119</v>
      </c>
      <c r="AG339" s="118" t="s">
        <v>261</v>
      </c>
      <c r="AH339" s="118" t="s">
        <v>87</v>
      </c>
      <c r="AI339" s="124" t="str">
        <f t="shared" si="7"/>
        <v>Bueres, R.F., 2008</v>
      </c>
      <c r="AJ339" s="145" t="s">
        <v>1278</v>
      </c>
      <c r="AK339" s="145"/>
    </row>
    <row r="340" spans="1:37" s="17" customFormat="1" x14ac:dyDescent="0.3">
      <c r="A340" s="118" t="s">
        <v>1954</v>
      </c>
      <c r="B340" s="118">
        <v>20</v>
      </c>
      <c r="C340" s="118" t="s">
        <v>9</v>
      </c>
      <c r="D340" s="118" t="s">
        <v>9</v>
      </c>
      <c r="E340" s="118" t="s">
        <v>63</v>
      </c>
      <c r="F340" s="118" t="s">
        <v>279</v>
      </c>
      <c r="G340" s="118" t="s">
        <v>9</v>
      </c>
      <c r="H340" s="118" t="s">
        <v>9</v>
      </c>
      <c r="I340" s="118" t="s">
        <v>9</v>
      </c>
      <c r="J340" s="118" t="s">
        <v>217</v>
      </c>
      <c r="K340" s="118" t="s">
        <v>1452</v>
      </c>
      <c r="L340" s="152">
        <v>13.2</v>
      </c>
      <c r="M340" s="118" t="s">
        <v>89</v>
      </c>
      <c r="N340" s="118" t="s">
        <v>9</v>
      </c>
      <c r="O340" s="118" t="s">
        <v>9</v>
      </c>
      <c r="P340" s="118" t="s">
        <v>9</v>
      </c>
      <c r="Q340" s="118" t="s">
        <v>1424</v>
      </c>
      <c r="R340" s="118" t="s">
        <v>9</v>
      </c>
      <c r="S340" s="118">
        <v>298</v>
      </c>
      <c r="T340" s="118" t="s">
        <v>29</v>
      </c>
      <c r="U340" s="123" t="s">
        <v>9</v>
      </c>
      <c r="V340" s="118" t="s">
        <v>9</v>
      </c>
      <c r="W340" s="118" t="s">
        <v>9</v>
      </c>
      <c r="X340" s="118" t="s">
        <v>9</v>
      </c>
      <c r="Y340" s="118">
        <v>38</v>
      </c>
      <c r="Z340" s="118" t="s">
        <v>9</v>
      </c>
      <c r="AA340" s="118">
        <v>39</v>
      </c>
      <c r="AB340" s="118">
        <v>9</v>
      </c>
      <c r="AC340" s="118" t="s">
        <v>1394</v>
      </c>
      <c r="AD340" s="118">
        <v>2009</v>
      </c>
      <c r="AE340" s="118" t="s">
        <v>1758</v>
      </c>
      <c r="AF340" s="46" t="s">
        <v>11</v>
      </c>
      <c r="AG340" s="118" t="s">
        <v>463</v>
      </c>
      <c r="AH340" s="118" t="s">
        <v>315</v>
      </c>
      <c r="AI340" s="124" t="str">
        <f t="shared" si="7"/>
        <v>Suo, Y., 2009</v>
      </c>
      <c r="AJ340" s="145" t="s">
        <v>1444</v>
      </c>
      <c r="AK340" s="145"/>
    </row>
    <row r="341" spans="1:37" s="17" customFormat="1" x14ac:dyDescent="0.3">
      <c r="A341" s="118" t="s">
        <v>1954</v>
      </c>
      <c r="B341" s="118">
        <v>20</v>
      </c>
      <c r="C341" s="118" t="s">
        <v>9</v>
      </c>
      <c r="D341" s="118" t="s">
        <v>9</v>
      </c>
      <c r="E341" s="118" t="s">
        <v>63</v>
      </c>
      <c r="F341" s="118" t="s">
        <v>279</v>
      </c>
      <c r="G341" s="118" t="s">
        <v>9</v>
      </c>
      <c r="H341" s="118" t="s">
        <v>9</v>
      </c>
      <c r="I341" s="118" t="s">
        <v>9</v>
      </c>
      <c r="J341" s="118" t="s">
        <v>217</v>
      </c>
      <c r="K341" s="118" t="s">
        <v>1452</v>
      </c>
      <c r="L341" s="152">
        <v>12.5</v>
      </c>
      <c r="M341" s="118" t="s">
        <v>89</v>
      </c>
      <c r="N341" s="118" t="s">
        <v>9</v>
      </c>
      <c r="O341" s="118" t="s">
        <v>9</v>
      </c>
      <c r="P341" s="118" t="s">
        <v>9</v>
      </c>
      <c r="Q341" s="118" t="s">
        <v>1424</v>
      </c>
      <c r="R341" s="118" t="s">
        <v>9</v>
      </c>
      <c r="S341" s="118">
        <v>298</v>
      </c>
      <c r="T341" s="118" t="s">
        <v>29</v>
      </c>
      <c r="U341" s="123" t="s">
        <v>9</v>
      </c>
      <c r="V341" s="118" t="s">
        <v>9</v>
      </c>
      <c r="W341" s="118" t="s">
        <v>9</v>
      </c>
      <c r="X341" s="118" t="s">
        <v>9</v>
      </c>
      <c r="Y341" s="118">
        <v>50</v>
      </c>
      <c r="Z341" s="118" t="s">
        <v>9</v>
      </c>
      <c r="AA341" s="118">
        <v>52</v>
      </c>
      <c r="AB341" s="118">
        <v>18</v>
      </c>
      <c r="AC341" s="118" t="s">
        <v>1394</v>
      </c>
      <c r="AD341" s="118">
        <v>2009</v>
      </c>
      <c r="AE341" s="118" t="s">
        <v>1758</v>
      </c>
      <c r="AF341" s="46" t="s">
        <v>11</v>
      </c>
      <c r="AG341" s="118" t="s">
        <v>463</v>
      </c>
      <c r="AH341" s="118" t="s">
        <v>315</v>
      </c>
      <c r="AI341" s="124" t="str">
        <f t="shared" si="7"/>
        <v>Suo, Y., 2009</v>
      </c>
      <c r="AJ341" s="145" t="s">
        <v>1445</v>
      </c>
      <c r="AK341" s="145"/>
    </row>
    <row r="342" spans="1:37" s="17" customFormat="1" x14ac:dyDescent="0.3">
      <c r="A342" s="118" t="s">
        <v>1954</v>
      </c>
      <c r="B342" s="118">
        <v>20</v>
      </c>
      <c r="C342" s="118" t="s">
        <v>9</v>
      </c>
      <c r="D342" s="118" t="s">
        <v>9</v>
      </c>
      <c r="E342" s="118" t="s">
        <v>63</v>
      </c>
      <c r="F342" s="118" t="s">
        <v>279</v>
      </c>
      <c r="G342" s="118" t="s">
        <v>9</v>
      </c>
      <c r="H342" s="118" t="s">
        <v>9</v>
      </c>
      <c r="I342" s="118" t="s">
        <v>9</v>
      </c>
      <c r="J342" s="118" t="s">
        <v>217</v>
      </c>
      <c r="K342" s="118" t="s">
        <v>1452</v>
      </c>
      <c r="L342" s="152">
        <v>12.1</v>
      </c>
      <c r="M342" s="118" t="s">
        <v>89</v>
      </c>
      <c r="N342" s="118" t="s">
        <v>9</v>
      </c>
      <c r="O342" s="118" t="s">
        <v>9</v>
      </c>
      <c r="P342" s="118" t="s">
        <v>9</v>
      </c>
      <c r="Q342" s="118" t="s">
        <v>1424</v>
      </c>
      <c r="R342" s="118" t="s">
        <v>9</v>
      </c>
      <c r="S342" s="118">
        <v>298</v>
      </c>
      <c r="T342" s="118" t="s">
        <v>29</v>
      </c>
      <c r="U342" s="123" t="s">
        <v>9</v>
      </c>
      <c r="V342" s="118" t="s">
        <v>9</v>
      </c>
      <c r="W342" s="118" t="s">
        <v>9</v>
      </c>
      <c r="X342" s="118" t="s">
        <v>9</v>
      </c>
      <c r="Y342" s="118">
        <v>61</v>
      </c>
      <c r="Z342" s="118" t="s">
        <v>9</v>
      </c>
      <c r="AA342" s="118">
        <v>61</v>
      </c>
      <c r="AB342" s="118">
        <v>21</v>
      </c>
      <c r="AC342" s="118" t="s">
        <v>1394</v>
      </c>
      <c r="AD342" s="118">
        <v>2009</v>
      </c>
      <c r="AE342" s="118" t="s">
        <v>1758</v>
      </c>
      <c r="AF342" s="46" t="s">
        <v>11</v>
      </c>
      <c r="AG342" s="118" t="s">
        <v>463</v>
      </c>
      <c r="AH342" s="118" t="s">
        <v>315</v>
      </c>
      <c r="AI342" s="124" t="str">
        <f t="shared" si="7"/>
        <v>Suo, Y., 2009</v>
      </c>
      <c r="AJ342" s="145" t="s">
        <v>1443</v>
      </c>
      <c r="AK342" s="145"/>
    </row>
    <row r="343" spans="1:37" s="17" customFormat="1" x14ac:dyDescent="0.3">
      <c r="A343" s="118" t="s">
        <v>1954</v>
      </c>
      <c r="B343" s="118">
        <v>20</v>
      </c>
      <c r="C343" s="118" t="s">
        <v>9</v>
      </c>
      <c r="D343" s="118" t="s">
        <v>9</v>
      </c>
      <c r="E343" s="118" t="s">
        <v>63</v>
      </c>
      <c r="F343" s="118" t="s">
        <v>279</v>
      </c>
      <c r="G343" s="118" t="s">
        <v>9</v>
      </c>
      <c r="H343" s="118" t="s">
        <v>9</v>
      </c>
      <c r="I343" s="118" t="s">
        <v>9</v>
      </c>
      <c r="J343" s="118" t="s">
        <v>217</v>
      </c>
      <c r="K343" s="118" t="s">
        <v>1452</v>
      </c>
      <c r="L343" s="152">
        <v>11.9</v>
      </c>
      <c r="M343" s="118" t="s">
        <v>89</v>
      </c>
      <c r="N343" s="118" t="s">
        <v>9</v>
      </c>
      <c r="O343" s="118" t="s">
        <v>9</v>
      </c>
      <c r="P343" s="118" t="s">
        <v>9</v>
      </c>
      <c r="Q343" s="118" t="s">
        <v>1424</v>
      </c>
      <c r="R343" s="118" t="s">
        <v>9</v>
      </c>
      <c r="S343" s="118">
        <v>298</v>
      </c>
      <c r="T343" s="118" t="s">
        <v>29</v>
      </c>
      <c r="U343" s="123" t="s">
        <v>9</v>
      </c>
      <c r="V343" s="118" t="s">
        <v>9</v>
      </c>
      <c r="W343" s="118" t="s">
        <v>9</v>
      </c>
      <c r="X343" s="118" t="s">
        <v>9</v>
      </c>
      <c r="Y343" s="118">
        <v>68</v>
      </c>
      <c r="Z343" s="118" t="s">
        <v>9</v>
      </c>
      <c r="AA343" s="118">
        <v>75</v>
      </c>
      <c r="AB343" s="118">
        <v>29</v>
      </c>
      <c r="AC343" s="118" t="s">
        <v>1394</v>
      </c>
      <c r="AD343" s="118">
        <v>2009</v>
      </c>
      <c r="AE343" s="118" t="s">
        <v>1758</v>
      </c>
      <c r="AF343" s="46" t="s">
        <v>11</v>
      </c>
      <c r="AG343" s="118" t="s">
        <v>463</v>
      </c>
      <c r="AH343" s="118" t="s">
        <v>315</v>
      </c>
      <c r="AI343" s="124" t="str">
        <f t="shared" si="7"/>
        <v>Suo, Y., 2009</v>
      </c>
      <c r="AJ343" s="145" t="s">
        <v>1442</v>
      </c>
      <c r="AK343" s="145"/>
    </row>
    <row r="344" spans="1:37" s="17" customFormat="1" x14ac:dyDescent="0.3">
      <c r="A344" s="118" t="s">
        <v>1339</v>
      </c>
      <c r="B344" s="118">
        <v>20</v>
      </c>
      <c r="C344" s="118">
        <v>12.3</v>
      </c>
      <c r="D344" s="118">
        <v>931</v>
      </c>
      <c r="E344" s="118" t="s">
        <v>63</v>
      </c>
      <c r="F344" s="118" t="s">
        <v>737</v>
      </c>
      <c r="G344" s="118" t="s">
        <v>738</v>
      </c>
      <c r="H344" s="118" t="s">
        <v>9</v>
      </c>
      <c r="I344" s="118" t="s">
        <v>9</v>
      </c>
      <c r="J344" s="118" t="s">
        <v>10</v>
      </c>
      <c r="K344" s="46" t="s">
        <v>298</v>
      </c>
      <c r="L344" s="153">
        <v>11</v>
      </c>
      <c r="M344" s="118" t="s">
        <v>89</v>
      </c>
      <c r="N344" s="118" t="s">
        <v>9</v>
      </c>
      <c r="O344" s="118" t="s">
        <v>9</v>
      </c>
      <c r="P344" s="118" t="s">
        <v>9</v>
      </c>
      <c r="Q344" s="118" t="s">
        <v>9</v>
      </c>
      <c r="R344" s="118" t="s">
        <v>9</v>
      </c>
      <c r="S344" s="118" t="s">
        <v>9</v>
      </c>
      <c r="T344" s="118" t="s">
        <v>29</v>
      </c>
      <c r="U344" s="123" t="s">
        <v>9</v>
      </c>
      <c r="V344" s="118" t="s">
        <v>9</v>
      </c>
      <c r="W344" s="118" t="s">
        <v>9</v>
      </c>
      <c r="X344" s="118" t="s">
        <v>9</v>
      </c>
      <c r="Y344" s="118">
        <v>49</v>
      </c>
      <c r="Z344" s="118" t="s">
        <v>9</v>
      </c>
      <c r="AA344" s="118">
        <v>50</v>
      </c>
      <c r="AB344" s="118" t="s">
        <v>9</v>
      </c>
      <c r="AC344" s="118" t="s">
        <v>1394</v>
      </c>
      <c r="AD344" s="118">
        <v>2009</v>
      </c>
      <c r="AE344" s="118" t="s">
        <v>1759</v>
      </c>
      <c r="AF344" s="118" t="s">
        <v>736</v>
      </c>
      <c r="AG344" s="118" t="s">
        <v>462</v>
      </c>
      <c r="AH344" s="118" t="s">
        <v>13</v>
      </c>
      <c r="AI344" s="124" t="str">
        <f t="shared" si="7"/>
        <v>Sun, Z.-P., 2009</v>
      </c>
      <c r="AJ344" s="146"/>
      <c r="AK344" s="145"/>
    </row>
    <row r="345" spans="1:37" s="17" customFormat="1" x14ac:dyDescent="0.3">
      <c r="A345" s="118" t="s">
        <v>1339</v>
      </c>
      <c r="B345" s="118">
        <v>20</v>
      </c>
      <c r="C345" s="118">
        <v>13.6</v>
      </c>
      <c r="D345" s="118">
        <v>764</v>
      </c>
      <c r="E345" s="118" t="s">
        <v>63</v>
      </c>
      <c r="F345" s="118" t="s">
        <v>737</v>
      </c>
      <c r="G345" s="118" t="s">
        <v>738</v>
      </c>
      <c r="H345" s="118" t="s">
        <v>9</v>
      </c>
      <c r="I345" s="118" t="s">
        <v>9</v>
      </c>
      <c r="J345" s="118" t="s">
        <v>10</v>
      </c>
      <c r="K345" s="46" t="s">
        <v>298</v>
      </c>
      <c r="L345" s="153">
        <v>11</v>
      </c>
      <c r="M345" s="118" t="s">
        <v>89</v>
      </c>
      <c r="N345" s="118" t="s">
        <v>9</v>
      </c>
      <c r="O345" s="118" t="s">
        <v>9</v>
      </c>
      <c r="P345" s="118" t="s">
        <v>9</v>
      </c>
      <c r="Q345" s="118" t="s">
        <v>9</v>
      </c>
      <c r="R345" s="118" t="s">
        <v>9</v>
      </c>
      <c r="S345" s="118" t="s">
        <v>9</v>
      </c>
      <c r="T345" s="118" t="s">
        <v>29</v>
      </c>
      <c r="U345" s="123" t="s">
        <v>9</v>
      </c>
      <c r="V345" s="118" t="s">
        <v>9</v>
      </c>
      <c r="W345" s="118" t="s">
        <v>9</v>
      </c>
      <c r="X345" s="118" t="s">
        <v>9</v>
      </c>
      <c r="Y345" s="118">
        <v>50</v>
      </c>
      <c r="Z345" s="118" t="s">
        <v>9</v>
      </c>
      <c r="AA345" s="118">
        <v>51</v>
      </c>
      <c r="AB345" s="118" t="s">
        <v>9</v>
      </c>
      <c r="AC345" s="118" t="s">
        <v>1394</v>
      </c>
      <c r="AD345" s="118">
        <v>2009</v>
      </c>
      <c r="AE345" s="118" t="s">
        <v>1759</v>
      </c>
      <c r="AF345" s="118" t="s">
        <v>736</v>
      </c>
      <c r="AG345" s="118" t="s">
        <v>462</v>
      </c>
      <c r="AH345" s="118" t="s">
        <v>13</v>
      </c>
      <c r="AI345" s="124" t="str">
        <f t="shared" si="7"/>
        <v>Sun, Z.-P., 2009</v>
      </c>
      <c r="AJ345" s="146"/>
      <c r="AK345" s="145"/>
    </row>
    <row r="346" spans="1:37" s="17" customFormat="1" x14ac:dyDescent="0.3">
      <c r="A346" s="118" t="s">
        <v>1339</v>
      </c>
      <c r="B346" s="118">
        <v>20</v>
      </c>
      <c r="C346" s="118">
        <v>15.4</v>
      </c>
      <c r="D346" s="118">
        <v>764</v>
      </c>
      <c r="E346" s="118" t="s">
        <v>63</v>
      </c>
      <c r="F346" s="118" t="s">
        <v>737</v>
      </c>
      <c r="G346" s="118" t="s">
        <v>739</v>
      </c>
      <c r="H346" s="118" t="s">
        <v>9</v>
      </c>
      <c r="I346" s="118" t="s">
        <v>9</v>
      </c>
      <c r="J346" s="118" t="s">
        <v>10</v>
      </c>
      <c r="K346" s="46" t="s">
        <v>298</v>
      </c>
      <c r="L346" s="153">
        <v>11</v>
      </c>
      <c r="M346" s="118" t="s">
        <v>89</v>
      </c>
      <c r="N346" s="118" t="s">
        <v>9</v>
      </c>
      <c r="O346" s="118" t="s">
        <v>9</v>
      </c>
      <c r="P346" s="118" t="s">
        <v>9</v>
      </c>
      <c r="Q346" s="118" t="s">
        <v>9</v>
      </c>
      <c r="R346" s="118" t="s">
        <v>9</v>
      </c>
      <c r="S346" s="118" t="s">
        <v>9</v>
      </c>
      <c r="T346" s="118" t="s">
        <v>29</v>
      </c>
      <c r="U346" s="123" t="s">
        <v>9</v>
      </c>
      <c r="V346" s="118" t="s">
        <v>9</v>
      </c>
      <c r="W346" s="118" t="s">
        <v>9</v>
      </c>
      <c r="X346" s="118" t="s">
        <v>9</v>
      </c>
      <c r="Y346" s="118">
        <v>51</v>
      </c>
      <c r="Z346" s="118" t="s">
        <v>9</v>
      </c>
      <c r="AA346" s="118">
        <v>52</v>
      </c>
      <c r="AB346" s="118" t="s">
        <v>9</v>
      </c>
      <c r="AC346" s="118" t="s">
        <v>1394</v>
      </c>
      <c r="AD346" s="118">
        <v>2009</v>
      </c>
      <c r="AE346" s="118" t="s">
        <v>1759</v>
      </c>
      <c r="AF346" s="118" t="s">
        <v>736</v>
      </c>
      <c r="AG346" s="118" t="s">
        <v>462</v>
      </c>
      <c r="AH346" s="118" t="s">
        <v>13</v>
      </c>
      <c r="AI346" s="124" t="str">
        <f t="shared" si="7"/>
        <v>Sun, Z.-P., 2009</v>
      </c>
      <c r="AJ346" s="146"/>
      <c r="AK346" s="145"/>
    </row>
    <row r="347" spans="1:37" s="17" customFormat="1" x14ac:dyDescent="0.3">
      <c r="A347" s="118" t="s">
        <v>1339</v>
      </c>
      <c r="B347" s="118">
        <v>20</v>
      </c>
      <c r="C347" s="118">
        <v>16.2</v>
      </c>
      <c r="D347" s="118">
        <v>764</v>
      </c>
      <c r="E347" s="118" t="s">
        <v>63</v>
      </c>
      <c r="F347" s="118" t="s">
        <v>737</v>
      </c>
      <c r="G347" s="118" t="s">
        <v>740</v>
      </c>
      <c r="H347" s="118" t="s">
        <v>9</v>
      </c>
      <c r="I347" s="118" t="s">
        <v>9</v>
      </c>
      <c r="J347" s="118" t="s">
        <v>10</v>
      </c>
      <c r="K347" s="46" t="s">
        <v>298</v>
      </c>
      <c r="L347" s="153">
        <v>11</v>
      </c>
      <c r="M347" s="118" t="s">
        <v>89</v>
      </c>
      <c r="N347" s="118" t="s">
        <v>9</v>
      </c>
      <c r="O347" s="118" t="s">
        <v>9</v>
      </c>
      <c r="P347" s="118" t="s">
        <v>9</v>
      </c>
      <c r="Q347" s="118" t="s">
        <v>9</v>
      </c>
      <c r="R347" s="118" t="s">
        <v>9</v>
      </c>
      <c r="S347" s="118" t="s">
        <v>9</v>
      </c>
      <c r="T347" s="118" t="s">
        <v>29</v>
      </c>
      <c r="U347" s="123" t="s">
        <v>9</v>
      </c>
      <c r="V347" s="118" t="s">
        <v>9</v>
      </c>
      <c r="W347" s="118" t="s">
        <v>9</v>
      </c>
      <c r="X347" s="118" t="s">
        <v>9</v>
      </c>
      <c r="Y347" s="118">
        <v>53</v>
      </c>
      <c r="Z347" s="118" t="s">
        <v>9</v>
      </c>
      <c r="AA347" s="118">
        <v>54</v>
      </c>
      <c r="AB347" s="118" t="s">
        <v>9</v>
      </c>
      <c r="AC347" s="118" t="s">
        <v>1394</v>
      </c>
      <c r="AD347" s="118">
        <v>2009</v>
      </c>
      <c r="AE347" s="118" t="s">
        <v>1759</v>
      </c>
      <c r="AF347" s="118" t="s">
        <v>736</v>
      </c>
      <c r="AG347" s="118" t="s">
        <v>462</v>
      </c>
      <c r="AH347" s="118" t="s">
        <v>13</v>
      </c>
      <c r="AI347" s="124" t="str">
        <f t="shared" si="7"/>
        <v>Sun, Z.-P., 2009</v>
      </c>
      <c r="AJ347" s="146"/>
      <c r="AK347" s="145"/>
    </row>
    <row r="348" spans="1:37" s="17" customFormat="1" x14ac:dyDescent="0.3">
      <c r="A348" s="118" t="s">
        <v>1339</v>
      </c>
      <c r="B348" s="118">
        <v>20</v>
      </c>
      <c r="C348" s="118">
        <v>16.5</v>
      </c>
      <c r="D348" s="118">
        <v>764</v>
      </c>
      <c r="E348" s="118" t="s">
        <v>63</v>
      </c>
      <c r="F348" s="118" t="s">
        <v>737</v>
      </c>
      <c r="G348" s="118" t="s">
        <v>741</v>
      </c>
      <c r="H348" s="118" t="s">
        <v>9</v>
      </c>
      <c r="I348" s="118" t="s">
        <v>9</v>
      </c>
      <c r="J348" s="118" t="s">
        <v>10</v>
      </c>
      <c r="K348" s="46" t="s">
        <v>298</v>
      </c>
      <c r="L348" s="153">
        <v>11</v>
      </c>
      <c r="M348" s="118" t="s">
        <v>89</v>
      </c>
      <c r="N348" s="118" t="s">
        <v>9</v>
      </c>
      <c r="O348" s="118" t="s">
        <v>9</v>
      </c>
      <c r="P348" s="118" t="s">
        <v>9</v>
      </c>
      <c r="Q348" s="118" t="s">
        <v>9</v>
      </c>
      <c r="R348" s="118" t="s">
        <v>9</v>
      </c>
      <c r="S348" s="118" t="s">
        <v>9</v>
      </c>
      <c r="T348" s="118" t="s">
        <v>29</v>
      </c>
      <c r="U348" s="123" t="s">
        <v>9</v>
      </c>
      <c r="V348" s="118" t="s">
        <v>9</v>
      </c>
      <c r="W348" s="118" t="s">
        <v>9</v>
      </c>
      <c r="X348" s="118" t="s">
        <v>9</v>
      </c>
      <c r="Y348" s="118">
        <v>55</v>
      </c>
      <c r="Z348" s="118" t="s">
        <v>9</v>
      </c>
      <c r="AA348" s="118">
        <v>56</v>
      </c>
      <c r="AB348" s="118" t="s">
        <v>9</v>
      </c>
      <c r="AC348" s="118" t="s">
        <v>1394</v>
      </c>
      <c r="AD348" s="118">
        <v>2009</v>
      </c>
      <c r="AE348" s="118" t="s">
        <v>1759</v>
      </c>
      <c r="AF348" s="118" t="s">
        <v>736</v>
      </c>
      <c r="AG348" s="118" t="s">
        <v>462</v>
      </c>
      <c r="AH348" s="118" t="s">
        <v>13</v>
      </c>
      <c r="AI348" s="124" t="str">
        <f t="shared" si="7"/>
        <v>Sun, Z.-P., 2009</v>
      </c>
      <c r="AJ348" s="146"/>
      <c r="AK348" s="145"/>
    </row>
    <row r="349" spans="1:37" s="17" customFormat="1" x14ac:dyDescent="0.3">
      <c r="A349" s="118" t="s">
        <v>6</v>
      </c>
      <c r="B349" s="118">
        <v>10</v>
      </c>
      <c r="C349" s="118">
        <v>7.91</v>
      </c>
      <c r="D349" s="118">
        <v>51.72</v>
      </c>
      <c r="E349" s="118" t="s">
        <v>63</v>
      </c>
      <c r="F349" s="118" t="s">
        <v>768</v>
      </c>
      <c r="G349" s="118" t="s">
        <v>783</v>
      </c>
      <c r="H349" s="118" t="s">
        <v>9</v>
      </c>
      <c r="I349" s="118" t="s">
        <v>9</v>
      </c>
      <c r="J349" s="118" t="s">
        <v>28</v>
      </c>
      <c r="K349" s="118" t="s">
        <v>51</v>
      </c>
      <c r="L349" s="154" t="s">
        <v>9</v>
      </c>
      <c r="M349" s="118" t="s">
        <v>199</v>
      </c>
      <c r="N349" s="118" t="s">
        <v>9</v>
      </c>
      <c r="O349" s="118" t="s">
        <v>9</v>
      </c>
      <c r="P349" s="118" t="s">
        <v>9</v>
      </c>
      <c r="Q349" s="118" t="s">
        <v>1422</v>
      </c>
      <c r="R349" s="118" t="s">
        <v>9</v>
      </c>
      <c r="S349" s="118">
        <v>403</v>
      </c>
      <c r="T349" s="118" t="s">
        <v>29</v>
      </c>
      <c r="U349" s="123" t="s">
        <v>9</v>
      </c>
      <c r="V349" s="118" t="s">
        <v>9</v>
      </c>
      <c r="W349" s="118" t="s">
        <v>9</v>
      </c>
      <c r="X349" s="118" t="s">
        <v>9</v>
      </c>
      <c r="Y349" s="118" t="s">
        <v>9</v>
      </c>
      <c r="Z349" s="118" t="s">
        <v>9</v>
      </c>
      <c r="AA349" s="118">
        <v>58</v>
      </c>
      <c r="AB349" s="118" t="s">
        <v>9</v>
      </c>
      <c r="AC349" s="118" t="s">
        <v>1404</v>
      </c>
      <c r="AD349" s="118">
        <v>2009</v>
      </c>
      <c r="AE349" s="118" t="s">
        <v>1760</v>
      </c>
      <c r="AF349" s="118" t="s">
        <v>782</v>
      </c>
      <c r="AG349" s="118" t="s">
        <v>460</v>
      </c>
      <c r="AH349" s="118" t="s">
        <v>288</v>
      </c>
      <c r="AI349" s="124" t="str">
        <f t="shared" si="7"/>
        <v>Suttisawat, Y., 2009</v>
      </c>
      <c r="AJ349" s="125"/>
      <c r="AK349" s="145"/>
    </row>
    <row r="350" spans="1:37" s="17" customFormat="1" x14ac:dyDescent="0.3">
      <c r="A350" s="46" t="s">
        <v>1996</v>
      </c>
      <c r="B350" s="118">
        <v>1</v>
      </c>
      <c r="C350" s="118" t="s">
        <v>9</v>
      </c>
      <c r="D350" s="118" t="s">
        <v>9</v>
      </c>
      <c r="E350" s="118" t="s">
        <v>63</v>
      </c>
      <c r="F350" s="118" t="s">
        <v>415</v>
      </c>
      <c r="G350" s="118" t="s">
        <v>9</v>
      </c>
      <c r="H350" s="118" t="s">
        <v>9</v>
      </c>
      <c r="I350" s="118" t="s">
        <v>9</v>
      </c>
      <c r="J350" s="118" t="s">
        <v>10</v>
      </c>
      <c r="K350" s="46" t="s">
        <v>56</v>
      </c>
      <c r="L350" s="151">
        <v>1</v>
      </c>
      <c r="M350" s="118" t="s">
        <v>89</v>
      </c>
      <c r="N350" s="118" t="s">
        <v>9</v>
      </c>
      <c r="O350" s="118" t="s">
        <v>9</v>
      </c>
      <c r="P350" s="118" t="s">
        <v>9</v>
      </c>
      <c r="Q350" s="118" t="s">
        <v>9</v>
      </c>
      <c r="R350" s="118" t="s">
        <v>9</v>
      </c>
      <c r="S350" s="118" t="s">
        <v>9</v>
      </c>
      <c r="T350" s="118" t="s">
        <v>29</v>
      </c>
      <c r="U350" s="123" t="s">
        <v>9</v>
      </c>
      <c r="V350" s="118" t="s">
        <v>9</v>
      </c>
      <c r="W350" s="118" t="s">
        <v>9</v>
      </c>
      <c r="X350" s="118" t="s">
        <v>9</v>
      </c>
      <c r="Y350" s="118" t="s">
        <v>9</v>
      </c>
      <c r="Z350" s="118" t="s">
        <v>9</v>
      </c>
      <c r="AA350" s="118">
        <v>63</v>
      </c>
      <c r="AB350" s="118" t="s">
        <v>9</v>
      </c>
      <c r="AC350" s="118" t="s">
        <v>414</v>
      </c>
      <c r="AD350" s="118">
        <v>2009</v>
      </c>
      <c r="AE350" s="118" t="s">
        <v>1761</v>
      </c>
      <c r="AF350" s="118" t="s">
        <v>764</v>
      </c>
      <c r="AG350" s="118" t="s">
        <v>413</v>
      </c>
      <c r="AH350" s="118" t="s">
        <v>412</v>
      </c>
      <c r="AI350" s="124" t="str">
        <f t="shared" si="7"/>
        <v>Dimitratos, N., 2009</v>
      </c>
      <c r="AJ350" s="146"/>
      <c r="AK350" s="145"/>
    </row>
    <row r="351" spans="1:37" s="17" customFormat="1" x14ac:dyDescent="0.3">
      <c r="A351" s="46" t="s">
        <v>1996</v>
      </c>
      <c r="B351" s="118">
        <v>1</v>
      </c>
      <c r="C351" s="118" t="s">
        <v>9</v>
      </c>
      <c r="D351" s="118" t="s">
        <v>9</v>
      </c>
      <c r="E351" s="118" t="s">
        <v>37</v>
      </c>
      <c r="F351" s="118" t="s">
        <v>765</v>
      </c>
      <c r="G351" s="118" t="s">
        <v>9</v>
      </c>
      <c r="H351" s="118" t="s">
        <v>9</v>
      </c>
      <c r="I351" s="118" t="s">
        <v>9</v>
      </c>
      <c r="J351" s="118" t="s">
        <v>10</v>
      </c>
      <c r="K351" s="46" t="s">
        <v>56</v>
      </c>
      <c r="L351" s="151">
        <v>1</v>
      </c>
      <c r="M351" s="118" t="s">
        <v>89</v>
      </c>
      <c r="N351" s="118" t="s">
        <v>9</v>
      </c>
      <c r="O351" s="118" t="s">
        <v>9</v>
      </c>
      <c r="P351" s="118" t="s">
        <v>9</v>
      </c>
      <c r="Q351" s="118" t="s">
        <v>9</v>
      </c>
      <c r="R351" s="118" t="s">
        <v>9</v>
      </c>
      <c r="S351" s="118" t="s">
        <v>9</v>
      </c>
      <c r="T351" s="118" t="s">
        <v>29</v>
      </c>
      <c r="U351" s="123" t="s">
        <v>9</v>
      </c>
      <c r="V351" s="118" t="s">
        <v>9</v>
      </c>
      <c r="W351" s="118" t="s">
        <v>9</v>
      </c>
      <c r="X351" s="118" t="s">
        <v>9</v>
      </c>
      <c r="Y351" s="118" t="s">
        <v>9</v>
      </c>
      <c r="Z351" s="118" t="s">
        <v>9</v>
      </c>
      <c r="AA351" s="118">
        <v>48</v>
      </c>
      <c r="AB351" s="118" t="s">
        <v>9</v>
      </c>
      <c r="AC351" s="118" t="s">
        <v>414</v>
      </c>
      <c r="AD351" s="118">
        <v>2009</v>
      </c>
      <c r="AE351" s="118" t="s">
        <v>1761</v>
      </c>
      <c r="AF351" s="118" t="s">
        <v>764</v>
      </c>
      <c r="AG351" s="118" t="s">
        <v>413</v>
      </c>
      <c r="AH351" s="118" t="s">
        <v>412</v>
      </c>
      <c r="AI351" s="124" t="str">
        <f t="shared" si="7"/>
        <v>Dimitratos, N., 2009</v>
      </c>
      <c r="AJ351" s="146"/>
      <c r="AK351" s="145"/>
    </row>
    <row r="352" spans="1:37" s="17" customFormat="1" x14ac:dyDescent="0.3">
      <c r="A352" s="118" t="s">
        <v>113</v>
      </c>
      <c r="B352" s="118">
        <v>5</v>
      </c>
      <c r="C352" s="118">
        <v>5</v>
      </c>
      <c r="D352" s="118" t="s">
        <v>8</v>
      </c>
      <c r="E352" s="118" t="s">
        <v>63</v>
      </c>
      <c r="F352" s="118" t="s">
        <v>742</v>
      </c>
      <c r="G352" s="118" t="s">
        <v>8</v>
      </c>
      <c r="H352" s="118" t="s">
        <v>8</v>
      </c>
      <c r="I352" s="118" t="s">
        <v>8</v>
      </c>
      <c r="J352" s="118" t="s">
        <v>8</v>
      </c>
      <c r="K352" s="118" t="s">
        <v>8</v>
      </c>
      <c r="L352" s="118" t="s">
        <v>8</v>
      </c>
      <c r="M352" s="118" t="s">
        <v>199</v>
      </c>
      <c r="N352" s="46" t="s">
        <v>9</v>
      </c>
      <c r="O352" s="118" t="s">
        <v>8</v>
      </c>
      <c r="P352" s="118" t="s">
        <v>8</v>
      </c>
      <c r="Q352" s="118" t="s">
        <v>1422</v>
      </c>
      <c r="R352" s="118" t="s">
        <v>9</v>
      </c>
      <c r="S352" s="118">
        <f t="shared" ref="S352:S367" si="8">170+273</f>
        <v>443</v>
      </c>
      <c r="T352" s="118" t="s">
        <v>17</v>
      </c>
      <c r="U352" s="123">
        <v>23</v>
      </c>
      <c r="V352" s="118" t="s">
        <v>9</v>
      </c>
      <c r="W352" s="118">
        <v>40</v>
      </c>
      <c r="X352" s="118" t="s">
        <v>9</v>
      </c>
      <c r="Y352" s="118" t="s">
        <v>9</v>
      </c>
      <c r="Z352" s="118" t="s">
        <v>9</v>
      </c>
      <c r="AA352" s="118" t="s">
        <v>9</v>
      </c>
      <c r="AB352" s="118" t="s">
        <v>9</v>
      </c>
      <c r="AC352" s="118" t="s">
        <v>969</v>
      </c>
      <c r="AD352" s="118">
        <v>2009</v>
      </c>
      <c r="AE352" s="118" t="s">
        <v>1762</v>
      </c>
      <c r="AF352" s="118" t="s">
        <v>39</v>
      </c>
      <c r="AG352" s="118" t="s">
        <v>459</v>
      </c>
      <c r="AH352" s="118" t="s">
        <v>76</v>
      </c>
      <c r="AI352" s="124" t="str">
        <f t="shared" si="7"/>
        <v>Neal, L.M., 2009</v>
      </c>
      <c r="AJ352" s="125"/>
      <c r="AK352" s="145"/>
    </row>
    <row r="353" spans="1:37" s="17" customFormat="1" x14ac:dyDescent="0.3">
      <c r="A353" s="118" t="s">
        <v>88</v>
      </c>
      <c r="B353" s="118">
        <v>5</v>
      </c>
      <c r="C353" s="118" t="s">
        <v>9</v>
      </c>
      <c r="D353" s="118">
        <v>695</v>
      </c>
      <c r="E353" s="118" t="s">
        <v>1414</v>
      </c>
      <c r="F353" s="118" t="s">
        <v>970</v>
      </c>
      <c r="G353" s="118" t="s">
        <v>9</v>
      </c>
      <c r="H353" s="118" t="s">
        <v>9</v>
      </c>
      <c r="I353" s="118" t="s">
        <v>9</v>
      </c>
      <c r="J353" s="118" t="s">
        <v>24</v>
      </c>
      <c r="K353" s="118" t="s">
        <v>9</v>
      </c>
      <c r="L353" s="118" t="s">
        <v>9</v>
      </c>
      <c r="M353" s="118" t="s">
        <v>89</v>
      </c>
      <c r="N353" s="127">
        <v>7.5</v>
      </c>
      <c r="O353" s="118">
        <v>3</v>
      </c>
      <c r="P353" s="118">
        <f t="shared" ref="P353:P367" si="9">350+273</f>
        <v>623</v>
      </c>
      <c r="Q353" s="118" t="s">
        <v>1422</v>
      </c>
      <c r="R353" s="118" t="s">
        <v>9</v>
      </c>
      <c r="S353" s="118">
        <f t="shared" si="8"/>
        <v>443</v>
      </c>
      <c r="T353" s="118" t="s">
        <v>17</v>
      </c>
      <c r="U353" s="123">
        <v>44</v>
      </c>
      <c r="V353" s="118" t="s">
        <v>9</v>
      </c>
      <c r="W353" s="118">
        <v>20</v>
      </c>
      <c r="X353" s="118" t="s">
        <v>9</v>
      </c>
      <c r="Y353" s="118" t="s">
        <v>9</v>
      </c>
      <c r="Z353" s="118" t="s">
        <v>9</v>
      </c>
      <c r="AA353" s="118" t="s">
        <v>9</v>
      </c>
      <c r="AB353" s="118" t="s">
        <v>9</v>
      </c>
      <c r="AC353" s="118" t="s">
        <v>969</v>
      </c>
      <c r="AD353" s="118">
        <v>2009</v>
      </c>
      <c r="AE353" s="118" t="s">
        <v>1762</v>
      </c>
      <c r="AF353" s="118" t="s">
        <v>39</v>
      </c>
      <c r="AG353" s="118" t="s">
        <v>459</v>
      </c>
      <c r="AH353" s="118" t="s">
        <v>76</v>
      </c>
      <c r="AI353" s="124" t="str">
        <f t="shared" si="7"/>
        <v>Neal, L.M., 2009</v>
      </c>
      <c r="AJ353" s="145" t="s">
        <v>1417</v>
      </c>
      <c r="AK353" s="145" t="s">
        <v>839</v>
      </c>
    </row>
    <row r="354" spans="1:37" s="17" customFormat="1" x14ac:dyDescent="0.3">
      <c r="A354" s="118" t="s">
        <v>88</v>
      </c>
      <c r="B354" s="118">
        <v>5</v>
      </c>
      <c r="C354" s="118" t="s">
        <v>9</v>
      </c>
      <c r="D354" s="118">
        <v>685</v>
      </c>
      <c r="E354" s="118" t="s">
        <v>213</v>
      </c>
      <c r="F354" s="118" t="s">
        <v>971</v>
      </c>
      <c r="G354" s="118" t="s">
        <v>9</v>
      </c>
      <c r="H354" s="118" t="s">
        <v>9</v>
      </c>
      <c r="I354" s="118" t="s">
        <v>9</v>
      </c>
      <c r="J354" s="118" t="s">
        <v>24</v>
      </c>
      <c r="K354" s="118" t="s">
        <v>9</v>
      </c>
      <c r="L354" s="118" t="s">
        <v>9</v>
      </c>
      <c r="M354" s="118" t="s">
        <v>89</v>
      </c>
      <c r="N354" s="127">
        <v>10</v>
      </c>
      <c r="O354" s="118">
        <v>3</v>
      </c>
      <c r="P354" s="118">
        <f t="shared" si="9"/>
        <v>623</v>
      </c>
      <c r="Q354" s="118" t="s">
        <v>1422</v>
      </c>
      <c r="R354" s="118" t="s">
        <v>9</v>
      </c>
      <c r="S354" s="118">
        <f t="shared" si="8"/>
        <v>443</v>
      </c>
      <c r="T354" s="118" t="s">
        <v>17</v>
      </c>
      <c r="U354" s="123">
        <v>22</v>
      </c>
      <c r="V354" s="118" t="s">
        <v>9</v>
      </c>
      <c r="W354" s="118">
        <v>40</v>
      </c>
      <c r="X354" s="118" t="s">
        <v>9</v>
      </c>
      <c r="Y354" s="118" t="s">
        <v>9</v>
      </c>
      <c r="Z354" s="118" t="s">
        <v>9</v>
      </c>
      <c r="AA354" s="118" t="s">
        <v>9</v>
      </c>
      <c r="AB354" s="118" t="s">
        <v>9</v>
      </c>
      <c r="AC354" s="118" t="s">
        <v>969</v>
      </c>
      <c r="AD354" s="118">
        <v>2009</v>
      </c>
      <c r="AE354" s="118" t="s">
        <v>1762</v>
      </c>
      <c r="AF354" s="118" t="s">
        <v>39</v>
      </c>
      <c r="AG354" s="118" t="s">
        <v>459</v>
      </c>
      <c r="AH354" s="118" t="s">
        <v>76</v>
      </c>
      <c r="AI354" s="124" t="str">
        <f t="shared" si="7"/>
        <v>Neal, L.M., 2009</v>
      </c>
      <c r="AJ354" s="145" t="s">
        <v>1417</v>
      </c>
      <c r="AK354" s="145" t="s">
        <v>987</v>
      </c>
    </row>
    <row r="355" spans="1:37" s="17" customFormat="1" x14ac:dyDescent="0.3">
      <c r="A355" s="118" t="s">
        <v>88</v>
      </c>
      <c r="B355" s="118">
        <v>5</v>
      </c>
      <c r="C355" s="118" t="s">
        <v>9</v>
      </c>
      <c r="D355" s="118">
        <v>505</v>
      </c>
      <c r="E355" s="118" t="s">
        <v>37</v>
      </c>
      <c r="F355" s="118" t="s">
        <v>972</v>
      </c>
      <c r="G355" s="118" t="s">
        <v>9</v>
      </c>
      <c r="H355" s="118" t="s">
        <v>9</v>
      </c>
      <c r="I355" s="118" t="s">
        <v>9</v>
      </c>
      <c r="J355" s="118" t="s">
        <v>24</v>
      </c>
      <c r="K355" s="118" t="s">
        <v>9</v>
      </c>
      <c r="L355" s="118" t="s">
        <v>9</v>
      </c>
      <c r="M355" s="118" t="s">
        <v>89</v>
      </c>
      <c r="N355" s="127">
        <v>5.5</v>
      </c>
      <c r="O355" s="118">
        <v>3</v>
      </c>
      <c r="P355" s="118">
        <f t="shared" si="9"/>
        <v>623</v>
      </c>
      <c r="Q355" s="118" t="s">
        <v>1422</v>
      </c>
      <c r="R355" s="118" t="s">
        <v>9</v>
      </c>
      <c r="S355" s="118">
        <f t="shared" si="8"/>
        <v>443</v>
      </c>
      <c r="T355" s="118" t="s">
        <v>17</v>
      </c>
      <c r="U355" s="123">
        <v>39</v>
      </c>
      <c r="V355" s="118" t="s">
        <v>9</v>
      </c>
      <c r="W355" s="118">
        <v>25</v>
      </c>
      <c r="X355" s="118" t="s">
        <v>9</v>
      </c>
      <c r="Y355" s="118" t="s">
        <v>9</v>
      </c>
      <c r="Z355" s="118" t="s">
        <v>9</v>
      </c>
      <c r="AA355" s="118" t="s">
        <v>9</v>
      </c>
      <c r="AB355" s="118" t="s">
        <v>9</v>
      </c>
      <c r="AC355" s="118" t="s">
        <v>969</v>
      </c>
      <c r="AD355" s="118">
        <v>2009</v>
      </c>
      <c r="AE355" s="118" t="s">
        <v>1762</v>
      </c>
      <c r="AF355" s="118" t="s">
        <v>39</v>
      </c>
      <c r="AG355" s="118" t="s">
        <v>459</v>
      </c>
      <c r="AH355" s="118" t="s">
        <v>76</v>
      </c>
      <c r="AI355" s="124" t="str">
        <f t="shared" si="7"/>
        <v>Neal, L.M., 2009</v>
      </c>
      <c r="AJ355" s="145" t="s">
        <v>1417</v>
      </c>
      <c r="AK355" s="145" t="s">
        <v>841</v>
      </c>
    </row>
    <row r="356" spans="1:37" s="17" customFormat="1" x14ac:dyDescent="0.3">
      <c r="A356" s="118" t="s">
        <v>88</v>
      </c>
      <c r="B356" s="118">
        <v>5</v>
      </c>
      <c r="C356" s="118" t="s">
        <v>9</v>
      </c>
      <c r="D356" s="118">
        <v>490</v>
      </c>
      <c r="E356" s="118" t="s">
        <v>7</v>
      </c>
      <c r="F356" s="118" t="s">
        <v>973</v>
      </c>
      <c r="G356" s="118" t="s">
        <v>9</v>
      </c>
      <c r="H356" s="118" t="s">
        <v>9</v>
      </c>
      <c r="I356" s="118" t="s">
        <v>9</v>
      </c>
      <c r="J356" s="118" t="s">
        <v>24</v>
      </c>
      <c r="K356" s="118" t="s">
        <v>9</v>
      </c>
      <c r="L356" s="118" t="s">
        <v>9</v>
      </c>
      <c r="M356" s="118" t="s">
        <v>89</v>
      </c>
      <c r="N356" s="127">
        <v>3</v>
      </c>
      <c r="O356" s="118">
        <v>3</v>
      </c>
      <c r="P356" s="118">
        <f t="shared" si="9"/>
        <v>623</v>
      </c>
      <c r="Q356" s="118" t="s">
        <v>1422</v>
      </c>
      <c r="R356" s="118" t="s">
        <v>9</v>
      </c>
      <c r="S356" s="118">
        <f t="shared" si="8"/>
        <v>443</v>
      </c>
      <c r="T356" s="118" t="s">
        <v>17</v>
      </c>
      <c r="U356" s="123">
        <v>14</v>
      </c>
      <c r="V356" s="118" t="s">
        <v>9</v>
      </c>
      <c r="W356" s="118">
        <v>70</v>
      </c>
      <c r="X356" s="118" t="s">
        <v>9</v>
      </c>
      <c r="Y356" s="118" t="s">
        <v>9</v>
      </c>
      <c r="Z356" s="118" t="s">
        <v>9</v>
      </c>
      <c r="AA356" s="118" t="s">
        <v>9</v>
      </c>
      <c r="AB356" s="118" t="s">
        <v>9</v>
      </c>
      <c r="AC356" s="118" t="s">
        <v>969</v>
      </c>
      <c r="AD356" s="118">
        <v>2009</v>
      </c>
      <c r="AE356" s="118" t="s">
        <v>1762</v>
      </c>
      <c r="AF356" s="118" t="s">
        <v>39</v>
      </c>
      <c r="AG356" s="118" t="s">
        <v>459</v>
      </c>
      <c r="AH356" s="118" t="s">
        <v>76</v>
      </c>
      <c r="AI356" s="124" t="str">
        <f t="shared" si="7"/>
        <v>Neal, L.M., 2009</v>
      </c>
      <c r="AJ356" s="145" t="s">
        <v>1417</v>
      </c>
      <c r="AK356" s="145" t="s">
        <v>988</v>
      </c>
    </row>
    <row r="357" spans="1:37" s="17" customFormat="1" x14ac:dyDescent="0.3">
      <c r="A357" s="118" t="s">
        <v>88</v>
      </c>
      <c r="B357" s="118">
        <v>5</v>
      </c>
      <c r="C357" s="118" t="s">
        <v>9</v>
      </c>
      <c r="D357" s="118">
        <v>275</v>
      </c>
      <c r="E357" s="118" t="s">
        <v>1414</v>
      </c>
      <c r="F357" s="118" t="s">
        <v>974</v>
      </c>
      <c r="G357" s="118" t="s">
        <v>9</v>
      </c>
      <c r="H357" s="118" t="s">
        <v>9</v>
      </c>
      <c r="I357" s="118" t="s">
        <v>9</v>
      </c>
      <c r="J357" s="118" t="s">
        <v>24</v>
      </c>
      <c r="K357" s="118" t="s">
        <v>9</v>
      </c>
      <c r="L357" s="118" t="s">
        <v>9</v>
      </c>
      <c r="M357" s="118" t="s">
        <v>89</v>
      </c>
      <c r="N357" s="127">
        <v>7.5</v>
      </c>
      <c r="O357" s="118">
        <v>3</v>
      </c>
      <c r="P357" s="118">
        <f t="shared" si="9"/>
        <v>623</v>
      </c>
      <c r="Q357" s="118" t="s">
        <v>1422</v>
      </c>
      <c r="R357" s="118" t="s">
        <v>9</v>
      </c>
      <c r="S357" s="118">
        <f t="shared" si="8"/>
        <v>443</v>
      </c>
      <c r="T357" s="118" t="s">
        <v>17</v>
      </c>
      <c r="U357" s="123">
        <v>3</v>
      </c>
      <c r="V357" s="118" t="s">
        <v>9</v>
      </c>
      <c r="W357" s="118">
        <v>300</v>
      </c>
      <c r="X357" s="118" t="s">
        <v>9</v>
      </c>
      <c r="Y357" s="118" t="s">
        <v>9</v>
      </c>
      <c r="Z357" s="118" t="s">
        <v>9</v>
      </c>
      <c r="AA357" s="118" t="s">
        <v>9</v>
      </c>
      <c r="AB357" s="118" t="s">
        <v>9</v>
      </c>
      <c r="AC357" s="118" t="s">
        <v>969</v>
      </c>
      <c r="AD357" s="118">
        <v>2009</v>
      </c>
      <c r="AE357" s="118" t="s">
        <v>1762</v>
      </c>
      <c r="AF357" s="118" t="s">
        <v>39</v>
      </c>
      <c r="AG357" s="118" t="s">
        <v>459</v>
      </c>
      <c r="AH357" s="118" t="s">
        <v>76</v>
      </c>
      <c r="AI357" s="124" t="str">
        <f t="shared" si="7"/>
        <v>Neal, L.M., 2009</v>
      </c>
      <c r="AJ357" s="145" t="s">
        <v>1417</v>
      </c>
      <c r="AK357" s="145" t="s">
        <v>839</v>
      </c>
    </row>
    <row r="358" spans="1:37" s="17" customFormat="1" x14ac:dyDescent="0.3">
      <c r="A358" s="118" t="s">
        <v>88</v>
      </c>
      <c r="B358" s="118">
        <v>5</v>
      </c>
      <c r="C358" s="118" t="s">
        <v>9</v>
      </c>
      <c r="D358" s="118">
        <v>260</v>
      </c>
      <c r="E358" s="118" t="s">
        <v>22</v>
      </c>
      <c r="F358" s="118" t="s">
        <v>215</v>
      </c>
      <c r="G358" s="118" t="s">
        <v>9</v>
      </c>
      <c r="H358" s="118" t="s">
        <v>9</v>
      </c>
      <c r="I358" s="118" t="s">
        <v>9</v>
      </c>
      <c r="J358" s="118" t="s">
        <v>24</v>
      </c>
      <c r="K358" s="118" t="s">
        <v>9</v>
      </c>
      <c r="L358" s="118" t="s">
        <v>9</v>
      </c>
      <c r="M358" s="118" t="s">
        <v>89</v>
      </c>
      <c r="N358" s="127">
        <v>8.5</v>
      </c>
      <c r="O358" s="118">
        <v>3</v>
      </c>
      <c r="P358" s="118">
        <f t="shared" si="9"/>
        <v>623</v>
      </c>
      <c r="Q358" s="118" t="s">
        <v>1422</v>
      </c>
      <c r="R358" s="118" t="s">
        <v>9</v>
      </c>
      <c r="S358" s="118">
        <f t="shared" si="8"/>
        <v>443</v>
      </c>
      <c r="T358" s="118" t="s">
        <v>17</v>
      </c>
      <c r="U358" s="123">
        <v>1</v>
      </c>
      <c r="V358" s="118" t="s">
        <v>9</v>
      </c>
      <c r="W358" s="118">
        <v>680</v>
      </c>
      <c r="X358" s="118" t="s">
        <v>9</v>
      </c>
      <c r="Y358" s="118" t="s">
        <v>9</v>
      </c>
      <c r="Z358" s="118" t="s">
        <v>9</v>
      </c>
      <c r="AA358" s="118" t="s">
        <v>9</v>
      </c>
      <c r="AB358" s="118" t="s">
        <v>9</v>
      </c>
      <c r="AC358" s="118" t="s">
        <v>969</v>
      </c>
      <c r="AD358" s="118">
        <v>2009</v>
      </c>
      <c r="AE358" s="118" t="s">
        <v>1762</v>
      </c>
      <c r="AF358" s="118" t="s">
        <v>39</v>
      </c>
      <c r="AG358" s="118" t="s">
        <v>459</v>
      </c>
      <c r="AH358" s="118" t="s">
        <v>76</v>
      </c>
      <c r="AI358" s="124" t="str">
        <f t="shared" si="7"/>
        <v>Neal, L.M., 2009</v>
      </c>
      <c r="AJ358" s="145" t="s">
        <v>1417</v>
      </c>
      <c r="AK358" s="145" t="s">
        <v>827</v>
      </c>
    </row>
    <row r="359" spans="1:37" s="17" customFormat="1" x14ac:dyDescent="0.3">
      <c r="A359" s="118" t="s">
        <v>88</v>
      </c>
      <c r="B359" s="118">
        <v>5</v>
      </c>
      <c r="C359" s="118" t="s">
        <v>9</v>
      </c>
      <c r="D359" s="118">
        <v>240</v>
      </c>
      <c r="E359" s="118" t="s">
        <v>7</v>
      </c>
      <c r="F359" s="118" t="s">
        <v>975</v>
      </c>
      <c r="G359" s="118" t="s">
        <v>9</v>
      </c>
      <c r="H359" s="118" t="s">
        <v>9</v>
      </c>
      <c r="I359" s="118" t="s">
        <v>9</v>
      </c>
      <c r="J359" s="118" t="s">
        <v>24</v>
      </c>
      <c r="K359" s="118" t="s">
        <v>9</v>
      </c>
      <c r="L359" s="118" t="s">
        <v>9</v>
      </c>
      <c r="M359" s="118" t="s">
        <v>89</v>
      </c>
      <c r="N359" s="127">
        <v>3</v>
      </c>
      <c r="O359" s="118">
        <v>3</v>
      </c>
      <c r="P359" s="118">
        <f t="shared" si="9"/>
        <v>623</v>
      </c>
      <c r="Q359" s="118" t="s">
        <v>1422</v>
      </c>
      <c r="R359" s="118" t="s">
        <v>9</v>
      </c>
      <c r="S359" s="118">
        <f t="shared" si="8"/>
        <v>443</v>
      </c>
      <c r="T359" s="118" t="s">
        <v>17</v>
      </c>
      <c r="U359" s="123">
        <v>4</v>
      </c>
      <c r="V359" s="118" t="s">
        <v>9</v>
      </c>
      <c r="W359" s="118">
        <v>220</v>
      </c>
      <c r="X359" s="118" t="s">
        <v>9</v>
      </c>
      <c r="Y359" s="118" t="s">
        <v>9</v>
      </c>
      <c r="Z359" s="118" t="s">
        <v>9</v>
      </c>
      <c r="AA359" s="118" t="s">
        <v>9</v>
      </c>
      <c r="AB359" s="118" t="s">
        <v>9</v>
      </c>
      <c r="AC359" s="118" t="s">
        <v>969</v>
      </c>
      <c r="AD359" s="118">
        <v>2009</v>
      </c>
      <c r="AE359" s="118" t="s">
        <v>1762</v>
      </c>
      <c r="AF359" s="118" t="s">
        <v>39</v>
      </c>
      <c r="AG359" s="118" t="s">
        <v>459</v>
      </c>
      <c r="AH359" s="118" t="s">
        <v>76</v>
      </c>
      <c r="AI359" s="124" t="str">
        <f t="shared" si="7"/>
        <v>Neal, L.M., 2009</v>
      </c>
      <c r="AJ359" s="145" t="s">
        <v>1417</v>
      </c>
      <c r="AK359" s="145" t="s">
        <v>988</v>
      </c>
    </row>
    <row r="360" spans="1:37" s="17" customFormat="1" x14ac:dyDescent="0.3">
      <c r="A360" s="118" t="s">
        <v>88</v>
      </c>
      <c r="B360" s="118">
        <v>5</v>
      </c>
      <c r="C360" s="118" t="s">
        <v>9</v>
      </c>
      <c r="D360" s="118">
        <v>120</v>
      </c>
      <c r="E360" s="118" t="s">
        <v>37</v>
      </c>
      <c r="F360" s="118" t="s">
        <v>976</v>
      </c>
      <c r="G360" s="118" t="s">
        <v>9</v>
      </c>
      <c r="H360" s="118" t="s">
        <v>9</v>
      </c>
      <c r="I360" s="118" t="s">
        <v>9</v>
      </c>
      <c r="J360" s="118" t="s">
        <v>24</v>
      </c>
      <c r="K360" s="118" t="s">
        <v>9</v>
      </c>
      <c r="L360" s="118" t="s">
        <v>9</v>
      </c>
      <c r="M360" s="118" t="s">
        <v>89</v>
      </c>
      <c r="N360" s="127">
        <v>5.5</v>
      </c>
      <c r="O360" s="118">
        <v>3</v>
      </c>
      <c r="P360" s="118">
        <f t="shared" si="9"/>
        <v>623</v>
      </c>
      <c r="Q360" s="118" t="s">
        <v>1422</v>
      </c>
      <c r="R360" s="118" t="s">
        <v>9</v>
      </c>
      <c r="S360" s="118">
        <f t="shared" si="8"/>
        <v>443</v>
      </c>
      <c r="T360" s="118" t="s">
        <v>17</v>
      </c>
      <c r="U360" s="123">
        <v>41</v>
      </c>
      <c r="V360" s="118" t="s">
        <v>9</v>
      </c>
      <c r="W360" s="118">
        <v>20</v>
      </c>
      <c r="X360" s="118" t="s">
        <v>9</v>
      </c>
      <c r="Y360" s="118" t="s">
        <v>9</v>
      </c>
      <c r="Z360" s="118" t="s">
        <v>9</v>
      </c>
      <c r="AA360" s="118" t="s">
        <v>9</v>
      </c>
      <c r="AB360" s="118" t="s">
        <v>9</v>
      </c>
      <c r="AC360" s="118" t="s">
        <v>969</v>
      </c>
      <c r="AD360" s="118">
        <v>2009</v>
      </c>
      <c r="AE360" s="118" t="s">
        <v>1762</v>
      </c>
      <c r="AF360" s="118" t="s">
        <v>39</v>
      </c>
      <c r="AG360" s="118" t="s">
        <v>459</v>
      </c>
      <c r="AH360" s="118" t="s">
        <v>76</v>
      </c>
      <c r="AI360" s="124" t="str">
        <f t="shared" si="7"/>
        <v>Neal, L.M., 2009</v>
      </c>
      <c r="AJ360" s="145" t="s">
        <v>1417</v>
      </c>
      <c r="AK360" s="145" t="s">
        <v>841</v>
      </c>
    </row>
    <row r="361" spans="1:37" s="13" customFormat="1" x14ac:dyDescent="0.3">
      <c r="A361" s="118" t="s">
        <v>88</v>
      </c>
      <c r="B361" s="118">
        <v>5</v>
      </c>
      <c r="C361" s="118" t="s">
        <v>9</v>
      </c>
      <c r="D361" s="118">
        <v>70</v>
      </c>
      <c r="E361" s="118" t="s">
        <v>94</v>
      </c>
      <c r="F361" s="118" t="s">
        <v>978</v>
      </c>
      <c r="G361" s="118" t="s">
        <v>9</v>
      </c>
      <c r="H361" s="118" t="s">
        <v>9</v>
      </c>
      <c r="I361" s="118" t="s">
        <v>9</v>
      </c>
      <c r="J361" s="118" t="s">
        <v>24</v>
      </c>
      <c r="K361" s="118" t="s">
        <v>9</v>
      </c>
      <c r="L361" s="118" t="s">
        <v>9</v>
      </c>
      <c r="M361" s="118" t="s">
        <v>89</v>
      </c>
      <c r="N361" s="127">
        <v>9.8000000000000007</v>
      </c>
      <c r="O361" s="118">
        <v>3</v>
      </c>
      <c r="P361" s="118">
        <f t="shared" si="9"/>
        <v>623</v>
      </c>
      <c r="Q361" s="118" t="s">
        <v>1422</v>
      </c>
      <c r="R361" s="118" t="s">
        <v>9</v>
      </c>
      <c r="S361" s="118">
        <f t="shared" si="8"/>
        <v>443</v>
      </c>
      <c r="T361" s="118" t="s">
        <v>17</v>
      </c>
      <c r="U361" s="123">
        <v>16</v>
      </c>
      <c r="V361" s="118" t="s">
        <v>9</v>
      </c>
      <c r="W361" s="118">
        <v>60</v>
      </c>
      <c r="X361" s="118" t="s">
        <v>9</v>
      </c>
      <c r="Y361" s="118" t="s">
        <v>9</v>
      </c>
      <c r="Z361" s="118" t="s">
        <v>9</v>
      </c>
      <c r="AA361" s="118" t="s">
        <v>9</v>
      </c>
      <c r="AB361" s="118" t="s">
        <v>9</v>
      </c>
      <c r="AC361" s="118" t="s">
        <v>969</v>
      </c>
      <c r="AD361" s="118">
        <v>2009</v>
      </c>
      <c r="AE361" s="118" t="s">
        <v>1762</v>
      </c>
      <c r="AF361" s="118" t="s">
        <v>39</v>
      </c>
      <c r="AG361" s="118" t="s">
        <v>459</v>
      </c>
      <c r="AH361" s="118" t="s">
        <v>76</v>
      </c>
      <c r="AI361" s="124" t="str">
        <f t="shared" si="7"/>
        <v>Neal, L.M., 2009</v>
      </c>
      <c r="AJ361" s="145" t="s">
        <v>1417</v>
      </c>
      <c r="AK361" s="145" t="s">
        <v>989</v>
      </c>
    </row>
    <row r="362" spans="1:37" s="17" customFormat="1" x14ac:dyDescent="0.3">
      <c r="A362" s="118" t="s">
        <v>88</v>
      </c>
      <c r="B362" s="118">
        <v>5</v>
      </c>
      <c r="C362" s="118" t="s">
        <v>9</v>
      </c>
      <c r="D362" s="118">
        <v>60</v>
      </c>
      <c r="E362" s="118" t="s">
        <v>86</v>
      </c>
      <c r="F362" s="118" t="s">
        <v>979</v>
      </c>
      <c r="G362" s="118" t="s">
        <v>9</v>
      </c>
      <c r="H362" s="118" t="s">
        <v>9</v>
      </c>
      <c r="I362" s="118" t="s">
        <v>9</v>
      </c>
      <c r="J362" s="118" t="s">
        <v>24</v>
      </c>
      <c r="K362" s="118" t="s">
        <v>9</v>
      </c>
      <c r="L362" s="118" t="s">
        <v>9</v>
      </c>
      <c r="M362" s="118" t="s">
        <v>89</v>
      </c>
      <c r="N362" s="127">
        <v>6</v>
      </c>
      <c r="O362" s="118">
        <v>3</v>
      </c>
      <c r="P362" s="118">
        <f t="shared" si="9"/>
        <v>623</v>
      </c>
      <c r="Q362" s="118" t="s">
        <v>1422</v>
      </c>
      <c r="R362" s="118" t="s">
        <v>9</v>
      </c>
      <c r="S362" s="118">
        <f t="shared" si="8"/>
        <v>443</v>
      </c>
      <c r="T362" s="118" t="s">
        <v>17</v>
      </c>
      <c r="U362" s="123">
        <v>52</v>
      </c>
      <c r="V362" s="118" t="s">
        <v>9</v>
      </c>
      <c r="W362" s="118">
        <v>20</v>
      </c>
      <c r="X362" s="118" t="s">
        <v>9</v>
      </c>
      <c r="Y362" s="118" t="s">
        <v>9</v>
      </c>
      <c r="Z362" s="118" t="s">
        <v>9</v>
      </c>
      <c r="AA362" s="118" t="s">
        <v>9</v>
      </c>
      <c r="AB362" s="118" t="s">
        <v>9</v>
      </c>
      <c r="AC362" s="118" t="s">
        <v>969</v>
      </c>
      <c r="AD362" s="118">
        <v>2009</v>
      </c>
      <c r="AE362" s="118" t="s">
        <v>1762</v>
      </c>
      <c r="AF362" s="118" t="s">
        <v>39</v>
      </c>
      <c r="AG362" s="118" t="s">
        <v>459</v>
      </c>
      <c r="AH362" s="118" t="s">
        <v>76</v>
      </c>
      <c r="AI362" s="124" t="str">
        <f t="shared" si="7"/>
        <v>Neal, L.M., 2009</v>
      </c>
      <c r="AJ362" s="145" t="s">
        <v>1417</v>
      </c>
      <c r="AK362" s="145" t="s">
        <v>990</v>
      </c>
    </row>
    <row r="363" spans="1:37" s="17" customFormat="1" x14ac:dyDescent="0.3">
      <c r="A363" s="118" t="s">
        <v>88</v>
      </c>
      <c r="B363" s="118">
        <v>5</v>
      </c>
      <c r="C363" s="118" t="s">
        <v>9</v>
      </c>
      <c r="D363" s="118">
        <v>45</v>
      </c>
      <c r="E363" s="118" t="s">
        <v>582</v>
      </c>
      <c r="F363" s="118" t="s">
        <v>981</v>
      </c>
      <c r="G363" s="118" t="s">
        <v>9</v>
      </c>
      <c r="H363" s="118" t="s">
        <v>9</v>
      </c>
      <c r="I363" s="118" t="s">
        <v>9</v>
      </c>
      <c r="J363" s="118" t="s">
        <v>24</v>
      </c>
      <c r="K363" s="118" t="s">
        <v>9</v>
      </c>
      <c r="L363" s="118" t="s">
        <v>9</v>
      </c>
      <c r="M363" s="118" t="s">
        <v>89</v>
      </c>
      <c r="N363" s="118" t="s">
        <v>9</v>
      </c>
      <c r="O363" s="118">
        <v>3</v>
      </c>
      <c r="P363" s="118">
        <f t="shared" si="9"/>
        <v>623</v>
      </c>
      <c r="Q363" s="118" t="s">
        <v>1422</v>
      </c>
      <c r="R363" s="118" t="s">
        <v>9</v>
      </c>
      <c r="S363" s="118">
        <f t="shared" si="8"/>
        <v>443</v>
      </c>
      <c r="T363" s="118" t="s">
        <v>17</v>
      </c>
      <c r="U363" s="123">
        <v>31</v>
      </c>
      <c r="V363" s="118" t="s">
        <v>9</v>
      </c>
      <c r="W363" s="118">
        <v>30</v>
      </c>
      <c r="X363" s="118" t="s">
        <v>9</v>
      </c>
      <c r="Y363" s="118" t="s">
        <v>9</v>
      </c>
      <c r="Z363" s="118" t="s">
        <v>9</v>
      </c>
      <c r="AA363" s="118" t="s">
        <v>9</v>
      </c>
      <c r="AB363" s="118" t="s">
        <v>9</v>
      </c>
      <c r="AC363" s="118" t="s">
        <v>969</v>
      </c>
      <c r="AD363" s="118">
        <v>2009</v>
      </c>
      <c r="AE363" s="118" t="s">
        <v>1762</v>
      </c>
      <c r="AF363" s="118" t="s">
        <v>39</v>
      </c>
      <c r="AG363" s="118" t="s">
        <v>459</v>
      </c>
      <c r="AH363" s="118" t="s">
        <v>76</v>
      </c>
      <c r="AI363" s="124" t="str">
        <f t="shared" si="7"/>
        <v>Neal, L.M., 2009</v>
      </c>
      <c r="AJ363" s="145" t="s">
        <v>1417</v>
      </c>
      <c r="AK363" s="145"/>
    </row>
    <row r="364" spans="1:37" s="17" customFormat="1" x14ac:dyDescent="0.3">
      <c r="A364" s="118" t="s">
        <v>88</v>
      </c>
      <c r="B364" s="118">
        <v>5</v>
      </c>
      <c r="C364" s="118" t="s">
        <v>9</v>
      </c>
      <c r="D364" s="118">
        <v>40</v>
      </c>
      <c r="E364" s="118" t="s">
        <v>1414</v>
      </c>
      <c r="F364" s="118" t="s">
        <v>982</v>
      </c>
      <c r="G364" s="118" t="s">
        <v>9</v>
      </c>
      <c r="H364" s="118" t="s">
        <v>9</v>
      </c>
      <c r="I364" s="118" t="s">
        <v>9</v>
      </c>
      <c r="J364" s="118" t="s">
        <v>24</v>
      </c>
      <c r="K364" s="118" t="s">
        <v>9</v>
      </c>
      <c r="L364" s="118" t="s">
        <v>9</v>
      </c>
      <c r="M364" s="118" t="s">
        <v>89</v>
      </c>
      <c r="N364" s="127">
        <v>9.1</v>
      </c>
      <c r="O364" s="118">
        <v>3</v>
      </c>
      <c r="P364" s="118">
        <f t="shared" si="9"/>
        <v>623</v>
      </c>
      <c r="Q364" s="118" t="s">
        <v>1422</v>
      </c>
      <c r="R364" s="118" t="s">
        <v>9</v>
      </c>
      <c r="S364" s="118">
        <f t="shared" si="8"/>
        <v>443</v>
      </c>
      <c r="T364" s="118" t="s">
        <v>17</v>
      </c>
      <c r="U364" s="123">
        <v>5</v>
      </c>
      <c r="V364" s="118" t="s">
        <v>9</v>
      </c>
      <c r="W364" s="118">
        <v>180</v>
      </c>
      <c r="X364" s="118" t="s">
        <v>9</v>
      </c>
      <c r="Y364" s="118" t="s">
        <v>9</v>
      </c>
      <c r="Z364" s="118" t="s">
        <v>9</v>
      </c>
      <c r="AA364" s="118" t="s">
        <v>9</v>
      </c>
      <c r="AB364" s="118" t="s">
        <v>9</v>
      </c>
      <c r="AC364" s="118" t="s">
        <v>969</v>
      </c>
      <c r="AD364" s="118">
        <v>2009</v>
      </c>
      <c r="AE364" s="118" t="s">
        <v>1762</v>
      </c>
      <c r="AF364" s="118" t="s">
        <v>39</v>
      </c>
      <c r="AG364" s="118" t="s">
        <v>459</v>
      </c>
      <c r="AH364" s="118" t="s">
        <v>76</v>
      </c>
      <c r="AI364" s="124" t="str">
        <f t="shared" si="7"/>
        <v>Neal, L.M., 2009</v>
      </c>
      <c r="AJ364" s="145" t="s">
        <v>1417</v>
      </c>
      <c r="AK364" s="145" t="s">
        <v>991</v>
      </c>
    </row>
    <row r="365" spans="1:37" s="17" customFormat="1" x14ac:dyDescent="0.3">
      <c r="A365" s="118" t="s">
        <v>88</v>
      </c>
      <c r="B365" s="118">
        <v>5</v>
      </c>
      <c r="C365" s="118" t="s">
        <v>9</v>
      </c>
      <c r="D365" s="118">
        <v>35</v>
      </c>
      <c r="E365" s="46" t="s">
        <v>15</v>
      </c>
      <c r="F365" s="118" t="s">
        <v>983</v>
      </c>
      <c r="G365" s="118" t="s">
        <v>9</v>
      </c>
      <c r="H365" s="118" t="s">
        <v>9</v>
      </c>
      <c r="I365" s="118" t="s">
        <v>9</v>
      </c>
      <c r="J365" s="118" t="s">
        <v>24</v>
      </c>
      <c r="K365" s="118" t="s">
        <v>9</v>
      </c>
      <c r="L365" s="118" t="s">
        <v>9</v>
      </c>
      <c r="M365" s="118" t="s">
        <v>89</v>
      </c>
      <c r="N365" s="127">
        <v>6.5</v>
      </c>
      <c r="O365" s="118">
        <v>3</v>
      </c>
      <c r="P365" s="118">
        <f t="shared" si="9"/>
        <v>623</v>
      </c>
      <c r="Q365" s="118" t="s">
        <v>1422</v>
      </c>
      <c r="R365" s="118" t="s">
        <v>9</v>
      </c>
      <c r="S365" s="118">
        <f t="shared" si="8"/>
        <v>443</v>
      </c>
      <c r="T365" s="118" t="s">
        <v>17</v>
      </c>
      <c r="U365" s="123">
        <v>20</v>
      </c>
      <c r="V365" s="118" t="s">
        <v>9</v>
      </c>
      <c r="W365" s="118">
        <v>45</v>
      </c>
      <c r="X365" s="118" t="s">
        <v>9</v>
      </c>
      <c r="Y365" s="118" t="s">
        <v>9</v>
      </c>
      <c r="Z365" s="118" t="s">
        <v>9</v>
      </c>
      <c r="AA365" s="118" t="s">
        <v>9</v>
      </c>
      <c r="AB365" s="118" t="s">
        <v>9</v>
      </c>
      <c r="AC365" s="118" t="s">
        <v>969</v>
      </c>
      <c r="AD365" s="118">
        <v>2009</v>
      </c>
      <c r="AE365" s="118" t="s">
        <v>1762</v>
      </c>
      <c r="AF365" s="118" t="s">
        <v>39</v>
      </c>
      <c r="AG365" s="118" t="s">
        <v>459</v>
      </c>
      <c r="AH365" s="118" t="s">
        <v>76</v>
      </c>
      <c r="AI365" s="124" t="str">
        <f t="shared" si="7"/>
        <v>Neal, L.M., 2009</v>
      </c>
      <c r="AJ365" s="145" t="s">
        <v>1417</v>
      </c>
      <c r="AK365" s="145" t="s">
        <v>992</v>
      </c>
    </row>
    <row r="366" spans="1:37" s="17" customFormat="1" x14ac:dyDescent="0.3">
      <c r="A366" s="118" t="s">
        <v>88</v>
      </c>
      <c r="B366" s="118">
        <v>5</v>
      </c>
      <c r="C366" s="118" t="s">
        <v>9</v>
      </c>
      <c r="D366" s="118">
        <v>35</v>
      </c>
      <c r="E366" s="118" t="s">
        <v>252</v>
      </c>
      <c r="F366" s="118" t="s">
        <v>984</v>
      </c>
      <c r="G366" s="118" t="s">
        <v>9</v>
      </c>
      <c r="H366" s="118" t="s">
        <v>9</v>
      </c>
      <c r="I366" s="118" t="s">
        <v>9</v>
      </c>
      <c r="J366" s="118" t="s">
        <v>24</v>
      </c>
      <c r="K366" s="118" t="s">
        <v>9</v>
      </c>
      <c r="L366" s="118" t="s">
        <v>9</v>
      </c>
      <c r="M366" s="118" t="s">
        <v>89</v>
      </c>
      <c r="N366" s="127">
        <v>4.5</v>
      </c>
      <c r="O366" s="118">
        <v>3</v>
      </c>
      <c r="P366" s="118">
        <f t="shared" si="9"/>
        <v>623</v>
      </c>
      <c r="Q366" s="118" t="s">
        <v>1422</v>
      </c>
      <c r="R366" s="118" t="s">
        <v>9</v>
      </c>
      <c r="S366" s="118">
        <f t="shared" si="8"/>
        <v>443</v>
      </c>
      <c r="T366" s="118" t="s">
        <v>17</v>
      </c>
      <c r="U366" s="123">
        <v>3</v>
      </c>
      <c r="V366" s="118" t="s">
        <v>9</v>
      </c>
      <c r="W366" s="118">
        <v>290</v>
      </c>
      <c r="X366" s="118" t="s">
        <v>9</v>
      </c>
      <c r="Y366" s="118" t="s">
        <v>9</v>
      </c>
      <c r="Z366" s="118" t="s">
        <v>9</v>
      </c>
      <c r="AA366" s="118" t="s">
        <v>9</v>
      </c>
      <c r="AB366" s="118" t="s">
        <v>9</v>
      </c>
      <c r="AC366" s="118" t="s">
        <v>969</v>
      </c>
      <c r="AD366" s="118">
        <v>2009</v>
      </c>
      <c r="AE366" s="118" t="s">
        <v>1762</v>
      </c>
      <c r="AF366" s="118" t="s">
        <v>39</v>
      </c>
      <c r="AG366" s="118" t="s">
        <v>459</v>
      </c>
      <c r="AH366" s="118" t="s">
        <v>76</v>
      </c>
      <c r="AI366" s="124" t="str">
        <f t="shared" si="7"/>
        <v>Neal, L.M., 2009</v>
      </c>
      <c r="AJ366" s="145" t="s">
        <v>1417</v>
      </c>
      <c r="AK366" s="145" t="s">
        <v>993</v>
      </c>
    </row>
    <row r="367" spans="1:37" s="17" customFormat="1" x14ac:dyDescent="0.3">
      <c r="A367" s="118" t="s">
        <v>88</v>
      </c>
      <c r="B367" s="118">
        <v>5</v>
      </c>
      <c r="C367" s="118" t="s">
        <v>9</v>
      </c>
      <c r="D367" s="118">
        <v>35</v>
      </c>
      <c r="E367" s="118" t="s">
        <v>986</v>
      </c>
      <c r="F367" s="118" t="s">
        <v>985</v>
      </c>
      <c r="G367" s="118" t="s">
        <v>9</v>
      </c>
      <c r="H367" s="118" t="s">
        <v>9</v>
      </c>
      <c r="I367" s="118" t="s">
        <v>9</v>
      </c>
      <c r="J367" s="118" t="s">
        <v>24</v>
      </c>
      <c r="K367" s="118" t="s">
        <v>9</v>
      </c>
      <c r="L367" s="118" t="s">
        <v>9</v>
      </c>
      <c r="M367" s="118" t="s">
        <v>89</v>
      </c>
      <c r="N367" s="127">
        <v>9.1999999999999993</v>
      </c>
      <c r="O367" s="118">
        <v>3</v>
      </c>
      <c r="P367" s="118">
        <f t="shared" si="9"/>
        <v>623</v>
      </c>
      <c r="Q367" s="118" t="s">
        <v>1422</v>
      </c>
      <c r="R367" s="118" t="s">
        <v>9</v>
      </c>
      <c r="S367" s="118">
        <f t="shared" si="8"/>
        <v>443</v>
      </c>
      <c r="T367" s="118" t="s">
        <v>17</v>
      </c>
      <c r="U367" s="123">
        <v>0.2</v>
      </c>
      <c r="V367" s="118" t="s">
        <v>9</v>
      </c>
      <c r="W367" s="118">
        <v>4400</v>
      </c>
      <c r="X367" s="118" t="s">
        <v>9</v>
      </c>
      <c r="Y367" s="118" t="s">
        <v>9</v>
      </c>
      <c r="Z367" s="118" t="s">
        <v>9</v>
      </c>
      <c r="AA367" s="118" t="s">
        <v>9</v>
      </c>
      <c r="AB367" s="118" t="s">
        <v>9</v>
      </c>
      <c r="AC367" s="118" t="s">
        <v>969</v>
      </c>
      <c r="AD367" s="118">
        <v>2009</v>
      </c>
      <c r="AE367" s="118" t="s">
        <v>1762</v>
      </c>
      <c r="AF367" s="118" t="s">
        <v>39</v>
      </c>
      <c r="AG367" s="118" t="s">
        <v>459</v>
      </c>
      <c r="AH367" s="118" t="s">
        <v>76</v>
      </c>
      <c r="AI367" s="124" t="str">
        <f t="shared" si="7"/>
        <v>Neal, L.M., 2009</v>
      </c>
      <c r="AJ367" s="145" t="s">
        <v>1417</v>
      </c>
      <c r="AK367" s="145" t="s">
        <v>994</v>
      </c>
    </row>
    <row r="368" spans="1:37" s="17" customFormat="1" x14ac:dyDescent="0.3">
      <c r="A368" s="118" t="s">
        <v>88</v>
      </c>
      <c r="B368" s="118" t="s">
        <v>9</v>
      </c>
      <c r="C368" s="118">
        <v>2.0499999999999998</v>
      </c>
      <c r="D368" s="118" t="s">
        <v>9</v>
      </c>
      <c r="E368" s="118" t="s">
        <v>999</v>
      </c>
      <c r="F368" s="118" t="s">
        <v>809</v>
      </c>
      <c r="G368" s="118" t="s">
        <v>8</v>
      </c>
      <c r="H368" s="118" t="s">
        <v>9</v>
      </c>
      <c r="I368" s="118" t="s">
        <v>9</v>
      </c>
      <c r="J368" s="118" t="s">
        <v>245</v>
      </c>
      <c r="K368" s="118" t="s">
        <v>56</v>
      </c>
      <c r="L368" s="118" t="s">
        <v>9</v>
      </c>
      <c r="M368" s="118" t="s">
        <v>199</v>
      </c>
      <c r="N368" s="118" t="s">
        <v>9</v>
      </c>
      <c r="O368" s="118" t="s">
        <v>9</v>
      </c>
      <c r="P368" s="118" t="s">
        <v>9</v>
      </c>
      <c r="Q368" s="118" t="s">
        <v>1422</v>
      </c>
      <c r="R368" s="118" t="s">
        <v>9</v>
      </c>
      <c r="S368" s="118">
        <v>393</v>
      </c>
      <c r="T368" s="118" t="s">
        <v>29</v>
      </c>
      <c r="U368" s="123" t="s">
        <v>9</v>
      </c>
      <c r="V368" s="118" t="s">
        <v>9</v>
      </c>
      <c r="W368" s="118" t="s">
        <v>9</v>
      </c>
      <c r="X368" s="118" t="s">
        <v>9</v>
      </c>
      <c r="Y368" s="118" t="s">
        <v>9</v>
      </c>
      <c r="Z368" s="118" t="s">
        <v>9</v>
      </c>
      <c r="AA368" s="118">
        <v>28</v>
      </c>
      <c r="AB368" s="118">
        <v>9</v>
      </c>
      <c r="AC368" s="118" t="s">
        <v>8</v>
      </c>
      <c r="AD368" s="145">
        <v>2009</v>
      </c>
      <c r="AE368" s="145" t="s">
        <v>1763</v>
      </c>
      <c r="AF368" s="145" t="s">
        <v>80</v>
      </c>
      <c r="AG368" s="145" t="s">
        <v>426</v>
      </c>
      <c r="AH368" s="145" t="s">
        <v>179</v>
      </c>
      <c r="AI368" s="124" t="str">
        <f t="shared" si="7"/>
        <v>Pellegrini, R., 2009</v>
      </c>
      <c r="AJ368" s="145" t="s">
        <v>1934</v>
      </c>
      <c r="AK368" s="145"/>
    </row>
    <row r="369" spans="1:37" s="17" customFormat="1" x14ac:dyDescent="0.3">
      <c r="A369" s="118" t="s">
        <v>88</v>
      </c>
      <c r="B369" s="118" t="s">
        <v>9</v>
      </c>
      <c r="C369" s="118">
        <v>2.0499999999999998</v>
      </c>
      <c r="D369" s="118" t="s">
        <v>9</v>
      </c>
      <c r="E369" s="118" t="s">
        <v>999</v>
      </c>
      <c r="F369" s="118" t="s">
        <v>809</v>
      </c>
      <c r="G369" s="118" t="s">
        <v>8</v>
      </c>
      <c r="H369" s="118" t="s">
        <v>9</v>
      </c>
      <c r="I369" s="118" t="s">
        <v>9</v>
      </c>
      <c r="J369" s="118" t="s">
        <v>245</v>
      </c>
      <c r="K369" s="118" t="s">
        <v>56</v>
      </c>
      <c r="L369" s="118" t="s">
        <v>9</v>
      </c>
      <c r="M369" s="118" t="s">
        <v>199</v>
      </c>
      <c r="N369" s="118" t="s">
        <v>9</v>
      </c>
      <c r="O369" s="118" t="s">
        <v>9</v>
      </c>
      <c r="P369" s="118" t="s">
        <v>9</v>
      </c>
      <c r="Q369" s="118" t="s">
        <v>1422</v>
      </c>
      <c r="R369" s="118" t="s">
        <v>9</v>
      </c>
      <c r="S369" s="118">
        <v>673</v>
      </c>
      <c r="T369" s="118" t="s">
        <v>29</v>
      </c>
      <c r="U369" s="123" t="s">
        <v>9</v>
      </c>
      <c r="V369" s="118" t="s">
        <v>9</v>
      </c>
      <c r="W369" s="118" t="s">
        <v>9</v>
      </c>
      <c r="X369" s="118" t="s">
        <v>9</v>
      </c>
      <c r="Y369" s="118" t="s">
        <v>9</v>
      </c>
      <c r="Z369" s="118" t="s">
        <v>9</v>
      </c>
      <c r="AA369" s="118">
        <v>28</v>
      </c>
      <c r="AB369" s="118">
        <v>9</v>
      </c>
      <c r="AC369" s="118" t="s">
        <v>8</v>
      </c>
      <c r="AD369" s="145">
        <v>2009</v>
      </c>
      <c r="AE369" s="145" t="s">
        <v>1763</v>
      </c>
      <c r="AF369" s="145" t="s">
        <v>80</v>
      </c>
      <c r="AG369" s="145" t="s">
        <v>426</v>
      </c>
      <c r="AH369" s="145" t="s">
        <v>179</v>
      </c>
      <c r="AI369" s="124" t="str">
        <f t="shared" si="7"/>
        <v>Pellegrini, R., 2009</v>
      </c>
      <c r="AJ369" s="145" t="s">
        <v>1934</v>
      </c>
      <c r="AK369" s="145"/>
    </row>
    <row r="370" spans="1:37" s="17" customFormat="1" x14ac:dyDescent="0.3">
      <c r="A370" s="118" t="s">
        <v>88</v>
      </c>
      <c r="B370" s="118" t="s">
        <v>9</v>
      </c>
      <c r="C370" s="118">
        <v>2.0499999999999998</v>
      </c>
      <c r="D370" s="118" t="s">
        <v>9</v>
      </c>
      <c r="E370" s="118" t="s">
        <v>999</v>
      </c>
      <c r="F370" s="118" t="s">
        <v>809</v>
      </c>
      <c r="G370" s="118" t="s">
        <v>8</v>
      </c>
      <c r="H370" s="118" t="s">
        <v>9</v>
      </c>
      <c r="I370" s="118" t="s">
        <v>9</v>
      </c>
      <c r="J370" s="118" t="s">
        <v>245</v>
      </c>
      <c r="K370" s="118" t="s">
        <v>56</v>
      </c>
      <c r="L370" s="118" t="s">
        <v>9</v>
      </c>
      <c r="M370" s="118" t="s">
        <v>199</v>
      </c>
      <c r="N370" s="118" t="s">
        <v>9</v>
      </c>
      <c r="O370" s="118" t="s">
        <v>9</v>
      </c>
      <c r="P370" s="118" t="s">
        <v>9</v>
      </c>
      <c r="Q370" s="118" t="s">
        <v>1422</v>
      </c>
      <c r="R370" s="118" t="s">
        <v>9</v>
      </c>
      <c r="S370" s="118">
        <v>823</v>
      </c>
      <c r="T370" s="118" t="s">
        <v>29</v>
      </c>
      <c r="U370" s="123" t="s">
        <v>9</v>
      </c>
      <c r="V370" s="118" t="s">
        <v>9</v>
      </c>
      <c r="W370" s="118" t="s">
        <v>9</v>
      </c>
      <c r="X370" s="118" t="s">
        <v>9</v>
      </c>
      <c r="Y370" s="118" t="s">
        <v>9</v>
      </c>
      <c r="Z370" s="118" t="s">
        <v>9</v>
      </c>
      <c r="AA370" s="118">
        <v>30</v>
      </c>
      <c r="AB370" s="118">
        <v>15</v>
      </c>
      <c r="AC370" s="118" t="s">
        <v>8</v>
      </c>
      <c r="AD370" s="145">
        <v>2009</v>
      </c>
      <c r="AE370" s="145" t="s">
        <v>1763</v>
      </c>
      <c r="AF370" s="145" t="s">
        <v>80</v>
      </c>
      <c r="AG370" s="145" t="s">
        <v>426</v>
      </c>
      <c r="AH370" s="145" t="s">
        <v>425</v>
      </c>
      <c r="AI370" s="124" t="str">
        <f t="shared" si="7"/>
        <v>Pellegrini, R., 2009</v>
      </c>
      <c r="AJ370" s="145" t="s">
        <v>1934</v>
      </c>
      <c r="AK370" s="145"/>
    </row>
    <row r="371" spans="1:37" s="17" customFormat="1" x14ac:dyDescent="0.3">
      <c r="A371" s="118" t="s">
        <v>14</v>
      </c>
      <c r="B371" s="118" t="s">
        <v>9</v>
      </c>
      <c r="C371" s="118">
        <v>2.0499999999999998</v>
      </c>
      <c r="D371" s="118" t="s">
        <v>9</v>
      </c>
      <c r="E371" s="118" t="s">
        <v>999</v>
      </c>
      <c r="F371" s="118" t="s">
        <v>809</v>
      </c>
      <c r="G371" s="118" t="s">
        <v>810</v>
      </c>
      <c r="H371" s="118" t="s">
        <v>9</v>
      </c>
      <c r="I371" s="118" t="s">
        <v>9</v>
      </c>
      <c r="J371" s="118" t="s">
        <v>245</v>
      </c>
      <c r="K371" s="118" t="s">
        <v>56</v>
      </c>
      <c r="L371" s="118" t="s">
        <v>9</v>
      </c>
      <c r="M371" s="118" t="s">
        <v>199</v>
      </c>
      <c r="N371" s="118" t="s">
        <v>9</v>
      </c>
      <c r="O371" s="118" t="s">
        <v>9</v>
      </c>
      <c r="P371" s="118" t="s">
        <v>9</v>
      </c>
      <c r="Q371" s="118" t="s">
        <v>1422</v>
      </c>
      <c r="R371" s="118" t="s">
        <v>9</v>
      </c>
      <c r="S371" s="118">
        <v>393</v>
      </c>
      <c r="T371" s="118" t="s">
        <v>29</v>
      </c>
      <c r="U371" s="123" t="s">
        <v>9</v>
      </c>
      <c r="V371" s="118" t="s">
        <v>9</v>
      </c>
      <c r="W371" s="118" t="s">
        <v>9</v>
      </c>
      <c r="X371" s="118" t="s">
        <v>9</v>
      </c>
      <c r="Y371" s="118" t="s">
        <v>9</v>
      </c>
      <c r="Z371" s="118" t="s">
        <v>9</v>
      </c>
      <c r="AA371" s="118">
        <v>30</v>
      </c>
      <c r="AB371" s="118">
        <v>8</v>
      </c>
      <c r="AC371" s="118" t="s">
        <v>8</v>
      </c>
      <c r="AD371" s="145">
        <v>2009</v>
      </c>
      <c r="AE371" s="145" t="s">
        <v>1763</v>
      </c>
      <c r="AF371" s="145" t="s">
        <v>80</v>
      </c>
      <c r="AG371" s="145" t="s">
        <v>426</v>
      </c>
      <c r="AH371" s="145" t="s">
        <v>425</v>
      </c>
      <c r="AI371" s="124" t="str">
        <f t="shared" si="7"/>
        <v>Pellegrini, R., 2009</v>
      </c>
      <c r="AJ371" s="146"/>
      <c r="AK371" s="145"/>
    </row>
    <row r="372" spans="1:37" s="17" customFormat="1" x14ac:dyDescent="0.3">
      <c r="A372" s="118" t="s">
        <v>14</v>
      </c>
      <c r="B372" s="118" t="s">
        <v>9</v>
      </c>
      <c r="C372" s="118">
        <v>2.0499999999999998</v>
      </c>
      <c r="D372" s="118" t="s">
        <v>9</v>
      </c>
      <c r="E372" s="118" t="s">
        <v>999</v>
      </c>
      <c r="F372" s="118" t="s">
        <v>809</v>
      </c>
      <c r="G372" s="118" t="s">
        <v>810</v>
      </c>
      <c r="H372" s="118" t="s">
        <v>9</v>
      </c>
      <c r="I372" s="118" t="s">
        <v>9</v>
      </c>
      <c r="J372" s="118" t="s">
        <v>245</v>
      </c>
      <c r="K372" s="118" t="s">
        <v>56</v>
      </c>
      <c r="L372" s="118" t="s">
        <v>9</v>
      </c>
      <c r="M372" s="118" t="s">
        <v>199</v>
      </c>
      <c r="N372" s="118" t="s">
        <v>9</v>
      </c>
      <c r="O372" s="118" t="s">
        <v>9</v>
      </c>
      <c r="P372" s="118" t="s">
        <v>9</v>
      </c>
      <c r="Q372" s="118" t="s">
        <v>1422</v>
      </c>
      <c r="R372" s="118" t="s">
        <v>9</v>
      </c>
      <c r="S372" s="118">
        <v>673</v>
      </c>
      <c r="T372" s="118" t="s">
        <v>29</v>
      </c>
      <c r="U372" s="123" t="s">
        <v>9</v>
      </c>
      <c r="V372" s="118" t="s">
        <v>9</v>
      </c>
      <c r="W372" s="118" t="s">
        <v>9</v>
      </c>
      <c r="X372" s="118" t="s">
        <v>9</v>
      </c>
      <c r="Y372" s="118" t="s">
        <v>9</v>
      </c>
      <c r="Z372" s="118" t="s">
        <v>9</v>
      </c>
      <c r="AA372" s="118">
        <v>32</v>
      </c>
      <c r="AB372" s="118">
        <v>10</v>
      </c>
      <c r="AC372" s="118" t="s">
        <v>8</v>
      </c>
      <c r="AD372" s="145">
        <v>2009</v>
      </c>
      <c r="AE372" s="145" t="s">
        <v>1763</v>
      </c>
      <c r="AF372" s="145" t="s">
        <v>80</v>
      </c>
      <c r="AG372" s="145" t="s">
        <v>426</v>
      </c>
      <c r="AH372" s="145" t="s">
        <v>425</v>
      </c>
      <c r="AI372" s="124" t="str">
        <f t="shared" si="7"/>
        <v>Pellegrini, R., 2009</v>
      </c>
      <c r="AJ372" s="146"/>
      <c r="AK372" s="145"/>
    </row>
    <row r="373" spans="1:37" s="17" customFormat="1" x14ac:dyDescent="0.3">
      <c r="A373" s="118" t="s">
        <v>14</v>
      </c>
      <c r="B373" s="118" t="s">
        <v>9</v>
      </c>
      <c r="C373" s="118">
        <v>2.0499999999999998</v>
      </c>
      <c r="D373" s="118" t="s">
        <v>9</v>
      </c>
      <c r="E373" s="118" t="s">
        <v>999</v>
      </c>
      <c r="F373" s="118" t="s">
        <v>809</v>
      </c>
      <c r="G373" s="118" t="s">
        <v>810</v>
      </c>
      <c r="H373" s="118" t="s">
        <v>9</v>
      </c>
      <c r="I373" s="118" t="s">
        <v>9</v>
      </c>
      <c r="J373" s="118" t="s">
        <v>245</v>
      </c>
      <c r="K373" s="118" t="s">
        <v>56</v>
      </c>
      <c r="L373" s="118" t="s">
        <v>9</v>
      </c>
      <c r="M373" s="118" t="s">
        <v>199</v>
      </c>
      <c r="N373" s="118" t="s">
        <v>9</v>
      </c>
      <c r="O373" s="118" t="s">
        <v>9</v>
      </c>
      <c r="P373" s="118" t="s">
        <v>9</v>
      </c>
      <c r="Q373" s="118" t="s">
        <v>1422</v>
      </c>
      <c r="R373" s="118" t="s">
        <v>9</v>
      </c>
      <c r="S373" s="118">
        <v>823</v>
      </c>
      <c r="T373" s="118" t="s">
        <v>29</v>
      </c>
      <c r="U373" s="123" t="s">
        <v>9</v>
      </c>
      <c r="V373" s="118" t="s">
        <v>9</v>
      </c>
      <c r="W373" s="118" t="s">
        <v>9</v>
      </c>
      <c r="X373" s="118" t="s">
        <v>9</v>
      </c>
      <c r="Y373" s="118" t="s">
        <v>9</v>
      </c>
      <c r="Z373" s="118" t="s">
        <v>9</v>
      </c>
      <c r="AA373" s="118">
        <v>36</v>
      </c>
      <c r="AB373" s="118">
        <v>15</v>
      </c>
      <c r="AC373" s="118" t="s">
        <v>8</v>
      </c>
      <c r="AD373" s="145">
        <v>2009</v>
      </c>
      <c r="AE373" s="145" t="s">
        <v>1763</v>
      </c>
      <c r="AF373" s="145" t="s">
        <v>80</v>
      </c>
      <c r="AG373" s="145" t="s">
        <v>426</v>
      </c>
      <c r="AH373" s="145" t="s">
        <v>425</v>
      </c>
      <c r="AI373" s="124" t="str">
        <f t="shared" si="7"/>
        <v>Pellegrini, R., 2009</v>
      </c>
      <c r="AJ373" s="146"/>
      <c r="AK373" s="145"/>
    </row>
    <row r="374" spans="1:37" s="13" customFormat="1" x14ac:dyDescent="0.3">
      <c r="A374" s="118" t="s">
        <v>14</v>
      </c>
      <c r="B374" s="118" t="s">
        <v>9</v>
      </c>
      <c r="C374" s="118">
        <v>2.0499999999999998</v>
      </c>
      <c r="D374" s="118" t="s">
        <v>9</v>
      </c>
      <c r="E374" s="118" t="s">
        <v>999</v>
      </c>
      <c r="F374" s="118" t="s">
        <v>809</v>
      </c>
      <c r="G374" s="118" t="s">
        <v>811</v>
      </c>
      <c r="H374" s="118" t="s">
        <v>9</v>
      </c>
      <c r="I374" s="118" t="s">
        <v>9</v>
      </c>
      <c r="J374" s="118" t="s">
        <v>245</v>
      </c>
      <c r="K374" s="118" t="s">
        <v>56</v>
      </c>
      <c r="L374" s="118" t="s">
        <v>9</v>
      </c>
      <c r="M374" s="118" t="s">
        <v>199</v>
      </c>
      <c r="N374" s="118" t="s">
        <v>9</v>
      </c>
      <c r="O374" s="118" t="s">
        <v>9</v>
      </c>
      <c r="P374" s="118" t="s">
        <v>9</v>
      </c>
      <c r="Q374" s="118" t="s">
        <v>1422</v>
      </c>
      <c r="R374" s="118" t="s">
        <v>9</v>
      </c>
      <c r="S374" s="118">
        <v>393</v>
      </c>
      <c r="T374" s="118" t="s">
        <v>29</v>
      </c>
      <c r="U374" s="123" t="s">
        <v>9</v>
      </c>
      <c r="V374" s="118" t="s">
        <v>9</v>
      </c>
      <c r="W374" s="118" t="s">
        <v>9</v>
      </c>
      <c r="X374" s="118" t="s">
        <v>9</v>
      </c>
      <c r="Y374" s="118" t="s">
        <v>9</v>
      </c>
      <c r="Z374" s="118" t="s">
        <v>9</v>
      </c>
      <c r="AA374" s="118">
        <v>27</v>
      </c>
      <c r="AB374" s="118">
        <v>6</v>
      </c>
      <c r="AC374" s="118" t="s">
        <v>8</v>
      </c>
      <c r="AD374" s="145">
        <v>2009</v>
      </c>
      <c r="AE374" s="145" t="s">
        <v>1763</v>
      </c>
      <c r="AF374" s="145" t="s">
        <v>80</v>
      </c>
      <c r="AG374" s="145" t="s">
        <v>426</v>
      </c>
      <c r="AH374" s="145" t="s">
        <v>425</v>
      </c>
      <c r="AI374" s="124" t="str">
        <f t="shared" si="7"/>
        <v>Pellegrini, R., 2009</v>
      </c>
      <c r="AJ374" s="146"/>
      <c r="AK374" s="145"/>
    </row>
    <row r="375" spans="1:37" s="13" customFormat="1" x14ac:dyDescent="0.3">
      <c r="A375" s="118" t="s">
        <v>14</v>
      </c>
      <c r="B375" s="118" t="s">
        <v>9</v>
      </c>
      <c r="C375" s="118">
        <v>2.0499999999999998</v>
      </c>
      <c r="D375" s="118" t="s">
        <v>9</v>
      </c>
      <c r="E375" s="118" t="s">
        <v>999</v>
      </c>
      <c r="F375" s="118" t="s">
        <v>809</v>
      </c>
      <c r="G375" s="118" t="s">
        <v>811</v>
      </c>
      <c r="H375" s="118" t="s">
        <v>9</v>
      </c>
      <c r="I375" s="118" t="s">
        <v>9</v>
      </c>
      <c r="J375" s="118" t="s">
        <v>245</v>
      </c>
      <c r="K375" s="118" t="s">
        <v>56</v>
      </c>
      <c r="L375" s="118" t="s">
        <v>9</v>
      </c>
      <c r="M375" s="118" t="s">
        <v>199</v>
      </c>
      <c r="N375" s="118" t="s">
        <v>9</v>
      </c>
      <c r="O375" s="118" t="s">
        <v>9</v>
      </c>
      <c r="P375" s="118" t="s">
        <v>9</v>
      </c>
      <c r="Q375" s="118" t="s">
        <v>1422</v>
      </c>
      <c r="R375" s="118" t="s">
        <v>9</v>
      </c>
      <c r="S375" s="118">
        <v>673</v>
      </c>
      <c r="T375" s="118" t="s">
        <v>29</v>
      </c>
      <c r="U375" s="123" t="s">
        <v>9</v>
      </c>
      <c r="V375" s="118" t="s">
        <v>9</v>
      </c>
      <c r="W375" s="118" t="s">
        <v>9</v>
      </c>
      <c r="X375" s="118" t="s">
        <v>9</v>
      </c>
      <c r="Y375" s="118" t="s">
        <v>9</v>
      </c>
      <c r="Z375" s="118" t="s">
        <v>9</v>
      </c>
      <c r="AA375" s="118">
        <v>33</v>
      </c>
      <c r="AB375" s="118">
        <v>13</v>
      </c>
      <c r="AC375" s="118" t="s">
        <v>8</v>
      </c>
      <c r="AD375" s="145">
        <v>2009</v>
      </c>
      <c r="AE375" s="145" t="s">
        <v>1763</v>
      </c>
      <c r="AF375" s="145" t="s">
        <v>80</v>
      </c>
      <c r="AG375" s="145" t="s">
        <v>426</v>
      </c>
      <c r="AH375" s="145" t="s">
        <v>425</v>
      </c>
      <c r="AI375" s="124" t="str">
        <f t="shared" si="7"/>
        <v>Pellegrini, R., 2009</v>
      </c>
      <c r="AJ375" s="146"/>
      <c r="AK375" s="145"/>
    </row>
    <row r="376" spans="1:37" s="13" customFormat="1" x14ac:dyDescent="0.3">
      <c r="A376" s="118" t="s">
        <v>14</v>
      </c>
      <c r="B376" s="118" t="s">
        <v>9</v>
      </c>
      <c r="C376" s="118">
        <v>2.0499999999999998</v>
      </c>
      <c r="D376" s="118" t="s">
        <v>9</v>
      </c>
      <c r="E376" s="118" t="s">
        <v>999</v>
      </c>
      <c r="F376" s="118" t="s">
        <v>809</v>
      </c>
      <c r="G376" s="118" t="s">
        <v>811</v>
      </c>
      <c r="H376" s="118" t="s">
        <v>9</v>
      </c>
      <c r="I376" s="118" t="s">
        <v>9</v>
      </c>
      <c r="J376" s="118" t="s">
        <v>245</v>
      </c>
      <c r="K376" s="118" t="s">
        <v>56</v>
      </c>
      <c r="L376" s="118" t="s">
        <v>9</v>
      </c>
      <c r="M376" s="118" t="s">
        <v>199</v>
      </c>
      <c r="N376" s="118" t="s">
        <v>9</v>
      </c>
      <c r="O376" s="118" t="s">
        <v>9</v>
      </c>
      <c r="P376" s="118" t="s">
        <v>9</v>
      </c>
      <c r="Q376" s="118" t="s">
        <v>1422</v>
      </c>
      <c r="R376" s="118" t="s">
        <v>9</v>
      </c>
      <c r="S376" s="118">
        <v>823</v>
      </c>
      <c r="T376" s="118" t="s">
        <v>29</v>
      </c>
      <c r="U376" s="123" t="s">
        <v>9</v>
      </c>
      <c r="V376" s="118" t="s">
        <v>9</v>
      </c>
      <c r="W376" s="118" t="s">
        <v>9</v>
      </c>
      <c r="X376" s="118" t="s">
        <v>9</v>
      </c>
      <c r="Y376" s="118" t="s">
        <v>9</v>
      </c>
      <c r="Z376" s="118" t="s">
        <v>9</v>
      </c>
      <c r="AA376" s="118">
        <v>37</v>
      </c>
      <c r="AB376" s="118">
        <v>14</v>
      </c>
      <c r="AC376" s="118" t="s">
        <v>8</v>
      </c>
      <c r="AD376" s="145">
        <v>2009</v>
      </c>
      <c r="AE376" s="145" t="s">
        <v>1763</v>
      </c>
      <c r="AF376" s="145" t="s">
        <v>80</v>
      </c>
      <c r="AG376" s="145" t="s">
        <v>426</v>
      </c>
      <c r="AH376" s="145" t="s">
        <v>425</v>
      </c>
      <c r="AI376" s="124" t="str">
        <f t="shared" si="7"/>
        <v>Pellegrini, R., 2009</v>
      </c>
      <c r="AJ376" s="146"/>
      <c r="AK376" s="145"/>
    </row>
    <row r="377" spans="1:37" s="13" customFormat="1" ht="41.4" x14ac:dyDescent="0.3">
      <c r="A377" s="118" t="s">
        <v>6</v>
      </c>
      <c r="B377" s="118">
        <v>6</v>
      </c>
      <c r="C377" s="145" t="s">
        <v>9</v>
      </c>
      <c r="D377" s="118">
        <v>315</v>
      </c>
      <c r="E377" s="118" t="s">
        <v>7</v>
      </c>
      <c r="F377" s="118" t="s">
        <v>807</v>
      </c>
      <c r="G377" s="118" t="s">
        <v>1172</v>
      </c>
      <c r="H377" s="118" t="s">
        <v>9</v>
      </c>
      <c r="I377" s="118" t="s">
        <v>9</v>
      </c>
      <c r="J377" s="118" t="s">
        <v>303</v>
      </c>
      <c r="K377" s="118" t="s">
        <v>763</v>
      </c>
      <c r="L377" s="118" t="s">
        <v>9</v>
      </c>
      <c r="M377" s="118" t="s">
        <v>199</v>
      </c>
      <c r="N377" s="118" t="s">
        <v>9</v>
      </c>
      <c r="O377" s="118" t="s">
        <v>8</v>
      </c>
      <c r="P377" s="118" t="s">
        <v>8</v>
      </c>
      <c r="Q377" s="118" t="s">
        <v>8</v>
      </c>
      <c r="R377" s="118" t="s">
        <v>8</v>
      </c>
      <c r="S377" s="118" t="s">
        <v>8</v>
      </c>
      <c r="T377" s="118" t="s">
        <v>29</v>
      </c>
      <c r="U377" s="123" t="s">
        <v>9</v>
      </c>
      <c r="V377" s="118" t="s">
        <v>9</v>
      </c>
      <c r="W377" s="118" t="s">
        <v>9</v>
      </c>
      <c r="X377" s="118" t="s">
        <v>9</v>
      </c>
      <c r="Y377" s="118" t="s">
        <v>9</v>
      </c>
      <c r="Z377" s="118" t="s">
        <v>9</v>
      </c>
      <c r="AA377" s="118">
        <v>20</v>
      </c>
      <c r="AB377" s="118" t="s">
        <v>9</v>
      </c>
      <c r="AC377" s="118" t="s">
        <v>424</v>
      </c>
      <c r="AD377" s="118">
        <v>2009</v>
      </c>
      <c r="AE377" s="118" t="s">
        <v>806</v>
      </c>
      <c r="AF377" s="118" t="s">
        <v>80</v>
      </c>
      <c r="AG377" s="118" t="s">
        <v>423</v>
      </c>
      <c r="AH377" s="118" t="s">
        <v>32</v>
      </c>
      <c r="AI377" s="124" t="str">
        <f t="shared" si="7"/>
        <v>Martra, G., 2009</v>
      </c>
      <c r="AJ377" s="125"/>
      <c r="AK377" s="145"/>
    </row>
    <row r="378" spans="1:37" s="58" customFormat="1" ht="41.4" x14ac:dyDescent="0.3">
      <c r="A378" s="118" t="s">
        <v>6</v>
      </c>
      <c r="B378" s="118">
        <v>6</v>
      </c>
      <c r="C378" s="145" t="s">
        <v>9</v>
      </c>
      <c r="D378" s="118">
        <v>315</v>
      </c>
      <c r="E378" s="118" t="s">
        <v>7</v>
      </c>
      <c r="F378" s="118" t="s">
        <v>807</v>
      </c>
      <c r="G378" s="118" t="s">
        <v>1172</v>
      </c>
      <c r="H378" s="118" t="s">
        <v>9</v>
      </c>
      <c r="I378" s="118" t="s">
        <v>9</v>
      </c>
      <c r="J378" s="118" t="s">
        <v>303</v>
      </c>
      <c r="K378" s="118" t="s">
        <v>763</v>
      </c>
      <c r="L378" s="118" t="s">
        <v>9</v>
      </c>
      <c r="M378" s="118" t="s">
        <v>199</v>
      </c>
      <c r="N378" s="118" t="s">
        <v>9</v>
      </c>
      <c r="O378" s="118">
        <v>16</v>
      </c>
      <c r="P378" s="118">
        <f>400+273</f>
        <v>673</v>
      </c>
      <c r="Q378" s="118" t="s">
        <v>8</v>
      </c>
      <c r="R378" s="118" t="s">
        <v>8</v>
      </c>
      <c r="S378" s="118" t="s">
        <v>8</v>
      </c>
      <c r="T378" s="118" t="s">
        <v>29</v>
      </c>
      <c r="U378" s="123" t="s">
        <v>9</v>
      </c>
      <c r="V378" s="118" t="s">
        <v>9</v>
      </c>
      <c r="W378" s="118" t="s">
        <v>9</v>
      </c>
      <c r="X378" s="118" t="s">
        <v>9</v>
      </c>
      <c r="Y378" s="118" t="s">
        <v>9</v>
      </c>
      <c r="Z378" s="118" t="s">
        <v>9</v>
      </c>
      <c r="AA378" s="118">
        <v>40</v>
      </c>
      <c r="AB378" s="118" t="s">
        <v>9</v>
      </c>
      <c r="AC378" s="118" t="s">
        <v>424</v>
      </c>
      <c r="AD378" s="118">
        <v>2009</v>
      </c>
      <c r="AE378" s="118" t="s">
        <v>806</v>
      </c>
      <c r="AF378" s="118" t="s">
        <v>80</v>
      </c>
      <c r="AG378" s="118" t="s">
        <v>423</v>
      </c>
      <c r="AH378" s="118" t="s">
        <v>32</v>
      </c>
      <c r="AI378" s="124" t="str">
        <f t="shared" si="7"/>
        <v>Martra, G., 2009</v>
      </c>
      <c r="AJ378" s="125"/>
      <c r="AK378" s="145"/>
    </row>
    <row r="379" spans="1:37" s="17" customFormat="1" ht="41.4" x14ac:dyDescent="0.3">
      <c r="A379" s="118" t="s">
        <v>6</v>
      </c>
      <c r="B379" s="118">
        <v>6</v>
      </c>
      <c r="C379" s="145" t="s">
        <v>9</v>
      </c>
      <c r="D379" s="118">
        <v>315</v>
      </c>
      <c r="E379" s="118" t="s">
        <v>7</v>
      </c>
      <c r="F379" s="118" t="s">
        <v>807</v>
      </c>
      <c r="G379" s="118" t="s">
        <v>1172</v>
      </c>
      <c r="H379" s="118" t="s">
        <v>9</v>
      </c>
      <c r="I379" s="118" t="s">
        <v>9</v>
      </c>
      <c r="J379" s="118" t="s">
        <v>303</v>
      </c>
      <c r="K379" s="118" t="s">
        <v>763</v>
      </c>
      <c r="L379" s="118" t="s">
        <v>9</v>
      </c>
      <c r="M379" s="118" t="s">
        <v>199</v>
      </c>
      <c r="N379" s="118" t="s">
        <v>9</v>
      </c>
      <c r="O379" s="118">
        <v>16</v>
      </c>
      <c r="P379" s="118">
        <f>500+273</f>
        <v>773</v>
      </c>
      <c r="Q379" s="118" t="s">
        <v>8</v>
      </c>
      <c r="R379" s="118" t="s">
        <v>8</v>
      </c>
      <c r="S379" s="118" t="s">
        <v>8</v>
      </c>
      <c r="T379" s="118" t="s">
        <v>29</v>
      </c>
      <c r="U379" s="123" t="s">
        <v>9</v>
      </c>
      <c r="V379" s="118" t="s">
        <v>9</v>
      </c>
      <c r="W379" s="118" t="s">
        <v>9</v>
      </c>
      <c r="X379" s="118" t="s">
        <v>9</v>
      </c>
      <c r="Y379" s="118" t="s">
        <v>9</v>
      </c>
      <c r="Z379" s="118" t="s">
        <v>9</v>
      </c>
      <c r="AA379" s="118">
        <v>58</v>
      </c>
      <c r="AB379" s="118" t="s">
        <v>9</v>
      </c>
      <c r="AC379" s="118" t="s">
        <v>424</v>
      </c>
      <c r="AD379" s="118">
        <v>2009</v>
      </c>
      <c r="AE379" s="118" t="s">
        <v>806</v>
      </c>
      <c r="AF379" s="118" t="s">
        <v>80</v>
      </c>
      <c r="AG379" s="118" t="s">
        <v>423</v>
      </c>
      <c r="AH379" s="118" t="s">
        <v>32</v>
      </c>
      <c r="AI379" s="124" t="str">
        <f t="shared" si="7"/>
        <v>Martra, G., 2009</v>
      </c>
      <c r="AJ379" s="125"/>
      <c r="AK379" s="145"/>
    </row>
    <row r="380" spans="1:37" s="17" customFormat="1" ht="41.4" x14ac:dyDescent="0.3">
      <c r="A380" s="118" t="s">
        <v>6</v>
      </c>
      <c r="B380" s="118">
        <v>6</v>
      </c>
      <c r="C380" s="145" t="s">
        <v>9</v>
      </c>
      <c r="D380" s="118">
        <v>315</v>
      </c>
      <c r="E380" s="118" t="s">
        <v>7</v>
      </c>
      <c r="F380" s="118" t="s">
        <v>807</v>
      </c>
      <c r="G380" s="118" t="s">
        <v>1172</v>
      </c>
      <c r="H380" s="118" t="s">
        <v>9</v>
      </c>
      <c r="I380" s="118" t="s">
        <v>9</v>
      </c>
      <c r="J380" s="118" t="s">
        <v>303</v>
      </c>
      <c r="K380" s="118" t="s">
        <v>763</v>
      </c>
      <c r="L380" s="118" t="s">
        <v>9</v>
      </c>
      <c r="M380" s="118" t="s">
        <v>199</v>
      </c>
      <c r="N380" s="118" t="s">
        <v>9</v>
      </c>
      <c r="O380" s="118">
        <v>16</v>
      </c>
      <c r="P380" s="118">
        <f>600+273</f>
        <v>873</v>
      </c>
      <c r="Q380" s="118" t="s">
        <v>8</v>
      </c>
      <c r="R380" s="118" t="s">
        <v>8</v>
      </c>
      <c r="S380" s="118" t="s">
        <v>8</v>
      </c>
      <c r="T380" s="118" t="s">
        <v>29</v>
      </c>
      <c r="U380" s="123" t="s">
        <v>9</v>
      </c>
      <c r="V380" s="118" t="s">
        <v>9</v>
      </c>
      <c r="W380" s="118" t="s">
        <v>9</v>
      </c>
      <c r="X380" s="118" t="s">
        <v>9</v>
      </c>
      <c r="Y380" s="118" t="s">
        <v>9</v>
      </c>
      <c r="Z380" s="118" t="s">
        <v>9</v>
      </c>
      <c r="AA380" s="118">
        <v>63</v>
      </c>
      <c r="AB380" s="118" t="s">
        <v>9</v>
      </c>
      <c r="AC380" s="118" t="s">
        <v>424</v>
      </c>
      <c r="AD380" s="118">
        <v>2009</v>
      </c>
      <c r="AE380" s="118" t="s">
        <v>806</v>
      </c>
      <c r="AF380" s="118" t="s">
        <v>80</v>
      </c>
      <c r="AG380" s="118" t="s">
        <v>423</v>
      </c>
      <c r="AH380" s="118" t="s">
        <v>32</v>
      </c>
      <c r="AI380" s="124" t="str">
        <f t="shared" si="7"/>
        <v>Martra, G., 2009</v>
      </c>
      <c r="AJ380" s="125"/>
      <c r="AK380" s="145"/>
    </row>
    <row r="381" spans="1:37" s="17" customFormat="1" ht="41.4" x14ac:dyDescent="0.3">
      <c r="A381" s="118" t="s">
        <v>6</v>
      </c>
      <c r="B381" s="118">
        <v>6</v>
      </c>
      <c r="C381" s="145" t="s">
        <v>9</v>
      </c>
      <c r="D381" s="118">
        <v>315</v>
      </c>
      <c r="E381" s="118" t="s">
        <v>7</v>
      </c>
      <c r="F381" s="118" t="s">
        <v>807</v>
      </c>
      <c r="G381" s="118" t="s">
        <v>1172</v>
      </c>
      <c r="H381" s="118" t="s">
        <v>9</v>
      </c>
      <c r="I381" s="118" t="s">
        <v>9</v>
      </c>
      <c r="J381" s="118" t="s">
        <v>303</v>
      </c>
      <c r="K381" s="118" t="s">
        <v>763</v>
      </c>
      <c r="L381" s="118" t="s">
        <v>9</v>
      </c>
      <c r="M381" s="118" t="s">
        <v>199</v>
      </c>
      <c r="N381" s="118" t="s">
        <v>9</v>
      </c>
      <c r="O381" s="118">
        <v>16</v>
      </c>
      <c r="P381" s="118">
        <f>400+273</f>
        <v>673</v>
      </c>
      <c r="Q381" s="118" t="s">
        <v>1422</v>
      </c>
      <c r="R381" s="118" t="s">
        <v>9</v>
      </c>
      <c r="S381" s="118">
        <v>298</v>
      </c>
      <c r="T381" s="118" t="s">
        <v>29</v>
      </c>
      <c r="U381" s="123" t="s">
        <v>9</v>
      </c>
      <c r="V381" s="118" t="s">
        <v>9</v>
      </c>
      <c r="W381" s="118" t="s">
        <v>9</v>
      </c>
      <c r="X381" s="118" t="s">
        <v>9</v>
      </c>
      <c r="Y381" s="118" t="s">
        <v>9</v>
      </c>
      <c r="Z381" s="118" t="s">
        <v>9</v>
      </c>
      <c r="AA381" s="118">
        <v>36</v>
      </c>
      <c r="AB381" s="118" t="s">
        <v>9</v>
      </c>
      <c r="AC381" s="118" t="s">
        <v>424</v>
      </c>
      <c r="AD381" s="118">
        <v>2009</v>
      </c>
      <c r="AE381" s="118" t="s">
        <v>806</v>
      </c>
      <c r="AF381" s="118" t="s">
        <v>80</v>
      </c>
      <c r="AG381" s="118" t="s">
        <v>423</v>
      </c>
      <c r="AH381" s="118" t="s">
        <v>32</v>
      </c>
      <c r="AI381" s="124" t="str">
        <f t="shared" si="7"/>
        <v>Martra, G., 2009</v>
      </c>
      <c r="AJ381" s="125"/>
      <c r="AK381" s="145"/>
    </row>
    <row r="382" spans="1:37" s="17" customFormat="1" ht="41.4" x14ac:dyDescent="0.3">
      <c r="A382" s="118" t="s">
        <v>6</v>
      </c>
      <c r="B382" s="118">
        <v>6</v>
      </c>
      <c r="C382" s="145" t="s">
        <v>9</v>
      </c>
      <c r="D382" s="118">
        <v>315</v>
      </c>
      <c r="E382" s="118" t="s">
        <v>7</v>
      </c>
      <c r="F382" s="118" t="s">
        <v>807</v>
      </c>
      <c r="G382" s="118" t="s">
        <v>1172</v>
      </c>
      <c r="H382" s="118" t="s">
        <v>9</v>
      </c>
      <c r="I382" s="118" t="s">
        <v>9</v>
      </c>
      <c r="J382" s="118" t="s">
        <v>303</v>
      </c>
      <c r="K382" s="118" t="s">
        <v>763</v>
      </c>
      <c r="L382" s="118" t="s">
        <v>9</v>
      </c>
      <c r="M382" s="118" t="s">
        <v>199</v>
      </c>
      <c r="N382" s="118" t="s">
        <v>9</v>
      </c>
      <c r="O382" s="118">
        <v>16</v>
      </c>
      <c r="P382" s="118">
        <f>500+273</f>
        <v>773</v>
      </c>
      <c r="Q382" s="118" t="s">
        <v>1422</v>
      </c>
      <c r="R382" s="118" t="s">
        <v>9</v>
      </c>
      <c r="S382" s="118">
        <v>298</v>
      </c>
      <c r="T382" s="118" t="s">
        <v>29</v>
      </c>
      <c r="U382" s="123" t="s">
        <v>9</v>
      </c>
      <c r="V382" s="118" t="s">
        <v>9</v>
      </c>
      <c r="W382" s="118" t="s">
        <v>9</v>
      </c>
      <c r="X382" s="118" t="s">
        <v>9</v>
      </c>
      <c r="Y382" s="118" t="s">
        <v>9</v>
      </c>
      <c r="Z382" s="118" t="s">
        <v>9</v>
      </c>
      <c r="AA382" s="118">
        <v>52</v>
      </c>
      <c r="AB382" s="118" t="s">
        <v>9</v>
      </c>
      <c r="AC382" s="118" t="s">
        <v>424</v>
      </c>
      <c r="AD382" s="118">
        <v>2009</v>
      </c>
      <c r="AE382" s="118" t="s">
        <v>806</v>
      </c>
      <c r="AF382" s="118" t="s">
        <v>80</v>
      </c>
      <c r="AG382" s="118" t="s">
        <v>423</v>
      </c>
      <c r="AH382" s="118" t="s">
        <v>32</v>
      </c>
      <c r="AI382" s="124" t="str">
        <f t="shared" si="7"/>
        <v>Martra, G., 2009</v>
      </c>
      <c r="AJ382" s="125"/>
      <c r="AK382" s="145"/>
    </row>
    <row r="383" spans="1:37" s="17" customFormat="1" ht="41.4" x14ac:dyDescent="0.3">
      <c r="A383" s="118" t="s">
        <v>6</v>
      </c>
      <c r="B383" s="118">
        <v>6</v>
      </c>
      <c r="C383" s="145" t="s">
        <v>9</v>
      </c>
      <c r="D383" s="118">
        <v>315</v>
      </c>
      <c r="E383" s="118" t="s">
        <v>7</v>
      </c>
      <c r="F383" s="118" t="s">
        <v>807</v>
      </c>
      <c r="G383" s="118" t="s">
        <v>1172</v>
      </c>
      <c r="H383" s="118" t="s">
        <v>9</v>
      </c>
      <c r="I383" s="118" t="s">
        <v>9</v>
      </c>
      <c r="J383" s="118" t="s">
        <v>303</v>
      </c>
      <c r="K383" s="118" t="s">
        <v>763</v>
      </c>
      <c r="L383" s="118" t="s">
        <v>9</v>
      </c>
      <c r="M383" s="118" t="s">
        <v>199</v>
      </c>
      <c r="N383" s="118" t="s">
        <v>9</v>
      </c>
      <c r="O383" s="118">
        <v>16</v>
      </c>
      <c r="P383" s="118">
        <f>600+273</f>
        <v>873</v>
      </c>
      <c r="Q383" s="118" t="s">
        <v>1422</v>
      </c>
      <c r="R383" s="118" t="s">
        <v>9</v>
      </c>
      <c r="S383" s="118">
        <v>298</v>
      </c>
      <c r="T383" s="118" t="s">
        <v>29</v>
      </c>
      <c r="U383" s="123" t="s">
        <v>9</v>
      </c>
      <c r="V383" s="118" t="s">
        <v>9</v>
      </c>
      <c r="W383" s="118" t="s">
        <v>9</v>
      </c>
      <c r="X383" s="118" t="s">
        <v>9</v>
      </c>
      <c r="Y383" s="118" t="s">
        <v>9</v>
      </c>
      <c r="Z383" s="118" t="s">
        <v>9</v>
      </c>
      <c r="AA383" s="118">
        <v>57</v>
      </c>
      <c r="AB383" s="118" t="s">
        <v>9</v>
      </c>
      <c r="AC383" s="118" t="s">
        <v>424</v>
      </c>
      <c r="AD383" s="118">
        <v>2009</v>
      </c>
      <c r="AE383" s="118" t="s">
        <v>806</v>
      </c>
      <c r="AF383" s="118" t="s">
        <v>80</v>
      </c>
      <c r="AG383" s="118" t="s">
        <v>423</v>
      </c>
      <c r="AH383" s="118" t="s">
        <v>32</v>
      </c>
      <c r="AI383" s="124" t="str">
        <f t="shared" si="7"/>
        <v>Martra, G., 2009</v>
      </c>
      <c r="AJ383" s="125"/>
      <c r="AK383" s="145"/>
    </row>
    <row r="384" spans="1:37" s="17" customFormat="1" ht="41.4" x14ac:dyDescent="0.3">
      <c r="A384" s="118" t="s">
        <v>6</v>
      </c>
      <c r="B384" s="118">
        <v>6</v>
      </c>
      <c r="C384" s="145" t="s">
        <v>9</v>
      </c>
      <c r="D384" s="118">
        <v>315</v>
      </c>
      <c r="E384" s="118" t="s">
        <v>7</v>
      </c>
      <c r="F384" s="118" t="s">
        <v>807</v>
      </c>
      <c r="G384" s="118" t="s">
        <v>1172</v>
      </c>
      <c r="H384" s="118" t="s">
        <v>9</v>
      </c>
      <c r="I384" s="118" t="s">
        <v>9</v>
      </c>
      <c r="J384" s="118" t="s">
        <v>303</v>
      </c>
      <c r="K384" s="118" t="s">
        <v>763</v>
      </c>
      <c r="L384" s="118" t="s">
        <v>9</v>
      </c>
      <c r="M384" s="118" t="s">
        <v>199</v>
      </c>
      <c r="N384" s="118" t="s">
        <v>9</v>
      </c>
      <c r="O384" s="118">
        <v>16</v>
      </c>
      <c r="P384" s="118">
        <f>500+273</f>
        <v>773</v>
      </c>
      <c r="Q384" s="118" t="s">
        <v>1422</v>
      </c>
      <c r="R384" s="118" t="s">
        <v>9</v>
      </c>
      <c r="S384" s="118">
        <f>250+273</f>
        <v>523</v>
      </c>
      <c r="T384" s="118" t="s">
        <v>29</v>
      </c>
      <c r="U384" s="123" t="s">
        <v>9</v>
      </c>
      <c r="V384" s="118" t="s">
        <v>9</v>
      </c>
      <c r="W384" s="118" t="s">
        <v>9</v>
      </c>
      <c r="X384" s="118" t="s">
        <v>9</v>
      </c>
      <c r="Y384" s="118" t="s">
        <v>9</v>
      </c>
      <c r="Z384" s="118" t="s">
        <v>9</v>
      </c>
      <c r="AA384" s="118">
        <v>58</v>
      </c>
      <c r="AB384" s="118" t="s">
        <v>9</v>
      </c>
      <c r="AC384" s="118" t="s">
        <v>424</v>
      </c>
      <c r="AD384" s="118">
        <v>2009</v>
      </c>
      <c r="AE384" s="118" t="s">
        <v>806</v>
      </c>
      <c r="AF384" s="118" t="s">
        <v>80</v>
      </c>
      <c r="AG384" s="118" t="s">
        <v>423</v>
      </c>
      <c r="AH384" s="118" t="s">
        <v>32</v>
      </c>
      <c r="AI384" s="124" t="str">
        <f t="shared" si="7"/>
        <v>Martra, G., 2009</v>
      </c>
      <c r="AJ384" s="125"/>
      <c r="AK384" s="145"/>
    </row>
    <row r="385" spans="1:37" s="17" customFormat="1" ht="41.4" x14ac:dyDescent="0.3">
      <c r="A385" s="118" t="s">
        <v>6</v>
      </c>
      <c r="B385" s="118">
        <v>6</v>
      </c>
      <c r="C385" s="145" t="s">
        <v>9</v>
      </c>
      <c r="D385" s="118">
        <v>315</v>
      </c>
      <c r="E385" s="118" t="s">
        <v>7</v>
      </c>
      <c r="F385" s="118" t="s">
        <v>807</v>
      </c>
      <c r="G385" s="118" t="s">
        <v>1172</v>
      </c>
      <c r="H385" s="118" t="s">
        <v>9</v>
      </c>
      <c r="I385" s="118" t="s">
        <v>9</v>
      </c>
      <c r="J385" s="118" t="s">
        <v>303</v>
      </c>
      <c r="K385" s="118" t="s">
        <v>763</v>
      </c>
      <c r="L385" s="118" t="s">
        <v>9</v>
      </c>
      <c r="M385" s="118" t="s">
        <v>199</v>
      </c>
      <c r="N385" s="118" t="s">
        <v>9</v>
      </c>
      <c r="O385" s="118">
        <v>16</v>
      </c>
      <c r="P385" s="118">
        <f>600+273</f>
        <v>873</v>
      </c>
      <c r="Q385" s="118" t="s">
        <v>1422</v>
      </c>
      <c r="R385" s="118" t="s">
        <v>9</v>
      </c>
      <c r="S385" s="118">
        <f>250+273</f>
        <v>523</v>
      </c>
      <c r="T385" s="118" t="s">
        <v>29</v>
      </c>
      <c r="U385" s="123" t="s">
        <v>9</v>
      </c>
      <c r="V385" s="118" t="s">
        <v>9</v>
      </c>
      <c r="W385" s="118" t="s">
        <v>9</v>
      </c>
      <c r="X385" s="118" t="s">
        <v>9</v>
      </c>
      <c r="Y385" s="118" t="s">
        <v>9</v>
      </c>
      <c r="Z385" s="118" t="s">
        <v>9</v>
      </c>
      <c r="AA385" s="118">
        <v>60</v>
      </c>
      <c r="AB385" s="118" t="s">
        <v>9</v>
      </c>
      <c r="AC385" s="118" t="s">
        <v>424</v>
      </c>
      <c r="AD385" s="118">
        <v>2009</v>
      </c>
      <c r="AE385" s="118" t="s">
        <v>806</v>
      </c>
      <c r="AF385" s="118" t="s">
        <v>80</v>
      </c>
      <c r="AG385" s="118" t="s">
        <v>423</v>
      </c>
      <c r="AH385" s="118" t="s">
        <v>32</v>
      </c>
      <c r="AI385" s="124" t="str">
        <f t="shared" si="7"/>
        <v>Martra, G., 2009</v>
      </c>
      <c r="AJ385" s="125"/>
      <c r="AK385" s="145"/>
    </row>
    <row r="386" spans="1:37" s="17" customFormat="1" x14ac:dyDescent="0.3">
      <c r="A386" s="118" t="s">
        <v>14</v>
      </c>
      <c r="B386" s="123">
        <v>0.5</v>
      </c>
      <c r="C386" s="123">
        <v>0.5</v>
      </c>
      <c r="D386" s="118" t="s">
        <v>9</v>
      </c>
      <c r="E386" s="118" t="s">
        <v>1681</v>
      </c>
      <c r="F386" s="49" t="s">
        <v>2425</v>
      </c>
      <c r="G386" s="118" t="s">
        <v>9</v>
      </c>
      <c r="H386" s="118">
        <v>873</v>
      </c>
      <c r="I386" s="118">
        <v>4</v>
      </c>
      <c r="J386" s="118" t="s">
        <v>10</v>
      </c>
      <c r="K386" s="118" t="s">
        <v>9</v>
      </c>
      <c r="L386" s="118" t="s">
        <v>9</v>
      </c>
      <c r="M386" s="118" t="s">
        <v>199</v>
      </c>
      <c r="N386" s="118" t="s">
        <v>9</v>
      </c>
      <c r="O386" s="118">
        <v>4</v>
      </c>
      <c r="P386" s="118">
        <v>673</v>
      </c>
      <c r="Q386" s="118" t="s">
        <v>1422</v>
      </c>
      <c r="R386" s="118" t="s">
        <v>9</v>
      </c>
      <c r="S386" s="118">
        <v>923</v>
      </c>
      <c r="T386" s="118" t="s">
        <v>95</v>
      </c>
      <c r="U386" s="123">
        <v>23</v>
      </c>
      <c r="V386" s="118" t="s">
        <v>9</v>
      </c>
      <c r="W386" s="118">
        <v>40</v>
      </c>
      <c r="X386" s="118" t="s">
        <v>9</v>
      </c>
      <c r="Y386" s="118" t="s">
        <v>9</v>
      </c>
      <c r="Z386" s="118" t="s">
        <v>9</v>
      </c>
      <c r="AA386" s="118" t="s">
        <v>9</v>
      </c>
      <c r="AB386" s="118" t="s">
        <v>9</v>
      </c>
      <c r="AC386" s="118" t="s">
        <v>2426</v>
      </c>
      <c r="AD386" s="118">
        <v>2022</v>
      </c>
      <c r="AE386" s="118" t="s">
        <v>2427</v>
      </c>
      <c r="AF386" s="118" t="s">
        <v>19</v>
      </c>
      <c r="AG386" s="49" t="s">
        <v>2428</v>
      </c>
      <c r="AH386" s="118" t="s">
        <v>21</v>
      </c>
      <c r="AI386" s="112" t="str">
        <f t="shared" ref="AI386:AI449" si="10">AE386&amp;", "&amp;AD386</f>
        <v>Romano, P.N., 2022</v>
      </c>
      <c r="AJ386" s="125"/>
      <c r="AK386" s="145"/>
    </row>
    <row r="387" spans="1:37" s="18" customFormat="1" x14ac:dyDescent="0.3">
      <c r="A387" s="118" t="s">
        <v>14</v>
      </c>
      <c r="B387" s="123">
        <v>1</v>
      </c>
      <c r="C387" s="123">
        <v>1.0900000000000001</v>
      </c>
      <c r="D387" s="118" t="s">
        <v>9</v>
      </c>
      <c r="E387" s="118" t="s">
        <v>1681</v>
      </c>
      <c r="F387" s="49" t="s">
        <v>2425</v>
      </c>
      <c r="G387" s="118" t="s">
        <v>9</v>
      </c>
      <c r="H387" s="118">
        <v>873</v>
      </c>
      <c r="I387" s="118">
        <v>4</v>
      </c>
      <c r="J387" s="118" t="s">
        <v>10</v>
      </c>
      <c r="K387" s="118" t="s">
        <v>9</v>
      </c>
      <c r="L387" s="118" t="s">
        <v>9</v>
      </c>
      <c r="M387" s="118" t="s">
        <v>199</v>
      </c>
      <c r="N387" s="118" t="s">
        <v>9</v>
      </c>
      <c r="O387" s="118">
        <v>4</v>
      </c>
      <c r="P387" s="118">
        <v>673</v>
      </c>
      <c r="Q387" s="118" t="s">
        <v>1422</v>
      </c>
      <c r="R387" s="118" t="s">
        <v>9</v>
      </c>
      <c r="S387" s="118">
        <v>923</v>
      </c>
      <c r="T387" s="118" t="s">
        <v>95</v>
      </c>
      <c r="U387" s="123">
        <v>11</v>
      </c>
      <c r="V387" s="118" t="s">
        <v>9</v>
      </c>
      <c r="W387" s="118">
        <v>82</v>
      </c>
      <c r="X387" s="118" t="s">
        <v>9</v>
      </c>
      <c r="Y387" s="118" t="s">
        <v>9</v>
      </c>
      <c r="Z387" s="118" t="s">
        <v>9</v>
      </c>
      <c r="AA387" s="118" t="s">
        <v>9</v>
      </c>
      <c r="AB387" s="118" t="s">
        <v>9</v>
      </c>
      <c r="AC387" s="118" t="s">
        <v>2426</v>
      </c>
      <c r="AD387" s="118">
        <v>2022</v>
      </c>
      <c r="AE387" s="118" t="s">
        <v>2427</v>
      </c>
      <c r="AF387" s="118" t="s">
        <v>19</v>
      </c>
      <c r="AG387" s="49" t="s">
        <v>2428</v>
      </c>
      <c r="AH387" s="118" t="s">
        <v>21</v>
      </c>
      <c r="AI387" s="112" t="str">
        <f t="shared" si="10"/>
        <v>Romano, P.N., 2022</v>
      </c>
      <c r="AJ387" s="125"/>
      <c r="AK387" s="145"/>
    </row>
    <row r="388" spans="1:37" s="18" customFormat="1" x14ac:dyDescent="0.3">
      <c r="A388" s="118" t="s">
        <v>88</v>
      </c>
      <c r="B388" s="118">
        <v>2</v>
      </c>
      <c r="C388" s="118" t="s">
        <v>9</v>
      </c>
      <c r="D388" s="118" t="s">
        <v>9</v>
      </c>
      <c r="E388" s="118" t="s">
        <v>37</v>
      </c>
      <c r="F388" s="118" t="s">
        <v>2429</v>
      </c>
      <c r="G388" s="118" t="s">
        <v>9</v>
      </c>
      <c r="H388" s="118" t="s">
        <v>9</v>
      </c>
      <c r="I388" s="118" t="s">
        <v>9</v>
      </c>
      <c r="J388" s="118" t="s">
        <v>10</v>
      </c>
      <c r="K388" s="118" t="s">
        <v>56</v>
      </c>
      <c r="L388" s="126">
        <v>10</v>
      </c>
      <c r="M388" s="118" t="s">
        <v>89</v>
      </c>
      <c r="N388" s="127">
        <v>6</v>
      </c>
      <c r="O388" s="118">
        <v>2</v>
      </c>
      <c r="P388" s="118">
        <v>623</v>
      </c>
      <c r="Q388" s="118" t="s">
        <v>1422</v>
      </c>
      <c r="R388" s="118">
        <v>1</v>
      </c>
      <c r="S388" s="118">
        <v>473</v>
      </c>
      <c r="T388" s="118" t="s">
        <v>29</v>
      </c>
      <c r="U388" s="123" t="s">
        <v>9</v>
      </c>
      <c r="V388" s="118" t="s">
        <v>9</v>
      </c>
      <c r="W388" s="118" t="s">
        <v>9</v>
      </c>
      <c r="X388" s="118" t="s">
        <v>9</v>
      </c>
      <c r="Y388" s="118" t="s">
        <v>9</v>
      </c>
      <c r="Z388" s="118" t="s">
        <v>9</v>
      </c>
      <c r="AA388" s="118">
        <v>36</v>
      </c>
      <c r="AB388" s="118">
        <v>9</v>
      </c>
      <c r="AC388" s="118" t="s">
        <v>1349</v>
      </c>
      <c r="AD388" s="118">
        <v>2022</v>
      </c>
      <c r="AE388" s="118" t="s">
        <v>2431</v>
      </c>
      <c r="AF388" s="118" t="s">
        <v>11</v>
      </c>
      <c r="AG388" s="49" t="s">
        <v>2432</v>
      </c>
      <c r="AH388" s="118" t="s">
        <v>179</v>
      </c>
      <c r="AI388" s="124" t="str">
        <f t="shared" si="10"/>
        <v>Zhang, J., 2022</v>
      </c>
      <c r="AJ388" s="125"/>
      <c r="AK388" s="145" t="s">
        <v>823</v>
      </c>
    </row>
    <row r="389" spans="1:37" s="18" customFormat="1" x14ac:dyDescent="0.3">
      <c r="A389" s="118" t="s">
        <v>88</v>
      </c>
      <c r="B389" s="118">
        <v>2</v>
      </c>
      <c r="C389" s="118" t="s">
        <v>9</v>
      </c>
      <c r="D389" s="118" t="s">
        <v>9</v>
      </c>
      <c r="E389" s="118" t="s">
        <v>37</v>
      </c>
      <c r="F389" s="118" t="s">
        <v>2430</v>
      </c>
      <c r="G389" s="118" t="s">
        <v>9</v>
      </c>
      <c r="H389" s="118" t="s">
        <v>9</v>
      </c>
      <c r="I389" s="118" t="s">
        <v>9</v>
      </c>
      <c r="J389" s="118" t="s">
        <v>10</v>
      </c>
      <c r="K389" s="118" t="s">
        <v>56</v>
      </c>
      <c r="L389" s="126">
        <v>10</v>
      </c>
      <c r="M389" s="118" t="s">
        <v>89</v>
      </c>
      <c r="N389" s="127">
        <v>6</v>
      </c>
      <c r="O389" s="118">
        <v>2</v>
      </c>
      <c r="P389" s="118">
        <v>623</v>
      </c>
      <c r="Q389" s="118" t="s">
        <v>1422</v>
      </c>
      <c r="R389" s="118">
        <v>1</v>
      </c>
      <c r="S389" s="118">
        <v>473</v>
      </c>
      <c r="T389" s="118" t="s">
        <v>29</v>
      </c>
      <c r="U389" s="123" t="s">
        <v>9</v>
      </c>
      <c r="V389" s="118" t="s">
        <v>9</v>
      </c>
      <c r="W389" s="118" t="s">
        <v>9</v>
      </c>
      <c r="X389" s="118" t="s">
        <v>9</v>
      </c>
      <c r="Y389" s="118" t="s">
        <v>9</v>
      </c>
      <c r="Z389" s="118" t="s">
        <v>9</v>
      </c>
      <c r="AA389" s="118">
        <v>40</v>
      </c>
      <c r="AB389" s="118">
        <v>9</v>
      </c>
      <c r="AC389" s="118" t="s">
        <v>1349</v>
      </c>
      <c r="AD389" s="118">
        <v>2022</v>
      </c>
      <c r="AE389" s="118" t="s">
        <v>2431</v>
      </c>
      <c r="AF389" s="118" t="s">
        <v>11</v>
      </c>
      <c r="AG389" s="49" t="s">
        <v>2432</v>
      </c>
      <c r="AH389" s="118" t="s">
        <v>179</v>
      </c>
      <c r="AI389" s="124" t="str">
        <f t="shared" si="10"/>
        <v>Zhang, J., 2022</v>
      </c>
      <c r="AJ389" s="125"/>
      <c r="AK389" s="145" t="s">
        <v>823</v>
      </c>
    </row>
    <row r="390" spans="1:37" s="18" customFormat="1" x14ac:dyDescent="0.3">
      <c r="A390" s="118" t="s">
        <v>14</v>
      </c>
      <c r="B390" s="118">
        <v>5</v>
      </c>
      <c r="C390" s="118" t="s">
        <v>9</v>
      </c>
      <c r="D390" s="118" t="s">
        <v>9</v>
      </c>
      <c r="E390" s="118" t="s">
        <v>61</v>
      </c>
      <c r="F390" s="118" t="s">
        <v>422</v>
      </c>
      <c r="G390" s="118" t="s">
        <v>9</v>
      </c>
      <c r="H390" s="118" t="s">
        <v>9</v>
      </c>
      <c r="I390" s="118" t="s">
        <v>9</v>
      </c>
      <c r="J390" s="118" t="s">
        <v>24</v>
      </c>
      <c r="K390" s="118" t="s">
        <v>56</v>
      </c>
      <c r="L390" s="118" t="s">
        <v>9</v>
      </c>
      <c r="M390" s="118" t="s">
        <v>199</v>
      </c>
      <c r="N390" s="127">
        <v>6.7</v>
      </c>
      <c r="O390" s="118">
        <v>2</v>
      </c>
      <c r="P390" s="118">
        <v>773</v>
      </c>
      <c r="Q390" s="118" t="s">
        <v>1422</v>
      </c>
      <c r="R390" s="118">
        <v>1</v>
      </c>
      <c r="S390" s="118">
        <v>773</v>
      </c>
      <c r="T390" s="118" t="s">
        <v>34</v>
      </c>
      <c r="U390" s="123" t="s">
        <v>9</v>
      </c>
      <c r="V390" s="118" t="s">
        <v>9</v>
      </c>
      <c r="W390" s="118" t="s">
        <v>9</v>
      </c>
      <c r="X390" s="118" t="s">
        <v>9</v>
      </c>
      <c r="Y390" s="118">
        <v>60</v>
      </c>
      <c r="Z390" s="118" t="s">
        <v>9</v>
      </c>
      <c r="AA390" s="118" t="s">
        <v>9</v>
      </c>
      <c r="AB390" s="118" t="s">
        <v>9</v>
      </c>
      <c r="AC390" s="118" t="s">
        <v>1405</v>
      </c>
      <c r="AD390" s="118">
        <v>2009</v>
      </c>
      <c r="AE390" s="118" t="s">
        <v>1765</v>
      </c>
      <c r="AF390" s="118" t="s">
        <v>39</v>
      </c>
      <c r="AG390" s="118" t="s">
        <v>421</v>
      </c>
      <c r="AH390" s="118" t="s">
        <v>522</v>
      </c>
      <c r="AI390" s="124" t="str">
        <f t="shared" si="10"/>
        <v>Miller, D.D., 2009</v>
      </c>
      <c r="AJ390" s="125"/>
      <c r="AK390" s="145" t="s">
        <v>828</v>
      </c>
    </row>
    <row r="391" spans="1:37" s="18" customFormat="1" x14ac:dyDescent="0.3">
      <c r="A391" s="118" t="s">
        <v>6</v>
      </c>
      <c r="B391" s="118">
        <v>1</v>
      </c>
      <c r="C391" s="118" t="s">
        <v>9</v>
      </c>
      <c r="D391" s="118" t="s">
        <v>9</v>
      </c>
      <c r="E391" s="118" t="s">
        <v>1414</v>
      </c>
      <c r="F391" s="118" t="s">
        <v>419</v>
      </c>
      <c r="G391" s="118" t="s">
        <v>420</v>
      </c>
      <c r="H391" s="118" t="s">
        <v>9</v>
      </c>
      <c r="I391" s="118" t="s">
        <v>9</v>
      </c>
      <c r="J391" s="118" t="s">
        <v>9</v>
      </c>
      <c r="K391" s="118" t="s">
        <v>9</v>
      </c>
      <c r="L391" s="118" t="s">
        <v>9</v>
      </c>
      <c r="M391" s="118" t="s">
        <v>199</v>
      </c>
      <c r="N391" s="127">
        <v>7.5</v>
      </c>
      <c r="O391" s="118" t="s">
        <v>9</v>
      </c>
      <c r="P391" s="118" t="s">
        <v>9</v>
      </c>
      <c r="Q391" s="118" t="s">
        <v>1422</v>
      </c>
      <c r="R391" s="118">
        <v>0.5</v>
      </c>
      <c r="S391" s="118">
        <f>40+273</f>
        <v>313</v>
      </c>
      <c r="T391" s="118" t="s">
        <v>17</v>
      </c>
      <c r="U391" s="123">
        <v>13.8</v>
      </c>
      <c r="V391" s="118" t="s">
        <v>9</v>
      </c>
      <c r="W391" s="118">
        <v>81</v>
      </c>
      <c r="X391" s="118" t="s">
        <v>9</v>
      </c>
      <c r="Y391" s="118" t="s">
        <v>9</v>
      </c>
      <c r="Z391" s="118" t="s">
        <v>9</v>
      </c>
      <c r="AA391" s="118" t="s">
        <v>9</v>
      </c>
      <c r="AB391" s="118" t="s">
        <v>9</v>
      </c>
      <c r="AC391" s="118" t="s">
        <v>417</v>
      </c>
      <c r="AD391" s="118">
        <v>2009</v>
      </c>
      <c r="AE391" s="118" t="s">
        <v>1766</v>
      </c>
      <c r="AF391" s="118" t="s">
        <v>49</v>
      </c>
      <c r="AG391" s="118" t="s">
        <v>416</v>
      </c>
      <c r="AH391" s="118" t="s">
        <v>45</v>
      </c>
      <c r="AI391" s="124" t="str">
        <f t="shared" si="10"/>
        <v>Bennett, J.A., 2009</v>
      </c>
      <c r="AJ391" s="125"/>
      <c r="AK391" s="145" t="s">
        <v>839</v>
      </c>
    </row>
    <row r="392" spans="1:37" s="18" customFormat="1" x14ac:dyDescent="0.3">
      <c r="A392" s="118" t="s">
        <v>6</v>
      </c>
      <c r="B392" s="118">
        <v>1</v>
      </c>
      <c r="C392" s="118" t="s">
        <v>9</v>
      </c>
      <c r="D392" s="118" t="s">
        <v>9</v>
      </c>
      <c r="E392" s="118" t="s">
        <v>1414</v>
      </c>
      <c r="F392" s="118" t="s">
        <v>419</v>
      </c>
      <c r="G392" s="118" t="s">
        <v>418</v>
      </c>
      <c r="H392" s="118" t="s">
        <v>9</v>
      </c>
      <c r="I392" s="118" t="s">
        <v>9</v>
      </c>
      <c r="J392" s="118" t="s">
        <v>9</v>
      </c>
      <c r="K392" s="118" t="s">
        <v>9</v>
      </c>
      <c r="L392" s="118" t="s">
        <v>9</v>
      </c>
      <c r="M392" s="118" t="s">
        <v>199</v>
      </c>
      <c r="N392" s="127">
        <v>7.5</v>
      </c>
      <c r="O392" s="118" t="s">
        <v>9</v>
      </c>
      <c r="P392" s="118" t="s">
        <v>9</v>
      </c>
      <c r="Q392" s="118" t="s">
        <v>1422</v>
      </c>
      <c r="R392" s="118">
        <v>0.5</v>
      </c>
      <c r="S392" s="118">
        <f>40+273</f>
        <v>313</v>
      </c>
      <c r="T392" s="118" t="s">
        <v>17</v>
      </c>
      <c r="U392" s="123">
        <v>68.400000000000006</v>
      </c>
      <c r="V392" s="118" t="s">
        <v>9</v>
      </c>
      <c r="W392" s="118">
        <v>16</v>
      </c>
      <c r="X392" s="118" t="s">
        <v>9</v>
      </c>
      <c r="Y392" s="118" t="s">
        <v>9</v>
      </c>
      <c r="Z392" s="118" t="s">
        <v>9</v>
      </c>
      <c r="AA392" s="118" t="s">
        <v>9</v>
      </c>
      <c r="AB392" s="118" t="s">
        <v>9</v>
      </c>
      <c r="AC392" s="118" t="s">
        <v>417</v>
      </c>
      <c r="AD392" s="118">
        <v>2009</v>
      </c>
      <c r="AE392" s="118" t="s">
        <v>1766</v>
      </c>
      <c r="AF392" s="118" t="s">
        <v>49</v>
      </c>
      <c r="AG392" s="118" t="s">
        <v>416</v>
      </c>
      <c r="AH392" s="118" t="s">
        <v>45</v>
      </c>
      <c r="AI392" s="124" t="str">
        <f t="shared" si="10"/>
        <v>Bennett, J.A., 2009</v>
      </c>
      <c r="AJ392" s="125"/>
      <c r="AK392" s="145" t="s">
        <v>839</v>
      </c>
    </row>
    <row r="393" spans="1:37" s="18" customFormat="1" x14ac:dyDescent="0.3">
      <c r="A393" s="118" t="s">
        <v>6</v>
      </c>
      <c r="B393" s="118">
        <v>4</v>
      </c>
      <c r="C393" s="118" t="s">
        <v>9</v>
      </c>
      <c r="D393" s="118">
        <v>243</v>
      </c>
      <c r="E393" s="118" t="s">
        <v>63</v>
      </c>
      <c r="F393" s="118" t="s">
        <v>362</v>
      </c>
      <c r="G393" s="118" t="s">
        <v>411</v>
      </c>
      <c r="H393" s="118" t="s">
        <v>9</v>
      </c>
      <c r="I393" s="118" t="s">
        <v>9</v>
      </c>
      <c r="J393" s="118" t="s">
        <v>10</v>
      </c>
      <c r="K393" s="46" t="s">
        <v>16</v>
      </c>
      <c r="L393" s="126">
        <v>5.5</v>
      </c>
      <c r="M393" s="118" t="s">
        <v>199</v>
      </c>
      <c r="N393" s="118" t="s">
        <v>9</v>
      </c>
      <c r="O393" s="118" t="s">
        <v>9</v>
      </c>
      <c r="P393" s="118" t="s">
        <v>9</v>
      </c>
      <c r="Q393" s="118" t="s">
        <v>1422</v>
      </c>
      <c r="R393" s="118">
        <v>0.5</v>
      </c>
      <c r="S393" s="118">
        <v>373</v>
      </c>
      <c r="T393" s="118" t="s">
        <v>17</v>
      </c>
      <c r="U393" s="123" t="s">
        <v>9</v>
      </c>
      <c r="V393" s="118" t="s">
        <v>9</v>
      </c>
      <c r="W393" s="118">
        <v>31</v>
      </c>
      <c r="X393" s="118" t="s">
        <v>9</v>
      </c>
      <c r="Y393" s="118" t="s">
        <v>9</v>
      </c>
      <c r="Z393" s="118" t="s">
        <v>9</v>
      </c>
      <c r="AA393" s="118" t="s">
        <v>9</v>
      </c>
      <c r="AB393" s="118" t="s">
        <v>9</v>
      </c>
      <c r="AC393" s="118" t="s">
        <v>1895</v>
      </c>
      <c r="AD393" s="118">
        <v>2009</v>
      </c>
      <c r="AE393" s="118" t="s">
        <v>1896</v>
      </c>
      <c r="AF393" s="118" t="s">
        <v>1173</v>
      </c>
      <c r="AG393" s="118" t="s">
        <v>1897</v>
      </c>
      <c r="AH393" s="118" t="s">
        <v>363</v>
      </c>
      <c r="AI393" s="124" t="str">
        <f t="shared" si="10"/>
        <v>Mäki-Arvela, P., 2009</v>
      </c>
      <c r="AJ393" s="125"/>
      <c r="AK393" s="145"/>
    </row>
    <row r="394" spans="1:37" s="18" customFormat="1" x14ac:dyDescent="0.3">
      <c r="A394" s="118" t="s">
        <v>113</v>
      </c>
      <c r="B394" s="118">
        <v>5</v>
      </c>
      <c r="C394" s="118">
        <v>5</v>
      </c>
      <c r="D394" s="118" t="s">
        <v>8</v>
      </c>
      <c r="E394" s="118" t="s">
        <v>63</v>
      </c>
      <c r="F394" s="118" t="s">
        <v>410</v>
      </c>
      <c r="G394" s="118" t="s">
        <v>8</v>
      </c>
      <c r="H394" s="118" t="s">
        <v>8</v>
      </c>
      <c r="I394" s="118" t="s">
        <v>8</v>
      </c>
      <c r="J394" s="118" t="s">
        <v>8</v>
      </c>
      <c r="K394" s="118" t="s">
        <v>8</v>
      </c>
      <c r="L394" s="118" t="s">
        <v>8</v>
      </c>
      <c r="M394" s="118" t="s">
        <v>199</v>
      </c>
      <c r="N394" s="118" t="s">
        <v>9</v>
      </c>
      <c r="O394" s="118" t="s">
        <v>9</v>
      </c>
      <c r="P394" s="118" t="s">
        <v>9</v>
      </c>
      <c r="Q394" s="118" t="s">
        <v>1422</v>
      </c>
      <c r="R394" s="118">
        <v>0.5</v>
      </c>
      <c r="S394" s="118">
        <v>373</v>
      </c>
      <c r="T394" s="118" t="s">
        <v>17</v>
      </c>
      <c r="U394" s="123" t="s">
        <v>9</v>
      </c>
      <c r="V394" s="118" t="s">
        <v>9</v>
      </c>
      <c r="W394" s="118">
        <v>54</v>
      </c>
      <c r="X394" s="118" t="s">
        <v>9</v>
      </c>
      <c r="Y394" s="118" t="s">
        <v>9</v>
      </c>
      <c r="Z394" s="118" t="s">
        <v>9</v>
      </c>
      <c r="AA394" s="118" t="s">
        <v>9</v>
      </c>
      <c r="AB394" s="118" t="s">
        <v>9</v>
      </c>
      <c r="AC394" s="118" t="s">
        <v>1895</v>
      </c>
      <c r="AD394" s="118">
        <v>2009</v>
      </c>
      <c r="AE394" s="118" t="s">
        <v>1896</v>
      </c>
      <c r="AF394" s="118" t="s">
        <v>1173</v>
      </c>
      <c r="AG394" s="118" t="s">
        <v>409</v>
      </c>
      <c r="AH394" s="118" t="s">
        <v>363</v>
      </c>
      <c r="AI394" s="124" t="str">
        <f t="shared" si="10"/>
        <v>Mäki-Arvela, P., 2009</v>
      </c>
      <c r="AJ394" s="125"/>
      <c r="AK394" s="145"/>
    </row>
    <row r="395" spans="1:37" s="18" customFormat="1" x14ac:dyDescent="0.3">
      <c r="A395" s="46" t="s">
        <v>6</v>
      </c>
      <c r="B395" s="118" t="s">
        <v>9</v>
      </c>
      <c r="C395" s="118">
        <v>0.7</v>
      </c>
      <c r="D395" s="118">
        <v>1200</v>
      </c>
      <c r="E395" s="118" t="s">
        <v>63</v>
      </c>
      <c r="F395" s="118" t="s">
        <v>408</v>
      </c>
      <c r="G395" s="118" t="s">
        <v>241</v>
      </c>
      <c r="H395" s="118">
        <f>300+273</f>
        <v>573</v>
      </c>
      <c r="I395" s="118">
        <v>2</v>
      </c>
      <c r="J395" s="118" t="s">
        <v>33</v>
      </c>
      <c r="K395" s="46" t="s">
        <v>1017</v>
      </c>
      <c r="L395" s="126">
        <v>11</v>
      </c>
      <c r="M395" s="118" t="s">
        <v>89</v>
      </c>
      <c r="N395" s="118">
        <v>6</v>
      </c>
      <c r="O395" s="118">
        <v>4</v>
      </c>
      <c r="P395" s="118">
        <v>473</v>
      </c>
      <c r="Q395" s="118" t="s">
        <v>1422</v>
      </c>
      <c r="R395" s="118">
        <v>2</v>
      </c>
      <c r="S395" s="118">
        <f>673</f>
        <v>673</v>
      </c>
      <c r="T395" s="118" t="s">
        <v>17</v>
      </c>
      <c r="U395" s="123">
        <v>30</v>
      </c>
      <c r="V395" s="118" t="s">
        <v>9</v>
      </c>
      <c r="W395" s="118">
        <v>35</v>
      </c>
      <c r="X395" s="118" t="s">
        <v>9</v>
      </c>
      <c r="Y395" s="118" t="s">
        <v>9</v>
      </c>
      <c r="Z395" s="118" t="s">
        <v>9</v>
      </c>
      <c r="AA395" s="118" t="s">
        <v>9</v>
      </c>
      <c r="AB395" s="118" t="s">
        <v>9</v>
      </c>
      <c r="AC395" s="118" t="s">
        <v>1174</v>
      </c>
      <c r="AD395" s="118">
        <v>2009</v>
      </c>
      <c r="AE395" s="118" t="s">
        <v>518</v>
      </c>
      <c r="AF395" s="118" t="s">
        <v>200</v>
      </c>
      <c r="AG395" s="118" t="s">
        <v>406</v>
      </c>
      <c r="AH395" s="118" t="s">
        <v>523</v>
      </c>
      <c r="AI395" s="124" t="str">
        <f t="shared" si="10"/>
        <v xml:space="preserve"> Benitez A., J.L., 2009</v>
      </c>
      <c r="AJ395" s="125"/>
      <c r="AK395" s="145"/>
    </row>
    <row r="396" spans="1:37" s="18" customFormat="1" x14ac:dyDescent="0.3">
      <c r="A396" s="118" t="s">
        <v>113</v>
      </c>
      <c r="B396" s="118">
        <v>5</v>
      </c>
      <c r="C396" s="118">
        <v>5</v>
      </c>
      <c r="D396" s="118" t="s">
        <v>8</v>
      </c>
      <c r="E396" s="118" t="s">
        <v>22</v>
      </c>
      <c r="F396" s="118" t="s">
        <v>407</v>
      </c>
      <c r="G396" s="118" t="s">
        <v>8</v>
      </c>
      <c r="H396" s="118" t="s">
        <v>8</v>
      </c>
      <c r="I396" s="118" t="s">
        <v>8</v>
      </c>
      <c r="J396" s="118" t="s">
        <v>8</v>
      </c>
      <c r="K396" s="118" t="s">
        <v>8</v>
      </c>
      <c r="L396" s="118" t="s">
        <v>8</v>
      </c>
      <c r="M396" s="118" t="s">
        <v>199</v>
      </c>
      <c r="N396" s="127">
        <v>8.5</v>
      </c>
      <c r="O396" s="118" t="s">
        <v>8</v>
      </c>
      <c r="P396" s="118" t="s">
        <v>8</v>
      </c>
      <c r="Q396" s="118" t="s">
        <v>1422</v>
      </c>
      <c r="R396" s="118">
        <v>2</v>
      </c>
      <c r="S396" s="118">
        <f>673</f>
        <v>673</v>
      </c>
      <c r="T396" s="118" t="s">
        <v>17</v>
      </c>
      <c r="U396" s="123">
        <v>18</v>
      </c>
      <c r="V396" s="118" t="s">
        <v>9</v>
      </c>
      <c r="W396" s="118">
        <v>58</v>
      </c>
      <c r="X396" s="118" t="s">
        <v>9</v>
      </c>
      <c r="Y396" s="118" t="s">
        <v>9</v>
      </c>
      <c r="Z396" s="118" t="s">
        <v>9</v>
      </c>
      <c r="AA396" s="118" t="s">
        <v>9</v>
      </c>
      <c r="AB396" s="118" t="s">
        <v>9</v>
      </c>
      <c r="AC396" s="118" t="s">
        <v>1174</v>
      </c>
      <c r="AD396" s="118">
        <v>2009</v>
      </c>
      <c r="AE396" s="118" t="s">
        <v>518</v>
      </c>
      <c r="AF396" s="118" t="s">
        <v>200</v>
      </c>
      <c r="AG396" s="118" t="s">
        <v>406</v>
      </c>
      <c r="AH396" s="118" t="s">
        <v>523</v>
      </c>
      <c r="AI396" s="124" t="str">
        <f t="shared" si="10"/>
        <v xml:space="preserve"> Benitez A., J.L., 2009</v>
      </c>
      <c r="AJ396" s="125"/>
      <c r="AK396" s="145" t="s">
        <v>827</v>
      </c>
    </row>
    <row r="397" spans="1:37" s="18" customFormat="1" x14ac:dyDescent="0.3">
      <c r="A397" s="118" t="s">
        <v>113</v>
      </c>
      <c r="B397" s="118">
        <v>10</v>
      </c>
      <c r="C397" s="118">
        <v>10</v>
      </c>
      <c r="D397" s="118" t="s">
        <v>8</v>
      </c>
      <c r="E397" s="118" t="s">
        <v>22</v>
      </c>
      <c r="F397" s="118" t="s">
        <v>407</v>
      </c>
      <c r="G397" s="118" t="s">
        <v>8</v>
      </c>
      <c r="H397" s="118" t="s">
        <v>8</v>
      </c>
      <c r="I397" s="118" t="s">
        <v>8</v>
      </c>
      <c r="J397" s="118" t="s">
        <v>8</v>
      </c>
      <c r="K397" s="118" t="s">
        <v>8</v>
      </c>
      <c r="L397" s="118" t="s">
        <v>8</v>
      </c>
      <c r="M397" s="118" t="s">
        <v>199</v>
      </c>
      <c r="N397" s="127">
        <v>8.5</v>
      </c>
      <c r="O397" s="118" t="s">
        <v>8</v>
      </c>
      <c r="P397" s="118" t="s">
        <v>8</v>
      </c>
      <c r="Q397" s="118" t="s">
        <v>1422</v>
      </c>
      <c r="R397" s="118">
        <v>2</v>
      </c>
      <c r="S397" s="118">
        <f>673</f>
        <v>673</v>
      </c>
      <c r="T397" s="118" t="s">
        <v>17</v>
      </c>
      <c r="U397" s="123">
        <v>17</v>
      </c>
      <c r="V397" s="118" t="s">
        <v>9</v>
      </c>
      <c r="W397" s="118">
        <v>60</v>
      </c>
      <c r="X397" s="118" t="s">
        <v>9</v>
      </c>
      <c r="Y397" s="118" t="s">
        <v>9</v>
      </c>
      <c r="Z397" s="118" t="s">
        <v>9</v>
      </c>
      <c r="AA397" s="118" t="s">
        <v>9</v>
      </c>
      <c r="AB397" s="118" t="s">
        <v>9</v>
      </c>
      <c r="AC397" s="118" t="s">
        <v>1174</v>
      </c>
      <c r="AD397" s="118">
        <v>2009</v>
      </c>
      <c r="AE397" s="118" t="s">
        <v>518</v>
      </c>
      <c r="AF397" s="118" t="s">
        <v>200</v>
      </c>
      <c r="AG397" s="118" t="s">
        <v>406</v>
      </c>
      <c r="AH397" s="118" t="s">
        <v>523</v>
      </c>
      <c r="AI397" s="124" t="str">
        <f t="shared" si="10"/>
        <v xml:space="preserve"> Benitez A., J.L., 2009</v>
      </c>
      <c r="AJ397" s="125"/>
      <c r="AK397" s="145" t="s">
        <v>827</v>
      </c>
    </row>
    <row r="398" spans="1:37" s="18" customFormat="1" x14ac:dyDescent="0.3">
      <c r="A398" s="118" t="s">
        <v>6</v>
      </c>
      <c r="B398" s="118">
        <v>5</v>
      </c>
      <c r="C398" s="118" t="s">
        <v>9</v>
      </c>
      <c r="D398" s="118">
        <v>1070</v>
      </c>
      <c r="E398" s="118" t="s">
        <v>63</v>
      </c>
      <c r="F398" s="118" t="s">
        <v>405</v>
      </c>
      <c r="G398" s="118" t="s">
        <v>9</v>
      </c>
      <c r="H398" s="118" t="s">
        <v>9</v>
      </c>
      <c r="I398" s="118" t="s">
        <v>9</v>
      </c>
      <c r="J398" s="118" t="s">
        <v>10</v>
      </c>
      <c r="K398" s="46" t="s">
        <v>1449</v>
      </c>
      <c r="L398" s="118" t="s">
        <v>9</v>
      </c>
      <c r="M398" s="118" t="s">
        <v>199</v>
      </c>
      <c r="N398" s="118" t="s">
        <v>9</v>
      </c>
      <c r="O398" s="118" t="s">
        <v>9</v>
      </c>
      <c r="P398" s="118" t="s">
        <v>9</v>
      </c>
      <c r="Q398" s="118" t="s">
        <v>1427</v>
      </c>
      <c r="R398" s="118">
        <v>2</v>
      </c>
      <c r="S398" s="118">
        <v>298</v>
      </c>
      <c r="T398" s="118" t="s">
        <v>34</v>
      </c>
      <c r="U398" s="123" t="s">
        <v>9</v>
      </c>
      <c r="V398" s="118" t="s">
        <v>9</v>
      </c>
      <c r="W398" s="118" t="s">
        <v>9</v>
      </c>
      <c r="X398" s="118" t="s">
        <v>9</v>
      </c>
      <c r="Y398" s="118">
        <v>48</v>
      </c>
      <c r="Z398" s="118" t="s">
        <v>9</v>
      </c>
      <c r="AA398" s="118" t="s">
        <v>9</v>
      </c>
      <c r="AB398" s="118" t="s">
        <v>9</v>
      </c>
      <c r="AC398" s="118" t="s">
        <v>424</v>
      </c>
      <c r="AD398" s="118">
        <v>2009</v>
      </c>
      <c r="AE398" s="118" t="s">
        <v>1767</v>
      </c>
      <c r="AF398" s="118" t="s">
        <v>49</v>
      </c>
      <c r="AG398" s="118" t="s">
        <v>404</v>
      </c>
      <c r="AH398" s="118" t="s">
        <v>179</v>
      </c>
      <c r="AI398" s="124" t="str">
        <f t="shared" si="10"/>
        <v>Fan, X., 2009</v>
      </c>
      <c r="AJ398" s="145" t="s">
        <v>1429</v>
      </c>
      <c r="AK398" s="145"/>
    </row>
    <row r="399" spans="1:37" s="18" customFormat="1" x14ac:dyDescent="0.3">
      <c r="A399" s="118" t="s">
        <v>14</v>
      </c>
      <c r="B399" s="118">
        <v>1</v>
      </c>
      <c r="C399" s="118">
        <v>0.86</v>
      </c>
      <c r="D399" s="118">
        <v>9.1999999999999993</v>
      </c>
      <c r="E399" s="118" t="s">
        <v>61</v>
      </c>
      <c r="F399" s="118" t="s">
        <v>203</v>
      </c>
      <c r="G399" s="118" t="s">
        <v>9</v>
      </c>
      <c r="H399" s="118" t="s">
        <v>9</v>
      </c>
      <c r="I399" s="118" t="s">
        <v>9</v>
      </c>
      <c r="J399" s="118" t="s">
        <v>24</v>
      </c>
      <c r="K399" s="118" t="s">
        <v>56</v>
      </c>
      <c r="L399" s="151">
        <v>9</v>
      </c>
      <c r="M399" s="118" t="s">
        <v>199</v>
      </c>
      <c r="N399" s="127">
        <v>8.1999999999999993</v>
      </c>
      <c r="O399" s="118">
        <v>2</v>
      </c>
      <c r="P399" s="118">
        <v>773</v>
      </c>
      <c r="Q399" s="118" t="s">
        <v>1422</v>
      </c>
      <c r="R399" s="118" t="s">
        <v>9</v>
      </c>
      <c r="S399" s="118">
        <v>573</v>
      </c>
      <c r="T399" s="118" t="s">
        <v>95</v>
      </c>
      <c r="U399" s="123">
        <v>26</v>
      </c>
      <c r="V399" s="118" t="s">
        <v>9</v>
      </c>
      <c r="W399" s="118" t="s">
        <v>9</v>
      </c>
      <c r="X399" s="118" t="s">
        <v>9</v>
      </c>
      <c r="Y399" s="118" t="s">
        <v>9</v>
      </c>
      <c r="Z399" s="118" t="s">
        <v>9</v>
      </c>
      <c r="AA399" s="118">
        <v>109</v>
      </c>
      <c r="AB399" s="118" t="s">
        <v>9</v>
      </c>
      <c r="AC399" s="118" t="s">
        <v>403</v>
      </c>
      <c r="AD399" s="118">
        <v>2009</v>
      </c>
      <c r="AE399" s="118" t="s">
        <v>1737</v>
      </c>
      <c r="AF399" s="118" t="s">
        <v>58</v>
      </c>
      <c r="AG399" s="118" t="s">
        <v>402</v>
      </c>
      <c r="AH399" s="118" t="s">
        <v>363</v>
      </c>
      <c r="AI399" s="124" t="str">
        <f t="shared" si="10"/>
        <v>Fernández, M.B., 2009</v>
      </c>
      <c r="AJ399" s="145" t="s">
        <v>1418</v>
      </c>
      <c r="AK399" s="145" t="s">
        <v>1170</v>
      </c>
    </row>
    <row r="400" spans="1:37" s="18" customFormat="1" x14ac:dyDescent="0.3">
      <c r="A400" s="118" t="s">
        <v>14</v>
      </c>
      <c r="B400" s="118">
        <v>1</v>
      </c>
      <c r="C400" s="118">
        <v>0.77</v>
      </c>
      <c r="D400" s="118">
        <v>134.4</v>
      </c>
      <c r="E400" s="118" t="s">
        <v>22</v>
      </c>
      <c r="F400" s="118" t="s">
        <v>210</v>
      </c>
      <c r="G400" s="118" t="s">
        <v>9</v>
      </c>
      <c r="H400" s="118" t="s">
        <v>9</v>
      </c>
      <c r="I400" s="118" t="s">
        <v>9</v>
      </c>
      <c r="J400" s="118" t="s">
        <v>24</v>
      </c>
      <c r="K400" s="118" t="s">
        <v>56</v>
      </c>
      <c r="L400" s="151">
        <v>9</v>
      </c>
      <c r="M400" s="118" t="s">
        <v>199</v>
      </c>
      <c r="N400" s="127">
        <v>8.5</v>
      </c>
      <c r="O400" s="118">
        <v>2</v>
      </c>
      <c r="P400" s="118">
        <v>773</v>
      </c>
      <c r="Q400" s="118" t="s">
        <v>1422</v>
      </c>
      <c r="R400" s="118" t="s">
        <v>9</v>
      </c>
      <c r="S400" s="118">
        <v>573</v>
      </c>
      <c r="T400" s="118" t="s">
        <v>95</v>
      </c>
      <c r="U400" s="123">
        <v>29</v>
      </c>
      <c r="V400" s="118" t="s">
        <v>9</v>
      </c>
      <c r="W400" s="118" t="s">
        <v>9</v>
      </c>
      <c r="X400" s="118" t="s">
        <v>9</v>
      </c>
      <c r="Y400" s="118" t="s">
        <v>9</v>
      </c>
      <c r="Z400" s="118" t="s">
        <v>9</v>
      </c>
      <c r="AA400" s="118">
        <v>48</v>
      </c>
      <c r="AB400" s="118" t="s">
        <v>9</v>
      </c>
      <c r="AC400" s="118" t="s">
        <v>403</v>
      </c>
      <c r="AD400" s="118">
        <v>2009</v>
      </c>
      <c r="AE400" s="118" t="s">
        <v>1737</v>
      </c>
      <c r="AF400" s="118" t="s">
        <v>58</v>
      </c>
      <c r="AG400" s="118" t="s">
        <v>402</v>
      </c>
      <c r="AH400" s="118" t="s">
        <v>363</v>
      </c>
      <c r="AI400" s="124" t="str">
        <f t="shared" si="10"/>
        <v>Fernández, M.B., 2009</v>
      </c>
      <c r="AJ400" s="145" t="s">
        <v>1419</v>
      </c>
      <c r="AK400" s="145" t="s">
        <v>827</v>
      </c>
    </row>
    <row r="401" spans="1:37" s="18" customFormat="1" x14ac:dyDescent="0.3">
      <c r="A401" s="46" t="s">
        <v>6</v>
      </c>
      <c r="B401" s="118">
        <v>1</v>
      </c>
      <c r="C401" s="118">
        <v>0.65</v>
      </c>
      <c r="D401" s="118">
        <v>9.1999999999999993</v>
      </c>
      <c r="E401" s="118" t="s">
        <v>61</v>
      </c>
      <c r="F401" s="118" t="s">
        <v>203</v>
      </c>
      <c r="G401" s="118" t="s">
        <v>9</v>
      </c>
      <c r="H401" s="118" t="s">
        <v>9</v>
      </c>
      <c r="I401" s="118" t="s">
        <v>9</v>
      </c>
      <c r="J401" s="118" t="s">
        <v>28</v>
      </c>
      <c r="K401" s="118" t="s">
        <v>79</v>
      </c>
      <c r="L401" s="118" t="s">
        <v>9</v>
      </c>
      <c r="M401" s="118" t="s">
        <v>199</v>
      </c>
      <c r="N401" s="127">
        <v>8.1999999999999993</v>
      </c>
      <c r="O401" s="118">
        <v>2</v>
      </c>
      <c r="P401" s="118">
        <v>773</v>
      </c>
      <c r="Q401" s="118" t="s">
        <v>1422</v>
      </c>
      <c r="R401" s="118" t="s">
        <v>9</v>
      </c>
      <c r="S401" s="118">
        <v>573</v>
      </c>
      <c r="T401" s="118" t="s">
        <v>95</v>
      </c>
      <c r="U401" s="123">
        <v>38</v>
      </c>
      <c r="V401" s="118" t="s">
        <v>9</v>
      </c>
      <c r="W401" s="118" t="s">
        <v>9</v>
      </c>
      <c r="X401" s="118" t="s">
        <v>9</v>
      </c>
      <c r="Y401" s="118" t="s">
        <v>9</v>
      </c>
      <c r="Z401" s="118" t="s">
        <v>9</v>
      </c>
      <c r="AA401" s="118">
        <v>89</v>
      </c>
      <c r="AB401" s="118" t="s">
        <v>9</v>
      </c>
      <c r="AC401" s="118" t="s">
        <v>403</v>
      </c>
      <c r="AD401" s="118">
        <v>2009</v>
      </c>
      <c r="AE401" s="118" t="s">
        <v>1737</v>
      </c>
      <c r="AF401" s="118" t="s">
        <v>58</v>
      </c>
      <c r="AG401" s="118" t="s">
        <v>402</v>
      </c>
      <c r="AH401" s="118" t="s">
        <v>363</v>
      </c>
      <c r="AI401" s="124" t="str">
        <f t="shared" si="10"/>
        <v>Fernández, M.B., 2009</v>
      </c>
      <c r="AJ401" s="145" t="s">
        <v>1418</v>
      </c>
      <c r="AK401" s="145" t="s">
        <v>1170</v>
      </c>
    </row>
    <row r="402" spans="1:37" s="18" customFormat="1" x14ac:dyDescent="0.3">
      <c r="A402" s="46" t="s">
        <v>6</v>
      </c>
      <c r="B402" s="118">
        <v>1</v>
      </c>
      <c r="C402" s="118">
        <v>0.78</v>
      </c>
      <c r="D402" s="118">
        <v>134.4</v>
      </c>
      <c r="E402" s="118" t="s">
        <v>22</v>
      </c>
      <c r="F402" s="118" t="s">
        <v>210</v>
      </c>
      <c r="G402" s="118" t="s">
        <v>9</v>
      </c>
      <c r="H402" s="118" t="s">
        <v>9</v>
      </c>
      <c r="I402" s="118" t="s">
        <v>9</v>
      </c>
      <c r="J402" s="118" t="s">
        <v>28</v>
      </c>
      <c r="K402" s="118" t="s">
        <v>79</v>
      </c>
      <c r="L402" s="118" t="s">
        <v>9</v>
      </c>
      <c r="M402" s="118" t="s">
        <v>199</v>
      </c>
      <c r="N402" s="127">
        <v>8.5</v>
      </c>
      <c r="O402" s="118">
        <v>2</v>
      </c>
      <c r="P402" s="118">
        <v>773</v>
      </c>
      <c r="Q402" s="118" t="s">
        <v>1422</v>
      </c>
      <c r="R402" s="118" t="s">
        <v>9</v>
      </c>
      <c r="S402" s="118">
        <v>573</v>
      </c>
      <c r="T402" s="118" t="s">
        <v>95</v>
      </c>
      <c r="U402" s="123">
        <v>60</v>
      </c>
      <c r="V402" s="118" t="s">
        <v>9</v>
      </c>
      <c r="W402" s="118" t="s">
        <v>9</v>
      </c>
      <c r="X402" s="118" t="s">
        <v>9</v>
      </c>
      <c r="Y402" s="118" t="s">
        <v>9</v>
      </c>
      <c r="Z402" s="118" t="s">
        <v>9</v>
      </c>
      <c r="AA402" s="118">
        <v>29</v>
      </c>
      <c r="AB402" s="118" t="s">
        <v>9</v>
      </c>
      <c r="AC402" s="118" t="s">
        <v>403</v>
      </c>
      <c r="AD402" s="118">
        <v>2009</v>
      </c>
      <c r="AE402" s="118" t="s">
        <v>1737</v>
      </c>
      <c r="AF402" s="118" t="s">
        <v>58</v>
      </c>
      <c r="AG402" s="118" t="s">
        <v>402</v>
      </c>
      <c r="AH402" s="118" t="s">
        <v>363</v>
      </c>
      <c r="AI402" s="124" t="str">
        <f t="shared" si="10"/>
        <v>Fernández, M.B., 2009</v>
      </c>
      <c r="AJ402" s="145" t="s">
        <v>1419</v>
      </c>
      <c r="AK402" s="145" t="s">
        <v>827</v>
      </c>
    </row>
    <row r="403" spans="1:37" s="18" customFormat="1" x14ac:dyDescent="0.3">
      <c r="A403" s="118" t="s">
        <v>6</v>
      </c>
      <c r="B403" s="118">
        <v>0.4</v>
      </c>
      <c r="C403" s="145" t="s">
        <v>9</v>
      </c>
      <c r="D403" s="118">
        <v>134</v>
      </c>
      <c r="E403" s="118" t="s">
        <v>22</v>
      </c>
      <c r="F403" s="118" t="s">
        <v>9</v>
      </c>
      <c r="G403" s="118" t="s">
        <v>1175</v>
      </c>
      <c r="H403" s="118" t="s">
        <v>9</v>
      </c>
      <c r="I403" s="118" t="s">
        <v>9</v>
      </c>
      <c r="J403" s="118" t="s">
        <v>24</v>
      </c>
      <c r="K403" s="118" t="s">
        <v>56</v>
      </c>
      <c r="L403" s="118" t="s">
        <v>9</v>
      </c>
      <c r="M403" s="118" t="s">
        <v>199</v>
      </c>
      <c r="N403" s="118" t="s">
        <v>9</v>
      </c>
      <c r="O403" s="118">
        <v>3</v>
      </c>
      <c r="P403" s="118">
        <v>873</v>
      </c>
      <c r="Q403" s="118" t="s">
        <v>9</v>
      </c>
      <c r="R403" s="118" t="s">
        <v>9</v>
      </c>
      <c r="S403" s="118" t="s">
        <v>9</v>
      </c>
      <c r="T403" s="118" t="s">
        <v>182</v>
      </c>
      <c r="U403" s="123">
        <v>57</v>
      </c>
      <c r="V403" s="118" t="s">
        <v>9</v>
      </c>
      <c r="W403" s="118" t="s">
        <v>9</v>
      </c>
      <c r="X403" s="118" t="s">
        <v>9</v>
      </c>
      <c r="Y403" s="118" t="s">
        <v>9</v>
      </c>
      <c r="Z403" s="118" t="s">
        <v>9</v>
      </c>
      <c r="AA403" s="118" t="s">
        <v>9</v>
      </c>
      <c r="AB403" s="118" t="s">
        <v>9</v>
      </c>
      <c r="AC403" s="46" t="s">
        <v>1373</v>
      </c>
      <c r="AD403" s="118">
        <v>2009</v>
      </c>
      <c r="AE403" s="118" t="s">
        <v>1768</v>
      </c>
      <c r="AF403" s="118" t="s">
        <v>71</v>
      </c>
      <c r="AG403" s="118" t="s">
        <v>401</v>
      </c>
      <c r="AH403" s="118" t="s">
        <v>159</v>
      </c>
      <c r="AI403" s="124" t="str">
        <f t="shared" si="10"/>
        <v>Hinokuma, S., 2009</v>
      </c>
      <c r="AJ403" s="125"/>
      <c r="AK403" s="145"/>
    </row>
    <row r="404" spans="1:37" s="18" customFormat="1" x14ac:dyDescent="0.3">
      <c r="A404" s="118" t="s">
        <v>6</v>
      </c>
      <c r="B404" s="118">
        <v>0.4</v>
      </c>
      <c r="C404" s="145" t="s">
        <v>9</v>
      </c>
      <c r="D404" s="118">
        <v>134</v>
      </c>
      <c r="E404" s="118" t="s">
        <v>22</v>
      </c>
      <c r="F404" s="118" t="s">
        <v>9</v>
      </c>
      <c r="G404" s="118" t="s">
        <v>1175</v>
      </c>
      <c r="H404" s="118" t="s">
        <v>9</v>
      </c>
      <c r="I404" s="118" t="s">
        <v>9</v>
      </c>
      <c r="J404" s="118" t="s">
        <v>24</v>
      </c>
      <c r="K404" s="118" t="s">
        <v>56</v>
      </c>
      <c r="L404" s="118" t="s">
        <v>9</v>
      </c>
      <c r="M404" s="118" t="s">
        <v>199</v>
      </c>
      <c r="N404" s="118" t="s">
        <v>9</v>
      </c>
      <c r="O404" s="118">
        <v>25</v>
      </c>
      <c r="P404" s="118">
        <v>1173</v>
      </c>
      <c r="Q404" s="118" t="s">
        <v>9</v>
      </c>
      <c r="R404" s="118" t="s">
        <v>9</v>
      </c>
      <c r="S404" s="118" t="s">
        <v>9</v>
      </c>
      <c r="T404" s="118" t="s">
        <v>182</v>
      </c>
      <c r="U404" s="123">
        <v>36</v>
      </c>
      <c r="V404" s="118" t="s">
        <v>9</v>
      </c>
      <c r="W404" s="118" t="s">
        <v>9</v>
      </c>
      <c r="X404" s="118" t="s">
        <v>9</v>
      </c>
      <c r="Y404" s="118" t="s">
        <v>9</v>
      </c>
      <c r="Z404" s="118" t="s">
        <v>9</v>
      </c>
      <c r="AA404" s="118" t="s">
        <v>9</v>
      </c>
      <c r="AB404" s="118" t="s">
        <v>9</v>
      </c>
      <c r="AC404" s="46" t="s">
        <v>1373</v>
      </c>
      <c r="AD404" s="118">
        <v>2009</v>
      </c>
      <c r="AE404" s="118" t="s">
        <v>1768</v>
      </c>
      <c r="AF404" s="118" t="s">
        <v>71</v>
      </c>
      <c r="AG404" s="118" t="s">
        <v>401</v>
      </c>
      <c r="AH404" s="118" t="s">
        <v>159</v>
      </c>
      <c r="AI404" s="124" t="str">
        <f t="shared" si="10"/>
        <v>Hinokuma, S., 2009</v>
      </c>
      <c r="AJ404" s="125"/>
      <c r="AK404" s="145"/>
    </row>
    <row r="405" spans="1:37" s="18" customFormat="1" x14ac:dyDescent="0.3">
      <c r="A405" s="46" t="s">
        <v>6</v>
      </c>
      <c r="B405" s="118">
        <v>0.5</v>
      </c>
      <c r="C405" s="145" t="s">
        <v>9</v>
      </c>
      <c r="D405" s="145" t="s">
        <v>9</v>
      </c>
      <c r="E405" s="118" t="s">
        <v>37</v>
      </c>
      <c r="F405" s="118" t="s">
        <v>399</v>
      </c>
      <c r="G405" s="118" t="s">
        <v>8</v>
      </c>
      <c r="H405" s="118">
        <v>873</v>
      </c>
      <c r="I405" s="118">
        <v>3</v>
      </c>
      <c r="J405" s="118" t="s">
        <v>2022</v>
      </c>
      <c r="K405" s="118" t="s">
        <v>9</v>
      </c>
      <c r="L405" s="118" t="s">
        <v>9</v>
      </c>
      <c r="M405" s="118" t="s">
        <v>199</v>
      </c>
      <c r="N405" s="118" t="s">
        <v>9</v>
      </c>
      <c r="O405" s="118" t="s">
        <v>9</v>
      </c>
      <c r="P405" s="118" t="s">
        <v>9</v>
      </c>
      <c r="Q405" s="118" t="s">
        <v>1422</v>
      </c>
      <c r="R405" s="118">
        <v>2</v>
      </c>
      <c r="S405" s="118">
        <v>573</v>
      </c>
      <c r="T405" s="118" t="s">
        <v>17</v>
      </c>
      <c r="U405" s="123">
        <v>67</v>
      </c>
      <c r="V405" s="118" t="s">
        <v>9</v>
      </c>
      <c r="W405" s="118">
        <v>17</v>
      </c>
      <c r="X405" s="118" t="s">
        <v>9</v>
      </c>
      <c r="Y405" s="118" t="s">
        <v>9</v>
      </c>
      <c r="Z405" s="118" t="s">
        <v>9</v>
      </c>
      <c r="AA405" s="118" t="s">
        <v>9</v>
      </c>
      <c r="AB405" s="118" t="s">
        <v>9</v>
      </c>
      <c r="AC405" s="118" t="s">
        <v>397</v>
      </c>
      <c r="AD405" s="118">
        <v>2009</v>
      </c>
      <c r="AE405" s="118" t="s">
        <v>1769</v>
      </c>
      <c r="AF405" s="118" t="s">
        <v>146</v>
      </c>
      <c r="AG405" s="118" t="s">
        <v>396</v>
      </c>
      <c r="AH405" s="118" t="s">
        <v>179</v>
      </c>
      <c r="AI405" s="124" t="str">
        <f t="shared" si="10"/>
        <v>Panagiotopoulou, P., 2009</v>
      </c>
      <c r="AJ405" s="125"/>
      <c r="AK405" s="145"/>
    </row>
    <row r="406" spans="1:37" s="18" customFormat="1" x14ac:dyDescent="0.3">
      <c r="A406" s="46" t="s">
        <v>6</v>
      </c>
      <c r="B406" s="118">
        <v>0.5</v>
      </c>
      <c r="C406" s="145" t="s">
        <v>9</v>
      </c>
      <c r="D406" s="145" t="s">
        <v>9</v>
      </c>
      <c r="E406" s="118" t="s">
        <v>37</v>
      </c>
      <c r="F406" s="118" t="s">
        <v>399</v>
      </c>
      <c r="G406" s="118" t="s">
        <v>400</v>
      </c>
      <c r="H406" s="118">
        <v>873</v>
      </c>
      <c r="I406" s="118">
        <v>3</v>
      </c>
      <c r="J406" s="118" t="s">
        <v>2022</v>
      </c>
      <c r="K406" s="118" t="s">
        <v>9</v>
      </c>
      <c r="L406" s="118" t="s">
        <v>9</v>
      </c>
      <c r="M406" s="118" t="s">
        <v>199</v>
      </c>
      <c r="N406" s="118" t="s">
        <v>9</v>
      </c>
      <c r="O406" s="118" t="s">
        <v>9</v>
      </c>
      <c r="P406" s="118" t="s">
        <v>9</v>
      </c>
      <c r="Q406" s="118" t="s">
        <v>1422</v>
      </c>
      <c r="R406" s="118">
        <v>2</v>
      </c>
      <c r="S406" s="118">
        <v>573</v>
      </c>
      <c r="T406" s="118" t="s">
        <v>17</v>
      </c>
      <c r="U406" s="123">
        <v>47</v>
      </c>
      <c r="V406" s="118" t="s">
        <v>9</v>
      </c>
      <c r="W406" s="118">
        <v>24</v>
      </c>
      <c r="X406" s="118" t="s">
        <v>9</v>
      </c>
      <c r="Y406" s="118" t="s">
        <v>9</v>
      </c>
      <c r="Z406" s="118" t="s">
        <v>9</v>
      </c>
      <c r="AA406" s="118" t="s">
        <v>9</v>
      </c>
      <c r="AB406" s="118" t="s">
        <v>9</v>
      </c>
      <c r="AC406" s="118" t="s">
        <v>397</v>
      </c>
      <c r="AD406" s="118">
        <v>2009</v>
      </c>
      <c r="AE406" s="118" t="s">
        <v>1769</v>
      </c>
      <c r="AF406" s="118" t="s">
        <v>146</v>
      </c>
      <c r="AG406" s="118" t="s">
        <v>396</v>
      </c>
      <c r="AH406" s="118" t="s">
        <v>179</v>
      </c>
      <c r="AI406" s="124" t="str">
        <f t="shared" si="10"/>
        <v>Panagiotopoulou, P., 2009</v>
      </c>
      <c r="AJ406" s="125"/>
      <c r="AK406" s="145"/>
    </row>
    <row r="407" spans="1:37" s="17" customFormat="1" x14ac:dyDescent="0.3">
      <c r="A407" s="46" t="s">
        <v>6</v>
      </c>
      <c r="B407" s="118">
        <v>0.5</v>
      </c>
      <c r="C407" s="145" t="s">
        <v>9</v>
      </c>
      <c r="D407" s="145" t="s">
        <v>9</v>
      </c>
      <c r="E407" s="118" t="s">
        <v>37</v>
      </c>
      <c r="F407" s="118" t="s">
        <v>399</v>
      </c>
      <c r="G407" s="118" t="s">
        <v>398</v>
      </c>
      <c r="H407" s="118">
        <v>873</v>
      </c>
      <c r="I407" s="118">
        <v>3</v>
      </c>
      <c r="J407" s="118" t="s">
        <v>2022</v>
      </c>
      <c r="K407" s="118" t="s">
        <v>9</v>
      </c>
      <c r="L407" s="118" t="s">
        <v>9</v>
      </c>
      <c r="M407" s="118" t="s">
        <v>199</v>
      </c>
      <c r="N407" s="118" t="s">
        <v>9</v>
      </c>
      <c r="O407" s="118" t="s">
        <v>9</v>
      </c>
      <c r="P407" s="118" t="s">
        <v>9</v>
      </c>
      <c r="Q407" s="118" t="s">
        <v>1422</v>
      </c>
      <c r="R407" s="118">
        <v>2</v>
      </c>
      <c r="S407" s="118">
        <v>573</v>
      </c>
      <c r="T407" s="118" t="s">
        <v>17</v>
      </c>
      <c r="U407" s="123">
        <v>54</v>
      </c>
      <c r="V407" s="118" t="s">
        <v>9</v>
      </c>
      <c r="W407" s="118">
        <v>21</v>
      </c>
      <c r="X407" s="118" t="s">
        <v>9</v>
      </c>
      <c r="Y407" s="118" t="s">
        <v>9</v>
      </c>
      <c r="Z407" s="118" t="s">
        <v>9</v>
      </c>
      <c r="AA407" s="118" t="s">
        <v>9</v>
      </c>
      <c r="AB407" s="118" t="s">
        <v>9</v>
      </c>
      <c r="AC407" s="118" t="s">
        <v>397</v>
      </c>
      <c r="AD407" s="118">
        <v>2009</v>
      </c>
      <c r="AE407" s="118" t="s">
        <v>1769</v>
      </c>
      <c r="AF407" s="118" t="s">
        <v>146</v>
      </c>
      <c r="AG407" s="118" t="s">
        <v>396</v>
      </c>
      <c r="AH407" s="118" t="s">
        <v>179</v>
      </c>
      <c r="AI407" s="124" t="str">
        <f t="shared" si="10"/>
        <v>Panagiotopoulou, P., 2009</v>
      </c>
      <c r="AJ407" s="125"/>
      <c r="AK407" s="145"/>
    </row>
    <row r="408" spans="1:37" s="17" customFormat="1" x14ac:dyDescent="0.3">
      <c r="A408" s="118" t="s">
        <v>113</v>
      </c>
      <c r="B408" s="118">
        <v>10</v>
      </c>
      <c r="C408" s="118">
        <v>10</v>
      </c>
      <c r="D408" s="118" t="s">
        <v>8</v>
      </c>
      <c r="E408" s="118" t="s">
        <v>63</v>
      </c>
      <c r="F408" s="118" t="s">
        <v>393</v>
      </c>
      <c r="G408" s="118" t="s">
        <v>8</v>
      </c>
      <c r="H408" s="118" t="s">
        <v>8</v>
      </c>
      <c r="I408" s="118" t="s">
        <v>8</v>
      </c>
      <c r="J408" s="118" t="s">
        <v>8</v>
      </c>
      <c r="K408" s="118" t="s">
        <v>8</v>
      </c>
      <c r="L408" s="118" t="s">
        <v>8</v>
      </c>
      <c r="M408" s="118" t="s">
        <v>199</v>
      </c>
      <c r="N408" s="118" t="s">
        <v>9</v>
      </c>
      <c r="O408" s="118" t="s">
        <v>8</v>
      </c>
      <c r="P408" s="118" t="s">
        <v>8</v>
      </c>
      <c r="Q408" s="118" t="s">
        <v>9</v>
      </c>
      <c r="R408" s="118" t="s">
        <v>9</v>
      </c>
      <c r="S408" s="118" t="s">
        <v>9</v>
      </c>
      <c r="T408" s="118" t="s">
        <v>29</v>
      </c>
      <c r="U408" s="123" t="s">
        <v>9</v>
      </c>
      <c r="V408" s="118" t="s">
        <v>9</v>
      </c>
      <c r="W408" s="118" t="s">
        <v>9</v>
      </c>
      <c r="X408" s="118" t="s">
        <v>9</v>
      </c>
      <c r="Y408" s="118" t="s">
        <v>9</v>
      </c>
      <c r="Z408" s="118" t="s">
        <v>9</v>
      </c>
      <c r="AA408" s="118">
        <v>25</v>
      </c>
      <c r="AB408" s="118" t="s">
        <v>9</v>
      </c>
      <c r="AC408" s="118" t="s">
        <v>1398</v>
      </c>
      <c r="AD408" s="118">
        <v>2009</v>
      </c>
      <c r="AE408" s="118" t="s">
        <v>1770</v>
      </c>
      <c r="AF408" s="118" t="s">
        <v>11</v>
      </c>
      <c r="AG408" s="118" t="s">
        <v>392</v>
      </c>
      <c r="AH408" s="118" t="s">
        <v>248</v>
      </c>
      <c r="AI408" s="124" t="str">
        <f t="shared" si="10"/>
        <v>Yang, J.Q., 2009</v>
      </c>
      <c r="AJ408" s="125"/>
      <c r="AK408" s="145"/>
    </row>
    <row r="409" spans="1:37" s="17" customFormat="1" x14ac:dyDescent="0.3">
      <c r="A409" s="118" t="s">
        <v>14</v>
      </c>
      <c r="B409" s="118">
        <v>5</v>
      </c>
      <c r="C409" s="118" t="s">
        <v>9</v>
      </c>
      <c r="D409" s="118">
        <v>200</v>
      </c>
      <c r="E409" s="118" t="s">
        <v>7</v>
      </c>
      <c r="F409" s="118" t="s">
        <v>391</v>
      </c>
      <c r="G409" s="118" t="s">
        <v>9</v>
      </c>
      <c r="H409" s="118" t="s">
        <v>9</v>
      </c>
      <c r="I409" s="118" t="s">
        <v>9</v>
      </c>
      <c r="J409" s="118" t="s">
        <v>10</v>
      </c>
      <c r="K409" s="46" t="s">
        <v>1449</v>
      </c>
      <c r="L409" s="118" t="s">
        <v>9</v>
      </c>
      <c r="M409" s="118" t="s">
        <v>199</v>
      </c>
      <c r="N409" s="127">
        <v>3</v>
      </c>
      <c r="O409" s="118">
        <v>3</v>
      </c>
      <c r="P409" s="118">
        <v>673</v>
      </c>
      <c r="Q409" s="118" t="s">
        <v>1422</v>
      </c>
      <c r="R409" s="118">
        <v>2</v>
      </c>
      <c r="S409" s="118">
        <v>573</v>
      </c>
      <c r="T409" s="118" t="s">
        <v>29</v>
      </c>
      <c r="U409" s="123" t="s">
        <v>9</v>
      </c>
      <c r="V409" s="118" t="s">
        <v>9</v>
      </c>
      <c r="W409" s="118" t="s">
        <v>9</v>
      </c>
      <c r="X409" s="118" t="s">
        <v>9</v>
      </c>
      <c r="Y409" s="118" t="s">
        <v>9</v>
      </c>
      <c r="Z409" s="118" t="s">
        <v>9</v>
      </c>
      <c r="AA409" s="118">
        <v>70</v>
      </c>
      <c r="AB409" s="118" t="s">
        <v>9</v>
      </c>
      <c r="AC409" s="62" t="s">
        <v>674</v>
      </c>
      <c r="AD409" s="118">
        <v>2009</v>
      </c>
      <c r="AE409" s="118" t="s">
        <v>1771</v>
      </c>
      <c r="AF409" s="118" t="s">
        <v>39</v>
      </c>
      <c r="AG409" s="118" t="s">
        <v>390</v>
      </c>
      <c r="AH409" s="118" t="s">
        <v>32</v>
      </c>
      <c r="AI409" s="124" t="str">
        <f t="shared" si="10"/>
        <v>Liu, Q., 2009</v>
      </c>
      <c r="AJ409" s="125"/>
      <c r="AK409" s="145" t="s">
        <v>815</v>
      </c>
    </row>
    <row r="410" spans="1:37" s="17" customFormat="1" x14ac:dyDescent="0.3">
      <c r="A410" s="46" t="s">
        <v>6</v>
      </c>
      <c r="B410" s="118">
        <v>0.5</v>
      </c>
      <c r="C410" s="118">
        <v>0.47</v>
      </c>
      <c r="D410" s="118" t="s">
        <v>9</v>
      </c>
      <c r="E410" s="118" t="s">
        <v>86</v>
      </c>
      <c r="F410" s="118" t="s">
        <v>1177</v>
      </c>
      <c r="G410" s="118" t="s">
        <v>9</v>
      </c>
      <c r="H410" s="118">
        <v>573</v>
      </c>
      <c r="I410" s="118">
        <v>2</v>
      </c>
      <c r="J410" s="118" t="s">
        <v>24</v>
      </c>
      <c r="K410" s="118" t="s">
        <v>9</v>
      </c>
      <c r="L410" s="118" t="s">
        <v>9</v>
      </c>
      <c r="M410" s="118" t="s">
        <v>199</v>
      </c>
      <c r="N410" s="127">
        <v>6</v>
      </c>
      <c r="O410" s="118">
        <v>2</v>
      </c>
      <c r="P410" s="118">
        <v>623</v>
      </c>
      <c r="Q410" s="118" t="s">
        <v>1422</v>
      </c>
      <c r="R410" s="118">
        <f>15/60</f>
        <v>0.25</v>
      </c>
      <c r="S410" s="118">
        <v>473</v>
      </c>
      <c r="T410" s="118" t="s">
        <v>29</v>
      </c>
      <c r="U410" s="123" t="s">
        <v>9</v>
      </c>
      <c r="V410" s="118" t="s">
        <v>9</v>
      </c>
      <c r="W410" s="118" t="s">
        <v>9</v>
      </c>
      <c r="X410" s="118" t="s">
        <v>9</v>
      </c>
      <c r="Y410" s="118" t="s">
        <v>9</v>
      </c>
      <c r="Z410" s="118" t="s">
        <v>9</v>
      </c>
      <c r="AA410" s="118">
        <v>75</v>
      </c>
      <c r="AB410" s="118" t="s">
        <v>9</v>
      </c>
      <c r="AC410" s="46" t="s">
        <v>1373</v>
      </c>
      <c r="AD410" s="118">
        <v>2009</v>
      </c>
      <c r="AE410" s="118" t="s">
        <v>1176</v>
      </c>
      <c r="AF410" s="118" t="s">
        <v>11</v>
      </c>
      <c r="AG410" s="118" t="s">
        <v>389</v>
      </c>
      <c r="AH410" s="118" t="s">
        <v>32</v>
      </c>
      <c r="AI410" s="124" t="str">
        <f t="shared" si="10"/>
        <v>Meng, M., 2009</v>
      </c>
      <c r="AJ410" s="125"/>
      <c r="AK410" s="145" t="s">
        <v>838</v>
      </c>
    </row>
    <row r="411" spans="1:37" s="17" customFormat="1" x14ac:dyDescent="0.3">
      <c r="A411" s="118" t="s">
        <v>88</v>
      </c>
      <c r="B411" s="118">
        <v>10</v>
      </c>
      <c r="C411" s="118" t="s">
        <v>9</v>
      </c>
      <c r="D411" s="118" t="s">
        <v>9</v>
      </c>
      <c r="E411" s="118" t="s">
        <v>63</v>
      </c>
      <c r="F411" s="118" t="s">
        <v>388</v>
      </c>
      <c r="G411" s="118" t="s">
        <v>9</v>
      </c>
      <c r="H411" s="118" t="s">
        <v>9</v>
      </c>
      <c r="I411" s="118" t="s">
        <v>9</v>
      </c>
      <c r="J411" s="118" t="s">
        <v>24</v>
      </c>
      <c r="K411" s="118" t="s">
        <v>56</v>
      </c>
      <c r="L411" s="118" t="s">
        <v>9</v>
      </c>
      <c r="M411" s="118" t="s">
        <v>199</v>
      </c>
      <c r="N411" s="118" t="s">
        <v>9</v>
      </c>
      <c r="O411" s="118" t="s">
        <v>9</v>
      </c>
      <c r="P411" s="118" t="s">
        <v>9</v>
      </c>
      <c r="Q411" s="118" t="s">
        <v>1427</v>
      </c>
      <c r="R411" s="118">
        <v>2</v>
      </c>
      <c r="S411" s="118">
        <v>298</v>
      </c>
      <c r="T411" s="118" t="s">
        <v>29</v>
      </c>
      <c r="U411" s="123" t="s">
        <v>9</v>
      </c>
      <c r="V411" s="118" t="s">
        <v>9</v>
      </c>
      <c r="W411" s="118" t="s">
        <v>9</v>
      </c>
      <c r="X411" s="118" t="s">
        <v>9</v>
      </c>
      <c r="Y411" s="118" t="s">
        <v>9</v>
      </c>
      <c r="Z411" s="118" t="s">
        <v>9</v>
      </c>
      <c r="AA411" s="118">
        <v>26</v>
      </c>
      <c r="AB411" s="118" t="s">
        <v>9</v>
      </c>
      <c r="AC411" s="118" t="s">
        <v>1395</v>
      </c>
      <c r="AD411" s="118">
        <v>2009</v>
      </c>
      <c r="AE411" s="118" t="s">
        <v>1772</v>
      </c>
      <c r="AF411" s="118" t="s">
        <v>31</v>
      </c>
      <c r="AG411" s="118" t="s">
        <v>387</v>
      </c>
      <c r="AH411" s="118" t="s">
        <v>62</v>
      </c>
      <c r="AI411" s="124" t="str">
        <f t="shared" si="10"/>
        <v>Nguyen, S.T., 2009</v>
      </c>
      <c r="AJ411" s="145" t="s">
        <v>1430</v>
      </c>
      <c r="AK411" s="145"/>
    </row>
    <row r="412" spans="1:37" s="17" customFormat="1" x14ac:dyDescent="0.3">
      <c r="A412" s="118" t="s">
        <v>14</v>
      </c>
      <c r="B412" s="118">
        <v>0.5</v>
      </c>
      <c r="C412" s="118" t="s">
        <v>9</v>
      </c>
      <c r="D412" s="118">
        <v>135</v>
      </c>
      <c r="E412" s="118" t="s">
        <v>7</v>
      </c>
      <c r="F412" s="118" t="s">
        <v>386</v>
      </c>
      <c r="G412" s="118" t="s">
        <v>9</v>
      </c>
      <c r="H412" s="118" t="s">
        <v>9</v>
      </c>
      <c r="I412" s="118" t="s">
        <v>9</v>
      </c>
      <c r="J412" s="118" t="s">
        <v>24</v>
      </c>
      <c r="K412" s="118" t="s">
        <v>56</v>
      </c>
      <c r="L412" s="118" t="s">
        <v>9</v>
      </c>
      <c r="M412" s="118" t="s">
        <v>199</v>
      </c>
      <c r="N412" s="127">
        <v>3</v>
      </c>
      <c r="O412" s="118">
        <v>4</v>
      </c>
      <c r="P412" s="118">
        <v>673</v>
      </c>
      <c r="Q412" s="118" t="s">
        <v>1422</v>
      </c>
      <c r="R412" s="118">
        <v>2</v>
      </c>
      <c r="S412" s="118">
        <v>673</v>
      </c>
      <c r="T412" s="118" t="s">
        <v>17</v>
      </c>
      <c r="U412" s="123">
        <v>15</v>
      </c>
      <c r="V412" s="118" t="s">
        <v>9</v>
      </c>
      <c r="W412" s="118" t="s">
        <v>9</v>
      </c>
      <c r="X412" s="118" t="s">
        <v>9</v>
      </c>
      <c r="Y412" s="118" t="s">
        <v>9</v>
      </c>
      <c r="Z412" s="118" t="s">
        <v>9</v>
      </c>
      <c r="AA412" s="118">
        <v>36</v>
      </c>
      <c r="AB412" s="118">
        <v>3</v>
      </c>
      <c r="AC412" s="118" t="s">
        <v>1178</v>
      </c>
      <c r="AD412" s="118">
        <v>2009</v>
      </c>
      <c r="AE412" s="118" t="s">
        <v>1773</v>
      </c>
      <c r="AF412" s="118" t="s">
        <v>39</v>
      </c>
      <c r="AG412" s="118" t="s">
        <v>385</v>
      </c>
      <c r="AH412" s="118" t="s">
        <v>179</v>
      </c>
      <c r="AI412" s="124" t="str">
        <f t="shared" si="10"/>
        <v>Pham, T.T., 2009</v>
      </c>
      <c r="AJ412" s="125"/>
      <c r="AK412" s="145" t="s">
        <v>815</v>
      </c>
    </row>
    <row r="413" spans="1:37" s="17" customFormat="1" x14ac:dyDescent="0.3">
      <c r="A413" s="118" t="s">
        <v>14</v>
      </c>
      <c r="B413" s="118" t="s">
        <v>9</v>
      </c>
      <c r="C413" s="118">
        <v>1.68</v>
      </c>
      <c r="D413" s="118" t="s">
        <v>9</v>
      </c>
      <c r="E413" s="118" t="s">
        <v>1004</v>
      </c>
      <c r="F413" s="118" t="s">
        <v>1179</v>
      </c>
      <c r="G413" s="118" t="s">
        <v>9</v>
      </c>
      <c r="H413" s="118">
        <v>723</v>
      </c>
      <c r="I413" s="118">
        <v>4</v>
      </c>
      <c r="J413" s="118" t="s">
        <v>303</v>
      </c>
      <c r="K413" s="118" t="s">
        <v>51</v>
      </c>
      <c r="L413" s="118" t="s">
        <v>9</v>
      </c>
      <c r="M413" s="118" t="s">
        <v>199</v>
      </c>
      <c r="N413" s="118" t="s">
        <v>9</v>
      </c>
      <c r="O413" s="118">
        <v>3</v>
      </c>
      <c r="P413" s="118">
        <f>450+273</f>
        <v>723</v>
      </c>
      <c r="Q413" s="118" t="s">
        <v>1422</v>
      </c>
      <c r="R413" s="118">
        <v>1</v>
      </c>
      <c r="S413" s="118">
        <v>473</v>
      </c>
      <c r="T413" s="118" t="s">
        <v>17</v>
      </c>
      <c r="U413" s="123">
        <v>85</v>
      </c>
      <c r="V413" s="118" t="s">
        <v>9</v>
      </c>
      <c r="W413" s="118" t="s">
        <v>9</v>
      </c>
      <c r="X413" s="118" t="s">
        <v>9</v>
      </c>
      <c r="Y413" s="118" t="s">
        <v>9</v>
      </c>
      <c r="Z413" s="118" t="s">
        <v>9</v>
      </c>
      <c r="AA413" s="118">
        <v>15</v>
      </c>
      <c r="AB413" s="118" t="s">
        <v>9</v>
      </c>
      <c r="AC413" s="46" t="s">
        <v>1346</v>
      </c>
      <c r="AD413" s="118">
        <v>2009</v>
      </c>
      <c r="AE413" s="118" t="s">
        <v>1774</v>
      </c>
      <c r="AF413" s="118" t="s">
        <v>240</v>
      </c>
      <c r="AG413" s="118" t="s">
        <v>383</v>
      </c>
      <c r="AH413" s="118" t="s">
        <v>179</v>
      </c>
      <c r="AI413" s="124" t="str">
        <f t="shared" si="10"/>
        <v>Sheu, H.-S., 2009</v>
      </c>
      <c r="AJ413" s="125"/>
      <c r="AK413" s="145"/>
    </row>
    <row r="414" spans="1:37" s="17" customFormat="1" x14ac:dyDescent="0.3">
      <c r="A414" s="118" t="s">
        <v>14</v>
      </c>
      <c r="B414" s="118" t="s">
        <v>9</v>
      </c>
      <c r="C414" s="118">
        <v>1.62</v>
      </c>
      <c r="D414" s="118">
        <v>400</v>
      </c>
      <c r="E414" s="118" t="s">
        <v>7</v>
      </c>
      <c r="F414" s="118" t="s">
        <v>384</v>
      </c>
      <c r="G414" s="118" t="s">
        <v>9</v>
      </c>
      <c r="H414" s="118" t="s">
        <v>9</v>
      </c>
      <c r="I414" s="118" t="s">
        <v>9</v>
      </c>
      <c r="J414" s="118" t="s">
        <v>303</v>
      </c>
      <c r="K414" s="118" t="s">
        <v>51</v>
      </c>
      <c r="L414" s="118" t="s">
        <v>9</v>
      </c>
      <c r="M414" s="118" t="s">
        <v>199</v>
      </c>
      <c r="N414" s="127">
        <v>3</v>
      </c>
      <c r="O414" s="118">
        <v>3</v>
      </c>
      <c r="P414" s="118">
        <f>450+273</f>
        <v>723</v>
      </c>
      <c r="Q414" s="118" t="s">
        <v>1422</v>
      </c>
      <c r="R414" s="118">
        <v>1</v>
      </c>
      <c r="S414" s="118">
        <v>473</v>
      </c>
      <c r="T414" s="118" t="s">
        <v>17</v>
      </c>
      <c r="U414" s="123">
        <v>69</v>
      </c>
      <c r="V414" s="118" t="s">
        <v>9</v>
      </c>
      <c r="W414" s="118" t="s">
        <v>9</v>
      </c>
      <c r="X414" s="118" t="s">
        <v>9</v>
      </c>
      <c r="Y414" s="118" t="s">
        <v>9</v>
      </c>
      <c r="Z414" s="118" t="s">
        <v>9</v>
      </c>
      <c r="AA414" s="118">
        <v>25</v>
      </c>
      <c r="AB414" s="118" t="s">
        <v>9</v>
      </c>
      <c r="AC414" s="46" t="s">
        <v>1346</v>
      </c>
      <c r="AD414" s="118">
        <v>2009</v>
      </c>
      <c r="AE414" s="118" t="s">
        <v>1774</v>
      </c>
      <c r="AF414" s="118" t="s">
        <v>240</v>
      </c>
      <c r="AG414" s="118" t="s">
        <v>383</v>
      </c>
      <c r="AH414" s="118" t="s">
        <v>179</v>
      </c>
      <c r="AI414" s="124" t="str">
        <f t="shared" si="10"/>
        <v>Sheu, H.-S., 2009</v>
      </c>
      <c r="AJ414" s="125"/>
      <c r="AK414" s="145" t="s">
        <v>815</v>
      </c>
    </row>
    <row r="415" spans="1:37" s="17" customFormat="1" x14ac:dyDescent="0.3">
      <c r="A415" s="118" t="s">
        <v>14</v>
      </c>
      <c r="B415" s="118" t="s">
        <v>9</v>
      </c>
      <c r="C415" s="118">
        <v>1.96</v>
      </c>
      <c r="D415" s="118">
        <v>40</v>
      </c>
      <c r="E415" s="118" t="s">
        <v>37</v>
      </c>
      <c r="F415" s="118" t="s">
        <v>1180</v>
      </c>
      <c r="G415" s="118" t="s">
        <v>9</v>
      </c>
      <c r="H415" s="118" t="s">
        <v>9</v>
      </c>
      <c r="I415" s="118" t="s">
        <v>9</v>
      </c>
      <c r="J415" s="118" t="s">
        <v>303</v>
      </c>
      <c r="K415" s="118" t="s">
        <v>51</v>
      </c>
      <c r="L415" s="118" t="s">
        <v>9</v>
      </c>
      <c r="M415" s="118" t="s">
        <v>199</v>
      </c>
      <c r="N415" s="127">
        <v>5</v>
      </c>
      <c r="O415" s="118">
        <v>3</v>
      </c>
      <c r="P415" s="118">
        <f>450+273</f>
        <v>723</v>
      </c>
      <c r="Q415" s="118" t="s">
        <v>1422</v>
      </c>
      <c r="R415" s="118">
        <v>1</v>
      </c>
      <c r="S415" s="118">
        <v>473</v>
      </c>
      <c r="T415" s="118" t="s">
        <v>17</v>
      </c>
      <c r="U415" s="123">
        <v>30</v>
      </c>
      <c r="V415" s="118" t="s">
        <v>9</v>
      </c>
      <c r="W415" s="118" t="s">
        <v>9</v>
      </c>
      <c r="X415" s="118" t="s">
        <v>9</v>
      </c>
      <c r="Y415" s="118" t="s">
        <v>9</v>
      </c>
      <c r="Z415" s="118" t="s">
        <v>9</v>
      </c>
      <c r="AA415" s="118">
        <v>150</v>
      </c>
      <c r="AB415" s="118" t="s">
        <v>9</v>
      </c>
      <c r="AC415" s="46" t="s">
        <v>1346</v>
      </c>
      <c r="AD415" s="118">
        <v>2009</v>
      </c>
      <c r="AE415" s="118" t="s">
        <v>1774</v>
      </c>
      <c r="AF415" s="118" t="s">
        <v>240</v>
      </c>
      <c r="AG415" s="118" t="s">
        <v>383</v>
      </c>
      <c r="AH415" s="118" t="s">
        <v>179</v>
      </c>
      <c r="AI415" s="124" t="str">
        <f t="shared" si="10"/>
        <v>Sheu, H.-S., 2009</v>
      </c>
      <c r="AJ415" s="125"/>
      <c r="AK415" s="145" t="s">
        <v>1181</v>
      </c>
    </row>
    <row r="416" spans="1:37" s="17" customFormat="1" x14ac:dyDescent="0.3">
      <c r="A416" s="118" t="s">
        <v>14</v>
      </c>
      <c r="B416" s="118">
        <v>0.5</v>
      </c>
      <c r="C416" s="145" t="s">
        <v>9</v>
      </c>
      <c r="D416" s="145" t="s">
        <v>9</v>
      </c>
      <c r="E416" s="118" t="s">
        <v>37</v>
      </c>
      <c r="F416" s="118" t="s">
        <v>1186</v>
      </c>
      <c r="G416" s="118" t="s">
        <v>9</v>
      </c>
      <c r="H416" s="118">
        <f>773</f>
        <v>773</v>
      </c>
      <c r="I416" s="118" t="s">
        <v>9</v>
      </c>
      <c r="J416" s="118" t="s">
        <v>10</v>
      </c>
      <c r="K416" s="118" t="s">
        <v>56</v>
      </c>
      <c r="L416" s="118" t="s">
        <v>9</v>
      </c>
      <c r="M416" s="118" t="s">
        <v>199</v>
      </c>
      <c r="N416" s="127">
        <v>6</v>
      </c>
      <c r="O416" s="118">
        <v>5</v>
      </c>
      <c r="P416" s="118">
        <v>773</v>
      </c>
      <c r="Q416" s="118" t="s">
        <v>1422</v>
      </c>
      <c r="R416" s="118">
        <v>2</v>
      </c>
      <c r="S416" s="118">
        <v>473</v>
      </c>
      <c r="T416" s="118" t="s">
        <v>17</v>
      </c>
      <c r="U416" s="123">
        <v>17.3</v>
      </c>
      <c r="V416" s="118" t="s">
        <v>9</v>
      </c>
      <c r="W416" s="118" t="s">
        <v>9</v>
      </c>
      <c r="X416" s="118" t="s">
        <v>9</v>
      </c>
      <c r="Y416" s="118" t="s">
        <v>9</v>
      </c>
      <c r="Z416" s="118" t="s">
        <v>9</v>
      </c>
      <c r="AA416" s="118">
        <v>30</v>
      </c>
      <c r="AB416" s="118" t="s">
        <v>9</v>
      </c>
      <c r="AC416" s="118" t="s">
        <v>1348</v>
      </c>
      <c r="AD416" s="118">
        <v>2009</v>
      </c>
      <c r="AE416" s="118" t="s">
        <v>1775</v>
      </c>
      <c r="AF416" s="118" t="s">
        <v>11</v>
      </c>
      <c r="AG416" s="118" t="s">
        <v>382</v>
      </c>
      <c r="AH416" s="118" t="s">
        <v>21</v>
      </c>
      <c r="AI416" s="124" t="str">
        <f t="shared" si="10"/>
        <v>Zeng, T.-Y., 2009</v>
      </c>
      <c r="AJ416" s="125"/>
      <c r="AK416" s="145" t="s">
        <v>1142</v>
      </c>
    </row>
    <row r="417" spans="1:37" s="17" customFormat="1" x14ac:dyDescent="0.3">
      <c r="A417" s="118" t="s">
        <v>14</v>
      </c>
      <c r="B417" s="118">
        <v>0.5</v>
      </c>
      <c r="C417" s="145" t="s">
        <v>9</v>
      </c>
      <c r="D417" s="145" t="s">
        <v>9</v>
      </c>
      <c r="E417" s="118" t="s">
        <v>37</v>
      </c>
      <c r="F417" s="118" t="s">
        <v>1187</v>
      </c>
      <c r="G417" s="118" t="s">
        <v>9</v>
      </c>
      <c r="H417" s="118">
        <f>773</f>
        <v>773</v>
      </c>
      <c r="I417" s="118" t="s">
        <v>9</v>
      </c>
      <c r="J417" s="118" t="s">
        <v>10</v>
      </c>
      <c r="K417" s="118" t="s">
        <v>56</v>
      </c>
      <c r="L417" s="118" t="s">
        <v>9</v>
      </c>
      <c r="M417" s="118" t="s">
        <v>199</v>
      </c>
      <c r="N417" s="127">
        <v>6</v>
      </c>
      <c r="O417" s="118">
        <v>5</v>
      </c>
      <c r="P417" s="118">
        <v>773</v>
      </c>
      <c r="Q417" s="118" t="s">
        <v>1422</v>
      </c>
      <c r="R417" s="118">
        <v>2</v>
      </c>
      <c r="S417" s="118">
        <v>473</v>
      </c>
      <c r="T417" s="118" t="s">
        <v>17</v>
      </c>
      <c r="U417" s="123">
        <v>15.1</v>
      </c>
      <c r="V417" s="118" t="s">
        <v>9</v>
      </c>
      <c r="W417" s="118" t="s">
        <v>9</v>
      </c>
      <c r="X417" s="118" t="s">
        <v>9</v>
      </c>
      <c r="Y417" s="118" t="s">
        <v>9</v>
      </c>
      <c r="Z417" s="118" t="s">
        <v>9</v>
      </c>
      <c r="AA417" s="118">
        <v>30</v>
      </c>
      <c r="AB417" s="118" t="s">
        <v>9</v>
      </c>
      <c r="AC417" s="118" t="s">
        <v>1348</v>
      </c>
      <c r="AD417" s="118">
        <v>2009</v>
      </c>
      <c r="AE417" s="118" t="s">
        <v>1775</v>
      </c>
      <c r="AF417" s="118" t="s">
        <v>11</v>
      </c>
      <c r="AG417" s="118" t="s">
        <v>382</v>
      </c>
      <c r="AH417" s="118" t="s">
        <v>21</v>
      </c>
      <c r="AI417" s="124" t="str">
        <f t="shared" si="10"/>
        <v>Zeng, T.-Y., 2009</v>
      </c>
      <c r="AJ417" s="125"/>
      <c r="AK417" s="145" t="s">
        <v>1142</v>
      </c>
    </row>
    <row r="418" spans="1:37" s="17" customFormat="1" x14ac:dyDescent="0.3">
      <c r="A418" s="118" t="s">
        <v>88</v>
      </c>
      <c r="B418" s="118">
        <v>5</v>
      </c>
      <c r="C418" s="118">
        <v>4.7</v>
      </c>
      <c r="D418" s="118" t="s">
        <v>9</v>
      </c>
      <c r="E418" s="118" t="s">
        <v>334</v>
      </c>
      <c r="F418" s="118" t="s">
        <v>9</v>
      </c>
      <c r="G418" s="118" t="s">
        <v>9</v>
      </c>
      <c r="H418" s="118" t="s">
        <v>9</v>
      </c>
      <c r="I418" s="118" t="s">
        <v>9</v>
      </c>
      <c r="J418" s="118" t="s">
        <v>10</v>
      </c>
      <c r="K418" s="118" t="s">
        <v>56</v>
      </c>
      <c r="L418" s="118" t="s">
        <v>9</v>
      </c>
      <c r="M418" s="46" t="s">
        <v>199</v>
      </c>
      <c r="N418" s="118" t="s">
        <v>9</v>
      </c>
      <c r="O418" s="118" t="s">
        <v>9</v>
      </c>
      <c r="P418" s="118" t="s">
        <v>9</v>
      </c>
      <c r="Q418" s="118" t="s">
        <v>1425</v>
      </c>
      <c r="R418" s="118">
        <v>0.5</v>
      </c>
      <c r="S418" s="118">
        <f>80+273</f>
        <v>353</v>
      </c>
      <c r="T418" s="118" t="s">
        <v>29</v>
      </c>
      <c r="U418" s="123" t="s">
        <v>9</v>
      </c>
      <c r="V418" s="118" t="s">
        <v>9</v>
      </c>
      <c r="W418" s="118" t="s">
        <v>9</v>
      </c>
      <c r="X418" s="118" t="s">
        <v>9</v>
      </c>
      <c r="Y418" s="118" t="s">
        <v>9</v>
      </c>
      <c r="Z418" s="118" t="s">
        <v>9</v>
      </c>
      <c r="AA418" s="118">
        <v>100</v>
      </c>
      <c r="AB418" s="118">
        <v>20</v>
      </c>
      <c r="AC418" s="118" t="s">
        <v>1229</v>
      </c>
      <c r="AD418" s="118">
        <v>2009</v>
      </c>
      <c r="AE418" s="118" t="s">
        <v>1776</v>
      </c>
      <c r="AF418" s="118" t="s">
        <v>107</v>
      </c>
      <c r="AG418" s="118" t="s">
        <v>327</v>
      </c>
      <c r="AH418" s="118" t="s">
        <v>45</v>
      </c>
      <c r="AI418" s="124" t="str">
        <f t="shared" si="10"/>
        <v>Parvulescu, A.N., 2009</v>
      </c>
      <c r="AJ418" s="145" t="s">
        <v>1935</v>
      </c>
      <c r="AK418" s="145"/>
    </row>
    <row r="419" spans="1:37" s="17" customFormat="1" x14ac:dyDescent="0.3">
      <c r="A419" s="118" t="s">
        <v>113</v>
      </c>
      <c r="B419" s="118">
        <v>5</v>
      </c>
      <c r="C419" s="118">
        <v>5</v>
      </c>
      <c r="D419" s="118" t="s">
        <v>9</v>
      </c>
      <c r="E419" s="118" t="s">
        <v>333</v>
      </c>
      <c r="F419" s="118" t="s">
        <v>1228</v>
      </c>
      <c r="G419" s="118" t="s">
        <v>9</v>
      </c>
      <c r="H419" s="118" t="s">
        <v>8</v>
      </c>
      <c r="I419" s="118" t="s">
        <v>8</v>
      </c>
      <c r="J419" s="118" t="s">
        <v>8</v>
      </c>
      <c r="K419" s="118" t="s">
        <v>8</v>
      </c>
      <c r="L419" s="118" t="s">
        <v>8</v>
      </c>
      <c r="M419" s="118" t="s">
        <v>199</v>
      </c>
      <c r="N419" s="118" t="s">
        <v>9</v>
      </c>
      <c r="O419" s="118" t="s">
        <v>8</v>
      </c>
      <c r="P419" s="118" t="s">
        <v>8</v>
      </c>
      <c r="Q419" s="118" t="s">
        <v>9</v>
      </c>
      <c r="R419" s="118" t="s">
        <v>9</v>
      </c>
      <c r="S419" s="118" t="s">
        <v>9</v>
      </c>
      <c r="T419" s="118" t="s">
        <v>29</v>
      </c>
      <c r="U419" s="123" t="s">
        <v>9</v>
      </c>
      <c r="V419" s="118" t="s">
        <v>9</v>
      </c>
      <c r="W419" s="118" t="s">
        <v>9</v>
      </c>
      <c r="X419" s="118" t="s">
        <v>9</v>
      </c>
      <c r="Y419" s="118" t="s">
        <v>9</v>
      </c>
      <c r="Z419" s="118" t="s">
        <v>9</v>
      </c>
      <c r="AA419" s="118">
        <v>50</v>
      </c>
      <c r="AB419" s="118">
        <v>20</v>
      </c>
      <c r="AC419" s="118" t="s">
        <v>1229</v>
      </c>
      <c r="AD419" s="118">
        <v>2009</v>
      </c>
      <c r="AE419" s="118" t="s">
        <v>1776</v>
      </c>
      <c r="AF419" s="118" t="s">
        <v>107</v>
      </c>
      <c r="AG419" s="118" t="s">
        <v>327</v>
      </c>
      <c r="AH419" s="118" t="s">
        <v>45</v>
      </c>
      <c r="AI419" s="124" t="str">
        <f t="shared" si="10"/>
        <v>Parvulescu, A.N., 2009</v>
      </c>
      <c r="AJ419" s="125"/>
      <c r="AK419" s="145"/>
    </row>
    <row r="420" spans="1:37" s="17" customFormat="1" x14ac:dyDescent="0.3">
      <c r="A420" s="118" t="s">
        <v>88</v>
      </c>
      <c r="B420" s="118">
        <v>5</v>
      </c>
      <c r="C420" s="118">
        <v>3.5</v>
      </c>
      <c r="D420" s="118" t="s">
        <v>9</v>
      </c>
      <c r="E420" s="118" t="s">
        <v>7</v>
      </c>
      <c r="F420" s="118" t="s">
        <v>330</v>
      </c>
      <c r="G420" s="118" t="s">
        <v>332</v>
      </c>
      <c r="H420" s="118" t="s">
        <v>9</v>
      </c>
      <c r="I420" s="118" t="s">
        <v>9</v>
      </c>
      <c r="J420" s="118" t="s">
        <v>74</v>
      </c>
      <c r="K420" s="118" t="s">
        <v>56</v>
      </c>
      <c r="L420" s="118" t="s">
        <v>9</v>
      </c>
      <c r="M420" s="46" t="s">
        <v>199</v>
      </c>
      <c r="N420" s="118" t="s">
        <v>9</v>
      </c>
      <c r="O420" s="118" t="s">
        <v>9</v>
      </c>
      <c r="P420" s="118" t="s">
        <v>9</v>
      </c>
      <c r="Q420" s="118" t="s">
        <v>1425</v>
      </c>
      <c r="R420" s="118">
        <v>0.5</v>
      </c>
      <c r="S420" s="118">
        <f>80+273</f>
        <v>353</v>
      </c>
      <c r="T420" s="118" t="s">
        <v>29</v>
      </c>
      <c r="U420" s="123" t="s">
        <v>9</v>
      </c>
      <c r="V420" s="118" t="s">
        <v>9</v>
      </c>
      <c r="W420" s="118" t="s">
        <v>9</v>
      </c>
      <c r="X420" s="118" t="s">
        <v>9</v>
      </c>
      <c r="Y420" s="118" t="s">
        <v>9</v>
      </c>
      <c r="Z420" s="118" t="s">
        <v>9</v>
      </c>
      <c r="AA420" s="118">
        <v>90</v>
      </c>
      <c r="AB420" s="118">
        <v>20</v>
      </c>
      <c r="AC420" s="118" t="s">
        <v>1229</v>
      </c>
      <c r="AD420" s="118">
        <v>2009</v>
      </c>
      <c r="AE420" s="118" t="s">
        <v>1776</v>
      </c>
      <c r="AF420" s="118" t="s">
        <v>107</v>
      </c>
      <c r="AG420" s="118" t="s">
        <v>327</v>
      </c>
      <c r="AH420" s="118" t="s">
        <v>45</v>
      </c>
      <c r="AI420" s="124" t="str">
        <f t="shared" si="10"/>
        <v>Parvulescu, A.N., 2009</v>
      </c>
      <c r="AJ420" s="145" t="s">
        <v>1935</v>
      </c>
      <c r="AK420" s="145"/>
    </row>
    <row r="421" spans="1:37" s="17" customFormat="1" x14ac:dyDescent="0.3">
      <c r="A421" s="118" t="s">
        <v>88</v>
      </c>
      <c r="B421" s="118">
        <v>5</v>
      </c>
      <c r="C421" s="118">
        <v>4.5</v>
      </c>
      <c r="D421" s="118" t="s">
        <v>9</v>
      </c>
      <c r="E421" s="118" t="s">
        <v>7</v>
      </c>
      <c r="F421" s="118" t="s">
        <v>330</v>
      </c>
      <c r="G421" s="118" t="s">
        <v>331</v>
      </c>
      <c r="H421" s="118" t="s">
        <v>9</v>
      </c>
      <c r="I421" s="118" t="s">
        <v>9</v>
      </c>
      <c r="J421" s="118" t="s">
        <v>74</v>
      </c>
      <c r="K421" s="118" t="s">
        <v>56</v>
      </c>
      <c r="L421" s="118" t="s">
        <v>9</v>
      </c>
      <c r="M421" s="46" t="s">
        <v>199</v>
      </c>
      <c r="N421" s="118" t="s">
        <v>9</v>
      </c>
      <c r="O421" s="118" t="s">
        <v>9</v>
      </c>
      <c r="P421" s="118" t="s">
        <v>9</v>
      </c>
      <c r="Q421" s="118" t="s">
        <v>1425</v>
      </c>
      <c r="R421" s="118">
        <v>0.5</v>
      </c>
      <c r="S421" s="118">
        <f>80+273</f>
        <v>353</v>
      </c>
      <c r="T421" s="118" t="s">
        <v>29</v>
      </c>
      <c r="U421" s="123" t="s">
        <v>9</v>
      </c>
      <c r="V421" s="118" t="s">
        <v>9</v>
      </c>
      <c r="W421" s="118" t="s">
        <v>9</v>
      </c>
      <c r="X421" s="118" t="s">
        <v>9</v>
      </c>
      <c r="Y421" s="118" t="s">
        <v>9</v>
      </c>
      <c r="Z421" s="118" t="s">
        <v>9</v>
      </c>
      <c r="AA421" s="118">
        <v>110</v>
      </c>
      <c r="AB421" s="118">
        <v>40</v>
      </c>
      <c r="AC421" s="118" t="s">
        <v>1229</v>
      </c>
      <c r="AD421" s="118">
        <v>2009</v>
      </c>
      <c r="AE421" s="118" t="s">
        <v>1776</v>
      </c>
      <c r="AF421" s="118" t="s">
        <v>107</v>
      </c>
      <c r="AG421" s="118" t="s">
        <v>327</v>
      </c>
      <c r="AH421" s="118" t="s">
        <v>45</v>
      </c>
      <c r="AI421" s="124" t="str">
        <f t="shared" si="10"/>
        <v>Parvulescu, A.N., 2009</v>
      </c>
      <c r="AJ421" s="145" t="s">
        <v>1935</v>
      </c>
      <c r="AK421" s="145"/>
    </row>
    <row r="422" spans="1:37" s="17" customFormat="1" x14ac:dyDescent="0.3">
      <c r="A422" s="118" t="s">
        <v>88</v>
      </c>
      <c r="B422" s="118">
        <v>5</v>
      </c>
      <c r="C422" s="118">
        <v>4.9000000000000004</v>
      </c>
      <c r="D422" s="118" t="s">
        <v>9</v>
      </c>
      <c r="E422" s="118" t="s">
        <v>7</v>
      </c>
      <c r="F422" s="118" t="s">
        <v>330</v>
      </c>
      <c r="G422" s="118" t="s">
        <v>329</v>
      </c>
      <c r="H422" s="118" t="s">
        <v>9</v>
      </c>
      <c r="I422" s="118" t="s">
        <v>9</v>
      </c>
      <c r="J422" s="118" t="s">
        <v>74</v>
      </c>
      <c r="K422" s="118" t="s">
        <v>56</v>
      </c>
      <c r="L422" s="118" t="s">
        <v>9</v>
      </c>
      <c r="M422" s="46" t="s">
        <v>199</v>
      </c>
      <c r="N422" s="118" t="s">
        <v>9</v>
      </c>
      <c r="O422" s="118" t="s">
        <v>9</v>
      </c>
      <c r="P422" s="118" t="s">
        <v>9</v>
      </c>
      <c r="Q422" s="118" t="s">
        <v>1425</v>
      </c>
      <c r="R422" s="118">
        <v>0.5</v>
      </c>
      <c r="S422" s="118">
        <f>80+273</f>
        <v>353</v>
      </c>
      <c r="T422" s="118" t="s">
        <v>29</v>
      </c>
      <c r="U422" s="123" t="s">
        <v>9</v>
      </c>
      <c r="V422" s="118" t="s">
        <v>9</v>
      </c>
      <c r="W422" s="118" t="s">
        <v>9</v>
      </c>
      <c r="X422" s="118" t="s">
        <v>9</v>
      </c>
      <c r="Y422" s="118" t="s">
        <v>9</v>
      </c>
      <c r="Z422" s="118" t="s">
        <v>9</v>
      </c>
      <c r="AA422" s="118">
        <v>120</v>
      </c>
      <c r="AB422" s="118">
        <v>20</v>
      </c>
      <c r="AC422" s="118" t="s">
        <v>1229</v>
      </c>
      <c r="AD422" s="118">
        <v>2009</v>
      </c>
      <c r="AE422" s="118" t="s">
        <v>1776</v>
      </c>
      <c r="AF422" s="118" t="s">
        <v>107</v>
      </c>
      <c r="AG422" s="118" t="s">
        <v>327</v>
      </c>
      <c r="AH422" s="118" t="s">
        <v>45</v>
      </c>
      <c r="AI422" s="124" t="str">
        <f t="shared" si="10"/>
        <v>Parvulescu, A.N., 2009</v>
      </c>
      <c r="AJ422" s="145" t="s">
        <v>1935</v>
      </c>
      <c r="AK422" s="145"/>
    </row>
    <row r="423" spans="1:37" s="17" customFormat="1" x14ac:dyDescent="0.3">
      <c r="A423" s="118" t="s">
        <v>88</v>
      </c>
      <c r="B423" s="118">
        <v>5</v>
      </c>
      <c r="C423" s="118">
        <v>3.5</v>
      </c>
      <c r="D423" s="118" t="s">
        <v>9</v>
      </c>
      <c r="E423" s="118" t="s">
        <v>7</v>
      </c>
      <c r="F423" s="118" t="s">
        <v>328</v>
      </c>
      <c r="G423" s="118" t="s">
        <v>9</v>
      </c>
      <c r="H423" s="118" t="s">
        <v>9</v>
      </c>
      <c r="I423" s="118" t="s">
        <v>9</v>
      </c>
      <c r="J423" s="118" t="s">
        <v>74</v>
      </c>
      <c r="K423" s="118" t="s">
        <v>56</v>
      </c>
      <c r="L423" s="118" t="s">
        <v>9</v>
      </c>
      <c r="M423" s="46" t="s">
        <v>199</v>
      </c>
      <c r="N423" s="127">
        <v>3</v>
      </c>
      <c r="O423" s="118" t="s">
        <v>9</v>
      </c>
      <c r="P423" s="118" t="s">
        <v>9</v>
      </c>
      <c r="Q423" s="118" t="s">
        <v>1425</v>
      </c>
      <c r="R423" s="118">
        <v>0.5</v>
      </c>
      <c r="S423" s="118">
        <f>80+273</f>
        <v>353</v>
      </c>
      <c r="T423" s="118" t="s">
        <v>29</v>
      </c>
      <c r="U423" s="123" t="s">
        <v>9</v>
      </c>
      <c r="V423" s="118" t="s">
        <v>9</v>
      </c>
      <c r="W423" s="118" t="s">
        <v>9</v>
      </c>
      <c r="X423" s="118" t="s">
        <v>9</v>
      </c>
      <c r="Y423" s="118" t="s">
        <v>9</v>
      </c>
      <c r="Z423" s="118" t="s">
        <v>9</v>
      </c>
      <c r="AA423" s="118">
        <v>80</v>
      </c>
      <c r="AB423" s="118">
        <v>30</v>
      </c>
      <c r="AC423" s="118" t="s">
        <v>1229</v>
      </c>
      <c r="AD423" s="118">
        <v>2009</v>
      </c>
      <c r="AE423" s="118" t="s">
        <v>1776</v>
      </c>
      <c r="AF423" s="118" t="s">
        <v>107</v>
      </c>
      <c r="AG423" s="118" t="s">
        <v>327</v>
      </c>
      <c r="AH423" s="118" t="s">
        <v>45</v>
      </c>
      <c r="AI423" s="124" t="str">
        <f t="shared" si="10"/>
        <v>Parvulescu, A.N., 2009</v>
      </c>
      <c r="AJ423" s="145" t="s">
        <v>1935</v>
      </c>
      <c r="AK423" s="145" t="s">
        <v>815</v>
      </c>
    </row>
    <row r="424" spans="1:37" s="17" customFormat="1" x14ac:dyDescent="0.3">
      <c r="A424" s="118" t="s">
        <v>14</v>
      </c>
      <c r="B424" s="118">
        <v>5</v>
      </c>
      <c r="C424" s="118">
        <v>4.3</v>
      </c>
      <c r="D424" s="118" t="s">
        <v>9</v>
      </c>
      <c r="E424" s="118" t="s">
        <v>7</v>
      </c>
      <c r="F424" s="118" t="s">
        <v>328</v>
      </c>
      <c r="G424" s="118" t="s">
        <v>9</v>
      </c>
      <c r="H424" s="118" t="s">
        <v>9</v>
      </c>
      <c r="I424" s="118" t="s">
        <v>9</v>
      </c>
      <c r="J424" s="118" t="s">
        <v>74</v>
      </c>
      <c r="K424" s="118" t="s">
        <v>56</v>
      </c>
      <c r="L424" s="118" t="s">
        <v>9</v>
      </c>
      <c r="M424" s="46" t="s">
        <v>199</v>
      </c>
      <c r="N424" s="127">
        <v>3</v>
      </c>
      <c r="O424" s="118">
        <f>150/60</f>
        <v>2.5</v>
      </c>
      <c r="P424" s="118">
        <f>450+273</f>
        <v>723</v>
      </c>
      <c r="Q424" s="118" t="s">
        <v>1422</v>
      </c>
      <c r="R424" s="118">
        <f>210/60</f>
        <v>3.5</v>
      </c>
      <c r="S424" s="118">
        <f>450+273</f>
        <v>723</v>
      </c>
      <c r="T424" s="118" t="s">
        <v>29</v>
      </c>
      <c r="U424" s="123" t="s">
        <v>9</v>
      </c>
      <c r="V424" s="118" t="s">
        <v>9</v>
      </c>
      <c r="W424" s="118" t="s">
        <v>9</v>
      </c>
      <c r="X424" s="118" t="s">
        <v>9</v>
      </c>
      <c r="Y424" s="118" t="s">
        <v>9</v>
      </c>
      <c r="Z424" s="118" t="s">
        <v>9</v>
      </c>
      <c r="AA424" s="118">
        <v>50</v>
      </c>
      <c r="AB424" s="118">
        <v>7</v>
      </c>
      <c r="AC424" s="118" t="s">
        <v>1229</v>
      </c>
      <c r="AD424" s="118">
        <v>2009</v>
      </c>
      <c r="AE424" s="118" t="s">
        <v>1776</v>
      </c>
      <c r="AF424" s="118" t="s">
        <v>107</v>
      </c>
      <c r="AG424" s="118" t="s">
        <v>327</v>
      </c>
      <c r="AH424" s="118" t="s">
        <v>45</v>
      </c>
      <c r="AI424" s="124" t="str">
        <f t="shared" si="10"/>
        <v>Parvulescu, A.N., 2009</v>
      </c>
      <c r="AJ424" s="125"/>
      <c r="AK424" s="145" t="s">
        <v>815</v>
      </c>
    </row>
    <row r="425" spans="1:37" s="17" customFormat="1" x14ac:dyDescent="0.3">
      <c r="A425" s="118" t="s">
        <v>113</v>
      </c>
      <c r="B425" s="118">
        <v>5</v>
      </c>
      <c r="C425" s="118">
        <v>5</v>
      </c>
      <c r="D425" s="118" t="s">
        <v>8</v>
      </c>
      <c r="E425" s="118" t="s">
        <v>63</v>
      </c>
      <c r="F425" s="118" t="s">
        <v>236</v>
      </c>
      <c r="G425" s="118" t="s">
        <v>8</v>
      </c>
      <c r="H425" s="118" t="s">
        <v>8</v>
      </c>
      <c r="I425" s="118" t="s">
        <v>8</v>
      </c>
      <c r="J425" s="118" t="s">
        <v>8</v>
      </c>
      <c r="K425" s="118" t="s">
        <v>8</v>
      </c>
      <c r="L425" s="118" t="s">
        <v>9</v>
      </c>
      <c r="M425" s="46" t="s">
        <v>199</v>
      </c>
      <c r="N425" s="118" t="s">
        <v>9</v>
      </c>
      <c r="O425" s="118" t="s">
        <v>8</v>
      </c>
      <c r="P425" s="118" t="s">
        <v>8</v>
      </c>
      <c r="Q425" s="118" t="s">
        <v>9</v>
      </c>
      <c r="R425" s="118" t="s">
        <v>9</v>
      </c>
      <c r="S425" s="118" t="s">
        <v>9</v>
      </c>
      <c r="T425" s="118" t="s">
        <v>29</v>
      </c>
      <c r="U425" s="123" t="s">
        <v>9</v>
      </c>
      <c r="V425" s="118" t="s">
        <v>9</v>
      </c>
      <c r="W425" s="118" t="s">
        <v>9</v>
      </c>
      <c r="X425" s="118" t="s">
        <v>9</v>
      </c>
      <c r="Y425" s="118" t="s">
        <v>9</v>
      </c>
      <c r="Z425" s="118" t="s">
        <v>9</v>
      </c>
      <c r="AA425" s="118">
        <v>110</v>
      </c>
      <c r="AB425" s="118">
        <v>30</v>
      </c>
      <c r="AC425" s="118" t="s">
        <v>1229</v>
      </c>
      <c r="AD425" s="118">
        <v>2009</v>
      </c>
      <c r="AE425" s="118" t="s">
        <v>1776</v>
      </c>
      <c r="AF425" s="118" t="s">
        <v>107</v>
      </c>
      <c r="AG425" s="118" t="s">
        <v>327</v>
      </c>
      <c r="AH425" s="118" t="s">
        <v>45</v>
      </c>
      <c r="AI425" s="124" t="str">
        <f t="shared" si="10"/>
        <v>Parvulescu, A.N., 2009</v>
      </c>
      <c r="AJ425" s="125"/>
      <c r="AK425" s="145"/>
    </row>
    <row r="426" spans="1:37" s="17" customFormat="1" x14ac:dyDescent="0.3">
      <c r="A426" s="118" t="s">
        <v>14</v>
      </c>
      <c r="B426" s="118" t="s">
        <v>9</v>
      </c>
      <c r="C426" s="118">
        <v>1.93</v>
      </c>
      <c r="D426" s="118">
        <v>300</v>
      </c>
      <c r="E426" s="118" t="s">
        <v>7</v>
      </c>
      <c r="F426" s="118" t="s">
        <v>307</v>
      </c>
      <c r="G426" s="118" t="s">
        <v>9</v>
      </c>
      <c r="H426" s="118" t="s">
        <v>9</v>
      </c>
      <c r="I426" s="118" t="s">
        <v>9</v>
      </c>
      <c r="J426" s="118" t="s">
        <v>33</v>
      </c>
      <c r="K426" s="118" t="s">
        <v>56</v>
      </c>
      <c r="L426" s="118" t="s">
        <v>9</v>
      </c>
      <c r="M426" s="118" t="s">
        <v>199</v>
      </c>
      <c r="N426" s="127">
        <v>3</v>
      </c>
      <c r="O426" s="118" t="s">
        <v>8</v>
      </c>
      <c r="P426" s="118" t="s">
        <v>8</v>
      </c>
      <c r="Q426" s="118" t="s">
        <v>1422</v>
      </c>
      <c r="R426" s="118" t="s">
        <v>9</v>
      </c>
      <c r="S426" s="118">
        <v>523</v>
      </c>
      <c r="T426" s="118" t="s">
        <v>17</v>
      </c>
      <c r="U426" s="123">
        <v>13</v>
      </c>
      <c r="V426" s="118" t="s">
        <v>9</v>
      </c>
      <c r="W426" s="118" t="s">
        <v>9</v>
      </c>
      <c r="X426" s="118" t="s">
        <v>9</v>
      </c>
      <c r="Y426" s="118" t="s">
        <v>9</v>
      </c>
      <c r="Z426" s="118" t="s">
        <v>9</v>
      </c>
      <c r="AA426" s="118">
        <v>105</v>
      </c>
      <c r="AB426" s="118" t="s">
        <v>9</v>
      </c>
      <c r="AC426" s="118" t="s">
        <v>8</v>
      </c>
      <c r="AD426" s="118">
        <v>2009</v>
      </c>
      <c r="AE426" s="118" t="s">
        <v>1764</v>
      </c>
      <c r="AF426" s="118" t="s">
        <v>1265</v>
      </c>
      <c r="AG426" s="118" t="s">
        <v>306</v>
      </c>
      <c r="AH426" s="118" t="s">
        <v>230</v>
      </c>
      <c r="AI426" s="124" t="str">
        <f t="shared" si="10"/>
        <v>Tew, M.W., 2009</v>
      </c>
      <c r="AJ426" s="145" t="s">
        <v>1267</v>
      </c>
      <c r="AK426" s="145" t="s">
        <v>815</v>
      </c>
    </row>
    <row r="427" spans="1:37" s="17" customFormat="1" x14ac:dyDescent="0.3">
      <c r="A427" s="118" t="s">
        <v>14</v>
      </c>
      <c r="B427" s="118" t="s">
        <v>9</v>
      </c>
      <c r="C427" s="118">
        <v>1.93</v>
      </c>
      <c r="D427" s="118">
        <v>300</v>
      </c>
      <c r="E427" s="118" t="s">
        <v>7</v>
      </c>
      <c r="F427" s="118" t="s">
        <v>307</v>
      </c>
      <c r="G427" s="118" t="s">
        <v>9</v>
      </c>
      <c r="H427" s="118" t="s">
        <v>9</v>
      </c>
      <c r="I427" s="118" t="s">
        <v>9</v>
      </c>
      <c r="J427" s="118" t="s">
        <v>33</v>
      </c>
      <c r="K427" s="118" t="s">
        <v>56</v>
      </c>
      <c r="L427" s="118" t="s">
        <v>9</v>
      </c>
      <c r="M427" s="118" t="s">
        <v>199</v>
      </c>
      <c r="N427" s="127">
        <v>3</v>
      </c>
      <c r="O427" s="118">
        <v>5</v>
      </c>
      <c r="P427" s="118">
        <v>523</v>
      </c>
      <c r="Q427" s="118" t="s">
        <v>1422</v>
      </c>
      <c r="R427" s="118" t="s">
        <v>9</v>
      </c>
      <c r="S427" s="118">
        <v>523</v>
      </c>
      <c r="T427" s="118" t="s">
        <v>17</v>
      </c>
      <c r="U427" s="123">
        <v>55</v>
      </c>
      <c r="V427" s="118" t="s">
        <v>9</v>
      </c>
      <c r="W427" s="118" t="s">
        <v>9</v>
      </c>
      <c r="X427" s="118" t="s">
        <v>9</v>
      </c>
      <c r="Y427" s="118" t="s">
        <v>9</v>
      </c>
      <c r="Z427" s="118" t="s">
        <v>9</v>
      </c>
      <c r="AA427" s="118">
        <v>28</v>
      </c>
      <c r="AB427" s="118" t="s">
        <v>9</v>
      </c>
      <c r="AC427" s="118" t="s">
        <v>8</v>
      </c>
      <c r="AD427" s="118">
        <v>2009</v>
      </c>
      <c r="AE427" s="118" t="s">
        <v>1764</v>
      </c>
      <c r="AF427" s="118" t="s">
        <v>1265</v>
      </c>
      <c r="AG427" s="118" t="s">
        <v>306</v>
      </c>
      <c r="AH427" s="118" t="s">
        <v>230</v>
      </c>
      <c r="AI427" s="124" t="str">
        <f t="shared" si="10"/>
        <v>Tew, M.W., 2009</v>
      </c>
      <c r="AJ427" s="145" t="s">
        <v>1267</v>
      </c>
      <c r="AK427" s="145" t="s">
        <v>815</v>
      </c>
    </row>
    <row r="428" spans="1:37" s="17" customFormat="1" x14ac:dyDescent="0.3">
      <c r="A428" s="118" t="s">
        <v>14</v>
      </c>
      <c r="B428" s="118" t="s">
        <v>9</v>
      </c>
      <c r="C428" s="118">
        <v>1.87</v>
      </c>
      <c r="D428" s="118">
        <v>180</v>
      </c>
      <c r="E428" s="118" t="s">
        <v>1414</v>
      </c>
      <c r="F428" s="118" t="s">
        <v>9</v>
      </c>
      <c r="G428" s="118" t="s">
        <v>9</v>
      </c>
      <c r="H428" s="118" t="s">
        <v>9</v>
      </c>
      <c r="I428" s="118" t="s">
        <v>9</v>
      </c>
      <c r="J428" s="118" t="s">
        <v>33</v>
      </c>
      <c r="K428" s="118" t="s">
        <v>56</v>
      </c>
      <c r="L428" s="118" t="s">
        <v>9</v>
      </c>
      <c r="M428" s="118" t="s">
        <v>199</v>
      </c>
      <c r="N428" s="127">
        <v>8.5</v>
      </c>
      <c r="O428" s="118" t="s">
        <v>8</v>
      </c>
      <c r="P428" s="118" t="s">
        <v>8</v>
      </c>
      <c r="Q428" s="118" t="s">
        <v>1422</v>
      </c>
      <c r="R428" s="118" t="s">
        <v>9</v>
      </c>
      <c r="S428" s="118">
        <v>523</v>
      </c>
      <c r="T428" s="118" t="s">
        <v>17</v>
      </c>
      <c r="U428" s="123">
        <v>37</v>
      </c>
      <c r="V428" s="118" t="s">
        <v>9</v>
      </c>
      <c r="W428" s="118" t="s">
        <v>9</v>
      </c>
      <c r="X428" s="118" t="s">
        <v>9</v>
      </c>
      <c r="Y428" s="118" t="s">
        <v>9</v>
      </c>
      <c r="Z428" s="118" t="s">
        <v>9</v>
      </c>
      <c r="AA428" s="118">
        <v>36</v>
      </c>
      <c r="AB428" s="118" t="s">
        <v>9</v>
      </c>
      <c r="AC428" s="118" t="s">
        <v>8</v>
      </c>
      <c r="AD428" s="118">
        <v>2009</v>
      </c>
      <c r="AE428" s="118" t="s">
        <v>1764</v>
      </c>
      <c r="AF428" s="118" t="s">
        <v>1265</v>
      </c>
      <c r="AG428" s="118" t="s">
        <v>306</v>
      </c>
      <c r="AH428" s="118" t="s">
        <v>230</v>
      </c>
      <c r="AI428" s="124" t="str">
        <f t="shared" si="10"/>
        <v>Tew, M.W., 2009</v>
      </c>
      <c r="AJ428" s="145" t="s">
        <v>1267</v>
      </c>
      <c r="AK428" s="145" t="s">
        <v>827</v>
      </c>
    </row>
    <row r="429" spans="1:37" s="17" customFormat="1" x14ac:dyDescent="0.3">
      <c r="A429" s="118" t="s">
        <v>14</v>
      </c>
      <c r="B429" s="118" t="s">
        <v>9</v>
      </c>
      <c r="C429" s="118">
        <v>1.87</v>
      </c>
      <c r="D429" s="118">
        <v>180</v>
      </c>
      <c r="E429" s="118" t="s">
        <v>1414</v>
      </c>
      <c r="F429" s="118" t="s">
        <v>9</v>
      </c>
      <c r="G429" s="118" t="s">
        <v>9</v>
      </c>
      <c r="H429" s="118" t="s">
        <v>9</v>
      </c>
      <c r="I429" s="118" t="s">
        <v>9</v>
      </c>
      <c r="J429" s="118" t="s">
        <v>33</v>
      </c>
      <c r="K429" s="118" t="s">
        <v>56</v>
      </c>
      <c r="L429" s="118" t="s">
        <v>9</v>
      </c>
      <c r="M429" s="118" t="s">
        <v>199</v>
      </c>
      <c r="N429" s="127">
        <v>8.5</v>
      </c>
      <c r="O429" s="118">
        <v>5</v>
      </c>
      <c r="P429" s="118">
        <v>523</v>
      </c>
      <c r="Q429" s="118" t="s">
        <v>1422</v>
      </c>
      <c r="R429" s="118" t="s">
        <v>9</v>
      </c>
      <c r="S429" s="118">
        <v>523</v>
      </c>
      <c r="T429" s="118" t="s">
        <v>17</v>
      </c>
      <c r="U429" s="123">
        <v>74</v>
      </c>
      <c r="V429" s="118" t="s">
        <v>9</v>
      </c>
      <c r="W429" s="118" t="s">
        <v>9</v>
      </c>
      <c r="X429" s="118" t="s">
        <v>9</v>
      </c>
      <c r="Y429" s="118" t="s">
        <v>9</v>
      </c>
      <c r="Z429" s="118" t="s">
        <v>9</v>
      </c>
      <c r="AA429" s="118">
        <v>13</v>
      </c>
      <c r="AB429" s="118" t="s">
        <v>9</v>
      </c>
      <c r="AC429" s="118" t="s">
        <v>8</v>
      </c>
      <c r="AD429" s="118">
        <v>2009</v>
      </c>
      <c r="AE429" s="118" t="s">
        <v>1764</v>
      </c>
      <c r="AF429" s="118" t="s">
        <v>1265</v>
      </c>
      <c r="AG429" s="118" t="s">
        <v>306</v>
      </c>
      <c r="AH429" s="118" t="s">
        <v>230</v>
      </c>
      <c r="AI429" s="124" t="str">
        <f t="shared" si="10"/>
        <v>Tew, M.W., 2009</v>
      </c>
      <c r="AJ429" s="145" t="s">
        <v>1267</v>
      </c>
      <c r="AK429" s="145" t="s">
        <v>827</v>
      </c>
    </row>
    <row r="430" spans="1:37" s="17" customFormat="1" x14ac:dyDescent="0.3">
      <c r="A430" s="46" t="s">
        <v>6</v>
      </c>
      <c r="B430" s="118">
        <v>0.5</v>
      </c>
      <c r="C430" s="118">
        <v>0.6</v>
      </c>
      <c r="D430" s="118" t="s">
        <v>9</v>
      </c>
      <c r="E430" s="118" t="s">
        <v>63</v>
      </c>
      <c r="F430" s="118" t="s">
        <v>743</v>
      </c>
      <c r="G430" s="118" t="s">
        <v>8</v>
      </c>
      <c r="H430" s="118" t="s">
        <v>9</v>
      </c>
      <c r="I430" s="118" t="s">
        <v>9</v>
      </c>
      <c r="J430" s="118" t="s">
        <v>10</v>
      </c>
      <c r="K430" s="46" t="s">
        <v>1449</v>
      </c>
      <c r="L430" s="118" t="s">
        <v>9</v>
      </c>
      <c r="M430" s="118" t="s">
        <v>199</v>
      </c>
      <c r="N430" s="118" t="s">
        <v>9</v>
      </c>
      <c r="O430" s="118" t="s">
        <v>9</v>
      </c>
      <c r="P430" s="118" t="s">
        <v>9</v>
      </c>
      <c r="Q430" s="118" t="s">
        <v>1422</v>
      </c>
      <c r="R430" s="118">
        <v>2</v>
      </c>
      <c r="S430" s="118">
        <v>523</v>
      </c>
      <c r="T430" s="118" t="s">
        <v>34</v>
      </c>
      <c r="U430" s="123" t="s">
        <v>9</v>
      </c>
      <c r="V430" s="118" t="s">
        <v>9</v>
      </c>
      <c r="W430" s="118" t="s">
        <v>9</v>
      </c>
      <c r="X430" s="118" t="s">
        <v>9</v>
      </c>
      <c r="Y430" s="118">
        <v>300</v>
      </c>
      <c r="Z430" s="118" t="s">
        <v>9</v>
      </c>
      <c r="AA430" s="118" t="s">
        <v>9</v>
      </c>
      <c r="AB430" s="118" t="s">
        <v>9</v>
      </c>
      <c r="AC430" s="46" t="s">
        <v>1374</v>
      </c>
      <c r="AD430" s="118">
        <v>2010</v>
      </c>
      <c r="AE430" s="118" t="s">
        <v>456</v>
      </c>
      <c r="AF430" s="118" t="s">
        <v>119</v>
      </c>
      <c r="AG430" s="118" t="s">
        <v>455</v>
      </c>
      <c r="AH430" s="118" t="s">
        <v>179</v>
      </c>
      <c r="AI430" s="124" t="str">
        <f t="shared" si="10"/>
        <v>Ordóñez, S., 2010</v>
      </c>
      <c r="AJ430" s="125"/>
      <c r="AK430" s="145"/>
    </row>
    <row r="431" spans="1:37" s="17" customFormat="1" x14ac:dyDescent="0.3">
      <c r="A431" s="46" t="s">
        <v>6</v>
      </c>
      <c r="B431" s="118">
        <v>1</v>
      </c>
      <c r="C431" s="118">
        <v>1</v>
      </c>
      <c r="D431" s="118" t="s">
        <v>9</v>
      </c>
      <c r="E431" s="118" t="s">
        <v>63</v>
      </c>
      <c r="F431" s="118" t="s">
        <v>743</v>
      </c>
      <c r="G431" s="118" t="s">
        <v>8</v>
      </c>
      <c r="H431" s="118" t="s">
        <v>9</v>
      </c>
      <c r="I431" s="118" t="s">
        <v>9</v>
      </c>
      <c r="J431" s="118" t="s">
        <v>10</v>
      </c>
      <c r="K431" s="46" t="s">
        <v>1449</v>
      </c>
      <c r="L431" s="118" t="s">
        <v>9</v>
      </c>
      <c r="M431" s="118" t="s">
        <v>199</v>
      </c>
      <c r="N431" s="118" t="s">
        <v>9</v>
      </c>
      <c r="O431" s="118" t="s">
        <v>9</v>
      </c>
      <c r="P431" s="118" t="s">
        <v>9</v>
      </c>
      <c r="Q431" s="118" t="s">
        <v>1422</v>
      </c>
      <c r="R431" s="118">
        <v>2</v>
      </c>
      <c r="S431" s="118">
        <v>523</v>
      </c>
      <c r="T431" s="118" t="s">
        <v>17</v>
      </c>
      <c r="U431" s="123" t="s">
        <v>9</v>
      </c>
      <c r="V431" s="118" t="s">
        <v>9</v>
      </c>
      <c r="W431" s="118">
        <v>310</v>
      </c>
      <c r="X431" s="118" t="s">
        <v>9</v>
      </c>
      <c r="Y431" s="118">
        <v>300</v>
      </c>
      <c r="Z431" s="118" t="s">
        <v>9</v>
      </c>
      <c r="AA431" s="118">
        <v>270</v>
      </c>
      <c r="AB431" s="118" t="s">
        <v>9</v>
      </c>
      <c r="AC431" s="46" t="s">
        <v>1374</v>
      </c>
      <c r="AD431" s="118">
        <v>2010</v>
      </c>
      <c r="AE431" s="118" t="s">
        <v>456</v>
      </c>
      <c r="AF431" s="118" t="s">
        <v>119</v>
      </c>
      <c r="AG431" s="118" t="s">
        <v>455</v>
      </c>
      <c r="AH431" s="118" t="s">
        <v>179</v>
      </c>
      <c r="AI431" s="124" t="str">
        <f t="shared" si="10"/>
        <v>Ordóñez, S., 2010</v>
      </c>
      <c r="AJ431" s="125"/>
      <c r="AK431" s="145"/>
    </row>
    <row r="432" spans="1:37" s="17" customFormat="1" x14ac:dyDescent="0.3">
      <c r="A432" s="46" t="s">
        <v>6</v>
      </c>
      <c r="B432" s="118">
        <v>0.5</v>
      </c>
      <c r="C432" s="118">
        <v>0.55000000000000004</v>
      </c>
      <c r="D432" s="118" t="s">
        <v>9</v>
      </c>
      <c r="E432" s="118" t="s">
        <v>63</v>
      </c>
      <c r="F432" s="118" t="s">
        <v>743</v>
      </c>
      <c r="G432" s="118" t="s">
        <v>458</v>
      </c>
      <c r="H432" s="118" t="s">
        <v>9</v>
      </c>
      <c r="I432" s="118" t="s">
        <v>9</v>
      </c>
      <c r="J432" s="118" t="s">
        <v>10</v>
      </c>
      <c r="K432" s="46" t="s">
        <v>1449</v>
      </c>
      <c r="L432" s="118" t="s">
        <v>9</v>
      </c>
      <c r="M432" s="118" t="s">
        <v>199</v>
      </c>
      <c r="N432" s="118" t="s">
        <v>9</v>
      </c>
      <c r="O432" s="118" t="s">
        <v>9</v>
      </c>
      <c r="P432" s="118" t="s">
        <v>9</v>
      </c>
      <c r="Q432" s="118" t="s">
        <v>1422</v>
      </c>
      <c r="R432" s="118">
        <v>2</v>
      </c>
      <c r="S432" s="118">
        <v>523</v>
      </c>
      <c r="T432" s="118" t="s">
        <v>34</v>
      </c>
      <c r="U432" s="123" t="s">
        <v>9</v>
      </c>
      <c r="V432" s="118" t="s">
        <v>9</v>
      </c>
      <c r="W432" s="118" t="s">
        <v>9</v>
      </c>
      <c r="X432" s="118" t="s">
        <v>9</v>
      </c>
      <c r="Y432" s="118">
        <v>300</v>
      </c>
      <c r="Z432" s="118" t="s">
        <v>9</v>
      </c>
      <c r="AA432" s="118" t="s">
        <v>9</v>
      </c>
      <c r="AB432" s="118" t="s">
        <v>9</v>
      </c>
      <c r="AC432" s="46" t="s">
        <v>1374</v>
      </c>
      <c r="AD432" s="118">
        <v>2010</v>
      </c>
      <c r="AE432" s="118" t="s">
        <v>456</v>
      </c>
      <c r="AF432" s="118" t="s">
        <v>119</v>
      </c>
      <c r="AG432" s="118" t="s">
        <v>455</v>
      </c>
      <c r="AH432" s="118" t="s">
        <v>179</v>
      </c>
      <c r="AI432" s="124" t="str">
        <f t="shared" si="10"/>
        <v>Ordóñez, S., 2010</v>
      </c>
      <c r="AJ432" s="125"/>
      <c r="AK432" s="145"/>
    </row>
    <row r="433" spans="1:37" s="17" customFormat="1" x14ac:dyDescent="0.3">
      <c r="A433" s="46" t="s">
        <v>6</v>
      </c>
      <c r="B433" s="118">
        <v>1</v>
      </c>
      <c r="C433" s="118">
        <v>0.98</v>
      </c>
      <c r="D433" s="118" t="s">
        <v>9</v>
      </c>
      <c r="E433" s="118" t="s">
        <v>63</v>
      </c>
      <c r="F433" s="118" t="s">
        <v>743</v>
      </c>
      <c r="G433" s="118" t="s">
        <v>458</v>
      </c>
      <c r="H433" s="118" t="s">
        <v>9</v>
      </c>
      <c r="I433" s="118" t="s">
        <v>9</v>
      </c>
      <c r="J433" s="118" t="s">
        <v>10</v>
      </c>
      <c r="K433" s="46" t="s">
        <v>1449</v>
      </c>
      <c r="L433" s="118" t="s">
        <v>9</v>
      </c>
      <c r="M433" s="118" t="s">
        <v>199</v>
      </c>
      <c r="N433" s="118" t="s">
        <v>9</v>
      </c>
      <c r="O433" s="118" t="s">
        <v>9</v>
      </c>
      <c r="P433" s="118" t="s">
        <v>9</v>
      </c>
      <c r="Q433" s="118" t="s">
        <v>1422</v>
      </c>
      <c r="R433" s="118">
        <v>2</v>
      </c>
      <c r="S433" s="118">
        <v>523</v>
      </c>
      <c r="T433" s="118" t="s">
        <v>17</v>
      </c>
      <c r="U433" s="123" t="s">
        <v>9</v>
      </c>
      <c r="V433" s="118" t="s">
        <v>9</v>
      </c>
      <c r="W433" s="118">
        <v>330</v>
      </c>
      <c r="X433" s="118" t="s">
        <v>9</v>
      </c>
      <c r="Y433" s="118">
        <v>300</v>
      </c>
      <c r="Z433" s="118" t="s">
        <v>9</v>
      </c>
      <c r="AA433" s="118">
        <v>260</v>
      </c>
      <c r="AB433" s="118" t="s">
        <v>9</v>
      </c>
      <c r="AC433" s="46" t="s">
        <v>1374</v>
      </c>
      <c r="AD433" s="118">
        <v>2010</v>
      </c>
      <c r="AE433" s="118" t="s">
        <v>456</v>
      </c>
      <c r="AF433" s="118" t="s">
        <v>119</v>
      </c>
      <c r="AG433" s="118" t="s">
        <v>455</v>
      </c>
      <c r="AH433" s="118" t="s">
        <v>179</v>
      </c>
      <c r="AI433" s="124" t="str">
        <f t="shared" si="10"/>
        <v>Ordóñez, S., 2010</v>
      </c>
      <c r="AJ433" s="125"/>
      <c r="AK433" s="145"/>
    </row>
    <row r="434" spans="1:37" s="17" customFormat="1" x14ac:dyDescent="0.3">
      <c r="A434" s="46" t="s">
        <v>6</v>
      </c>
      <c r="B434" s="118">
        <v>0.5</v>
      </c>
      <c r="C434" s="118">
        <v>0.55000000000000004</v>
      </c>
      <c r="D434" s="118" t="s">
        <v>9</v>
      </c>
      <c r="E434" s="118" t="s">
        <v>63</v>
      </c>
      <c r="F434" s="118" t="s">
        <v>743</v>
      </c>
      <c r="G434" s="118" t="s">
        <v>8</v>
      </c>
      <c r="H434" s="118" t="s">
        <v>9</v>
      </c>
      <c r="I434" s="118" t="s">
        <v>9</v>
      </c>
      <c r="J434" s="118" t="s">
        <v>10</v>
      </c>
      <c r="K434" s="118" t="s">
        <v>457</v>
      </c>
      <c r="L434" s="118" t="s">
        <v>9</v>
      </c>
      <c r="M434" s="118" t="s">
        <v>199</v>
      </c>
      <c r="N434" s="118" t="s">
        <v>9</v>
      </c>
      <c r="O434" s="118" t="s">
        <v>9</v>
      </c>
      <c r="P434" s="118" t="s">
        <v>9</v>
      </c>
      <c r="Q434" s="118" t="s">
        <v>1422</v>
      </c>
      <c r="R434" s="118">
        <v>2</v>
      </c>
      <c r="S434" s="118">
        <v>523</v>
      </c>
      <c r="T434" s="118" t="s">
        <v>34</v>
      </c>
      <c r="U434" s="123" t="s">
        <v>9</v>
      </c>
      <c r="V434" s="118" t="s">
        <v>9</v>
      </c>
      <c r="W434" s="118" t="s">
        <v>9</v>
      </c>
      <c r="X434" s="118" t="s">
        <v>9</v>
      </c>
      <c r="Y434" s="118">
        <v>230</v>
      </c>
      <c r="Z434" s="118" t="s">
        <v>9</v>
      </c>
      <c r="AA434" s="118" t="s">
        <v>9</v>
      </c>
      <c r="AB434" s="118" t="s">
        <v>9</v>
      </c>
      <c r="AC434" s="46" t="s">
        <v>1374</v>
      </c>
      <c r="AD434" s="118">
        <v>2010</v>
      </c>
      <c r="AE434" s="118" t="s">
        <v>456</v>
      </c>
      <c r="AF434" s="118" t="s">
        <v>119</v>
      </c>
      <c r="AG434" s="118" t="s">
        <v>455</v>
      </c>
      <c r="AH434" s="118" t="s">
        <v>179</v>
      </c>
      <c r="AI434" s="124" t="str">
        <f t="shared" si="10"/>
        <v>Ordóñez, S., 2010</v>
      </c>
      <c r="AJ434" s="125"/>
      <c r="AK434" s="145"/>
    </row>
    <row r="435" spans="1:37" s="17" customFormat="1" x14ac:dyDescent="0.3">
      <c r="A435" s="46" t="s">
        <v>6</v>
      </c>
      <c r="B435" s="118">
        <v>1</v>
      </c>
      <c r="C435" s="118">
        <v>1.02</v>
      </c>
      <c r="D435" s="118" t="s">
        <v>9</v>
      </c>
      <c r="E435" s="118" t="s">
        <v>63</v>
      </c>
      <c r="F435" s="118" t="s">
        <v>743</v>
      </c>
      <c r="G435" s="118" t="s">
        <v>8</v>
      </c>
      <c r="H435" s="118" t="s">
        <v>9</v>
      </c>
      <c r="I435" s="118" t="s">
        <v>9</v>
      </c>
      <c r="J435" s="118" t="s">
        <v>10</v>
      </c>
      <c r="K435" s="118" t="s">
        <v>457</v>
      </c>
      <c r="L435" s="118" t="s">
        <v>9</v>
      </c>
      <c r="M435" s="118" t="s">
        <v>199</v>
      </c>
      <c r="N435" s="118" t="s">
        <v>9</v>
      </c>
      <c r="O435" s="118" t="s">
        <v>9</v>
      </c>
      <c r="P435" s="118" t="s">
        <v>9</v>
      </c>
      <c r="Q435" s="118" t="s">
        <v>1422</v>
      </c>
      <c r="R435" s="118">
        <v>2</v>
      </c>
      <c r="S435" s="118">
        <v>523</v>
      </c>
      <c r="T435" s="118" t="s">
        <v>17</v>
      </c>
      <c r="U435" s="123" t="s">
        <v>9</v>
      </c>
      <c r="V435" s="118" t="s">
        <v>9</v>
      </c>
      <c r="W435" s="118">
        <v>280</v>
      </c>
      <c r="X435" s="118" t="s">
        <v>9</v>
      </c>
      <c r="Y435" s="118">
        <v>280</v>
      </c>
      <c r="Z435" s="118" t="s">
        <v>9</v>
      </c>
      <c r="AA435" s="118">
        <v>240</v>
      </c>
      <c r="AB435" s="118" t="s">
        <v>9</v>
      </c>
      <c r="AC435" s="46" t="s">
        <v>1374</v>
      </c>
      <c r="AD435" s="118">
        <v>2010</v>
      </c>
      <c r="AE435" s="118" t="s">
        <v>456</v>
      </c>
      <c r="AF435" s="118" t="s">
        <v>119</v>
      </c>
      <c r="AG435" s="118" t="s">
        <v>455</v>
      </c>
      <c r="AH435" s="118" t="s">
        <v>179</v>
      </c>
      <c r="AI435" s="124" t="str">
        <f t="shared" si="10"/>
        <v>Ordóñez, S., 2010</v>
      </c>
      <c r="AJ435" s="125"/>
      <c r="AK435" s="145"/>
    </row>
    <row r="436" spans="1:37" s="17" customFormat="1" x14ac:dyDescent="0.3">
      <c r="A436" s="46" t="s">
        <v>6</v>
      </c>
      <c r="B436" s="118">
        <v>0.5</v>
      </c>
      <c r="C436" s="118">
        <v>0.57999999999999996</v>
      </c>
      <c r="D436" s="118" t="s">
        <v>9</v>
      </c>
      <c r="E436" s="118" t="s">
        <v>63</v>
      </c>
      <c r="F436" s="118" t="s">
        <v>743</v>
      </c>
      <c r="G436" s="118" t="s">
        <v>458</v>
      </c>
      <c r="H436" s="118" t="s">
        <v>9</v>
      </c>
      <c r="I436" s="118" t="s">
        <v>9</v>
      </c>
      <c r="J436" s="118" t="s">
        <v>10</v>
      </c>
      <c r="K436" s="118" t="s">
        <v>457</v>
      </c>
      <c r="L436" s="118" t="s">
        <v>9</v>
      </c>
      <c r="M436" s="118" t="s">
        <v>199</v>
      </c>
      <c r="N436" s="118" t="s">
        <v>9</v>
      </c>
      <c r="O436" s="118" t="s">
        <v>9</v>
      </c>
      <c r="P436" s="118" t="s">
        <v>9</v>
      </c>
      <c r="Q436" s="118" t="s">
        <v>1422</v>
      </c>
      <c r="R436" s="118">
        <v>2</v>
      </c>
      <c r="S436" s="118">
        <v>523</v>
      </c>
      <c r="T436" s="118" t="s">
        <v>34</v>
      </c>
      <c r="U436" s="123" t="s">
        <v>9</v>
      </c>
      <c r="V436" s="118" t="s">
        <v>9</v>
      </c>
      <c r="W436" s="118" t="s">
        <v>9</v>
      </c>
      <c r="X436" s="118" t="s">
        <v>9</v>
      </c>
      <c r="Y436" s="118">
        <v>290</v>
      </c>
      <c r="Z436" s="118" t="s">
        <v>9</v>
      </c>
      <c r="AA436" s="118" t="s">
        <v>9</v>
      </c>
      <c r="AB436" s="118" t="s">
        <v>9</v>
      </c>
      <c r="AC436" s="46" t="s">
        <v>1374</v>
      </c>
      <c r="AD436" s="118">
        <v>2010</v>
      </c>
      <c r="AE436" s="118" t="s">
        <v>456</v>
      </c>
      <c r="AF436" s="118" t="s">
        <v>119</v>
      </c>
      <c r="AG436" s="118" t="s">
        <v>455</v>
      </c>
      <c r="AH436" s="118" t="s">
        <v>179</v>
      </c>
      <c r="AI436" s="124" t="str">
        <f t="shared" si="10"/>
        <v>Ordóñez, S., 2010</v>
      </c>
      <c r="AJ436" s="125"/>
      <c r="AK436" s="145"/>
    </row>
    <row r="437" spans="1:37" s="17" customFormat="1" x14ac:dyDescent="0.3">
      <c r="A437" s="46" t="s">
        <v>6</v>
      </c>
      <c r="B437" s="118">
        <v>1</v>
      </c>
      <c r="C437" s="118">
        <v>1.06</v>
      </c>
      <c r="D437" s="118" t="s">
        <v>9</v>
      </c>
      <c r="E437" s="118" t="s">
        <v>63</v>
      </c>
      <c r="F437" s="118" t="s">
        <v>743</v>
      </c>
      <c r="G437" s="118" t="s">
        <v>458</v>
      </c>
      <c r="H437" s="118" t="s">
        <v>9</v>
      </c>
      <c r="I437" s="118" t="s">
        <v>9</v>
      </c>
      <c r="J437" s="118" t="s">
        <v>10</v>
      </c>
      <c r="K437" s="118" t="s">
        <v>457</v>
      </c>
      <c r="L437" s="118" t="s">
        <v>9</v>
      </c>
      <c r="M437" s="118" t="s">
        <v>199</v>
      </c>
      <c r="N437" s="118" t="s">
        <v>9</v>
      </c>
      <c r="O437" s="118" t="s">
        <v>9</v>
      </c>
      <c r="P437" s="118" t="s">
        <v>9</v>
      </c>
      <c r="Q437" s="118" t="s">
        <v>1422</v>
      </c>
      <c r="R437" s="118">
        <v>2</v>
      </c>
      <c r="S437" s="118">
        <v>523</v>
      </c>
      <c r="T437" s="118" t="s">
        <v>17</v>
      </c>
      <c r="U437" s="123" t="s">
        <v>9</v>
      </c>
      <c r="V437" s="118" t="s">
        <v>9</v>
      </c>
      <c r="W437" s="118">
        <v>300</v>
      </c>
      <c r="X437" s="118" t="s">
        <v>9</v>
      </c>
      <c r="Y437" s="118">
        <v>300</v>
      </c>
      <c r="Z437" s="118" t="s">
        <v>9</v>
      </c>
      <c r="AA437" s="118">
        <v>290</v>
      </c>
      <c r="AB437" s="118" t="s">
        <v>9</v>
      </c>
      <c r="AC437" s="46" t="s">
        <v>1374</v>
      </c>
      <c r="AD437" s="118">
        <v>2010</v>
      </c>
      <c r="AE437" s="118" t="s">
        <v>456</v>
      </c>
      <c r="AF437" s="118" t="s">
        <v>119</v>
      </c>
      <c r="AG437" s="118" t="s">
        <v>455</v>
      </c>
      <c r="AH437" s="118" t="s">
        <v>179</v>
      </c>
      <c r="AI437" s="124" t="str">
        <f t="shared" si="10"/>
        <v>Ordóñez, S., 2010</v>
      </c>
      <c r="AJ437" s="125"/>
      <c r="AK437" s="145"/>
    </row>
    <row r="438" spans="1:37" s="17" customFormat="1" x14ac:dyDescent="0.3">
      <c r="A438" s="46" t="s">
        <v>6</v>
      </c>
      <c r="B438" s="118">
        <v>0.5</v>
      </c>
      <c r="C438" s="118">
        <v>0.54</v>
      </c>
      <c r="D438" s="118" t="s">
        <v>9</v>
      </c>
      <c r="E438" s="118" t="s">
        <v>63</v>
      </c>
      <c r="F438" s="118" t="s">
        <v>743</v>
      </c>
      <c r="G438" s="118" t="s">
        <v>8</v>
      </c>
      <c r="H438" s="118" t="s">
        <v>9</v>
      </c>
      <c r="I438" s="118" t="s">
        <v>9</v>
      </c>
      <c r="J438" s="118" t="s">
        <v>10</v>
      </c>
      <c r="K438" s="118" t="s">
        <v>457</v>
      </c>
      <c r="L438" s="118" t="s">
        <v>9</v>
      </c>
      <c r="M438" s="118" t="s">
        <v>199</v>
      </c>
      <c r="N438" s="118" t="s">
        <v>9</v>
      </c>
      <c r="O438" s="118" t="s">
        <v>9</v>
      </c>
      <c r="P438" s="118" t="s">
        <v>9</v>
      </c>
      <c r="Q438" s="118" t="s">
        <v>1422</v>
      </c>
      <c r="R438" s="118">
        <v>2</v>
      </c>
      <c r="S438" s="118">
        <v>400</v>
      </c>
      <c r="T438" s="118" t="s">
        <v>34</v>
      </c>
      <c r="U438" s="123" t="s">
        <v>9</v>
      </c>
      <c r="V438" s="118" t="s">
        <v>9</v>
      </c>
      <c r="W438" s="118" t="s">
        <v>9</v>
      </c>
      <c r="X438" s="118" t="s">
        <v>9</v>
      </c>
      <c r="Y438" s="118">
        <v>210</v>
      </c>
      <c r="Z438" s="118" t="s">
        <v>9</v>
      </c>
      <c r="AA438" s="118" t="s">
        <v>9</v>
      </c>
      <c r="AB438" s="118" t="s">
        <v>9</v>
      </c>
      <c r="AC438" s="46" t="s">
        <v>1374</v>
      </c>
      <c r="AD438" s="118">
        <v>2010</v>
      </c>
      <c r="AE438" s="118" t="s">
        <v>456</v>
      </c>
      <c r="AF438" s="118" t="s">
        <v>119</v>
      </c>
      <c r="AG438" s="118" t="s">
        <v>455</v>
      </c>
      <c r="AH438" s="118" t="s">
        <v>179</v>
      </c>
      <c r="AI438" s="124" t="str">
        <f t="shared" si="10"/>
        <v>Ordóñez, S., 2010</v>
      </c>
      <c r="AJ438" s="125"/>
      <c r="AK438" s="145"/>
    </row>
    <row r="439" spans="1:37" s="17" customFormat="1" x14ac:dyDescent="0.3">
      <c r="A439" s="46" t="s">
        <v>6</v>
      </c>
      <c r="B439" s="118">
        <v>0.5</v>
      </c>
      <c r="C439" s="118">
        <v>0.55000000000000004</v>
      </c>
      <c r="D439" s="118" t="s">
        <v>9</v>
      </c>
      <c r="E439" s="118" t="s">
        <v>63</v>
      </c>
      <c r="F439" s="118" t="s">
        <v>743</v>
      </c>
      <c r="G439" s="118" t="s">
        <v>8</v>
      </c>
      <c r="H439" s="118" t="s">
        <v>9</v>
      </c>
      <c r="I439" s="118" t="s">
        <v>9</v>
      </c>
      <c r="J439" s="118" t="s">
        <v>10</v>
      </c>
      <c r="K439" s="118" t="s">
        <v>457</v>
      </c>
      <c r="L439" s="118" t="s">
        <v>9</v>
      </c>
      <c r="M439" s="118" t="s">
        <v>199</v>
      </c>
      <c r="N439" s="118" t="s">
        <v>9</v>
      </c>
      <c r="O439" s="118" t="s">
        <v>9</v>
      </c>
      <c r="P439" s="118" t="s">
        <v>9</v>
      </c>
      <c r="Q439" s="118" t="s">
        <v>1422</v>
      </c>
      <c r="R439" s="118">
        <v>2</v>
      </c>
      <c r="S439" s="118">
        <v>673</v>
      </c>
      <c r="T439" s="118" t="s">
        <v>34</v>
      </c>
      <c r="U439" s="123" t="s">
        <v>9</v>
      </c>
      <c r="V439" s="118" t="s">
        <v>9</v>
      </c>
      <c r="W439" s="118" t="s">
        <v>9</v>
      </c>
      <c r="X439" s="118" t="s">
        <v>9</v>
      </c>
      <c r="Y439" s="118">
        <v>260</v>
      </c>
      <c r="Z439" s="118" t="s">
        <v>9</v>
      </c>
      <c r="AA439" s="118" t="s">
        <v>9</v>
      </c>
      <c r="AB439" s="118" t="s">
        <v>9</v>
      </c>
      <c r="AC439" s="46" t="s">
        <v>1374</v>
      </c>
      <c r="AD439" s="118">
        <v>2010</v>
      </c>
      <c r="AE439" s="118" t="s">
        <v>456</v>
      </c>
      <c r="AF439" s="118" t="s">
        <v>119</v>
      </c>
      <c r="AG439" s="118" t="s">
        <v>455</v>
      </c>
      <c r="AH439" s="118" t="s">
        <v>179</v>
      </c>
      <c r="AI439" s="124" t="str">
        <f t="shared" si="10"/>
        <v>Ordóñez, S., 2010</v>
      </c>
      <c r="AJ439" s="125"/>
      <c r="AK439" s="145"/>
    </row>
    <row r="440" spans="1:37" s="17" customFormat="1" x14ac:dyDescent="0.3">
      <c r="A440" s="118" t="s">
        <v>14</v>
      </c>
      <c r="B440" s="118">
        <v>3.5</v>
      </c>
      <c r="C440" s="118" t="s">
        <v>9</v>
      </c>
      <c r="D440" s="118">
        <v>902.31</v>
      </c>
      <c r="E440" s="118" t="s">
        <v>63</v>
      </c>
      <c r="F440" s="118" t="s">
        <v>744</v>
      </c>
      <c r="G440" s="118" t="s">
        <v>9</v>
      </c>
      <c r="H440" s="118" t="s">
        <v>9</v>
      </c>
      <c r="I440" s="118" t="s">
        <v>9</v>
      </c>
      <c r="J440" s="118" t="s">
        <v>24</v>
      </c>
      <c r="K440" s="46" t="s">
        <v>56</v>
      </c>
      <c r="L440" s="118" t="s">
        <v>9</v>
      </c>
      <c r="M440" s="118" t="s">
        <v>199</v>
      </c>
      <c r="N440" s="118" t="s">
        <v>9</v>
      </c>
      <c r="O440" s="118" t="s">
        <v>9</v>
      </c>
      <c r="P440" s="118" t="s">
        <v>9</v>
      </c>
      <c r="Q440" s="118" t="s">
        <v>1425</v>
      </c>
      <c r="R440" s="118">
        <v>3</v>
      </c>
      <c r="S440" s="118">
        <v>298</v>
      </c>
      <c r="T440" s="118" t="s">
        <v>29</v>
      </c>
      <c r="U440" s="123" t="s">
        <v>9</v>
      </c>
      <c r="V440" s="118" t="s">
        <v>9</v>
      </c>
      <c r="W440" s="118" t="s">
        <v>9</v>
      </c>
      <c r="X440" s="118" t="s">
        <v>9</v>
      </c>
      <c r="Y440" s="118">
        <v>221</v>
      </c>
      <c r="Z440" s="118" t="s">
        <v>9</v>
      </c>
      <c r="AA440" s="118">
        <v>157.5</v>
      </c>
      <c r="AB440" s="118" t="s">
        <v>9</v>
      </c>
      <c r="AC440" s="118" t="s">
        <v>1393</v>
      </c>
      <c r="AD440" s="118">
        <v>2010</v>
      </c>
      <c r="AE440" s="118" t="s">
        <v>1777</v>
      </c>
      <c r="AF440" s="118" t="s">
        <v>11</v>
      </c>
      <c r="AG440" s="118" t="s">
        <v>454</v>
      </c>
      <c r="AH440" s="118" t="s">
        <v>266</v>
      </c>
      <c r="AI440" s="124" t="str">
        <f t="shared" si="10"/>
        <v>Chen, K., 2010</v>
      </c>
      <c r="AJ440" s="146"/>
      <c r="AK440" s="145"/>
    </row>
    <row r="441" spans="1:37" s="17" customFormat="1" x14ac:dyDescent="0.3">
      <c r="A441" s="118" t="s">
        <v>14</v>
      </c>
      <c r="B441" s="118">
        <v>3.5</v>
      </c>
      <c r="C441" s="118" t="s">
        <v>9</v>
      </c>
      <c r="D441" s="118">
        <v>902.31</v>
      </c>
      <c r="E441" s="118" t="s">
        <v>63</v>
      </c>
      <c r="F441" s="118" t="s">
        <v>744</v>
      </c>
      <c r="G441" s="118" t="s">
        <v>9</v>
      </c>
      <c r="H441" s="118" t="s">
        <v>9</v>
      </c>
      <c r="I441" s="118" t="s">
        <v>9</v>
      </c>
      <c r="J441" s="118" t="s">
        <v>24</v>
      </c>
      <c r="K441" s="46" t="s">
        <v>56</v>
      </c>
      <c r="L441" s="118" t="s">
        <v>9</v>
      </c>
      <c r="M441" s="118" t="s">
        <v>199</v>
      </c>
      <c r="N441" s="118" t="s">
        <v>9</v>
      </c>
      <c r="O441" s="118" t="s">
        <v>9</v>
      </c>
      <c r="P441" s="118" t="s">
        <v>9</v>
      </c>
      <c r="Q441" s="118" t="s">
        <v>1422</v>
      </c>
      <c r="R441" s="118" t="s">
        <v>9</v>
      </c>
      <c r="S441" s="118">
        <v>573</v>
      </c>
      <c r="T441" s="118" t="s">
        <v>29</v>
      </c>
      <c r="U441" s="123" t="s">
        <v>9</v>
      </c>
      <c r="V441" s="118" t="s">
        <v>9</v>
      </c>
      <c r="W441" s="118" t="s">
        <v>9</v>
      </c>
      <c r="X441" s="118" t="s">
        <v>9</v>
      </c>
      <c r="Y441" s="118">
        <v>176</v>
      </c>
      <c r="Z441" s="118" t="s">
        <v>9</v>
      </c>
      <c r="AA441" s="118">
        <v>117.5</v>
      </c>
      <c r="AB441" s="118" t="s">
        <v>9</v>
      </c>
      <c r="AC441" s="118" t="s">
        <v>1393</v>
      </c>
      <c r="AD441" s="118">
        <v>2010</v>
      </c>
      <c r="AE441" s="118" t="s">
        <v>1777</v>
      </c>
      <c r="AF441" s="118" t="s">
        <v>11</v>
      </c>
      <c r="AG441" s="118" t="s">
        <v>454</v>
      </c>
      <c r="AH441" s="118" t="s">
        <v>266</v>
      </c>
      <c r="AI441" s="124" t="str">
        <f t="shared" si="10"/>
        <v>Chen, K., 2010</v>
      </c>
      <c r="AJ441" s="125"/>
      <c r="AK441" s="145"/>
    </row>
    <row r="442" spans="1:37" s="17" customFormat="1" x14ac:dyDescent="0.3">
      <c r="A442" s="118" t="s">
        <v>14</v>
      </c>
      <c r="B442" s="118">
        <v>3.5</v>
      </c>
      <c r="C442" s="118" t="s">
        <v>9</v>
      </c>
      <c r="D442" s="118">
        <v>902.31</v>
      </c>
      <c r="E442" s="118" t="s">
        <v>63</v>
      </c>
      <c r="F442" s="118" t="s">
        <v>744</v>
      </c>
      <c r="G442" s="118" t="s">
        <v>9</v>
      </c>
      <c r="H442" s="118" t="s">
        <v>9</v>
      </c>
      <c r="I442" s="118" t="s">
        <v>9</v>
      </c>
      <c r="J442" s="118" t="s">
        <v>24</v>
      </c>
      <c r="K442" s="46" t="s">
        <v>56</v>
      </c>
      <c r="L442" s="118" t="s">
        <v>9</v>
      </c>
      <c r="M442" s="118" t="s">
        <v>199</v>
      </c>
      <c r="N442" s="118" t="s">
        <v>9</v>
      </c>
      <c r="O442" s="118" t="s">
        <v>9</v>
      </c>
      <c r="P442" s="118" t="s">
        <v>9</v>
      </c>
      <c r="Q442" s="118" t="s">
        <v>995</v>
      </c>
      <c r="R442" s="118" t="s">
        <v>9</v>
      </c>
      <c r="S442" s="118">
        <v>298</v>
      </c>
      <c r="T442" s="118" t="s">
        <v>29</v>
      </c>
      <c r="U442" s="123" t="s">
        <v>9</v>
      </c>
      <c r="V442" s="118" t="s">
        <v>9</v>
      </c>
      <c r="W442" s="118" t="s">
        <v>9</v>
      </c>
      <c r="X442" s="118" t="s">
        <v>9</v>
      </c>
      <c r="Y442" s="118">
        <v>68</v>
      </c>
      <c r="Z442" s="118" t="s">
        <v>9</v>
      </c>
      <c r="AA442" s="118">
        <v>42.5</v>
      </c>
      <c r="AB442" s="118" t="s">
        <v>9</v>
      </c>
      <c r="AC442" s="118" t="s">
        <v>1393</v>
      </c>
      <c r="AD442" s="118">
        <v>2010</v>
      </c>
      <c r="AE442" s="118" t="s">
        <v>1777</v>
      </c>
      <c r="AF442" s="118" t="s">
        <v>11</v>
      </c>
      <c r="AG442" s="118" t="s">
        <v>454</v>
      </c>
      <c r="AH442" s="118" t="s">
        <v>266</v>
      </c>
      <c r="AI442" s="124" t="str">
        <f t="shared" si="10"/>
        <v>Chen, K., 2010</v>
      </c>
      <c r="AJ442" s="146"/>
      <c r="AK442" s="145"/>
    </row>
    <row r="443" spans="1:37" s="17" customFormat="1" x14ac:dyDescent="0.3">
      <c r="A443" s="118" t="s">
        <v>88</v>
      </c>
      <c r="B443" s="118">
        <v>20</v>
      </c>
      <c r="C443" s="118">
        <v>21.5</v>
      </c>
      <c r="D443" s="118">
        <v>222</v>
      </c>
      <c r="E443" s="118" t="s">
        <v>63</v>
      </c>
      <c r="F443" s="118" t="s">
        <v>747</v>
      </c>
      <c r="G443" s="118" t="s">
        <v>8</v>
      </c>
      <c r="H443" s="118" t="s">
        <v>8</v>
      </c>
      <c r="I443" s="118" t="s">
        <v>8</v>
      </c>
      <c r="J443" s="118" t="s">
        <v>217</v>
      </c>
      <c r="K443" s="118" t="s">
        <v>1452</v>
      </c>
      <c r="L443" s="151">
        <v>11</v>
      </c>
      <c r="M443" s="118" t="s">
        <v>89</v>
      </c>
      <c r="N443" s="118" t="s">
        <v>9</v>
      </c>
      <c r="O443" s="118" t="s">
        <v>9</v>
      </c>
      <c r="P443" s="118" t="s">
        <v>9</v>
      </c>
      <c r="Q443" s="118" t="s">
        <v>1424</v>
      </c>
      <c r="R443" s="118" t="s">
        <v>9</v>
      </c>
      <c r="S443" s="118">
        <v>298</v>
      </c>
      <c r="T443" s="118" t="s">
        <v>29</v>
      </c>
      <c r="U443" s="123" t="s">
        <v>9</v>
      </c>
      <c r="V443" s="118" t="s">
        <v>9</v>
      </c>
      <c r="W443" s="118" t="s">
        <v>9</v>
      </c>
      <c r="X443" s="118" t="s">
        <v>9</v>
      </c>
      <c r="Y443" s="118">
        <v>80</v>
      </c>
      <c r="Z443" s="118" t="s">
        <v>9</v>
      </c>
      <c r="AA443" s="118">
        <v>75</v>
      </c>
      <c r="AB443" s="118" t="s">
        <v>9</v>
      </c>
      <c r="AC443" s="118" t="s">
        <v>1399</v>
      </c>
      <c r="AD443" s="118">
        <v>2010</v>
      </c>
      <c r="AE443" s="118" t="s">
        <v>453</v>
      </c>
      <c r="AF443" s="118" t="s">
        <v>746</v>
      </c>
      <c r="AG443" s="118" t="s">
        <v>745</v>
      </c>
      <c r="AH443" s="118" t="s">
        <v>278</v>
      </c>
      <c r="AI443" s="124" t="str">
        <f t="shared" si="10"/>
        <v>Kumar, S.M.S, 2010</v>
      </c>
      <c r="AJ443" s="145" t="s">
        <v>1440</v>
      </c>
      <c r="AK443" s="145"/>
    </row>
    <row r="444" spans="1:37" s="17" customFormat="1" x14ac:dyDescent="0.3">
      <c r="A444" s="118" t="s">
        <v>88</v>
      </c>
      <c r="B444" s="118">
        <v>20</v>
      </c>
      <c r="C444" s="118">
        <v>21.27</v>
      </c>
      <c r="D444" s="118">
        <v>158</v>
      </c>
      <c r="E444" s="118" t="s">
        <v>63</v>
      </c>
      <c r="F444" s="118" t="s">
        <v>747</v>
      </c>
      <c r="G444" s="118" t="s">
        <v>751</v>
      </c>
      <c r="H444" s="118" t="s">
        <v>9</v>
      </c>
      <c r="I444" s="118" t="s">
        <v>9</v>
      </c>
      <c r="J444" s="118" t="s">
        <v>217</v>
      </c>
      <c r="K444" s="118" t="s">
        <v>1452</v>
      </c>
      <c r="L444" s="151">
        <v>11</v>
      </c>
      <c r="M444" s="118" t="s">
        <v>89</v>
      </c>
      <c r="N444" s="118" t="s">
        <v>9</v>
      </c>
      <c r="O444" s="118" t="s">
        <v>9</v>
      </c>
      <c r="P444" s="118" t="s">
        <v>9</v>
      </c>
      <c r="Q444" s="118" t="s">
        <v>1424</v>
      </c>
      <c r="R444" s="118" t="s">
        <v>9</v>
      </c>
      <c r="S444" s="118">
        <v>298</v>
      </c>
      <c r="T444" s="118" t="s">
        <v>29</v>
      </c>
      <c r="U444" s="123" t="s">
        <v>9</v>
      </c>
      <c r="V444" s="118" t="s">
        <v>9</v>
      </c>
      <c r="W444" s="118" t="s">
        <v>9</v>
      </c>
      <c r="X444" s="118" t="s">
        <v>9</v>
      </c>
      <c r="Y444" s="118">
        <v>57</v>
      </c>
      <c r="Z444" s="118" t="s">
        <v>9</v>
      </c>
      <c r="AA444" s="118">
        <v>45</v>
      </c>
      <c r="AB444" s="118" t="s">
        <v>9</v>
      </c>
      <c r="AC444" s="118" t="s">
        <v>1399</v>
      </c>
      <c r="AD444" s="118">
        <v>2010</v>
      </c>
      <c r="AE444" s="118" t="s">
        <v>453</v>
      </c>
      <c r="AF444" s="118" t="s">
        <v>746</v>
      </c>
      <c r="AG444" s="118" t="s">
        <v>745</v>
      </c>
      <c r="AH444" s="118" t="s">
        <v>278</v>
      </c>
      <c r="AI444" s="124" t="str">
        <f t="shared" si="10"/>
        <v>Kumar, S.M.S, 2010</v>
      </c>
      <c r="AJ444" s="145" t="s">
        <v>1440</v>
      </c>
      <c r="AK444" s="145"/>
    </row>
    <row r="445" spans="1:37" s="17" customFormat="1" x14ac:dyDescent="0.3">
      <c r="A445" s="118" t="s">
        <v>88</v>
      </c>
      <c r="B445" s="118">
        <v>20</v>
      </c>
      <c r="C445" s="118">
        <v>23.79</v>
      </c>
      <c r="D445" s="118">
        <v>223</v>
      </c>
      <c r="E445" s="118" t="s">
        <v>63</v>
      </c>
      <c r="F445" s="118" t="s">
        <v>747</v>
      </c>
      <c r="G445" s="118" t="s">
        <v>748</v>
      </c>
      <c r="H445" s="118" t="s">
        <v>9</v>
      </c>
      <c r="I445" s="118" t="s">
        <v>9</v>
      </c>
      <c r="J445" s="118" t="s">
        <v>217</v>
      </c>
      <c r="K445" s="118" t="s">
        <v>1452</v>
      </c>
      <c r="L445" s="151">
        <v>11</v>
      </c>
      <c r="M445" s="118" t="s">
        <v>89</v>
      </c>
      <c r="N445" s="118" t="s">
        <v>9</v>
      </c>
      <c r="O445" s="118" t="s">
        <v>9</v>
      </c>
      <c r="P445" s="118" t="s">
        <v>9</v>
      </c>
      <c r="Q445" s="118" t="s">
        <v>1424</v>
      </c>
      <c r="R445" s="118" t="s">
        <v>9</v>
      </c>
      <c r="S445" s="118">
        <v>298</v>
      </c>
      <c r="T445" s="118" t="s">
        <v>29</v>
      </c>
      <c r="U445" s="123" t="s">
        <v>9</v>
      </c>
      <c r="V445" s="118" t="s">
        <v>9</v>
      </c>
      <c r="W445" s="118" t="s">
        <v>9</v>
      </c>
      <c r="X445" s="118" t="s">
        <v>9</v>
      </c>
      <c r="Y445" s="118">
        <v>78</v>
      </c>
      <c r="Z445" s="118" t="s">
        <v>9</v>
      </c>
      <c r="AA445" s="118">
        <v>71</v>
      </c>
      <c r="AB445" s="118" t="s">
        <v>9</v>
      </c>
      <c r="AC445" s="118" t="s">
        <v>1399</v>
      </c>
      <c r="AD445" s="118">
        <v>2010</v>
      </c>
      <c r="AE445" s="118" t="s">
        <v>453</v>
      </c>
      <c r="AF445" s="118" t="s">
        <v>746</v>
      </c>
      <c r="AG445" s="118" t="s">
        <v>745</v>
      </c>
      <c r="AH445" s="118" t="s">
        <v>278</v>
      </c>
      <c r="AI445" s="124" t="str">
        <f t="shared" si="10"/>
        <v>Kumar, S.M.S, 2010</v>
      </c>
      <c r="AJ445" s="145" t="s">
        <v>1440</v>
      </c>
      <c r="AK445" s="145"/>
    </row>
    <row r="446" spans="1:37" s="17" customFormat="1" x14ac:dyDescent="0.3">
      <c r="A446" s="118" t="s">
        <v>88</v>
      </c>
      <c r="B446" s="118">
        <v>20</v>
      </c>
      <c r="C446" s="118">
        <v>22.48</v>
      </c>
      <c r="D446" s="118">
        <v>229</v>
      </c>
      <c r="E446" s="118" t="s">
        <v>63</v>
      </c>
      <c r="F446" s="118" t="s">
        <v>747</v>
      </c>
      <c r="G446" s="118" t="s">
        <v>749</v>
      </c>
      <c r="H446" s="118" t="s">
        <v>9</v>
      </c>
      <c r="I446" s="118" t="s">
        <v>9</v>
      </c>
      <c r="J446" s="118" t="s">
        <v>217</v>
      </c>
      <c r="K446" s="118" t="s">
        <v>1452</v>
      </c>
      <c r="L446" s="151">
        <v>11</v>
      </c>
      <c r="M446" s="118" t="s">
        <v>89</v>
      </c>
      <c r="N446" s="118" t="s">
        <v>9</v>
      </c>
      <c r="O446" s="118" t="s">
        <v>9</v>
      </c>
      <c r="P446" s="118" t="s">
        <v>9</v>
      </c>
      <c r="Q446" s="118" t="s">
        <v>1424</v>
      </c>
      <c r="R446" s="118" t="s">
        <v>9</v>
      </c>
      <c r="S446" s="118">
        <v>298</v>
      </c>
      <c r="T446" s="118" t="s">
        <v>29</v>
      </c>
      <c r="U446" s="123" t="s">
        <v>9</v>
      </c>
      <c r="V446" s="118" t="s">
        <v>9</v>
      </c>
      <c r="W446" s="118" t="s">
        <v>9</v>
      </c>
      <c r="X446" s="118" t="s">
        <v>9</v>
      </c>
      <c r="Y446" s="118">
        <v>69</v>
      </c>
      <c r="Z446" s="118" t="s">
        <v>9</v>
      </c>
      <c r="AA446" s="118">
        <v>65</v>
      </c>
      <c r="AB446" s="118" t="s">
        <v>9</v>
      </c>
      <c r="AC446" s="118" t="s">
        <v>1399</v>
      </c>
      <c r="AD446" s="118">
        <v>2010</v>
      </c>
      <c r="AE446" s="118" t="s">
        <v>453</v>
      </c>
      <c r="AF446" s="118" t="s">
        <v>746</v>
      </c>
      <c r="AG446" s="118" t="s">
        <v>745</v>
      </c>
      <c r="AH446" s="118" t="s">
        <v>278</v>
      </c>
      <c r="AI446" s="124" t="str">
        <f t="shared" si="10"/>
        <v>Kumar, S.M.S, 2010</v>
      </c>
      <c r="AJ446" s="145" t="s">
        <v>1440</v>
      </c>
      <c r="AK446" s="145"/>
    </row>
    <row r="447" spans="1:37" s="17" customFormat="1" x14ac:dyDescent="0.3">
      <c r="A447" s="118" t="s">
        <v>88</v>
      </c>
      <c r="B447" s="118">
        <v>20</v>
      </c>
      <c r="C447" s="118">
        <v>22.23</v>
      </c>
      <c r="D447" s="118">
        <v>103</v>
      </c>
      <c r="E447" s="118" t="s">
        <v>63</v>
      </c>
      <c r="F447" s="118" t="s">
        <v>747</v>
      </c>
      <c r="G447" s="118" t="s">
        <v>750</v>
      </c>
      <c r="H447" s="118" t="s">
        <v>9</v>
      </c>
      <c r="I447" s="118" t="s">
        <v>9</v>
      </c>
      <c r="J447" s="118" t="s">
        <v>217</v>
      </c>
      <c r="K447" s="118" t="s">
        <v>1452</v>
      </c>
      <c r="L447" s="151">
        <v>11</v>
      </c>
      <c r="M447" s="118" t="s">
        <v>89</v>
      </c>
      <c r="N447" s="118" t="s">
        <v>9</v>
      </c>
      <c r="O447" s="118" t="s">
        <v>9</v>
      </c>
      <c r="P447" s="118" t="s">
        <v>9</v>
      </c>
      <c r="Q447" s="118" t="s">
        <v>1424</v>
      </c>
      <c r="R447" s="118" t="s">
        <v>9</v>
      </c>
      <c r="S447" s="118">
        <v>298</v>
      </c>
      <c r="T447" s="118" t="s">
        <v>29</v>
      </c>
      <c r="U447" s="123" t="s">
        <v>9</v>
      </c>
      <c r="V447" s="118" t="s">
        <v>9</v>
      </c>
      <c r="W447" s="118" t="s">
        <v>9</v>
      </c>
      <c r="X447" s="118" t="s">
        <v>9</v>
      </c>
      <c r="Y447" s="118">
        <v>69</v>
      </c>
      <c r="Z447" s="118" t="s">
        <v>9</v>
      </c>
      <c r="AA447" s="118">
        <v>53</v>
      </c>
      <c r="AB447" s="118" t="s">
        <v>9</v>
      </c>
      <c r="AC447" s="118" t="s">
        <v>1399</v>
      </c>
      <c r="AD447" s="118">
        <v>2010</v>
      </c>
      <c r="AE447" s="118" t="s">
        <v>453</v>
      </c>
      <c r="AF447" s="118" t="s">
        <v>746</v>
      </c>
      <c r="AG447" s="118" t="s">
        <v>745</v>
      </c>
      <c r="AH447" s="118" t="s">
        <v>278</v>
      </c>
      <c r="AI447" s="124" t="str">
        <f t="shared" si="10"/>
        <v>Kumar, S.M.S, 2010</v>
      </c>
      <c r="AJ447" s="145" t="s">
        <v>1440</v>
      </c>
      <c r="AK447" s="145"/>
    </row>
    <row r="448" spans="1:37" s="17" customFormat="1" x14ac:dyDescent="0.3">
      <c r="A448" s="118" t="s">
        <v>1957</v>
      </c>
      <c r="B448" s="118">
        <v>20</v>
      </c>
      <c r="C448" s="118" t="s">
        <v>9</v>
      </c>
      <c r="D448" s="118" t="s">
        <v>9</v>
      </c>
      <c r="E448" s="118" t="s">
        <v>63</v>
      </c>
      <c r="F448" s="118" t="s">
        <v>279</v>
      </c>
      <c r="G448" s="118" t="s">
        <v>9</v>
      </c>
      <c r="H448" s="118" t="s">
        <v>9</v>
      </c>
      <c r="I448" s="118" t="s">
        <v>9</v>
      </c>
      <c r="J448" s="118" t="s">
        <v>10</v>
      </c>
      <c r="K448" s="118" t="s">
        <v>457</v>
      </c>
      <c r="L448" s="151">
        <v>11</v>
      </c>
      <c r="M448" s="118" t="s">
        <v>89</v>
      </c>
      <c r="N448" s="118" t="s">
        <v>9</v>
      </c>
      <c r="O448" s="118" t="s">
        <v>9</v>
      </c>
      <c r="P448" s="118" t="s">
        <v>9</v>
      </c>
      <c r="Q448" s="118" t="s">
        <v>1424</v>
      </c>
      <c r="R448" s="118">
        <v>3</v>
      </c>
      <c r="S448" s="118">
        <v>298</v>
      </c>
      <c r="T448" s="118" t="s">
        <v>29</v>
      </c>
      <c r="U448" s="123" t="s">
        <v>9</v>
      </c>
      <c r="V448" s="118" t="s">
        <v>9</v>
      </c>
      <c r="W448" s="118" t="s">
        <v>9</v>
      </c>
      <c r="X448" s="118" t="s">
        <v>9</v>
      </c>
      <c r="Y448" s="118">
        <v>79</v>
      </c>
      <c r="Z448" s="118" t="s">
        <v>9</v>
      </c>
      <c r="AA448" s="118">
        <v>80</v>
      </c>
      <c r="AB448" s="118" t="s">
        <v>9</v>
      </c>
      <c r="AC448" s="118" t="s">
        <v>1394</v>
      </c>
      <c r="AD448" s="118">
        <v>2010</v>
      </c>
      <c r="AE448" s="118" t="s">
        <v>752</v>
      </c>
      <c r="AF448" s="118" t="s">
        <v>11</v>
      </c>
      <c r="AG448" s="118" t="s">
        <v>452</v>
      </c>
      <c r="AH448" s="118" t="s">
        <v>520</v>
      </c>
      <c r="AI448" s="124" t="str">
        <f t="shared" si="10"/>
        <v>Wang, Z.-B., 2010</v>
      </c>
      <c r="AJ448" s="145" t="s">
        <v>1960</v>
      </c>
      <c r="AK448" s="145"/>
    </row>
    <row r="449" spans="1:37" s="17" customFormat="1" x14ac:dyDescent="0.3">
      <c r="A449" s="118" t="s">
        <v>1957</v>
      </c>
      <c r="B449" s="118">
        <v>20</v>
      </c>
      <c r="C449" s="118" t="s">
        <v>9</v>
      </c>
      <c r="D449" s="118" t="s">
        <v>9</v>
      </c>
      <c r="E449" s="118" t="s">
        <v>63</v>
      </c>
      <c r="F449" s="118" t="s">
        <v>279</v>
      </c>
      <c r="G449" s="118" t="s">
        <v>9</v>
      </c>
      <c r="H449" s="118" t="s">
        <v>9</v>
      </c>
      <c r="I449" s="118" t="s">
        <v>9</v>
      </c>
      <c r="J449" s="118" t="s">
        <v>10</v>
      </c>
      <c r="K449" s="118" t="s">
        <v>457</v>
      </c>
      <c r="L449" s="151">
        <v>10</v>
      </c>
      <c r="M449" s="118" t="s">
        <v>89</v>
      </c>
      <c r="N449" s="118" t="s">
        <v>9</v>
      </c>
      <c r="O449" s="118" t="s">
        <v>9</v>
      </c>
      <c r="P449" s="118" t="s">
        <v>9</v>
      </c>
      <c r="Q449" s="118" t="s">
        <v>1424</v>
      </c>
      <c r="R449" s="118">
        <v>3</v>
      </c>
      <c r="S449" s="118">
        <v>298</v>
      </c>
      <c r="T449" s="118" t="s">
        <v>29</v>
      </c>
      <c r="U449" s="123" t="s">
        <v>9</v>
      </c>
      <c r="V449" s="118" t="s">
        <v>9</v>
      </c>
      <c r="W449" s="118" t="s">
        <v>9</v>
      </c>
      <c r="X449" s="118" t="s">
        <v>9</v>
      </c>
      <c r="Y449" s="118">
        <v>58</v>
      </c>
      <c r="Z449" s="118" t="s">
        <v>9</v>
      </c>
      <c r="AA449" s="118">
        <v>56</v>
      </c>
      <c r="AB449" s="118" t="s">
        <v>9</v>
      </c>
      <c r="AC449" s="118" t="s">
        <v>1394</v>
      </c>
      <c r="AD449" s="118">
        <v>2010</v>
      </c>
      <c r="AE449" s="118" t="s">
        <v>752</v>
      </c>
      <c r="AF449" s="118" t="s">
        <v>11</v>
      </c>
      <c r="AG449" s="118" t="s">
        <v>452</v>
      </c>
      <c r="AH449" s="118" t="s">
        <v>520</v>
      </c>
      <c r="AI449" s="124" t="str">
        <f t="shared" si="10"/>
        <v>Wang, Z.-B., 2010</v>
      </c>
      <c r="AJ449" s="145" t="s">
        <v>1960</v>
      </c>
      <c r="AK449" s="145"/>
    </row>
    <row r="450" spans="1:37" s="17" customFormat="1" x14ac:dyDescent="0.3">
      <c r="A450" s="118" t="s">
        <v>1957</v>
      </c>
      <c r="B450" s="118">
        <v>20</v>
      </c>
      <c r="C450" s="118" t="s">
        <v>9</v>
      </c>
      <c r="D450" s="118" t="s">
        <v>9</v>
      </c>
      <c r="E450" s="118" t="s">
        <v>63</v>
      </c>
      <c r="F450" s="118" t="s">
        <v>279</v>
      </c>
      <c r="G450" s="118" t="s">
        <v>9</v>
      </c>
      <c r="H450" s="118" t="s">
        <v>9</v>
      </c>
      <c r="I450" s="118" t="s">
        <v>9</v>
      </c>
      <c r="J450" s="118" t="s">
        <v>10</v>
      </c>
      <c r="K450" s="118" t="s">
        <v>457</v>
      </c>
      <c r="L450" s="151">
        <v>9</v>
      </c>
      <c r="M450" s="118" t="s">
        <v>89</v>
      </c>
      <c r="N450" s="118" t="s">
        <v>9</v>
      </c>
      <c r="O450" s="118" t="s">
        <v>9</v>
      </c>
      <c r="P450" s="118" t="s">
        <v>9</v>
      </c>
      <c r="Q450" s="118" t="s">
        <v>1424</v>
      </c>
      <c r="R450" s="118">
        <v>3</v>
      </c>
      <c r="S450" s="118">
        <v>298</v>
      </c>
      <c r="T450" s="118" t="s">
        <v>34</v>
      </c>
      <c r="U450" s="123" t="s">
        <v>9</v>
      </c>
      <c r="V450" s="118" t="s">
        <v>9</v>
      </c>
      <c r="W450" s="118" t="s">
        <v>9</v>
      </c>
      <c r="X450" s="118" t="s">
        <v>9</v>
      </c>
      <c r="Y450" s="118">
        <v>94</v>
      </c>
      <c r="Z450" s="118" t="s">
        <v>9</v>
      </c>
      <c r="AA450" s="118" t="s">
        <v>9</v>
      </c>
      <c r="AB450" s="118" t="s">
        <v>9</v>
      </c>
      <c r="AC450" s="118" t="s">
        <v>1394</v>
      </c>
      <c r="AD450" s="118">
        <v>2010</v>
      </c>
      <c r="AE450" s="118" t="s">
        <v>752</v>
      </c>
      <c r="AF450" s="118" t="s">
        <v>11</v>
      </c>
      <c r="AG450" s="118" t="s">
        <v>452</v>
      </c>
      <c r="AH450" s="118" t="s">
        <v>520</v>
      </c>
      <c r="AI450" s="124" t="str">
        <f t="shared" ref="AI450:AI513" si="11">AE450&amp;", "&amp;AD450</f>
        <v>Wang, Z.-B., 2010</v>
      </c>
      <c r="AJ450" s="145" t="s">
        <v>1960</v>
      </c>
      <c r="AK450" s="145"/>
    </row>
    <row r="451" spans="1:37" s="17" customFormat="1" x14ac:dyDescent="0.3">
      <c r="A451" s="118" t="s">
        <v>1957</v>
      </c>
      <c r="B451" s="118">
        <v>20</v>
      </c>
      <c r="C451" s="118" t="s">
        <v>9</v>
      </c>
      <c r="D451" s="118" t="s">
        <v>9</v>
      </c>
      <c r="E451" s="118" t="s">
        <v>63</v>
      </c>
      <c r="F451" s="118" t="s">
        <v>279</v>
      </c>
      <c r="G451" s="118" t="s">
        <v>9</v>
      </c>
      <c r="H451" s="118" t="s">
        <v>9</v>
      </c>
      <c r="I451" s="118" t="s">
        <v>9</v>
      </c>
      <c r="J451" s="118" t="s">
        <v>10</v>
      </c>
      <c r="K451" s="118" t="s">
        <v>457</v>
      </c>
      <c r="L451" s="151">
        <v>8</v>
      </c>
      <c r="M451" s="118" t="s">
        <v>89</v>
      </c>
      <c r="N451" s="118" t="s">
        <v>9</v>
      </c>
      <c r="O451" s="118" t="s">
        <v>9</v>
      </c>
      <c r="P451" s="118" t="s">
        <v>9</v>
      </c>
      <c r="Q451" s="118" t="s">
        <v>1424</v>
      </c>
      <c r="R451" s="118">
        <v>3</v>
      </c>
      <c r="S451" s="118">
        <v>298</v>
      </c>
      <c r="T451" s="118" t="s">
        <v>34</v>
      </c>
      <c r="U451" s="123" t="s">
        <v>9</v>
      </c>
      <c r="V451" s="118" t="s">
        <v>9</v>
      </c>
      <c r="W451" s="118" t="s">
        <v>9</v>
      </c>
      <c r="X451" s="118" t="s">
        <v>9</v>
      </c>
      <c r="Y451" s="118">
        <v>152</v>
      </c>
      <c r="Z451" s="118" t="s">
        <v>9</v>
      </c>
      <c r="AA451" s="118" t="s">
        <v>9</v>
      </c>
      <c r="AB451" s="118" t="s">
        <v>9</v>
      </c>
      <c r="AC451" s="118" t="s">
        <v>1394</v>
      </c>
      <c r="AD451" s="118">
        <v>2010</v>
      </c>
      <c r="AE451" s="118" t="s">
        <v>752</v>
      </c>
      <c r="AF451" s="118" t="s">
        <v>11</v>
      </c>
      <c r="AG451" s="118" t="s">
        <v>452</v>
      </c>
      <c r="AH451" s="118" t="s">
        <v>520</v>
      </c>
      <c r="AI451" s="124" t="str">
        <f t="shared" si="11"/>
        <v>Wang, Z.-B., 2010</v>
      </c>
      <c r="AJ451" s="145" t="s">
        <v>1960</v>
      </c>
      <c r="AK451" s="145"/>
    </row>
    <row r="452" spans="1:37" s="17" customFormat="1" x14ac:dyDescent="0.3">
      <c r="A452" s="118" t="s">
        <v>1957</v>
      </c>
      <c r="B452" s="118">
        <v>20</v>
      </c>
      <c r="C452" s="118">
        <v>17.41</v>
      </c>
      <c r="D452" s="118" t="s">
        <v>9</v>
      </c>
      <c r="E452" s="118" t="s">
        <v>63</v>
      </c>
      <c r="F452" s="118" t="s">
        <v>344</v>
      </c>
      <c r="G452" s="118" t="s">
        <v>9</v>
      </c>
      <c r="H452" s="118" t="s">
        <v>9</v>
      </c>
      <c r="I452" s="118" t="s">
        <v>9</v>
      </c>
      <c r="J452" s="118" t="s">
        <v>10</v>
      </c>
      <c r="K452" s="118" t="s">
        <v>457</v>
      </c>
      <c r="L452" s="151">
        <v>3.5</v>
      </c>
      <c r="M452" s="118" t="s">
        <v>89</v>
      </c>
      <c r="N452" s="118" t="s">
        <v>9</v>
      </c>
      <c r="O452" s="118" t="s">
        <v>9</v>
      </c>
      <c r="P452" s="118" t="s">
        <v>9</v>
      </c>
      <c r="Q452" s="118" t="s">
        <v>1427</v>
      </c>
      <c r="R452" s="118">
        <v>3</v>
      </c>
      <c r="S452" s="118">
        <f>273+80</f>
        <v>353</v>
      </c>
      <c r="T452" s="118" t="s">
        <v>29</v>
      </c>
      <c r="U452" s="123" t="s">
        <v>9</v>
      </c>
      <c r="V452" s="118" t="s">
        <v>9</v>
      </c>
      <c r="W452" s="118" t="s">
        <v>9</v>
      </c>
      <c r="X452" s="118" t="s">
        <v>9</v>
      </c>
      <c r="Y452" s="118">
        <v>39</v>
      </c>
      <c r="Z452" s="118" t="s">
        <v>9</v>
      </c>
      <c r="AA452" s="118">
        <v>40</v>
      </c>
      <c r="AB452" s="118" t="s">
        <v>9</v>
      </c>
      <c r="AC452" s="118" t="s">
        <v>1394</v>
      </c>
      <c r="AD452" s="118">
        <v>2010</v>
      </c>
      <c r="AE452" s="118" t="s">
        <v>1778</v>
      </c>
      <c r="AF452" s="118" t="s">
        <v>11</v>
      </c>
      <c r="AG452" s="118" t="s">
        <v>451</v>
      </c>
      <c r="AH452" s="118" t="s">
        <v>520</v>
      </c>
      <c r="AI452" s="124" t="str">
        <f t="shared" si="11"/>
        <v>Chen, M., 2010</v>
      </c>
      <c r="AJ452" s="145" t="s">
        <v>1960</v>
      </c>
      <c r="AK452" s="145"/>
    </row>
    <row r="453" spans="1:37" s="17" customFormat="1" x14ac:dyDescent="0.3">
      <c r="A453" s="46" t="s">
        <v>6</v>
      </c>
      <c r="B453" s="118">
        <v>20</v>
      </c>
      <c r="C453" s="118">
        <v>17.18</v>
      </c>
      <c r="D453" s="118" t="s">
        <v>9</v>
      </c>
      <c r="E453" s="118" t="s">
        <v>63</v>
      </c>
      <c r="F453" s="118" t="s">
        <v>344</v>
      </c>
      <c r="G453" s="118" t="s">
        <v>9</v>
      </c>
      <c r="H453" s="118" t="s">
        <v>9</v>
      </c>
      <c r="I453" s="118" t="s">
        <v>9</v>
      </c>
      <c r="J453" s="118" t="s">
        <v>10</v>
      </c>
      <c r="K453" s="46" t="s">
        <v>56</v>
      </c>
      <c r="L453" s="153">
        <v>8.5</v>
      </c>
      <c r="M453" s="118" t="s">
        <v>89</v>
      </c>
      <c r="N453" s="118" t="s">
        <v>9</v>
      </c>
      <c r="O453" s="118" t="s">
        <v>9</v>
      </c>
      <c r="P453" s="118" t="s">
        <v>9</v>
      </c>
      <c r="Q453" s="118" t="s">
        <v>1424</v>
      </c>
      <c r="R453" s="118">
        <v>3</v>
      </c>
      <c r="S453" s="118">
        <v>343</v>
      </c>
      <c r="T453" s="118" t="s">
        <v>29</v>
      </c>
      <c r="U453" s="123" t="s">
        <v>9</v>
      </c>
      <c r="V453" s="118" t="s">
        <v>9</v>
      </c>
      <c r="W453" s="118" t="s">
        <v>9</v>
      </c>
      <c r="X453" s="118" t="s">
        <v>9</v>
      </c>
      <c r="Y453" s="118">
        <v>79</v>
      </c>
      <c r="Z453" s="118" t="s">
        <v>9</v>
      </c>
      <c r="AA453" s="118">
        <v>81</v>
      </c>
      <c r="AB453" s="118" t="s">
        <v>9</v>
      </c>
      <c r="AC453" s="118" t="s">
        <v>1394</v>
      </c>
      <c r="AD453" s="118">
        <v>2010</v>
      </c>
      <c r="AE453" s="118" t="s">
        <v>1778</v>
      </c>
      <c r="AF453" s="118" t="s">
        <v>11</v>
      </c>
      <c r="AG453" s="118" t="s">
        <v>451</v>
      </c>
      <c r="AH453" s="118" t="s">
        <v>520</v>
      </c>
      <c r="AI453" s="124" t="str">
        <f t="shared" si="11"/>
        <v>Chen, M., 2010</v>
      </c>
      <c r="AJ453" s="146"/>
      <c r="AK453" s="145"/>
    </row>
    <row r="454" spans="1:37" s="17" customFormat="1" x14ac:dyDescent="0.3">
      <c r="A454" s="118" t="s">
        <v>14</v>
      </c>
      <c r="B454" s="118">
        <v>0.5</v>
      </c>
      <c r="C454" s="145" t="s">
        <v>9</v>
      </c>
      <c r="D454" s="118">
        <v>1521</v>
      </c>
      <c r="E454" s="118" t="s">
        <v>63</v>
      </c>
      <c r="F454" s="118" t="s">
        <v>1182</v>
      </c>
      <c r="G454" s="118" t="s">
        <v>1183</v>
      </c>
      <c r="H454" s="118" t="s">
        <v>9</v>
      </c>
      <c r="I454" s="118" t="s">
        <v>9</v>
      </c>
      <c r="J454" s="118" t="s">
        <v>10</v>
      </c>
      <c r="K454" s="46" t="s">
        <v>1449</v>
      </c>
      <c r="L454" s="118" t="s">
        <v>9</v>
      </c>
      <c r="M454" s="118" t="s">
        <v>199</v>
      </c>
      <c r="N454" s="118" t="s">
        <v>9</v>
      </c>
      <c r="O454" s="118" t="s">
        <v>9</v>
      </c>
      <c r="P454" s="118" t="s">
        <v>9</v>
      </c>
      <c r="Q454" s="118" t="s">
        <v>1422</v>
      </c>
      <c r="R454" s="118">
        <v>3</v>
      </c>
      <c r="S454" s="118">
        <v>673</v>
      </c>
      <c r="T454" s="118" t="s">
        <v>29</v>
      </c>
      <c r="U454" s="123">
        <v>24.8</v>
      </c>
      <c r="V454" s="118" t="s">
        <v>9</v>
      </c>
      <c r="W454" s="118" t="s">
        <v>9</v>
      </c>
      <c r="X454" s="118" t="s">
        <v>9</v>
      </c>
      <c r="Y454" s="118" t="s">
        <v>9</v>
      </c>
      <c r="Z454" s="118" t="s">
        <v>9</v>
      </c>
      <c r="AA454" s="118">
        <v>45</v>
      </c>
      <c r="AB454" s="118">
        <v>18</v>
      </c>
      <c r="AC454" s="118" t="s">
        <v>1358</v>
      </c>
      <c r="AD454" s="118">
        <v>2010</v>
      </c>
      <c r="AE454" s="118" t="s">
        <v>1779</v>
      </c>
      <c r="AF454" s="118" t="s">
        <v>119</v>
      </c>
      <c r="AG454" s="118" t="s">
        <v>381</v>
      </c>
      <c r="AH454" s="118" t="s">
        <v>62</v>
      </c>
      <c r="AI454" s="124" t="str">
        <f t="shared" si="11"/>
        <v>Bedia, J., 2010</v>
      </c>
      <c r="AJ454" s="125"/>
      <c r="AK454" s="145"/>
    </row>
    <row r="455" spans="1:37" s="17" customFormat="1" x14ac:dyDescent="0.3">
      <c r="A455" s="118" t="s">
        <v>14</v>
      </c>
      <c r="B455" s="118">
        <v>0.5</v>
      </c>
      <c r="C455" s="145" t="s">
        <v>9</v>
      </c>
      <c r="D455" s="118">
        <v>1375</v>
      </c>
      <c r="E455" s="118" t="s">
        <v>63</v>
      </c>
      <c r="F455" s="118" t="s">
        <v>1182</v>
      </c>
      <c r="G455" s="118" t="s">
        <v>1184</v>
      </c>
      <c r="H455" s="118" t="s">
        <v>9</v>
      </c>
      <c r="I455" s="118" t="s">
        <v>9</v>
      </c>
      <c r="J455" s="118" t="s">
        <v>10</v>
      </c>
      <c r="K455" s="46" t="s">
        <v>1449</v>
      </c>
      <c r="L455" s="118" t="s">
        <v>9</v>
      </c>
      <c r="M455" s="118" t="s">
        <v>199</v>
      </c>
      <c r="N455" s="118" t="s">
        <v>9</v>
      </c>
      <c r="O455" s="118" t="s">
        <v>9</v>
      </c>
      <c r="P455" s="118" t="s">
        <v>9</v>
      </c>
      <c r="Q455" s="118" t="s">
        <v>1422</v>
      </c>
      <c r="R455" s="118">
        <v>3</v>
      </c>
      <c r="S455" s="118">
        <v>673</v>
      </c>
      <c r="T455" s="118" t="s">
        <v>29</v>
      </c>
      <c r="U455" s="123">
        <v>12.6</v>
      </c>
      <c r="V455" s="118" t="s">
        <v>9</v>
      </c>
      <c r="W455" s="118" t="s">
        <v>9</v>
      </c>
      <c r="X455" s="118" t="s">
        <v>9</v>
      </c>
      <c r="Y455" s="118" t="s">
        <v>9</v>
      </c>
      <c r="Z455" s="118" t="s">
        <v>9</v>
      </c>
      <c r="AA455" s="118">
        <v>97</v>
      </c>
      <c r="AB455" s="118">
        <v>34</v>
      </c>
      <c r="AC455" s="118" t="s">
        <v>1358</v>
      </c>
      <c r="AD455" s="118">
        <v>2010</v>
      </c>
      <c r="AE455" s="118" t="s">
        <v>1779</v>
      </c>
      <c r="AF455" s="118" t="s">
        <v>119</v>
      </c>
      <c r="AG455" s="118" t="s">
        <v>381</v>
      </c>
      <c r="AH455" s="118" t="s">
        <v>62</v>
      </c>
      <c r="AI455" s="124" t="str">
        <f t="shared" si="11"/>
        <v>Bedia, J., 2010</v>
      </c>
      <c r="AJ455" s="125"/>
      <c r="AK455" s="145"/>
    </row>
    <row r="456" spans="1:37" s="17" customFormat="1" x14ac:dyDescent="0.3">
      <c r="A456" s="118" t="s">
        <v>14</v>
      </c>
      <c r="B456" s="118">
        <v>0.5</v>
      </c>
      <c r="C456" s="145" t="s">
        <v>9</v>
      </c>
      <c r="D456" s="118">
        <v>1521</v>
      </c>
      <c r="E456" s="118" t="s">
        <v>63</v>
      </c>
      <c r="F456" s="118" t="s">
        <v>1182</v>
      </c>
      <c r="G456" s="118" t="s">
        <v>1183</v>
      </c>
      <c r="H456" s="118" t="s">
        <v>9</v>
      </c>
      <c r="I456" s="118" t="s">
        <v>9</v>
      </c>
      <c r="J456" s="118" t="s">
        <v>10</v>
      </c>
      <c r="K456" s="46" t="s">
        <v>1449</v>
      </c>
      <c r="L456" s="118" t="s">
        <v>9</v>
      </c>
      <c r="M456" s="118" t="s">
        <v>199</v>
      </c>
      <c r="N456" s="118" t="s">
        <v>9</v>
      </c>
      <c r="O456" s="118" t="s">
        <v>9</v>
      </c>
      <c r="P456" s="118" t="s">
        <v>9</v>
      </c>
      <c r="Q456" s="118" t="s">
        <v>1422</v>
      </c>
      <c r="R456" s="118">
        <v>3</v>
      </c>
      <c r="S456" s="118">
        <v>673</v>
      </c>
      <c r="T456" s="118" t="s">
        <v>29</v>
      </c>
      <c r="U456" s="123">
        <v>9.6</v>
      </c>
      <c r="V456" s="118" t="s">
        <v>9</v>
      </c>
      <c r="W456" s="118" t="s">
        <v>9</v>
      </c>
      <c r="X456" s="118" t="s">
        <v>9</v>
      </c>
      <c r="Y456" s="118" t="s">
        <v>9</v>
      </c>
      <c r="Z456" s="118" t="s">
        <v>9</v>
      </c>
      <c r="AA456" s="118">
        <v>117</v>
      </c>
      <c r="AB456" s="118">
        <v>33</v>
      </c>
      <c r="AC456" s="118" t="s">
        <v>1358</v>
      </c>
      <c r="AD456" s="118">
        <v>2010</v>
      </c>
      <c r="AE456" s="118" t="s">
        <v>1779</v>
      </c>
      <c r="AF456" s="118" t="s">
        <v>119</v>
      </c>
      <c r="AG456" s="118" t="s">
        <v>381</v>
      </c>
      <c r="AH456" s="118" t="s">
        <v>62</v>
      </c>
      <c r="AI456" s="124" t="str">
        <f t="shared" si="11"/>
        <v>Bedia, J., 2010</v>
      </c>
      <c r="AJ456" s="145" t="s">
        <v>1185</v>
      </c>
      <c r="AK456" s="145"/>
    </row>
    <row r="457" spans="1:37" s="17" customFormat="1" x14ac:dyDescent="0.3">
      <c r="A457" s="118" t="s">
        <v>6</v>
      </c>
      <c r="B457" s="118">
        <v>1</v>
      </c>
      <c r="C457" s="118">
        <v>1</v>
      </c>
      <c r="D457" s="118">
        <v>200</v>
      </c>
      <c r="E457" s="118" t="s">
        <v>7</v>
      </c>
      <c r="F457" s="118" t="s">
        <v>380</v>
      </c>
      <c r="G457" s="118" t="s">
        <v>9</v>
      </c>
      <c r="H457" s="118" t="s">
        <v>9</v>
      </c>
      <c r="I457" s="118" t="s">
        <v>9</v>
      </c>
      <c r="J457" s="118" t="s">
        <v>10</v>
      </c>
      <c r="K457" s="118" t="s">
        <v>56</v>
      </c>
      <c r="L457" s="151">
        <v>9</v>
      </c>
      <c r="M457" s="118" t="s">
        <v>89</v>
      </c>
      <c r="N457" s="127">
        <v>3</v>
      </c>
      <c r="O457" s="118" t="s">
        <v>8</v>
      </c>
      <c r="P457" s="118" t="s">
        <v>8</v>
      </c>
      <c r="Q457" s="118" t="s">
        <v>1422</v>
      </c>
      <c r="R457" s="118">
        <v>2</v>
      </c>
      <c r="S457" s="118">
        <v>573</v>
      </c>
      <c r="T457" s="118" t="s">
        <v>95</v>
      </c>
      <c r="U457" s="123" t="s">
        <v>9</v>
      </c>
      <c r="V457" s="118" t="s">
        <v>9</v>
      </c>
      <c r="W457" s="118">
        <v>89</v>
      </c>
      <c r="X457" s="118" t="s">
        <v>9</v>
      </c>
      <c r="Y457" s="118">
        <v>68</v>
      </c>
      <c r="Z457" s="118" t="s">
        <v>9</v>
      </c>
      <c r="AA457" s="118" t="s">
        <v>9</v>
      </c>
      <c r="AB457" s="118" t="s">
        <v>9</v>
      </c>
      <c r="AC457" s="118" t="s">
        <v>1189</v>
      </c>
      <c r="AD457" s="118">
        <v>2010</v>
      </c>
      <c r="AE457" s="118" t="s">
        <v>517</v>
      </c>
      <c r="AF457" s="118" t="s">
        <v>1188</v>
      </c>
      <c r="AG457" s="118" t="s">
        <v>379</v>
      </c>
      <c r="AH457" s="118" t="s">
        <v>378</v>
      </c>
      <c r="AI457" s="124" t="str">
        <f t="shared" si="11"/>
        <v>Boudjahem, A.-G., 2010</v>
      </c>
      <c r="AJ457" s="125"/>
      <c r="AK457" s="145" t="s">
        <v>815</v>
      </c>
    </row>
    <row r="458" spans="1:37" s="17" customFormat="1" x14ac:dyDescent="0.3">
      <c r="A458" s="118" t="s">
        <v>6</v>
      </c>
      <c r="B458" s="118">
        <v>3</v>
      </c>
      <c r="C458" s="118">
        <v>3.1</v>
      </c>
      <c r="D458" s="118">
        <v>200</v>
      </c>
      <c r="E458" s="118" t="s">
        <v>7</v>
      </c>
      <c r="F458" s="118" t="s">
        <v>380</v>
      </c>
      <c r="G458" s="118" t="s">
        <v>9</v>
      </c>
      <c r="H458" s="118" t="s">
        <v>9</v>
      </c>
      <c r="I458" s="118" t="s">
        <v>9</v>
      </c>
      <c r="J458" s="118" t="s">
        <v>10</v>
      </c>
      <c r="K458" s="118" t="s">
        <v>56</v>
      </c>
      <c r="L458" s="151">
        <v>9</v>
      </c>
      <c r="M458" s="118" t="s">
        <v>89</v>
      </c>
      <c r="N458" s="127">
        <v>3</v>
      </c>
      <c r="O458" s="118" t="s">
        <v>8</v>
      </c>
      <c r="P458" s="118" t="s">
        <v>8</v>
      </c>
      <c r="Q458" s="118" t="s">
        <v>1422</v>
      </c>
      <c r="R458" s="118">
        <v>2</v>
      </c>
      <c r="S458" s="118">
        <v>573</v>
      </c>
      <c r="T458" s="118" t="s">
        <v>95</v>
      </c>
      <c r="U458" s="123" t="s">
        <v>9</v>
      </c>
      <c r="V458" s="118" t="s">
        <v>9</v>
      </c>
      <c r="W458" s="118">
        <v>121</v>
      </c>
      <c r="X458" s="118" t="s">
        <v>9</v>
      </c>
      <c r="Y458" s="118">
        <v>110</v>
      </c>
      <c r="Z458" s="118" t="s">
        <v>9</v>
      </c>
      <c r="AA458" s="118" t="s">
        <v>9</v>
      </c>
      <c r="AB458" s="118" t="s">
        <v>9</v>
      </c>
      <c r="AC458" s="118" t="s">
        <v>1189</v>
      </c>
      <c r="AD458" s="118">
        <v>2010</v>
      </c>
      <c r="AE458" s="118" t="s">
        <v>517</v>
      </c>
      <c r="AF458" s="118" t="s">
        <v>1188</v>
      </c>
      <c r="AG458" s="118" t="s">
        <v>379</v>
      </c>
      <c r="AH458" s="118" t="s">
        <v>378</v>
      </c>
      <c r="AI458" s="124" t="str">
        <f t="shared" si="11"/>
        <v>Boudjahem, A.-G., 2010</v>
      </c>
      <c r="AJ458" s="125"/>
      <c r="AK458" s="145" t="s">
        <v>815</v>
      </c>
    </row>
    <row r="459" spans="1:37" s="17" customFormat="1" x14ac:dyDescent="0.3">
      <c r="A459" s="118" t="s">
        <v>6</v>
      </c>
      <c r="B459" s="118">
        <v>5</v>
      </c>
      <c r="C459" s="118">
        <v>5</v>
      </c>
      <c r="D459" s="118">
        <v>200</v>
      </c>
      <c r="E459" s="118" t="s">
        <v>7</v>
      </c>
      <c r="F459" s="118" t="s">
        <v>380</v>
      </c>
      <c r="G459" s="118" t="s">
        <v>9</v>
      </c>
      <c r="H459" s="118" t="s">
        <v>9</v>
      </c>
      <c r="I459" s="118" t="s">
        <v>9</v>
      </c>
      <c r="J459" s="118" t="s">
        <v>10</v>
      </c>
      <c r="K459" s="118" t="s">
        <v>56</v>
      </c>
      <c r="L459" s="151">
        <v>9</v>
      </c>
      <c r="M459" s="118" t="s">
        <v>89</v>
      </c>
      <c r="N459" s="127">
        <v>3</v>
      </c>
      <c r="O459" s="118" t="s">
        <v>8</v>
      </c>
      <c r="P459" s="118" t="s">
        <v>8</v>
      </c>
      <c r="Q459" s="118" t="s">
        <v>1422</v>
      </c>
      <c r="R459" s="118">
        <v>2</v>
      </c>
      <c r="S459" s="118">
        <v>573</v>
      </c>
      <c r="T459" s="118" t="s">
        <v>95</v>
      </c>
      <c r="U459" s="123" t="s">
        <v>9</v>
      </c>
      <c r="V459" s="118" t="s">
        <v>9</v>
      </c>
      <c r="W459" s="118">
        <v>245</v>
      </c>
      <c r="X459" s="118" t="s">
        <v>9</v>
      </c>
      <c r="Y459" s="118">
        <v>226</v>
      </c>
      <c r="Z459" s="118" t="s">
        <v>9</v>
      </c>
      <c r="AA459" s="118" t="s">
        <v>9</v>
      </c>
      <c r="AB459" s="118" t="s">
        <v>9</v>
      </c>
      <c r="AC459" s="118" t="s">
        <v>1189</v>
      </c>
      <c r="AD459" s="118">
        <v>2010</v>
      </c>
      <c r="AE459" s="118" t="s">
        <v>517</v>
      </c>
      <c r="AF459" s="118" t="s">
        <v>1188</v>
      </c>
      <c r="AG459" s="118" t="s">
        <v>379</v>
      </c>
      <c r="AH459" s="118" t="s">
        <v>378</v>
      </c>
      <c r="AI459" s="124" t="str">
        <f t="shared" si="11"/>
        <v>Boudjahem, A.-G., 2010</v>
      </c>
      <c r="AJ459" s="125"/>
      <c r="AK459" s="145" t="s">
        <v>815</v>
      </c>
    </row>
    <row r="460" spans="1:37" s="17" customFormat="1" x14ac:dyDescent="0.3">
      <c r="A460" s="118" t="s">
        <v>6</v>
      </c>
      <c r="B460" s="118">
        <v>10</v>
      </c>
      <c r="C460" s="118">
        <v>10</v>
      </c>
      <c r="D460" s="118">
        <v>200</v>
      </c>
      <c r="E460" s="118" t="s">
        <v>7</v>
      </c>
      <c r="F460" s="118" t="s">
        <v>380</v>
      </c>
      <c r="G460" s="118" t="s">
        <v>9</v>
      </c>
      <c r="H460" s="118" t="s">
        <v>9</v>
      </c>
      <c r="I460" s="118" t="s">
        <v>9</v>
      </c>
      <c r="J460" s="118" t="s">
        <v>10</v>
      </c>
      <c r="K460" s="118" t="s">
        <v>56</v>
      </c>
      <c r="L460" s="151">
        <v>9</v>
      </c>
      <c r="M460" s="118" t="s">
        <v>89</v>
      </c>
      <c r="N460" s="127">
        <v>3</v>
      </c>
      <c r="O460" s="118" t="s">
        <v>8</v>
      </c>
      <c r="P460" s="118" t="s">
        <v>8</v>
      </c>
      <c r="Q460" s="118" t="s">
        <v>1422</v>
      </c>
      <c r="R460" s="118">
        <v>2</v>
      </c>
      <c r="S460" s="118">
        <v>573</v>
      </c>
      <c r="T460" s="118" t="s">
        <v>95</v>
      </c>
      <c r="U460" s="123" t="s">
        <v>9</v>
      </c>
      <c r="V460" s="118" t="s">
        <v>9</v>
      </c>
      <c r="W460" s="118">
        <v>298</v>
      </c>
      <c r="X460" s="118" t="s">
        <v>9</v>
      </c>
      <c r="Y460" s="118">
        <v>284</v>
      </c>
      <c r="Z460" s="118" t="s">
        <v>9</v>
      </c>
      <c r="AA460" s="118" t="s">
        <v>9</v>
      </c>
      <c r="AB460" s="118" t="s">
        <v>9</v>
      </c>
      <c r="AC460" s="118" t="s">
        <v>1189</v>
      </c>
      <c r="AD460" s="118">
        <v>2010</v>
      </c>
      <c r="AE460" s="118" t="s">
        <v>517</v>
      </c>
      <c r="AF460" s="118" t="s">
        <v>1188</v>
      </c>
      <c r="AG460" s="118" t="s">
        <v>379</v>
      </c>
      <c r="AH460" s="118" t="s">
        <v>378</v>
      </c>
      <c r="AI460" s="124" t="str">
        <f t="shared" si="11"/>
        <v>Boudjahem, A.-G., 2010</v>
      </c>
      <c r="AJ460" s="125"/>
      <c r="AK460" s="145" t="s">
        <v>815</v>
      </c>
    </row>
    <row r="461" spans="1:37" s="17" customFormat="1" x14ac:dyDescent="0.3">
      <c r="A461" s="118" t="s">
        <v>6</v>
      </c>
      <c r="B461" s="118">
        <v>1</v>
      </c>
      <c r="C461" s="118">
        <v>1</v>
      </c>
      <c r="D461" s="118">
        <v>200</v>
      </c>
      <c r="E461" s="118" t="s">
        <v>7</v>
      </c>
      <c r="F461" s="118" t="s">
        <v>380</v>
      </c>
      <c r="G461" s="118" t="s">
        <v>9</v>
      </c>
      <c r="H461" s="118" t="s">
        <v>9</v>
      </c>
      <c r="I461" s="118" t="s">
        <v>9</v>
      </c>
      <c r="J461" s="118" t="s">
        <v>10</v>
      </c>
      <c r="K461" s="118" t="s">
        <v>56</v>
      </c>
      <c r="L461" s="118" t="s">
        <v>9</v>
      </c>
      <c r="M461" s="118" t="s">
        <v>199</v>
      </c>
      <c r="N461" s="127">
        <v>3</v>
      </c>
      <c r="O461" s="118">
        <v>2</v>
      </c>
      <c r="P461" s="118">
        <v>573</v>
      </c>
      <c r="Q461" s="118" t="s">
        <v>1422</v>
      </c>
      <c r="R461" s="118">
        <v>2</v>
      </c>
      <c r="S461" s="118">
        <v>573</v>
      </c>
      <c r="T461" s="118" t="s">
        <v>95</v>
      </c>
      <c r="U461" s="123" t="s">
        <v>9</v>
      </c>
      <c r="V461" s="118" t="s">
        <v>9</v>
      </c>
      <c r="W461" s="118">
        <v>19</v>
      </c>
      <c r="X461" s="118" t="s">
        <v>9</v>
      </c>
      <c r="Y461" s="118" t="s">
        <v>9</v>
      </c>
      <c r="Z461" s="118" t="s">
        <v>9</v>
      </c>
      <c r="AA461" s="118" t="s">
        <v>9</v>
      </c>
      <c r="AB461" s="118" t="s">
        <v>9</v>
      </c>
      <c r="AC461" s="118" t="s">
        <v>1189</v>
      </c>
      <c r="AD461" s="118">
        <v>2010</v>
      </c>
      <c r="AE461" s="118" t="s">
        <v>517</v>
      </c>
      <c r="AF461" s="118" t="s">
        <v>1188</v>
      </c>
      <c r="AG461" s="118" t="s">
        <v>379</v>
      </c>
      <c r="AH461" s="118" t="s">
        <v>378</v>
      </c>
      <c r="AI461" s="124" t="str">
        <f t="shared" si="11"/>
        <v>Boudjahem, A.-G., 2010</v>
      </c>
      <c r="AJ461" s="125"/>
      <c r="AK461" s="145" t="s">
        <v>815</v>
      </c>
    </row>
    <row r="462" spans="1:37" s="17" customFormat="1" x14ac:dyDescent="0.3">
      <c r="A462" s="118" t="s">
        <v>14</v>
      </c>
      <c r="B462" s="118">
        <v>1</v>
      </c>
      <c r="C462" s="118">
        <v>1.01</v>
      </c>
      <c r="D462" s="118">
        <v>100</v>
      </c>
      <c r="E462" s="118" t="s">
        <v>997</v>
      </c>
      <c r="F462" s="118" t="s">
        <v>377</v>
      </c>
      <c r="G462" s="118" t="s">
        <v>9</v>
      </c>
      <c r="H462" s="118">
        <f>900+273</f>
        <v>1173</v>
      </c>
      <c r="I462" s="118">
        <v>10</v>
      </c>
      <c r="J462" s="118" t="s">
        <v>24</v>
      </c>
      <c r="K462" s="118" t="s">
        <v>56</v>
      </c>
      <c r="L462" s="118" t="s">
        <v>9</v>
      </c>
      <c r="M462" s="118" t="s">
        <v>199</v>
      </c>
      <c r="N462" s="127">
        <v>7.5</v>
      </c>
      <c r="O462" s="118">
        <v>10</v>
      </c>
      <c r="P462" s="118">
        <v>873</v>
      </c>
      <c r="Q462" s="118" t="s">
        <v>1422</v>
      </c>
      <c r="R462" s="118">
        <v>1</v>
      </c>
      <c r="S462" s="118">
        <v>773</v>
      </c>
      <c r="T462" s="118" t="s">
        <v>95</v>
      </c>
      <c r="U462" s="123">
        <v>48</v>
      </c>
      <c r="V462" s="118" t="s">
        <v>9</v>
      </c>
      <c r="W462" s="118">
        <v>20</v>
      </c>
      <c r="X462" s="118" t="s">
        <v>9</v>
      </c>
      <c r="Y462" s="118" t="s">
        <v>9</v>
      </c>
      <c r="Z462" s="118" t="s">
        <v>9</v>
      </c>
      <c r="AA462" s="118" t="s">
        <v>9</v>
      </c>
      <c r="AB462" s="118" t="s">
        <v>9</v>
      </c>
      <c r="AC462" s="46" t="s">
        <v>1365</v>
      </c>
      <c r="AD462" s="118">
        <v>2010</v>
      </c>
      <c r="AE462" s="118" t="s">
        <v>1780</v>
      </c>
      <c r="AF462" s="118" t="s">
        <v>80</v>
      </c>
      <c r="AG462" s="118" t="s">
        <v>376</v>
      </c>
      <c r="AH462" s="118" t="s">
        <v>21</v>
      </c>
      <c r="AI462" s="124" t="str">
        <f t="shared" si="11"/>
        <v>Castellazzi, P., 2010</v>
      </c>
      <c r="AJ462" s="145" t="s">
        <v>1190</v>
      </c>
      <c r="AK462" s="145" t="s">
        <v>839</v>
      </c>
    </row>
    <row r="463" spans="1:37" s="17" customFormat="1" x14ac:dyDescent="0.3">
      <c r="A463" s="118" t="s">
        <v>14</v>
      </c>
      <c r="B463" s="118">
        <v>2</v>
      </c>
      <c r="C463" s="118">
        <v>2.14</v>
      </c>
      <c r="D463" s="118">
        <v>100</v>
      </c>
      <c r="E463" s="118" t="s">
        <v>997</v>
      </c>
      <c r="F463" s="118" t="s">
        <v>377</v>
      </c>
      <c r="G463" s="118" t="s">
        <v>9</v>
      </c>
      <c r="H463" s="118">
        <f>900+273</f>
        <v>1173</v>
      </c>
      <c r="I463" s="118">
        <v>10</v>
      </c>
      <c r="J463" s="118" t="s">
        <v>24</v>
      </c>
      <c r="K463" s="118" t="s">
        <v>56</v>
      </c>
      <c r="L463" s="118" t="s">
        <v>9</v>
      </c>
      <c r="M463" s="118" t="s">
        <v>199</v>
      </c>
      <c r="N463" s="127">
        <v>7.5</v>
      </c>
      <c r="O463" s="118">
        <v>10</v>
      </c>
      <c r="P463" s="118">
        <v>873</v>
      </c>
      <c r="Q463" s="118" t="s">
        <v>1422</v>
      </c>
      <c r="R463" s="118">
        <v>1</v>
      </c>
      <c r="S463" s="118">
        <v>773</v>
      </c>
      <c r="T463" s="118" t="s">
        <v>95</v>
      </c>
      <c r="U463" s="123">
        <v>21</v>
      </c>
      <c r="V463" s="118" t="s">
        <v>9</v>
      </c>
      <c r="W463" s="118">
        <v>50</v>
      </c>
      <c r="X463" s="118" t="s">
        <v>9</v>
      </c>
      <c r="Y463" s="118">
        <v>70</v>
      </c>
      <c r="Z463" s="118" t="s">
        <v>9</v>
      </c>
      <c r="AA463" s="118" t="s">
        <v>9</v>
      </c>
      <c r="AB463" s="118" t="s">
        <v>9</v>
      </c>
      <c r="AC463" s="46" t="s">
        <v>1365</v>
      </c>
      <c r="AD463" s="118">
        <v>2010</v>
      </c>
      <c r="AE463" s="118" t="s">
        <v>1780</v>
      </c>
      <c r="AF463" s="118" t="s">
        <v>80</v>
      </c>
      <c r="AG463" s="118" t="s">
        <v>376</v>
      </c>
      <c r="AH463" s="118" t="s">
        <v>21</v>
      </c>
      <c r="AI463" s="124" t="str">
        <f t="shared" si="11"/>
        <v>Castellazzi, P., 2010</v>
      </c>
      <c r="AJ463" s="145" t="s">
        <v>1191</v>
      </c>
      <c r="AK463" s="145" t="s">
        <v>839</v>
      </c>
    </row>
    <row r="464" spans="1:37" s="17" customFormat="1" x14ac:dyDescent="0.3">
      <c r="A464" s="118" t="s">
        <v>14</v>
      </c>
      <c r="B464" s="118">
        <v>4</v>
      </c>
      <c r="C464" s="118">
        <v>3.94</v>
      </c>
      <c r="D464" s="118">
        <v>100</v>
      </c>
      <c r="E464" s="118" t="s">
        <v>997</v>
      </c>
      <c r="F464" s="118" t="s">
        <v>377</v>
      </c>
      <c r="G464" s="118" t="s">
        <v>9</v>
      </c>
      <c r="H464" s="118">
        <f>900+273</f>
        <v>1173</v>
      </c>
      <c r="I464" s="118">
        <v>10</v>
      </c>
      <c r="J464" s="118" t="s">
        <v>24</v>
      </c>
      <c r="K464" s="118" t="s">
        <v>56</v>
      </c>
      <c r="L464" s="118" t="s">
        <v>9</v>
      </c>
      <c r="M464" s="118" t="s">
        <v>199</v>
      </c>
      <c r="N464" s="127">
        <v>7.5</v>
      </c>
      <c r="O464" s="118">
        <v>10</v>
      </c>
      <c r="P464" s="118">
        <v>873</v>
      </c>
      <c r="Q464" s="118" t="s">
        <v>1422</v>
      </c>
      <c r="R464" s="118">
        <v>1</v>
      </c>
      <c r="S464" s="118">
        <v>773</v>
      </c>
      <c r="T464" s="118" t="s">
        <v>95</v>
      </c>
      <c r="U464" s="123">
        <v>19</v>
      </c>
      <c r="V464" s="118" t="s">
        <v>9</v>
      </c>
      <c r="W464" s="118">
        <v>50</v>
      </c>
      <c r="X464" s="118" t="s">
        <v>9</v>
      </c>
      <c r="Y464" s="118">
        <v>60</v>
      </c>
      <c r="Z464" s="118" t="s">
        <v>9</v>
      </c>
      <c r="AA464" s="118" t="s">
        <v>9</v>
      </c>
      <c r="AB464" s="118" t="s">
        <v>9</v>
      </c>
      <c r="AC464" s="46" t="s">
        <v>1365</v>
      </c>
      <c r="AD464" s="118">
        <v>2010</v>
      </c>
      <c r="AE464" s="118" t="s">
        <v>1780</v>
      </c>
      <c r="AF464" s="118" t="s">
        <v>80</v>
      </c>
      <c r="AG464" s="118" t="s">
        <v>376</v>
      </c>
      <c r="AH464" s="118" t="s">
        <v>21</v>
      </c>
      <c r="AI464" s="124" t="str">
        <f t="shared" si="11"/>
        <v>Castellazzi, P., 2010</v>
      </c>
      <c r="AJ464" s="145" t="s">
        <v>1191</v>
      </c>
      <c r="AK464" s="145" t="s">
        <v>839</v>
      </c>
    </row>
    <row r="465" spans="1:37" s="17" customFormat="1" x14ac:dyDescent="0.3">
      <c r="A465" s="118" t="s">
        <v>6</v>
      </c>
      <c r="B465" s="118" t="s">
        <v>9</v>
      </c>
      <c r="C465" s="118">
        <v>1.64</v>
      </c>
      <c r="D465" s="118" t="s">
        <v>9</v>
      </c>
      <c r="E465" s="118" t="s">
        <v>1414</v>
      </c>
      <c r="F465" s="118" t="s">
        <v>375</v>
      </c>
      <c r="G465" s="118" t="s">
        <v>9</v>
      </c>
      <c r="H465" s="118" t="s">
        <v>9</v>
      </c>
      <c r="I465" s="118" t="s">
        <v>9</v>
      </c>
      <c r="J465" s="118" t="s">
        <v>28</v>
      </c>
      <c r="K465" s="118" t="s">
        <v>51</v>
      </c>
      <c r="L465" s="118" t="s">
        <v>9</v>
      </c>
      <c r="M465" s="118" t="s">
        <v>199</v>
      </c>
      <c r="N465" s="127">
        <v>8.5</v>
      </c>
      <c r="O465" s="118">
        <v>1</v>
      </c>
      <c r="P465" s="118">
        <f t="shared" ref="P465:P472" si="12">250+273</f>
        <v>523</v>
      </c>
      <c r="Q465" s="118" t="s">
        <v>1422</v>
      </c>
      <c r="R465" s="118">
        <v>2</v>
      </c>
      <c r="S465" s="118">
        <f>800+273</f>
        <v>1073</v>
      </c>
      <c r="T465" s="118" t="s">
        <v>17</v>
      </c>
      <c r="U465" s="123">
        <v>11.5</v>
      </c>
      <c r="V465" s="118">
        <v>0.5</v>
      </c>
      <c r="W465" s="118">
        <v>90</v>
      </c>
      <c r="X465" s="118" t="s">
        <v>9</v>
      </c>
      <c r="Y465" s="118" t="s">
        <v>9</v>
      </c>
      <c r="Z465" s="118" t="s">
        <v>9</v>
      </c>
      <c r="AA465" s="118" t="s">
        <v>9</v>
      </c>
      <c r="AB465" s="118" t="s">
        <v>9</v>
      </c>
      <c r="AC465" s="118" t="s">
        <v>1375</v>
      </c>
      <c r="AD465" s="118">
        <v>2010</v>
      </c>
      <c r="AE465" s="118" t="s">
        <v>1781</v>
      </c>
      <c r="AF465" s="118" t="s">
        <v>65</v>
      </c>
      <c r="AG465" s="118" t="s">
        <v>371</v>
      </c>
      <c r="AH465" s="118" t="s">
        <v>45</v>
      </c>
      <c r="AI465" s="124" t="str">
        <f t="shared" si="11"/>
        <v>Chinthaginjala, J.K., 2010</v>
      </c>
      <c r="AJ465" s="125"/>
      <c r="AK465" s="145" t="s">
        <v>827</v>
      </c>
    </row>
    <row r="466" spans="1:37" s="17" customFormat="1" x14ac:dyDescent="0.3">
      <c r="A466" s="118" t="s">
        <v>6</v>
      </c>
      <c r="B466" s="118" t="s">
        <v>9</v>
      </c>
      <c r="C466" s="118">
        <v>2.23</v>
      </c>
      <c r="D466" s="118" t="s">
        <v>9</v>
      </c>
      <c r="E466" s="118" t="s">
        <v>1414</v>
      </c>
      <c r="F466" s="118" t="s">
        <v>375</v>
      </c>
      <c r="G466" s="118" t="s">
        <v>9</v>
      </c>
      <c r="H466" s="118" t="s">
        <v>9</v>
      </c>
      <c r="I466" s="118" t="s">
        <v>9</v>
      </c>
      <c r="J466" s="118" t="s">
        <v>28</v>
      </c>
      <c r="K466" s="118" t="s">
        <v>51</v>
      </c>
      <c r="L466" s="118" t="s">
        <v>9</v>
      </c>
      <c r="M466" s="118" t="s">
        <v>199</v>
      </c>
      <c r="N466" s="127">
        <v>8.5</v>
      </c>
      <c r="O466" s="118">
        <v>1</v>
      </c>
      <c r="P466" s="118">
        <f t="shared" si="12"/>
        <v>523</v>
      </c>
      <c r="Q466" s="118" t="s">
        <v>1422</v>
      </c>
      <c r="R466" s="118">
        <v>2</v>
      </c>
      <c r="S466" s="118">
        <f>800+273</f>
        <v>1073</v>
      </c>
      <c r="T466" s="118" t="s">
        <v>17</v>
      </c>
      <c r="U466" s="123">
        <v>11.95</v>
      </c>
      <c r="V466" s="118">
        <v>0.2</v>
      </c>
      <c r="W466" s="118">
        <v>90</v>
      </c>
      <c r="X466" s="118" t="s">
        <v>9</v>
      </c>
      <c r="Y466" s="118" t="s">
        <v>9</v>
      </c>
      <c r="Z466" s="118" t="s">
        <v>9</v>
      </c>
      <c r="AA466" s="118" t="s">
        <v>9</v>
      </c>
      <c r="AB466" s="118" t="s">
        <v>9</v>
      </c>
      <c r="AC466" s="118" t="s">
        <v>1375</v>
      </c>
      <c r="AD466" s="118">
        <v>2010</v>
      </c>
      <c r="AE466" s="118" t="s">
        <v>1781</v>
      </c>
      <c r="AF466" s="118" t="s">
        <v>65</v>
      </c>
      <c r="AG466" s="118" t="s">
        <v>371</v>
      </c>
      <c r="AH466" s="118" t="s">
        <v>45</v>
      </c>
      <c r="AI466" s="124" t="str">
        <f t="shared" si="11"/>
        <v>Chinthaginjala, J.K., 2010</v>
      </c>
      <c r="AJ466" s="125"/>
      <c r="AK466" s="145" t="s">
        <v>827</v>
      </c>
    </row>
    <row r="467" spans="1:37" s="17" customFormat="1" x14ac:dyDescent="0.3">
      <c r="A467" s="118" t="s">
        <v>6</v>
      </c>
      <c r="B467" s="118" t="s">
        <v>9</v>
      </c>
      <c r="C467" s="118">
        <v>2.33</v>
      </c>
      <c r="D467" s="118" t="s">
        <v>9</v>
      </c>
      <c r="E467" s="118" t="s">
        <v>7</v>
      </c>
      <c r="F467" s="118" t="s">
        <v>375</v>
      </c>
      <c r="G467" s="118" t="s">
        <v>9</v>
      </c>
      <c r="H467" s="118" t="s">
        <v>9</v>
      </c>
      <c r="I467" s="118" t="s">
        <v>9</v>
      </c>
      <c r="J467" s="118" t="s">
        <v>28</v>
      </c>
      <c r="K467" s="118" t="s">
        <v>51</v>
      </c>
      <c r="L467" s="118" t="s">
        <v>9</v>
      </c>
      <c r="M467" s="118" t="s">
        <v>199</v>
      </c>
      <c r="N467" s="127">
        <v>3</v>
      </c>
      <c r="O467" s="118">
        <v>1</v>
      </c>
      <c r="P467" s="118">
        <f t="shared" si="12"/>
        <v>523</v>
      </c>
      <c r="Q467" s="118" t="s">
        <v>1422</v>
      </c>
      <c r="R467" s="118">
        <v>2</v>
      </c>
      <c r="S467" s="118">
        <f>800+273</f>
        <v>1073</v>
      </c>
      <c r="T467" s="118" t="s">
        <v>17</v>
      </c>
      <c r="U467" s="123">
        <v>6.5</v>
      </c>
      <c r="V467" s="118">
        <v>0.5</v>
      </c>
      <c r="W467" s="118">
        <v>170</v>
      </c>
      <c r="X467" s="118" t="s">
        <v>9</v>
      </c>
      <c r="Y467" s="118" t="s">
        <v>9</v>
      </c>
      <c r="Z467" s="118" t="s">
        <v>9</v>
      </c>
      <c r="AA467" s="118" t="s">
        <v>9</v>
      </c>
      <c r="AB467" s="118" t="s">
        <v>9</v>
      </c>
      <c r="AC467" s="118" t="s">
        <v>1375</v>
      </c>
      <c r="AD467" s="118">
        <v>2010</v>
      </c>
      <c r="AE467" s="118" t="s">
        <v>1781</v>
      </c>
      <c r="AF467" s="118" t="s">
        <v>65</v>
      </c>
      <c r="AG467" s="118" t="s">
        <v>371</v>
      </c>
      <c r="AH467" s="118" t="s">
        <v>45</v>
      </c>
      <c r="AI467" s="124" t="str">
        <f t="shared" si="11"/>
        <v>Chinthaginjala, J.K., 2010</v>
      </c>
      <c r="AJ467" s="125"/>
      <c r="AK467" s="145" t="s">
        <v>815</v>
      </c>
    </row>
    <row r="468" spans="1:37" s="17" customFormat="1" x14ac:dyDescent="0.3">
      <c r="A468" s="118" t="s">
        <v>6</v>
      </c>
      <c r="B468" s="118" t="s">
        <v>9</v>
      </c>
      <c r="C468" s="118">
        <v>1.62</v>
      </c>
      <c r="D468" s="118" t="s">
        <v>9</v>
      </c>
      <c r="E468" s="118" t="s">
        <v>63</v>
      </c>
      <c r="F468" s="118" t="s">
        <v>374</v>
      </c>
      <c r="G468" s="118" t="s">
        <v>9</v>
      </c>
      <c r="H468" s="118" t="s">
        <v>9</v>
      </c>
      <c r="I468" s="118" t="s">
        <v>9</v>
      </c>
      <c r="J468" s="118" t="s">
        <v>28</v>
      </c>
      <c r="K468" s="118" t="s">
        <v>51</v>
      </c>
      <c r="L468" s="118" t="s">
        <v>9</v>
      </c>
      <c r="M468" s="118" t="s">
        <v>199</v>
      </c>
      <c r="N468" s="118" t="s">
        <v>9</v>
      </c>
      <c r="O468" s="118">
        <v>1</v>
      </c>
      <c r="P468" s="118">
        <f t="shared" si="12"/>
        <v>523</v>
      </c>
      <c r="Q468" s="118" t="s">
        <v>1422</v>
      </c>
      <c r="R468" s="118">
        <v>2</v>
      </c>
      <c r="S468" s="118">
        <v>673</v>
      </c>
      <c r="T468" s="118" t="s">
        <v>17</v>
      </c>
      <c r="U468" s="123">
        <v>7.8</v>
      </c>
      <c r="V468" s="118">
        <v>0.8</v>
      </c>
      <c r="W468" s="118">
        <v>140</v>
      </c>
      <c r="X468" s="118" t="s">
        <v>9</v>
      </c>
      <c r="Y468" s="118" t="s">
        <v>9</v>
      </c>
      <c r="Z468" s="118" t="s">
        <v>9</v>
      </c>
      <c r="AA468" s="118" t="s">
        <v>9</v>
      </c>
      <c r="AB468" s="118" t="s">
        <v>9</v>
      </c>
      <c r="AC468" s="118" t="s">
        <v>1375</v>
      </c>
      <c r="AD468" s="118">
        <v>2010</v>
      </c>
      <c r="AE468" s="118" t="s">
        <v>1781</v>
      </c>
      <c r="AF468" s="118" t="s">
        <v>65</v>
      </c>
      <c r="AG468" s="118" t="s">
        <v>371</v>
      </c>
      <c r="AH468" s="118" t="s">
        <v>45</v>
      </c>
      <c r="AI468" s="124" t="str">
        <f t="shared" si="11"/>
        <v>Chinthaginjala, J.K., 2010</v>
      </c>
      <c r="AJ468" s="125"/>
      <c r="AK468" s="145"/>
    </row>
    <row r="469" spans="1:37" s="17" customFormat="1" x14ac:dyDescent="0.3">
      <c r="A469" s="118" t="s">
        <v>6</v>
      </c>
      <c r="B469" s="118" t="s">
        <v>9</v>
      </c>
      <c r="C469" s="118">
        <v>2.33</v>
      </c>
      <c r="D469" s="118" t="s">
        <v>9</v>
      </c>
      <c r="E469" s="118" t="s">
        <v>63</v>
      </c>
      <c r="F469" s="118" t="s">
        <v>373</v>
      </c>
      <c r="G469" s="118" t="s">
        <v>9</v>
      </c>
      <c r="H469" s="118" t="s">
        <v>9</v>
      </c>
      <c r="I469" s="118" t="s">
        <v>9</v>
      </c>
      <c r="J469" s="118" t="s">
        <v>28</v>
      </c>
      <c r="K469" s="118" t="s">
        <v>51</v>
      </c>
      <c r="L469" s="118" t="s">
        <v>9</v>
      </c>
      <c r="M469" s="118" t="s">
        <v>199</v>
      </c>
      <c r="N469" s="118" t="s">
        <v>9</v>
      </c>
      <c r="O469" s="118">
        <v>1</v>
      </c>
      <c r="P469" s="118">
        <f t="shared" si="12"/>
        <v>523</v>
      </c>
      <c r="Q469" s="118" t="s">
        <v>1422</v>
      </c>
      <c r="R469" s="118">
        <v>2</v>
      </c>
      <c r="S469" s="118">
        <v>523</v>
      </c>
      <c r="T469" s="118" t="s">
        <v>17</v>
      </c>
      <c r="U469" s="123">
        <v>8.3000000000000007</v>
      </c>
      <c r="V469" s="118">
        <v>0.8</v>
      </c>
      <c r="W469" s="118">
        <v>130</v>
      </c>
      <c r="X469" s="118" t="s">
        <v>9</v>
      </c>
      <c r="Y469" s="118" t="s">
        <v>9</v>
      </c>
      <c r="Z469" s="118" t="s">
        <v>9</v>
      </c>
      <c r="AA469" s="118" t="s">
        <v>9</v>
      </c>
      <c r="AB469" s="118" t="s">
        <v>9</v>
      </c>
      <c r="AC469" s="118" t="s">
        <v>1375</v>
      </c>
      <c r="AD469" s="118">
        <v>2010</v>
      </c>
      <c r="AE469" s="118" t="s">
        <v>1781</v>
      </c>
      <c r="AF469" s="118" t="s">
        <v>65</v>
      </c>
      <c r="AG469" s="118" t="s">
        <v>371</v>
      </c>
      <c r="AH469" s="118" t="s">
        <v>45</v>
      </c>
      <c r="AI469" s="124" t="str">
        <f t="shared" si="11"/>
        <v>Chinthaginjala, J.K., 2010</v>
      </c>
      <c r="AJ469" s="125"/>
      <c r="AK469" s="145"/>
    </row>
    <row r="470" spans="1:37" s="17" customFormat="1" x14ac:dyDescent="0.3">
      <c r="A470" s="118" t="s">
        <v>6</v>
      </c>
      <c r="B470" s="118" t="s">
        <v>9</v>
      </c>
      <c r="C470" s="118">
        <v>2.37</v>
      </c>
      <c r="D470" s="118" t="s">
        <v>9</v>
      </c>
      <c r="E470" s="118" t="s">
        <v>63</v>
      </c>
      <c r="F470" s="118" t="s">
        <v>372</v>
      </c>
      <c r="G470" s="118" t="s">
        <v>9</v>
      </c>
      <c r="H470" s="118" t="s">
        <v>9</v>
      </c>
      <c r="I470" s="118" t="s">
        <v>9</v>
      </c>
      <c r="J470" s="118" t="s">
        <v>28</v>
      </c>
      <c r="K470" s="118" t="s">
        <v>51</v>
      </c>
      <c r="L470" s="118" t="s">
        <v>9</v>
      </c>
      <c r="M470" s="118" t="s">
        <v>199</v>
      </c>
      <c r="N470" s="118" t="s">
        <v>9</v>
      </c>
      <c r="O470" s="118">
        <v>1</v>
      </c>
      <c r="P470" s="118">
        <f t="shared" si="12"/>
        <v>523</v>
      </c>
      <c r="Q470" s="118" t="s">
        <v>1422</v>
      </c>
      <c r="R470" s="118">
        <v>2</v>
      </c>
      <c r="S470" s="118">
        <f>430+273</f>
        <v>703</v>
      </c>
      <c r="T470" s="118" t="s">
        <v>17</v>
      </c>
      <c r="U470" s="123">
        <v>12.4</v>
      </c>
      <c r="V470" s="118">
        <v>0.3</v>
      </c>
      <c r="W470" s="118">
        <v>90</v>
      </c>
      <c r="X470" s="118" t="s">
        <v>9</v>
      </c>
      <c r="Y470" s="118" t="s">
        <v>9</v>
      </c>
      <c r="Z470" s="118" t="s">
        <v>9</v>
      </c>
      <c r="AA470" s="118" t="s">
        <v>9</v>
      </c>
      <c r="AB470" s="118" t="s">
        <v>9</v>
      </c>
      <c r="AC470" s="118" t="s">
        <v>1375</v>
      </c>
      <c r="AD470" s="118">
        <v>2010</v>
      </c>
      <c r="AE470" s="118" t="s">
        <v>1781</v>
      </c>
      <c r="AF470" s="118" t="s">
        <v>65</v>
      </c>
      <c r="AG470" s="118" t="s">
        <v>371</v>
      </c>
      <c r="AH470" s="118" t="s">
        <v>45</v>
      </c>
      <c r="AI470" s="124" t="str">
        <f t="shared" si="11"/>
        <v>Chinthaginjala, J.K., 2010</v>
      </c>
      <c r="AJ470" s="125"/>
      <c r="AK470" s="145"/>
    </row>
    <row r="471" spans="1:37" s="17" customFormat="1" x14ac:dyDescent="0.3">
      <c r="A471" s="118" t="s">
        <v>6</v>
      </c>
      <c r="B471" s="118" t="s">
        <v>9</v>
      </c>
      <c r="C471" s="118">
        <v>1.21</v>
      </c>
      <c r="D471" s="118" t="s">
        <v>9</v>
      </c>
      <c r="E471" s="118" t="s">
        <v>63</v>
      </c>
      <c r="F471" s="118" t="s">
        <v>1158</v>
      </c>
      <c r="G471" s="118" t="s">
        <v>9</v>
      </c>
      <c r="H471" s="118" t="s">
        <v>9</v>
      </c>
      <c r="I471" s="118" t="s">
        <v>9</v>
      </c>
      <c r="J471" s="118" t="s">
        <v>28</v>
      </c>
      <c r="K471" s="118" t="s">
        <v>51</v>
      </c>
      <c r="L471" s="118" t="s">
        <v>9</v>
      </c>
      <c r="M471" s="118" t="s">
        <v>199</v>
      </c>
      <c r="N471" s="118" t="s">
        <v>9</v>
      </c>
      <c r="O471" s="118">
        <v>1</v>
      </c>
      <c r="P471" s="118">
        <f t="shared" si="12"/>
        <v>523</v>
      </c>
      <c r="Q471" s="118" t="s">
        <v>1422</v>
      </c>
      <c r="R471" s="118">
        <v>2</v>
      </c>
      <c r="S471" s="118">
        <v>523</v>
      </c>
      <c r="T471" s="118" t="s">
        <v>17</v>
      </c>
      <c r="U471" s="123">
        <v>5.3</v>
      </c>
      <c r="V471" s="118">
        <v>0.1</v>
      </c>
      <c r="W471" s="118">
        <v>210</v>
      </c>
      <c r="X471" s="118" t="s">
        <v>9</v>
      </c>
      <c r="Y471" s="118" t="s">
        <v>9</v>
      </c>
      <c r="Z471" s="118" t="s">
        <v>9</v>
      </c>
      <c r="AA471" s="118" t="s">
        <v>9</v>
      </c>
      <c r="AB471" s="118" t="s">
        <v>9</v>
      </c>
      <c r="AC471" s="118" t="s">
        <v>1375</v>
      </c>
      <c r="AD471" s="118">
        <v>2010</v>
      </c>
      <c r="AE471" s="118" t="s">
        <v>1781</v>
      </c>
      <c r="AF471" s="118" t="s">
        <v>65</v>
      </c>
      <c r="AG471" s="118" t="s">
        <v>371</v>
      </c>
      <c r="AH471" s="118" t="s">
        <v>45</v>
      </c>
      <c r="AI471" s="124" t="str">
        <f t="shared" si="11"/>
        <v>Chinthaginjala, J.K., 2010</v>
      </c>
      <c r="AJ471" s="125"/>
      <c r="AK471" s="145"/>
    </row>
    <row r="472" spans="1:37" s="17" customFormat="1" x14ac:dyDescent="0.3">
      <c r="A472" s="118" t="s">
        <v>6</v>
      </c>
      <c r="B472" s="118" t="s">
        <v>9</v>
      </c>
      <c r="C472" s="118">
        <v>1.48</v>
      </c>
      <c r="D472" s="118" t="s">
        <v>9</v>
      </c>
      <c r="E472" s="118" t="s">
        <v>63</v>
      </c>
      <c r="F472" s="118" t="s">
        <v>1158</v>
      </c>
      <c r="G472" s="118" t="s">
        <v>9</v>
      </c>
      <c r="H472" s="118" t="s">
        <v>9</v>
      </c>
      <c r="I472" s="118" t="s">
        <v>9</v>
      </c>
      <c r="J472" s="118" t="s">
        <v>28</v>
      </c>
      <c r="K472" s="118" t="s">
        <v>51</v>
      </c>
      <c r="L472" s="118" t="s">
        <v>9</v>
      </c>
      <c r="M472" s="118" t="s">
        <v>199</v>
      </c>
      <c r="N472" s="118" t="s">
        <v>9</v>
      </c>
      <c r="O472" s="118">
        <v>1</v>
      </c>
      <c r="P472" s="118">
        <f t="shared" si="12"/>
        <v>523</v>
      </c>
      <c r="Q472" s="118" t="s">
        <v>1422</v>
      </c>
      <c r="R472" s="118">
        <v>2</v>
      </c>
      <c r="S472" s="118">
        <v>523</v>
      </c>
      <c r="T472" s="118" t="s">
        <v>17</v>
      </c>
      <c r="U472" s="123">
        <v>5.5</v>
      </c>
      <c r="V472" s="118">
        <v>0.1</v>
      </c>
      <c r="W472" s="118">
        <v>200</v>
      </c>
      <c r="X472" s="118" t="s">
        <v>9</v>
      </c>
      <c r="Y472" s="118" t="s">
        <v>9</v>
      </c>
      <c r="Z472" s="118" t="s">
        <v>9</v>
      </c>
      <c r="AA472" s="118" t="s">
        <v>9</v>
      </c>
      <c r="AB472" s="118" t="s">
        <v>9</v>
      </c>
      <c r="AC472" s="118" t="s">
        <v>1375</v>
      </c>
      <c r="AD472" s="118">
        <v>2010</v>
      </c>
      <c r="AE472" s="118" t="s">
        <v>1781</v>
      </c>
      <c r="AF472" s="118" t="s">
        <v>65</v>
      </c>
      <c r="AG472" s="118" t="s">
        <v>371</v>
      </c>
      <c r="AH472" s="118" t="s">
        <v>45</v>
      </c>
      <c r="AI472" s="124" t="str">
        <f t="shared" si="11"/>
        <v>Chinthaginjala, J.K., 2010</v>
      </c>
      <c r="AJ472" s="125"/>
      <c r="AK472" s="145"/>
    </row>
    <row r="473" spans="1:37" s="17" customFormat="1" x14ac:dyDescent="0.3">
      <c r="A473" s="118" t="s">
        <v>88</v>
      </c>
      <c r="B473" s="118">
        <v>2</v>
      </c>
      <c r="C473" s="118" t="s">
        <v>9</v>
      </c>
      <c r="D473" s="118">
        <v>350</v>
      </c>
      <c r="E473" s="118" t="s">
        <v>63</v>
      </c>
      <c r="F473" s="118" t="s">
        <v>370</v>
      </c>
      <c r="G473" s="118" t="s">
        <v>9</v>
      </c>
      <c r="H473" s="118" t="s">
        <v>9</v>
      </c>
      <c r="I473" s="118" t="s">
        <v>9</v>
      </c>
      <c r="J473" s="118" t="s">
        <v>10</v>
      </c>
      <c r="K473" s="118" t="s">
        <v>1449</v>
      </c>
      <c r="L473" s="151">
        <v>8</v>
      </c>
      <c r="M473" s="118" t="s">
        <v>199</v>
      </c>
      <c r="N473" s="118" t="s">
        <v>9</v>
      </c>
      <c r="O473" s="118" t="s">
        <v>9</v>
      </c>
      <c r="P473" s="118" t="s">
        <v>9</v>
      </c>
      <c r="Q473" s="118" t="s">
        <v>1422</v>
      </c>
      <c r="R473" s="118">
        <v>0.5</v>
      </c>
      <c r="S473" s="118">
        <v>373</v>
      </c>
      <c r="T473" s="118" t="s">
        <v>17</v>
      </c>
      <c r="U473" s="123" t="s">
        <v>9</v>
      </c>
      <c r="V473" s="118" t="s">
        <v>9</v>
      </c>
      <c r="W473" s="118">
        <v>44</v>
      </c>
      <c r="X473" s="118" t="s">
        <v>9</v>
      </c>
      <c r="Y473" s="118" t="s">
        <v>9</v>
      </c>
      <c r="Z473" s="118" t="s">
        <v>9</v>
      </c>
      <c r="AA473" s="118">
        <v>30</v>
      </c>
      <c r="AB473" s="118">
        <v>10</v>
      </c>
      <c r="AC473" s="118" t="s">
        <v>1393</v>
      </c>
      <c r="AD473" s="118">
        <v>2010</v>
      </c>
      <c r="AE473" s="118" t="s">
        <v>516</v>
      </c>
      <c r="AF473" s="118" t="s">
        <v>196</v>
      </c>
      <c r="AG473" s="118" t="s">
        <v>369</v>
      </c>
      <c r="AH473" s="118" t="s">
        <v>32</v>
      </c>
      <c r="AI473" s="124" t="str">
        <f t="shared" si="11"/>
        <v>Delidovich, I.V., 2010</v>
      </c>
      <c r="AJ473" s="145" t="s">
        <v>1934</v>
      </c>
      <c r="AK473" s="145"/>
    </row>
    <row r="474" spans="1:37" s="17" customFormat="1" x14ac:dyDescent="0.3">
      <c r="A474" s="118" t="s">
        <v>88</v>
      </c>
      <c r="B474" s="118">
        <v>2</v>
      </c>
      <c r="C474" s="118" t="s">
        <v>9</v>
      </c>
      <c r="D474" s="118">
        <v>350</v>
      </c>
      <c r="E474" s="118" t="s">
        <v>63</v>
      </c>
      <c r="F474" s="118" t="s">
        <v>370</v>
      </c>
      <c r="G474" s="118" t="s">
        <v>9</v>
      </c>
      <c r="H474" s="118" t="s">
        <v>9</v>
      </c>
      <c r="I474" s="118" t="s">
        <v>9</v>
      </c>
      <c r="J474" s="118" t="s">
        <v>10</v>
      </c>
      <c r="K474" s="118" t="s">
        <v>1449</v>
      </c>
      <c r="L474" s="151">
        <v>8</v>
      </c>
      <c r="M474" s="118" t="s">
        <v>199</v>
      </c>
      <c r="N474" s="118" t="s">
        <v>9</v>
      </c>
      <c r="O474" s="118" t="s">
        <v>9</v>
      </c>
      <c r="P474" s="118" t="s">
        <v>9</v>
      </c>
      <c r="Q474" s="118" t="s">
        <v>1422</v>
      </c>
      <c r="R474" s="118" t="s">
        <v>9</v>
      </c>
      <c r="S474" s="118">
        <f>150+273</f>
        <v>423</v>
      </c>
      <c r="T474" s="118" t="s">
        <v>17</v>
      </c>
      <c r="U474" s="123" t="s">
        <v>9</v>
      </c>
      <c r="V474" s="118" t="s">
        <v>9</v>
      </c>
      <c r="W474" s="118">
        <v>51</v>
      </c>
      <c r="X474" s="118" t="s">
        <v>9</v>
      </c>
      <c r="Y474" s="118" t="s">
        <v>9</v>
      </c>
      <c r="Z474" s="118" t="s">
        <v>9</v>
      </c>
      <c r="AA474" s="118">
        <v>32</v>
      </c>
      <c r="AB474" s="118">
        <v>15</v>
      </c>
      <c r="AC474" s="118" t="s">
        <v>1393</v>
      </c>
      <c r="AD474" s="118">
        <v>2010</v>
      </c>
      <c r="AE474" s="118" t="s">
        <v>516</v>
      </c>
      <c r="AF474" s="118" t="s">
        <v>196</v>
      </c>
      <c r="AG474" s="118" t="s">
        <v>369</v>
      </c>
      <c r="AH474" s="118" t="s">
        <v>32</v>
      </c>
      <c r="AI474" s="124" t="str">
        <f t="shared" si="11"/>
        <v>Delidovich, I.V., 2010</v>
      </c>
      <c r="AJ474" s="145" t="s">
        <v>1934</v>
      </c>
      <c r="AK474" s="145"/>
    </row>
    <row r="475" spans="1:37" s="17" customFormat="1" x14ac:dyDescent="0.3">
      <c r="A475" s="118" t="s">
        <v>88</v>
      </c>
      <c r="B475" s="118">
        <v>2</v>
      </c>
      <c r="C475" s="118" t="s">
        <v>9</v>
      </c>
      <c r="D475" s="118">
        <v>350</v>
      </c>
      <c r="E475" s="118" t="s">
        <v>63</v>
      </c>
      <c r="F475" s="118" t="s">
        <v>370</v>
      </c>
      <c r="G475" s="118" t="s">
        <v>9</v>
      </c>
      <c r="H475" s="118" t="s">
        <v>9</v>
      </c>
      <c r="I475" s="118" t="s">
        <v>9</v>
      </c>
      <c r="J475" s="118" t="s">
        <v>10</v>
      </c>
      <c r="K475" s="118" t="s">
        <v>1449</v>
      </c>
      <c r="L475" s="151">
        <v>8</v>
      </c>
      <c r="M475" s="118" t="s">
        <v>199</v>
      </c>
      <c r="N475" s="118" t="s">
        <v>9</v>
      </c>
      <c r="O475" s="118" t="s">
        <v>9</v>
      </c>
      <c r="P475" s="118" t="s">
        <v>9</v>
      </c>
      <c r="Q475" s="118" t="s">
        <v>1422</v>
      </c>
      <c r="R475" s="118" t="s">
        <v>9</v>
      </c>
      <c r="S475" s="118">
        <v>473</v>
      </c>
      <c r="T475" s="118" t="s">
        <v>17</v>
      </c>
      <c r="U475" s="123" t="s">
        <v>9</v>
      </c>
      <c r="V475" s="118" t="s">
        <v>9</v>
      </c>
      <c r="W475" s="118">
        <v>55</v>
      </c>
      <c r="X475" s="118" t="s">
        <v>9</v>
      </c>
      <c r="Y475" s="118" t="s">
        <v>9</v>
      </c>
      <c r="Z475" s="118" t="s">
        <v>9</v>
      </c>
      <c r="AA475" s="118">
        <v>33</v>
      </c>
      <c r="AB475" s="118">
        <v>13</v>
      </c>
      <c r="AC475" s="118" t="s">
        <v>1393</v>
      </c>
      <c r="AD475" s="118">
        <v>2010</v>
      </c>
      <c r="AE475" s="118" t="s">
        <v>516</v>
      </c>
      <c r="AF475" s="118" t="s">
        <v>196</v>
      </c>
      <c r="AG475" s="118" t="s">
        <v>369</v>
      </c>
      <c r="AH475" s="118" t="s">
        <v>32</v>
      </c>
      <c r="AI475" s="124" t="str">
        <f t="shared" si="11"/>
        <v>Delidovich, I.V., 2010</v>
      </c>
      <c r="AJ475" s="145" t="s">
        <v>1934</v>
      </c>
      <c r="AK475" s="145"/>
    </row>
    <row r="476" spans="1:37" s="17" customFormat="1" x14ac:dyDescent="0.3">
      <c r="A476" s="118" t="s">
        <v>88</v>
      </c>
      <c r="B476" s="118">
        <v>2</v>
      </c>
      <c r="C476" s="118" t="s">
        <v>9</v>
      </c>
      <c r="D476" s="118">
        <v>350</v>
      </c>
      <c r="E476" s="118" t="s">
        <v>63</v>
      </c>
      <c r="F476" s="118" t="s">
        <v>370</v>
      </c>
      <c r="G476" s="118" t="s">
        <v>9</v>
      </c>
      <c r="H476" s="118" t="s">
        <v>9</v>
      </c>
      <c r="I476" s="118" t="s">
        <v>9</v>
      </c>
      <c r="J476" s="118" t="s">
        <v>10</v>
      </c>
      <c r="K476" s="118" t="s">
        <v>1449</v>
      </c>
      <c r="L476" s="151">
        <v>8</v>
      </c>
      <c r="M476" s="118" t="s">
        <v>199</v>
      </c>
      <c r="N476" s="118" t="s">
        <v>9</v>
      </c>
      <c r="O476" s="118" t="s">
        <v>9</v>
      </c>
      <c r="P476" s="118" t="s">
        <v>9</v>
      </c>
      <c r="Q476" s="118" t="s">
        <v>1422</v>
      </c>
      <c r="R476" s="118" t="s">
        <v>9</v>
      </c>
      <c r="S476" s="118">
        <v>573</v>
      </c>
      <c r="T476" s="118" t="s">
        <v>17</v>
      </c>
      <c r="U476" s="123" t="s">
        <v>9</v>
      </c>
      <c r="V476" s="118" t="s">
        <v>9</v>
      </c>
      <c r="W476" s="118">
        <v>114</v>
      </c>
      <c r="X476" s="118" t="s">
        <v>9</v>
      </c>
      <c r="Y476" s="118" t="s">
        <v>9</v>
      </c>
      <c r="Z476" s="118" t="s">
        <v>9</v>
      </c>
      <c r="AA476" s="118">
        <v>63</v>
      </c>
      <c r="AB476" s="118">
        <v>32</v>
      </c>
      <c r="AC476" s="118" t="s">
        <v>1393</v>
      </c>
      <c r="AD476" s="118">
        <v>2010</v>
      </c>
      <c r="AE476" s="118" t="s">
        <v>516</v>
      </c>
      <c r="AF476" s="118" t="s">
        <v>196</v>
      </c>
      <c r="AG476" s="118" t="s">
        <v>369</v>
      </c>
      <c r="AH476" s="118" t="s">
        <v>32</v>
      </c>
      <c r="AI476" s="124" t="str">
        <f t="shared" si="11"/>
        <v>Delidovich, I.V., 2010</v>
      </c>
      <c r="AJ476" s="145" t="s">
        <v>1934</v>
      </c>
      <c r="AK476" s="145"/>
    </row>
    <row r="477" spans="1:37" s="17" customFormat="1" x14ac:dyDescent="0.3">
      <c r="A477" s="118" t="s">
        <v>6</v>
      </c>
      <c r="B477" s="118">
        <v>0.3</v>
      </c>
      <c r="C477" s="118" t="s">
        <v>9</v>
      </c>
      <c r="D477" s="118">
        <v>93</v>
      </c>
      <c r="E477" s="118" t="s">
        <v>1414</v>
      </c>
      <c r="F477" s="118" t="s">
        <v>1416</v>
      </c>
      <c r="G477" s="118" t="s">
        <v>9</v>
      </c>
      <c r="H477" s="118">
        <f>960+273</f>
        <v>1233</v>
      </c>
      <c r="I477" s="118">
        <v>4</v>
      </c>
      <c r="J477" s="118" t="s">
        <v>10</v>
      </c>
      <c r="K477" s="118" t="s">
        <v>56</v>
      </c>
      <c r="L477" s="126">
        <v>3.5</v>
      </c>
      <c r="M477" s="118" t="s">
        <v>89</v>
      </c>
      <c r="N477" s="127">
        <v>7.5</v>
      </c>
      <c r="O477" s="118">
        <v>4</v>
      </c>
      <c r="P477" s="118">
        <f>450+273</f>
        <v>723</v>
      </c>
      <c r="Q477" s="118" t="s">
        <v>9</v>
      </c>
      <c r="R477" s="118" t="s">
        <v>9</v>
      </c>
      <c r="S477" s="118" t="s">
        <v>9</v>
      </c>
      <c r="T477" s="118" t="s">
        <v>182</v>
      </c>
      <c r="U477" s="123">
        <v>25</v>
      </c>
      <c r="V477" s="118" t="s">
        <v>9</v>
      </c>
      <c r="W477" s="118" t="s">
        <v>9</v>
      </c>
      <c r="X477" s="118" t="s">
        <v>9</v>
      </c>
      <c r="Y477" s="118" t="s">
        <v>9</v>
      </c>
      <c r="Z477" s="118" t="s">
        <v>9</v>
      </c>
      <c r="AA477" s="118" t="s">
        <v>9</v>
      </c>
      <c r="AB477" s="118" t="s">
        <v>9</v>
      </c>
      <c r="AC477" s="118" t="s">
        <v>1194</v>
      </c>
      <c r="AD477" s="118">
        <v>2010</v>
      </c>
      <c r="AE477" s="118" t="s">
        <v>1782</v>
      </c>
      <c r="AF477" s="118" t="s">
        <v>11</v>
      </c>
      <c r="AG477" s="118" t="s">
        <v>367</v>
      </c>
      <c r="AH477" s="118" t="s">
        <v>45</v>
      </c>
      <c r="AI477" s="124" t="str">
        <f t="shared" si="11"/>
        <v>Feng, J.-T., 2010</v>
      </c>
      <c r="AJ477" s="125"/>
      <c r="AK477" s="145" t="s">
        <v>839</v>
      </c>
    </row>
    <row r="478" spans="1:37" s="17" customFormat="1" x14ac:dyDescent="0.3">
      <c r="A478" s="118" t="s">
        <v>6</v>
      </c>
      <c r="B478" s="118">
        <v>0.3</v>
      </c>
      <c r="C478" s="118" t="s">
        <v>9</v>
      </c>
      <c r="D478" s="118">
        <v>152</v>
      </c>
      <c r="E478" s="118" t="s">
        <v>999</v>
      </c>
      <c r="F478" s="118" t="s">
        <v>1195</v>
      </c>
      <c r="G478" s="118" t="s">
        <v>9</v>
      </c>
      <c r="H478" s="118">
        <f>960+273</f>
        <v>1233</v>
      </c>
      <c r="I478" s="118">
        <v>4</v>
      </c>
      <c r="J478" s="118" t="s">
        <v>10</v>
      </c>
      <c r="K478" s="118" t="s">
        <v>56</v>
      </c>
      <c r="L478" s="126">
        <v>3.5</v>
      </c>
      <c r="M478" s="118" t="s">
        <v>89</v>
      </c>
      <c r="N478" s="118" t="s">
        <v>9</v>
      </c>
      <c r="O478" s="118">
        <v>4</v>
      </c>
      <c r="P478" s="118">
        <f>450+273</f>
        <v>723</v>
      </c>
      <c r="Q478" s="118" t="s">
        <v>9</v>
      </c>
      <c r="R478" s="118" t="s">
        <v>9</v>
      </c>
      <c r="S478" s="118" t="s">
        <v>9</v>
      </c>
      <c r="T478" s="118" t="s">
        <v>182</v>
      </c>
      <c r="U478" s="123">
        <v>31</v>
      </c>
      <c r="V478" s="118" t="s">
        <v>9</v>
      </c>
      <c r="W478" s="118" t="s">
        <v>9</v>
      </c>
      <c r="X478" s="118" t="s">
        <v>9</v>
      </c>
      <c r="Y478" s="118" t="s">
        <v>9</v>
      </c>
      <c r="Z478" s="118" t="s">
        <v>9</v>
      </c>
      <c r="AA478" s="118" t="s">
        <v>9</v>
      </c>
      <c r="AB478" s="118" t="s">
        <v>9</v>
      </c>
      <c r="AC478" s="118" t="s">
        <v>1194</v>
      </c>
      <c r="AD478" s="118">
        <v>2010</v>
      </c>
      <c r="AE478" s="118" t="s">
        <v>1782</v>
      </c>
      <c r="AF478" s="118" t="s">
        <v>11</v>
      </c>
      <c r="AG478" s="118" t="s">
        <v>367</v>
      </c>
      <c r="AH478" s="118" t="s">
        <v>45</v>
      </c>
      <c r="AI478" s="124" t="str">
        <f t="shared" si="11"/>
        <v>Feng, J.-T., 2010</v>
      </c>
      <c r="AJ478" s="125"/>
      <c r="AK478" s="145"/>
    </row>
    <row r="479" spans="1:37" s="17" customFormat="1" x14ac:dyDescent="0.3">
      <c r="A479" s="118" t="s">
        <v>6</v>
      </c>
      <c r="B479" s="118">
        <v>0.3</v>
      </c>
      <c r="C479" s="118" t="s">
        <v>9</v>
      </c>
      <c r="D479" s="118">
        <v>165</v>
      </c>
      <c r="E479" s="118" t="s">
        <v>999</v>
      </c>
      <c r="F479" s="118" t="s">
        <v>1196</v>
      </c>
      <c r="G479" s="118" t="s">
        <v>9</v>
      </c>
      <c r="H479" s="118">
        <f>960+273</f>
        <v>1233</v>
      </c>
      <c r="I479" s="118">
        <v>4</v>
      </c>
      <c r="J479" s="118" t="s">
        <v>10</v>
      </c>
      <c r="K479" s="118" t="s">
        <v>56</v>
      </c>
      <c r="L479" s="126">
        <v>3.5</v>
      </c>
      <c r="M479" s="118" t="s">
        <v>89</v>
      </c>
      <c r="N479" s="118" t="s">
        <v>9</v>
      </c>
      <c r="O479" s="118">
        <v>4</v>
      </c>
      <c r="P479" s="118">
        <f>450+273</f>
        <v>723</v>
      </c>
      <c r="Q479" s="118" t="s">
        <v>9</v>
      </c>
      <c r="R479" s="118" t="s">
        <v>9</v>
      </c>
      <c r="S479" s="118" t="s">
        <v>9</v>
      </c>
      <c r="T479" s="118" t="s">
        <v>182</v>
      </c>
      <c r="U479" s="123">
        <v>34</v>
      </c>
      <c r="V479" s="118" t="s">
        <v>9</v>
      </c>
      <c r="W479" s="118" t="s">
        <v>9</v>
      </c>
      <c r="X479" s="118" t="s">
        <v>9</v>
      </c>
      <c r="Y479" s="118" t="s">
        <v>9</v>
      </c>
      <c r="Z479" s="118" t="s">
        <v>9</v>
      </c>
      <c r="AA479" s="118" t="s">
        <v>9</v>
      </c>
      <c r="AB479" s="118" t="s">
        <v>9</v>
      </c>
      <c r="AC479" s="118" t="s">
        <v>1194</v>
      </c>
      <c r="AD479" s="118">
        <v>2010</v>
      </c>
      <c r="AE479" s="118" t="s">
        <v>1782</v>
      </c>
      <c r="AF479" s="118" t="s">
        <v>11</v>
      </c>
      <c r="AG479" s="118" t="s">
        <v>367</v>
      </c>
      <c r="AH479" s="118" t="s">
        <v>45</v>
      </c>
      <c r="AI479" s="124" t="str">
        <f t="shared" si="11"/>
        <v>Feng, J.-T., 2010</v>
      </c>
      <c r="AJ479" s="125"/>
      <c r="AK479" s="145"/>
    </row>
    <row r="480" spans="1:37" s="17" customFormat="1" x14ac:dyDescent="0.3">
      <c r="A480" s="118" t="s">
        <v>6</v>
      </c>
      <c r="B480" s="118">
        <v>0.3</v>
      </c>
      <c r="C480" s="118" t="s">
        <v>9</v>
      </c>
      <c r="D480" s="118">
        <v>187</v>
      </c>
      <c r="E480" s="118" t="s">
        <v>999</v>
      </c>
      <c r="F480" s="118" t="s">
        <v>1197</v>
      </c>
      <c r="G480" s="118" t="s">
        <v>9</v>
      </c>
      <c r="H480" s="118">
        <f>960+273</f>
        <v>1233</v>
      </c>
      <c r="I480" s="118">
        <v>4</v>
      </c>
      <c r="J480" s="118" t="s">
        <v>10</v>
      </c>
      <c r="K480" s="118" t="s">
        <v>56</v>
      </c>
      <c r="L480" s="126">
        <v>3.5</v>
      </c>
      <c r="M480" s="118" t="s">
        <v>89</v>
      </c>
      <c r="N480" s="118" t="s">
        <v>9</v>
      </c>
      <c r="O480" s="118">
        <v>4</v>
      </c>
      <c r="P480" s="118">
        <f>450+273</f>
        <v>723</v>
      </c>
      <c r="Q480" s="118" t="s">
        <v>9</v>
      </c>
      <c r="R480" s="118" t="s">
        <v>9</v>
      </c>
      <c r="S480" s="118" t="s">
        <v>9</v>
      </c>
      <c r="T480" s="118" t="s">
        <v>182</v>
      </c>
      <c r="U480" s="123">
        <v>42</v>
      </c>
      <c r="V480" s="118" t="s">
        <v>9</v>
      </c>
      <c r="W480" s="118" t="s">
        <v>9</v>
      </c>
      <c r="X480" s="118" t="s">
        <v>9</v>
      </c>
      <c r="Y480" s="118" t="s">
        <v>9</v>
      </c>
      <c r="Z480" s="118" t="s">
        <v>9</v>
      </c>
      <c r="AA480" s="118" t="s">
        <v>9</v>
      </c>
      <c r="AB480" s="118" t="s">
        <v>9</v>
      </c>
      <c r="AC480" s="118" t="s">
        <v>1194</v>
      </c>
      <c r="AD480" s="118">
        <v>2010</v>
      </c>
      <c r="AE480" s="118" t="s">
        <v>1782</v>
      </c>
      <c r="AF480" s="118" t="s">
        <v>11</v>
      </c>
      <c r="AG480" s="118" t="s">
        <v>367</v>
      </c>
      <c r="AH480" s="118" t="s">
        <v>45</v>
      </c>
      <c r="AI480" s="124" t="str">
        <f t="shared" si="11"/>
        <v>Feng, J.-T., 2010</v>
      </c>
      <c r="AJ480" s="125"/>
      <c r="AK480" s="145"/>
    </row>
    <row r="481" spans="1:37" s="17" customFormat="1" x14ac:dyDescent="0.3">
      <c r="A481" s="118" t="s">
        <v>113</v>
      </c>
      <c r="B481" s="118">
        <v>1</v>
      </c>
      <c r="C481" s="118">
        <v>1</v>
      </c>
      <c r="D481" s="118" t="s">
        <v>8</v>
      </c>
      <c r="E481" s="118" t="s">
        <v>22</v>
      </c>
      <c r="F481" s="118" t="s">
        <v>410</v>
      </c>
      <c r="G481" s="118" t="s">
        <v>8</v>
      </c>
      <c r="H481" s="118" t="s">
        <v>8</v>
      </c>
      <c r="I481" s="118" t="s">
        <v>8</v>
      </c>
      <c r="J481" s="118" t="s">
        <v>8</v>
      </c>
      <c r="K481" s="118" t="s">
        <v>8</v>
      </c>
      <c r="L481" s="118" t="s">
        <v>8</v>
      </c>
      <c r="M481" s="118" t="s">
        <v>199</v>
      </c>
      <c r="N481" s="155">
        <v>8.5</v>
      </c>
      <c r="O481" s="118" t="s">
        <v>8</v>
      </c>
      <c r="P481" s="118" t="s">
        <v>8</v>
      </c>
      <c r="Q481" s="118" t="s">
        <v>9</v>
      </c>
      <c r="R481" s="118" t="s">
        <v>9</v>
      </c>
      <c r="S481" s="118" t="s">
        <v>9</v>
      </c>
      <c r="T481" s="118" t="s">
        <v>29</v>
      </c>
      <c r="U481" s="123" t="s">
        <v>9</v>
      </c>
      <c r="V481" s="118" t="s">
        <v>9</v>
      </c>
      <c r="W481" s="118" t="s">
        <v>9</v>
      </c>
      <c r="X481" s="118" t="s">
        <v>9</v>
      </c>
      <c r="Y481" s="118" t="s">
        <v>9</v>
      </c>
      <c r="Z481" s="118" t="s">
        <v>9</v>
      </c>
      <c r="AA481" s="118">
        <v>24</v>
      </c>
      <c r="AB481" s="118">
        <v>10</v>
      </c>
      <c r="AC481" s="118" t="s">
        <v>626</v>
      </c>
      <c r="AD481" s="118">
        <v>2010</v>
      </c>
      <c r="AE481" s="118" t="s">
        <v>1783</v>
      </c>
      <c r="AF481" s="118" t="s">
        <v>80</v>
      </c>
      <c r="AG481" s="118" t="s">
        <v>366</v>
      </c>
      <c r="AH481" s="118" t="s">
        <v>45</v>
      </c>
      <c r="AI481" s="124" t="str">
        <f t="shared" si="11"/>
        <v>Galletti, A.M.R., 2010</v>
      </c>
      <c r="AJ481" s="125"/>
      <c r="AK481" s="145"/>
    </row>
    <row r="482" spans="1:37" s="17" customFormat="1" x14ac:dyDescent="0.3">
      <c r="A482" s="118" t="s">
        <v>113</v>
      </c>
      <c r="B482" s="118">
        <v>5</v>
      </c>
      <c r="C482" s="118">
        <v>5</v>
      </c>
      <c r="D482" s="118" t="s">
        <v>8</v>
      </c>
      <c r="E482" s="118" t="s">
        <v>22</v>
      </c>
      <c r="F482" s="118" t="s">
        <v>410</v>
      </c>
      <c r="G482" s="118" t="s">
        <v>8</v>
      </c>
      <c r="H482" s="118" t="s">
        <v>8</v>
      </c>
      <c r="I482" s="118" t="s">
        <v>8</v>
      </c>
      <c r="J482" s="118" t="s">
        <v>8</v>
      </c>
      <c r="K482" s="118" t="s">
        <v>8</v>
      </c>
      <c r="L482" s="118" t="s">
        <v>8</v>
      </c>
      <c r="M482" s="118" t="s">
        <v>199</v>
      </c>
      <c r="N482" s="155">
        <v>8.5</v>
      </c>
      <c r="O482" s="118" t="s">
        <v>8</v>
      </c>
      <c r="P482" s="118" t="s">
        <v>8</v>
      </c>
      <c r="Q482" s="118" t="s">
        <v>9</v>
      </c>
      <c r="R482" s="118" t="s">
        <v>9</v>
      </c>
      <c r="S482" s="118" t="s">
        <v>9</v>
      </c>
      <c r="T482" s="118" t="s">
        <v>29</v>
      </c>
      <c r="U482" s="123" t="s">
        <v>9</v>
      </c>
      <c r="V482" s="118" t="s">
        <v>9</v>
      </c>
      <c r="W482" s="118" t="s">
        <v>9</v>
      </c>
      <c r="X482" s="118" t="s">
        <v>9</v>
      </c>
      <c r="Y482" s="118" t="s">
        <v>9</v>
      </c>
      <c r="Z482" s="118" t="s">
        <v>9</v>
      </c>
      <c r="AA482" s="118">
        <v>49</v>
      </c>
      <c r="AB482" s="118">
        <v>13</v>
      </c>
      <c r="AC482" s="118" t="s">
        <v>626</v>
      </c>
      <c r="AD482" s="118">
        <v>2010</v>
      </c>
      <c r="AE482" s="118" t="s">
        <v>1783</v>
      </c>
      <c r="AF482" s="118" t="s">
        <v>80</v>
      </c>
      <c r="AG482" s="118" t="s">
        <v>366</v>
      </c>
      <c r="AH482" s="118" t="s">
        <v>45</v>
      </c>
      <c r="AI482" s="124" t="str">
        <f t="shared" si="11"/>
        <v>Galletti, A.M.R., 2010</v>
      </c>
      <c r="AJ482" s="125"/>
      <c r="AK482" s="145"/>
    </row>
    <row r="483" spans="1:37" s="17" customFormat="1" x14ac:dyDescent="0.3">
      <c r="A483" s="118" t="s">
        <v>1339</v>
      </c>
      <c r="B483" s="118" t="s">
        <v>9</v>
      </c>
      <c r="C483" s="118">
        <v>1.9</v>
      </c>
      <c r="D483" s="118">
        <v>138</v>
      </c>
      <c r="E483" s="118" t="s">
        <v>22</v>
      </c>
      <c r="F483" s="118" t="s">
        <v>1198</v>
      </c>
      <c r="G483" s="118" t="s">
        <v>2473</v>
      </c>
      <c r="H483" s="118" t="s">
        <v>9</v>
      </c>
      <c r="I483" s="118" t="s">
        <v>9</v>
      </c>
      <c r="J483" s="118" t="s">
        <v>303</v>
      </c>
      <c r="K483" s="118" t="s">
        <v>106</v>
      </c>
      <c r="L483" s="118" t="s">
        <v>9</v>
      </c>
      <c r="M483" s="118" t="s">
        <v>199</v>
      </c>
      <c r="N483" s="155">
        <v>8.5</v>
      </c>
      <c r="O483" s="118" t="s">
        <v>9</v>
      </c>
      <c r="P483" s="118" t="s">
        <v>9</v>
      </c>
      <c r="Q483" s="118" t="s">
        <v>9</v>
      </c>
      <c r="R483" s="118" t="s">
        <v>9</v>
      </c>
      <c r="S483" s="118" t="s">
        <v>9</v>
      </c>
      <c r="T483" s="118" t="s">
        <v>29</v>
      </c>
      <c r="U483" s="123" t="s">
        <v>9</v>
      </c>
      <c r="V483" s="118" t="s">
        <v>9</v>
      </c>
      <c r="W483" s="118" t="s">
        <v>9</v>
      </c>
      <c r="X483" s="118" t="s">
        <v>9</v>
      </c>
      <c r="Y483" s="118" t="s">
        <v>9</v>
      </c>
      <c r="Z483" s="118" t="s">
        <v>9</v>
      </c>
      <c r="AA483" s="118">
        <v>80</v>
      </c>
      <c r="AB483" s="118">
        <v>34</v>
      </c>
      <c r="AC483" s="118" t="s">
        <v>626</v>
      </c>
      <c r="AD483" s="118">
        <v>2010</v>
      </c>
      <c r="AE483" s="118" t="s">
        <v>1783</v>
      </c>
      <c r="AF483" s="118" t="s">
        <v>80</v>
      </c>
      <c r="AG483" s="118" t="s">
        <v>366</v>
      </c>
      <c r="AH483" s="118" t="s">
        <v>45</v>
      </c>
      <c r="AI483" s="124" t="str">
        <f t="shared" si="11"/>
        <v>Galletti, A.M.R., 2010</v>
      </c>
      <c r="AJ483" s="125"/>
      <c r="AK483" s="145" t="s">
        <v>827</v>
      </c>
    </row>
    <row r="484" spans="1:37" s="17" customFormat="1" x14ac:dyDescent="0.3">
      <c r="A484" s="118" t="s">
        <v>1339</v>
      </c>
      <c r="B484" s="118" t="s">
        <v>9</v>
      </c>
      <c r="C484" s="118">
        <v>2.1</v>
      </c>
      <c r="D484" s="118">
        <v>138</v>
      </c>
      <c r="E484" s="118" t="s">
        <v>22</v>
      </c>
      <c r="F484" s="118" t="s">
        <v>1198</v>
      </c>
      <c r="G484" s="118" t="s">
        <v>2473</v>
      </c>
      <c r="H484" s="118" t="s">
        <v>9</v>
      </c>
      <c r="I484" s="118" t="s">
        <v>9</v>
      </c>
      <c r="J484" s="118" t="s">
        <v>303</v>
      </c>
      <c r="K484" s="118" t="s">
        <v>106</v>
      </c>
      <c r="L484" s="118" t="s">
        <v>9</v>
      </c>
      <c r="M484" s="118" t="s">
        <v>199</v>
      </c>
      <c r="N484" s="155">
        <v>8.5</v>
      </c>
      <c r="O484" s="118" t="s">
        <v>9</v>
      </c>
      <c r="P484" s="118" t="s">
        <v>9</v>
      </c>
      <c r="Q484" s="118" t="s">
        <v>9</v>
      </c>
      <c r="R484" s="118" t="s">
        <v>9</v>
      </c>
      <c r="S484" s="118" t="s">
        <v>9</v>
      </c>
      <c r="T484" s="118" t="s">
        <v>29</v>
      </c>
      <c r="U484" s="123" t="s">
        <v>9</v>
      </c>
      <c r="V484" s="118" t="s">
        <v>9</v>
      </c>
      <c r="W484" s="118" t="s">
        <v>9</v>
      </c>
      <c r="X484" s="118" t="s">
        <v>9</v>
      </c>
      <c r="Y484" s="118" t="s">
        <v>9</v>
      </c>
      <c r="Z484" s="118" t="s">
        <v>9</v>
      </c>
      <c r="AA484" s="118">
        <v>57</v>
      </c>
      <c r="AB484" s="118">
        <v>20</v>
      </c>
      <c r="AC484" s="118" t="s">
        <v>626</v>
      </c>
      <c r="AD484" s="118">
        <v>2010</v>
      </c>
      <c r="AE484" s="118" t="s">
        <v>1783</v>
      </c>
      <c r="AF484" s="118" t="s">
        <v>80</v>
      </c>
      <c r="AG484" s="118" t="s">
        <v>366</v>
      </c>
      <c r="AH484" s="118" t="s">
        <v>45</v>
      </c>
      <c r="AI484" s="124" t="str">
        <f t="shared" si="11"/>
        <v>Galletti, A.M.R., 2010</v>
      </c>
      <c r="AJ484" s="125"/>
      <c r="AK484" s="145" t="s">
        <v>827</v>
      </c>
    </row>
    <row r="485" spans="1:37" s="17" customFormat="1" x14ac:dyDescent="0.3">
      <c r="A485" s="118" t="s">
        <v>1339</v>
      </c>
      <c r="B485" s="118" t="s">
        <v>9</v>
      </c>
      <c r="C485" s="118">
        <v>2.2000000000000002</v>
      </c>
      <c r="D485" s="118">
        <v>138</v>
      </c>
      <c r="E485" s="118" t="s">
        <v>22</v>
      </c>
      <c r="F485" s="118" t="s">
        <v>1198</v>
      </c>
      <c r="G485" s="118" t="s">
        <v>2473</v>
      </c>
      <c r="H485" s="118" t="s">
        <v>9</v>
      </c>
      <c r="I485" s="118" t="s">
        <v>9</v>
      </c>
      <c r="J485" s="118" t="s">
        <v>303</v>
      </c>
      <c r="K485" s="118" t="s">
        <v>106</v>
      </c>
      <c r="L485" s="118" t="s">
        <v>9</v>
      </c>
      <c r="M485" s="118" t="s">
        <v>199</v>
      </c>
      <c r="N485" s="155">
        <v>8.5</v>
      </c>
      <c r="O485" s="118" t="s">
        <v>9</v>
      </c>
      <c r="P485" s="118" t="s">
        <v>9</v>
      </c>
      <c r="Q485" s="118" t="s">
        <v>9</v>
      </c>
      <c r="R485" s="118" t="s">
        <v>9</v>
      </c>
      <c r="S485" s="118" t="s">
        <v>9</v>
      </c>
      <c r="T485" s="118" t="s">
        <v>29</v>
      </c>
      <c r="U485" s="123" t="s">
        <v>9</v>
      </c>
      <c r="V485" s="118" t="s">
        <v>9</v>
      </c>
      <c r="W485" s="118" t="s">
        <v>9</v>
      </c>
      <c r="X485" s="118" t="s">
        <v>9</v>
      </c>
      <c r="Y485" s="118" t="s">
        <v>9</v>
      </c>
      <c r="Z485" s="118" t="s">
        <v>9</v>
      </c>
      <c r="AA485" s="118">
        <v>58</v>
      </c>
      <c r="AB485" s="118">
        <v>20</v>
      </c>
      <c r="AC485" s="118" t="s">
        <v>626</v>
      </c>
      <c r="AD485" s="118">
        <v>2010</v>
      </c>
      <c r="AE485" s="118" t="s">
        <v>1783</v>
      </c>
      <c r="AF485" s="118" t="s">
        <v>80</v>
      </c>
      <c r="AG485" s="118" t="s">
        <v>366</v>
      </c>
      <c r="AH485" s="118" t="s">
        <v>45</v>
      </c>
      <c r="AI485" s="124" t="str">
        <f t="shared" si="11"/>
        <v>Galletti, A.M.R., 2010</v>
      </c>
      <c r="AJ485" s="125"/>
      <c r="AK485" s="145" t="s">
        <v>827</v>
      </c>
    </row>
    <row r="486" spans="1:37" s="17" customFormat="1" x14ac:dyDescent="0.3">
      <c r="A486" s="118" t="s">
        <v>1339</v>
      </c>
      <c r="B486" s="118" t="s">
        <v>9</v>
      </c>
      <c r="C486" s="118">
        <v>0.7</v>
      </c>
      <c r="D486" s="118">
        <v>138</v>
      </c>
      <c r="E486" s="118" t="s">
        <v>22</v>
      </c>
      <c r="F486" s="118" t="s">
        <v>1198</v>
      </c>
      <c r="G486" s="118" t="s">
        <v>2473</v>
      </c>
      <c r="H486" s="118" t="s">
        <v>9</v>
      </c>
      <c r="I486" s="118" t="s">
        <v>9</v>
      </c>
      <c r="J486" s="118" t="s">
        <v>303</v>
      </c>
      <c r="K486" s="118" t="s">
        <v>106</v>
      </c>
      <c r="L486" s="118" t="s">
        <v>9</v>
      </c>
      <c r="M486" s="118" t="s">
        <v>199</v>
      </c>
      <c r="N486" s="155">
        <v>8.5</v>
      </c>
      <c r="O486" s="118" t="s">
        <v>9</v>
      </c>
      <c r="P486" s="118" t="s">
        <v>9</v>
      </c>
      <c r="Q486" s="118" t="s">
        <v>9</v>
      </c>
      <c r="R486" s="118" t="s">
        <v>9</v>
      </c>
      <c r="S486" s="118" t="s">
        <v>9</v>
      </c>
      <c r="T486" s="118" t="s">
        <v>29</v>
      </c>
      <c r="U486" s="123" t="s">
        <v>9</v>
      </c>
      <c r="V486" s="118" t="s">
        <v>9</v>
      </c>
      <c r="W486" s="118" t="s">
        <v>9</v>
      </c>
      <c r="X486" s="118" t="s">
        <v>9</v>
      </c>
      <c r="Y486" s="118" t="s">
        <v>9</v>
      </c>
      <c r="Z486" s="118" t="s">
        <v>9</v>
      </c>
      <c r="AA486" s="118">
        <v>52</v>
      </c>
      <c r="AB486" s="118">
        <v>16</v>
      </c>
      <c r="AC486" s="118" t="s">
        <v>626</v>
      </c>
      <c r="AD486" s="118">
        <v>2010</v>
      </c>
      <c r="AE486" s="118" t="s">
        <v>1783</v>
      </c>
      <c r="AF486" s="118" t="s">
        <v>80</v>
      </c>
      <c r="AG486" s="118" t="s">
        <v>366</v>
      </c>
      <c r="AH486" s="118" t="s">
        <v>45</v>
      </c>
      <c r="AI486" s="124" t="str">
        <f t="shared" si="11"/>
        <v>Galletti, A.M.R., 2010</v>
      </c>
      <c r="AJ486" s="125"/>
      <c r="AK486" s="145" t="s">
        <v>827</v>
      </c>
    </row>
    <row r="487" spans="1:37" s="17" customFormat="1" x14ac:dyDescent="0.3">
      <c r="A487" s="118" t="s">
        <v>1339</v>
      </c>
      <c r="B487" s="118" t="s">
        <v>9</v>
      </c>
      <c r="C487" s="118">
        <v>0.7</v>
      </c>
      <c r="D487" s="118">
        <v>138</v>
      </c>
      <c r="E487" s="118" t="s">
        <v>22</v>
      </c>
      <c r="F487" s="118" t="s">
        <v>1198</v>
      </c>
      <c r="G487" s="118" t="s">
        <v>2473</v>
      </c>
      <c r="H487" s="118" t="s">
        <v>9</v>
      </c>
      <c r="I487" s="118" t="s">
        <v>9</v>
      </c>
      <c r="J487" s="118" t="s">
        <v>303</v>
      </c>
      <c r="K487" s="118" t="s">
        <v>106</v>
      </c>
      <c r="L487" s="118" t="s">
        <v>9</v>
      </c>
      <c r="M487" s="118" t="s">
        <v>199</v>
      </c>
      <c r="N487" s="155">
        <v>8.5</v>
      </c>
      <c r="O487" s="118" t="s">
        <v>9</v>
      </c>
      <c r="P487" s="118" t="s">
        <v>9</v>
      </c>
      <c r="Q487" s="118" t="s">
        <v>9</v>
      </c>
      <c r="R487" s="118" t="s">
        <v>9</v>
      </c>
      <c r="S487" s="118" t="s">
        <v>9</v>
      </c>
      <c r="T487" s="118" t="s">
        <v>29</v>
      </c>
      <c r="U487" s="123" t="s">
        <v>9</v>
      </c>
      <c r="V487" s="118" t="s">
        <v>9</v>
      </c>
      <c r="W487" s="118" t="s">
        <v>9</v>
      </c>
      <c r="X487" s="118" t="s">
        <v>9</v>
      </c>
      <c r="Y487" s="118" t="s">
        <v>9</v>
      </c>
      <c r="Z487" s="118" t="s">
        <v>9</v>
      </c>
      <c r="AA487" s="118">
        <v>51</v>
      </c>
      <c r="AB487" s="118">
        <v>16</v>
      </c>
      <c r="AC487" s="118" t="s">
        <v>626</v>
      </c>
      <c r="AD487" s="118">
        <v>2010</v>
      </c>
      <c r="AE487" s="118" t="s">
        <v>1783</v>
      </c>
      <c r="AF487" s="118" t="s">
        <v>80</v>
      </c>
      <c r="AG487" s="118" t="s">
        <v>366</v>
      </c>
      <c r="AH487" s="118" t="s">
        <v>45</v>
      </c>
      <c r="AI487" s="124" t="str">
        <f t="shared" si="11"/>
        <v>Galletti, A.M.R., 2010</v>
      </c>
      <c r="AJ487" s="125"/>
      <c r="AK487" s="145" t="s">
        <v>827</v>
      </c>
    </row>
    <row r="488" spans="1:37" s="17" customFormat="1" x14ac:dyDescent="0.3">
      <c r="A488" s="118" t="s">
        <v>1339</v>
      </c>
      <c r="B488" s="118" t="s">
        <v>9</v>
      </c>
      <c r="C488" s="118">
        <v>4.8</v>
      </c>
      <c r="D488" s="118">
        <v>138</v>
      </c>
      <c r="E488" s="118" t="s">
        <v>22</v>
      </c>
      <c r="F488" s="118" t="s">
        <v>1198</v>
      </c>
      <c r="G488" s="118" t="s">
        <v>2473</v>
      </c>
      <c r="H488" s="118" t="s">
        <v>9</v>
      </c>
      <c r="I488" s="118" t="s">
        <v>9</v>
      </c>
      <c r="J488" s="118" t="s">
        <v>303</v>
      </c>
      <c r="K488" s="118" t="s">
        <v>106</v>
      </c>
      <c r="L488" s="118" t="s">
        <v>9</v>
      </c>
      <c r="M488" s="118" t="s">
        <v>199</v>
      </c>
      <c r="N488" s="155">
        <v>8.5</v>
      </c>
      <c r="O488" s="118" t="s">
        <v>9</v>
      </c>
      <c r="P488" s="118" t="s">
        <v>9</v>
      </c>
      <c r="Q488" s="118" t="s">
        <v>9</v>
      </c>
      <c r="R488" s="118" t="s">
        <v>9</v>
      </c>
      <c r="S488" s="118" t="s">
        <v>9</v>
      </c>
      <c r="T488" s="118" t="s">
        <v>29</v>
      </c>
      <c r="U488" s="123" t="s">
        <v>9</v>
      </c>
      <c r="V488" s="118" t="s">
        <v>9</v>
      </c>
      <c r="W488" s="118" t="s">
        <v>9</v>
      </c>
      <c r="X488" s="118" t="s">
        <v>9</v>
      </c>
      <c r="Y488" s="118" t="s">
        <v>9</v>
      </c>
      <c r="Z488" s="118" t="s">
        <v>9</v>
      </c>
      <c r="AA488" s="118">
        <v>71</v>
      </c>
      <c r="AB488" s="118">
        <v>32</v>
      </c>
      <c r="AC488" s="118" t="s">
        <v>626</v>
      </c>
      <c r="AD488" s="118">
        <v>2010</v>
      </c>
      <c r="AE488" s="118" t="s">
        <v>1783</v>
      </c>
      <c r="AF488" s="118" t="s">
        <v>80</v>
      </c>
      <c r="AG488" s="118" t="s">
        <v>366</v>
      </c>
      <c r="AH488" s="118" t="s">
        <v>45</v>
      </c>
      <c r="AI488" s="124" t="str">
        <f t="shared" si="11"/>
        <v>Galletti, A.M.R., 2010</v>
      </c>
      <c r="AJ488" s="125"/>
      <c r="AK488" s="145" t="s">
        <v>827</v>
      </c>
    </row>
    <row r="489" spans="1:37" s="17" customFormat="1" x14ac:dyDescent="0.3">
      <c r="A489" s="118" t="s">
        <v>1339</v>
      </c>
      <c r="B489" s="118" t="s">
        <v>9</v>
      </c>
      <c r="C489" s="118">
        <v>2</v>
      </c>
      <c r="D489" s="118">
        <v>138</v>
      </c>
      <c r="E489" s="118" t="s">
        <v>22</v>
      </c>
      <c r="F489" s="118" t="s">
        <v>1198</v>
      </c>
      <c r="G489" s="118" t="s">
        <v>2473</v>
      </c>
      <c r="H489" s="118" t="s">
        <v>9</v>
      </c>
      <c r="I489" s="118" t="s">
        <v>9</v>
      </c>
      <c r="J489" s="118" t="s">
        <v>303</v>
      </c>
      <c r="K489" s="118" t="s">
        <v>106</v>
      </c>
      <c r="L489" s="118" t="s">
        <v>9</v>
      </c>
      <c r="M489" s="118" t="s">
        <v>199</v>
      </c>
      <c r="N489" s="155">
        <v>8.5</v>
      </c>
      <c r="O489" s="118" t="s">
        <v>9</v>
      </c>
      <c r="P489" s="118" t="s">
        <v>9</v>
      </c>
      <c r="Q489" s="118" t="s">
        <v>9</v>
      </c>
      <c r="R489" s="118" t="s">
        <v>9</v>
      </c>
      <c r="S489" s="118" t="s">
        <v>9</v>
      </c>
      <c r="T489" s="118" t="s">
        <v>29</v>
      </c>
      <c r="U489" s="123" t="s">
        <v>9</v>
      </c>
      <c r="V489" s="118" t="s">
        <v>9</v>
      </c>
      <c r="W489" s="118" t="s">
        <v>9</v>
      </c>
      <c r="X489" s="118" t="s">
        <v>9</v>
      </c>
      <c r="Y489" s="118" t="s">
        <v>9</v>
      </c>
      <c r="Z489" s="118" t="s">
        <v>9</v>
      </c>
      <c r="AA489" s="118">
        <v>65</v>
      </c>
      <c r="AB489" s="118">
        <v>29</v>
      </c>
      <c r="AC489" s="118" t="s">
        <v>626</v>
      </c>
      <c r="AD489" s="118">
        <v>2010</v>
      </c>
      <c r="AE489" s="118" t="s">
        <v>1783</v>
      </c>
      <c r="AF489" s="118" t="s">
        <v>80</v>
      </c>
      <c r="AG489" s="118" t="s">
        <v>366</v>
      </c>
      <c r="AH489" s="118" t="s">
        <v>45</v>
      </c>
      <c r="AI489" s="124" t="str">
        <f t="shared" si="11"/>
        <v>Galletti, A.M.R., 2010</v>
      </c>
      <c r="AJ489" s="125"/>
      <c r="AK489" s="145" t="s">
        <v>827</v>
      </c>
    </row>
    <row r="490" spans="1:37" s="17" customFormat="1" x14ac:dyDescent="0.3">
      <c r="A490" s="118" t="s">
        <v>14</v>
      </c>
      <c r="B490" s="118">
        <v>1.5</v>
      </c>
      <c r="C490" s="145" t="s">
        <v>9</v>
      </c>
      <c r="D490" s="118">
        <v>331</v>
      </c>
      <c r="E490" s="118" t="s">
        <v>7</v>
      </c>
      <c r="F490" s="118" t="s">
        <v>1201</v>
      </c>
      <c r="G490" s="118" t="s">
        <v>9</v>
      </c>
      <c r="H490" s="118" t="s">
        <v>9</v>
      </c>
      <c r="I490" s="118" t="s">
        <v>9</v>
      </c>
      <c r="J490" s="118" t="s">
        <v>10</v>
      </c>
      <c r="K490" s="46" t="s">
        <v>1449</v>
      </c>
      <c r="L490" s="118" t="s">
        <v>9</v>
      </c>
      <c r="M490" s="118" t="s">
        <v>199</v>
      </c>
      <c r="N490" s="127">
        <v>3</v>
      </c>
      <c r="O490" s="118">
        <v>3</v>
      </c>
      <c r="P490" s="118">
        <v>773</v>
      </c>
      <c r="Q490" s="118" t="s">
        <v>1422</v>
      </c>
      <c r="R490" s="118">
        <v>1</v>
      </c>
      <c r="S490" s="118">
        <v>298</v>
      </c>
      <c r="T490" s="118" t="s">
        <v>29</v>
      </c>
      <c r="U490" s="123" t="s">
        <v>9</v>
      </c>
      <c r="V490" s="118" t="s">
        <v>9</v>
      </c>
      <c r="W490" s="118" t="s">
        <v>9</v>
      </c>
      <c r="X490" s="118" t="s">
        <v>9</v>
      </c>
      <c r="Y490" s="118" t="s">
        <v>9</v>
      </c>
      <c r="Z490" s="118" t="s">
        <v>9</v>
      </c>
      <c r="AA490" s="118">
        <v>20</v>
      </c>
      <c r="AB490" s="118" t="s">
        <v>9</v>
      </c>
      <c r="AC490" s="118" t="s">
        <v>674</v>
      </c>
      <c r="AD490" s="118">
        <v>2010</v>
      </c>
      <c r="AE490" s="118" t="s">
        <v>1784</v>
      </c>
      <c r="AF490" s="118" t="s">
        <v>80</v>
      </c>
      <c r="AG490" s="118" t="s">
        <v>365</v>
      </c>
      <c r="AH490" s="118" t="s">
        <v>179</v>
      </c>
      <c r="AI490" s="124" t="str">
        <f t="shared" si="11"/>
        <v>Ghedini, E., 2010</v>
      </c>
      <c r="AJ490" s="145" t="s">
        <v>1202</v>
      </c>
      <c r="AK490" s="145"/>
    </row>
    <row r="491" spans="1:37" s="17" customFormat="1" x14ac:dyDescent="0.3">
      <c r="A491" s="46" t="s">
        <v>6</v>
      </c>
      <c r="B491" s="118">
        <v>3</v>
      </c>
      <c r="C491" s="145" t="s">
        <v>9</v>
      </c>
      <c r="D491" s="118">
        <v>1175.29</v>
      </c>
      <c r="E491" s="118" t="s">
        <v>63</v>
      </c>
      <c r="F491" s="118" t="s">
        <v>1204</v>
      </c>
      <c r="G491" s="118" t="s">
        <v>1206</v>
      </c>
      <c r="H491" s="118" t="s">
        <v>9</v>
      </c>
      <c r="I491" s="118" t="s">
        <v>9</v>
      </c>
      <c r="J491" s="118" t="s">
        <v>10</v>
      </c>
      <c r="K491" s="118" t="s">
        <v>56</v>
      </c>
      <c r="L491" s="118" t="s">
        <v>9</v>
      </c>
      <c r="M491" s="118" t="s">
        <v>199</v>
      </c>
      <c r="N491" s="118" t="s">
        <v>9</v>
      </c>
      <c r="O491" s="118">
        <v>4</v>
      </c>
      <c r="P491" s="118">
        <v>673</v>
      </c>
      <c r="Q491" s="118" t="s">
        <v>1422</v>
      </c>
      <c r="R491" s="118">
        <v>4</v>
      </c>
      <c r="S491" s="118">
        <v>573</v>
      </c>
      <c r="T491" s="118" t="s">
        <v>17</v>
      </c>
      <c r="U491" s="123">
        <v>20.936299999999999</v>
      </c>
      <c r="V491" s="118" t="s">
        <v>9</v>
      </c>
      <c r="W491" s="118">
        <v>53.518000000000001</v>
      </c>
      <c r="X491" s="118" t="s">
        <v>9</v>
      </c>
      <c r="Y491" s="118" t="s">
        <v>9</v>
      </c>
      <c r="Z491" s="118" t="s">
        <v>9</v>
      </c>
      <c r="AA491" s="118" t="s">
        <v>9</v>
      </c>
      <c r="AB491" s="118" t="s">
        <v>9</v>
      </c>
      <c r="AC491" s="118" t="s">
        <v>1203</v>
      </c>
      <c r="AD491" s="118">
        <v>2010</v>
      </c>
      <c r="AE491" s="118" t="s">
        <v>1785</v>
      </c>
      <c r="AF491" s="118" t="s">
        <v>11</v>
      </c>
      <c r="AG491" s="118" t="s">
        <v>364</v>
      </c>
      <c r="AH491" s="118" t="s">
        <v>32</v>
      </c>
      <c r="AI491" s="124" t="str">
        <f t="shared" si="11"/>
        <v>Meng, B.-C., 2010</v>
      </c>
      <c r="AJ491" s="125"/>
      <c r="AK491" s="145"/>
    </row>
    <row r="492" spans="1:37" s="17" customFormat="1" x14ac:dyDescent="0.3">
      <c r="A492" s="46" t="s">
        <v>6</v>
      </c>
      <c r="B492" s="118">
        <v>3</v>
      </c>
      <c r="C492" s="145" t="s">
        <v>9</v>
      </c>
      <c r="D492" s="118">
        <v>1397.34</v>
      </c>
      <c r="E492" s="118" t="s">
        <v>63</v>
      </c>
      <c r="F492" s="118" t="s">
        <v>1204</v>
      </c>
      <c r="G492" s="118" t="s">
        <v>1205</v>
      </c>
      <c r="H492" s="118" t="s">
        <v>9</v>
      </c>
      <c r="I492" s="118" t="s">
        <v>9</v>
      </c>
      <c r="J492" s="118" t="s">
        <v>10</v>
      </c>
      <c r="K492" s="118" t="s">
        <v>56</v>
      </c>
      <c r="L492" s="118" t="s">
        <v>9</v>
      </c>
      <c r="M492" s="118" t="s">
        <v>199</v>
      </c>
      <c r="N492" s="118" t="s">
        <v>9</v>
      </c>
      <c r="O492" s="118">
        <v>4</v>
      </c>
      <c r="P492" s="118">
        <v>673</v>
      </c>
      <c r="Q492" s="118" t="s">
        <v>1422</v>
      </c>
      <c r="R492" s="118">
        <v>4</v>
      </c>
      <c r="S492" s="118">
        <v>573</v>
      </c>
      <c r="T492" s="118" t="s">
        <v>17</v>
      </c>
      <c r="U492" s="123">
        <v>7.8986000000000001</v>
      </c>
      <c r="V492" s="118" t="s">
        <v>9</v>
      </c>
      <c r="W492" s="118">
        <v>141.85599999999999</v>
      </c>
      <c r="X492" s="118" t="s">
        <v>9</v>
      </c>
      <c r="Y492" s="118" t="s">
        <v>9</v>
      </c>
      <c r="Z492" s="118" t="s">
        <v>9</v>
      </c>
      <c r="AA492" s="118" t="s">
        <v>9</v>
      </c>
      <c r="AB492" s="118" t="s">
        <v>9</v>
      </c>
      <c r="AC492" s="118" t="s">
        <v>1203</v>
      </c>
      <c r="AD492" s="118">
        <v>2010</v>
      </c>
      <c r="AE492" s="118" t="s">
        <v>1785</v>
      </c>
      <c r="AF492" s="118" t="s">
        <v>11</v>
      </c>
      <c r="AG492" s="118" t="s">
        <v>364</v>
      </c>
      <c r="AH492" s="118" t="s">
        <v>32</v>
      </c>
      <c r="AI492" s="124" t="str">
        <f t="shared" si="11"/>
        <v>Meng, B.-C., 2010</v>
      </c>
      <c r="AJ492" s="125"/>
      <c r="AK492" s="145"/>
    </row>
    <row r="493" spans="1:37" s="17" customFormat="1" x14ac:dyDescent="0.3">
      <c r="A493" s="118" t="s">
        <v>14</v>
      </c>
      <c r="B493" s="118">
        <v>1</v>
      </c>
      <c r="C493" s="118">
        <v>0.9</v>
      </c>
      <c r="D493" s="118" t="s">
        <v>9</v>
      </c>
      <c r="E493" s="118" t="s">
        <v>37</v>
      </c>
      <c r="F493" s="118" t="s">
        <v>360</v>
      </c>
      <c r="G493" s="118" t="s">
        <v>9</v>
      </c>
      <c r="H493" s="118" t="s">
        <v>9</v>
      </c>
      <c r="I493" s="118" t="s">
        <v>9</v>
      </c>
      <c r="J493" s="118" t="s">
        <v>10</v>
      </c>
      <c r="K493" s="118" t="s">
        <v>56</v>
      </c>
      <c r="L493" s="118" t="s">
        <v>9</v>
      </c>
      <c r="M493" s="118" t="s">
        <v>199</v>
      </c>
      <c r="N493" s="127">
        <v>6</v>
      </c>
      <c r="O493" s="118">
        <v>2</v>
      </c>
      <c r="P493" s="118">
        <v>773</v>
      </c>
      <c r="Q493" s="118" t="s">
        <v>1422</v>
      </c>
      <c r="R493" s="118" t="s">
        <v>9</v>
      </c>
      <c r="S493" s="118">
        <v>673</v>
      </c>
      <c r="T493" s="118" t="s">
        <v>95</v>
      </c>
      <c r="U493" s="123">
        <v>16</v>
      </c>
      <c r="V493" s="118" t="s">
        <v>9</v>
      </c>
      <c r="W493" s="118">
        <v>72</v>
      </c>
      <c r="X493" s="118" t="s">
        <v>9</v>
      </c>
      <c r="Y493" s="118" t="s">
        <v>9</v>
      </c>
      <c r="Z493" s="118" t="s">
        <v>9</v>
      </c>
      <c r="AA493" s="118">
        <v>80</v>
      </c>
      <c r="AB493" s="118" t="s">
        <v>9</v>
      </c>
      <c r="AC493" s="118" t="s">
        <v>1388</v>
      </c>
      <c r="AD493" s="118">
        <v>2010</v>
      </c>
      <c r="AE493" s="118" t="s">
        <v>1786</v>
      </c>
      <c r="AF493" s="118" t="s">
        <v>359</v>
      </c>
      <c r="AG493" s="118" t="s">
        <v>358</v>
      </c>
      <c r="AH493" s="118" t="s">
        <v>62</v>
      </c>
      <c r="AI493" s="124" t="str">
        <f t="shared" si="11"/>
        <v>Santos, V.P., 2010</v>
      </c>
      <c r="AJ493" s="125"/>
      <c r="AK493" s="145" t="s">
        <v>1142</v>
      </c>
    </row>
    <row r="494" spans="1:37" s="17" customFormat="1" x14ac:dyDescent="0.3">
      <c r="A494" s="118" t="s">
        <v>1954</v>
      </c>
      <c r="B494" s="118">
        <v>1</v>
      </c>
      <c r="C494" s="118">
        <v>1.1000000000000001</v>
      </c>
      <c r="D494" s="118" t="s">
        <v>9</v>
      </c>
      <c r="E494" s="118" t="s">
        <v>37</v>
      </c>
      <c r="F494" s="118" t="s">
        <v>360</v>
      </c>
      <c r="G494" s="118" t="s">
        <v>9</v>
      </c>
      <c r="H494" s="118" t="s">
        <v>9</v>
      </c>
      <c r="I494" s="118" t="s">
        <v>9</v>
      </c>
      <c r="J494" s="118" t="s">
        <v>10</v>
      </c>
      <c r="K494" s="118" t="s">
        <v>56</v>
      </c>
      <c r="L494" s="118" t="s">
        <v>9</v>
      </c>
      <c r="M494" s="118" t="s">
        <v>199</v>
      </c>
      <c r="N494" s="127">
        <v>6</v>
      </c>
      <c r="O494" s="118" t="s">
        <v>8</v>
      </c>
      <c r="P494" s="118" t="s">
        <v>8</v>
      </c>
      <c r="Q494" s="118" t="s">
        <v>1422</v>
      </c>
      <c r="R494" s="118" t="s">
        <v>9</v>
      </c>
      <c r="S494" s="118">
        <v>673</v>
      </c>
      <c r="T494" s="118" t="s">
        <v>95</v>
      </c>
      <c r="U494" s="123">
        <v>28</v>
      </c>
      <c r="V494" s="118" t="s">
        <v>9</v>
      </c>
      <c r="W494" s="118">
        <v>40</v>
      </c>
      <c r="X494" s="118" t="s">
        <v>9</v>
      </c>
      <c r="Y494" s="118" t="s">
        <v>9</v>
      </c>
      <c r="Z494" s="118" t="s">
        <v>9</v>
      </c>
      <c r="AA494" s="118">
        <v>30</v>
      </c>
      <c r="AB494" s="118" t="s">
        <v>9</v>
      </c>
      <c r="AC494" s="118" t="s">
        <v>1388</v>
      </c>
      <c r="AD494" s="118">
        <v>2010</v>
      </c>
      <c r="AE494" s="118" t="s">
        <v>1786</v>
      </c>
      <c r="AF494" s="118" t="s">
        <v>359</v>
      </c>
      <c r="AG494" s="118" t="s">
        <v>358</v>
      </c>
      <c r="AH494" s="118" t="s">
        <v>62</v>
      </c>
      <c r="AI494" s="124" t="str">
        <f t="shared" si="11"/>
        <v>Santos, V.P., 2010</v>
      </c>
      <c r="AJ494" s="125"/>
      <c r="AK494" s="145" t="s">
        <v>1142</v>
      </c>
    </row>
    <row r="495" spans="1:37" s="17" customFormat="1" x14ac:dyDescent="0.3">
      <c r="A495" s="118" t="s">
        <v>113</v>
      </c>
      <c r="B495" s="118">
        <v>20</v>
      </c>
      <c r="C495" s="118">
        <v>20</v>
      </c>
      <c r="D495" s="118" t="s">
        <v>8</v>
      </c>
      <c r="E495" s="118" t="s">
        <v>63</v>
      </c>
      <c r="F495" s="118" t="s">
        <v>8</v>
      </c>
      <c r="G495" s="118" t="s">
        <v>8</v>
      </c>
      <c r="H495" s="118" t="s">
        <v>8</v>
      </c>
      <c r="I495" s="118" t="s">
        <v>8</v>
      </c>
      <c r="J495" s="118" t="s">
        <v>8</v>
      </c>
      <c r="K495" s="118" t="s">
        <v>8</v>
      </c>
      <c r="L495" s="118" t="s">
        <v>8</v>
      </c>
      <c r="M495" s="118" t="s">
        <v>199</v>
      </c>
      <c r="N495" s="46" t="s">
        <v>9</v>
      </c>
      <c r="O495" s="118" t="s">
        <v>8</v>
      </c>
      <c r="P495" s="118" t="s">
        <v>8</v>
      </c>
      <c r="Q495" s="118" t="s">
        <v>9</v>
      </c>
      <c r="R495" s="118" t="s">
        <v>9</v>
      </c>
      <c r="S495" s="118" t="s">
        <v>9</v>
      </c>
      <c r="T495" s="118" t="s">
        <v>29</v>
      </c>
      <c r="U495" s="123" t="s">
        <v>9</v>
      </c>
      <c r="V495" s="118" t="s">
        <v>9</v>
      </c>
      <c r="W495" s="118" t="s">
        <v>9</v>
      </c>
      <c r="X495" s="118" t="s">
        <v>9</v>
      </c>
      <c r="Y495" s="118" t="s">
        <v>9</v>
      </c>
      <c r="Z495" s="118" t="s">
        <v>9</v>
      </c>
      <c r="AA495" s="118">
        <v>34</v>
      </c>
      <c r="AB495" s="118">
        <v>13</v>
      </c>
      <c r="AC495" s="118" t="s">
        <v>1362</v>
      </c>
      <c r="AD495" s="118">
        <v>2011</v>
      </c>
      <c r="AE495" s="118" t="s">
        <v>512</v>
      </c>
      <c r="AF495" s="118" t="s">
        <v>158</v>
      </c>
      <c r="AG495" s="118" t="s">
        <v>337</v>
      </c>
      <c r="AH495" s="118" t="s">
        <v>230</v>
      </c>
      <c r="AI495" s="124" t="str">
        <f t="shared" si="11"/>
        <v>Rikkinen, E., 2011</v>
      </c>
      <c r="AJ495" s="125"/>
      <c r="AK495" s="145"/>
    </row>
    <row r="496" spans="1:37" s="17" customFormat="1" x14ac:dyDescent="0.3">
      <c r="A496" s="118" t="s">
        <v>1954</v>
      </c>
      <c r="B496" s="118" t="s">
        <v>9</v>
      </c>
      <c r="C496" s="118">
        <v>19.399999999999999</v>
      </c>
      <c r="D496" s="118" t="s">
        <v>9</v>
      </c>
      <c r="E496" s="118" t="s">
        <v>63</v>
      </c>
      <c r="F496" s="118" t="s">
        <v>279</v>
      </c>
      <c r="G496" s="118" t="s">
        <v>9</v>
      </c>
      <c r="H496" s="118" t="s">
        <v>9</v>
      </c>
      <c r="I496" s="118" t="s">
        <v>9</v>
      </c>
      <c r="J496" s="118" t="s">
        <v>10</v>
      </c>
      <c r="K496" s="46" t="s">
        <v>56</v>
      </c>
      <c r="L496" s="151">
        <v>9.5</v>
      </c>
      <c r="M496" s="118" t="s">
        <v>89</v>
      </c>
      <c r="N496" s="118" t="s">
        <v>9</v>
      </c>
      <c r="O496" s="118" t="s">
        <v>9</v>
      </c>
      <c r="P496" s="118" t="s">
        <v>9</v>
      </c>
      <c r="Q496" s="118" t="s">
        <v>1427</v>
      </c>
      <c r="R496" s="118">
        <v>1</v>
      </c>
      <c r="S496" s="118">
        <v>343</v>
      </c>
      <c r="T496" s="118" t="s">
        <v>29</v>
      </c>
      <c r="U496" s="123" t="s">
        <v>9</v>
      </c>
      <c r="V496" s="118" t="s">
        <v>9</v>
      </c>
      <c r="W496" s="118" t="s">
        <v>9</v>
      </c>
      <c r="X496" s="118" t="s">
        <v>9</v>
      </c>
      <c r="Y496" s="118" t="s">
        <v>9</v>
      </c>
      <c r="Z496" s="118" t="s">
        <v>9</v>
      </c>
      <c r="AA496" s="118">
        <v>59</v>
      </c>
      <c r="AB496" s="118" t="s">
        <v>9</v>
      </c>
      <c r="AC496" s="118" t="s">
        <v>1394</v>
      </c>
      <c r="AD496" s="118">
        <v>2011</v>
      </c>
      <c r="AE496" s="118" t="s">
        <v>1787</v>
      </c>
      <c r="AF496" s="118" t="s">
        <v>11</v>
      </c>
      <c r="AG496" s="118" t="s">
        <v>314</v>
      </c>
      <c r="AH496" s="118" t="s">
        <v>13</v>
      </c>
      <c r="AI496" s="124" t="str">
        <f t="shared" si="11"/>
        <v>Ma, J., 2011</v>
      </c>
      <c r="AJ496" s="125"/>
      <c r="AK496" s="145"/>
    </row>
    <row r="497" spans="1:37" s="17" customFormat="1" x14ac:dyDescent="0.3">
      <c r="A497" s="118" t="s">
        <v>1954</v>
      </c>
      <c r="B497" s="118" t="s">
        <v>9</v>
      </c>
      <c r="C497" s="118">
        <v>21</v>
      </c>
      <c r="D497" s="145" t="s">
        <v>9</v>
      </c>
      <c r="E497" s="118" t="s">
        <v>63</v>
      </c>
      <c r="F497" s="118" t="s">
        <v>395</v>
      </c>
      <c r="G497" s="118" t="s">
        <v>9</v>
      </c>
      <c r="H497" s="118" t="s">
        <v>9</v>
      </c>
      <c r="I497" s="118" t="s">
        <v>9</v>
      </c>
      <c r="J497" s="118" t="s">
        <v>10</v>
      </c>
      <c r="K497" s="118" t="s">
        <v>56</v>
      </c>
      <c r="L497" s="126">
        <v>10</v>
      </c>
      <c r="M497" s="118" t="s">
        <v>89</v>
      </c>
      <c r="N497" s="118" t="s">
        <v>9</v>
      </c>
      <c r="O497" s="118" t="s">
        <v>9</v>
      </c>
      <c r="P497" s="118" t="s">
        <v>9</v>
      </c>
      <c r="Q497" s="118" t="s">
        <v>1427</v>
      </c>
      <c r="R497" s="118">
        <v>1</v>
      </c>
      <c r="S497" s="118">
        <v>298</v>
      </c>
      <c r="T497" s="118" t="s">
        <v>29</v>
      </c>
      <c r="U497" s="123" t="s">
        <v>9</v>
      </c>
      <c r="V497" s="118" t="s">
        <v>9</v>
      </c>
      <c r="W497" s="118" t="s">
        <v>9</v>
      </c>
      <c r="X497" s="118" t="s">
        <v>9</v>
      </c>
      <c r="Y497" s="118">
        <v>26</v>
      </c>
      <c r="Z497" s="118" t="s">
        <v>9</v>
      </c>
      <c r="AA497" s="118">
        <v>29</v>
      </c>
      <c r="AB497" s="118" t="s">
        <v>9</v>
      </c>
      <c r="AC497" s="118" t="s">
        <v>1402</v>
      </c>
      <c r="AD497" s="118">
        <v>2011</v>
      </c>
      <c r="AE497" s="118" t="s">
        <v>1788</v>
      </c>
      <c r="AF497" s="118" t="s">
        <v>11</v>
      </c>
      <c r="AG497" s="118" t="s">
        <v>394</v>
      </c>
      <c r="AH497" s="118" t="s">
        <v>62</v>
      </c>
      <c r="AI497" s="124" t="str">
        <f t="shared" si="11"/>
        <v>Liang, Y., 2011</v>
      </c>
      <c r="AJ497" s="145" t="s">
        <v>1431</v>
      </c>
      <c r="AK497" s="145"/>
    </row>
    <row r="498" spans="1:37" s="19" customFormat="1" x14ac:dyDescent="0.3">
      <c r="A498" s="118" t="s">
        <v>1954</v>
      </c>
      <c r="B498" s="118" t="s">
        <v>9</v>
      </c>
      <c r="C498" s="118">
        <v>21</v>
      </c>
      <c r="D498" s="145" t="s">
        <v>9</v>
      </c>
      <c r="E498" s="118" t="s">
        <v>63</v>
      </c>
      <c r="F498" s="118" t="s">
        <v>395</v>
      </c>
      <c r="G498" s="118" t="s">
        <v>9</v>
      </c>
      <c r="H498" s="118" t="s">
        <v>9</v>
      </c>
      <c r="I498" s="118" t="s">
        <v>9</v>
      </c>
      <c r="J498" s="118" t="s">
        <v>10</v>
      </c>
      <c r="K498" s="118" t="s">
        <v>56</v>
      </c>
      <c r="L498" s="126">
        <v>10</v>
      </c>
      <c r="M498" s="118" t="s">
        <v>89</v>
      </c>
      <c r="N498" s="118" t="s">
        <v>9</v>
      </c>
      <c r="O498" s="118" t="s">
        <v>9</v>
      </c>
      <c r="P498" s="118" t="s">
        <v>9</v>
      </c>
      <c r="Q498" s="118" t="s">
        <v>1427</v>
      </c>
      <c r="R498" s="118">
        <v>1</v>
      </c>
      <c r="S498" s="118">
        <v>298</v>
      </c>
      <c r="T498" s="118" t="s">
        <v>29</v>
      </c>
      <c r="U498" s="123" t="s">
        <v>9</v>
      </c>
      <c r="V498" s="118" t="s">
        <v>9</v>
      </c>
      <c r="W498" s="118" t="s">
        <v>9</v>
      </c>
      <c r="X498" s="118" t="s">
        <v>9</v>
      </c>
      <c r="Y498" s="118">
        <v>36</v>
      </c>
      <c r="Z498" s="118" t="s">
        <v>9</v>
      </c>
      <c r="AA498" s="118">
        <v>45</v>
      </c>
      <c r="AB498" s="118" t="s">
        <v>9</v>
      </c>
      <c r="AC498" s="118" t="s">
        <v>1402</v>
      </c>
      <c r="AD498" s="118">
        <v>2011</v>
      </c>
      <c r="AE498" s="118" t="s">
        <v>1788</v>
      </c>
      <c r="AF498" s="118" t="s">
        <v>11</v>
      </c>
      <c r="AG498" s="118" t="s">
        <v>394</v>
      </c>
      <c r="AH498" s="118" t="s">
        <v>62</v>
      </c>
      <c r="AI498" s="124" t="str">
        <f t="shared" si="11"/>
        <v>Liang, Y., 2011</v>
      </c>
      <c r="AJ498" s="145" t="s">
        <v>1431</v>
      </c>
      <c r="AK498" s="145"/>
    </row>
    <row r="499" spans="1:37" s="19" customFormat="1" x14ac:dyDescent="0.3">
      <c r="A499" s="118" t="s">
        <v>113</v>
      </c>
      <c r="B499" s="118">
        <v>20</v>
      </c>
      <c r="C499" s="118">
        <v>20</v>
      </c>
      <c r="D499" s="118" t="s">
        <v>8</v>
      </c>
      <c r="E499" s="118" t="s">
        <v>63</v>
      </c>
      <c r="F499" s="118" t="s">
        <v>1210</v>
      </c>
      <c r="G499" s="118" t="s">
        <v>8</v>
      </c>
      <c r="H499" s="118" t="s">
        <v>8</v>
      </c>
      <c r="I499" s="118" t="s">
        <v>8</v>
      </c>
      <c r="J499" s="118" t="s">
        <v>8</v>
      </c>
      <c r="K499" s="118" t="s">
        <v>8</v>
      </c>
      <c r="L499" s="118" t="s">
        <v>8</v>
      </c>
      <c r="M499" s="118" t="s">
        <v>199</v>
      </c>
      <c r="N499" s="118" t="s">
        <v>9</v>
      </c>
      <c r="O499" s="118" t="s">
        <v>8</v>
      </c>
      <c r="P499" s="118" t="s">
        <v>8</v>
      </c>
      <c r="Q499" s="118" t="s">
        <v>8</v>
      </c>
      <c r="R499" s="118" t="s">
        <v>8</v>
      </c>
      <c r="S499" s="118" t="s">
        <v>8</v>
      </c>
      <c r="T499" s="118" t="s">
        <v>29</v>
      </c>
      <c r="U499" s="123" t="s">
        <v>9</v>
      </c>
      <c r="V499" s="118" t="s">
        <v>9</v>
      </c>
      <c r="W499" s="118" t="s">
        <v>9</v>
      </c>
      <c r="X499" s="118" t="s">
        <v>9</v>
      </c>
      <c r="Y499" s="118" t="s">
        <v>9</v>
      </c>
      <c r="Z499" s="118" t="s">
        <v>9</v>
      </c>
      <c r="AA499" s="118">
        <v>31.7</v>
      </c>
      <c r="AB499" s="118">
        <v>4.2</v>
      </c>
      <c r="AC499" s="118" t="s">
        <v>8</v>
      </c>
      <c r="AD499" s="118">
        <v>2011</v>
      </c>
      <c r="AE499" s="118" t="s">
        <v>514</v>
      </c>
      <c r="AF499" s="118" t="s">
        <v>1209</v>
      </c>
      <c r="AG499" s="118" t="s">
        <v>357</v>
      </c>
      <c r="AH499" s="156" t="s">
        <v>230</v>
      </c>
      <c r="AI499" s="124" t="str">
        <f t="shared" si="11"/>
        <v>Albers, P.W., 2011</v>
      </c>
      <c r="AJ499" s="125"/>
      <c r="AK499" s="145"/>
    </row>
    <row r="500" spans="1:37" s="19" customFormat="1" x14ac:dyDescent="0.3">
      <c r="A500" s="118" t="s">
        <v>113</v>
      </c>
      <c r="B500" s="118">
        <v>5</v>
      </c>
      <c r="C500" s="118">
        <v>5</v>
      </c>
      <c r="D500" s="118" t="s">
        <v>8</v>
      </c>
      <c r="E500" s="118" t="s">
        <v>63</v>
      </c>
      <c r="F500" s="118" t="s">
        <v>1210</v>
      </c>
      <c r="G500" s="118" t="s">
        <v>8</v>
      </c>
      <c r="H500" s="118" t="s">
        <v>8</v>
      </c>
      <c r="I500" s="118" t="s">
        <v>8</v>
      </c>
      <c r="J500" s="118" t="s">
        <v>8</v>
      </c>
      <c r="K500" s="118" t="s">
        <v>8</v>
      </c>
      <c r="L500" s="118" t="s">
        <v>8</v>
      </c>
      <c r="M500" s="118" t="s">
        <v>199</v>
      </c>
      <c r="N500" s="118" t="s">
        <v>9</v>
      </c>
      <c r="O500" s="118" t="s">
        <v>8</v>
      </c>
      <c r="P500" s="118" t="s">
        <v>8</v>
      </c>
      <c r="Q500" s="118" t="s">
        <v>1422</v>
      </c>
      <c r="R500" s="118">
        <v>2</v>
      </c>
      <c r="S500" s="118">
        <v>323</v>
      </c>
      <c r="T500" s="118" t="s">
        <v>29</v>
      </c>
      <c r="U500" s="123" t="s">
        <v>9</v>
      </c>
      <c r="V500" s="118" t="s">
        <v>9</v>
      </c>
      <c r="W500" s="118" t="s">
        <v>9</v>
      </c>
      <c r="X500" s="118" t="s">
        <v>9</v>
      </c>
      <c r="Y500" s="118" t="s">
        <v>9</v>
      </c>
      <c r="Z500" s="118" t="s">
        <v>9</v>
      </c>
      <c r="AA500" s="118">
        <v>24.8</v>
      </c>
      <c r="AB500" s="118">
        <v>4.7</v>
      </c>
      <c r="AC500" s="118" t="s">
        <v>8</v>
      </c>
      <c r="AD500" s="118">
        <v>2011</v>
      </c>
      <c r="AE500" s="118" t="s">
        <v>514</v>
      </c>
      <c r="AF500" s="118" t="s">
        <v>1209</v>
      </c>
      <c r="AG500" s="118" t="s">
        <v>357</v>
      </c>
      <c r="AH500" s="156" t="s">
        <v>230</v>
      </c>
      <c r="AI500" s="124" t="str">
        <f t="shared" si="11"/>
        <v>Albers, P.W., 2011</v>
      </c>
      <c r="AJ500" s="125"/>
      <c r="AK500" s="145"/>
    </row>
    <row r="501" spans="1:37" s="19" customFormat="1" x14ac:dyDescent="0.3">
      <c r="A501" s="118" t="s">
        <v>113</v>
      </c>
      <c r="B501" s="118">
        <v>5</v>
      </c>
      <c r="C501" s="118">
        <v>5</v>
      </c>
      <c r="D501" s="118" t="s">
        <v>8</v>
      </c>
      <c r="E501" s="118" t="s">
        <v>63</v>
      </c>
      <c r="F501" s="118" t="s">
        <v>1210</v>
      </c>
      <c r="G501" s="118" t="s">
        <v>8</v>
      </c>
      <c r="H501" s="118" t="s">
        <v>8</v>
      </c>
      <c r="I501" s="118" t="s">
        <v>8</v>
      </c>
      <c r="J501" s="118" t="s">
        <v>8</v>
      </c>
      <c r="K501" s="118" t="s">
        <v>8</v>
      </c>
      <c r="L501" s="118" t="s">
        <v>8</v>
      </c>
      <c r="M501" s="118" t="s">
        <v>199</v>
      </c>
      <c r="N501" s="118" t="s">
        <v>9</v>
      </c>
      <c r="O501" s="118" t="s">
        <v>8</v>
      </c>
      <c r="P501" s="118" t="s">
        <v>8</v>
      </c>
      <c r="Q501" s="118" t="s">
        <v>8</v>
      </c>
      <c r="R501" s="118" t="s">
        <v>8</v>
      </c>
      <c r="S501" s="118" t="s">
        <v>8</v>
      </c>
      <c r="T501" s="118" t="s">
        <v>29</v>
      </c>
      <c r="U501" s="123" t="s">
        <v>9</v>
      </c>
      <c r="V501" s="118" t="s">
        <v>9</v>
      </c>
      <c r="W501" s="118" t="s">
        <v>9</v>
      </c>
      <c r="X501" s="118" t="s">
        <v>9</v>
      </c>
      <c r="Y501" s="118" t="s">
        <v>9</v>
      </c>
      <c r="Z501" s="118" t="s">
        <v>9</v>
      </c>
      <c r="AA501" s="118">
        <v>21</v>
      </c>
      <c r="AB501" s="118">
        <v>2</v>
      </c>
      <c r="AC501" s="118" t="s">
        <v>8</v>
      </c>
      <c r="AD501" s="118">
        <v>2011</v>
      </c>
      <c r="AE501" s="118" t="s">
        <v>514</v>
      </c>
      <c r="AF501" s="118" t="s">
        <v>1209</v>
      </c>
      <c r="AG501" s="118" t="s">
        <v>357</v>
      </c>
      <c r="AH501" s="156" t="s">
        <v>230</v>
      </c>
      <c r="AI501" s="124" t="str">
        <f t="shared" si="11"/>
        <v>Albers, P.W., 2011</v>
      </c>
      <c r="AJ501" s="125"/>
      <c r="AK501" s="145"/>
    </row>
    <row r="502" spans="1:37" s="19" customFormat="1" x14ac:dyDescent="0.3">
      <c r="A502" s="118" t="s">
        <v>113</v>
      </c>
      <c r="B502" s="118">
        <v>5</v>
      </c>
      <c r="C502" s="118">
        <v>5</v>
      </c>
      <c r="D502" s="118" t="s">
        <v>8</v>
      </c>
      <c r="E502" s="118" t="s">
        <v>63</v>
      </c>
      <c r="F502" s="118" t="s">
        <v>1210</v>
      </c>
      <c r="G502" s="118" t="s">
        <v>8</v>
      </c>
      <c r="H502" s="118" t="s">
        <v>8</v>
      </c>
      <c r="I502" s="118" t="s">
        <v>8</v>
      </c>
      <c r="J502" s="118" t="s">
        <v>8</v>
      </c>
      <c r="K502" s="118" t="s">
        <v>8</v>
      </c>
      <c r="L502" s="118" t="s">
        <v>8</v>
      </c>
      <c r="M502" s="118" t="s">
        <v>199</v>
      </c>
      <c r="N502" s="118" t="s">
        <v>9</v>
      </c>
      <c r="O502" s="118" t="s">
        <v>8</v>
      </c>
      <c r="P502" s="118" t="s">
        <v>8</v>
      </c>
      <c r="Q502" s="118" t="s">
        <v>1422</v>
      </c>
      <c r="R502" s="118">
        <v>12</v>
      </c>
      <c r="S502" s="118">
        <v>373</v>
      </c>
      <c r="T502" s="118" t="s">
        <v>29</v>
      </c>
      <c r="U502" s="123" t="s">
        <v>9</v>
      </c>
      <c r="V502" s="118" t="s">
        <v>9</v>
      </c>
      <c r="W502" s="118" t="s">
        <v>9</v>
      </c>
      <c r="X502" s="118" t="s">
        <v>9</v>
      </c>
      <c r="Y502" s="118" t="s">
        <v>9</v>
      </c>
      <c r="Z502" s="118" t="s">
        <v>9</v>
      </c>
      <c r="AA502" s="118">
        <v>34.9</v>
      </c>
      <c r="AB502" s="118">
        <v>10.4</v>
      </c>
      <c r="AC502" s="118" t="s">
        <v>8</v>
      </c>
      <c r="AD502" s="118">
        <v>2011</v>
      </c>
      <c r="AE502" s="118" t="s">
        <v>514</v>
      </c>
      <c r="AF502" s="118" t="s">
        <v>1209</v>
      </c>
      <c r="AG502" s="118" t="s">
        <v>357</v>
      </c>
      <c r="AH502" s="156" t="s">
        <v>230</v>
      </c>
      <c r="AI502" s="124" t="str">
        <f t="shared" si="11"/>
        <v>Albers, P.W., 2011</v>
      </c>
      <c r="AJ502" s="125"/>
      <c r="AK502" s="145"/>
    </row>
    <row r="503" spans="1:37" s="19" customFormat="1" x14ac:dyDescent="0.3">
      <c r="A503" s="118" t="s">
        <v>14</v>
      </c>
      <c r="B503" s="118">
        <v>5</v>
      </c>
      <c r="C503" s="145" t="s">
        <v>9</v>
      </c>
      <c r="D503" s="145" t="s">
        <v>9</v>
      </c>
      <c r="E503" s="118" t="s">
        <v>63</v>
      </c>
      <c r="F503" s="118" t="s">
        <v>356</v>
      </c>
      <c r="G503" s="118" t="s">
        <v>8</v>
      </c>
      <c r="H503" s="118" t="s">
        <v>9</v>
      </c>
      <c r="I503" s="118" t="s">
        <v>9</v>
      </c>
      <c r="J503" s="118" t="s">
        <v>24</v>
      </c>
      <c r="K503" s="118" t="s">
        <v>56</v>
      </c>
      <c r="L503" s="118" t="s">
        <v>9</v>
      </c>
      <c r="M503" s="118" t="s">
        <v>199</v>
      </c>
      <c r="N503" s="118" t="s">
        <v>9</v>
      </c>
      <c r="O503" s="118">
        <v>5</v>
      </c>
      <c r="P503" s="118">
        <f>250+273</f>
        <v>523</v>
      </c>
      <c r="Q503" s="118" t="s">
        <v>1422</v>
      </c>
      <c r="R503" s="118">
        <v>6</v>
      </c>
      <c r="S503" s="118">
        <f>120+273</f>
        <v>393</v>
      </c>
      <c r="T503" s="118" t="s">
        <v>29</v>
      </c>
      <c r="U503" s="123" t="s">
        <v>9</v>
      </c>
      <c r="V503" s="118" t="s">
        <v>9</v>
      </c>
      <c r="W503" s="118" t="s">
        <v>9</v>
      </c>
      <c r="X503" s="118" t="s">
        <v>9</v>
      </c>
      <c r="Y503" s="118">
        <v>202</v>
      </c>
      <c r="Z503" s="118" t="s">
        <v>9</v>
      </c>
      <c r="AA503" s="118">
        <v>178</v>
      </c>
      <c r="AB503" s="118" t="s">
        <v>9</v>
      </c>
      <c r="AC503" s="118" t="s">
        <v>355</v>
      </c>
      <c r="AD503" s="118">
        <v>2011</v>
      </c>
      <c r="AE503" s="118" t="s">
        <v>1789</v>
      </c>
      <c r="AF503" s="118" t="s">
        <v>183</v>
      </c>
      <c r="AG503" s="118" t="s">
        <v>354</v>
      </c>
      <c r="AH503" s="118" t="s">
        <v>45</v>
      </c>
      <c r="AI503" s="124" t="str">
        <f t="shared" si="11"/>
        <v>Park, H.W., 2011</v>
      </c>
      <c r="AJ503" s="125"/>
      <c r="AK503" s="145"/>
    </row>
    <row r="504" spans="1:37" s="19" customFormat="1" x14ac:dyDescent="0.3">
      <c r="A504" s="118" t="s">
        <v>14</v>
      </c>
      <c r="B504" s="118">
        <v>5</v>
      </c>
      <c r="C504" s="145" t="s">
        <v>9</v>
      </c>
      <c r="D504" s="145" t="s">
        <v>9</v>
      </c>
      <c r="E504" s="118" t="s">
        <v>63</v>
      </c>
      <c r="F504" s="118" t="s">
        <v>356</v>
      </c>
      <c r="G504" s="118" t="s">
        <v>1211</v>
      </c>
      <c r="H504" s="118" t="s">
        <v>9</v>
      </c>
      <c r="I504" s="118" t="s">
        <v>9</v>
      </c>
      <c r="J504" s="118" t="s">
        <v>24</v>
      </c>
      <c r="K504" s="118" t="s">
        <v>56</v>
      </c>
      <c r="L504" s="118" t="s">
        <v>9</v>
      </c>
      <c r="M504" s="118" t="s">
        <v>199</v>
      </c>
      <c r="N504" s="118" t="s">
        <v>9</v>
      </c>
      <c r="O504" s="118">
        <v>5</v>
      </c>
      <c r="P504" s="118">
        <f>250+273</f>
        <v>523</v>
      </c>
      <c r="Q504" s="118" t="s">
        <v>1422</v>
      </c>
      <c r="R504" s="118">
        <v>6</v>
      </c>
      <c r="S504" s="118">
        <f>120+273</f>
        <v>393</v>
      </c>
      <c r="T504" s="118" t="s">
        <v>29</v>
      </c>
      <c r="U504" s="123" t="s">
        <v>9</v>
      </c>
      <c r="V504" s="118" t="s">
        <v>9</v>
      </c>
      <c r="W504" s="118" t="s">
        <v>9</v>
      </c>
      <c r="X504" s="118" t="s">
        <v>9</v>
      </c>
      <c r="Y504" s="118">
        <v>197</v>
      </c>
      <c r="Z504" s="118" t="s">
        <v>9</v>
      </c>
      <c r="AA504" s="118">
        <v>169</v>
      </c>
      <c r="AB504" s="118" t="s">
        <v>9</v>
      </c>
      <c r="AC504" s="118" t="s">
        <v>355</v>
      </c>
      <c r="AD504" s="118">
        <v>2011</v>
      </c>
      <c r="AE504" s="118" t="s">
        <v>1789</v>
      </c>
      <c r="AF504" s="118" t="s">
        <v>183</v>
      </c>
      <c r="AG504" s="118" t="s">
        <v>354</v>
      </c>
      <c r="AH504" s="118" t="s">
        <v>45</v>
      </c>
      <c r="AI504" s="124" t="str">
        <f t="shared" si="11"/>
        <v>Park, H.W., 2011</v>
      </c>
      <c r="AJ504" s="125"/>
      <c r="AK504" s="145"/>
    </row>
    <row r="505" spans="1:37" s="19" customFormat="1" x14ac:dyDescent="0.3">
      <c r="A505" s="118" t="s">
        <v>14</v>
      </c>
      <c r="B505" s="118">
        <v>5</v>
      </c>
      <c r="C505" s="145" t="s">
        <v>9</v>
      </c>
      <c r="D505" s="145" t="s">
        <v>9</v>
      </c>
      <c r="E505" s="118" t="s">
        <v>63</v>
      </c>
      <c r="F505" s="118" t="s">
        <v>356</v>
      </c>
      <c r="G505" s="118" t="s">
        <v>1212</v>
      </c>
      <c r="H505" s="118" t="s">
        <v>9</v>
      </c>
      <c r="I505" s="118" t="s">
        <v>9</v>
      </c>
      <c r="J505" s="118" t="s">
        <v>24</v>
      </c>
      <c r="K505" s="118" t="s">
        <v>56</v>
      </c>
      <c r="L505" s="118" t="s">
        <v>9</v>
      </c>
      <c r="M505" s="118" t="s">
        <v>199</v>
      </c>
      <c r="N505" s="118" t="s">
        <v>9</v>
      </c>
      <c r="O505" s="118">
        <v>5</v>
      </c>
      <c r="P505" s="118">
        <f>250+273</f>
        <v>523</v>
      </c>
      <c r="Q505" s="118" t="s">
        <v>1422</v>
      </c>
      <c r="R505" s="118">
        <v>6</v>
      </c>
      <c r="S505" s="118">
        <f>120+273</f>
        <v>393</v>
      </c>
      <c r="T505" s="118" t="s">
        <v>29</v>
      </c>
      <c r="U505" s="123" t="s">
        <v>9</v>
      </c>
      <c r="V505" s="118" t="s">
        <v>9</v>
      </c>
      <c r="W505" s="118" t="s">
        <v>9</v>
      </c>
      <c r="X505" s="118" t="s">
        <v>9</v>
      </c>
      <c r="Y505" s="118">
        <v>115</v>
      </c>
      <c r="Z505" s="118" t="s">
        <v>9</v>
      </c>
      <c r="AA505" s="118">
        <v>94</v>
      </c>
      <c r="AB505" s="118" t="s">
        <v>9</v>
      </c>
      <c r="AC505" s="118" t="s">
        <v>355</v>
      </c>
      <c r="AD505" s="118">
        <v>2011</v>
      </c>
      <c r="AE505" s="118" t="s">
        <v>1789</v>
      </c>
      <c r="AF505" s="118" t="s">
        <v>183</v>
      </c>
      <c r="AG505" s="118" t="s">
        <v>354</v>
      </c>
      <c r="AH505" s="118" t="s">
        <v>45</v>
      </c>
      <c r="AI505" s="124" t="str">
        <f t="shared" si="11"/>
        <v>Park, H.W., 2011</v>
      </c>
      <c r="AJ505" s="125"/>
      <c r="AK505" s="145"/>
    </row>
    <row r="506" spans="1:37" s="19" customFormat="1" x14ac:dyDescent="0.3">
      <c r="A506" s="118" t="s">
        <v>14</v>
      </c>
      <c r="B506" s="118">
        <v>5</v>
      </c>
      <c r="C506" s="145" t="s">
        <v>9</v>
      </c>
      <c r="D506" s="145" t="s">
        <v>9</v>
      </c>
      <c r="E506" s="118" t="s">
        <v>63</v>
      </c>
      <c r="F506" s="118" t="s">
        <v>356</v>
      </c>
      <c r="G506" s="118" t="s">
        <v>1213</v>
      </c>
      <c r="H506" s="118" t="s">
        <v>9</v>
      </c>
      <c r="I506" s="118" t="s">
        <v>9</v>
      </c>
      <c r="J506" s="118" t="s">
        <v>24</v>
      </c>
      <c r="K506" s="118" t="s">
        <v>56</v>
      </c>
      <c r="L506" s="118" t="s">
        <v>9</v>
      </c>
      <c r="M506" s="118" t="s">
        <v>199</v>
      </c>
      <c r="N506" s="118" t="s">
        <v>9</v>
      </c>
      <c r="O506" s="118">
        <v>5</v>
      </c>
      <c r="P506" s="118">
        <f>250+273</f>
        <v>523</v>
      </c>
      <c r="Q506" s="118" t="s">
        <v>1422</v>
      </c>
      <c r="R506" s="118">
        <v>6</v>
      </c>
      <c r="S506" s="118">
        <f>120+273</f>
        <v>393</v>
      </c>
      <c r="T506" s="118" t="s">
        <v>29</v>
      </c>
      <c r="U506" s="123" t="s">
        <v>9</v>
      </c>
      <c r="V506" s="118" t="s">
        <v>9</v>
      </c>
      <c r="W506" s="118" t="s">
        <v>9</v>
      </c>
      <c r="X506" s="118" t="s">
        <v>9</v>
      </c>
      <c r="Y506" s="118">
        <v>148</v>
      </c>
      <c r="Z506" s="118" t="s">
        <v>9</v>
      </c>
      <c r="AA506" s="118">
        <v>134</v>
      </c>
      <c r="AB506" s="118" t="s">
        <v>9</v>
      </c>
      <c r="AC506" s="118" t="s">
        <v>355</v>
      </c>
      <c r="AD506" s="118">
        <v>2011</v>
      </c>
      <c r="AE506" s="118" t="s">
        <v>1789</v>
      </c>
      <c r="AF506" s="118" t="s">
        <v>183</v>
      </c>
      <c r="AG506" s="118" t="s">
        <v>354</v>
      </c>
      <c r="AH506" s="118" t="s">
        <v>45</v>
      </c>
      <c r="AI506" s="124" t="str">
        <f t="shared" si="11"/>
        <v>Park, H.W., 2011</v>
      </c>
      <c r="AJ506" s="125"/>
      <c r="AK506" s="145"/>
    </row>
    <row r="507" spans="1:37" s="19" customFormat="1" x14ac:dyDescent="0.3">
      <c r="A507" s="118" t="s">
        <v>14</v>
      </c>
      <c r="B507" s="118">
        <v>5</v>
      </c>
      <c r="C507" s="145" t="s">
        <v>9</v>
      </c>
      <c r="D507" s="145" t="s">
        <v>9</v>
      </c>
      <c r="E507" s="118" t="s">
        <v>63</v>
      </c>
      <c r="F507" s="118" t="s">
        <v>356</v>
      </c>
      <c r="G507" s="118" t="s">
        <v>1214</v>
      </c>
      <c r="H507" s="118" t="s">
        <v>9</v>
      </c>
      <c r="I507" s="118" t="s">
        <v>9</v>
      </c>
      <c r="J507" s="118" t="s">
        <v>24</v>
      </c>
      <c r="K507" s="118" t="s">
        <v>56</v>
      </c>
      <c r="L507" s="118" t="s">
        <v>9</v>
      </c>
      <c r="M507" s="118" t="s">
        <v>199</v>
      </c>
      <c r="N507" s="118" t="s">
        <v>9</v>
      </c>
      <c r="O507" s="118">
        <v>5</v>
      </c>
      <c r="P507" s="118">
        <f>250+273</f>
        <v>523</v>
      </c>
      <c r="Q507" s="118" t="s">
        <v>1422</v>
      </c>
      <c r="R507" s="118">
        <v>6</v>
      </c>
      <c r="S507" s="118">
        <f>120+273</f>
        <v>393</v>
      </c>
      <c r="T507" s="118" t="s">
        <v>29</v>
      </c>
      <c r="U507" s="123" t="s">
        <v>9</v>
      </c>
      <c r="V507" s="118" t="s">
        <v>9</v>
      </c>
      <c r="W507" s="118" t="s">
        <v>9</v>
      </c>
      <c r="X507" s="118" t="s">
        <v>9</v>
      </c>
      <c r="Y507" s="118">
        <v>182</v>
      </c>
      <c r="Z507" s="118" t="s">
        <v>9</v>
      </c>
      <c r="AA507" s="118">
        <v>161</v>
      </c>
      <c r="AB507" s="118" t="s">
        <v>9</v>
      </c>
      <c r="AC507" s="118" t="s">
        <v>355</v>
      </c>
      <c r="AD507" s="118">
        <v>2011</v>
      </c>
      <c r="AE507" s="118" t="s">
        <v>1789</v>
      </c>
      <c r="AF507" s="118" t="s">
        <v>183</v>
      </c>
      <c r="AG507" s="118" t="s">
        <v>354</v>
      </c>
      <c r="AH507" s="118" t="s">
        <v>45</v>
      </c>
      <c r="AI507" s="124" t="str">
        <f t="shared" si="11"/>
        <v>Park, H.W., 2011</v>
      </c>
      <c r="AJ507" s="125"/>
      <c r="AK507" s="145"/>
    </row>
    <row r="508" spans="1:37" s="19" customFormat="1" x14ac:dyDescent="0.3">
      <c r="A508" s="118" t="s">
        <v>14</v>
      </c>
      <c r="B508" s="118">
        <v>2</v>
      </c>
      <c r="C508" s="145" t="s">
        <v>9</v>
      </c>
      <c r="D508" s="118">
        <v>1326</v>
      </c>
      <c r="E508" s="118" t="s">
        <v>63</v>
      </c>
      <c r="F508" s="118" t="s">
        <v>1216</v>
      </c>
      <c r="G508" s="118" t="s">
        <v>1217</v>
      </c>
      <c r="H508" s="118" t="s">
        <v>9</v>
      </c>
      <c r="I508" s="118" t="s">
        <v>9</v>
      </c>
      <c r="J508" s="118" t="s">
        <v>10</v>
      </c>
      <c r="K508" s="118" t="s">
        <v>56</v>
      </c>
      <c r="L508" s="118" t="s">
        <v>9</v>
      </c>
      <c r="M508" s="118" t="s">
        <v>199</v>
      </c>
      <c r="N508" s="118">
        <v>11.5</v>
      </c>
      <c r="O508" s="118">
        <v>2</v>
      </c>
      <c r="P508" s="118">
        <v>573</v>
      </c>
      <c r="Q508" s="118" t="s">
        <v>1422</v>
      </c>
      <c r="R508" s="118">
        <v>2</v>
      </c>
      <c r="S508" s="118">
        <v>623</v>
      </c>
      <c r="T508" s="118" t="s">
        <v>305</v>
      </c>
      <c r="U508" s="123">
        <v>39</v>
      </c>
      <c r="V508" s="118" t="s">
        <v>9</v>
      </c>
      <c r="W508" s="118">
        <v>28</v>
      </c>
      <c r="X508" s="118" t="s">
        <v>9</v>
      </c>
      <c r="Y508" s="118" t="s">
        <v>9</v>
      </c>
      <c r="Z508" s="118" t="s">
        <v>9</v>
      </c>
      <c r="AA508" s="118">
        <v>34</v>
      </c>
      <c r="AB508" s="118">
        <v>18</v>
      </c>
      <c r="AC508" s="118" t="s">
        <v>352</v>
      </c>
      <c r="AD508" s="118">
        <v>2011</v>
      </c>
      <c r="AE508" s="118" t="s">
        <v>1898</v>
      </c>
      <c r="AF508" s="118" t="s">
        <v>1215</v>
      </c>
      <c r="AG508" s="118" t="s">
        <v>351</v>
      </c>
      <c r="AH508" s="118" t="s">
        <v>45</v>
      </c>
      <c r="AI508" s="124" t="str">
        <f t="shared" si="11"/>
        <v>Trawczyński, J., 2011</v>
      </c>
      <c r="AJ508" s="145" t="s">
        <v>350</v>
      </c>
      <c r="AK508" s="145"/>
    </row>
    <row r="509" spans="1:37" s="19" customFormat="1" x14ac:dyDescent="0.3">
      <c r="A509" s="118" t="s">
        <v>1954</v>
      </c>
      <c r="B509" s="118">
        <v>5</v>
      </c>
      <c r="C509" s="145" t="s">
        <v>9</v>
      </c>
      <c r="D509" s="118">
        <v>1217</v>
      </c>
      <c r="E509" s="118" t="s">
        <v>63</v>
      </c>
      <c r="F509" s="118" t="s">
        <v>1218</v>
      </c>
      <c r="G509" s="118" t="s">
        <v>8</v>
      </c>
      <c r="H509" s="118" t="s">
        <v>9</v>
      </c>
      <c r="I509" s="118" t="s">
        <v>9</v>
      </c>
      <c r="J509" s="118" t="s">
        <v>10</v>
      </c>
      <c r="K509" s="118" t="s">
        <v>1449</v>
      </c>
      <c r="L509" s="151">
        <v>12</v>
      </c>
      <c r="M509" s="118" t="s">
        <v>89</v>
      </c>
      <c r="N509" s="118" t="s">
        <v>9</v>
      </c>
      <c r="O509" s="118" t="s">
        <v>9</v>
      </c>
      <c r="P509" s="118" t="s">
        <v>9</v>
      </c>
      <c r="Q509" s="118" t="s">
        <v>1425</v>
      </c>
      <c r="R509" s="118" t="s">
        <v>9</v>
      </c>
      <c r="S509" s="118">
        <v>298</v>
      </c>
      <c r="T509" s="118" t="s">
        <v>17</v>
      </c>
      <c r="U509" s="123">
        <v>44.3</v>
      </c>
      <c r="V509" s="118" t="s">
        <v>9</v>
      </c>
      <c r="W509" s="118">
        <v>25</v>
      </c>
      <c r="X509" s="118" t="s">
        <v>9</v>
      </c>
      <c r="Y509" s="118" t="s">
        <v>9</v>
      </c>
      <c r="Z509" s="118" t="s">
        <v>9</v>
      </c>
      <c r="AA509" s="118" t="s">
        <v>9</v>
      </c>
      <c r="AB509" s="118" t="s">
        <v>9</v>
      </c>
      <c r="AC509" s="118" t="s">
        <v>1895</v>
      </c>
      <c r="AD509" s="118">
        <v>2011</v>
      </c>
      <c r="AE509" s="118" t="s">
        <v>1790</v>
      </c>
      <c r="AF509" s="118" t="s">
        <v>11</v>
      </c>
      <c r="AG509" s="118" t="s">
        <v>347</v>
      </c>
      <c r="AH509" s="118" t="s">
        <v>519</v>
      </c>
      <c r="AI509" s="124" t="str">
        <f t="shared" si="11"/>
        <v>Chen, H., 2011</v>
      </c>
      <c r="AJ509" s="125"/>
      <c r="AK509" s="145"/>
    </row>
    <row r="510" spans="1:37" s="19" customFormat="1" x14ac:dyDescent="0.3">
      <c r="A510" s="118" t="s">
        <v>1954</v>
      </c>
      <c r="B510" s="118">
        <v>5</v>
      </c>
      <c r="C510" s="145" t="s">
        <v>9</v>
      </c>
      <c r="D510" s="118">
        <v>1532</v>
      </c>
      <c r="E510" s="118" t="s">
        <v>63</v>
      </c>
      <c r="F510" s="118" t="s">
        <v>349</v>
      </c>
      <c r="G510" s="118" t="s">
        <v>8</v>
      </c>
      <c r="H510" s="118" t="s">
        <v>9</v>
      </c>
      <c r="I510" s="118" t="s">
        <v>9</v>
      </c>
      <c r="J510" s="118" t="s">
        <v>10</v>
      </c>
      <c r="K510" s="118" t="s">
        <v>1449</v>
      </c>
      <c r="L510" s="151">
        <v>12</v>
      </c>
      <c r="M510" s="118" t="s">
        <v>89</v>
      </c>
      <c r="N510" s="118" t="s">
        <v>9</v>
      </c>
      <c r="O510" s="118" t="s">
        <v>9</v>
      </c>
      <c r="P510" s="118" t="s">
        <v>9</v>
      </c>
      <c r="Q510" s="118" t="s">
        <v>1425</v>
      </c>
      <c r="R510" s="118" t="s">
        <v>9</v>
      </c>
      <c r="S510" s="118">
        <v>298</v>
      </c>
      <c r="T510" s="118" t="s">
        <v>17</v>
      </c>
      <c r="U510" s="123">
        <v>18.600000000000001</v>
      </c>
      <c r="V510" s="118" t="s">
        <v>9</v>
      </c>
      <c r="W510" s="118">
        <v>60</v>
      </c>
      <c r="X510" s="118" t="s">
        <v>9</v>
      </c>
      <c r="Y510" s="118" t="s">
        <v>9</v>
      </c>
      <c r="Z510" s="118" t="s">
        <v>9</v>
      </c>
      <c r="AA510" s="118" t="s">
        <v>9</v>
      </c>
      <c r="AB510" s="118" t="s">
        <v>9</v>
      </c>
      <c r="AC510" s="118" t="s">
        <v>1895</v>
      </c>
      <c r="AD510" s="118">
        <v>2011</v>
      </c>
      <c r="AE510" s="118" t="s">
        <v>1790</v>
      </c>
      <c r="AF510" s="118" t="s">
        <v>11</v>
      </c>
      <c r="AG510" s="118" t="s">
        <v>347</v>
      </c>
      <c r="AH510" s="118" t="s">
        <v>519</v>
      </c>
      <c r="AI510" s="124" t="str">
        <f t="shared" si="11"/>
        <v>Chen, H., 2011</v>
      </c>
      <c r="AJ510" s="125"/>
      <c r="AK510" s="145"/>
    </row>
    <row r="511" spans="1:37" s="19" customFormat="1" x14ac:dyDescent="0.3">
      <c r="A511" s="118" t="s">
        <v>1954</v>
      </c>
      <c r="B511" s="118">
        <v>5</v>
      </c>
      <c r="C511" s="145" t="s">
        <v>9</v>
      </c>
      <c r="D511" s="118">
        <v>1644</v>
      </c>
      <c r="E511" s="118" t="s">
        <v>63</v>
      </c>
      <c r="F511" s="118" t="s">
        <v>348</v>
      </c>
      <c r="G511" s="118" t="s">
        <v>8</v>
      </c>
      <c r="H511" s="118" t="s">
        <v>9</v>
      </c>
      <c r="I511" s="118" t="s">
        <v>9</v>
      </c>
      <c r="J511" s="118" t="s">
        <v>10</v>
      </c>
      <c r="K511" s="118" t="s">
        <v>1449</v>
      </c>
      <c r="L511" s="151">
        <v>12</v>
      </c>
      <c r="M511" s="118" t="s">
        <v>89</v>
      </c>
      <c r="N511" s="118" t="s">
        <v>9</v>
      </c>
      <c r="O511" s="118" t="s">
        <v>9</v>
      </c>
      <c r="P511" s="118" t="s">
        <v>9</v>
      </c>
      <c r="Q511" s="118" t="s">
        <v>1425</v>
      </c>
      <c r="R511" s="118" t="s">
        <v>9</v>
      </c>
      <c r="S511" s="118">
        <v>298</v>
      </c>
      <c r="T511" s="118" t="s">
        <v>17</v>
      </c>
      <c r="U511" s="123">
        <v>27.7</v>
      </c>
      <c r="V511" s="118" t="s">
        <v>9</v>
      </c>
      <c r="W511" s="118">
        <v>41</v>
      </c>
      <c r="X511" s="118" t="s">
        <v>9</v>
      </c>
      <c r="Y511" s="118" t="s">
        <v>9</v>
      </c>
      <c r="Z511" s="118" t="s">
        <v>9</v>
      </c>
      <c r="AA511" s="118" t="s">
        <v>9</v>
      </c>
      <c r="AB511" s="118" t="s">
        <v>9</v>
      </c>
      <c r="AC511" s="118" t="s">
        <v>1895</v>
      </c>
      <c r="AD511" s="118">
        <v>2011</v>
      </c>
      <c r="AE511" s="118" t="s">
        <v>1790</v>
      </c>
      <c r="AF511" s="118" t="s">
        <v>11</v>
      </c>
      <c r="AG511" s="118" t="s">
        <v>347</v>
      </c>
      <c r="AH511" s="118" t="s">
        <v>519</v>
      </c>
      <c r="AI511" s="124" t="str">
        <f t="shared" si="11"/>
        <v>Chen, H., 2011</v>
      </c>
      <c r="AJ511" s="125"/>
      <c r="AK511" s="145"/>
    </row>
    <row r="512" spans="1:37" s="19" customFormat="1" x14ac:dyDescent="0.3">
      <c r="A512" s="118" t="s">
        <v>1954</v>
      </c>
      <c r="B512" s="118">
        <v>5</v>
      </c>
      <c r="C512" s="145" t="s">
        <v>9</v>
      </c>
      <c r="D512" s="118">
        <v>1441</v>
      </c>
      <c r="E512" s="118" t="s">
        <v>63</v>
      </c>
      <c r="F512" s="118" t="s">
        <v>348</v>
      </c>
      <c r="G512" s="118" t="s">
        <v>241</v>
      </c>
      <c r="H512" s="118" t="s">
        <v>9</v>
      </c>
      <c r="I512" s="118" t="s">
        <v>9</v>
      </c>
      <c r="J512" s="118" t="s">
        <v>10</v>
      </c>
      <c r="K512" s="118" t="s">
        <v>1449</v>
      </c>
      <c r="L512" s="151">
        <v>12</v>
      </c>
      <c r="M512" s="118" t="s">
        <v>89</v>
      </c>
      <c r="N512" s="118" t="s">
        <v>9</v>
      </c>
      <c r="O512" s="118" t="s">
        <v>9</v>
      </c>
      <c r="P512" s="118" t="s">
        <v>9</v>
      </c>
      <c r="Q512" s="118" t="s">
        <v>1425</v>
      </c>
      <c r="R512" s="118" t="s">
        <v>9</v>
      </c>
      <c r="S512" s="118">
        <v>298</v>
      </c>
      <c r="T512" s="118" t="s">
        <v>17</v>
      </c>
      <c r="U512" s="123">
        <v>43.1</v>
      </c>
      <c r="V512" s="118" t="s">
        <v>9</v>
      </c>
      <c r="W512" s="118">
        <v>26</v>
      </c>
      <c r="X512" s="118" t="s">
        <v>9</v>
      </c>
      <c r="Y512" s="118" t="s">
        <v>9</v>
      </c>
      <c r="Z512" s="118" t="s">
        <v>9</v>
      </c>
      <c r="AA512" s="118" t="s">
        <v>9</v>
      </c>
      <c r="AB512" s="118" t="s">
        <v>9</v>
      </c>
      <c r="AC512" s="118" t="s">
        <v>1895</v>
      </c>
      <c r="AD512" s="118">
        <v>2011</v>
      </c>
      <c r="AE512" s="118" t="s">
        <v>1790</v>
      </c>
      <c r="AF512" s="118" t="s">
        <v>11</v>
      </c>
      <c r="AG512" s="118" t="s">
        <v>347</v>
      </c>
      <c r="AH512" s="118" t="s">
        <v>519</v>
      </c>
      <c r="AI512" s="124" t="str">
        <f t="shared" si="11"/>
        <v>Chen, H., 2011</v>
      </c>
      <c r="AJ512" s="125"/>
      <c r="AK512" s="145"/>
    </row>
    <row r="513" spans="1:37" s="19" customFormat="1" x14ac:dyDescent="0.3">
      <c r="A513" s="46" t="s">
        <v>6</v>
      </c>
      <c r="B513" s="118" t="s">
        <v>9</v>
      </c>
      <c r="C513" s="118">
        <v>0.74</v>
      </c>
      <c r="D513" s="118">
        <v>125</v>
      </c>
      <c r="E513" s="118" t="s">
        <v>1414</v>
      </c>
      <c r="F513" s="118" t="s">
        <v>1219</v>
      </c>
      <c r="G513" s="118" t="s">
        <v>9</v>
      </c>
      <c r="H513" s="118" t="s">
        <v>9</v>
      </c>
      <c r="I513" s="118" t="s">
        <v>9</v>
      </c>
      <c r="J513" s="118" t="s">
        <v>10</v>
      </c>
      <c r="K513" s="118" t="s">
        <v>56</v>
      </c>
      <c r="L513" s="118" t="s">
        <v>9</v>
      </c>
      <c r="M513" s="118" t="s">
        <v>199</v>
      </c>
      <c r="N513" s="127">
        <v>8.5</v>
      </c>
      <c r="O513" s="118">
        <v>5</v>
      </c>
      <c r="P513" s="118">
        <f>450+273</f>
        <v>723</v>
      </c>
      <c r="Q513" s="118" t="s">
        <v>1422</v>
      </c>
      <c r="R513" s="118">
        <v>1</v>
      </c>
      <c r="S513" s="118">
        <v>573</v>
      </c>
      <c r="T513" s="118" t="s">
        <v>305</v>
      </c>
      <c r="U513" s="123">
        <v>54</v>
      </c>
      <c r="V513" s="118" t="s">
        <v>9</v>
      </c>
      <c r="W513" s="118">
        <v>20</v>
      </c>
      <c r="X513" s="118" t="s">
        <v>9</v>
      </c>
      <c r="Y513" s="118" t="s">
        <v>9</v>
      </c>
      <c r="Z513" s="118" t="s">
        <v>9</v>
      </c>
      <c r="AA513" s="118">
        <v>23</v>
      </c>
      <c r="AB513" s="118" t="s">
        <v>9</v>
      </c>
      <c r="AC513" s="118" t="s">
        <v>403</v>
      </c>
      <c r="AD513" s="118">
        <v>2011</v>
      </c>
      <c r="AE513" s="118" t="s">
        <v>1791</v>
      </c>
      <c r="AF513" s="118" t="s">
        <v>346</v>
      </c>
      <c r="AG513" s="118" t="s">
        <v>345</v>
      </c>
      <c r="AH513" s="118" t="s">
        <v>76</v>
      </c>
      <c r="AI513" s="124" t="str">
        <f t="shared" si="11"/>
        <v>McArdle, S., 2011</v>
      </c>
      <c r="AJ513" s="125"/>
      <c r="AK513" s="145" t="s">
        <v>827</v>
      </c>
    </row>
    <row r="514" spans="1:37" s="19" customFormat="1" x14ac:dyDescent="0.3">
      <c r="A514" s="46" t="s">
        <v>6</v>
      </c>
      <c r="B514" s="118" t="s">
        <v>9</v>
      </c>
      <c r="C514" s="118">
        <v>1.45</v>
      </c>
      <c r="D514" s="118">
        <v>62</v>
      </c>
      <c r="E514" s="46" t="s">
        <v>15</v>
      </c>
      <c r="F514" s="118" t="s">
        <v>1200</v>
      </c>
      <c r="G514" s="118" t="s">
        <v>9</v>
      </c>
      <c r="H514" s="118" t="s">
        <v>9</v>
      </c>
      <c r="I514" s="118" t="s">
        <v>9</v>
      </c>
      <c r="J514" s="118" t="s">
        <v>10</v>
      </c>
      <c r="K514" s="118" t="s">
        <v>56</v>
      </c>
      <c r="L514" s="118" t="s">
        <v>9</v>
      </c>
      <c r="M514" s="118" t="s">
        <v>199</v>
      </c>
      <c r="N514" s="127">
        <v>6.1</v>
      </c>
      <c r="O514" s="118">
        <v>5</v>
      </c>
      <c r="P514" s="118">
        <f>450+273</f>
        <v>723</v>
      </c>
      <c r="Q514" s="118" t="s">
        <v>1422</v>
      </c>
      <c r="R514" s="118">
        <v>1</v>
      </c>
      <c r="S514" s="118">
        <v>573</v>
      </c>
      <c r="T514" s="118" t="s">
        <v>305</v>
      </c>
      <c r="U514" s="123">
        <v>10.1</v>
      </c>
      <c r="V514" s="118" t="s">
        <v>9</v>
      </c>
      <c r="W514" s="118">
        <v>113</v>
      </c>
      <c r="X514" s="118" t="s">
        <v>9</v>
      </c>
      <c r="Y514" s="118" t="s">
        <v>9</v>
      </c>
      <c r="Z514" s="118" t="s">
        <v>9</v>
      </c>
      <c r="AA514" s="118">
        <v>122</v>
      </c>
      <c r="AB514" s="118" t="s">
        <v>9</v>
      </c>
      <c r="AC514" s="118" t="s">
        <v>403</v>
      </c>
      <c r="AD514" s="118">
        <v>2011</v>
      </c>
      <c r="AE514" s="118" t="s">
        <v>1791</v>
      </c>
      <c r="AF514" s="118" t="s">
        <v>346</v>
      </c>
      <c r="AG514" s="118" t="s">
        <v>345</v>
      </c>
      <c r="AH514" s="118" t="s">
        <v>76</v>
      </c>
      <c r="AI514" s="124" t="str">
        <f t="shared" ref="AI514:AI577" si="13">AE514&amp;", "&amp;AD514</f>
        <v>McArdle, S., 2011</v>
      </c>
      <c r="AJ514" s="125"/>
      <c r="AK514" s="145" t="s">
        <v>817</v>
      </c>
    </row>
    <row r="515" spans="1:37" s="19" customFormat="1" x14ac:dyDescent="0.3">
      <c r="A515" s="46" t="s">
        <v>6</v>
      </c>
      <c r="B515" s="118" t="s">
        <v>9</v>
      </c>
      <c r="C515" s="118">
        <v>1.28</v>
      </c>
      <c r="D515" s="118">
        <v>47</v>
      </c>
      <c r="E515" s="118" t="s">
        <v>37</v>
      </c>
      <c r="F515" s="118" t="s">
        <v>1200</v>
      </c>
      <c r="G515" s="118" t="s">
        <v>9</v>
      </c>
      <c r="H515" s="118" t="s">
        <v>9</v>
      </c>
      <c r="I515" s="118" t="s">
        <v>9</v>
      </c>
      <c r="J515" s="118" t="s">
        <v>10</v>
      </c>
      <c r="K515" s="118" t="s">
        <v>56</v>
      </c>
      <c r="L515" s="118" t="s">
        <v>9</v>
      </c>
      <c r="M515" s="118" t="s">
        <v>199</v>
      </c>
      <c r="N515" s="127">
        <v>6</v>
      </c>
      <c r="O515" s="118">
        <v>5</v>
      </c>
      <c r="P515" s="118">
        <f>450+273</f>
        <v>723</v>
      </c>
      <c r="Q515" s="118" t="s">
        <v>1422</v>
      </c>
      <c r="R515" s="118">
        <v>1</v>
      </c>
      <c r="S515" s="118">
        <v>573</v>
      </c>
      <c r="T515" s="118" t="s">
        <v>305</v>
      </c>
      <c r="U515" s="123">
        <v>8.4</v>
      </c>
      <c r="V515" s="118" t="s">
        <v>9</v>
      </c>
      <c r="W515" s="118">
        <v>134</v>
      </c>
      <c r="X515" s="118" t="s">
        <v>9</v>
      </c>
      <c r="Y515" s="118" t="s">
        <v>9</v>
      </c>
      <c r="Z515" s="118" t="s">
        <v>9</v>
      </c>
      <c r="AA515" s="118">
        <v>164</v>
      </c>
      <c r="AB515" s="118" t="s">
        <v>9</v>
      </c>
      <c r="AC515" s="118" t="s">
        <v>403</v>
      </c>
      <c r="AD515" s="118">
        <v>2011</v>
      </c>
      <c r="AE515" s="118" t="s">
        <v>1791</v>
      </c>
      <c r="AF515" s="118" t="s">
        <v>346</v>
      </c>
      <c r="AG515" s="118" t="s">
        <v>345</v>
      </c>
      <c r="AH515" s="118" t="s">
        <v>76</v>
      </c>
      <c r="AI515" s="124" t="str">
        <f t="shared" si="13"/>
        <v>McArdle, S., 2011</v>
      </c>
      <c r="AJ515" s="125"/>
      <c r="AK515" s="145" t="s">
        <v>1142</v>
      </c>
    </row>
    <row r="516" spans="1:37" s="19" customFormat="1" x14ac:dyDescent="0.3">
      <c r="A516" s="118" t="s">
        <v>1954</v>
      </c>
      <c r="B516" s="118">
        <v>20</v>
      </c>
      <c r="C516" s="145" t="s">
        <v>9</v>
      </c>
      <c r="D516" s="118" t="s">
        <v>9</v>
      </c>
      <c r="E516" s="118" t="s">
        <v>63</v>
      </c>
      <c r="F516" s="118" t="s">
        <v>344</v>
      </c>
      <c r="G516" s="118" t="s">
        <v>2179</v>
      </c>
      <c r="H516" s="118" t="s">
        <v>9</v>
      </c>
      <c r="I516" s="118" t="s">
        <v>9</v>
      </c>
      <c r="J516" s="118" t="s">
        <v>10</v>
      </c>
      <c r="K516" s="118" t="s">
        <v>56</v>
      </c>
      <c r="L516" s="151">
        <v>7.5</v>
      </c>
      <c r="M516" s="118" t="s">
        <v>89</v>
      </c>
      <c r="N516" s="118" t="s">
        <v>9</v>
      </c>
      <c r="O516" s="118" t="s">
        <v>9</v>
      </c>
      <c r="P516" s="118" t="s">
        <v>9</v>
      </c>
      <c r="Q516" s="118" t="s">
        <v>1427</v>
      </c>
      <c r="R516" s="118" t="s">
        <v>9</v>
      </c>
      <c r="S516" s="118">
        <v>298</v>
      </c>
      <c r="T516" s="118" t="s">
        <v>34</v>
      </c>
      <c r="U516" s="123" t="s">
        <v>9</v>
      </c>
      <c r="V516" s="118" t="s">
        <v>9</v>
      </c>
      <c r="W516" s="118" t="s">
        <v>9</v>
      </c>
      <c r="X516" s="118" t="s">
        <v>9</v>
      </c>
      <c r="Y516" s="118">
        <v>97</v>
      </c>
      <c r="Z516" s="118" t="s">
        <v>9</v>
      </c>
      <c r="AA516" s="118" t="s">
        <v>9</v>
      </c>
      <c r="AB516" s="118" t="s">
        <v>9</v>
      </c>
      <c r="AC516" s="118" t="s">
        <v>1400</v>
      </c>
      <c r="AD516" s="118">
        <v>2011</v>
      </c>
      <c r="AE516" s="118" t="s">
        <v>513</v>
      </c>
      <c r="AF516" s="118" t="s">
        <v>11</v>
      </c>
      <c r="AG516" s="118" t="s">
        <v>343</v>
      </c>
      <c r="AH516" s="120" t="s">
        <v>525</v>
      </c>
      <c r="AI516" s="124" t="str">
        <f t="shared" si="13"/>
        <v>Sun, L., 2011</v>
      </c>
      <c r="AJ516" s="145" t="s">
        <v>1431</v>
      </c>
      <c r="AK516" s="145"/>
    </row>
    <row r="517" spans="1:37" s="19" customFormat="1" x14ac:dyDescent="0.3">
      <c r="A517" s="118" t="s">
        <v>6</v>
      </c>
      <c r="B517" s="118">
        <v>3</v>
      </c>
      <c r="C517" s="145" t="s">
        <v>9</v>
      </c>
      <c r="D517" s="118" t="s">
        <v>9</v>
      </c>
      <c r="E517" s="118" t="s">
        <v>63</v>
      </c>
      <c r="F517" s="118" t="s">
        <v>1222</v>
      </c>
      <c r="G517" s="118" t="s">
        <v>9</v>
      </c>
      <c r="H517" s="118" t="s">
        <v>9</v>
      </c>
      <c r="I517" s="118" t="s">
        <v>9</v>
      </c>
      <c r="J517" s="118" t="s">
        <v>10</v>
      </c>
      <c r="K517" s="46" t="s">
        <v>1449</v>
      </c>
      <c r="L517" s="151">
        <v>9</v>
      </c>
      <c r="M517" s="118" t="s">
        <v>89</v>
      </c>
      <c r="N517" s="118" t="s">
        <v>9</v>
      </c>
      <c r="O517" s="118" t="s">
        <v>9</v>
      </c>
      <c r="P517" s="118" t="s">
        <v>9</v>
      </c>
      <c r="Q517" s="118" t="s">
        <v>9</v>
      </c>
      <c r="R517" s="118" t="s">
        <v>9</v>
      </c>
      <c r="S517" s="118" t="s">
        <v>9</v>
      </c>
      <c r="T517" s="118" t="s">
        <v>17</v>
      </c>
      <c r="U517" s="123">
        <v>21.4</v>
      </c>
      <c r="V517" s="118" t="s">
        <v>9</v>
      </c>
      <c r="W517" s="118" t="s">
        <v>9</v>
      </c>
      <c r="X517" s="118" t="s">
        <v>9</v>
      </c>
      <c r="Y517" s="118" t="s">
        <v>9</v>
      </c>
      <c r="Z517" s="118" t="s">
        <v>9</v>
      </c>
      <c r="AA517" s="118" t="s">
        <v>9</v>
      </c>
      <c r="AB517" s="118" t="s">
        <v>9</v>
      </c>
      <c r="AC517" s="118" t="s">
        <v>1221</v>
      </c>
      <c r="AD517" s="118">
        <v>2011</v>
      </c>
      <c r="AE517" s="118" t="s">
        <v>1792</v>
      </c>
      <c r="AF517" s="118" t="s">
        <v>11</v>
      </c>
      <c r="AG517" s="118" t="s">
        <v>342</v>
      </c>
      <c r="AH517" s="118" t="s">
        <v>76</v>
      </c>
      <c r="AI517" s="124" t="str">
        <f t="shared" si="13"/>
        <v>Xiang, Y.Z., 2011</v>
      </c>
      <c r="AJ517" s="145" t="s">
        <v>1224</v>
      </c>
      <c r="AK517" s="145"/>
    </row>
    <row r="518" spans="1:37" s="19" customFormat="1" x14ac:dyDescent="0.3">
      <c r="A518" s="118" t="s">
        <v>6</v>
      </c>
      <c r="B518" s="118">
        <v>3</v>
      </c>
      <c r="C518" s="145" t="s">
        <v>9</v>
      </c>
      <c r="D518" s="118" t="s">
        <v>9</v>
      </c>
      <c r="E518" s="118" t="s">
        <v>63</v>
      </c>
      <c r="F518" s="118" t="s">
        <v>1223</v>
      </c>
      <c r="G518" s="118" t="s">
        <v>9</v>
      </c>
      <c r="H518" s="118" t="s">
        <v>9</v>
      </c>
      <c r="I518" s="118" t="s">
        <v>9</v>
      </c>
      <c r="J518" s="118" t="s">
        <v>10</v>
      </c>
      <c r="K518" s="46" t="s">
        <v>1449</v>
      </c>
      <c r="L518" s="151">
        <v>9</v>
      </c>
      <c r="M518" s="118" t="s">
        <v>89</v>
      </c>
      <c r="N518" s="118" t="s">
        <v>9</v>
      </c>
      <c r="O518" s="118" t="s">
        <v>9</v>
      </c>
      <c r="P518" s="118" t="s">
        <v>9</v>
      </c>
      <c r="Q518" s="118" t="s">
        <v>9</v>
      </c>
      <c r="R518" s="118" t="s">
        <v>9</v>
      </c>
      <c r="S518" s="118" t="s">
        <v>9</v>
      </c>
      <c r="T518" s="118" t="s">
        <v>17</v>
      </c>
      <c r="U518" s="123">
        <v>39.6</v>
      </c>
      <c r="V518" s="118" t="s">
        <v>9</v>
      </c>
      <c r="W518" s="118" t="s">
        <v>9</v>
      </c>
      <c r="X518" s="118" t="s">
        <v>9</v>
      </c>
      <c r="Y518" s="118" t="s">
        <v>9</v>
      </c>
      <c r="Z518" s="118" t="s">
        <v>9</v>
      </c>
      <c r="AA518" s="118" t="s">
        <v>9</v>
      </c>
      <c r="AB518" s="118" t="s">
        <v>9</v>
      </c>
      <c r="AC518" s="118" t="s">
        <v>1221</v>
      </c>
      <c r="AD518" s="118">
        <v>2011</v>
      </c>
      <c r="AE518" s="118" t="s">
        <v>1792</v>
      </c>
      <c r="AF518" s="118" t="s">
        <v>11</v>
      </c>
      <c r="AG518" s="118" t="s">
        <v>342</v>
      </c>
      <c r="AH518" s="118" t="s">
        <v>76</v>
      </c>
      <c r="AI518" s="124" t="str">
        <f t="shared" si="13"/>
        <v>Xiang, Y.Z., 2011</v>
      </c>
      <c r="AJ518" s="145" t="s">
        <v>1224</v>
      </c>
      <c r="AK518" s="145"/>
    </row>
    <row r="519" spans="1:37" s="19" customFormat="1" x14ac:dyDescent="0.3">
      <c r="A519" s="118" t="s">
        <v>14</v>
      </c>
      <c r="B519" s="118">
        <v>0.1</v>
      </c>
      <c r="C519" s="118">
        <v>0.09</v>
      </c>
      <c r="D519" s="118">
        <v>42</v>
      </c>
      <c r="E519" s="118" t="s">
        <v>86</v>
      </c>
      <c r="F519" s="118" t="s">
        <v>339</v>
      </c>
      <c r="G519" s="118" t="s">
        <v>9</v>
      </c>
      <c r="H519" s="118" t="s">
        <v>9</v>
      </c>
      <c r="I519" s="118" t="s">
        <v>9</v>
      </c>
      <c r="J519" s="118" t="s">
        <v>24</v>
      </c>
      <c r="K519" s="118" t="s">
        <v>56</v>
      </c>
      <c r="L519" s="118" t="s">
        <v>9</v>
      </c>
      <c r="M519" s="118" t="s">
        <v>199</v>
      </c>
      <c r="N519" s="127">
        <v>6</v>
      </c>
      <c r="O519" s="118">
        <v>2</v>
      </c>
      <c r="P519" s="118">
        <v>773</v>
      </c>
      <c r="Q519" s="118" t="s">
        <v>1422</v>
      </c>
      <c r="R519" s="118">
        <v>1</v>
      </c>
      <c r="S519" s="118">
        <v>623</v>
      </c>
      <c r="T519" s="118" t="s">
        <v>17</v>
      </c>
      <c r="U519" s="123">
        <v>44.7</v>
      </c>
      <c r="V519" s="118" t="s">
        <v>9</v>
      </c>
      <c r="W519" s="118" t="s">
        <v>9</v>
      </c>
      <c r="X519" s="118" t="s">
        <v>9</v>
      </c>
      <c r="Y519" s="118" t="s">
        <v>9</v>
      </c>
      <c r="Z519" s="118" t="s">
        <v>9</v>
      </c>
      <c r="AA519" s="118" t="s">
        <v>9</v>
      </c>
      <c r="AB519" s="118" t="s">
        <v>9</v>
      </c>
      <c r="AC519" s="118" t="s">
        <v>1389</v>
      </c>
      <c r="AD519" s="118">
        <v>2011</v>
      </c>
      <c r="AE519" s="118" t="s">
        <v>1793</v>
      </c>
      <c r="AF519" s="118" t="s">
        <v>2416</v>
      </c>
      <c r="AG519" s="118" t="s">
        <v>338</v>
      </c>
      <c r="AH519" s="118" t="s">
        <v>87</v>
      </c>
      <c r="AI519" s="124" t="str">
        <f t="shared" si="13"/>
        <v>Kim, S.M., 2011</v>
      </c>
      <c r="AJ519" s="125"/>
      <c r="AK519" s="145" t="s">
        <v>838</v>
      </c>
    </row>
    <row r="520" spans="1:37" s="19" customFormat="1" x14ac:dyDescent="0.3">
      <c r="A520" s="118" t="s">
        <v>14</v>
      </c>
      <c r="B520" s="118">
        <v>0.1</v>
      </c>
      <c r="C520" s="118">
        <v>0.08</v>
      </c>
      <c r="D520" s="118">
        <v>57</v>
      </c>
      <c r="E520" s="118" t="s">
        <v>213</v>
      </c>
      <c r="F520" s="118" t="s">
        <v>339</v>
      </c>
      <c r="G520" s="118" t="s">
        <v>9</v>
      </c>
      <c r="H520" s="118" t="s">
        <v>9</v>
      </c>
      <c r="I520" s="118" t="s">
        <v>9</v>
      </c>
      <c r="J520" s="118" t="s">
        <v>24</v>
      </c>
      <c r="K520" s="118" t="s">
        <v>56</v>
      </c>
      <c r="L520" s="118" t="s">
        <v>9</v>
      </c>
      <c r="M520" s="118" t="s">
        <v>199</v>
      </c>
      <c r="N520" s="127">
        <v>10</v>
      </c>
      <c r="O520" s="118">
        <v>2</v>
      </c>
      <c r="P520" s="118">
        <v>773</v>
      </c>
      <c r="Q520" s="118" t="s">
        <v>1422</v>
      </c>
      <c r="R520" s="118">
        <v>1</v>
      </c>
      <c r="S520" s="118">
        <v>623</v>
      </c>
      <c r="T520" s="118" t="s">
        <v>17</v>
      </c>
      <c r="U520" s="123">
        <v>12.3</v>
      </c>
      <c r="V520" s="118" t="s">
        <v>9</v>
      </c>
      <c r="W520" s="118" t="s">
        <v>9</v>
      </c>
      <c r="X520" s="118" t="s">
        <v>9</v>
      </c>
      <c r="Y520" s="118" t="s">
        <v>9</v>
      </c>
      <c r="Z520" s="118" t="s">
        <v>9</v>
      </c>
      <c r="AA520" s="118" t="s">
        <v>9</v>
      </c>
      <c r="AB520" s="118" t="s">
        <v>9</v>
      </c>
      <c r="AC520" s="118" t="s">
        <v>1389</v>
      </c>
      <c r="AD520" s="118">
        <v>2011</v>
      </c>
      <c r="AE520" s="118" t="s">
        <v>1793</v>
      </c>
      <c r="AF520" s="118" t="s">
        <v>2416</v>
      </c>
      <c r="AG520" s="118" t="s">
        <v>338</v>
      </c>
      <c r="AH520" s="118" t="s">
        <v>87</v>
      </c>
      <c r="AI520" s="124" t="str">
        <f t="shared" si="13"/>
        <v>Kim, S.M., 2011</v>
      </c>
      <c r="AJ520" s="125"/>
      <c r="AK520" s="145" t="s">
        <v>904</v>
      </c>
    </row>
    <row r="521" spans="1:37" s="19" customFormat="1" x14ac:dyDescent="0.3">
      <c r="A521" s="118" t="s">
        <v>14</v>
      </c>
      <c r="B521" s="118">
        <v>0.1</v>
      </c>
      <c r="C521" s="118">
        <v>0.09</v>
      </c>
      <c r="D521" s="118">
        <v>45</v>
      </c>
      <c r="E521" s="118" t="s">
        <v>341</v>
      </c>
      <c r="F521" s="118" t="s">
        <v>339</v>
      </c>
      <c r="G521" s="118" t="s">
        <v>9</v>
      </c>
      <c r="H521" s="118" t="s">
        <v>9</v>
      </c>
      <c r="I521" s="118" t="s">
        <v>9</v>
      </c>
      <c r="J521" s="118" t="s">
        <v>24</v>
      </c>
      <c r="K521" s="118" t="s">
        <v>56</v>
      </c>
      <c r="L521" s="118" t="s">
        <v>9</v>
      </c>
      <c r="M521" s="118" t="s">
        <v>199</v>
      </c>
      <c r="N521" s="118" t="s">
        <v>9</v>
      </c>
      <c r="O521" s="118">
        <v>2</v>
      </c>
      <c r="P521" s="118">
        <v>773</v>
      </c>
      <c r="Q521" s="118" t="s">
        <v>1422</v>
      </c>
      <c r="R521" s="118">
        <v>1</v>
      </c>
      <c r="S521" s="118">
        <v>623</v>
      </c>
      <c r="T521" s="118" t="s">
        <v>17</v>
      </c>
      <c r="U521" s="123">
        <v>11.7</v>
      </c>
      <c r="V521" s="118" t="s">
        <v>9</v>
      </c>
      <c r="W521" s="118" t="s">
        <v>9</v>
      </c>
      <c r="X521" s="118" t="s">
        <v>9</v>
      </c>
      <c r="Y521" s="118" t="s">
        <v>9</v>
      </c>
      <c r="Z521" s="118" t="s">
        <v>9</v>
      </c>
      <c r="AA521" s="118" t="s">
        <v>9</v>
      </c>
      <c r="AB521" s="118" t="s">
        <v>9</v>
      </c>
      <c r="AC521" s="118" t="s">
        <v>1389</v>
      </c>
      <c r="AD521" s="118">
        <v>2011</v>
      </c>
      <c r="AE521" s="118" t="s">
        <v>1793</v>
      </c>
      <c r="AF521" s="118" t="s">
        <v>2416</v>
      </c>
      <c r="AG521" s="118" t="s">
        <v>338</v>
      </c>
      <c r="AH521" s="118" t="s">
        <v>87</v>
      </c>
      <c r="AI521" s="124" t="str">
        <f t="shared" si="13"/>
        <v>Kim, S.M., 2011</v>
      </c>
      <c r="AJ521" s="125"/>
      <c r="AK521" s="145"/>
    </row>
    <row r="522" spans="1:37" s="19" customFormat="1" x14ac:dyDescent="0.3">
      <c r="A522" s="118" t="s">
        <v>14</v>
      </c>
      <c r="B522" s="118">
        <v>0.1</v>
      </c>
      <c r="C522" s="118">
        <v>0.11</v>
      </c>
      <c r="D522" s="118">
        <v>30</v>
      </c>
      <c r="E522" s="46" t="s">
        <v>15</v>
      </c>
      <c r="F522" s="118" t="s">
        <v>339</v>
      </c>
      <c r="G522" s="118" t="s">
        <v>9</v>
      </c>
      <c r="H522" s="118" t="s">
        <v>9</v>
      </c>
      <c r="I522" s="118" t="s">
        <v>9</v>
      </c>
      <c r="J522" s="118" t="s">
        <v>24</v>
      </c>
      <c r="K522" s="118" t="s">
        <v>56</v>
      </c>
      <c r="L522" s="118" t="s">
        <v>9</v>
      </c>
      <c r="M522" s="118" t="s">
        <v>199</v>
      </c>
      <c r="N522" s="127">
        <v>8</v>
      </c>
      <c r="O522" s="118">
        <v>2</v>
      </c>
      <c r="P522" s="118">
        <v>773</v>
      </c>
      <c r="Q522" s="118" t="s">
        <v>1422</v>
      </c>
      <c r="R522" s="118">
        <v>1</v>
      </c>
      <c r="S522" s="118">
        <v>623</v>
      </c>
      <c r="T522" s="118" t="s">
        <v>17</v>
      </c>
      <c r="U522" s="123">
        <v>16.8</v>
      </c>
      <c r="V522" s="118" t="s">
        <v>9</v>
      </c>
      <c r="W522" s="118" t="s">
        <v>9</v>
      </c>
      <c r="X522" s="118" t="s">
        <v>9</v>
      </c>
      <c r="Y522" s="118" t="s">
        <v>9</v>
      </c>
      <c r="Z522" s="118" t="s">
        <v>9</v>
      </c>
      <c r="AA522" s="118" t="s">
        <v>9</v>
      </c>
      <c r="AB522" s="118" t="s">
        <v>9</v>
      </c>
      <c r="AC522" s="118" t="s">
        <v>1389</v>
      </c>
      <c r="AD522" s="118">
        <v>2011</v>
      </c>
      <c r="AE522" s="118" t="s">
        <v>1793</v>
      </c>
      <c r="AF522" s="118" t="s">
        <v>2416</v>
      </c>
      <c r="AG522" s="118" t="s">
        <v>338</v>
      </c>
      <c r="AH522" s="118" t="s">
        <v>87</v>
      </c>
      <c r="AI522" s="124" t="str">
        <f t="shared" si="13"/>
        <v>Kim, S.M., 2011</v>
      </c>
      <c r="AJ522" s="125"/>
      <c r="AK522" s="145" t="s">
        <v>882</v>
      </c>
    </row>
    <row r="523" spans="1:37" s="19" customFormat="1" x14ac:dyDescent="0.3">
      <c r="A523" s="118" t="s">
        <v>14</v>
      </c>
      <c r="B523" s="118">
        <v>0.1</v>
      </c>
      <c r="C523" s="118">
        <v>0.09</v>
      </c>
      <c r="D523" s="118">
        <v>124</v>
      </c>
      <c r="E523" s="118" t="s">
        <v>1414</v>
      </c>
      <c r="F523" s="118" t="s">
        <v>340</v>
      </c>
      <c r="G523" s="118" t="s">
        <v>9</v>
      </c>
      <c r="H523" s="118" t="s">
        <v>9</v>
      </c>
      <c r="I523" s="118" t="s">
        <v>9</v>
      </c>
      <c r="J523" s="118" t="s">
        <v>24</v>
      </c>
      <c r="K523" s="118" t="s">
        <v>56</v>
      </c>
      <c r="L523" s="118" t="s">
        <v>9</v>
      </c>
      <c r="M523" s="118" t="s">
        <v>199</v>
      </c>
      <c r="N523" s="127">
        <v>8.5</v>
      </c>
      <c r="O523" s="118">
        <v>2</v>
      </c>
      <c r="P523" s="118">
        <v>773</v>
      </c>
      <c r="Q523" s="118" t="s">
        <v>1422</v>
      </c>
      <c r="R523" s="118">
        <v>1</v>
      </c>
      <c r="S523" s="118">
        <v>623</v>
      </c>
      <c r="T523" s="118" t="s">
        <v>17</v>
      </c>
      <c r="U523" s="123">
        <v>44.1</v>
      </c>
      <c r="V523" s="118" t="s">
        <v>9</v>
      </c>
      <c r="W523" s="118" t="s">
        <v>9</v>
      </c>
      <c r="X523" s="118" t="s">
        <v>9</v>
      </c>
      <c r="Y523" s="118" t="s">
        <v>9</v>
      </c>
      <c r="Z523" s="118" t="s">
        <v>9</v>
      </c>
      <c r="AA523" s="118" t="s">
        <v>9</v>
      </c>
      <c r="AB523" s="118" t="s">
        <v>9</v>
      </c>
      <c r="AC523" s="118" t="s">
        <v>1389</v>
      </c>
      <c r="AD523" s="118">
        <v>2011</v>
      </c>
      <c r="AE523" s="118" t="s">
        <v>1793</v>
      </c>
      <c r="AF523" s="118" t="s">
        <v>2416</v>
      </c>
      <c r="AG523" s="118" t="s">
        <v>338</v>
      </c>
      <c r="AH523" s="118" t="s">
        <v>87</v>
      </c>
      <c r="AI523" s="124" t="str">
        <f t="shared" si="13"/>
        <v>Kim, S.M., 2011</v>
      </c>
      <c r="AJ523" s="125"/>
      <c r="AK523" s="145" t="s">
        <v>827</v>
      </c>
    </row>
    <row r="524" spans="1:37" s="19" customFormat="1" x14ac:dyDescent="0.3">
      <c r="A524" s="118" t="s">
        <v>14</v>
      </c>
      <c r="B524" s="118">
        <v>0.1</v>
      </c>
      <c r="C524" s="118">
        <v>0.1</v>
      </c>
      <c r="D524" s="118">
        <v>645</v>
      </c>
      <c r="E524" s="118" t="s">
        <v>999</v>
      </c>
      <c r="F524" s="118" t="s">
        <v>339</v>
      </c>
      <c r="G524" s="118" t="s">
        <v>9</v>
      </c>
      <c r="H524" s="118" t="s">
        <v>9</v>
      </c>
      <c r="I524" s="118" t="s">
        <v>9</v>
      </c>
      <c r="J524" s="118" t="s">
        <v>24</v>
      </c>
      <c r="K524" s="118" t="s">
        <v>56</v>
      </c>
      <c r="L524" s="118" t="s">
        <v>9</v>
      </c>
      <c r="M524" s="118" t="s">
        <v>199</v>
      </c>
      <c r="N524" s="118" t="s">
        <v>9</v>
      </c>
      <c r="O524" s="118">
        <v>2</v>
      </c>
      <c r="P524" s="118">
        <v>773</v>
      </c>
      <c r="Q524" s="118" t="s">
        <v>1422</v>
      </c>
      <c r="R524" s="118">
        <v>1</v>
      </c>
      <c r="S524" s="118">
        <v>623</v>
      </c>
      <c r="T524" s="118" t="s">
        <v>17</v>
      </c>
      <c r="U524" s="123">
        <v>25.7</v>
      </c>
      <c r="V524" s="118" t="s">
        <v>9</v>
      </c>
      <c r="W524" s="118" t="s">
        <v>9</v>
      </c>
      <c r="X524" s="118" t="s">
        <v>9</v>
      </c>
      <c r="Y524" s="118" t="s">
        <v>9</v>
      </c>
      <c r="Z524" s="118" t="s">
        <v>9</v>
      </c>
      <c r="AA524" s="118" t="s">
        <v>9</v>
      </c>
      <c r="AB524" s="118" t="s">
        <v>9</v>
      </c>
      <c r="AC524" s="118" t="s">
        <v>1389</v>
      </c>
      <c r="AD524" s="118">
        <v>2011</v>
      </c>
      <c r="AE524" s="118" t="s">
        <v>1793</v>
      </c>
      <c r="AF524" s="118" t="s">
        <v>2416</v>
      </c>
      <c r="AG524" s="118" t="s">
        <v>338</v>
      </c>
      <c r="AH524" s="118" t="s">
        <v>87</v>
      </c>
      <c r="AI524" s="124" t="str">
        <f t="shared" si="13"/>
        <v>Kim, S.M., 2011</v>
      </c>
      <c r="AJ524" s="125"/>
      <c r="AK524" s="145"/>
    </row>
    <row r="525" spans="1:37" s="19" customFormat="1" x14ac:dyDescent="0.3">
      <c r="A525" s="118" t="s">
        <v>6</v>
      </c>
      <c r="B525" s="118">
        <v>60</v>
      </c>
      <c r="C525" s="118">
        <v>60</v>
      </c>
      <c r="D525" s="118" t="s">
        <v>9</v>
      </c>
      <c r="E525" s="118" t="s">
        <v>63</v>
      </c>
      <c r="F525" s="118" t="s">
        <v>1226</v>
      </c>
      <c r="G525" s="118" t="s">
        <v>2180</v>
      </c>
      <c r="H525" s="118" t="s">
        <v>9</v>
      </c>
      <c r="I525" s="118" t="s">
        <v>9</v>
      </c>
      <c r="J525" s="118" t="s">
        <v>10</v>
      </c>
      <c r="K525" s="118" t="s">
        <v>90</v>
      </c>
      <c r="L525" s="118" t="s">
        <v>9</v>
      </c>
      <c r="M525" s="118" t="s">
        <v>199</v>
      </c>
      <c r="N525" s="118">
        <v>7</v>
      </c>
      <c r="O525" s="118" t="s">
        <v>9</v>
      </c>
      <c r="P525" s="118" t="s">
        <v>9</v>
      </c>
      <c r="Q525" s="118" t="s">
        <v>1422</v>
      </c>
      <c r="R525" s="118">
        <v>3</v>
      </c>
      <c r="S525" s="118">
        <f>250+273</f>
        <v>523</v>
      </c>
      <c r="T525" s="118" t="s">
        <v>29</v>
      </c>
      <c r="U525" s="123" t="s">
        <v>9</v>
      </c>
      <c r="V525" s="118" t="s">
        <v>9</v>
      </c>
      <c r="W525" s="118" t="s">
        <v>9</v>
      </c>
      <c r="X525" s="118" t="s">
        <v>9</v>
      </c>
      <c r="Y525" s="118">
        <v>30</v>
      </c>
      <c r="Z525" s="118" t="s">
        <v>9</v>
      </c>
      <c r="AA525" s="118">
        <v>20</v>
      </c>
      <c r="AB525" s="118">
        <v>4</v>
      </c>
      <c r="AC525" s="118" t="s">
        <v>8</v>
      </c>
      <c r="AD525" s="118">
        <v>2011</v>
      </c>
      <c r="AE525" s="118" t="s">
        <v>1794</v>
      </c>
      <c r="AF525" s="118" t="s">
        <v>2416</v>
      </c>
      <c r="AG525" s="118" t="s">
        <v>336</v>
      </c>
      <c r="AH525" s="118" t="s">
        <v>335</v>
      </c>
      <c r="AI525" s="124" t="str">
        <f t="shared" si="13"/>
        <v>Choi, S.M., 2011</v>
      </c>
      <c r="AJ525" s="145" t="s">
        <v>1225</v>
      </c>
      <c r="AK525" s="145"/>
    </row>
    <row r="526" spans="1:37" s="19" customFormat="1" x14ac:dyDescent="0.3">
      <c r="A526" s="118" t="s">
        <v>6</v>
      </c>
      <c r="B526" s="118">
        <v>1</v>
      </c>
      <c r="C526" s="118">
        <v>0.85</v>
      </c>
      <c r="D526" s="118" t="s">
        <v>9</v>
      </c>
      <c r="E526" s="118" t="s">
        <v>22</v>
      </c>
      <c r="F526" s="118" t="s">
        <v>1231</v>
      </c>
      <c r="G526" s="118" t="s">
        <v>9</v>
      </c>
      <c r="H526" s="118" t="s">
        <v>9</v>
      </c>
      <c r="I526" s="118" t="s">
        <v>9</v>
      </c>
      <c r="J526" s="118" t="s">
        <v>28</v>
      </c>
      <c r="K526" s="118" t="s">
        <v>90</v>
      </c>
      <c r="L526" s="118" t="s">
        <v>9</v>
      </c>
      <c r="M526" s="118" t="s">
        <v>199</v>
      </c>
      <c r="N526" s="127">
        <v>8.5</v>
      </c>
      <c r="O526" s="118">
        <v>2</v>
      </c>
      <c r="P526" s="118">
        <v>673</v>
      </c>
      <c r="Q526" s="118" t="s">
        <v>1422</v>
      </c>
      <c r="R526" s="118">
        <v>1</v>
      </c>
      <c r="S526" s="118">
        <v>573</v>
      </c>
      <c r="T526" s="118" t="s">
        <v>95</v>
      </c>
      <c r="U526" s="123">
        <v>17.2</v>
      </c>
      <c r="V526" s="118" t="s">
        <v>9</v>
      </c>
      <c r="W526" s="118" t="s">
        <v>9</v>
      </c>
      <c r="X526" s="118" t="s">
        <v>9</v>
      </c>
      <c r="Y526" s="118" t="s">
        <v>9</v>
      </c>
      <c r="Z526" s="118" t="s">
        <v>9</v>
      </c>
      <c r="AA526" s="118" t="s">
        <v>9</v>
      </c>
      <c r="AB526" s="118" t="s">
        <v>9</v>
      </c>
      <c r="AC526" s="118" t="s">
        <v>1230</v>
      </c>
      <c r="AD526" s="118">
        <v>2011</v>
      </c>
      <c r="AE526" s="118" t="s">
        <v>1796</v>
      </c>
      <c r="AF526" s="118" t="s">
        <v>108</v>
      </c>
      <c r="AG526" s="118" t="s">
        <v>326</v>
      </c>
      <c r="AH526" s="118" t="s">
        <v>21</v>
      </c>
      <c r="AI526" s="124" t="str">
        <f t="shared" si="13"/>
        <v>Cobo, M., 2011</v>
      </c>
      <c r="AJ526" s="125"/>
      <c r="AK526" s="145" t="s">
        <v>827</v>
      </c>
    </row>
    <row r="527" spans="1:37" s="19" customFormat="1" x14ac:dyDescent="0.3">
      <c r="A527" s="118" t="s">
        <v>6</v>
      </c>
      <c r="B527" s="118">
        <v>2</v>
      </c>
      <c r="C527" s="118">
        <v>2.2000000000000002</v>
      </c>
      <c r="D527" s="118" t="s">
        <v>9</v>
      </c>
      <c r="E527" s="118" t="s">
        <v>22</v>
      </c>
      <c r="F527" s="118" t="s">
        <v>1231</v>
      </c>
      <c r="G527" s="118" t="s">
        <v>9</v>
      </c>
      <c r="H527" s="118" t="s">
        <v>9</v>
      </c>
      <c r="I527" s="118" t="s">
        <v>9</v>
      </c>
      <c r="J527" s="118" t="s">
        <v>28</v>
      </c>
      <c r="K527" s="118" t="s">
        <v>90</v>
      </c>
      <c r="L527" s="118" t="s">
        <v>9</v>
      </c>
      <c r="M527" s="118" t="s">
        <v>199</v>
      </c>
      <c r="N527" s="127">
        <v>8.5</v>
      </c>
      <c r="O527" s="118">
        <v>2</v>
      </c>
      <c r="P527" s="118">
        <v>673</v>
      </c>
      <c r="Q527" s="118" t="s">
        <v>1422</v>
      </c>
      <c r="R527" s="118">
        <v>1</v>
      </c>
      <c r="S527" s="118">
        <v>573</v>
      </c>
      <c r="T527" s="118" t="s">
        <v>95</v>
      </c>
      <c r="U527" s="123">
        <v>17.399999999999999</v>
      </c>
      <c r="V527" s="118" t="s">
        <v>9</v>
      </c>
      <c r="W527" s="118" t="s">
        <v>9</v>
      </c>
      <c r="X527" s="118" t="s">
        <v>9</v>
      </c>
      <c r="Y527" s="118" t="s">
        <v>9</v>
      </c>
      <c r="Z527" s="118" t="s">
        <v>9</v>
      </c>
      <c r="AA527" s="118" t="s">
        <v>9</v>
      </c>
      <c r="AB527" s="118" t="s">
        <v>9</v>
      </c>
      <c r="AC527" s="118" t="s">
        <v>1230</v>
      </c>
      <c r="AD527" s="118">
        <v>2011</v>
      </c>
      <c r="AE527" s="118" t="s">
        <v>1796</v>
      </c>
      <c r="AF527" s="118" t="s">
        <v>108</v>
      </c>
      <c r="AG527" s="118" t="s">
        <v>325</v>
      </c>
      <c r="AH527" s="118" t="s">
        <v>21</v>
      </c>
      <c r="AI527" s="124" t="str">
        <f t="shared" si="13"/>
        <v>Cobo, M., 2011</v>
      </c>
      <c r="AJ527" s="125"/>
      <c r="AK527" s="145" t="s">
        <v>827</v>
      </c>
    </row>
    <row r="528" spans="1:37" s="19" customFormat="1" x14ac:dyDescent="0.3">
      <c r="A528" s="118" t="s">
        <v>113</v>
      </c>
      <c r="B528" s="118">
        <v>0.5</v>
      </c>
      <c r="C528" s="118">
        <v>0.5</v>
      </c>
      <c r="D528" s="118" t="s">
        <v>8</v>
      </c>
      <c r="E528" s="118" t="s">
        <v>63</v>
      </c>
      <c r="F528" s="118" t="s">
        <v>1232</v>
      </c>
      <c r="G528" s="118" t="s">
        <v>8</v>
      </c>
      <c r="H528" s="118" t="s">
        <v>8</v>
      </c>
      <c r="I528" s="118" t="s">
        <v>8</v>
      </c>
      <c r="J528" s="118" t="s">
        <v>8</v>
      </c>
      <c r="K528" s="118" t="s">
        <v>8</v>
      </c>
      <c r="L528" s="118" t="s">
        <v>8</v>
      </c>
      <c r="M528" s="118" t="s">
        <v>199</v>
      </c>
      <c r="N528" s="118" t="s">
        <v>9</v>
      </c>
      <c r="O528" s="118" t="s">
        <v>8</v>
      </c>
      <c r="P528" s="118" t="s">
        <v>8</v>
      </c>
      <c r="Q528" s="118" t="s">
        <v>1422</v>
      </c>
      <c r="R528" s="118" t="s">
        <v>9</v>
      </c>
      <c r="S528" s="118">
        <v>303</v>
      </c>
      <c r="T528" s="118" t="s">
        <v>17</v>
      </c>
      <c r="U528" s="123">
        <v>26</v>
      </c>
      <c r="V528" s="118" t="s">
        <v>9</v>
      </c>
      <c r="W528" s="118">
        <v>43</v>
      </c>
      <c r="X528" s="118" t="s">
        <v>9</v>
      </c>
      <c r="Y528" s="118" t="s">
        <v>9</v>
      </c>
      <c r="Z528" s="118" t="s">
        <v>9</v>
      </c>
      <c r="AA528" s="118">
        <v>62</v>
      </c>
      <c r="AB528" s="118">
        <v>3</v>
      </c>
      <c r="AC528" s="118" t="s">
        <v>1238</v>
      </c>
      <c r="AD528" s="118">
        <v>2011</v>
      </c>
      <c r="AE528" s="118" t="s">
        <v>510</v>
      </c>
      <c r="AF528" s="118" t="s">
        <v>119</v>
      </c>
      <c r="AG528" s="118" t="s">
        <v>324</v>
      </c>
      <c r="AH528" s="118" t="s">
        <v>62</v>
      </c>
      <c r="AI528" s="124" t="str">
        <f t="shared" si="13"/>
        <v>Diaz, E., 2011</v>
      </c>
      <c r="AJ528" s="145" t="s">
        <v>1235</v>
      </c>
      <c r="AK528" s="145"/>
    </row>
    <row r="529" spans="1:37" s="19" customFormat="1" x14ac:dyDescent="0.3">
      <c r="A529" s="118" t="s">
        <v>14</v>
      </c>
      <c r="B529" s="118">
        <v>0.5</v>
      </c>
      <c r="C529" s="145" t="s">
        <v>9</v>
      </c>
      <c r="D529" s="118">
        <v>950</v>
      </c>
      <c r="E529" s="118" t="s">
        <v>63</v>
      </c>
      <c r="F529" s="118" t="s">
        <v>1233</v>
      </c>
      <c r="G529" s="118" t="s">
        <v>8</v>
      </c>
      <c r="H529" s="118" t="s">
        <v>9</v>
      </c>
      <c r="I529" s="118" t="s">
        <v>9</v>
      </c>
      <c r="J529" s="118" t="s">
        <v>10</v>
      </c>
      <c r="K529" s="46" t="s">
        <v>1449</v>
      </c>
      <c r="L529" s="118" t="s">
        <v>9</v>
      </c>
      <c r="M529" s="118" t="s">
        <v>199</v>
      </c>
      <c r="N529" s="118" t="s">
        <v>9</v>
      </c>
      <c r="O529" s="118" t="s">
        <v>9</v>
      </c>
      <c r="P529" s="118">
        <v>473</v>
      </c>
      <c r="Q529" s="118" t="s">
        <v>1422</v>
      </c>
      <c r="R529" s="118" t="s">
        <v>9</v>
      </c>
      <c r="S529" s="118">
        <f>150+273</f>
        <v>423</v>
      </c>
      <c r="T529" s="118" t="s">
        <v>17</v>
      </c>
      <c r="U529" s="123">
        <v>35</v>
      </c>
      <c r="V529" s="118" t="s">
        <v>9</v>
      </c>
      <c r="W529" s="118">
        <v>32</v>
      </c>
      <c r="X529" s="118" t="s">
        <v>9</v>
      </c>
      <c r="Y529" s="118" t="s">
        <v>9</v>
      </c>
      <c r="Z529" s="118" t="s">
        <v>9</v>
      </c>
      <c r="AA529" s="118">
        <v>35</v>
      </c>
      <c r="AB529" s="118">
        <v>2</v>
      </c>
      <c r="AC529" s="118" t="s">
        <v>1238</v>
      </c>
      <c r="AD529" s="118">
        <v>2011</v>
      </c>
      <c r="AE529" s="118" t="s">
        <v>510</v>
      </c>
      <c r="AF529" s="118" t="s">
        <v>119</v>
      </c>
      <c r="AG529" s="118" t="s">
        <v>324</v>
      </c>
      <c r="AH529" s="118" t="s">
        <v>62</v>
      </c>
      <c r="AI529" s="124" t="str">
        <f t="shared" si="13"/>
        <v>Diaz, E., 2011</v>
      </c>
      <c r="AJ529" s="145" t="s">
        <v>1236</v>
      </c>
      <c r="AK529" s="145"/>
    </row>
    <row r="530" spans="1:37" s="19" customFormat="1" x14ac:dyDescent="0.3">
      <c r="A530" s="118" t="s">
        <v>14</v>
      </c>
      <c r="B530" s="118">
        <v>0.5</v>
      </c>
      <c r="C530" s="145" t="s">
        <v>9</v>
      </c>
      <c r="D530" s="118">
        <v>950</v>
      </c>
      <c r="E530" s="118" t="s">
        <v>63</v>
      </c>
      <c r="F530" s="118" t="s">
        <v>1233</v>
      </c>
      <c r="G530" s="118" t="s">
        <v>1234</v>
      </c>
      <c r="H530" s="118" t="s">
        <v>9</v>
      </c>
      <c r="I530" s="118" t="s">
        <v>9</v>
      </c>
      <c r="J530" s="118" t="s">
        <v>10</v>
      </c>
      <c r="K530" s="46" t="s">
        <v>1449</v>
      </c>
      <c r="L530" s="118" t="s">
        <v>9</v>
      </c>
      <c r="M530" s="118" t="s">
        <v>199</v>
      </c>
      <c r="N530" s="118" t="s">
        <v>9</v>
      </c>
      <c r="O530" s="118" t="s">
        <v>9</v>
      </c>
      <c r="P530" s="118">
        <v>473</v>
      </c>
      <c r="Q530" s="118" t="s">
        <v>1422</v>
      </c>
      <c r="R530" s="118" t="s">
        <v>9</v>
      </c>
      <c r="S530" s="118">
        <f>150+273</f>
        <v>423</v>
      </c>
      <c r="T530" s="118" t="s">
        <v>17</v>
      </c>
      <c r="U530" s="123">
        <v>38</v>
      </c>
      <c r="V530" s="118" t="s">
        <v>9</v>
      </c>
      <c r="W530" s="118">
        <v>29</v>
      </c>
      <c r="X530" s="118" t="s">
        <v>9</v>
      </c>
      <c r="Y530" s="118" t="s">
        <v>9</v>
      </c>
      <c r="Z530" s="118" t="s">
        <v>9</v>
      </c>
      <c r="AA530" s="118">
        <v>30</v>
      </c>
      <c r="AB530" s="118">
        <v>1</v>
      </c>
      <c r="AC530" s="118" t="s">
        <v>1238</v>
      </c>
      <c r="AD530" s="118">
        <v>2011</v>
      </c>
      <c r="AE530" s="118" t="s">
        <v>510</v>
      </c>
      <c r="AF530" s="118" t="s">
        <v>119</v>
      </c>
      <c r="AG530" s="118" t="s">
        <v>324</v>
      </c>
      <c r="AH530" s="118" t="s">
        <v>62</v>
      </c>
      <c r="AI530" s="124" t="str">
        <f t="shared" si="13"/>
        <v>Diaz, E., 2011</v>
      </c>
      <c r="AJ530" s="145" t="s">
        <v>1237</v>
      </c>
      <c r="AK530" s="145"/>
    </row>
    <row r="531" spans="1:37" s="19" customFormat="1" x14ac:dyDescent="0.3">
      <c r="A531" s="118" t="s">
        <v>14</v>
      </c>
      <c r="B531" s="118" t="s">
        <v>9</v>
      </c>
      <c r="C531" s="118">
        <v>1.4</v>
      </c>
      <c r="D531" s="118">
        <v>420</v>
      </c>
      <c r="E531" s="118" t="s">
        <v>22</v>
      </c>
      <c r="F531" s="118" t="s">
        <v>1241</v>
      </c>
      <c r="G531" s="118" t="s">
        <v>1240</v>
      </c>
      <c r="H531" s="118">
        <v>773</v>
      </c>
      <c r="I531" s="118" t="s">
        <v>9</v>
      </c>
      <c r="J531" s="118" t="s">
        <v>74</v>
      </c>
      <c r="K531" s="118" t="s">
        <v>56</v>
      </c>
      <c r="L531" s="118" t="s">
        <v>9</v>
      </c>
      <c r="M531" s="118" t="s">
        <v>199</v>
      </c>
      <c r="N531" s="127">
        <v>8.6</v>
      </c>
      <c r="O531" s="118" t="s">
        <v>9</v>
      </c>
      <c r="P531" s="118">
        <v>773</v>
      </c>
      <c r="Q531" s="118" t="s">
        <v>1422</v>
      </c>
      <c r="R531" s="118">
        <v>3</v>
      </c>
      <c r="S531" s="118">
        <f>350+273</f>
        <v>623</v>
      </c>
      <c r="T531" s="118" t="s">
        <v>29</v>
      </c>
      <c r="U531" s="123" t="s">
        <v>9</v>
      </c>
      <c r="V531" s="118" t="s">
        <v>9</v>
      </c>
      <c r="W531" s="118" t="s">
        <v>9</v>
      </c>
      <c r="X531" s="118" t="s">
        <v>9</v>
      </c>
      <c r="Y531" s="118" t="s">
        <v>9</v>
      </c>
      <c r="Z531" s="118" t="s">
        <v>9</v>
      </c>
      <c r="AA531" s="118">
        <v>50</v>
      </c>
      <c r="AB531" s="118" t="s">
        <v>9</v>
      </c>
      <c r="AC531" s="118" t="s">
        <v>1239</v>
      </c>
      <c r="AD531" s="118">
        <v>2011</v>
      </c>
      <c r="AE531" s="118" t="s">
        <v>509</v>
      </c>
      <c r="AF531" s="118" t="s">
        <v>119</v>
      </c>
      <c r="AG531" s="118" t="s">
        <v>323</v>
      </c>
      <c r="AH531" s="118" t="s">
        <v>21</v>
      </c>
      <c r="AI531" s="124" t="str">
        <f t="shared" si="13"/>
        <v>Domine, M.E., 2011</v>
      </c>
      <c r="AJ531" s="125"/>
      <c r="AK531" s="120" t="s">
        <v>843</v>
      </c>
    </row>
    <row r="532" spans="1:37" s="19" customFormat="1" x14ac:dyDescent="0.3">
      <c r="A532" s="118" t="s">
        <v>14</v>
      </c>
      <c r="B532" s="118" t="s">
        <v>9</v>
      </c>
      <c r="C532" s="118">
        <v>1.5</v>
      </c>
      <c r="D532" s="118">
        <v>420</v>
      </c>
      <c r="E532" s="118" t="s">
        <v>22</v>
      </c>
      <c r="F532" s="118" t="s">
        <v>1241</v>
      </c>
      <c r="G532" s="118" t="s">
        <v>1240</v>
      </c>
      <c r="H532" s="118">
        <v>773</v>
      </c>
      <c r="I532" s="118" t="s">
        <v>9</v>
      </c>
      <c r="J532" s="118" t="s">
        <v>74</v>
      </c>
      <c r="K532" s="118" t="s">
        <v>56</v>
      </c>
      <c r="L532" s="118" t="s">
        <v>9</v>
      </c>
      <c r="M532" s="118" t="s">
        <v>199</v>
      </c>
      <c r="N532" s="127">
        <v>8.6</v>
      </c>
      <c r="O532" s="118" t="s">
        <v>9</v>
      </c>
      <c r="P532" s="118">
        <v>773</v>
      </c>
      <c r="Q532" s="118" t="s">
        <v>1422</v>
      </c>
      <c r="R532" s="118">
        <v>3</v>
      </c>
      <c r="S532" s="118">
        <f>350+273</f>
        <v>623</v>
      </c>
      <c r="T532" s="118" t="s">
        <v>29</v>
      </c>
      <c r="U532" s="123" t="s">
        <v>9</v>
      </c>
      <c r="V532" s="118" t="s">
        <v>9</v>
      </c>
      <c r="W532" s="118" t="s">
        <v>9</v>
      </c>
      <c r="X532" s="118" t="s">
        <v>9</v>
      </c>
      <c r="Y532" s="118" t="s">
        <v>9</v>
      </c>
      <c r="Z532" s="118" t="s">
        <v>9</v>
      </c>
      <c r="AA532" s="118">
        <v>45</v>
      </c>
      <c r="AB532" s="118" t="s">
        <v>9</v>
      </c>
      <c r="AC532" s="118" t="s">
        <v>1239</v>
      </c>
      <c r="AD532" s="118">
        <v>2011</v>
      </c>
      <c r="AE532" s="118" t="s">
        <v>509</v>
      </c>
      <c r="AF532" s="118" t="s">
        <v>119</v>
      </c>
      <c r="AG532" s="118" t="s">
        <v>323</v>
      </c>
      <c r="AH532" s="118" t="s">
        <v>21</v>
      </c>
      <c r="AI532" s="124" t="str">
        <f t="shared" si="13"/>
        <v>Domine, M.E., 2011</v>
      </c>
      <c r="AJ532" s="125"/>
      <c r="AK532" s="120" t="s">
        <v>843</v>
      </c>
    </row>
    <row r="533" spans="1:37" s="19" customFormat="1" x14ac:dyDescent="0.3">
      <c r="A533" s="118" t="s">
        <v>14</v>
      </c>
      <c r="B533" s="118" t="s">
        <v>9</v>
      </c>
      <c r="C533" s="118">
        <v>1.9</v>
      </c>
      <c r="D533" s="118">
        <v>420</v>
      </c>
      <c r="E533" s="118" t="s">
        <v>22</v>
      </c>
      <c r="F533" s="118" t="s">
        <v>1241</v>
      </c>
      <c r="G533" s="118" t="s">
        <v>8</v>
      </c>
      <c r="H533" s="118">
        <v>1073</v>
      </c>
      <c r="I533" s="118" t="s">
        <v>9</v>
      </c>
      <c r="J533" s="118" t="s">
        <v>74</v>
      </c>
      <c r="K533" s="118" t="s">
        <v>56</v>
      </c>
      <c r="L533" s="118" t="s">
        <v>9</v>
      </c>
      <c r="M533" s="118" t="s">
        <v>199</v>
      </c>
      <c r="N533" s="127">
        <v>8.6</v>
      </c>
      <c r="O533" s="118" t="s">
        <v>9</v>
      </c>
      <c r="P533" s="118">
        <v>773</v>
      </c>
      <c r="Q533" s="118" t="s">
        <v>1422</v>
      </c>
      <c r="R533" s="118">
        <v>3</v>
      </c>
      <c r="S533" s="118">
        <f>350+273</f>
        <v>623</v>
      </c>
      <c r="T533" s="118" t="s">
        <v>29</v>
      </c>
      <c r="U533" s="123" t="s">
        <v>9</v>
      </c>
      <c r="V533" s="118" t="s">
        <v>9</v>
      </c>
      <c r="W533" s="118" t="s">
        <v>9</v>
      </c>
      <c r="X533" s="118" t="s">
        <v>9</v>
      </c>
      <c r="Y533" s="118" t="s">
        <v>9</v>
      </c>
      <c r="Z533" s="118" t="s">
        <v>9</v>
      </c>
      <c r="AA533" s="118">
        <v>45</v>
      </c>
      <c r="AB533" s="118" t="s">
        <v>9</v>
      </c>
      <c r="AC533" s="118" t="s">
        <v>1239</v>
      </c>
      <c r="AD533" s="118">
        <v>2011</v>
      </c>
      <c r="AE533" s="118" t="s">
        <v>509</v>
      </c>
      <c r="AF533" s="118" t="s">
        <v>119</v>
      </c>
      <c r="AG533" s="118" t="s">
        <v>323</v>
      </c>
      <c r="AH533" s="118" t="s">
        <v>21</v>
      </c>
      <c r="AI533" s="124" t="str">
        <f t="shared" si="13"/>
        <v>Domine, M.E., 2011</v>
      </c>
      <c r="AJ533" s="125"/>
      <c r="AK533" s="120" t="s">
        <v>843</v>
      </c>
    </row>
    <row r="534" spans="1:37" s="19" customFormat="1" x14ac:dyDescent="0.3">
      <c r="A534" s="118" t="s">
        <v>14</v>
      </c>
      <c r="B534" s="118" t="s">
        <v>9</v>
      </c>
      <c r="C534" s="118">
        <v>2</v>
      </c>
      <c r="D534" s="118">
        <v>420</v>
      </c>
      <c r="E534" s="118" t="s">
        <v>22</v>
      </c>
      <c r="F534" s="118" t="s">
        <v>1241</v>
      </c>
      <c r="G534" s="118" t="s">
        <v>8</v>
      </c>
      <c r="H534" s="118">
        <v>773</v>
      </c>
      <c r="I534" s="118" t="s">
        <v>9</v>
      </c>
      <c r="J534" s="118" t="s">
        <v>74</v>
      </c>
      <c r="K534" s="118" t="s">
        <v>56</v>
      </c>
      <c r="L534" s="118" t="s">
        <v>9</v>
      </c>
      <c r="M534" s="118" t="s">
        <v>199</v>
      </c>
      <c r="N534" s="127">
        <v>8.6</v>
      </c>
      <c r="O534" s="118" t="s">
        <v>9</v>
      </c>
      <c r="P534" s="118">
        <v>773</v>
      </c>
      <c r="Q534" s="118" t="s">
        <v>1422</v>
      </c>
      <c r="R534" s="118">
        <v>3</v>
      </c>
      <c r="S534" s="118">
        <f>350+273</f>
        <v>623</v>
      </c>
      <c r="T534" s="118" t="s">
        <v>29</v>
      </c>
      <c r="U534" s="123" t="s">
        <v>9</v>
      </c>
      <c r="V534" s="118" t="s">
        <v>9</v>
      </c>
      <c r="W534" s="118" t="s">
        <v>9</v>
      </c>
      <c r="X534" s="118" t="s">
        <v>9</v>
      </c>
      <c r="Y534" s="118" t="s">
        <v>9</v>
      </c>
      <c r="Z534" s="118" t="s">
        <v>9</v>
      </c>
      <c r="AA534" s="118">
        <v>45</v>
      </c>
      <c r="AB534" s="118" t="s">
        <v>9</v>
      </c>
      <c r="AC534" s="118" t="s">
        <v>1239</v>
      </c>
      <c r="AD534" s="118">
        <v>2011</v>
      </c>
      <c r="AE534" s="118" t="s">
        <v>509</v>
      </c>
      <c r="AF534" s="118" t="s">
        <v>119</v>
      </c>
      <c r="AG534" s="118" t="s">
        <v>323</v>
      </c>
      <c r="AH534" s="118" t="s">
        <v>21</v>
      </c>
      <c r="AI534" s="124" t="str">
        <f t="shared" si="13"/>
        <v>Domine, M.E., 2011</v>
      </c>
      <c r="AJ534" s="125"/>
      <c r="AK534" s="120" t="s">
        <v>843</v>
      </c>
    </row>
    <row r="535" spans="1:37" s="19" customFormat="1" x14ac:dyDescent="0.3">
      <c r="A535" s="118" t="s">
        <v>6</v>
      </c>
      <c r="B535" s="118">
        <v>2</v>
      </c>
      <c r="C535" s="118">
        <v>1.96</v>
      </c>
      <c r="D535" s="118">
        <v>14</v>
      </c>
      <c r="E535" s="118" t="s">
        <v>322</v>
      </c>
      <c r="F535" s="118" t="s">
        <v>1242</v>
      </c>
      <c r="G535" s="118" t="s">
        <v>9</v>
      </c>
      <c r="H535" s="118">
        <f>973</f>
        <v>973</v>
      </c>
      <c r="I535" s="118">
        <v>2</v>
      </c>
      <c r="J535" s="118" t="s">
        <v>24</v>
      </c>
      <c r="K535" s="118" t="s">
        <v>56</v>
      </c>
      <c r="L535" s="118" t="s">
        <v>9</v>
      </c>
      <c r="M535" s="118" t="s">
        <v>199</v>
      </c>
      <c r="N535" s="118" t="s">
        <v>9</v>
      </c>
      <c r="O535" s="118">
        <v>2</v>
      </c>
      <c r="P535" s="118">
        <v>573</v>
      </c>
      <c r="Q535" s="118" t="s">
        <v>1422</v>
      </c>
      <c r="R535" s="118">
        <v>1</v>
      </c>
      <c r="S535" s="118">
        <v>573</v>
      </c>
      <c r="T535" s="118" t="s">
        <v>17</v>
      </c>
      <c r="U535" s="123">
        <v>23</v>
      </c>
      <c r="V535" s="118" t="s">
        <v>9</v>
      </c>
      <c r="W535" s="118" t="s">
        <v>9</v>
      </c>
      <c r="X535" s="118" t="s">
        <v>9</v>
      </c>
      <c r="Y535" s="118" t="s">
        <v>9</v>
      </c>
      <c r="Z535" s="118" t="s">
        <v>9</v>
      </c>
      <c r="AA535" s="118" t="s">
        <v>9</v>
      </c>
      <c r="AB535" s="118" t="s">
        <v>9</v>
      </c>
      <c r="AC535" s="46" t="s">
        <v>1365</v>
      </c>
      <c r="AD535" s="118">
        <v>2011</v>
      </c>
      <c r="AE535" s="118" t="s">
        <v>1797</v>
      </c>
      <c r="AF535" s="118" t="s">
        <v>75</v>
      </c>
      <c r="AG535" s="118" t="s">
        <v>321</v>
      </c>
      <c r="AH535" s="118" t="s">
        <v>62</v>
      </c>
      <c r="AI535" s="124" t="str">
        <f t="shared" si="13"/>
        <v>Eyssler, A., 2011</v>
      </c>
      <c r="AJ535" s="125"/>
      <c r="AK535" s="145"/>
    </row>
    <row r="536" spans="1:37" s="19" customFormat="1" x14ac:dyDescent="0.3">
      <c r="A536" s="118" t="s">
        <v>6</v>
      </c>
      <c r="B536" s="118">
        <v>2</v>
      </c>
      <c r="C536" s="118">
        <v>1.89</v>
      </c>
      <c r="D536" s="118">
        <v>14</v>
      </c>
      <c r="E536" s="118" t="s">
        <v>322</v>
      </c>
      <c r="F536" s="118" t="s">
        <v>1242</v>
      </c>
      <c r="G536" s="118" t="s">
        <v>9</v>
      </c>
      <c r="H536" s="118">
        <f>973</f>
        <v>973</v>
      </c>
      <c r="I536" s="118">
        <v>2</v>
      </c>
      <c r="J536" s="118" t="s">
        <v>24</v>
      </c>
      <c r="K536" s="118" t="s">
        <v>56</v>
      </c>
      <c r="L536" s="118" t="s">
        <v>9</v>
      </c>
      <c r="M536" s="118" t="s">
        <v>199</v>
      </c>
      <c r="N536" s="118" t="s">
        <v>9</v>
      </c>
      <c r="O536" s="118">
        <v>2</v>
      </c>
      <c r="P536" s="118">
        <v>773</v>
      </c>
      <c r="Q536" s="118" t="s">
        <v>1422</v>
      </c>
      <c r="R536" s="118">
        <v>1</v>
      </c>
      <c r="S536" s="118">
        <v>573</v>
      </c>
      <c r="T536" s="118" t="s">
        <v>17</v>
      </c>
      <c r="U536" s="123">
        <v>22</v>
      </c>
      <c r="V536" s="118" t="s">
        <v>9</v>
      </c>
      <c r="W536" s="118" t="s">
        <v>9</v>
      </c>
      <c r="X536" s="118" t="s">
        <v>9</v>
      </c>
      <c r="Y536" s="118" t="s">
        <v>9</v>
      </c>
      <c r="Z536" s="118" t="s">
        <v>9</v>
      </c>
      <c r="AA536" s="118" t="s">
        <v>9</v>
      </c>
      <c r="AB536" s="118" t="s">
        <v>9</v>
      </c>
      <c r="AC536" s="46" t="s">
        <v>1365</v>
      </c>
      <c r="AD536" s="118">
        <v>2011</v>
      </c>
      <c r="AE536" s="118" t="s">
        <v>1797</v>
      </c>
      <c r="AF536" s="118" t="s">
        <v>75</v>
      </c>
      <c r="AG536" s="118" t="s">
        <v>321</v>
      </c>
      <c r="AH536" s="118" t="s">
        <v>62</v>
      </c>
      <c r="AI536" s="124" t="str">
        <f t="shared" si="13"/>
        <v>Eyssler, A., 2011</v>
      </c>
      <c r="AJ536" s="125"/>
      <c r="AK536" s="145"/>
    </row>
    <row r="537" spans="1:37" s="19" customFormat="1" x14ac:dyDescent="0.3">
      <c r="A537" s="118" t="s">
        <v>6</v>
      </c>
      <c r="B537" s="118">
        <v>2</v>
      </c>
      <c r="C537" s="118">
        <v>1.95</v>
      </c>
      <c r="D537" s="118">
        <v>14</v>
      </c>
      <c r="E537" s="118" t="s">
        <v>322</v>
      </c>
      <c r="F537" s="118" t="s">
        <v>1242</v>
      </c>
      <c r="G537" s="118" t="s">
        <v>9</v>
      </c>
      <c r="H537" s="118">
        <f>973</f>
        <v>973</v>
      </c>
      <c r="I537" s="118">
        <v>2</v>
      </c>
      <c r="J537" s="118" t="s">
        <v>24</v>
      </c>
      <c r="K537" s="118" t="s">
        <v>56</v>
      </c>
      <c r="L537" s="118" t="s">
        <v>9</v>
      </c>
      <c r="M537" s="118" t="s">
        <v>199</v>
      </c>
      <c r="N537" s="118" t="s">
        <v>9</v>
      </c>
      <c r="O537" s="118">
        <v>2</v>
      </c>
      <c r="P537" s="118">
        <v>973</v>
      </c>
      <c r="Q537" s="118" t="s">
        <v>1422</v>
      </c>
      <c r="R537" s="118">
        <v>1</v>
      </c>
      <c r="S537" s="118">
        <v>573</v>
      </c>
      <c r="T537" s="118" t="s">
        <v>17</v>
      </c>
      <c r="U537" s="123">
        <v>12</v>
      </c>
      <c r="V537" s="118" t="s">
        <v>9</v>
      </c>
      <c r="W537" s="118" t="s">
        <v>9</v>
      </c>
      <c r="X537" s="118" t="s">
        <v>9</v>
      </c>
      <c r="Y537" s="118" t="s">
        <v>9</v>
      </c>
      <c r="Z537" s="118" t="s">
        <v>9</v>
      </c>
      <c r="AA537" s="118" t="s">
        <v>9</v>
      </c>
      <c r="AB537" s="118" t="s">
        <v>9</v>
      </c>
      <c r="AC537" s="46" t="s">
        <v>1365</v>
      </c>
      <c r="AD537" s="118">
        <v>2011</v>
      </c>
      <c r="AE537" s="118" t="s">
        <v>1797</v>
      </c>
      <c r="AF537" s="118" t="s">
        <v>75</v>
      </c>
      <c r="AG537" s="118" t="s">
        <v>321</v>
      </c>
      <c r="AH537" s="118" t="s">
        <v>62</v>
      </c>
      <c r="AI537" s="124" t="str">
        <f t="shared" si="13"/>
        <v>Eyssler, A., 2011</v>
      </c>
      <c r="AJ537" s="125"/>
      <c r="AK537" s="145"/>
    </row>
    <row r="538" spans="1:37" s="19" customFormat="1" x14ac:dyDescent="0.3">
      <c r="A538" s="118" t="s">
        <v>6</v>
      </c>
      <c r="B538" s="118">
        <v>2</v>
      </c>
      <c r="C538" s="118">
        <v>2.0099999999999998</v>
      </c>
      <c r="D538" s="118">
        <v>14</v>
      </c>
      <c r="E538" s="118" t="s">
        <v>322</v>
      </c>
      <c r="F538" s="118" t="s">
        <v>1242</v>
      </c>
      <c r="G538" s="118" t="s">
        <v>9</v>
      </c>
      <c r="H538" s="118">
        <f>973</f>
        <v>973</v>
      </c>
      <c r="I538" s="118">
        <v>2</v>
      </c>
      <c r="J538" s="118" t="s">
        <v>24</v>
      </c>
      <c r="K538" s="118" t="s">
        <v>56</v>
      </c>
      <c r="L538" s="118" t="s">
        <v>9</v>
      </c>
      <c r="M538" s="118" t="s">
        <v>199</v>
      </c>
      <c r="N538" s="118" t="s">
        <v>9</v>
      </c>
      <c r="O538" s="118">
        <v>2</v>
      </c>
      <c r="P538" s="118">
        <v>1273</v>
      </c>
      <c r="Q538" s="118" t="s">
        <v>1422</v>
      </c>
      <c r="R538" s="118">
        <v>1</v>
      </c>
      <c r="S538" s="118">
        <v>573</v>
      </c>
      <c r="T538" s="118" t="s">
        <v>17</v>
      </c>
      <c r="U538" s="123">
        <v>4</v>
      </c>
      <c r="V538" s="118" t="s">
        <v>9</v>
      </c>
      <c r="W538" s="118" t="s">
        <v>9</v>
      </c>
      <c r="X538" s="118" t="s">
        <v>9</v>
      </c>
      <c r="Y538" s="118" t="s">
        <v>9</v>
      </c>
      <c r="Z538" s="118" t="s">
        <v>9</v>
      </c>
      <c r="AA538" s="118" t="s">
        <v>9</v>
      </c>
      <c r="AB538" s="118" t="s">
        <v>9</v>
      </c>
      <c r="AC538" s="46" t="s">
        <v>1365</v>
      </c>
      <c r="AD538" s="118">
        <v>2011</v>
      </c>
      <c r="AE538" s="118" t="s">
        <v>1797</v>
      </c>
      <c r="AF538" s="118" t="s">
        <v>75</v>
      </c>
      <c r="AG538" s="118" t="s">
        <v>321</v>
      </c>
      <c r="AH538" s="118" t="s">
        <v>62</v>
      </c>
      <c r="AI538" s="124" t="str">
        <f t="shared" si="13"/>
        <v>Eyssler, A., 2011</v>
      </c>
      <c r="AJ538" s="125"/>
      <c r="AK538" s="145"/>
    </row>
    <row r="539" spans="1:37" s="19" customFormat="1" x14ac:dyDescent="0.3">
      <c r="A539" s="118" t="s">
        <v>1954</v>
      </c>
      <c r="B539" s="145" t="s">
        <v>9</v>
      </c>
      <c r="C539" s="118">
        <v>5</v>
      </c>
      <c r="D539" s="118">
        <v>1787</v>
      </c>
      <c r="E539" s="118" t="s">
        <v>63</v>
      </c>
      <c r="F539" s="118" t="s">
        <v>1244</v>
      </c>
      <c r="G539" s="118" t="s">
        <v>1245</v>
      </c>
      <c r="H539" s="118" t="s">
        <v>9</v>
      </c>
      <c r="I539" s="118" t="s">
        <v>9</v>
      </c>
      <c r="J539" s="118" t="s">
        <v>10</v>
      </c>
      <c r="K539" s="46" t="s">
        <v>1449</v>
      </c>
      <c r="L539" s="151">
        <v>10.5</v>
      </c>
      <c r="M539" s="118" t="s">
        <v>89</v>
      </c>
      <c r="N539" s="118" t="s">
        <v>9</v>
      </c>
      <c r="O539" s="118" t="s">
        <v>9</v>
      </c>
      <c r="P539" s="118" t="s">
        <v>9</v>
      </c>
      <c r="Q539" s="118" t="s">
        <v>1423</v>
      </c>
      <c r="R539" s="118" t="s">
        <v>9</v>
      </c>
      <c r="S539" s="118">
        <v>353</v>
      </c>
      <c r="T539" s="118" t="s">
        <v>29</v>
      </c>
      <c r="U539" s="123" t="s">
        <v>9</v>
      </c>
      <c r="V539" s="118" t="s">
        <v>9</v>
      </c>
      <c r="W539" s="118" t="s">
        <v>9</v>
      </c>
      <c r="X539" s="118" t="s">
        <v>9</v>
      </c>
      <c r="Y539" s="118" t="s">
        <v>9</v>
      </c>
      <c r="Z539" s="118" t="s">
        <v>9</v>
      </c>
      <c r="AA539" s="118">
        <v>27</v>
      </c>
      <c r="AB539" s="118" t="s">
        <v>9</v>
      </c>
      <c r="AC539" s="118" t="s">
        <v>1243</v>
      </c>
      <c r="AD539" s="118">
        <v>2011</v>
      </c>
      <c r="AE539" s="118" t="s">
        <v>508</v>
      </c>
      <c r="AF539" s="118" t="s">
        <v>11</v>
      </c>
      <c r="AG539" s="118" t="s">
        <v>320</v>
      </c>
      <c r="AH539" s="118" t="s">
        <v>21</v>
      </c>
      <c r="AI539" s="124" t="str">
        <f t="shared" si="13"/>
        <v>Ma, L., 2011</v>
      </c>
      <c r="AJ539" s="145"/>
      <c r="AK539" s="145"/>
    </row>
    <row r="540" spans="1:37" s="19" customFormat="1" x14ac:dyDescent="0.3">
      <c r="A540" s="118" t="s">
        <v>1954</v>
      </c>
      <c r="B540" s="145" t="s">
        <v>9</v>
      </c>
      <c r="C540" s="118">
        <v>5</v>
      </c>
      <c r="D540" s="118">
        <v>1655</v>
      </c>
      <c r="E540" s="118" t="s">
        <v>63</v>
      </c>
      <c r="F540" s="118" t="s">
        <v>1244</v>
      </c>
      <c r="G540" s="118" t="s">
        <v>1246</v>
      </c>
      <c r="H540" s="118" t="s">
        <v>9</v>
      </c>
      <c r="I540" s="118" t="s">
        <v>9</v>
      </c>
      <c r="J540" s="118" t="s">
        <v>10</v>
      </c>
      <c r="K540" s="46" t="s">
        <v>1449</v>
      </c>
      <c r="L540" s="151">
        <v>10.5</v>
      </c>
      <c r="M540" s="118" t="s">
        <v>89</v>
      </c>
      <c r="N540" s="118" t="s">
        <v>9</v>
      </c>
      <c r="O540" s="118" t="s">
        <v>9</v>
      </c>
      <c r="P540" s="118" t="s">
        <v>9</v>
      </c>
      <c r="Q540" s="118" t="s">
        <v>1423</v>
      </c>
      <c r="R540" s="118" t="s">
        <v>9</v>
      </c>
      <c r="S540" s="118">
        <v>353</v>
      </c>
      <c r="T540" s="118" t="s">
        <v>29</v>
      </c>
      <c r="U540" s="123" t="s">
        <v>9</v>
      </c>
      <c r="V540" s="118" t="s">
        <v>9</v>
      </c>
      <c r="W540" s="118" t="s">
        <v>9</v>
      </c>
      <c r="X540" s="118" t="s">
        <v>9</v>
      </c>
      <c r="Y540" s="118">
        <v>74</v>
      </c>
      <c r="Z540" s="118" t="s">
        <v>9</v>
      </c>
      <c r="AA540" s="118">
        <v>68</v>
      </c>
      <c r="AB540" s="118" t="s">
        <v>9</v>
      </c>
      <c r="AC540" s="118" t="s">
        <v>1243</v>
      </c>
      <c r="AD540" s="118">
        <v>2011</v>
      </c>
      <c r="AE540" s="118" t="s">
        <v>508</v>
      </c>
      <c r="AF540" s="118" t="s">
        <v>11</v>
      </c>
      <c r="AG540" s="118" t="s">
        <v>320</v>
      </c>
      <c r="AH540" s="118" t="s">
        <v>21</v>
      </c>
      <c r="AI540" s="124" t="str">
        <f t="shared" si="13"/>
        <v>Ma, L., 2011</v>
      </c>
      <c r="AJ540" s="145"/>
      <c r="AK540" s="145"/>
    </row>
    <row r="541" spans="1:37" s="19" customFormat="1" x14ac:dyDescent="0.3">
      <c r="A541" s="118" t="s">
        <v>1954</v>
      </c>
      <c r="B541" s="145" t="s">
        <v>9</v>
      </c>
      <c r="C541" s="118">
        <v>5</v>
      </c>
      <c r="D541" s="118">
        <v>1548</v>
      </c>
      <c r="E541" s="118" t="s">
        <v>63</v>
      </c>
      <c r="F541" s="118" t="s">
        <v>1244</v>
      </c>
      <c r="G541" s="118" t="s">
        <v>1247</v>
      </c>
      <c r="H541" s="118" t="s">
        <v>9</v>
      </c>
      <c r="I541" s="118" t="s">
        <v>9</v>
      </c>
      <c r="J541" s="118" t="s">
        <v>10</v>
      </c>
      <c r="K541" s="46" t="s">
        <v>1449</v>
      </c>
      <c r="L541" s="151">
        <v>10.5</v>
      </c>
      <c r="M541" s="118" t="s">
        <v>89</v>
      </c>
      <c r="N541" s="118" t="s">
        <v>9</v>
      </c>
      <c r="O541" s="118" t="s">
        <v>9</v>
      </c>
      <c r="P541" s="118" t="s">
        <v>9</v>
      </c>
      <c r="Q541" s="118" t="s">
        <v>1423</v>
      </c>
      <c r="R541" s="118" t="s">
        <v>9</v>
      </c>
      <c r="S541" s="118">
        <v>353</v>
      </c>
      <c r="T541" s="118" t="s">
        <v>29</v>
      </c>
      <c r="U541" s="123" t="s">
        <v>9</v>
      </c>
      <c r="V541" s="118" t="s">
        <v>9</v>
      </c>
      <c r="W541" s="118" t="s">
        <v>9</v>
      </c>
      <c r="X541" s="118" t="s">
        <v>9</v>
      </c>
      <c r="Y541" s="118">
        <v>98</v>
      </c>
      <c r="Z541" s="118" t="s">
        <v>9</v>
      </c>
      <c r="AA541" s="118">
        <v>91</v>
      </c>
      <c r="AB541" s="118" t="s">
        <v>9</v>
      </c>
      <c r="AC541" s="118" t="s">
        <v>1243</v>
      </c>
      <c r="AD541" s="118">
        <v>2011</v>
      </c>
      <c r="AE541" s="118" t="s">
        <v>508</v>
      </c>
      <c r="AF541" s="118" t="s">
        <v>11</v>
      </c>
      <c r="AG541" s="118" t="s">
        <v>320</v>
      </c>
      <c r="AH541" s="118" t="s">
        <v>21</v>
      </c>
      <c r="AI541" s="124" t="str">
        <f t="shared" si="13"/>
        <v>Ma, L., 2011</v>
      </c>
      <c r="AJ541" s="145"/>
      <c r="AK541" s="145"/>
    </row>
    <row r="542" spans="1:37" s="19" customFormat="1" x14ac:dyDescent="0.3">
      <c r="A542" s="118" t="s">
        <v>1954</v>
      </c>
      <c r="B542" s="145" t="s">
        <v>9</v>
      </c>
      <c r="C542" s="118">
        <v>5</v>
      </c>
      <c r="D542" s="118">
        <v>1252</v>
      </c>
      <c r="E542" s="118" t="s">
        <v>63</v>
      </c>
      <c r="F542" s="118" t="s">
        <v>1244</v>
      </c>
      <c r="G542" s="118" t="s">
        <v>1248</v>
      </c>
      <c r="H542" s="118" t="s">
        <v>9</v>
      </c>
      <c r="I542" s="118" t="s">
        <v>9</v>
      </c>
      <c r="J542" s="118" t="s">
        <v>10</v>
      </c>
      <c r="K542" s="46" t="s">
        <v>1449</v>
      </c>
      <c r="L542" s="151">
        <v>10.5</v>
      </c>
      <c r="M542" s="118" t="s">
        <v>89</v>
      </c>
      <c r="N542" s="118" t="s">
        <v>9</v>
      </c>
      <c r="O542" s="118" t="s">
        <v>9</v>
      </c>
      <c r="P542" s="118" t="s">
        <v>9</v>
      </c>
      <c r="Q542" s="118" t="s">
        <v>1423</v>
      </c>
      <c r="R542" s="118" t="s">
        <v>9</v>
      </c>
      <c r="S542" s="118">
        <v>353</v>
      </c>
      <c r="T542" s="118" t="s">
        <v>29</v>
      </c>
      <c r="U542" s="123" t="s">
        <v>9</v>
      </c>
      <c r="V542" s="118" t="s">
        <v>9</v>
      </c>
      <c r="W542" s="118" t="s">
        <v>9</v>
      </c>
      <c r="X542" s="118" t="s">
        <v>9</v>
      </c>
      <c r="Y542" s="118">
        <v>135</v>
      </c>
      <c r="Z542" s="118" t="s">
        <v>9</v>
      </c>
      <c r="AA542" s="118">
        <v>136</v>
      </c>
      <c r="AB542" s="118" t="s">
        <v>9</v>
      </c>
      <c r="AC542" s="118" t="s">
        <v>1243</v>
      </c>
      <c r="AD542" s="118">
        <v>2011</v>
      </c>
      <c r="AE542" s="118" t="s">
        <v>508</v>
      </c>
      <c r="AF542" s="118" t="s">
        <v>11</v>
      </c>
      <c r="AG542" s="118" t="s">
        <v>320</v>
      </c>
      <c r="AH542" s="118" t="s">
        <v>21</v>
      </c>
      <c r="AI542" s="124" t="str">
        <f t="shared" si="13"/>
        <v>Ma, L., 2011</v>
      </c>
      <c r="AJ542" s="145"/>
      <c r="AK542" s="145"/>
    </row>
    <row r="543" spans="1:37" s="19" customFormat="1" x14ac:dyDescent="0.3">
      <c r="A543" s="118" t="s">
        <v>1954</v>
      </c>
      <c r="B543" s="145" t="s">
        <v>9</v>
      </c>
      <c r="C543" s="118">
        <v>5</v>
      </c>
      <c r="D543" s="118">
        <v>664</v>
      </c>
      <c r="E543" s="118" t="s">
        <v>63</v>
      </c>
      <c r="F543" s="118" t="s">
        <v>1244</v>
      </c>
      <c r="G543" s="118" t="s">
        <v>1249</v>
      </c>
      <c r="H543" s="118" t="s">
        <v>9</v>
      </c>
      <c r="I543" s="118" t="s">
        <v>9</v>
      </c>
      <c r="J543" s="118" t="s">
        <v>10</v>
      </c>
      <c r="K543" s="46" t="s">
        <v>1449</v>
      </c>
      <c r="L543" s="151">
        <v>10.5</v>
      </c>
      <c r="M543" s="118" t="s">
        <v>89</v>
      </c>
      <c r="N543" s="118" t="s">
        <v>9</v>
      </c>
      <c r="O543" s="118" t="s">
        <v>9</v>
      </c>
      <c r="P543" s="118" t="s">
        <v>9</v>
      </c>
      <c r="Q543" s="118" t="s">
        <v>1423</v>
      </c>
      <c r="R543" s="118" t="s">
        <v>9</v>
      </c>
      <c r="S543" s="118">
        <v>353</v>
      </c>
      <c r="T543" s="118" t="s">
        <v>29</v>
      </c>
      <c r="U543" s="123" t="s">
        <v>9</v>
      </c>
      <c r="V543" s="118" t="s">
        <v>9</v>
      </c>
      <c r="W543" s="118" t="s">
        <v>9</v>
      </c>
      <c r="X543" s="118" t="s">
        <v>9</v>
      </c>
      <c r="Y543" s="118">
        <v>220</v>
      </c>
      <c r="Z543" s="118" t="s">
        <v>9</v>
      </c>
      <c r="AA543" s="118">
        <v>200</v>
      </c>
      <c r="AB543" s="118" t="s">
        <v>9</v>
      </c>
      <c r="AC543" s="118" t="s">
        <v>1243</v>
      </c>
      <c r="AD543" s="118">
        <v>2011</v>
      </c>
      <c r="AE543" s="118" t="s">
        <v>508</v>
      </c>
      <c r="AF543" s="118" t="s">
        <v>11</v>
      </c>
      <c r="AG543" s="118" t="s">
        <v>320</v>
      </c>
      <c r="AH543" s="118" t="s">
        <v>21</v>
      </c>
      <c r="AI543" s="124" t="str">
        <f t="shared" si="13"/>
        <v>Ma, L., 2011</v>
      </c>
      <c r="AJ543" s="145"/>
      <c r="AK543" s="145"/>
    </row>
    <row r="544" spans="1:37" s="19" customFormat="1" x14ac:dyDescent="0.3">
      <c r="A544" s="118" t="s">
        <v>1954</v>
      </c>
      <c r="B544" s="145" t="s">
        <v>9</v>
      </c>
      <c r="C544" s="118">
        <v>2</v>
      </c>
      <c r="D544" s="118">
        <v>1846</v>
      </c>
      <c r="E544" s="118" t="s">
        <v>63</v>
      </c>
      <c r="F544" s="118" t="s">
        <v>1244</v>
      </c>
      <c r="G544" s="118" t="s">
        <v>1250</v>
      </c>
      <c r="H544" s="118" t="s">
        <v>9</v>
      </c>
      <c r="I544" s="118" t="s">
        <v>9</v>
      </c>
      <c r="J544" s="118" t="s">
        <v>10</v>
      </c>
      <c r="K544" s="46" t="s">
        <v>1449</v>
      </c>
      <c r="L544" s="151">
        <v>10.5</v>
      </c>
      <c r="M544" s="118" t="s">
        <v>89</v>
      </c>
      <c r="N544" s="118" t="s">
        <v>9</v>
      </c>
      <c r="O544" s="118" t="s">
        <v>9</v>
      </c>
      <c r="P544" s="118" t="s">
        <v>9</v>
      </c>
      <c r="Q544" s="118" t="s">
        <v>1423</v>
      </c>
      <c r="R544" s="118" t="s">
        <v>9</v>
      </c>
      <c r="S544" s="118">
        <v>353</v>
      </c>
      <c r="T544" s="118" t="s">
        <v>29</v>
      </c>
      <c r="U544" s="123" t="s">
        <v>9</v>
      </c>
      <c r="V544" s="118" t="s">
        <v>9</v>
      </c>
      <c r="W544" s="118" t="s">
        <v>9</v>
      </c>
      <c r="X544" s="118" t="s">
        <v>9</v>
      </c>
      <c r="Y544" s="118">
        <v>234</v>
      </c>
      <c r="Z544" s="118" t="s">
        <v>9</v>
      </c>
      <c r="AA544" s="118">
        <v>218</v>
      </c>
      <c r="AB544" s="118" t="s">
        <v>9</v>
      </c>
      <c r="AC544" s="118" t="s">
        <v>1243</v>
      </c>
      <c r="AD544" s="118">
        <v>2011</v>
      </c>
      <c r="AE544" s="118" t="s">
        <v>508</v>
      </c>
      <c r="AF544" s="118" t="s">
        <v>11</v>
      </c>
      <c r="AG544" s="118" t="s">
        <v>320</v>
      </c>
      <c r="AH544" s="118" t="s">
        <v>21</v>
      </c>
      <c r="AI544" s="124" t="str">
        <f t="shared" si="13"/>
        <v>Ma, L., 2011</v>
      </c>
      <c r="AJ544" s="145"/>
      <c r="AK544" s="145"/>
    </row>
    <row r="545" spans="1:37" s="19" customFormat="1" x14ac:dyDescent="0.3">
      <c r="A545" s="118" t="s">
        <v>6</v>
      </c>
      <c r="B545" s="118">
        <v>2.8</v>
      </c>
      <c r="C545" s="118" t="s">
        <v>9</v>
      </c>
      <c r="D545" s="118">
        <v>1055</v>
      </c>
      <c r="E545" s="118" t="s">
        <v>63</v>
      </c>
      <c r="F545" s="118" t="s">
        <v>1252</v>
      </c>
      <c r="G545" s="118" t="s">
        <v>9</v>
      </c>
      <c r="H545" s="118" t="s">
        <v>9</v>
      </c>
      <c r="I545" s="118" t="s">
        <v>9</v>
      </c>
      <c r="J545" s="118" t="s">
        <v>10</v>
      </c>
      <c r="K545" s="118" t="s">
        <v>9</v>
      </c>
      <c r="L545" s="118" t="s">
        <v>9</v>
      </c>
      <c r="M545" s="118" t="s">
        <v>199</v>
      </c>
      <c r="N545" s="118" t="s">
        <v>9</v>
      </c>
      <c r="O545" s="118">
        <v>2</v>
      </c>
      <c r="P545" s="118">
        <v>673</v>
      </c>
      <c r="Q545" s="118" t="s">
        <v>1422</v>
      </c>
      <c r="R545" s="118">
        <v>3</v>
      </c>
      <c r="S545" s="118">
        <v>623</v>
      </c>
      <c r="T545" s="118" t="s">
        <v>29</v>
      </c>
      <c r="U545" s="123" t="s">
        <v>9</v>
      </c>
      <c r="V545" s="118" t="s">
        <v>9</v>
      </c>
      <c r="W545" s="118" t="s">
        <v>9</v>
      </c>
      <c r="X545" s="118" t="s">
        <v>9</v>
      </c>
      <c r="Y545" s="118" t="s">
        <v>9</v>
      </c>
      <c r="Z545" s="118" t="s">
        <v>9</v>
      </c>
      <c r="AA545" s="118">
        <v>33</v>
      </c>
      <c r="AB545" s="118" t="s">
        <v>9</v>
      </c>
      <c r="AC545" s="118" t="s">
        <v>1251</v>
      </c>
      <c r="AD545" s="118">
        <v>2011</v>
      </c>
      <c r="AE545" s="118" t="s">
        <v>1798</v>
      </c>
      <c r="AF545" s="118" t="s">
        <v>11</v>
      </c>
      <c r="AG545" s="118" t="s">
        <v>319</v>
      </c>
      <c r="AH545" s="118" t="s">
        <v>21</v>
      </c>
      <c r="AI545" s="124" t="str">
        <f t="shared" si="13"/>
        <v>Zheng, X., 2011</v>
      </c>
      <c r="AJ545" s="125"/>
      <c r="AK545" s="145"/>
    </row>
    <row r="546" spans="1:37" s="19" customFormat="1" x14ac:dyDescent="0.3">
      <c r="A546" s="118" t="s">
        <v>1954</v>
      </c>
      <c r="B546" s="118">
        <v>5</v>
      </c>
      <c r="C546" s="118" t="s">
        <v>9</v>
      </c>
      <c r="D546" s="118" t="s">
        <v>9</v>
      </c>
      <c r="E546" s="118" t="s">
        <v>63</v>
      </c>
      <c r="F546" s="118" t="s">
        <v>1253</v>
      </c>
      <c r="G546" s="118" t="s">
        <v>2181</v>
      </c>
      <c r="H546" s="118" t="s">
        <v>9</v>
      </c>
      <c r="I546" s="118" t="s">
        <v>9</v>
      </c>
      <c r="J546" s="118" t="s">
        <v>10</v>
      </c>
      <c r="K546" s="46" t="s">
        <v>1449</v>
      </c>
      <c r="L546" s="118" t="s">
        <v>9</v>
      </c>
      <c r="M546" s="118" t="s">
        <v>199</v>
      </c>
      <c r="N546" s="118" t="s">
        <v>9</v>
      </c>
      <c r="O546" s="118" t="s">
        <v>9</v>
      </c>
      <c r="P546" s="118" t="s">
        <v>9</v>
      </c>
      <c r="Q546" s="118" t="s">
        <v>1427</v>
      </c>
      <c r="R546" s="118">
        <v>2</v>
      </c>
      <c r="S546" s="118">
        <v>298</v>
      </c>
      <c r="T546" s="118" t="s">
        <v>64</v>
      </c>
      <c r="U546" s="123" t="s">
        <v>9</v>
      </c>
      <c r="V546" s="118" t="s">
        <v>9</v>
      </c>
      <c r="W546" s="118" t="s">
        <v>9</v>
      </c>
      <c r="X546" s="118" t="s">
        <v>9</v>
      </c>
      <c r="Y546" s="118">
        <v>133</v>
      </c>
      <c r="Z546" s="118" t="s">
        <v>9</v>
      </c>
      <c r="AA546" s="118">
        <v>132</v>
      </c>
      <c r="AB546" s="118" t="s">
        <v>9</v>
      </c>
      <c r="AC546" s="118" t="s">
        <v>1394</v>
      </c>
      <c r="AD546" s="118">
        <v>2011</v>
      </c>
      <c r="AE546" s="118" t="s">
        <v>1799</v>
      </c>
      <c r="AF546" s="118" t="s">
        <v>39</v>
      </c>
      <c r="AG546" s="118" t="s">
        <v>318</v>
      </c>
      <c r="AH546" s="118" t="s">
        <v>230</v>
      </c>
      <c r="AI546" s="124" t="str">
        <f t="shared" si="13"/>
        <v>Morgan, R.D., 2011</v>
      </c>
      <c r="AJ546" s="145"/>
      <c r="AK546" s="145"/>
    </row>
    <row r="547" spans="1:37" s="19" customFormat="1" x14ac:dyDescent="0.3">
      <c r="A547" s="118" t="s">
        <v>6</v>
      </c>
      <c r="B547" s="118">
        <v>20</v>
      </c>
      <c r="C547" s="118" t="s">
        <v>9</v>
      </c>
      <c r="D547" s="118" t="s">
        <v>9</v>
      </c>
      <c r="E547" s="118" t="s">
        <v>63</v>
      </c>
      <c r="F547" s="118" t="s">
        <v>1255</v>
      </c>
      <c r="G547" s="118" t="s">
        <v>9</v>
      </c>
      <c r="H547" s="118" t="s">
        <v>9</v>
      </c>
      <c r="I547" s="118" t="s">
        <v>9</v>
      </c>
      <c r="J547" s="118" t="s">
        <v>24</v>
      </c>
      <c r="K547" s="118" t="s">
        <v>56</v>
      </c>
      <c r="L547" s="118" t="s">
        <v>9</v>
      </c>
      <c r="M547" s="118" t="s">
        <v>199</v>
      </c>
      <c r="N547" s="118" t="s">
        <v>9</v>
      </c>
      <c r="O547" s="118" t="s">
        <v>9</v>
      </c>
      <c r="P547" s="118" t="s">
        <v>9</v>
      </c>
      <c r="Q547" s="118" t="s">
        <v>1422</v>
      </c>
      <c r="R547" s="118">
        <v>2</v>
      </c>
      <c r="S547" s="118">
        <f>180+273</f>
        <v>453</v>
      </c>
      <c r="T547" s="118" t="s">
        <v>34</v>
      </c>
      <c r="U547" s="123" t="s">
        <v>9</v>
      </c>
      <c r="V547" s="118" t="s">
        <v>9</v>
      </c>
      <c r="W547" s="118" t="s">
        <v>9</v>
      </c>
      <c r="X547" s="118" t="s">
        <v>9</v>
      </c>
      <c r="Y547" s="118">
        <v>72</v>
      </c>
      <c r="Z547" s="118" t="s">
        <v>9</v>
      </c>
      <c r="AA547" s="118" t="s">
        <v>9</v>
      </c>
      <c r="AB547" s="118" t="s">
        <v>9</v>
      </c>
      <c r="AC547" s="118" t="s">
        <v>1395</v>
      </c>
      <c r="AD547" s="118">
        <v>2011</v>
      </c>
      <c r="AE547" s="118" t="s">
        <v>1800</v>
      </c>
      <c r="AF547" s="118" t="s">
        <v>11</v>
      </c>
      <c r="AG547" s="118" t="s">
        <v>316</v>
      </c>
      <c r="AH547" s="118" t="s">
        <v>315</v>
      </c>
      <c r="AI547" s="124" t="str">
        <f t="shared" si="13"/>
        <v>Li, G., 2011</v>
      </c>
      <c r="AJ547" s="125"/>
      <c r="AK547" s="145"/>
    </row>
    <row r="548" spans="1:37" s="19" customFormat="1" x14ac:dyDescent="0.3">
      <c r="A548" s="118" t="s">
        <v>6</v>
      </c>
      <c r="B548" s="118">
        <v>20</v>
      </c>
      <c r="C548" s="118" t="s">
        <v>9</v>
      </c>
      <c r="D548" s="118" t="s">
        <v>9</v>
      </c>
      <c r="E548" s="118" t="s">
        <v>63</v>
      </c>
      <c r="F548" s="118" t="s">
        <v>1255</v>
      </c>
      <c r="G548" s="118" t="s">
        <v>9</v>
      </c>
      <c r="H548" s="118" t="s">
        <v>9</v>
      </c>
      <c r="I548" s="118" t="s">
        <v>9</v>
      </c>
      <c r="J548" s="118" t="s">
        <v>24</v>
      </c>
      <c r="K548" s="118" t="s">
        <v>56</v>
      </c>
      <c r="L548" s="118" t="s">
        <v>9</v>
      </c>
      <c r="M548" s="118" t="s">
        <v>199</v>
      </c>
      <c r="N548" s="118" t="s">
        <v>9</v>
      </c>
      <c r="O548" s="118" t="s">
        <v>9</v>
      </c>
      <c r="P548" s="118" t="s">
        <v>9</v>
      </c>
      <c r="Q548" s="118" t="s">
        <v>1422</v>
      </c>
      <c r="R548" s="118">
        <v>2</v>
      </c>
      <c r="S548" s="118">
        <f>573</f>
        <v>573</v>
      </c>
      <c r="T548" s="118" t="s">
        <v>34</v>
      </c>
      <c r="U548" s="123" t="s">
        <v>9</v>
      </c>
      <c r="V548" s="118" t="s">
        <v>9</v>
      </c>
      <c r="W548" s="118" t="s">
        <v>9</v>
      </c>
      <c r="X548" s="118" t="s">
        <v>9</v>
      </c>
      <c r="Y548" s="118">
        <v>87</v>
      </c>
      <c r="Z548" s="118" t="s">
        <v>9</v>
      </c>
      <c r="AA548" s="118" t="s">
        <v>9</v>
      </c>
      <c r="AB548" s="118" t="s">
        <v>9</v>
      </c>
      <c r="AC548" s="118" t="s">
        <v>1395</v>
      </c>
      <c r="AD548" s="118">
        <v>2011</v>
      </c>
      <c r="AE548" s="118" t="s">
        <v>1800</v>
      </c>
      <c r="AF548" s="118" t="s">
        <v>11</v>
      </c>
      <c r="AG548" s="118" t="s">
        <v>316</v>
      </c>
      <c r="AH548" s="118" t="s">
        <v>315</v>
      </c>
      <c r="AI548" s="124" t="str">
        <f t="shared" si="13"/>
        <v>Li, G., 2011</v>
      </c>
      <c r="AJ548" s="125"/>
      <c r="AK548" s="145"/>
    </row>
    <row r="549" spans="1:37" s="19" customFormat="1" x14ac:dyDescent="0.3">
      <c r="A549" s="118" t="s">
        <v>6</v>
      </c>
      <c r="B549" s="118">
        <v>20</v>
      </c>
      <c r="C549" s="118" t="s">
        <v>9</v>
      </c>
      <c r="D549" s="118" t="s">
        <v>9</v>
      </c>
      <c r="E549" s="118" t="s">
        <v>63</v>
      </c>
      <c r="F549" s="118" t="s">
        <v>1255</v>
      </c>
      <c r="G549" s="118" t="s">
        <v>9</v>
      </c>
      <c r="H549" s="118" t="s">
        <v>9</v>
      </c>
      <c r="I549" s="118" t="s">
        <v>9</v>
      </c>
      <c r="J549" s="118" t="s">
        <v>24</v>
      </c>
      <c r="K549" s="118" t="s">
        <v>56</v>
      </c>
      <c r="L549" s="118" t="s">
        <v>9</v>
      </c>
      <c r="M549" s="118" t="s">
        <v>199</v>
      </c>
      <c r="N549" s="118" t="s">
        <v>9</v>
      </c>
      <c r="O549" s="118" t="s">
        <v>9</v>
      </c>
      <c r="P549" s="118" t="s">
        <v>9</v>
      </c>
      <c r="Q549" s="118" t="s">
        <v>1422</v>
      </c>
      <c r="R549" s="118">
        <v>2</v>
      </c>
      <c r="S549" s="118">
        <v>673</v>
      </c>
      <c r="T549" s="118" t="s">
        <v>34</v>
      </c>
      <c r="U549" s="123" t="s">
        <v>9</v>
      </c>
      <c r="V549" s="118" t="s">
        <v>9</v>
      </c>
      <c r="W549" s="118" t="s">
        <v>9</v>
      </c>
      <c r="X549" s="118" t="s">
        <v>9</v>
      </c>
      <c r="Y549" s="118">
        <v>101</v>
      </c>
      <c r="Z549" s="118" t="s">
        <v>9</v>
      </c>
      <c r="AA549" s="118" t="s">
        <v>9</v>
      </c>
      <c r="AB549" s="118" t="s">
        <v>9</v>
      </c>
      <c r="AC549" s="118" t="s">
        <v>1395</v>
      </c>
      <c r="AD549" s="118">
        <v>2011</v>
      </c>
      <c r="AE549" s="118" t="s">
        <v>1800</v>
      </c>
      <c r="AF549" s="118" t="s">
        <v>11</v>
      </c>
      <c r="AG549" s="118" t="s">
        <v>316</v>
      </c>
      <c r="AH549" s="118" t="s">
        <v>315</v>
      </c>
      <c r="AI549" s="124" t="str">
        <f t="shared" si="13"/>
        <v>Li, G., 2011</v>
      </c>
      <c r="AJ549" s="125"/>
      <c r="AK549" s="145"/>
    </row>
    <row r="550" spans="1:37" s="19" customFormat="1" x14ac:dyDescent="0.3">
      <c r="A550" s="118" t="s">
        <v>6</v>
      </c>
      <c r="B550" s="118">
        <v>20</v>
      </c>
      <c r="C550" s="118" t="s">
        <v>9</v>
      </c>
      <c r="D550" s="118" t="s">
        <v>9</v>
      </c>
      <c r="E550" s="118" t="s">
        <v>63</v>
      </c>
      <c r="F550" s="118" t="s">
        <v>1255</v>
      </c>
      <c r="G550" s="118" t="s">
        <v>9</v>
      </c>
      <c r="H550" s="118" t="s">
        <v>9</v>
      </c>
      <c r="I550" s="118" t="s">
        <v>9</v>
      </c>
      <c r="J550" s="118" t="s">
        <v>24</v>
      </c>
      <c r="K550" s="118" t="s">
        <v>56</v>
      </c>
      <c r="L550" s="118" t="s">
        <v>9</v>
      </c>
      <c r="M550" s="118" t="s">
        <v>199</v>
      </c>
      <c r="N550" s="118" t="s">
        <v>9</v>
      </c>
      <c r="O550" s="118" t="s">
        <v>9</v>
      </c>
      <c r="P550" s="118" t="s">
        <v>9</v>
      </c>
      <c r="Q550" s="118" t="s">
        <v>1422</v>
      </c>
      <c r="R550" s="118">
        <v>2</v>
      </c>
      <c r="S550" s="118">
        <v>773</v>
      </c>
      <c r="T550" s="118" t="s">
        <v>34</v>
      </c>
      <c r="U550" s="123" t="s">
        <v>9</v>
      </c>
      <c r="V550" s="118" t="s">
        <v>9</v>
      </c>
      <c r="W550" s="118" t="s">
        <v>9</v>
      </c>
      <c r="X550" s="118" t="s">
        <v>9</v>
      </c>
      <c r="Y550" s="118">
        <v>116</v>
      </c>
      <c r="Z550" s="118" t="s">
        <v>9</v>
      </c>
      <c r="AA550" s="118" t="s">
        <v>9</v>
      </c>
      <c r="AB550" s="118" t="s">
        <v>9</v>
      </c>
      <c r="AC550" s="118" t="s">
        <v>1395</v>
      </c>
      <c r="AD550" s="118">
        <v>2011</v>
      </c>
      <c r="AE550" s="118" t="s">
        <v>1800</v>
      </c>
      <c r="AF550" s="118" t="s">
        <v>11</v>
      </c>
      <c r="AG550" s="118" t="s">
        <v>316</v>
      </c>
      <c r="AH550" s="118" t="s">
        <v>315</v>
      </c>
      <c r="AI550" s="124" t="str">
        <f t="shared" si="13"/>
        <v>Li, G., 2011</v>
      </c>
      <c r="AJ550" s="125"/>
      <c r="AK550" s="145"/>
    </row>
    <row r="551" spans="1:37" s="19" customFormat="1" x14ac:dyDescent="0.3">
      <c r="A551" s="118" t="s">
        <v>14</v>
      </c>
      <c r="B551" s="118">
        <v>5</v>
      </c>
      <c r="C551" s="118" t="s">
        <v>9</v>
      </c>
      <c r="D551" s="118">
        <v>981</v>
      </c>
      <c r="E551" s="118" t="s">
        <v>63</v>
      </c>
      <c r="F551" s="118" t="s">
        <v>1256</v>
      </c>
      <c r="G551" s="118" t="s">
        <v>9</v>
      </c>
      <c r="H551" s="118" t="s">
        <v>9</v>
      </c>
      <c r="I551" s="118" t="s">
        <v>9</v>
      </c>
      <c r="J551" s="118" t="s">
        <v>10</v>
      </c>
      <c r="K551" s="46" t="s">
        <v>16</v>
      </c>
      <c r="L551" s="118" t="s">
        <v>9</v>
      </c>
      <c r="M551" s="118" t="s">
        <v>199</v>
      </c>
      <c r="N551" s="118" t="s">
        <v>9</v>
      </c>
      <c r="O551" s="118" t="s">
        <v>9</v>
      </c>
      <c r="P551" s="118" t="s">
        <v>9</v>
      </c>
      <c r="Q551" s="118" t="s">
        <v>1422</v>
      </c>
      <c r="R551" s="118">
        <v>2</v>
      </c>
      <c r="S551" s="118">
        <v>473</v>
      </c>
      <c r="T551" s="118" t="s">
        <v>29</v>
      </c>
      <c r="U551" s="123" t="s">
        <v>9</v>
      </c>
      <c r="V551" s="118" t="s">
        <v>9</v>
      </c>
      <c r="W551" s="118" t="s">
        <v>9</v>
      </c>
      <c r="X551" s="118" t="s">
        <v>9</v>
      </c>
      <c r="Y551" s="118" t="s">
        <v>9</v>
      </c>
      <c r="Z551" s="118" t="s">
        <v>9</v>
      </c>
      <c r="AA551" s="118">
        <v>38</v>
      </c>
      <c r="AB551" s="118" t="s">
        <v>9</v>
      </c>
      <c r="AC551" s="118" t="s">
        <v>1238</v>
      </c>
      <c r="AD551" s="118">
        <v>2011</v>
      </c>
      <c r="AE551" s="118" t="s">
        <v>1801</v>
      </c>
      <c r="AF551" s="118" t="s">
        <v>11</v>
      </c>
      <c r="AG551" s="118" t="s">
        <v>313</v>
      </c>
      <c r="AH551" s="118" t="s">
        <v>87</v>
      </c>
      <c r="AI551" s="124" t="str">
        <f t="shared" si="13"/>
        <v>Shao, Y., 2011</v>
      </c>
      <c r="AJ551" s="125"/>
      <c r="AK551" s="145"/>
    </row>
    <row r="552" spans="1:37" s="19" customFormat="1" x14ac:dyDescent="0.3">
      <c r="A552" s="118" t="s">
        <v>14</v>
      </c>
      <c r="B552" s="118">
        <v>5</v>
      </c>
      <c r="C552" s="118" t="s">
        <v>9</v>
      </c>
      <c r="D552" s="118">
        <v>981</v>
      </c>
      <c r="E552" s="118" t="s">
        <v>63</v>
      </c>
      <c r="F552" s="118" t="s">
        <v>1256</v>
      </c>
      <c r="G552" s="118" t="s">
        <v>9</v>
      </c>
      <c r="H552" s="118" t="s">
        <v>9</v>
      </c>
      <c r="I552" s="118" t="s">
        <v>9</v>
      </c>
      <c r="J552" s="118" t="s">
        <v>10</v>
      </c>
      <c r="K552" s="46" t="s">
        <v>16</v>
      </c>
      <c r="L552" s="118" t="s">
        <v>9</v>
      </c>
      <c r="M552" s="118" t="s">
        <v>199</v>
      </c>
      <c r="N552" s="118" t="s">
        <v>9</v>
      </c>
      <c r="O552" s="118" t="s">
        <v>9</v>
      </c>
      <c r="P552" s="118" t="s">
        <v>9</v>
      </c>
      <c r="Q552" s="118" t="s">
        <v>1422</v>
      </c>
      <c r="R552" s="118">
        <v>2</v>
      </c>
      <c r="S552" s="118">
        <v>573</v>
      </c>
      <c r="T552" s="118" t="s">
        <v>29</v>
      </c>
      <c r="U552" s="123" t="s">
        <v>9</v>
      </c>
      <c r="V552" s="118" t="s">
        <v>9</v>
      </c>
      <c r="W552" s="118" t="s">
        <v>9</v>
      </c>
      <c r="X552" s="118" t="s">
        <v>9</v>
      </c>
      <c r="Y552" s="118" t="s">
        <v>9</v>
      </c>
      <c r="Z552" s="118" t="s">
        <v>9</v>
      </c>
      <c r="AA552" s="118">
        <v>47</v>
      </c>
      <c r="AB552" s="118" t="s">
        <v>9</v>
      </c>
      <c r="AC552" s="118" t="s">
        <v>1238</v>
      </c>
      <c r="AD552" s="118">
        <v>2011</v>
      </c>
      <c r="AE552" s="118" t="s">
        <v>1801</v>
      </c>
      <c r="AF552" s="118" t="s">
        <v>11</v>
      </c>
      <c r="AG552" s="118" t="s">
        <v>313</v>
      </c>
      <c r="AH552" s="118" t="s">
        <v>87</v>
      </c>
      <c r="AI552" s="124" t="str">
        <f t="shared" si="13"/>
        <v>Shao, Y., 2011</v>
      </c>
      <c r="AJ552" s="125"/>
      <c r="AK552" s="145"/>
    </row>
    <row r="553" spans="1:37" s="19" customFormat="1" x14ac:dyDescent="0.3">
      <c r="A553" s="118" t="s">
        <v>14</v>
      </c>
      <c r="B553" s="118">
        <v>5</v>
      </c>
      <c r="C553" s="118" t="s">
        <v>9</v>
      </c>
      <c r="D553" s="118">
        <v>981</v>
      </c>
      <c r="E553" s="118" t="s">
        <v>63</v>
      </c>
      <c r="F553" s="118" t="s">
        <v>1256</v>
      </c>
      <c r="G553" s="118" t="s">
        <v>9</v>
      </c>
      <c r="H553" s="118" t="s">
        <v>9</v>
      </c>
      <c r="I553" s="118" t="s">
        <v>9</v>
      </c>
      <c r="J553" s="118" t="s">
        <v>10</v>
      </c>
      <c r="K553" s="46" t="s">
        <v>16</v>
      </c>
      <c r="L553" s="118" t="s">
        <v>9</v>
      </c>
      <c r="M553" s="118" t="s">
        <v>199</v>
      </c>
      <c r="N553" s="118" t="s">
        <v>9</v>
      </c>
      <c r="O553" s="118" t="s">
        <v>9</v>
      </c>
      <c r="P553" s="118" t="s">
        <v>9</v>
      </c>
      <c r="Q553" s="118" t="s">
        <v>1422</v>
      </c>
      <c r="R553" s="118">
        <v>2</v>
      </c>
      <c r="S553" s="118">
        <v>673</v>
      </c>
      <c r="T553" s="118" t="s">
        <v>29</v>
      </c>
      <c r="U553" s="123" t="s">
        <v>9</v>
      </c>
      <c r="V553" s="118" t="s">
        <v>9</v>
      </c>
      <c r="W553" s="118" t="s">
        <v>9</v>
      </c>
      <c r="X553" s="118" t="s">
        <v>9</v>
      </c>
      <c r="Y553" s="118" t="s">
        <v>9</v>
      </c>
      <c r="Z553" s="118" t="s">
        <v>9</v>
      </c>
      <c r="AA553" s="118">
        <v>54</v>
      </c>
      <c r="AB553" s="118" t="s">
        <v>9</v>
      </c>
      <c r="AC553" s="118" t="s">
        <v>1238</v>
      </c>
      <c r="AD553" s="118">
        <v>2011</v>
      </c>
      <c r="AE553" s="118" t="s">
        <v>1801</v>
      </c>
      <c r="AF553" s="118" t="s">
        <v>11</v>
      </c>
      <c r="AG553" s="118" t="s">
        <v>313</v>
      </c>
      <c r="AH553" s="118" t="s">
        <v>87</v>
      </c>
      <c r="AI553" s="124" t="str">
        <f t="shared" si="13"/>
        <v>Shao, Y., 2011</v>
      </c>
      <c r="AJ553" s="125"/>
      <c r="AK553" s="145"/>
    </row>
    <row r="554" spans="1:37" s="19" customFormat="1" x14ac:dyDescent="0.3">
      <c r="A554" s="118" t="s">
        <v>14</v>
      </c>
      <c r="B554" s="118">
        <v>2</v>
      </c>
      <c r="C554" s="118" t="s">
        <v>9</v>
      </c>
      <c r="D554" s="118">
        <v>387</v>
      </c>
      <c r="E554" s="118" t="s">
        <v>63</v>
      </c>
      <c r="F554" s="118" t="s">
        <v>1262</v>
      </c>
      <c r="G554" s="118" t="s">
        <v>312</v>
      </c>
      <c r="H554" s="118" t="s">
        <v>9</v>
      </c>
      <c r="I554" s="118" t="s">
        <v>9</v>
      </c>
      <c r="J554" s="118" t="s">
        <v>10</v>
      </c>
      <c r="K554" s="118" t="s">
        <v>56</v>
      </c>
      <c r="L554" s="118" t="s">
        <v>9</v>
      </c>
      <c r="M554" s="118" t="s">
        <v>199</v>
      </c>
      <c r="N554" s="118" t="s">
        <v>9</v>
      </c>
      <c r="O554" s="118" t="s">
        <v>9</v>
      </c>
      <c r="P554" s="118" t="s">
        <v>9</v>
      </c>
      <c r="Q554" s="118" t="s">
        <v>1422</v>
      </c>
      <c r="R554" s="118">
        <v>3</v>
      </c>
      <c r="S554" s="118">
        <v>673</v>
      </c>
      <c r="T554" s="118" t="s">
        <v>305</v>
      </c>
      <c r="U554" s="123">
        <v>17.7</v>
      </c>
      <c r="V554" s="118" t="s">
        <v>9</v>
      </c>
      <c r="W554" s="118" t="s">
        <v>9</v>
      </c>
      <c r="X554" s="118" t="s">
        <v>9</v>
      </c>
      <c r="Y554" s="118" t="s">
        <v>9</v>
      </c>
      <c r="Z554" s="118" t="s">
        <v>9</v>
      </c>
      <c r="AA554" s="118" t="s">
        <v>9</v>
      </c>
      <c r="AB554" s="118" t="s">
        <v>9</v>
      </c>
      <c r="AC554" s="118" t="s">
        <v>1261</v>
      </c>
      <c r="AD554" s="118">
        <v>2011</v>
      </c>
      <c r="AE554" s="118" t="s">
        <v>1899</v>
      </c>
      <c r="AF554" s="118" t="s">
        <v>110</v>
      </c>
      <c r="AG554" s="118" t="s">
        <v>311</v>
      </c>
      <c r="AH554" s="118" t="s">
        <v>21</v>
      </c>
      <c r="AI554" s="124" t="str">
        <f t="shared" si="13"/>
        <v>Śrębowata, A., 2011</v>
      </c>
      <c r="AJ554" s="125"/>
      <c r="AK554" s="145"/>
    </row>
    <row r="555" spans="1:37" s="19" customFormat="1" x14ac:dyDescent="0.3">
      <c r="A555" s="118" t="s">
        <v>14</v>
      </c>
      <c r="B555" s="118">
        <v>1</v>
      </c>
      <c r="C555" s="118">
        <v>1</v>
      </c>
      <c r="D555" s="118">
        <v>160</v>
      </c>
      <c r="E555" s="118" t="s">
        <v>22</v>
      </c>
      <c r="F555" s="118" t="s">
        <v>310</v>
      </c>
      <c r="G555" s="118" t="s">
        <v>8</v>
      </c>
      <c r="H555" s="118">
        <v>773</v>
      </c>
      <c r="I555" s="118">
        <v>2</v>
      </c>
      <c r="J555" s="118" t="s">
        <v>24</v>
      </c>
      <c r="K555" s="118" t="s">
        <v>56</v>
      </c>
      <c r="L555" s="118" t="s">
        <v>9</v>
      </c>
      <c r="M555" s="118" t="s">
        <v>199</v>
      </c>
      <c r="N555" s="127">
        <v>8.5</v>
      </c>
      <c r="O555" s="118">
        <v>2</v>
      </c>
      <c r="P555" s="118">
        <v>773</v>
      </c>
      <c r="Q555" s="118" t="s">
        <v>1422</v>
      </c>
      <c r="R555" s="118">
        <v>0.5</v>
      </c>
      <c r="S555" s="118">
        <v>473</v>
      </c>
      <c r="T555" s="118" t="s">
        <v>17</v>
      </c>
      <c r="U555" s="123">
        <v>21</v>
      </c>
      <c r="V555" s="118" t="s">
        <v>9</v>
      </c>
      <c r="W555" s="118" t="s">
        <v>9</v>
      </c>
      <c r="X555" s="118" t="s">
        <v>9</v>
      </c>
      <c r="Y555" s="118" t="s">
        <v>9</v>
      </c>
      <c r="Z555" s="118" t="s">
        <v>9</v>
      </c>
      <c r="AA555" s="118" t="s">
        <v>9</v>
      </c>
      <c r="AB555" s="118" t="s">
        <v>9</v>
      </c>
      <c r="AC555" s="46" t="s">
        <v>1373</v>
      </c>
      <c r="AD555" s="118">
        <v>2011</v>
      </c>
      <c r="AE555" s="118" t="s">
        <v>507</v>
      </c>
      <c r="AF555" s="118" t="s">
        <v>71</v>
      </c>
      <c r="AG555" s="118" t="s">
        <v>308</v>
      </c>
      <c r="AH555" s="118" t="s">
        <v>45</v>
      </c>
      <c r="AI555" s="124" t="str">
        <f t="shared" si="13"/>
        <v>Tanikawa, K., 2011</v>
      </c>
      <c r="AJ555" s="125"/>
      <c r="AK555" s="145" t="s">
        <v>827</v>
      </c>
    </row>
    <row r="556" spans="1:37" s="19" customFormat="1" x14ac:dyDescent="0.3">
      <c r="A556" s="118" t="s">
        <v>14</v>
      </c>
      <c r="B556" s="118">
        <v>1</v>
      </c>
      <c r="C556" s="118">
        <v>0.99</v>
      </c>
      <c r="D556" s="118">
        <v>160</v>
      </c>
      <c r="E556" s="118" t="s">
        <v>22</v>
      </c>
      <c r="F556" s="118" t="s">
        <v>310</v>
      </c>
      <c r="G556" s="118" t="s">
        <v>1263</v>
      </c>
      <c r="H556" s="118">
        <v>773</v>
      </c>
      <c r="I556" s="118">
        <v>2</v>
      </c>
      <c r="J556" s="118" t="s">
        <v>24</v>
      </c>
      <c r="K556" s="118" t="s">
        <v>56</v>
      </c>
      <c r="L556" s="118" t="s">
        <v>9</v>
      </c>
      <c r="M556" s="118" t="s">
        <v>199</v>
      </c>
      <c r="N556" s="118" t="s">
        <v>9</v>
      </c>
      <c r="O556" s="118">
        <v>2</v>
      </c>
      <c r="P556" s="118">
        <v>773</v>
      </c>
      <c r="Q556" s="118" t="s">
        <v>1422</v>
      </c>
      <c r="R556" s="118">
        <v>0.5</v>
      </c>
      <c r="S556" s="118">
        <v>473</v>
      </c>
      <c r="T556" s="118" t="s">
        <v>17</v>
      </c>
      <c r="U556" s="123">
        <v>39</v>
      </c>
      <c r="V556" s="118" t="s">
        <v>9</v>
      </c>
      <c r="W556" s="118" t="s">
        <v>9</v>
      </c>
      <c r="X556" s="118" t="s">
        <v>9</v>
      </c>
      <c r="Y556" s="118" t="s">
        <v>9</v>
      </c>
      <c r="Z556" s="118" t="s">
        <v>9</v>
      </c>
      <c r="AA556" s="118" t="s">
        <v>9</v>
      </c>
      <c r="AB556" s="118" t="s">
        <v>9</v>
      </c>
      <c r="AC556" s="46" t="s">
        <v>1373</v>
      </c>
      <c r="AD556" s="118">
        <v>2011</v>
      </c>
      <c r="AE556" s="118" t="s">
        <v>507</v>
      </c>
      <c r="AF556" s="118" t="s">
        <v>71</v>
      </c>
      <c r="AG556" s="118" t="s">
        <v>308</v>
      </c>
      <c r="AH556" s="118" t="s">
        <v>45</v>
      </c>
      <c r="AI556" s="124" t="str">
        <f t="shared" si="13"/>
        <v>Tanikawa, K., 2011</v>
      </c>
      <c r="AJ556" s="125"/>
      <c r="AK556" s="145"/>
    </row>
    <row r="557" spans="1:37" s="19" customFormat="1" x14ac:dyDescent="0.3">
      <c r="A557" s="118" t="s">
        <v>14</v>
      </c>
      <c r="B557" s="118">
        <v>1</v>
      </c>
      <c r="C557" s="118">
        <v>1</v>
      </c>
      <c r="D557" s="118">
        <v>85</v>
      </c>
      <c r="E557" s="118" t="s">
        <v>582</v>
      </c>
      <c r="F557" s="118" t="s">
        <v>309</v>
      </c>
      <c r="G557" s="118" t="s">
        <v>8</v>
      </c>
      <c r="H557" s="118">
        <v>773</v>
      </c>
      <c r="I557" s="118">
        <v>2</v>
      </c>
      <c r="J557" s="118" t="s">
        <v>24</v>
      </c>
      <c r="K557" s="118" t="s">
        <v>56</v>
      </c>
      <c r="L557" s="118" t="s">
        <v>9</v>
      </c>
      <c r="M557" s="118" t="s">
        <v>199</v>
      </c>
      <c r="N557" s="118" t="s">
        <v>9</v>
      </c>
      <c r="O557" s="118">
        <v>2</v>
      </c>
      <c r="P557" s="118">
        <v>773</v>
      </c>
      <c r="Q557" s="118" t="s">
        <v>1422</v>
      </c>
      <c r="R557" s="118">
        <v>0.5</v>
      </c>
      <c r="S557" s="118">
        <v>473</v>
      </c>
      <c r="T557" s="118" t="s">
        <v>17</v>
      </c>
      <c r="U557" s="123">
        <v>44</v>
      </c>
      <c r="V557" s="118" t="s">
        <v>9</v>
      </c>
      <c r="W557" s="118" t="s">
        <v>9</v>
      </c>
      <c r="X557" s="118" t="s">
        <v>9</v>
      </c>
      <c r="Y557" s="118" t="s">
        <v>9</v>
      </c>
      <c r="Z557" s="118" t="s">
        <v>9</v>
      </c>
      <c r="AA557" s="118" t="s">
        <v>9</v>
      </c>
      <c r="AB557" s="118" t="s">
        <v>9</v>
      </c>
      <c r="AC557" s="46" t="s">
        <v>1373</v>
      </c>
      <c r="AD557" s="118">
        <v>2011</v>
      </c>
      <c r="AE557" s="118" t="s">
        <v>507</v>
      </c>
      <c r="AF557" s="118" t="s">
        <v>71</v>
      </c>
      <c r="AG557" s="118" t="s">
        <v>308</v>
      </c>
      <c r="AH557" s="118" t="s">
        <v>45</v>
      </c>
      <c r="AI557" s="124" t="str">
        <f t="shared" si="13"/>
        <v>Tanikawa, K., 2011</v>
      </c>
      <c r="AJ557" s="125"/>
      <c r="AK557" s="145"/>
    </row>
    <row r="558" spans="1:37" s="19" customFormat="1" x14ac:dyDescent="0.3">
      <c r="A558" s="118" t="s">
        <v>14</v>
      </c>
      <c r="B558" s="118">
        <v>1</v>
      </c>
      <c r="C558" s="118">
        <v>1.03</v>
      </c>
      <c r="D558" s="118">
        <v>85</v>
      </c>
      <c r="E558" s="118" t="s">
        <v>582</v>
      </c>
      <c r="F558" s="118" t="s">
        <v>309</v>
      </c>
      <c r="G558" s="118" t="s">
        <v>1264</v>
      </c>
      <c r="H558" s="118">
        <v>773</v>
      </c>
      <c r="I558" s="118">
        <v>2</v>
      </c>
      <c r="J558" s="118" t="s">
        <v>24</v>
      </c>
      <c r="K558" s="118" t="s">
        <v>56</v>
      </c>
      <c r="L558" s="118" t="s">
        <v>9</v>
      </c>
      <c r="M558" s="118" t="s">
        <v>199</v>
      </c>
      <c r="N558" s="118" t="s">
        <v>9</v>
      </c>
      <c r="O558" s="118">
        <v>2</v>
      </c>
      <c r="P558" s="118">
        <v>773</v>
      </c>
      <c r="Q558" s="118" t="s">
        <v>1422</v>
      </c>
      <c r="R558" s="118">
        <v>0.5</v>
      </c>
      <c r="S558" s="118">
        <v>473</v>
      </c>
      <c r="T558" s="118" t="s">
        <v>17</v>
      </c>
      <c r="U558" s="123">
        <v>66</v>
      </c>
      <c r="V558" s="118" t="s">
        <v>9</v>
      </c>
      <c r="W558" s="118" t="s">
        <v>9</v>
      </c>
      <c r="X558" s="118" t="s">
        <v>9</v>
      </c>
      <c r="Y558" s="118" t="s">
        <v>9</v>
      </c>
      <c r="Z558" s="118" t="s">
        <v>9</v>
      </c>
      <c r="AA558" s="118" t="s">
        <v>9</v>
      </c>
      <c r="AB558" s="118" t="s">
        <v>9</v>
      </c>
      <c r="AC558" s="46" t="s">
        <v>1373</v>
      </c>
      <c r="AD558" s="118">
        <v>2011</v>
      </c>
      <c r="AE558" s="118" t="s">
        <v>507</v>
      </c>
      <c r="AF558" s="118" t="s">
        <v>71</v>
      </c>
      <c r="AG558" s="118" t="s">
        <v>308</v>
      </c>
      <c r="AH558" s="118" t="s">
        <v>45</v>
      </c>
      <c r="AI558" s="124" t="str">
        <f t="shared" si="13"/>
        <v>Tanikawa, K., 2011</v>
      </c>
      <c r="AJ558" s="125"/>
      <c r="AK558" s="145"/>
    </row>
    <row r="559" spans="1:37" s="19" customFormat="1" x14ac:dyDescent="0.3">
      <c r="A559" s="46" t="s">
        <v>6</v>
      </c>
      <c r="B559" s="145">
        <v>1</v>
      </c>
      <c r="C559" s="145" t="s">
        <v>9</v>
      </c>
      <c r="D559" s="118">
        <v>180</v>
      </c>
      <c r="E559" s="118" t="s">
        <v>7</v>
      </c>
      <c r="F559" s="118" t="s">
        <v>214</v>
      </c>
      <c r="G559" s="118" t="s">
        <v>9</v>
      </c>
      <c r="H559" s="118">
        <v>773</v>
      </c>
      <c r="I559" s="118">
        <v>4</v>
      </c>
      <c r="J559" s="118" t="s">
        <v>28</v>
      </c>
      <c r="K559" s="118" t="s">
        <v>90</v>
      </c>
      <c r="L559" s="118" t="s">
        <v>9</v>
      </c>
      <c r="M559" s="118" t="s">
        <v>199</v>
      </c>
      <c r="N559" s="127">
        <v>3</v>
      </c>
      <c r="O559" s="118">
        <v>2</v>
      </c>
      <c r="P559" s="118">
        <v>573</v>
      </c>
      <c r="Q559" s="118" t="s">
        <v>1422</v>
      </c>
      <c r="R559" s="118">
        <v>1</v>
      </c>
      <c r="S559" s="118">
        <v>573</v>
      </c>
      <c r="T559" s="118" t="s">
        <v>305</v>
      </c>
      <c r="U559" s="123" t="s">
        <v>9</v>
      </c>
      <c r="V559" s="118" t="s">
        <v>9</v>
      </c>
      <c r="W559" s="118">
        <v>80</v>
      </c>
      <c r="X559" s="118" t="s">
        <v>9</v>
      </c>
      <c r="Y559" s="118" t="s">
        <v>9</v>
      </c>
      <c r="Z559" s="118" t="s">
        <v>9</v>
      </c>
      <c r="AA559" s="118" t="s">
        <v>9</v>
      </c>
      <c r="AB559" s="118" t="s">
        <v>9</v>
      </c>
      <c r="AC559" s="118" t="s">
        <v>1269</v>
      </c>
      <c r="AD559" s="118">
        <v>2011</v>
      </c>
      <c r="AE559" s="118" t="s">
        <v>1802</v>
      </c>
      <c r="AF559" s="118" t="s">
        <v>1268</v>
      </c>
      <c r="AG559" s="118" t="s">
        <v>304</v>
      </c>
      <c r="AH559" s="118" t="s">
        <v>179</v>
      </c>
      <c r="AI559" s="124" t="str">
        <f t="shared" si="13"/>
        <v>Vicente, A., 2011</v>
      </c>
      <c r="AJ559" s="125"/>
      <c r="AK559" s="145" t="s">
        <v>815</v>
      </c>
    </row>
    <row r="560" spans="1:37" s="19" customFormat="1" x14ac:dyDescent="0.3">
      <c r="A560" s="46" t="s">
        <v>6</v>
      </c>
      <c r="B560" s="145">
        <v>1</v>
      </c>
      <c r="C560" s="145" t="s">
        <v>9</v>
      </c>
      <c r="D560" s="118">
        <v>180</v>
      </c>
      <c r="E560" s="118" t="s">
        <v>7</v>
      </c>
      <c r="F560" s="118" t="s">
        <v>214</v>
      </c>
      <c r="G560" s="118" t="s">
        <v>9</v>
      </c>
      <c r="H560" s="118">
        <v>773</v>
      </c>
      <c r="I560" s="118">
        <v>4</v>
      </c>
      <c r="J560" s="118" t="s">
        <v>28</v>
      </c>
      <c r="K560" s="118" t="s">
        <v>90</v>
      </c>
      <c r="L560" s="118" t="s">
        <v>9</v>
      </c>
      <c r="M560" s="118" t="s">
        <v>199</v>
      </c>
      <c r="N560" s="127">
        <v>3</v>
      </c>
      <c r="O560" s="118">
        <v>2</v>
      </c>
      <c r="P560" s="118">
        <v>573</v>
      </c>
      <c r="Q560" s="118" t="s">
        <v>1422</v>
      </c>
      <c r="R560" s="118">
        <v>1</v>
      </c>
      <c r="S560" s="118">
        <v>773</v>
      </c>
      <c r="T560" s="118" t="s">
        <v>305</v>
      </c>
      <c r="U560" s="123" t="s">
        <v>9</v>
      </c>
      <c r="V560" s="118" t="s">
        <v>9</v>
      </c>
      <c r="W560" s="118">
        <v>136</v>
      </c>
      <c r="X560" s="118" t="s">
        <v>9</v>
      </c>
      <c r="Y560" s="118" t="s">
        <v>9</v>
      </c>
      <c r="Z560" s="118" t="s">
        <v>9</v>
      </c>
      <c r="AA560" s="118" t="s">
        <v>9</v>
      </c>
      <c r="AB560" s="118" t="s">
        <v>9</v>
      </c>
      <c r="AC560" s="118" t="s">
        <v>1269</v>
      </c>
      <c r="AD560" s="118">
        <v>2011</v>
      </c>
      <c r="AE560" s="118" t="s">
        <v>1802</v>
      </c>
      <c r="AF560" s="118" t="s">
        <v>1268</v>
      </c>
      <c r="AG560" s="118" t="s">
        <v>304</v>
      </c>
      <c r="AH560" s="118" t="s">
        <v>179</v>
      </c>
      <c r="AI560" s="124" t="str">
        <f t="shared" si="13"/>
        <v>Vicente, A., 2011</v>
      </c>
      <c r="AJ560" s="125"/>
      <c r="AK560" s="145" t="s">
        <v>815</v>
      </c>
    </row>
    <row r="561" spans="1:37" s="19" customFormat="1" x14ac:dyDescent="0.3">
      <c r="A561" s="118" t="s">
        <v>6</v>
      </c>
      <c r="B561" s="118">
        <v>1</v>
      </c>
      <c r="C561" s="118">
        <v>0.93</v>
      </c>
      <c r="D561" s="118">
        <v>429</v>
      </c>
      <c r="E561" s="118" t="s">
        <v>999</v>
      </c>
      <c r="F561" s="118" t="s">
        <v>1258</v>
      </c>
      <c r="G561" s="118" t="s">
        <v>9</v>
      </c>
      <c r="H561" s="118">
        <v>773</v>
      </c>
      <c r="I561" s="118">
        <v>6</v>
      </c>
      <c r="J561" s="118" t="s">
        <v>303</v>
      </c>
      <c r="K561" s="118" t="s">
        <v>90</v>
      </c>
      <c r="L561" s="118" t="s">
        <v>9</v>
      </c>
      <c r="M561" s="118" t="s">
        <v>199</v>
      </c>
      <c r="N561" s="118">
        <v>6</v>
      </c>
      <c r="O561" s="118" t="s">
        <v>9</v>
      </c>
      <c r="P561" s="118" t="s">
        <v>9</v>
      </c>
      <c r="Q561" s="118" t="s">
        <v>1422</v>
      </c>
      <c r="R561" s="118">
        <v>1</v>
      </c>
      <c r="S561" s="118">
        <v>673</v>
      </c>
      <c r="T561" s="118" t="s">
        <v>17</v>
      </c>
      <c r="U561" s="123">
        <v>54</v>
      </c>
      <c r="V561" s="118" t="s">
        <v>9</v>
      </c>
      <c r="W561" s="118" t="s">
        <v>9</v>
      </c>
      <c r="X561" s="118" t="s">
        <v>9</v>
      </c>
      <c r="Y561" s="118">
        <v>21</v>
      </c>
      <c r="Z561" s="118" t="s">
        <v>9</v>
      </c>
      <c r="AA561" s="118" t="s">
        <v>9</v>
      </c>
      <c r="AB561" s="118" t="s">
        <v>9</v>
      </c>
      <c r="AC561" s="118" t="s">
        <v>1411</v>
      </c>
      <c r="AD561" s="118">
        <v>2011</v>
      </c>
      <c r="AE561" s="118" t="s">
        <v>506</v>
      </c>
      <c r="AF561" s="118" t="s">
        <v>1257</v>
      </c>
      <c r="AG561" s="118" t="s">
        <v>302</v>
      </c>
      <c r="AH561" s="118" t="s">
        <v>62</v>
      </c>
      <c r="AI561" s="124" t="str">
        <f t="shared" si="13"/>
        <v>Vít, Z., 2011</v>
      </c>
      <c r="AJ561" s="125"/>
      <c r="AK561" s="145"/>
    </row>
    <row r="562" spans="1:37" s="19" customFormat="1" x14ac:dyDescent="0.3">
      <c r="A562" s="118" t="s">
        <v>6</v>
      </c>
      <c r="B562" s="118">
        <v>1</v>
      </c>
      <c r="C562" s="118">
        <v>1.48</v>
      </c>
      <c r="D562" s="118">
        <v>429</v>
      </c>
      <c r="E562" s="118" t="s">
        <v>999</v>
      </c>
      <c r="F562" s="118" t="s">
        <v>1258</v>
      </c>
      <c r="G562" s="118" t="s">
        <v>9</v>
      </c>
      <c r="H562" s="118">
        <v>773</v>
      </c>
      <c r="I562" s="118">
        <v>6</v>
      </c>
      <c r="J562" s="118" t="s">
        <v>10</v>
      </c>
      <c r="K562" s="118" t="s">
        <v>56</v>
      </c>
      <c r="L562" s="151">
        <v>3</v>
      </c>
      <c r="M562" s="118" t="s">
        <v>89</v>
      </c>
      <c r="N562" s="118">
        <v>6</v>
      </c>
      <c r="O562" s="118" t="s">
        <v>9</v>
      </c>
      <c r="P562" s="118" t="s">
        <v>9</v>
      </c>
      <c r="Q562" s="118" t="s">
        <v>1422</v>
      </c>
      <c r="R562" s="118">
        <v>1</v>
      </c>
      <c r="S562" s="118">
        <v>673</v>
      </c>
      <c r="T562" s="118" t="s">
        <v>17</v>
      </c>
      <c r="U562" s="123">
        <v>9</v>
      </c>
      <c r="V562" s="118" t="s">
        <v>9</v>
      </c>
      <c r="W562" s="118" t="s">
        <v>9</v>
      </c>
      <c r="X562" s="118" t="s">
        <v>9</v>
      </c>
      <c r="Y562" s="118">
        <v>117</v>
      </c>
      <c r="Z562" s="118" t="s">
        <v>9</v>
      </c>
      <c r="AA562" s="118" t="s">
        <v>9</v>
      </c>
      <c r="AB562" s="118" t="s">
        <v>9</v>
      </c>
      <c r="AC562" s="118" t="s">
        <v>1411</v>
      </c>
      <c r="AD562" s="118">
        <v>2011</v>
      </c>
      <c r="AE562" s="118" t="s">
        <v>506</v>
      </c>
      <c r="AF562" s="118" t="s">
        <v>1257</v>
      </c>
      <c r="AG562" s="118" t="s">
        <v>302</v>
      </c>
      <c r="AH562" s="118" t="s">
        <v>62</v>
      </c>
      <c r="AI562" s="124" t="str">
        <f t="shared" si="13"/>
        <v>Vít, Z., 2011</v>
      </c>
      <c r="AJ562" s="125"/>
      <c r="AK562" s="145"/>
    </row>
    <row r="563" spans="1:37" s="19" customFormat="1" x14ac:dyDescent="0.3">
      <c r="A563" s="118" t="s">
        <v>6</v>
      </c>
      <c r="B563" s="118">
        <v>1</v>
      </c>
      <c r="C563" s="118">
        <v>1.2</v>
      </c>
      <c r="D563" s="118">
        <v>429</v>
      </c>
      <c r="E563" s="118" t="s">
        <v>999</v>
      </c>
      <c r="F563" s="118" t="s">
        <v>1258</v>
      </c>
      <c r="G563" s="118" t="s">
        <v>9</v>
      </c>
      <c r="H563" s="118">
        <v>773</v>
      </c>
      <c r="I563" s="118">
        <v>6</v>
      </c>
      <c r="J563" s="118" t="s">
        <v>74</v>
      </c>
      <c r="K563" s="118" t="s">
        <v>56</v>
      </c>
      <c r="L563" s="151">
        <v>10</v>
      </c>
      <c r="M563" s="118" t="s">
        <v>89</v>
      </c>
      <c r="N563" s="118">
        <v>6</v>
      </c>
      <c r="O563" s="118" t="s">
        <v>9</v>
      </c>
      <c r="P563" s="118" t="s">
        <v>9</v>
      </c>
      <c r="Q563" s="118" t="s">
        <v>1422</v>
      </c>
      <c r="R563" s="118">
        <v>1</v>
      </c>
      <c r="S563" s="118">
        <v>673</v>
      </c>
      <c r="T563" s="118" t="s">
        <v>17</v>
      </c>
      <c r="U563" s="123">
        <v>27</v>
      </c>
      <c r="V563" s="118" t="s">
        <v>9</v>
      </c>
      <c r="W563" s="118" t="s">
        <v>9</v>
      </c>
      <c r="X563" s="118" t="s">
        <v>9</v>
      </c>
      <c r="Y563" s="118">
        <v>42</v>
      </c>
      <c r="Z563" s="118" t="s">
        <v>9</v>
      </c>
      <c r="AA563" s="118" t="s">
        <v>9</v>
      </c>
      <c r="AB563" s="118" t="s">
        <v>9</v>
      </c>
      <c r="AC563" s="118" t="s">
        <v>1411</v>
      </c>
      <c r="AD563" s="118">
        <v>2011</v>
      </c>
      <c r="AE563" s="118" t="s">
        <v>506</v>
      </c>
      <c r="AF563" s="118" t="s">
        <v>1257</v>
      </c>
      <c r="AG563" s="118" t="s">
        <v>302</v>
      </c>
      <c r="AH563" s="118" t="s">
        <v>62</v>
      </c>
      <c r="AI563" s="124" t="str">
        <f t="shared" si="13"/>
        <v>Vít, Z., 2011</v>
      </c>
      <c r="AJ563" s="125"/>
      <c r="AK563" s="145"/>
    </row>
    <row r="564" spans="1:37" s="19" customFormat="1" x14ac:dyDescent="0.3">
      <c r="A564" s="118" t="s">
        <v>6</v>
      </c>
      <c r="B564" s="118">
        <v>1</v>
      </c>
      <c r="C564" s="118">
        <v>0.92</v>
      </c>
      <c r="D564" s="118">
        <v>643</v>
      </c>
      <c r="E564" s="118" t="s">
        <v>999</v>
      </c>
      <c r="F564" s="118" t="s">
        <v>1259</v>
      </c>
      <c r="G564" s="118" t="s">
        <v>1260</v>
      </c>
      <c r="H564" s="118">
        <v>673</v>
      </c>
      <c r="I564" s="118">
        <v>2</v>
      </c>
      <c r="J564" s="118" t="s">
        <v>303</v>
      </c>
      <c r="K564" s="118" t="s">
        <v>90</v>
      </c>
      <c r="L564" s="118" t="s">
        <v>9</v>
      </c>
      <c r="M564" s="118" t="s">
        <v>199</v>
      </c>
      <c r="N564" s="118">
        <v>3.8</v>
      </c>
      <c r="O564" s="118" t="s">
        <v>9</v>
      </c>
      <c r="P564" s="118" t="s">
        <v>9</v>
      </c>
      <c r="Q564" s="118" t="s">
        <v>1422</v>
      </c>
      <c r="R564" s="118">
        <v>1</v>
      </c>
      <c r="S564" s="118">
        <v>673</v>
      </c>
      <c r="T564" s="118" t="s">
        <v>17</v>
      </c>
      <c r="U564" s="123">
        <v>86</v>
      </c>
      <c r="V564" s="118" t="s">
        <v>9</v>
      </c>
      <c r="W564" s="118" t="s">
        <v>9</v>
      </c>
      <c r="X564" s="118" t="s">
        <v>9</v>
      </c>
      <c r="Y564" s="118">
        <v>13</v>
      </c>
      <c r="Z564" s="118" t="s">
        <v>9</v>
      </c>
      <c r="AA564" s="118" t="s">
        <v>9</v>
      </c>
      <c r="AB564" s="118" t="s">
        <v>9</v>
      </c>
      <c r="AC564" s="118" t="s">
        <v>1411</v>
      </c>
      <c r="AD564" s="118">
        <v>2011</v>
      </c>
      <c r="AE564" s="118" t="s">
        <v>506</v>
      </c>
      <c r="AF564" s="118" t="s">
        <v>1257</v>
      </c>
      <c r="AG564" s="118" t="s">
        <v>302</v>
      </c>
      <c r="AH564" s="118" t="s">
        <v>62</v>
      </c>
      <c r="AI564" s="124" t="str">
        <f t="shared" si="13"/>
        <v>Vít, Z., 2011</v>
      </c>
      <c r="AJ564" s="125"/>
      <c r="AK564" s="145"/>
    </row>
    <row r="565" spans="1:37" s="19" customFormat="1" x14ac:dyDescent="0.3">
      <c r="A565" s="118" t="s">
        <v>6</v>
      </c>
      <c r="B565" s="118">
        <v>1</v>
      </c>
      <c r="C565" s="118">
        <v>0.84</v>
      </c>
      <c r="D565" s="118">
        <v>643</v>
      </c>
      <c r="E565" s="118" t="s">
        <v>999</v>
      </c>
      <c r="F565" s="118" t="s">
        <v>1259</v>
      </c>
      <c r="G565" s="118" t="s">
        <v>1260</v>
      </c>
      <c r="H565" s="118">
        <v>673</v>
      </c>
      <c r="I565" s="118">
        <v>2</v>
      </c>
      <c r="J565" s="118" t="s">
        <v>10</v>
      </c>
      <c r="K565" s="118" t="s">
        <v>56</v>
      </c>
      <c r="L565" s="151">
        <v>3</v>
      </c>
      <c r="M565" s="118" t="s">
        <v>89</v>
      </c>
      <c r="N565" s="118">
        <v>3.8</v>
      </c>
      <c r="O565" s="118" t="s">
        <v>9</v>
      </c>
      <c r="P565" s="118" t="s">
        <v>9</v>
      </c>
      <c r="Q565" s="118" t="s">
        <v>1422</v>
      </c>
      <c r="R565" s="118">
        <v>1</v>
      </c>
      <c r="S565" s="118">
        <v>673</v>
      </c>
      <c r="T565" s="118" t="s">
        <v>17</v>
      </c>
      <c r="U565" s="123">
        <v>98</v>
      </c>
      <c r="V565" s="118" t="s">
        <v>9</v>
      </c>
      <c r="W565" s="118" t="s">
        <v>9</v>
      </c>
      <c r="X565" s="118" t="s">
        <v>9</v>
      </c>
      <c r="Y565" s="118">
        <v>11</v>
      </c>
      <c r="Z565" s="118" t="s">
        <v>9</v>
      </c>
      <c r="AA565" s="118" t="s">
        <v>9</v>
      </c>
      <c r="AB565" s="118" t="s">
        <v>9</v>
      </c>
      <c r="AC565" s="118" t="s">
        <v>1411</v>
      </c>
      <c r="AD565" s="118">
        <v>2011</v>
      </c>
      <c r="AE565" s="118" t="s">
        <v>506</v>
      </c>
      <c r="AF565" s="118" t="s">
        <v>1257</v>
      </c>
      <c r="AG565" s="118" t="s">
        <v>302</v>
      </c>
      <c r="AH565" s="118" t="s">
        <v>62</v>
      </c>
      <c r="AI565" s="124" t="str">
        <f t="shared" si="13"/>
        <v>Vít, Z., 2011</v>
      </c>
      <c r="AJ565" s="125"/>
      <c r="AK565" s="145"/>
    </row>
    <row r="566" spans="1:37" s="19" customFormat="1" x14ac:dyDescent="0.3">
      <c r="A566" s="118" t="s">
        <v>6</v>
      </c>
      <c r="B566" s="118">
        <v>1</v>
      </c>
      <c r="C566" s="118">
        <v>1.1200000000000001</v>
      </c>
      <c r="D566" s="118">
        <v>643</v>
      </c>
      <c r="E566" s="118" t="s">
        <v>999</v>
      </c>
      <c r="F566" s="118" t="s">
        <v>1259</v>
      </c>
      <c r="G566" s="118" t="s">
        <v>1260</v>
      </c>
      <c r="H566" s="118">
        <v>673</v>
      </c>
      <c r="I566" s="118">
        <v>2</v>
      </c>
      <c r="J566" s="118" t="s">
        <v>74</v>
      </c>
      <c r="K566" s="118" t="s">
        <v>56</v>
      </c>
      <c r="L566" s="151">
        <v>10</v>
      </c>
      <c r="M566" s="118" t="s">
        <v>89</v>
      </c>
      <c r="N566" s="118">
        <v>3.8</v>
      </c>
      <c r="O566" s="118" t="s">
        <v>9</v>
      </c>
      <c r="P566" s="118" t="s">
        <v>9</v>
      </c>
      <c r="Q566" s="118" t="s">
        <v>1422</v>
      </c>
      <c r="R566" s="118">
        <v>1</v>
      </c>
      <c r="S566" s="118">
        <v>673</v>
      </c>
      <c r="T566" s="118" t="s">
        <v>17</v>
      </c>
      <c r="U566" s="123">
        <v>22</v>
      </c>
      <c r="V566" s="118" t="s">
        <v>9</v>
      </c>
      <c r="W566" s="118" t="s">
        <v>9</v>
      </c>
      <c r="X566" s="118" t="s">
        <v>9</v>
      </c>
      <c r="Y566" s="118">
        <v>50</v>
      </c>
      <c r="Z566" s="118" t="s">
        <v>9</v>
      </c>
      <c r="AA566" s="118" t="s">
        <v>9</v>
      </c>
      <c r="AB566" s="118" t="s">
        <v>9</v>
      </c>
      <c r="AC566" s="118" t="s">
        <v>1411</v>
      </c>
      <c r="AD566" s="118">
        <v>2011</v>
      </c>
      <c r="AE566" s="118" t="s">
        <v>506</v>
      </c>
      <c r="AF566" s="118" t="s">
        <v>1257</v>
      </c>
      <c r="AG566" s="118" t="s">
        <v>302</v>
      </c>
      <c r="AH566" s="118" t="s">
        <v>62</v>
      </c>
      <c r="AI566" s="124" t="str">
        <f t="shared" si="13"/>
        <v>Vít, Z., 2011</v>
      </c>
      <c r="AJ566" s="125"/>
      <c r="AK566" s="145"/>
    </row>
    <row r="567" spans="1:37" s="19" customFormat="1" x14ac:dyDescent="0.3">
      <c r="A567" s="118" t="s">
        <v>14</v>
      </c>
      <c r="B567" s="118">
        <v>5</v>
      </c>
      <c r="C567" s="118" t="s">
        <v>9</v>
      </c>
      <c r="D567" s="118" t="s">
        <v>9</v>
      </c>
      <c r="E567" s="118" t="s">
        <v>63</v>
      </c>
      <c r="F567" s="118" t="s">
        <v>1272</v>
      </c>
      <c r="G567" s="118" t="s">
        <v>1273</v>
      </c>
      <c r="H567" s="118" t="s">
        <v>9</v>
      </c>
      <c r="I567" s="118" t="s">
        <v>9</v>
      </c>
      <c r="J567" s="118" t="s">
        <v>10</v>
      </c>
      <c r="K567" s="46" t="s">
        <v>16</v>
      </c>
      <c r="L567" s="151">
        <v>9.5</v>
      </c>
      <c r="M567" s="118" t="s">
        <v>89</v>
      </c>
      <c r="N567" s="118" t="s">
        <v>9</v>
      </c>
      <c r="O567" s="118" t="s">
        <v>9</v>
      </c>
      <c r="P567" s="118" t="s">
        <v>9</v>
      </c>
      <c r="Q567" s="118" t="s">
        <v>9</v>
      </c>
      <c r="R567" s="118" t="s">
        <v>9</v>
      </c>
      <c r="S567" s="118" t="s">
        <v>9</v>
      </c>
      <c r="T567" s="118" t="s">
        <v>29</v>
      </c>
      <c r="U567" s="123" t="s">
        <v>9</v>
      </c>
      <c r="V567" s="118" t="s">
        <v>9</v>
      </c>
      <c r="W567" s="118" t="s">
        <v>9</v>
      </c>
      <c r="X567" s="118" t="s">
        <v>9</v>
      </c>
      <c r="Y567" s="118">
        <v>164</v>
      </c>
      <c r="Z567" s="118" t="s">
        <v>9</v>
      </c>
      <c r="AA567" s="118">
        <v>56</v>
      </c>
      <c r="AB567" s="118" t="s">
        <v>9</v>
      </c>
      <c r="AC567" s="118" t="s">
        <v>1271</v>
      </c>
      <c r="AD567" s="118">
        <v>2011</v>
      </c>
      <c r="AE567" s="118" t="s">
        <v>1803</v>
      </c>
      <c r="AF567" s="118" t="s">
        <v>11</v>
      </c>
      <c r="AG567" s="118" t="s">
        <v>301</v>
      </c>
      <c r="AH567" s="118" t="s">
        <v>87</v>
      </c>
      <c r="AI567" s="124" t="str">
        <f t="shared" si="13"/>
        <v>Yu, W., 2011</v>
      </c>
      <c r="AJ567" s="125"/>
      <c r="AK567" s="145"/>
    </row>
    <row r="568" spans="1:37" s="19" customFormat="1" x14ac:dyDescent="0.3">
      <c r="A568" s="118" t="s">
        <v>6</v>
      </c>
      <c r="B568" s="118">
        <v>1.4</v>
      </c>
      <c r="C568" s="118" t="s">
        <v>9</v>
      </c>
      <c r="D568" s="118" t="s">
        <v>9</v>
      </c>
      <c r="E568" s="118" t="s">
        <v>1915</v>
      </c>
      <c r="F568" s="118" t="s">
        <v>300</v>
      </c>
      <c r="G568" s="118" t="s">
        <v>9</v>
      </c>
      <c r="H568" s="118">
        <f>900+273</f>
        <v>1173</v>
      </c>
      <c r="I568" s="118">
        <v>4</v>
      </c>
      <c r="J568" s="118" t="s">
        <v>10</v>
      </c>
      <c r="K568" s="118" t="s">
        <v>9</v>
      </c>
      <c r="L568" s="118" t="s">
        <v>9</v>
      </c>
      <c r="M568" s="118" t="s">
        <v>199</v>
      </c>
      <c r="N568" s="118">
        <v>9.5</v>
      </c>
      <c r="O568" s="118">
        <v>2</v>
      </c>
      <c r="P568" s="118">
        <f>550+273</f>
        <v>823</v>
      </c>
      <c r="Q568" s="118" t="s">
        <v>1422</v>
      </c>
      <c r="R568" s="118">
        <v>1</v>
      </c>
      <c r="S568" s="118">
        <v>673</v>
      </c>
      <c r="T568" s="118" t="s">
        <v>17</v>
      </c>
      <c r="U568" s="123">
        <v>18</v>
      </c>
      <c r="V568" s="118" t="s">
        <v>9</v>
      </c>
      <c r="W568" s="118" t="s">
        <v>9</v>
      </c>
      <c r="X568" s="118" t="s">
        <v>9</v>
      </c>
      <c r="Y568" s="118" t="s">
        <v>9</v>
      </c>
      <c r="Z568" s="118" t="s">
        <v>9</v>
      </c>
      <c r="AA568" s="118" t="s">
        <v>9</v>
      </c>
      <c r="AB568" s="118" t="s">
        <v>9</v>
      </c>
      <c r="AC568" s="118" t="s">
        <v>1396</v>
      </c>
      <c r="AD568" s="118">
        <v>2011</v>
      </c>
      <c r="AE568" s="118" t="s">
        <v>1804</v>
      </c>
      <c r="AF568" s="118" t="s">
        <v>11</v>
      </c>
      <c r="AG568" s="118" t="s">
        <v>299</v>
      </c>
      <c r="AH568" s="118" t="s">
        <v>21</v>
      </c>
      <c r="AI568" s="124" t="str">
        <f t="shared" si="13"/>
        <v>Zhao, M., 2011</v>
      </c>
      <c r="AJ568" s="125"/>
      <c r="AK568" s="145"/>
    </row>
    <row r="569" spans="1:37" s="19" customFormat="1" x14ac:dyDescent="0.3">
      <c r="A569" s="118" t="s">
        <v>113</v>
      </c>
      <c r="B569" s="118">
        <v>20</v>
      </c>
      <c r="C569" s="118">
        <v>19.899999999999999</v>
      </c>
      <c r="D569" s="118" t="s">
        <v>8</v>
      </c>
      <c r="E569" s="118" t="s">
        <v>63</v>
      </c>
      <c r="F569" s="118" t="s">
        <v>1270</v>
      </c>
      <c r="G569" s="118" t="s">
        <v>8</v>
      </c>
      <c r="H569" s="118" t="s">
        <v>8</v>
      </c>
      <c r="I569" s="118" t="s">
        <v>8</v>
      </c>
      <c r="J569" s="118" t="s">
        <v>8</v>
      </c>
      <c r="K569" s="118" t="s">
        <v>8</v>
      </c>
      <c r="L569" s="118" t="s">
        <v>8</v>
      </c>
      <c r="M569" s="118" t="s">
        <v>199</v>
      </c>
      <c r="N569" s="118" t="s">
        <v>9</v>
      </c>
      <c r="O569" s="118" t="s">
        <v>8</v>
      </c>
      <c r="P569" s="118" t="s">
        <v>8</v>
      </c>
      <c r="Q569" s="118" t="s">
        <v>9</v>
      </c>
      <c r="R569" s="118" t="s">
        <v>9</v>
      </c>
      <c r="S569" s="118" t="s">
        <v>9</v>
      </c>
      <c r="T569" s="118" t="s">
        <v>29</v>
      </c>
      <c r="U569" s="123" t="s">
        <v>9</v>
      </c>
      <c r="V569" s="118" t="s">
        <v>9</v>
      </c>
      <c r="W569" s="118" t="s">
        <v>9</v>
      </c>
      <c r="X569" s="118" t="s">
        <v>9</v>
      </c>
      <c r="Y569" s="118" t="s">
        <v>9</v>
      </c>
      <c r="Z569" s="118" t="s">
        <v>9</v>
      </c>
      <c r="AA569" s="118">
        <v>35</v>
      </c>
      <c r="AB569" s="118" t="s">
        <v>9</v>
      </c>
      <c r="AC569" s="118" t="s">
        <v>1359</v>
      </c>
      <c r="AD569" s="118">
        <v>2011</v>
      </c>
      <c r="AE569" s="118" t="s">
        <v>1805</v>
      </c>
      <c r="AF569" s="118" t="s">
        <v>49</v>
      </c>
      <c r="AG569" s="118" t="s">
        <v>297</v>
      </c>
      <c r="AH569" s="118" t="s">
        <v>521</v>
      </c>
      <c r="AI569" s="124" t="str">
        <f t="shared" si="13"/>
        <v>Alvarez, G.F., 2011</v>
      </c>
      <c r="AJ569" s="125"/>
      <c r="AK569" s="145"/>
    </row>
    <row r="570" spans="1:37" s="19" customFormat="1" x14ac:dyDescent="0.3">
      <c r="A570" s="118" t="s">
        <v>113</v>
      </c>
      <c r="B570" s="118">
        <v>20</v>
      </c>
      <c r="C570" s="118">
        <v>19.8</v>
      </c>
      <c r="D570" s="118" t="s">
        <v>8</v>
      </c>
      <c r="E570" s="118" t="s">
        <v>63</v>
      </c>
      <c r="F570" s="118" t="s">
        <v>1270</v>
      </c>
      <c r="G570" s="118" t="s">
        <v>8</v>
      </c>
      <c r="H570" s="118" t="s">
        <v>8</v>
      </c>
      <c r="I570" s="118" t="s">
        <v>8</v>
      </c>
      <c r="J570" s="118" t="s">
        <v>8</v>
      </c>
      <c r="K570" s="118" t="s">
        <v>8</v>
      </c>
      <c r="L570" s="118" t="s">
        <v>8</v>
      </c>
      <c r="M570" s="118" t="s">
        <v>199</v>
      </c>
      <c r="N570" s="118" t="s">
        <v>9</v>
      </c>
      <c r="O570" s="118" t="s">
        <v>8</v>
      </c>
      <c r="P570" s="118" t="s">
        <v>8</v>
      </c>
      <c r="Q570" s="118" t="s">
        <v>9</v>
      </c>
      <c r="R570" s="118" t="s">
        <v>9</v>
      </c>
      <c r="S570" s="118" t="s">
        <v>9</v>
      </c>
      <c r="T570" s="118" t="s">
        <v>29</v>
      </c>
      <c r="U570" s="123" t="s">
        <v>9</v>
      </c>
      <c r="V570" s="118" t="s">
        <v>9</v>
      </c>
      <c r="W570" s="118" t="s">
        <v>9</v>
      </c>
      <c r="X570" s="118" t="s">
        <v>9</v>
      </c>
      <c r="Y570" s="118" t="s">
        <v>9</v>
      </c>
      <c r="Z570" s="118" t="s">
        <v>9</v>
      </c>
      <c r="AA570" s="118">
        <v>34</v>
      </c>
      <c r="AB570" s="118" t="s">
        <v>9</v>
      </c>
      <c r="AC570" s="118" t="s">
        <v>1359</v>
      </c>
      <c r="AD570" s="118">
        <v>2011</v>
      </c>
      <c r="AE570" s="118" t="s">
        <v>1805</v>
      </c>
      <c r="AF570" s="118" t="s">
        <v>49</v>
      </c>
      <c r="AG570" s="118" t="s">
        <v>297</v>
      </c>
      <c r="AH570" s="118" t="s">
        <v>521</v>
      </c>
      <c r="AI570" s="124" t="str">
        <f t="shared" si="13"/>
        <v>Alvarez, G.F., 2011</v>
      </c>
      <c r="AJ570" s="125"/>
      <c r="AK570" s="145"/>
    </row>
    <row r="571" spans="1:37" s="19" customFormat="1" x14ac:dyDescent="0.3">
      <c r="A571" s="118" t="s">
        <v>6</v>
      </c>
      <c r="B571" s="118">
        <v>1</v>
      </c>
      <c r="C571" s="145">
        <v>0.96</v>
      </c>
      <c r="D571" s="118">
        <v>433</v>
      </c>
      <c r="E571" s="118" t="s">
        <v>7</v>
      </c>
      <c r="F571" s="118" t="s">
        <v>296</v>
      </c>
      <c r="G571" s="118" t="s">
        <v>1275</v>
      </c>
      <c r="H571" s="118" t="s">
        <v>9</v>
      </c>
      <c r="I571" s="118" t="s">
        <v>9</v>
      </c>
      <c r="J571" s="118" t="s">
        <v>10</v>
      </c>
      <c r="K571" s="46" t="s">
        <v>16</v>
      </c>
      <c r="L571" s="118" t="s">
        <v>9</v>
      </c>
      <c r="M571" s="118" t="s">
        <v>199</v>
      </c>
      <c r="N571" s="127">
        <v>3</v>
      </c>
      <c r="O571" s="118">
        <v>3</v>
      </c>
      <c r="P571" s="118">
        <f t="shared" ref="P571:P577" si="14">800+273</f>
        <v>1073</v>
      </c>
      <c r="Q571" s="118" t="s">
        <v>1422</v>
      </c>
      <c r="R571" s="118">
        <v>0.5</v>
      </c>
      <c r="S571" s="118">
        <v>873</v>
      </c>
      <c r="T571" s="118" t="s">
        <v>295</v>
      </c>
      <c r="U571" s="123">
        <v>1.3</v>
      </c>
      <c r="V571" s="118" t="s">
        <v>9</v>
      </c>
      <c r="W571" s="118">
        <v>431</v>
      </c>
      <c r="X571" s="118" t="s">
        <v>9</v>
      </c>
      <c r="Y571" s="118">
        <v>468</v>
      </c>
      <c r="Z571" s="118" t="s">
        <v>9</v>
      </c>
      <c r="AA571" s="118">
        <v>548</v>
      </c>
      <c r="AB571" s="118">
        <v>101</v>
      </c>
      <c r="AC571" s="118" t="s">
        <v>1274</v>
      </c>
      <c r="AD571" s="118">
        <v>2011</v>
      </c>
      <c r="AE571" s="118" t="s">
        <v>1628</v>
      </c>
      <c r="AF571" s="118" t="s">
        <v>11</v>
      </c>
      <c r="AG571" s="118" t="s">
        <v>255</v>
      </c>
      <c r="AH571" s="118" t="s">
        <v>254</v>
      </c>
      <c r="AI571" s="124" t="str">
        <f t="shared" si="13"/>
        <v>Li, B., 2011</v>
      </c>
      <c r="AJ571" s="125"/>
      <c r="AK571" s="145" t="s">
        <v>815</v>
      </c>
    </row>
    <row r="572" spans="1:37" s="19" customFormat="1" x14ac:dyDescent="0.3">
      <c r="A572" s="118" t="s">
        <v>6</v>
      </c>
      <c r="B572" s="118">
        <v>1</v>
      </c>
      <c r="C572" s="145">
        <v>0.95</v>
      </c>
      <c r="D572" s="118">
        <v>433</v>
      </c>
      <c r="E572" s="118" t="s">
        <v>7</v>
      </c>
      <c r="F572" s="118" t="s">
        <v>296</v>
      </c>
      <c r="G572" s="118" t="s">
        <v>1275</v>
      </c>
      <c r="H572" s="118" t="s">
        <v>9</v>
      </c>
      <c r="I572" s="118" t="s">
        <v>9</v>
      </c>
      <c r="J572" s="118" t="s">
        <v>24</v>
      </c>
      <c r="K572" s="118" t="s">
        <v>1456</v>
      </c>
      <c r="L572" s="118" t="s">
        <v>9</v>
      </c>
      <c r="M572" s="118" t="s">
        <v>199</v>
      </c>
      <c r="N572" s="127">
        <v>3</v>
      </c>
      <c r="O572" s="118">
        <v>3</v>
      </c>
      <c r="P572" s="118">
        <f t="shared" si="14"/>
        <v>1073</v>
      </c>
      <c r="Q572" s="118" t="s">
        <v>1422</v>
      </c>
      <c r="R572" s="118">
        <v>0.5</v>
      </c>
      <c r="S572" s="118">
        <v>873</v>
      </c>
      <c r="T572" s="118" t="s">
        <v>295</v>
      </c>
      <c r="U572" s="123">
        <v>3.7</v>
      </c>
      <c r="V572" s="118" t="s">
        <v>9</v>
      </c>
      <c r="W572" s="118">
        <v>151</v>
      </c>
      <c r="X572" s="118" t="s">
        <v>9</v>
      </c>
      <c r="Y572" s="118">
        <v>132</v>
      </c>
      <c r="Z572" s="118" t="s">
        <v>9</v>
      </c>
      <c r="AA572" s="118">
        <v>158</v>
      </c>
      <c r="AB572" s="118">
        <v>35</v>
      </c>
      <c r="AC572" s="118" t="s">
        <v>1274</v>
      </c>
      <c r="AD572" s="118">
        <v>2011</v>
      </c>
      <c r="AE572" s="118" t="s">
        <v>1628</v>
      </c>
      <c r="AF572" s="118" t="s">
        <v>11</v>
      </c>
      <c r="AG572" s="118" t="s">
        <v>255</v>
      </c>
      <c r="AH572" s="118" t="s">
        <v>254</v>
      </c>
      <c r="AI572" s="124" t="str">
        <f t="shared" si="13"/>
        <v>Li, B., 2011</v>
      </c>
      <c r="AJ572" s="125"/>
      <c r="AK572" s="145" t="s">
        <v>815</v>
      </c>
    </row>
    <row r="573" spans="1:37" s="19" customFormat="1" x14ac:dyDescent="0.3">
      <c r="A573" s="118" t="s">
        <v>6</v>
      </c>
      <c r="B573" s="118">
        <v>1</v>
      </c>
      <c r="C573" s="145">
        <v>0.96</v>
      </c>
      <c r="D573" s="118">
        <v>433</v>
      </c>
      <c r="E573" s="118" t="s">
        <v>7</v>
      </c>
      <c r="F573" s="118" t="s">
        <v>296</v>
      </c>
      <c r="G573" s="118" t="s">
        <v>1275</v>
      </c>
      <c r="H573" s="118" t="s">
        <v>9</v>
      </c>
      <c r="I573" s="118" t="s">
        <v>9</v>
      </c>
      <c r="J573" s="118" t="s">
        <v>28</v>
      </c>
      <c r="K573" s="118" t="s">
        <v>243</v>
      </c>
      <c r="L573" s="118" t="s">
        <v>9</v>
      </c>
      <c r="M573" s="118" t="s">
        <v>199</v>
      </c>
      <c r="N573" s="127">
        <v>3</v>
      </c>
      <c r="O573" s="118">
        <v>3</v>
      </c>
      <c r="P573" s="118">
        <f t="shared" si="14"/>
        <v>1073</v>
      </c>
      <c r="Q573" s="118" t="s">
        <v>1422</v>
      </c>
      <c r="R573" s="118">
        <v>0.5</v>
      </c>
      <c r="S573" s="118">
        <v>873</v>
      </c>
      <c r="T573" s="118" t="s">
        <v>295</v>
      </c>
      <c r="U573" s="123">
        <v>15.5</v>
      </c>
      <c r="V573" s="118" t="s">
        <v>9</v>
      </c>
      <c r="W573" s="118">
        <v>36</v>
      </c>
      <c r="X573" s="118" t="s">
        <v>9</v>
      </c>
      <c r="Y573" s="118">
        <v>21</v>
      </c>
      <c r="Z573" s="118" t="s">
        <v>9</v>
      </c>
      <c r="AA573" s="118">
        <v>30</v>
      </c>
      <c r="AB573" s="118">
        <v>15</v>
      </c>
      <c r="AC573" s="118" t="s">
        <v>1274</v>
      </c>
      <c r="AD573" s="118">
        <v>2011</v>
      </c>
      <c r="AE573" s="118" t="s">
        <v>1628</v>
      </c>
      <c r="AF573" s="118" t="s">
        <v>11</v>
      </c>
      <c r="AG573" s="118" t="s">
        <v>255</v>
      </c>
      <c r="AH573" s="118" t="s">
        <v>254</v>
      </c>
      <c r="AI573" s="124" t="str">
        <f t="shared" si="13"/>
        <v>Li, B., 2011</v>
      </c>
      <c r="AJ573" s="125"/>
      <c r="AK573" s="145" t="s">
        <v>815</v>
      </c>
    </row>
    <row r="574" spans="1:37" s="19" customFormat="1" x14ac:dyDescent="0.3">
      <c r="A574" s="118" t="s">
        <v>6</v>
      </c>
      <c r="B574" s="118">
        <v>0.5</v>
      </c>
      <c r="C574" s="145">
        <v>0.48</v>
      </c>
      <c r="D574" s="118">
        <v>433</v>
      </c>
      <c r="E574" s="118" t="s">
        <v>7</v>
      </c>
      <c r="F574" s="118" t="s">
        <v>296</v>
      </c>
      <c r="G574" s="118" t="s">
        <v>1275</v>
      </c>
      <c r="H574" s="118" t="s">
        <v>9</v>
      </c>
      <c r="I574" s="118" t="s">
        <v>9</v>
      </c>
      <c r="J574" s="118" t="s">
        <v>28</v>
      </c>
      <c r="K574" s="118" t="s">
        <v>243</v>
      </c>
      <c r="L574" s="118" t="s">
        <v>9</v>
      </c>
      <c r="M574" s="118" t="s">
        <v>199</v>
      </c>
      <c r="N574" s="127">
        <v>3</v>
      </c>
      <c r="O574" s="118">
        <v>3</v>
      </c>
      <c r="P574" s="118">
        <f t="shared" si="14"/>
        <v>1073</v>
      </c>
      <c r="Q574" s="118" t="s">
        <v>1422</v>
      </c>
      <c r="R574" s="118">
        <v>0.5</v>
      </c>
      <c r="S574" s="118">
        <v>873</v>
      </c>
      <c r="T574" s="118" t="s">
        <v>295</v>
      </c>
      <c r="U574" s="123">
        <v>15.2</v>
      </c>
      <c r="V574" s="118" t="s">
        <v>9</v>
      </c>
      <c r="W574" s="118">
        <v>37</v>
      </c>
      <c r="X574" s="118" t="s">
        <v>9</v>
      </c>
      <c r="Y574" s="118">
        <v>21</v>
      </c>
      <c r="Z574" s="118" t="s">
        <v>9</v>
      </c>
      <c r="AA574" s="118">
        <v>28</v>
      </c>
      <c r="AB574" s="118">
        <v>16</v>
      </c>
      <c r="AC574" s="118" t="s">
        <v>1274</v>
      </c>
      <c r="AD574" s="118">
        <v>2011</v>
      </c>
      <c r="AE574" s="118" t="s">
        <v>1628</v>
      </c>
      <c r="AF574" s="118" t="s">
        <v>11</v>
      </c>
      <c r="AG574" s="118" t="s">
        <v>255</v>
      </c>
      <c r="AH574" s="118" t="s">
        <v>254</v>
      </c>
      <c r="AI574" s="124" t="str">
        <f t="shared" si="13"/>
        <v>Li, B., 2011</v>
      </c>
      <c r="AJ574" s="125"/>
      <c r="AK574" s="145" t="s">
        <v>815</v>
      </c>
    </row>
    <row r="575" spans="1:37" s="19" customFormat="1" x14ac:dyDescent="0.3">
      <c r="A575" s="118" t="s">
        <v>6</v>
      </c>
      <c r="B575" s="118">
        <v>3</v>
      </c>
      <c r="C575" s="145">
        <v>2.96</v>
      </c>
      <c r="D575" s="118">
        <v>433</v>
      </c>
      <c r="E575" s="118" t="s">
        <v>7</v>
      </c>
      <c r="F575" s="118" t="s">
        <v>296</v>
      </c>
      <c r="G575" s="118" t="s">
        <v>1275</v>
      </c>
      <c r="H575" s="118" t="s">
        <v>9</v>
      </c>
      <c r="I575" s="118" t="s">
        <v>9</v>
      </c>
      <c r="J575" s="118" t="s">
        <v>28</v>
      </c>
      <c r="K575" s="118" t="s">
        <v>243</v>
      </c>
      <c r="L575" s="118" t="s">
        <v>9</v>
      </c>
      <c r="M575" s="118" t="s">
        <v>199</v>
      </c>
      <c r="N575" s="127">
        <v>3</v>
      </c>
      <c r="O575" s="118">
        <v>3</v>
      </c>
      <c r="P575" s="118">
        <f t="shared" si="14"/>
        <v>1073</v>
      </c>
      <c r="Q575" s="118" t="s">
        <v>1422</v>
      </c>
      <c r="R575" s="118">
        <v>0.5</v>
      </c>
      <c r="S575" s="118">
        <v>873</v>
      </c>
      <c r="T575" s="118" t="s">
        <v>295</v>
      </c>
      <c r="U575" s="123">
        <v>17.100000000000001</v>
      </c>
      <c r="V575" s="118" t="s">
        <v>9</v>
      </c>
      <c r="W575" s="118">
        <v>33</v>
      </c>
      <c r="X575" s="118" t="s">
        <v>9</v>
      </c>
      <c r="Y575" s="118">
        <v>21</v>
      </c>
      <c r="Z575" s="118" t="s">
        <v>9</v>
      </c>
      <c r="AA575" s="118">
        <v>31</v>
      </c>
      <c r="AB575" s="118">
        <v>20</v>
      </c>
      <c r="AC575" s="118" t="s">
        <v>1274</v>
      </c>
      <c r="AD575" s="118">
        <v>2011</v>
      </c>
      <c r="AE575" s="118" t="s">
        <v>1628</v>
      </c>
      <c r="AF575" s="118" t="s">
        <v>11</v>
      </c>
      <c r="AG575" s="118" t="s">
        <v>255</v>
      </c>
      <c r="AH575" s="118" t="s">
        <v>254</v>
      </c>
      <c r="AI575" s="124" t="str">
        <f t="shared" si="13"/>
        <v>Li, B., 2011</v>
      </c>
      <c r="AJ575" s="125"/>
      <c r="AK575" s="145" t="s">
        <v>815</v>
      </c>
    </row>
    <row r="576" spans="1:37" s="19" customFormat="1" x14ac:dyDescent="0.3">
      <c r="A576" s="118" t="s">
        <v>6</v>
      </c>
      <c r="B576" s="118">
        <v>5</v>
      </c>
      <c r="C576" s="145">
        <v>4.93</v>
      </c>
      <c r="D576" s="118">
        <v>433</v>
      </c>
      <c r="E576" s="118" t="s">
        <v>7</v>
      </c>
      <c r="F576" s="118" t="s">
        <v>296</v>
      </c>
      <c r="G576" s="118" t="s">
        <v>1275</v>
      </c>
      <c r="H576" s="118" t="s">
        <v>9</v>
      </c>
      <c r="I576" s="118" t="s">
        <v>9</v>
      </c>
      <c r="J576" s="118" t="s">
        <v>28</v>
      </c>
      <c r="K576" s="118" t="s">
        <v>243</v>
      </c>
      <c r="L576" s="118" t="s">
        <v>9</v>
      </c>
      <c r="M576" s="118" t="s">
        <v>199</v>
      </c>
      <c r="N576" s="127">
        <v>3</v>
      </c>
      <c r="O576" s="118">
        <v>3</v>
      </c>
      <c r="P576" s="118">
        <f t="shared" si="14"/>
        <v>1073</v>
      </c>
      <c r="Q576" s="118" t="s">
        <v>1422</v>
      </c>
      <c r="R576" s="118">
        <v>0.5</v>
      </c>
      <c r="S576" s="118">
        <v>873</v>
      </c>
      <c r="T576" s="118" t="s">
        <v>295</v>
      </c>
      <c r="U576" s="123">
        <v>16.100000000000001</v>
      </c>
      <c r="V576" s="118" t="s">
        <v>9</v>
      </c>
      <c r="W576" s="118">
        <v>35</v>
      </c>
      <c r="X576" s="118" t="s">
        <v>9</v>
      </c>
      <c r="Y576" s="118">
        <v>22</v>
      </c>
      <c r="Z576" s="118" t="s">
        <v>9</v>
      </c>
      <c r="AA576" s="118">
        <v>33</v>
      </c>
      <c r="AB576" s="118">
        <v>18</v>
      </c>
      <c r="AC576" s="118" t="s">
        <v>1274</v>
      </c>
      <c r="AD576" s="118">
        <v>2011</v>
      </c>
      <c r="AE576" s="118" t="s">
        <v>1628</v>
      </c>
      <c r="AF576" s="118" t="s">
        <v>11</v>
      </c>
      <c r="AG576" s="118" t="s">
        <v>255</v>
      </c>
      <c r="AH576" s="118" t="s">
        <v>254</v>
      </c>
      <c r="AI576" s="124" t="str">
        <f t="shared" si="13"/>
        <v>Li, B., 2011</v>
      </c>
      <c r="AJ576" s="125"/>
      <c r="AK576" s="145" t="s">
        <v>815</v>
      </c>
    </row>
    <row r="577" spans="1:37" s="19" customFormat="1" x14ac:dyDescent="0.3">
      <c r="A577" s="118" t="s">
        <v>6</v>
      </c>
      <c r="B577" s="118">
        <v>10</v>
      </c>
      <c r="C577" s="145">
        <v>9.9</v>
      </c>
      <c r="D577" s="118">
        <v>433</v>
      </c>
      <c r="E577" s="118" t="s">
        <v>7</v>
      </c>
      <c r="F577" s="118" t="s">
        <v>296</v>
      </c>
      <c r="G577" s="118" t="s">
        <v>1275</v>
      </c>
      <c r="H577" s="118" t="s">
        <v>9</v>
      </c>
      <c r="I577" s="118" t="s">
        <v>9</v>
      </c>
      <c r="J577" s="118" t="s">
        <v>28</v>
      </c>
      <c r="K577" s="118" t="s">
        <v>243</v>
      </c>
      <c r="L577" s="118" t="s">
        <v>9</v>
      </c>
      <c r="M577" s="118" t="s">
        <v>199</v>
      </c>
      <c r="N577" s="127">
        <v>3</v>
      </c>
      <c r="O577" s="118">
        <v>3</v>
      </c>
      <c r="P577" s="118">
        <f t="shared" si="14"/>
        <v>1073</v>
      </c>
      <c r="Q577" s="118" t="s">
        <v>1422</v>
      </c>
      <c r="R577" s="118">
        <v>0.5</v>
      </c>
      <c r="S577" s="118">
        <v>873</v>
      </c>
      <c r="T577" s="118" t="s">
        <v>295</v>
      </c>
      <c r="U577" s="123">
        <v>13.9</v>
      </c>
      <c r="V577" s="118" t="s">
        <v>9</v>
      </c>
      <c r="W577" s="118">
        <v>40</v>
      </c>
      <c r="X577" s="118" t="s">
        <v>9</v>
      </c>
      <c r="Y577" s="118">
        <v>25</v>
      </c>
      <c r="Z577" s="118" t="s">
        <v>9</v>
      </c>
      <c r="AA577" s="118">
        <v>41</v>
      </c>
      <c r="AB577" s="118">
        <v>15</v>
      </c>
      <c r="AC577" s="118" t="s">
        <v>1274</v>
      </c>
      <c r="AD577" s="118">
        <v>2011</v>
      </c>
      <c r="AE577" s="118" t="s">
        <v>1628</v>
      </c>
      <c r="AF577" s="118" t="s">
        <v>11</v>
      </c>
      <c r="AG577" s="118" t="s">
        <v>255</v>
      </c>
      <c r="AH577" s="118" t="s">
        <v>254</v>
      </c>
      <c r="AI577" s="124" t="str">
        <f t="shared" si="13"/>
        <v>Li, B., 2011</v>
      </c>
      <c r="AJ577" s="125"/>
      <c r="AK577" s="145" t="s">
        <v>815</v>
      </c>
    </row>
    <row r="578" spans="1:37" s="19" customFormat="1" x14ac:dyDescent="0.3">
      <c r="A578" s="46" t="s">
        <v>6</v>
      </c>
      <c r="B578" s="118" t="s">
        <v>9</v>
      </c>
      <c r="C578" s="118">
        <v>1.05</v>
      </c>
      <c r="D578" s="118" t="s">
        <v>9</v>
      </c>
      <c r="E578" s="118" t="s">
        <v>22</v>
      </c>
      <c r="F578" s="118" t="s">
        <v>294</v>
      </c>
      <c r="G578" s="118" t="s">
        <v>9</v>
      </c>
      <c r="H578" s="118">
        <f>550+273</f>
        <v>823</v>
      </c>
      <c r="I578" s="118">
        <v>2</v>
      </c>
      <c r="J578" s="118" t="s">
        <v>33</v>
      </c>
      <c r="K578" s="118" t="s">
        <v>56</v>
      </c>
      <c r="L578" s="151">
        <v>7</v>
      </c>
      <c r="M578" s="118" t="s">
        <v>89</v>
      </c>
      <c r="N578" s="127">
        <v>8.5</v>
      </c>
      <c r="O578" s="118">
        <v>2</v>
      </c>
      <c r="P578" s="118">
        <f>450+273</f>
        <v>723</v>
      </c>
      <c r="Q578" s="118" t="s">
        <v>9</v>
      </c>
      <c r="R578" s="118" t="s">
        <v>9</v>
      </c>
      <c r="S578" s="118" t="s">
        <v>9</v>
      </c>
      <c r="T578" s="118" t="s">
        <v>29</v>
      </c>
      <c r="U578" s="123" t="s">
        <v>9</v>
      </c>
      <c r="V578" s="118" t="s">
        <v>9</v>
      </c>
      <c r="W578" s="118" t="s">
        <v>9</v>
      </c>
      <c r="X578" s="118" t="s">
        <v>9</v>
      </c>
      <c r="Y578" s="118" t="s">
        <v>9</v>
      </c>
      <c r="Z578" s="118" t="s">
        <v>9</v>
      </c>
      <c r="AA578" s="118">
        <v>80</v>
      </c>
      <c r="AB578" s="118" t="s">
        <v>9</v>
      </c>
      <c r="AC578" s="118" t="s">
        <v>1292</v>
      </c>
      <c r="AD578" s="118">
        <v>2011</v>
      </c>
      <c r="AE578" s="118" t="s">
        <v>1806</v>
      </c>
      <c r="AF578" s="118" t="s">
        <v>119</v>
      </c>
      <c r="AG578" s="118" t="s">
        <v>293</v>
      </c>
      <c r="AH578" s="118" t="s">
        <v>292</v>
      </c>
      <c r="AI578" s="124" t="str">
        <f t="shared" ref="AI578:AI641" si="15">AE578&amp;", "&amp;AD578</f>
        <v>Gutiérrez, A., 2011</v>
      </c>
      <c r="AJ578" s="125"/>
      <c r="AK578" s="145" t="s">
        <v>827</v>
      </c>
    </row>
    <row r="579" spans="1:37" s="19" customFormat="1" x14ac:dyDescent="0.3">
      <c r="A579" s="118" t="s">
        <v>6</v>
      </c>
      <c r="B579" s="118">
        <v>5</v>
      </c>
      <c r="C579" s="145" t="s">
        <v>9</v>
      </c>
      <c r="D579" s="118">
        <v>320</v>
      </c>
      <c r="E579" s="118" t="s">
        <v>7</v>
      </c>
      <c r="F579" s="118" t="s">
        <v>185</v>
      </c>
      <c r="G579" s="118" t="s">
        <v>9</v>
      </c>
      <c r="H579" s="118" t="s">
        <v>9</v>
      </c>
      <c r="I579" s="118" t="s">
        <v>9</v>
      </c>
      <c r="J579" s="118" t="s">
        <v>10</v>
      </c>
      <c r="K579" s="118" t="s">
        <v>56</v>
      </c>
      <c r="L579" s="118" t="s">
        <v>9</v>
      </c>
      <c r="M579" s="118" t="s">
        <v>199</v>
      </c>
      <c r="N579" s="127">
        <v>3</v>
      </c>
      <c r="O579" s="118">
        <v>4</v>
      </c>
      <c r="P579" s="118">
        <f>500+273</f>
        <v>773</v>
      </c>
      <c r="Q579" s="118" t="s">
        <v>1422</v>
      </c>
      <c r="R579" s="118">
        <v>2</v>
      </c>
      <c r="S579" s="118">
        <v>573</v>
      </c>
      <c r="T579" s="118" t="s">
        <v>17</v>
      </c>
      <c r="U579" s="123" t="s">
        <v>9</v>
      </c>
      <c r="V579" s="118" t="s">
        <v>9</v>
      </c>
      <c r="W579" s="118">
        <v>340</v>
      </c>
      <c r="X579" s="118" t="s">
        <v>9</v>
      </c>
      <c r="Y579" s="118">
        <v>400</v>
      </c>
      <c r="Z579" s="118" t="s">
        <v>9</v>
      </c>
      <c r="AA579" s="118" t="s">
        <v>9</v>
      </c>
      <c r="AB579" s="118" t="s">
        <v>9</v>
      </c>
      <c r="AC579" s="118" t="s">
        <v>352</v>
      </c>
      <c r="AD579" s="118">
        <v>2011</v>
      </c>
      <c r="AE579" s="118" t="s">
        <v>1807</v>
      </c>
      <c r="AF579" s="118" t="s">
        <v>110</v>
      </c>
      <c r="AG579" s="118" t="s">
        <v>289</v>
      </c>
      <c r="AH579" s="118" t="s">
        <v>526</v>
      </c>
      <c r="AI579" s="124" t="str">
        <f t="shared" si="15"/>
        <v>Krawczyk, N., 2011</v>
      </c>
      <c r="AJ579" s="125"/>
      <c r="AK579" s="145" t="s">
        <v>1266</v>
      </c>
    </row>
    <row r="580" spans="1:37" s="19" customFormat="1" x14ac:dyDescent="0.3">
      <c r="A580" s="118" t="s">
        <v>6</v>
      </c>
      <c r="B580" s="118">
        <v>5</v>
      </c>
      <c r="C580" s="145" t="s">
        <v>9</v>
      </c>
      <c r="D580" s="118">
        <v>320</v>
      </c>
      <c r="E580" s="118" t="s">
        <v>7</v>
      </c>
      <c r="F580" s="118" t="s">
        <v>185</v>
      </c>
      <c r="G580" s="118" t="s">
        <v>9</v>
      </c>
      <c r="H580" s="118" t="s">
        <v>9</v>
      </c>
      <c r="I580" s="118" t="s">
        <v>9</v>
      </c>
      <c r="J580" s="118" t="s">
        <v>24</v>
      </c>
      <c r="K580" s="118" t="s">
        <v>56</v>
      </c>
      <c r="L580" s="118" t="s">
        <v>9</v>
      </c>
      <c r="M580" s="118" t="s">
        <v>199</v>
      </c>
      <c r="N580" s="127">
        <v>3</v>
      </c>
      <c r="O580" s="118">
        <v>4</v>
      </c>
      <c r="P580" s="118">
        <f>500+273</f>
        <v>773</v>
      </c>
      <c r="Q580" s="118" t="s">
        <v>1422</v>
      </c>
      <c r="R580" s="118">
        <v>2</v>
      </c>
      <c r="S580" s="118">
        <v>573</v>
      </c>
      <c r="T580" s="118" t="s">
        <v>17</v>
      </c>
      <c r="U580" s="123" t="s">
        <v>9</v>
      </c>
      <c r="V580" s="118" t="s">
        <v>9</v>
      </c>
      <c r="W580" s="118">
        <v>150</v>
      </c>
      <c r="X580" s="118" t="s">
        <v>9</v>
      </c>
      <c r="Y580" s="118">
        <v>100</v>
      </c>
      <c r="Z580" s="118" t="s">
        <v>9</v>
      </c>
      <c r="AA580" s="118" t="s">
        <v>9</v>
      </c>
      <c r="AB580" s="118" t="s">
        <v>9</v>
      </c>
      <c r="AC580" s="118" t="s">
        <v>352</v>
      </c>
      <c r="AD580" s="118">
        <v>2011</v>
      </c>
      <c r="AE580" s="118" t="s">
        <v>1807</v>
      </c>
      <c r="AF580" s="118" t="s">
        <v>110</v>
      </c>
      <c r="AG580" s="118" t="s">
        <v>289</v>
      </c>
      <c r="AH580" s="118" t="s">
        <v>526</v>
      </c>
      <c r="AI580" s="124" t="str">
        <f t="shared" si="15"/>
        <v>Krawczyk, N., 2011</v>
      </c>
      <c r="AJ580" s="125"/>
      <c r="AK580" s="145" t="s">
        <v>1266</v>
      </c>
    </row>
    <row r="581" spans="1:37" s="19" customFormat="1" x14ac:dyDescent="0.3">
      <c r="A581" s="118" t="s">
        <v>6</v>
      </c>
      <c r="B581" s="118">
        <v>5</v>
      </c>
      <c r="C581" s="145" t="s">
        <v>9</v>
      </c>
      <c r="D581" s="118">
        <v>130</v>
      </c>
      <c r="E581" s="118" t="s">
        <v>1414</v>
      </c>
      <c r="F581" s="118" t="s">
        <v>291</v>
      </c>
      <c r="G581" s="118" t="s">
        <v>9</v>
      </c>
      <c r="H581" s="118" t="s">
        <v>9</v>
      </c>
      <c r="I581" s="118" t="s">
        <v>9</v>
      </c>
      <c r="J581" s="118" t="s">
        <v>24</v>
      </c>
      <c r="K581" s="118" t="s">
        <v>56</v>
      </c>
      <c r="L581" s="118" t="s">
        <v>9</v>
      </c>
      <c r="M581" s="118" t="s">
        <v>199</v>
      </c>
      <c r="N581" s="127">
        <v>8.5</v>
      </c>
      <c r="O581" s="118">
        <v>4</v>
      </c>
      <c r="P581" s="118">
        <f>500+273</f>
        <v>773</v>
      </c>
      <c r="Q581" s="118" t="s">
        <v>1422</v>
      </c>
      <c r="R581" s="118">
        <v>2</v>
      </c>
      <c r="S581" s="118">
        <v>573</v>
      </c>
      <c r="T581" s="118" t="s">
        <v>17</v>
      </c>
      <c r="U581" s="123" t="s">
        <v>9</v>
      </c>
      <c r="V581" s="118" t="s">
        <v>9</v>
      </c>
      <c r="W581" s="118">
        <v>50</v>
      </c>
      <c r="X581" s="118" t="s">
        <v>9</v>
      </c>
      <c r="Y581" s="118">
        <v>70</v>
      </c>
      <c r="Z581" s="118" t="s">
        <v>9</v>
      </c>
      <c r="AA581" s="118" t="s">
        <v>9</v>
      </c>
      <c r="AB581" s="118" t="s">
        <v>9</v>
      </c>
      <c r="AC581" s="118" t="s">
        <v>352</v>
      </c>
      <c r="AD581" s="118">
        <v>2011</v>
      </c>
      <c r="AE581" s="118" t="s">
        <v>1807</v>
      </c>
      <c r="AF581" s="118" t="s">
        <v>110</v>
      </c>
      <c r="AG581" s="118" t="s">
        <v>289</v>
      </c>
      <c r="AH581" s="118" t="s">
        <v>526</v>
      </c>
      <c r="AI581" s="124" t="str">
        <f t="shared" si="15"/>
        <v>Krawczyk, N., 2011</v>
      </c>
      <c r="AJ581" s="125"/>
      <c r="AK581" s="145" t="s">
        <v>827</v>
      </c>
    </row>
    <row r="582" spans="1:37" s="13" customFormat="1" x14ac:dyDescent="0.3">
      <c r="A582" s="118" t="s">
        <v>6</v>
      </c>
      <c r="B582" s="118">
        <v>5</v>
      </c>
      <c r="C582" s="145" t="s">
        <v>9</v>
      </c>
      <c r="D582" s="118">
        <v>49</v>
      </c>
      <c r="E582" s="118" t="s">
        <v>37</v>
      </c>
      <c r="F582" s="118" t="s">
        <v>290</v>
      </c>
      <c r="G582" s="118" t="s">
        <v>9</v>
      </c>
      <c r="H582" s="118" t="s">
        <v>9</v>
      </c>
      <c r="I582" s="118" t="s">
        <v>9</v>
      </c>
      <c r="J582" s="118" t="s">
        <v>24</v>
      </c>
      <c r="K582" s="118" t="s">
        <v>56</v>
      </c>
      <c r="L582" s="118" t="s">
        <v>9</v>
      </c>
      <c r="M582" s="118" t="s">
        <v>199</v>
      </c>
      <c r="N582" s="127">
        <v>6</v>
      </c>
      <c r="O582" s="118">
        <v>4</v>
      </c>
      <c r="P582" s="118">
        <f>500+273</f>
        <v>773</v>
      </c>
      <c r="Q582" s="118" t="s">
        <v>1422</v>
      </c>
      <c r="R582" s="118">
        <v>2</v>
      </c>
      <c r="S582" s="118">
        <v>573</v>
      </c>
      <c r="T582" s="118" t="s">
        <v>17</v>
      </c>
      <c r="U582" s="123" t="s">
        <v>9</v>
      </c>
      <c r="V582" s="118" t="s">
        <v>9</v>
      </c>
      <c r="W582" s="118">
        <v>80</v>
      </c>
      <c r="X582" s="118" t="s">
        <v>9</v>
      </c>
      <c r="Y582" s="118">
        <v>100</v>
      </c>
      <c r="Z582" s="118" t="s">
        <v>9</v>
      </c>
      <c r="AA582" s="118" t="s">
        <v>9</v>
      </c>
      <c r="AB582" s="118" t="s">
        <v>9</v>
      </c>
      <c r="AC582" s="118" t="s">
        <v>352</v>
      </c>
      <c r="AD582" s="118">
        <v>2011</v>
      </c>
      <c r="AE582" s="118" t="s">
        <v>1807</v>
      </c>
      <c r="AF582" s="118" t="s">
        <v>110</v>
      </c>
      <c r="AG582" s="118" t="s">
        <v>289</v>
      </c>
      <c r="AH582" s="118" t="s">
        <v>526</v>
      </c>
      <c r="AI582" s="124" t="str">
        <f t="shared" si="15"/>
        <v>Krawczyk, N., 2011</v>
      </c>
      <c r="AJ582" s="125"/>
      <c r="AK582" s="145" t="s">
        <v>1142</v>
      </c>
    </row>
    <row r="583" spans="1:37" s="13" customFormat="1" x14ac:dyDescent="0.3">
      <c r="A583" s="118" t="s">
        <v>14</v>
      </c>
      <c r="B583" s="118" t="s">
        <v>9</v>
      </c>
      <c r="C583" s="118">
        <v>0.6</v>
      </c>
      <c r="D583" s="118">
        <v>35</v>
      </c>
      <c r="E583" s="46" t="s">
        <v>15</v>
      </c>
      <c r="F583" s="118" t="s">
        <v>287</v>
      </c>
      <c r="G583" s="118" t="s">
        <v>9</v>
      </c>
      <c r="H583" s="118" t="s">
        <v>9</v>
      </c>
      <c r="I583" s="118" t="s">
        <v>9</v>
      </c>
      <c r="J583" s="118" t="s">
        <v>24</v>
      </c>
      <c r="K583" s="118" t="s">
        <v>56</v>
      </c>
      <c r="L583" s="118" t="s">
        <v>9</v>
      </c>
      <c r="M583" s="118" t="s">
        <v>199</v>
      </c>
      <c r="N583" s="127">
        <v>6.1</v>
      </c>
      <c r="O583" s="118">
        <v>1</v>
      </c>
      <c r="P583" s="118">
        <f>800+273</f>
        <v>1073</v>
      </c>
      <c r="Q583" s="118" t="s">
        <v>1422</v>
      </c>
      <c r="R583" s="118">
        <v>3</v>
      </c>
      <c r="S583" s="118">
        <v>773</v>
      </c>
      <c r="T583" s="118" t="s">
        <v>95</v>
      </c>
      <c r="U583" s="123">
        <v>13</v>
      </c>
      <c r="V583" s="118" t="s">
        <v>9</v>
      </c>
      <c r="W583" s="118">
        <v>80</v>
      </c>
      <c r="X583" s="118" t="s">
        <v>9</v>
      </c>
      <c r="Y583" s="118" t="s">
        <v>9</v>
      </c>
      <c r="Z583" s="118" t="s">
        <v>9</v>
      </c>
      <c r="AA583" s="118" t="s">
        <v>9</v>
      </c>
      <c r="AB583" s="118" t="s">
        <v>9</v>
      </c>
      <c r="AC583" s="118" t="s">
        <v>1383</v>
      </c>
      <c r="AD583" s="118">
        <v>2011</v>
      </c>
      <c r="AE583" s="118" t="s">
        <v>504</v>
      </c>
      <c r="AF583" s="118" t="s">
        <v>158</v>
      </c>
      <c r="AG583" s="118" t="s">
        <v>269</v>
      </c>
      <c r="AH583" s="118" t="s">
        <v>268</v>
      </c>
      <c r="AI583" s="124" t="str">
        <f t="shared" si="15"/>
        <v>Rönkkönen, H., 2011</v>
      </c>
      <c r="AJ583" s="125"/>
      <c r="AK583" s="145" t="s">
        <v>817</v>
      </c>
    </row>
    <row r="584" spans="1:37" s="13" customFormat="1" x14ac:dyDescent="0.3">
      <c r="A584" s="118" t="s">
        <v>6</v>
      </c>
      <c r="B584" s="118">
        <v>0.5</v>
      </c>
      <c r="C584" s="145" t="s">
        <v>9</v>
      </c>
      <c r="D584" s="118">
        <v>46</v>
      </c>
      <c r="E584" s="118" t="s">
        <v>1414</v>
      </c>
      <c r="F584" s="118" t="s">
        <v>1289</v>
      </c>
      <c r="G584" s="118" t="s">
        <v>9</v>
      </c>
      <c r="H584" s="118">
        <f>1100+273</f>
        <v>1373</v>
      </c>
      <c r="I584" s="118">
        <v>3</v>
      </c>
      <c r="J584" s="118" t="s">
        <v>24</v>
      </c>
      <c r="K584" s="118" t="s">
        <v>56</v>
      </c>
      <c r="L584" s="118" t="s">
        <v>9</v>
      </c>
      <c r="M584" s="118" t="s">
        <v>199</v>
      </c>
      <c r="N584" s="127">
        <v>9.1</v>
      </c>
      <c r="O584" s="118">
        <v>2</v>
      </c>
      <c r="P584" s="118">
        <f>350+273</f>
        <v>623</v>
      </c>
      <c r="Q584" s="118" t="s">
        <v>1422</v>
      </c>
      <c r="R584" s="118" t="s">
        <v>9</v>
      </c>
      <c r="S584" s="118">
        <f>150+273</f>
        <v>423</v>
      </c>
      <c r="T584" s="118" t="s">
        <v>17</v>
      </c>
      <c r="U584" s="123">
        <v>5.6</v>
      </c>
      <c r="V584" s="118" t="s">
        <v>9</v>
      </c>
      <c r="W584" s="118">
        <v>200</v>
      </c>
      <c r="X584" s="118" t="s">
        <v>9</v>
      </c>
      <c r="Y584" s="118" t="s">
        <v>9</v>
      </c>
      <c r="Z584" s="118" t="s">
        <v>9</v>
      </c>
      <c r="AA584" s="118">
        <v>100</v>
      </c>
      <c r="AB584" s="118" t="s">
        <v>9</v>
      </c>
      <c r="AC584" s="118" t="s">
        <v>620</v>
      </c>
      <c r="AD584" s="118">
        <v>2011</v>
      </c>
      <c r="AE584" s="118" t="s">
        <v>1808</v>
      </c>
      <c r="AF584" s="118" t="s">
        <v>1288</v>
      </c>
      <c r="AG584" s="118" t="s">
        <v>271</v>
      </c>
      <c r="AH584" s="118" t="s">
        <v>526</v>
      </c>
      <c r="AI584" s="124" t="str">
        <f t="shared" si="15"/>
        <v>Pattamakomsan, K., 2011</v>
      </c>
      <c r="AJ584" s="125"/>
      <c r="AK584" s="145" t="s">
        <v>1290</v>
      </c>
    </row>
    <row r="585" spans="1:37" s="13" customFormat="1" x14ac:dyDescent="0.3">
      <c r="A585" s="118" t="s">
        <v>6</v>
      </c>
      <c r="B585" s="118">
        <v>0.5</v>
      </c>
      <c r="C585" s="145" t="s">
        <v>9</v>
      </c>
      <c r="D585" s="118">
        <v>46</v>
      </c>
      <c r="E585" s="118" t="s">
        <v>1414</v>
      </c>
      <c r="F585" s="118" t="s">
        <v>1289</v>
      </c>
      <c r="G585" s="118" t="s">
        <v>9</v>
      </c>
      <c r="H585" s="118">
        <f>1100+273</f>
        <v>1373</v>
      </c>
      <c r="I585" s="118">
        <v>3</v>
      </c>
      <c r="J585" s="118" t="s">
        <v>24</v>
      </c>
      <c r="K585" s="118" t="s">
        <v>56</v>
      </c>
      <c r="L585" s="118" t="s">
        <v>9</v>
      </c>
      <c r="M585" s="118" t="s">
        <v>199</v>
      </c>
      <c r="N585" s="127">
        <v>9.1</v>
      </c>
      <c r="O585" s="118">
        <v>2</v>
      </c>
      <c r="P585" s="118">
        <f>350+273</f>
        <v>623</v>
      </c>
      <c r="Q585" s="118" t="s">
        <v>1422</v>
      </c>
      <c r="R585" s="118" t="s">
        <v>9</v>
      </c>
      <c r="S585" s="118">
        <v>773</v>
      </c>
      <c r="T585" s="118" t="s">
        <v>29</v>
      </c>
      <c r="U585" s="123" t="s">
        <v>9</v>
      </c>
      <c r="V585" s="118" t="s">
        <v>9</v>
      </c>
      <c r="W585" s="118" t="s">
        <v>9</v>
      </c>
      <c r="X585" s="118" t="s">
        <v>9</v>
      </c>
      <c r="Y585" s="118" t="s">
        <v>9</v>
      </c>
      <c r="Z585" s="118" t="s">
        <v>9</v>
      </c>
      <c r="AA585" s="118">
        <v>100</v>
      </c>
      <c r="AB585" s="118" t="s">
        <v>9</v>
      </c>
      <c r="AC585" s="118" t="s">
        <v>620</v>
      </c>
      <c r="AD585" s="118">
        <v>2011</v>
      </c>
      <c r="AE585" s="118" t="s">
        <v>1808</v>
      </c>
      <c r="AF585" s="118" t="s">
        <v>1288</v>
      </c>
      <c r="AG585" s="118" t="s">
        <v>271</v>
      </c>
      <c r="AH585" s="118" t="s">
        <v>526</v>
      </c>
      <c r="AI585" s="124" t="str">
        <f t="shared" si="15"/>
        <v>Pattamakomsan, K., 2011</v>
      </c>
      <c r="AJ585" s="125"/>
      <c r="AK585" s="145" t="s">
        <v>1290</v>
      </c>
    </row>
    <row r="586" spans="1:37" s="13" customFormat="1" x14ac:dyDescent="0.3">
      <c r="A586" s="118" t="s">
        <v>6</v>
      </c>
      <c r="B586" s="118">
        <v>0.5</v>
      </c>
      <c r="C586" s="145" t="s">
        <v>9</v>
      </c>
      <c r="D586" s="118">
        <v>46</v>
      </c>
      <c r="E586" s="118" t="s">
        <v>1414</v>
      </c>
      <c r="F586" s="118" t="s">
        <v>1289</v>
      </c>
      <c r="G586" s="118" t="s">
        <v>9</v>
      </c>
      <c r="H586" s="118">
        <f>1100+273</f>
        <v>1373</v>
      </c>
      <c r="I586" s="118">
        <v>3</v>
      </c>
      <c r="J586" s="118" t="s">
        <v>24</v>
      </c>
      <c r="K586" s="118" t="s">
        <v>51</v>
      </c>
      <c r="L586" s="118" t="s">
        <v>9</v>
      </c>
      <c r="M586" s="118" t="s">
        <v>199</v>
      </c>
      <c r="N586" s="127">
        <v>9.1</v>
      </c>
      <c r="O586" s="118">
        <v>2</v>
      </c>
      <c r="P586" s="118">
        <f>350+273</f>
        <v>623</v>
      </c>
      <c r="Q586" s="118" t="s">
        <v>1422</v>
      </c>
      <c r="R586" s="118" t="s">
        <v>9</v>
      </c>
      <c r="S586" s="118">
        <v>423</v>
      </c>
      <c r="T586" s="118" t="s">
        <v>17</v>
      </c>
      <c r="U586" s="123">
        <v>12.9</v>
      </c>
      <c r="V586" s="118" t="s">
        <v>9</v>
      </c>
      <c r="W586" s="118">
        <v>86</v>
      </c>
      <c r="X586" s="118" t="s">
        <v>9</v>
      </c>
      <c r="Y586" s="118" t="s">
        <v>9</v>
      </c>
      <c r="Z586" s="118" t="s">
        <v>9</v>
      </c>
      <c r="AA586" s="118">
        <v>30</v>
      </c>
      <c r="AB586" s="118" t="s">
        <v>9</v>
      </c>
      <c r="AC586" s="118" t="s">
        <v>620</v>
      </c>
      <c r="AD586" s="118">
        <v>2011</v>
      </c>
      <c r="AE586" s="118" t="s">
        <v>1808</v>
      </c>
      <c r="AF586" s="118" t="s">
        <v>1288</v>
      </c>
      <c r="AG586" s="118" t="s">
        <v>271</v>
      </c>
      <c r="AH586" s="118" t="s">
        <v>526</v>
      </c>
      <c r="AI586" s="124" t="str">
        <f t="shared" si="15"/>
        <v>Pattamakomsan, K., 2011</v>
      </c>
      <c r="AJ586" s="125"/>
      <c r="AK586" s="145" t="s">
        <v>1290</v>
      </c>
    </row>
    <row r="587" spans="1:37" s="13" customFormat="1" x14ac:dyDescent="0.3">
      <c r="A587" s="118" t="s">
        <v>6</v>
      </c>
      <c r="B587" s="118">
        <v>0.5</v>
      </c>
      <c r="C587" s="145" t="s">
        <v>9</v>
      </c>
      <c r="D587" s="118">
        <v>46</v>
      </c>
      <c r="E587" s="118" t="s">
        <v>1414</v>
      </c>
      <c r="F587" s="118" t="s">
        <v>1289</v>
      </c>
      <c r="G587" s="118" t="s">
        <v>9</v>
      </c>
      <c r="H587" s="118">
        <f>1100+273</f>
        <v>1373</v>
      </c>
      <c r="I587" s="118">
        <v>3</v>
      </c>
      <c r="J587" s="118" t="s">
        <v>24</v>
      </c>
      <c r="K587" s="118" t="s">
        <v>51</v>
      </c>
      <c r="L587" s="118" t="s">
        <v>9</v>
      </c>
      <c r="M587" s="118" t="s">
        <v>199</v>
      </c>
      <c r="N587" s="127">
        <v>9.1</v>
      </c>
      <c r="O587" s="118">
        <v>2</v>
      </c>
      <c r="P587" s="118">
        <f>350+273</f>
        <v>623</v>
      </c>
      <c r="Q587" s="118" t="s">
        <v>1422</v>
      </c>
      <c r="R587" s="118" t="s">
        <v>9</v>
      </c>
      <c r="S587" s="118">
        <v>773</v>
      </c>
      <c r="T587" s="118" t="s">
        <v>17</v>
      </c>
      <c r="U587" s="123">
        <v>8.1999999999999993</v>
      </c>
      <c r="V587" s="118" t="s">
        <v>9</v>
      </c>
      <c r="W587" s="118">
        <v>137</v>
      </c>
      <c r="X587" s="118" t="s">
        <v>9</v>
      </c>
      <c r="Y587" s="118" t="s">
        <v>9</v>
      </c>
      <c r="Z587" s="118" t="s">
        <v>9</v>
      </c>
      <c r="AA587" s="118">
        <v>30</v>
      </c>
      <c r="AB587" s="118" t="s">
        <v>9</v>
      </c>
      <c r="AC587" s="118" t="s">
        <v>620</v>
      </c>
      <c r="AD587" s="118">
        <v>2011</v>
      </c>
      <c r="AE587" s="118" t="s">
        <v>1808</v>
      </c>
      <c r="AF587" s="118" t="s">
        <v>1288</v>
      </c>
      <c r="AG587" s="118" t="s">
        <v>271</v>
      </c>
      <c r="AH587" s="118" t="s">
        <v>526</v>
      </c>
      <c r="AI587" s="124" t="str">
        <f t="shared" si="15"/>
        <v>Pattamakomsan, K., 2011</v>
      </c>
      <c r="AJ587" s="125"/>
      <c r="AK587" s="145" t="s">
        <v>1290</v>
      </c>
    </row>
    <row r="588" spans="1:37" s="13" customFormat="1" x14ac:dyDescent="0.3">
      <c r="A588" s="118" t="s">
        <v>14</v>
      </c>
      <c r="B588" s="118">
        <v>2</v>
      </c>
      <c r="C588" s="145" t="s">
        <v>9</v>
      </c>
      <c r="D588" s="118">
        <v>404</v>
      </c>
      <c r="E588" s="118" t="s">
        <v>7</v>
      </c>
      <c r="F588" s="118" t="s">
        <v>9</v>
      </c>
      <c r="G588" s="118" t="s">
        <v>9</v>
      </c>
      <c r="H588" s="118" t="s">
        <v>9</v>
      </c>
      <c r="I588" s="118" t="s">
        <v>9</v>
      </c>
      <c r="J588" s="118" t="s">
        <v>24</v>
      </c>
      <c r="K588" s="118" t="s">
        <v>56</v>
      </c>
      <c r="L588" s="118" t="s">
        <v>9</v>
      </c>
      <c r="M588" s="118" t="s">
        <v>199</v>
      </c>
      <c r="N588" s="127">
        <v>3</v>
      </c>
      <c r="O588" s="118">
        <v>12</v>
      </c>
      <c r="P588" s="118">
        <v>673</v>
      </c>
      <c r="Q588" s="118" t="s">
        <v>1422</v>
      </c>
      <c r="R588" s="118">
        <v>2</v>
      </c>
      <c r="S588" s="118">
        <v>573</v>
      </c>
      <c r="T588" s="118" t="s">
        <v>29</v>
      </c>
      <c r="U588" s="123" t="s">
        <v>9</v>
      </c>
      <c r="V588" s="118" t="s">
        <v>9</v>
      </c>
      <c r="W588" s="118" t="s">
        <v>9</v>
      </c>
      <c r="X588" s="118" t="s">
        <v>9</v>
      </c>
      <c r="Y588" s="118" t="s">
        <v>9</v>
      </c>
      <c r="Z588" s="118" t="s">
        <v>9</v>
      </c>
      <c r="AA588" s="118">
        <v>66.5</v>
      </c>
      <c r="AB588" s="118" t="s">
        <v>9</v>
      </c>
      <c r="AC588" s="118" t="s">
        <v>1370</v>
      </c>
      <c r="AD588" s="118">
        <v>2011</v>
      </c>
      <c r="AE588" s="118" t="s">
        <v>505</v>
      </c>
      <c r="AF588" s="118" t="s">
        <v>11</v>
      </c>
      <c r="AG588" s="118" t="s">
        <v>286</v>
      </c>
      <c r="AH588" s="145" t="s">
        <v>268</v>
      </c>
      <c r="AI588" s="124" t="str">
        <f t="shared" si="15"/>
        <v>Suo, Z., 2011</v>
      </c>
      <c r="AJ588" s="125"/>
      <c r="AK588" s="145" t="s">
        <v>815</v>
      </c>
    </row>
    <row r="589" spans="1:37" s="13" customFormat="1" x14ac:dyDescent="0.3">
      <c r="A589" s="118" t="s">
        <v>113</v>
      </c>
      <c r="B589" s="118">
        <v>40</v>
      </c>
      <c r="C589" s="145">
        <v>40</v>
      </c>
      <c r="D589" s="118" t="s">
        <v>8</v>
      </c>
      <c r="E589" s="118" t="s">
        <v>63</v>
      </c>
      <c r="F589" s="118" t="s">
        <v>1293</v>
      </c>
      <c r="G589" s="118" t="s">
        <v>8</v>
      </c>
      <c r="H589" s="118" t="s">
        <v>8</v>
      </c>
      <c r="I589" s="118" t="s">
        <v>8</v>
      </c>
      <c r="J589" s="118" t="s">
        <v>8</v>
      </c>
      <c r="K589" s="118" t="s">
        <v>8</v>
      </c>
      <c r="L589" s="118" t="s">
        <v>8</v>
      </c>
      <c r="M589" s="118" t="s">
        <v>199</v>
      </c>
      <c r="N589" s="118" t="s">
        <v>9</v>
      </c>
      <c r="O589" s="118" t="s">
        <v>8</v>
      </c>
      <c r="P589" s="118" t="s">
        <v>8</v>
      </c>
      <c r="Q589" s="118" t="s">
        <v>9</v>
      </c>
      <c r="R589" s="118" t="s">
        <v>9</v>
      </c>
      <c r="S589" s="118" t="s">
        <v>9</v>
      </c>
      <c r="T589" s="118" t="s">
        <v>29</v>
      </c>
      <c r="U589" s="123" t="s">
        <v>9</v>
      </c>
      <c r="V589" s="118" t="s">
        <v>9</v>
      </c>
      <c r="W589" s="118" t="s">
        <v>9</v>
      </c>
      <c r="X589" s="118" t="s">
        <v>9</v>
      </c>
      <c r="Y589" s="118" t="s">
        <v>9</v>
      </c>
      <c r="Z589" s="118" t="s">
        <v>9</v>
      </c>
      <c r="AA589" s="118">
        <v>83</v>
      </c>
      <c r="AB589" s="118" t="s">
        <v>9</v>
      </c>
      <c r="AC589" s="118" t="s">
        <v>1394</v>
      </c>
      <c r="AD589" s="118">
        <v>2011</v>
      </c>
      <c r="AE589" s="118" t="s">
        <v>1809</v>
      </c>
      <c r="AF589" s="118" t="s">
        <v>2416</v>
      </c>
      <c r="AG589" s="118" t="s">
        <v>285</v>
      </c>
      <c r="AH589" s="118" t="s">
        <v>282</v>
      </c>
      <c r="AI589" s="124" t="str">
        <f t="shared" si="15"/>
        <v>Woo, S., 2011</v>
      </c>
      <c r="AJ589" s="145"/>
      <c r="AK589" s="145"/>
    </row>
    <row r="590" spans="1:37" s="13" customFormat="1" x14ac:dyDescent="0.3">
      <c r="A590" s="118" t="s">
        <v>14</v>
      </c>
      <c r="B590" s="118" t="s">
        <v>9</v>
      </c>
      <c r="C590" s="118">
        <v>3.6</v>
      </c>
      <c r="D590" s="118" t="s">
        <v>9</v>
      </c>
      <c r="E590" s="118" t="s">
        <v>7</v>
      </c>
      <c r="F590" s="118" t="s">
        <v>239</v>
      </c>
      <c r="G590" s="118" t="s">
        <v>9</v>
      </c>
      <c r="H590" s="118" t="s">
        <v>9</v>
      </c>
      <c r="I590" s="118" t="s">
        <v>9</v>
      </c>
      <c r="J590" s="118" t="s">
        <v>10</v>
      </c>
      <c r="K590" s="46" t="s">
        <v>16</v>
      </c>
      <c r="L590" s="118" t="s">
        <v>9</v>
      </c>
      <c r="M590" s="118" t="s">
        <v>199</v>
      </c>
      <c r="N590" s="118">
        <v>3</v>
      </c>
      <c r="O590" s="118">
        <v>5</v>
      </c>
      <c r="P590" s="118">
        <v>773</v>
      </c>
      <c r="Q590" s="118" t="s">
        <v>9</v>
      </c>
      <c r="R590" s="118" t="s">
        <v>9</v>
      </c>
      <c r="S590" s="118" t="s">
        <v>9</v>
      </c>
      <c r="T590" s="118" t="s">
        <v>29</v>
      </c>
      <c r="U590" s="123" t="s">
        <v>9</v>
      </c>
      <c r="V590" s="118" t="s">
        <v>9</v>
      </c>
      <c r="W590" s="118" t="s">
        <v>9</v>
      </c>
      <c r="X590" s="118" t="s">
        <v>9</v>
      </c>
      <c r="Y590" s="118" t="s">
        <v>9</v>
      </c>
      <c r="Z590" s="118" t="s">
        <v>9</v>
      </c>
      <c r="AA590" s="118">
        <v>40</v>
      </c>
      <c r="AB590" s="118" t="s">
        <v>9</v>
      </c>
      <c r="AC590" s="118" t="s">
        <v>674</v>
      </c>
      <c r="AD590" s="118">
        <v>2011</v>
      </c>
      <c r="AE590" s="118" t="s">
        <v>1810</v>
      </c>
      <c r="AF590" s="118" t="s">
        <v>80</v>
      </c>
      <c r="AG590" s="118" t="s">
        <v>283</v>
      </c>
      <c r="AH590" s="118" t="s">
        <v>159</v>
      </c>
      <c r="AI590" s="124" t="str">
        <f t="shared" si="15"/>
        <v>Abate, S., 2011</v>
      </c>
      <c r="AJ590" s="125"/>
      <c r="AK590" s="145"/>
    </row>
    <row r="591" spans="1:37" s="13" customFormat="1" x14ac:dyDescent="0.3">
      <c r="A591" s="118" t="s">
        <v>14</v>
      </c>
      <c r="B591" s="118" t="s">
        <v>9</v>
      </c>
      <c r="C591" s="118">
        <v>2.7</v>
      </c>
      <c r="D591" s="118" t="s">
        <v>9</v>
      </c>
      <c r="E591" s="118" t="s">
        <v>22</v>
      </c>
      <c r="F591" s="118" t="s">
        <v>284</v>
      </c>
      <c r="G591" s="118" t="s">
        <v>9</v>
      </c>
      <c r="H591" s="118" t="s">
        <v>9</v>
      </c>
      <c r="I591" s="118" t="s">
        <v>9</v>
      </c>
      <c r="J591" s="118" t="s">
        <v>10</v>
      </c>
      <c r="K591" s="46" t="s">
        <v>16</v>
      </c>
      <c r="L591" s="118" t="s">
        <v>9</v>
      </c>
      <c r="M591" s="118" t="s">
        <v>199</v>
      </c>
      <c r="N591" s="118">
        <v>7.1</v>
      </c>
      <c r="O591" s="118">
        <v>5</v>
      </c>
      <c r="P591" s="118">
        <v>773</v>
      </c>
      <c r="Q591" s="118" t="s">
        <v>9</v>
      </c>
      <c r="R591" s="118" t="s">
        <v>9</v>
      </c>
      <c r="S591" s="118" t="s">
        <v>9</v>
      </c>
      <c r="T591" s="118" t="s">
        <v>29</v>
      </c>
      <c r="U591" s="123" t="s">
        <v>9</v>
      </c>
      <c r="V591" s="118" t="s">
        <v>9</v>
      </c>
      <c r="W591" s="118" t="s">
        <v>9</v>
      </c>
      <c r="X591" s="118" t="s">
        <v>9</v>
      </c>
      <c r="Y591" s="118" t="s">
        <v>9</v>
      </c>
      <c r="Z591" s="118" t="s">
        <v>9</v>
      </c>
      <c r="AA591" s="118">
        <v>30</v>
      </c>
      <c r="AB591" s="118" t="s">
        <v>9</v>
      </c>
      <c r="AC591" s="118" t="s">
        <v>674</v>
      </c>
      <c r="AD591" s="118">
        <v>2011</v>
      </c>
      <c r="AE591" s="118" t="s">
        <v>1810</v>
      </c>
      <c r="AF591" s="118" t="s">
        <v>80</v>
      </c>
      <c r="AG591" s="118" t="s">
        <v>283</v>
      </c>
      <c r="AH591" s="118" t="s">
        <v>159</v>
      </c>
      <c r="AI591" s="124" t="str">
        <f t="shared" si="15"/>
        <v>Abate, S., 2011</v>
      </c>
      <c r="AJ591" s="125"/>
      <c r="AK591" s="145"/>
    </row>
    <row r="592" spans="1:37" s="13" customFormat="1" x14ac:dyDescent="0.3">
      <c r="A592" s="46" t="s">
        <v>1996</v>
      </c>
      <c r="B592" s="118" t="s">
        <v>9</v>
      </c>
      <c r="C592" s="118">
        <v>0.9</v>
      </c>
      <c r="D592" s="118" t="s">
        <v>9</v>
      </c>
      <c r="E592" s="118" t="s">
        <v>63</v>
      </c>
      <c r="F592" s="118" t="s">
        <v>1294</v>
      </c>
      <c r="G592" s="118" t="s">
        <v>1295</v>
      </c>
      <c r="H592" s="118" t="s">
        <v>9</v>
      </c>
      <c r="I592" s="118" t="s">
        <v>9</v>
      </c>
      <c r="J592" s="118" t="s">
        <v>10</v>
      </c>
      <c r="K592" s="46" t="s">
        <v>16</v>
      </c>
      <c r="L592" s="118" t="s">
        <v>9</v>
      </c>
      <c r="M592" s="118" t="s">
        <v>199</v>
      </c>
      <c r="N592" s="118">
        <v>5.2</v>
      </c>
      <c r="O592" s="118" t="s">
        <v>9</v>
      </c>
      <c r="P592" s="118" t="s">
        <v>9</v>
      </c>
      <c r="Q592" s="118" t="s">
        <v>9</v>
      </c>
      <c r="R592" s="118" t="s">
        <v>9</v>
      </c>
      <c r="S592" s="118" t="s">
        <v>9</v>
      </c>
      <c r="T592" s="118" t="s">
        <v>29</v>
      </c>
      <c r="U592" s="123" t="s">
        <v>9</v>
      </c>
      <c r="V592" s="118" t="s">
        <v>9</v>
      </c>
      <c r="W592" s="118" t="s">
        <v>9</v>
      </c>
      <c r="X592" s="118" t="s">
        <v>9</v>
      </c>
      <c r="Y592" s="118" t="s">
        <v>9</v>
      </c>
      <c r="Z592" s="118" t="s">
        <v>9</v>
      </c>
      <c r="AA592" s="118">
        <v>25</v>
      </c>
      <c r="AB592" s="118" t="s">
        <v>9</v>
      </c>
      <c r="AC592" s="118" t="s">
        <v>674</v>
      </c>
      <c r="AD592" s="118">
        <v>2011</v>
      </c>
      <c r="AE592" s="118" t="s">
        <v>1810</v>
      </c>
      <c r="AF592" s="118" t="s">
        <v>80</v>
      </c>
      <c r="AG592" s="118" t="s">
        <v>283</v>
      </c>
      <c r="AH592" s="118" t="s">
        <v>159</v>
      </c>
      <c r="AI592" s="124" t="str">
        <f t="shared" si="15"/>
        <v>Abate, S., 2011</v>
      </c>
      <c r="AJ592" s="125"/>
      <c r="AK592" s="145"/>
    </row>
    <row r="593" spans="1:37" s="13" customFormat="1" x14ac:dyDescent="0.3">
      <c r="A593" s="62" t="s">
        <v>646</v>
      </c>
      <c r="B593" s="118" t="s">
        <v>9</v>
      </c>
      <c r="C593" s="118">
        <v>0.51</v>
      </c>
      <c r="D593" s="118">
        <v>52.72</v>
      </c>
      <c r="E593" s="118" t="s">
        <v>37</v>
      </c>
      <c r="F593" s="118" t="s">
        <v>281</v>
      </c>
      <c r="G593" s="118" t="s">
        <v>8</v>
      </c>
      <c r="H593" s="118" t="s">
        <v>9</v>
      </c>
      <c r="I593" s="118" t="s">
        <v>9</v>
      </c>
      <c r="J593" s="118" t="s">
        <v>10</v>
      </c>
      <c r="K593" s="118" t="s">
        <v>1455</v>
      </c>
      <c r="L593" s="118" t="s">
        <v>9</v>
      </c>
      <c r="M593" s="118" t="s">
        <v>199</v>
      </c>
      <c r="N593" s="127">
        <v>6</v>
      </c>
      <c r="O593" s="118" t="s">
        <v>9</v>
      </c>
      <c r="P593" s="118" t="s">
        <v>9</v>
      </c>
      <c r="Q593" s="118" t="s">
        <v>9</v>
      </c>
      <c r="R593" s="118" t="s">
        <v>9</v>
      </c>
      <c r="S593" s="118" t="s">
        <v>9</v>
      </c>
      <c r="T593" s="118" t="s">
        <v>95</v>
      </c>
      <c r="U593" s="123">
        <v>12</v>
      </c>
      <c r="V593" s="118" t="s">
        <v>9</v>
      </c>
      <c r="W593" s="118">
        <v>94</v>
      </c>
      <c r="X593" s="118" t="s">
        <v>9</v>
      </c>
      <c r="Y593" s="118" t="s">
        <v>9</v>
      </c>
      <c r="Z593" s="118" t="s">
        <v>9</v>
      </c>
      <c r="AA593" s="118">
        <v>92</v>
      </c>
      <c r="AB593" s="118" t="s">
        <v>9</v>
      </c>
      <c r="AC593" s="118" t="s">
        <v>1379</v>
      </c>
      <c r="AD593" s="118">
        <v>2011</v>
      </c>
      <c r="AE593" s="118" t="s">
        <v>1790</v>
      </c>
      <c r="AF593" s="118" t="s">
        <v>11</v>
      </c>
      <c r="AG593" s="118" t="s">
        <v>280</v>
      </c>
      <c r="AH593" s="118" t="s">
        <v>62</v>
      </c>
      <c r="AI593" s="124" t="str">
        <f t="shared" si="15"/>
        <v>Chen, H., 2011</v>
      </c>
      <c r="AJ593" s="125"/>
      <c r="AK593" s="145" t="s">
        <v>1142</v>
      </c>
    </row>
    <row r="594" spans="1:37" s="13" customFormat="1" x14ac:dyDescent="0.3">
      <c r="A594" s="62" t="s">
        <v>646</v>
      </c>
      <c r="B594" s="118" t="s">
        <v>9</v>
      </c>
      <c r="C594" s="118">
        <v>0.96</v>
      </c>
      <c r="D594" s="118">
        <v>52.72</v>
      </c>
      <c r="E594" s="118" t="s">
        <v>37</v>
      </c>
      <c r="F594" s="118" t="s">
        <v>281</v>
      </c>
      <c r="G594" s="118" t="s">
        <v>8</v>
      </c>
      <c r="H594" s="118" t="s">
        <v>9</v>
      </c>
      <c r="I594" s="118" t="s">
        <v>9</v>
      </c>
      <c r="J594" s="118" t="s">
        <v>10</v>
      </c>
      <c r="K594" s="118" t="s">
        <v>1455</v>
      </c>
      <c r="L594" s="118" t="s">
        <v>9</v>
      </c>
      <c r="M594" s="118" t="s">
        <v>199</v>
      </c>
      <c r="N594" s="127">
        <v>6</v>
      </c>
      <c r="O594" s="118" t="s">
        <v>9</v>
      </c>
      <c r="P594" s="118" t="s">
        <v>9</v>
      </c>
      <c r="Q594" s="118" t="s">
        <v>9</v>
      </c>
      <c r="R594" s="118" t="s">
        <v>9</v>
      </c>
      <c r="S594" s="118" t="s">
        <v>9</v>
      </c>
      <c r="T594" s="118" t="s">
        <v>95</v>
      </c>
      <c r="U594" s="123">
        <v>10.4</v>
      </c>
      <c r="V594" s="118" t="s">
        <v>9</v>
      </c>
      <c r="W594" s="118">
        <v>108</v>
      </c>
      <c r="X594" s="118" t="s">
        <v>9</v>
      </c>
      <c r="Y594" s="118" t="s">
        <v>9</v>
      </c>
      <c r="Z594" s="118" t="s">
        <v>9</v>
      </c>
      <c r="AA594" s="118">
        <v>107</v>
      </c>
      <c r="AB594" s="118" t="s">
        <v>9</v>
      </c>
      <c r="AC594" s="118" t="s">
        <v>1379</v>
      </c>
      <c r="AD594" s="118">
        <v>2011</v>
      </c>
      <c r="AE594" s="118" t="s">
        <v>1790</v>
      </c>
      <c r="AF594" s="118" t="s">
        <v>11</v>
      </c>
      <c r="AG594" s="118" t="s">
        <v>280</v>
      </c>
      <c r="AH594" s="118" t="s">
        <v>62</v>
      </c>
      <c r="AI594" s="124" t="str">
        <f t="shared" si="15"/>
        <v>Chen, H., 2011</v>
      </c>
      <c r="AJ594" s="125"/>
      <c r="AK594" s="145" t="s">
        <v>1142</v>
      </c>
    </row>
    <row r="595" spans="1:37" s="13" customFormat="1" x14ac:dyDescent="0.3">
      <c r="A595" s="62" t="s">
        <v>646</v>
      </c>
      <c r="B595" s="118" t="s">
        <v>9</v>
      </c>
      <c r="C595" s="118">
        <v>2.04</v>
      </c>
      <c r="D595" s="118">
        <v>52.72</v>
      </c>
      <c r="E595" s="118" t="s">
        <v>37</v>
      </c>
      <c r="F595" s="118" t="s">
        <v>281</v>
      </c>
      <c r="G595" s="118" t="s">
        <v>8</v>
      </c>
      <c r="H595" s="118" t="s">
        <v>9</v>
      </c>
      <c r="I595" s="118" t="s">
        <v>9</v>
      </c>
      <c r="J595" s="118" t="s">
        <v>10</v>
      </c>
      <c r="K595" s="118" t="s">
        <v>1455</v>
      </c>
      <c r="L595" s="118" t="s">
        <v>9</v>
      </c>
      <c r="M595" s="118" t="s">
        <v>199</v>
      </c>
      <c r="N595" s="127">
        <v>6</v>
      </c>
      <c r="O595" s="118" t="s">
        <v>9</v>
      </c>
      <c r="P595" s="118" t="s">
        <v>9</v>
      </c>
      <c r="Q595" s="118" t="s">
        <v>9</v>
      </c>
      <c r="R595" s="118" t="s">
        <v>9</v>
      </c>
      <c r="S595" s="118" t="s">
        <v>9</v>
      </c>
      <c r="T595" s="118" t="s">
        <v>95</v>
      </c>
      <c r="U595" s="123">
        <v>9.4</v>
      </c>
      <c r="V595" s="118" t="s">
        <v>9</v>
      </c>
      <c r="W595" s="118">
        <v>119</v>
      </c>
      <c r="X595" s="118" t="s">
        <v>9</v>
      </c>
      <c r="Y595" s="118" t="s">
        <v>9</v>
      </c>
      <c r="Z595" s="118" t="s">
        <v>9</v>
      </c>
      <c r="AA595" s="118">
        <v>113</v>
      </c>
      <c r="AB595" s="118" t="s">
        <v>9</v>
      </c>
      <c r="AC595" s="118" t="s">
        <v>1379</v>
      </c>
      <c r="AD595" s="118">
        <v>2011</v>
      </c>
      <c r="AE595" s="118" t="s">
        <v>1790</v>
      </c>
      <c r="AF595" s="118" t="s">
        <v>11</v>
      </c>
      <c r="AG595" s="118" t="s">
        <v>280</v>
      </c>
      <c r="AH595" s="118" t="s">
        <v>62</v>
      </c>
      <c r="AI595" s="124" t="str">
        <f t="shared" si="15"/>
        <v>Chen, H., 2011</v>
      </c>
      <c r="AJ595" s="125"/>
      <c r="AK595" s="145" t="s">
        <v>1142</v>
      </c>
    </row>
    <row r="596" spans="1:37" s="13" customFormat="1" x14ac:dyDescent="0.3">
      <c r="A596" s="62" t="s">
        <v>646</v>
      </c>
      <c r="B596" s="118" t="s">
        <v>9</v>
      </c>
      <c r="C596" s="118">
        <v>2.97</v>
      </c>
      <c r="D596" s="118">
        <v>52.72</v>
      </c>
      <c r="E596" s="118" t="s">
        <v>37</v>
      </c>
      <c r="F596" s="118" t="s">
        <v>281</v>
      </c>
      <c r="G596" s="118" t="s">
        <v>8</v>
      </c>
      <c r="H596" s="118" t="s">
        <v>9</v>
      </c>
      <c r="I596" s="118" t="s">
        <v>9</v>
      </c>
      <c r="J596" s="118" t="s">
        <v>10</v>
      </c>
      <c r="K596" s="118" t="s">
        <v>1455</v>
      </c>
      <c r="L596" s="118" t="s">
        <v>9</v>
      </c>
      <c r="M596" s="118" t="s">
        <v>199</v>
      </c>
      <c r="N596" s="127">
        <v>6</v>
      </c>
      <c r="O596" s="118" t="s">
        <v>9</v>
      </c>
      <c r="P596" s="118" t="s">
        <v>9</v>
      </c>
      <c r="Q596" s="118" t="s">
        <v>9</v>
      </c>
      <c r="R596" s="118" t="s">
        <v>9</v>
      </c>
      <c r="S596" s="118" t="s">
        <v>9</v>
      </c>
      <c r="T596" s="118" t="s">
        <v>95</v>
      </c>
      <c r="U596" s="123">
        <v>8.9</v>
      </c>
      <c r="V596" s="118" t="s">
        <v>9</v>
      </c>
      <c r="W596" s="118">
        <v>126</v>
      </c>
      <c r="X596" s="118" t="s">
        <v>9</v>
      </c>
      <c r="Y596" s="118" t="s">
        <v>9</v>
      </c>
      <c r="Z596" s="118" t="s">
        <v>9</v>
      </c>
      <c r="AA596" s="118">
        <v>120</v>
      </c>
      <c r="AB596" s="118" t="s">
        <v>9</v>
      </c>
      <c r="AC596" s="118" t="s">
        <v>1379</v>
      </c>
      <c r="AD596" s="118">
        <v>2011</v>
      </c>
      <c r="AE596" s="118" t="s">
        <v>1790</v>
      </c>
      <c r="AF596" s="118" t="s">
        <v>11</v>
      </c>
      <c r="AG596" s="118" t="s">
        <v>280</v>
      </c>
      <c r="AH596" s="118" t="s">
        <v>62</v>
      </c>
      <c r="AI596" s="124" t="str">
        <f t="shared" si="15"/>
        <v>Chen, H., 2011</v>
      </c>
      <c r="AJ596" s="125"/>
      <c r="AK596" s="145" t="s">
        <v>1142</v>
      </c>
    </row>
    <row r="597" spans="1:37" s="13" customFormat="1" x14ac:dyDescent="0.3">
      <c r="A597" s="62" t="s">
        <v>646</v>
      </c>
      <c r="B597" s="118" t="s">
        <v>9</v>
      </c>
      <c r="C597" s="118">
        <v>0.47</v>
      </c>
      <c r="D597" s="118">
        <v>354.6</v>
      </c>
      <c r="E597" s="118" t="s">
        <v>37</v>
      </c>
      <c r="F597" s="118" t="s">
        <v>1287</v>
      </c>
      <c r="G597" s="118" t="s">
        <v>276</v>
      </c>
      <c r="H597" s="118" t="s">
        <v>9</v>
      </c>
      <c r="I597" s="118" t="s">
        <v>9</v>
      </c>
      <c r="J597" s="118" t="s">
        <v>10</v>
      </c>
      <c r="K597" s="118" t="s">
        <v>1455</v>
      </c>
      <c r="L597" s="118" t="s">
        <v>9</v>
      </c>
      <c r="M597" s="118" t="s">
        <v>199</v>
      </c>
      <c r="N597" s="118" t="s">
        <v>9</v>
      </c>
      <c r="O597" s="118" t="s">
        <v>9</v>
      </c>
      <c r="P597" s="118" t="s">
        <v>9</v>
      </c>
      <c r="Q597" s="118" t="s">
        <v>9</v>
      </c>
      <c r="R597" s="118" t="s">
        <v>9</v>
      </c>
      <c r="S597" s="118" t="s">
        <v>9</v>
      </c>
      <c r="T597" s="118" t="s">
        <v>95</v>
      </c>
      <c r="U597" s="123">
        <v>36.4</v>
      </c>
      <c r="V597" s="118" t="s">
        <v>9</v>
      </c>
      <c r="W597" s="118">
        <v>31</v>
      </c>
      <c r="X597" s="118" t="s">
        <v>9</v>
      </c>
      <c r="Y597" s="118" t="s">
        <v>9</v>
      </c>
      <c r="Z597" s="118" t="s">
        <v>9</v>
      </c>
      <c r="AA597" s="118">
        <v>30</v>
      </c>
      <c r="AB597" s="118" t="s">
        <v>9</v>
      </c>
      <c r="AC597" s="118" t="s">
        <v>1379</v>
      </c>
      <c r="AD597" s="118">
        <v>2011</v>
      </c>
      <c r="AE597" s="118" t="s">
        <v>1790</v>
      </c>
      <c r="AF597" s="118" t="s">
        <v>11</v>
      </c>
      <c r="AG597" s="118" t="s">
        <v>280</v>
      </c>
      <c r="AH597" s="118" t="s">
        <v>62</v>
      </c>
      <c r="AI597" s="124" t="str">
        <f t="shared" si="15"/>
        <v>Chen, H., 2011</v>
      </c>
      <c r="AJ597" s="125"/>
      <c r="AK597" s="145"/>
    </row>
    <row r="598" spans="1:37" s="13" customFormat="1" x14ac:dyDescent="0.3">
      <c r="A598" s="62" t="s">
        <v>646</v>
      </c>
      <c r="B598" s="118" t="s">
        <v>9</v>
      </c>
      <c r="C598" s="118">
        <v>0.97</v>
      </c>
      <c r="D598" s="118">
        <v>354.6</v>
      </c>
      <c r="E598" s="118" t="s">
        <v>37</v>
      </c>
      <c r="F598" s="118" t="s">
        <v>1287</v>
      </c>
      <c r="G598" s="118" t="s">
        <v>276</v>
      </c>
      <c r="H598" s="118" t="s">
        <v>9</v>
      </c>
      <c r="I598" s="118" t="s">
        <v>9</v>
      </c>
      <c r="J598" s="118" t="s">
        <v>10</v>
      </c>
      <c r="K598" s="118" t="s">
        <v>1455</v>
      </c>
      <c r="L598" s="118" t="s">
        <v>9</v>
      </c>
      <c r="M598" s="118" t="s">
        <v>199</v>
      </c>
      <c r="N598" s="118" t="s">
        <v>9</v>
      </c>
      <c r="O598" s="118" t="s">
        <v>9</v>
      </c>
      <c r="P598" s="118" t="s">
        <v>9</v>
      </c>
      <c r="Q598" s="118" t="s">
        <v>9</v>
      </c>
      <c r="R598" s="118" t="s">
        <v>9</v>
      </c>
      <c r="S598" s="118" t="s">
        <v>9</v>
      </c>
      <c r="T598" s="118" t="s">
        <v>95</v>
      </c>
      <c r="U598" s="123">
        <v>26.6</v>
      </c>
      <c r="V598" s="118" t="s">
        <v>9</v>
      </c>
      <c r="W598" s="118">
        <v>42</v>
      </c>
      <c r="X598" s="118" t="s">
        <v>9</v>
      </c>
      <c r="Y598" s="118" t="s">
        <v>9</v>
      </c>
      <c r="Z598" s="118" t="s">
        <v>9</v>
      </c>
      <c r="AA598" s="118">
        <v>43</v>
      </c>
      <c r="AB598" s="118" t="s">
        <v>9</v>
      </c>
      <c r="AC598" s="118" t="s">
        <v>1379</v>
      </c>
      <c r="AD598" s="118">
        <v>2011</v>
      </c>
      <c r="AE598" s="118" t="s">
        <v>1790</v>
      </c>
      <c r="AF598" s="118" t="s">
        <v>11</v>
      </c>
      <c r="AG598" s="118" t="s">
        <v>280</v>
      </c>
      <c r="AH598" s="118" t="s">
        <v>62</v>
      </c>
      <c r="AI598" s="124" t="str">
        <f t="shared" si="15"/>
        <v>Chen, H., 2011</v>
      </c>
      <c r="AJ598" s="125"/>
      <c r="AK598" s="145"/>
    </row>
    <row r="599" spans="1:37" s="13" customFormat="1" x14ac:dyDescent="0.3">
      <c r="A599" s="62" t="s">
        <v>646</v>
      </c>
      <c r="B599" s="118" t="s">
        <v>9</v>
      </c>
      <c r="C599" s="118">
        <v>1.93</v>
      </c>
      <c r="D599" s="118">
        <v>354.6</v>
      </c>
      <c r="E599" s="118" t="s">
        <v>37</v>
      </c>
      <c r="F599" s="118" t="s">
        <v>1287</v>
      </c>
      <c r="G599" s="118" t="s">
        <v>276</v>
      </c>
      <c r="H599" s="118" t="s">
        <v>9</v>
      </c>
      <c r="I599" s="118" t="s">
        <v>9</v>
      </c>
      <c r="J599" s="118" t="s">
        <v>10</v>
      </c>
      <c r="K599" s="118" t="s">
        <v>1455</v>
      </c>
      <c r="L599" s="118" t="s">
        <v>9</v>
      </c>
      <c r="M599" s="118" t="s">
        <v>199</v>
      </c>
      <c r="N599" s="118" t="s">
        <v>9</v>
      </c>
      <c r="O599" s="118" t="s">
        <v>9</v>
      </c>
      <c r="P599" s="118" t="s">
        <v>9</v>
      </c>
      <c r="Q599" s="118" t="s">
        <v>9</v>
      </c>
      <c r="R599" s="118" t="s">
        <v>9</v>
      </c>
      <c r="S599" s="118" t="s">
        <v>9</v>
      </c>
      <c r="T599" s="118" t="s">
        <v>95</v>
      </c>
      <c r="U599" s="123">
        <v>18.399999999999999</v>
      </c>
      <c r="V599" s="118" t="s">
        <v>9</v>
      </c>
      <c r="W599" s="118">
        <v>61</v>
      </c>
      <c r="X599" s="118" t="s">
        <v>9</v>
      </c>
      <c r="Y599" s="118" t="s">
        <v>9</v>
      </c>
      <c r="Z599" s="118" t="s">
        <v>9</v>
      </c>
      <c r="AA599" s="118">
        <v>61</v>
      </c>
      <c r="AB599" s="118" t="s">
        <v>9</v>
      </c>
      <c r="AC599" s="118" t="s">
        <v>1379</v>
      </c>
      <c r="AD599" s="118">
        <v>2011</v>
      </c>
      <c r="AE599" s="118" t="s">
        <v>1790</v>
      </c>
      <c r="AF599" s="118" t="s">
        <v>11</v>
      </c>
      <c r="AG599" s="118" t="s">
        <v>280</v>
      </c>
      <c r="AH599" s="118" t="s">
        <v>62</v>
      </c>
      <c r="AI599" s="124" t="str">
        <f t="shared" si="15"/>
        <v>Chen, H., 2011</v>
      </c>
      <c r="AJ599" s="125"/>
      <c r="AK599" s="145"/>
    </row>
    <row r="600" spans="1:37" s="13" customFormat="1" x14ac:dyDescent="0.3">
      <c r="A600" s="62" t="s">
        <v>646</v>
      </c>
      <c r="B600" s="118" t="s">
        <v>9</v>
      </c>
      <c r="C600" s="118">
        <v>2.93</v>
      </c>
      <c r="D600" s="118">
        <v>354.6</v>
      </c>
      <c r="E600" s="118" t="s">
        <v>37</v>
      </c>
      <c r="F600" s="118" t="s">
        <v>1287</v>
      </c>
      <c r="G600" s="118" t="s">
        <v>276</v>
      </c>
      <c r="H600" s="118" t="s">
        <v>9</v>
      </c>
      <c r="I600" s="118" t="s">
        <v>9</v>
      </c>
      <c r="J600" s="118" t="s">
        <v>10</v>
      </c>
      <c r="K600" s="118" t="s">
        <v>1455</v>
      </c>
      <c r="L600" s="118" t="s">
        <v>9</v>
      </c>
      <c r="M600" s="118" t="s">
        <v>199</v>
      </c>
      <c r="N600" s="118" t="s">
        <v>9</v>
      </c>
      <c r="O600" s="118" t="s">
        <v>9</v>
      </c>
      <c r="P600" s="118" t="s">
        <v>9</v>
      </c>
      <c r="Q600" s="118" t="s">
        <v>9</v>
      </c>
      <c r="R600" s="118" t="s">
        <v>9</v>
      </c>
      <c r="S600" s="118" t="s">
        <v>9</v>
      </c>
      <c r="T600" s="118" t="s">
        <v>95</v>
      </c>
      <c r="U600" s="123">
        <v>15.6</v>
      </c>
      <c r="V600" s="118" t="s">
        <v>9</v>
      </c>
      <c r="W600" s="118">
        <v>65</v>
      </c>
      <c r="X600" s="118" t="s">
        <v>9</v>
      </c>
      <c r="Y600" s="118" t="s">
        <v>9</v>
      </c>
      <c r="Z600" s="118" t="s">
        <v>9</v>
      </c>
      <c r="AA600" s="118">
        <v>65</v>
      </c>
      <c r="AB600" s="118" t="s">
        <v>9</v>
      </c>
      <c r="AC600" s="118" t="s">
        <v>1379</v>
      </c>
      <c r="AD600" s="118">
        <v>2011</v>
      </c>
      <c r="AE600" s="118" t="s">
        <v>1790</v>
      </c>
      <c r="AF600" s="118" t="s">
        <v>11</v>
      </c>
      <c r="AG600" s="118" t="s">
        <v>280</v>
      </c>
      <c r="AH600" s="118" t="s">
        <v>62</v>
      </c>
      <c r="AI600" s="124" t="str">
        <f t="shared" si="15"/>
        <v>Chen, H., 2011</v>
      </c>
      <c r="AJ600" s="125"/>
      <c r="AK600" s="145"/>
    </row>
    <row r="601" spans="1:37" s="13" customFormat="1" x14ac:dyDescent="0.3">
      <c r="A601" s="118" t="s">
        <v>14</v>
      </c>
      <c r="B601" s="118">
        <v>10</v>
      </c>
      <c r="C601" s="118" t="s">
        <v>9</v>
      </c>
      <c r="D601" s="118" t="s">
        <v>9</v>
      </c>
      <c r="E601" s="118" t="s">
        <v>63</v>
      </c>
      <c r="F601" s="118" t="s">
        <v>768</v>
      </c>
      <c r="G601" s="118" t="s">
        <v>1297</v>
      </c>
      <c r="H601" s="118" t="s">
        <v>9</v>
      </c>
      <c r="I601" s="118" t="s">
        <v>9</v>
      </c>
      <c r="J601" s="118" t="s">
        <v>24</v>
      </c>
      <c r="K601" s="46" t="s">
        <v>1451</v>
      </c>
      <c r="L601" s="118" t="s">
        <v>9</v>
      </c>
      <c r="M601" s="118" t="s">
        <v>199</v>
      </c>
      <c r="N601" s="118" t="s">
        <v>9</v>
      </c>
      <c r="O601" s="118" t="s">
        <v>9</v>
      </c>
      <c r="P601" s="118">
        <v>573</v>
      </c>
      <c r="Q601" s="118" t="s">
        <v>1422</v>
      </c>
      <c r="R601" s="118">
        <v>2</v>
      </c>
      <c r="S601" s="118">
        <v>673</v>
      </c>
      <c r="T601" s="118" t="s">
        <v>29</v>
      </c>
      <c r="U601" s="123" t="s">
        <v>9</v>
      </c>
      <c r="V601" s="118" t="s">
        <v>9</v>
      </c>
      <c r="W601" s="118" t="s">
        <v>9</v>
      </c>
      <c r="X601" s="118" t="s">
        <v>9</v>
      </c>
      <c r="Y601" s="118" t="s">
        <v>9</v>
      </c>
      <c r="Z601" s="118" t="s">
        <v>9</v>
      </c>
      <c r="AA601" s="118">
        <v>75</v>
      </c>
      <c r="AB601" s="118" t="s">
        <v>9</v>
      </c>
      <c r="AC601" s="118" t="s">
        <v>424</v>
      </c>
      <c r="AD601" s="118">
        <v>2011</v>
      </c>
      <c r="AE601" s="118" t="s">
        <v>1166</v>
      </c>
      <c r="AF601" s="118" t="s">
        <v>53</v>
      </c>
      <c r="AG601" s="118" t="s">
        <v>275</v>
      </c>
      <c r="AH601" s="118" t="s">
        <v>378</v>
      </c>
      <c r="AI601" s="124" t="str">
        <f t="shared" si="15"/>
        <v>Janowska, I., 2011</v>
      </c>
      <c r="AJ601" s="125"/>
      <c r="AK601" s="145"/>
    </row>
    <row r="602" spans="1:37" s="13" customFormat="1" x14ac:dyDescent="0.3">
      <c r="A602" s="118" t="s">
        <v>6</v>
      </c>
      <c r="B602" s="118">
        <v>10</v>
      </c>
      <c r="C602" s="145" t="s">
        <v>9</v>
      </c>
      <c r="D602" s="118">
        <v>106</v>
      </c>
      <c r="E602" s="118" t="s">
        <v>1414</v>
      </c>
      <c r="F602" s="118" t="s">
        <v>9</v>
      </c>
      <c r="G602" s="118" t="s">
        <v>9</v>
      </c>
      <c r="H602" s="118" t="s">
        <v>9</v>
      </c>
      <c r="I602" s="118" t="s">
        <v>9</v>
      </c>
      <c r="J602" s="118" t="s">
        <v>274</v>
      </c>
      <c r="K602" s="118" t="s">
        <v>9</v>
      </c>
      <c r="L602" s="118" t="s">
        <v>9</v>
      </c>
      <c r="M602" s="118" t="s">
        <v>199</v>
      </c>
      <c r="N602" s="127">
        <v>8.5</v>
      </c>
      <c r="O602" s="118" t="s">
        <v>9</v>
      </c>
      <c r="P602" s="118" t="s">
        <v>9</v>
      </c>
      <c r="Q602" s="118" t="s">
        <v>1422</v>
      </c>
      <c r="R602" s="118">
        <v>0.5</v>
      </c>
      <c r="S602" s="118">
        <v>423</v>
      </c>
      <c r="T602" s="118" t="s">
        <v>17</v>
      </c>
      <c r="U602" s="123" t="s">
        <v>9</v>
      </c>
      <c r="V602" s="118" t="s">
        <v>9</v>
      </c>
      <c r="W602" s="118">
        <v>85</v>
      </c>
      <c r="X602" s="118" t="s">
        <v>9</v>
      </c>
      <c r="Y602" s="118" t="s">
        <v>9</v>
      </c>
      <c r="Z602" s="118" t="s">
        <v>9</v>
      </c>
      <c r="AA602" s="118" t="s">
        <v>9</v>
      </c>
      <c r="AB602" s="118" t="s">
        <v>9</v>
      </c>
      <c r="AC602" s="118" t="s">
        <v>1286</v>
      </c>
      <c r="AD602" s="118">
        <v>2011</v>
      </c>
      <c r="AE602" s="118" t="s">
        <v>1811</v>
      </c>
      <c r="AF602" s="118" t="s">
        <v>1285</v>
      </c>
      <c r="AG602" s="118" t="s">
        <v>273</v>
      </c>
      <c r="AH602" s="118" t="s">
        <v>527</v>
      </c>
      <c r="AI602" s="124" t="str">
        <f t="shared" si="15"/>
        <v>McInroy, A.R., 2011</v>
      </c>
      <c r="AJ602" s="125"/>
      <c r="AK602" s="145" t="s">
        <v>827</v>
      </c>
    </row>
    <row r="603" spans="1:37" s="13" customFormat="1" x14ac:dyDescent="0.3">
      <c r="A603" s="118" t="s">
        <v>6</v>
      </c>
      <c r="B603" s="118">
        <v>1</v>
      </c>
      <c r="C603" s="145" t="s">
        <v>9</v>
      </c>
      <c r="D603" s="118">
        <v>106</v>
      </c>
      <c r="E603" s="118" t="s">
        <v>1414</v>
      </c>
      <c r="F603" s="118" t="s">
        <v>9</v>
      </c>
      <c r="G603" s="118" t="s">
        <v>9</v>
      </c>
      <c r="H603" s="118" t="s">
        <v>9</v>
      </c>
      <c r="I603" s="118" t="s">
        <v>9</v>
      </c>
      <c r="J603" s="118" t="s">
        <v>10</v>
      </c>
      <c r="K603" s="46" t="s">
        <v>1449</v>
      </c>
      <c r="L603" s="118" t="s">
        <v>9</v>
      </c>
      <c r="M603" s="118" t="s">
        <v>199</v>
      </c>
      <c r="N603" s="127">
        <v>8.5</v>
      </c>
      <c r="O603" s="118" t="s">
        <v>9</v>
      </c>
      <c r="P603" s="118" t="s">
        <v>9</v>
      </c>
      <c r="Q603" s="118" t="s">
        <v>1422</v>
      </c>
      <c r="R603" s="118">
        <v>0.5</v>
      </c>
      <c r="S603" s="118">
        <v>423</v>
      </c>
      <c r="T603" s="118" t="s">
        <v>17</v>
      </c>
      <c r="U603" s="123" t="s">
        <v>9</v>
      </c>
      <c r="V603" s="118" t="s">
        <v>9</v>
      </c>
      <c r="W603" s="118">
        <v>25</v>
      </c>
      <c r="X603" s="118" t="s">
        <v>9</v>
      </c>
      <c r="Y603" s="118" t="s">
        <v>9</v>
      </c>
      <c r="Z603" s="118" t="s">
        <v>9</v>
      </c>
      <c r="AA603" s="118" t="s">
        <v>9</v>
      </c>
      <c r="AB603" s="118" t="s">
        <v>9</v>
      </c>
      <c r="AC603" s="118" t="s">
        <v>1286</v>
      </c>
      <c r="AD603" s="118">
        <v>2011</v>
      </c>
      <c r="AE603" s="118" t="s">
        <v>1811</v>
      </c>
      <c r="AF603" s="118" t="s">
        <v>1285</v>
      </c>
      <c r="AG603" s="118" t="s">
        <v>273</v>
      </c>
      <c r="AH603" s="118" t="s">
        <v>527</v>
      </c>
      <c r="AI603" s="124" t="str">
        <f t="shared" si="15"/>
        <v>McInroy, A.R., 2011</v>
      </c>
      <c r="AJ603" s="125"/>
      <c r="AK603" s="145" t="s">
        <v>827</v>
      </c>
    </row>
    <row r="604" spans="1:37" s="13" customFormat="1" x14ac:dyDescent="0.3">
      <c r="A604" s="118" t="s">
        <v>6</v>
      </c>
      <c r="B604" s="118">
        <v>5</v>
      </c>
      <c r="C604" s="145" t="s">
        <v>9</v>
      </c>
      <c r="D604" s="118">
        <v>106</v>
      </c>
      <c r="E604" s="118" t="s">
        <v>1414</v>
      </c>
      <c r="F604" s="118" t="s">
        <v>9</v>
      </c>
      <c r="G604" s="118" t="s">
        <v>9</v>
      </c>
      <c r="H604" s="118" t="s">
        <v>9</v>
      </c>
      <c r="I604" s="118" t="s">
        <v>9</v>
      </c>
      <c r="J604" s="118" t="s">
        <v>24</v>
      </c>
      <c r="K604" s="118" t="s">
        <v>56</v>
      </c>
      <c r="L604" s="118" t="s">
        <v>9</v>
      </c>
      <c r="M604" s="118" t="s">
        <v>199</v>
      </c>
      <c r="N604" s="127">
        <v>8.5</v>
      </c>
      <c r="O604" s="118" t="s">
        <v>9</v>
      </c>
      <c r="P604" s="118" t="s">
        <v>9</v>
      </c>
      <c r="Q604" s="118" t="s">
        <v>1422</v>
      </c>
      <c r="R604" s="118">
        <v>0.5</v>
      </c>
      <c r="S604" s="118">
        <v>423</v>
      </c>
      <c r="T604" s="118" t="s">
        <v>17</v>
      </c>
      <c r="U604" s="123" t="s">
        <v>9</v>
      </c>
      <c r="V604" s="118" t="s">
        <v>9</v>
      </c>
      <c r="W604" s="118">
        <v>23</v>
      </c>
      <c r="X604" s="118" t="s">
        <v>9</v>
      </c>
      <c r="Y604" s="118" t="s">
        <v>9</v>
      </c>
      <c r="Z604" s="118" t="s">
        <v>9</v>
      </c>
      <c r="AA604" s="118" t="s">
        <v>9</v>
      </c>
      <c r="AB604" s="118" t="s">
        <v>9</v>
      </c>
      <c r="AC604" s="118" t="s">
        <v>1286</v>
      </c>
      <c r="AD604" s="118">
        <v>2011</v>
      </c>
      <c r="AE604" s="118" t="s">
        <v>1811</v>
      </c>
      <c r="AF604" s="118" t="s">
        <v>1285</v>
      </c>
      <c r="AG604" s="118" t="s">
        <v>273</v>
      </c>
      <c r="AH604" s="118" t="s">
        <v>527</v>
      </c>
      <c r="AI604" s="124" t="str">
        <f t="shared" si="15"/>
        <v>McInroy, A.R., 2011</v>
      </c>
      <c r="AJ604" s="125"/>
      <c r="AK604" s="145" t="s">
        <v>827</v>
      </c>
    </row>
    <row r="605" spans="1:37" s="13" customFormat="1" x14ac:dyDescent="0.3">
      <c r="A605" s="118" t="s">
        <v>6</v>
      </c>
      <c r="B605" s="118">
        <v>1</v>
      </c>
      <c r="C605" s="145" t="s">
        <v>9</v>
      </c>
      <c r="D605" s="118">
        <v>106</v>
      </c>
      <c r="E605" s="118" t="s">
        <v>1414</v>
      </c>
      <c r="F605" s="118" t="s">
        <v>9</v>
      </c>
      <c r="G605" s="118" t="s">
        <v>9</v>
      </c>
      <c r="H605" s="118" t="s">
        <v>9</v>
      </c>
      <c r="I605" s="118" t="s">
        <v>9</v>
      </c>
      <c r="J605" s="118" t="s">
        <v>24</v>
      </c>
      <c r="K605" s="118" t="s">
        <v>56</v>
      </c>
      <c r="L605" s="118" t="s">
        <v>9</v>
      </c>
      <c r="M605" s="118" t="s">
        <v>199</v>
      </c>
      <c r="N605" s="127">
        <v>8.5</v>
      </c>
      <c r="O605" s="118" t="s">
        <v>9</v>
      </c>
      <c r="P605" s="118" t="s">
        <v>9</v>
      </c>
      <c r="Q605" s="118" t="s">
        <v>1422</v>
      </c>
      <c r="R605" s="118">
        <v>0.5</v>
      </c>
      <c r="S605" s="118">
        <v>423</v>
      </c>
      <c r="T605" s="118" t="s">
        <v>17</v>
      </c>
      <c r="U605" s="123" t="s">
        <v>9</v>
      </c>
      <c r="V605" s="118" t="s">
        <v>9</v>
      </c>
      <c r="W605" s="118">
        <v>14</v>
      </c>
      <c r="X605" s="118" t="s">
        <v>9</v>
      </c>
      <c r="Y605" s="118" t="s">
        <v>9</v>
      </c>
      <c r="Z605" s="118" t="s">
        <v>9</v>
      </c>
      <c r="AA605" s="118" t="s">
        <v>9</v>
      </c>
      <c r="AB605" s="118" t="s">
        <v>9</v>
      </c>
      <c r="AC605" s="118" t="s">
        <v>1286</v>
      </c>
      <c r="AD605" s="118">
        <v>2011</v>
      </c>
      <c r="AE605" s="118" t="s">
        <v>1811</v>
      </c>
      <c r="AF605" s="118" t="s">
        <v>1285</v>
      </c>
      <c r="AG605" s="118" t="s">
        <v>273</v>
      </c>
      <c r="AH605" s="118" t="s">
        <v>527</v>
      </c>
      <c r="AI605" s="124" t="str">
        <f t="shared" si="15"/>
        <v>McInroy, A.R., 2011</v>
      </c>
      <c r="AJ605" s="125"/>
      <c r="AK605" s="145" t="s">
        <v>827</v>
      </c>
    </row>
    <row r="606" spans="1:37" s="13" customFormat="1" x14ac:dyDescent="0.3">
      <c r="A606" s="118" t="s">
        <v>6</v>
      </c>
      <c r="B606" s="118">
        <v>1</v>
      </c>
      <c r="C606" s="145" t="s">
        <v>9</v>
      </c>
      <c r="D606" s="118">
        <v>106</v>
      </c>
      <c r="E606" s="118" t="s">
        <v>1414</v>
      </c>
      <c r="F606" s="118" t="s">
        <v>9</v>
      </c>
      <c r="G606" s="118" t="s">
        <v>9</v>
      </c>
      <c r="H606" s="118" t="s">
        <v>9</v>
      </c>
      <c r="I606" s="118" t="s">
        <v>9</v>
      </c>
      <c r="J606" s="118" t="s">
        <v>28</v>
      </c>
      <c r="K606" s="118" t="s">
        <v>51</v>
      </c>
      <c r="L606" s="118" t="s">
        <v>9</v>
      </c>
      <c r="M606" s="118" t="s">
        <v>199</v>
      </c>
      <c r="N606" s="127">
        <v>8.5</v>
      </c>
      <c r="O606" s="118" t="s">
        <v>9</v>
      </c>
      <c r="P606" s="118" t="s">
        <v>9</v>
      </c>
      <c r="Q606" s="118" t="s">
        <v>1422</v>
      </c>
      <c r="R606" s="118">
        <v>0.5</v>
      </c>
      <c r="S606" s="118">
        <v>423</v>
      </c>
      <c r="T606" s="118" t="s">
        <v>17</v>
      </c>
      <c r="U606" s="123" t="s">
        <v>9</v>
      </c>
      <c r="V606" s="118" t="s">
        <v>9</v>
      </c>
      <c r="W606" s="118">
        <v>12</v>
      </c>
      <c r="X606" s="118" t="s">
        <v>9</v>
      </c>
      <c r="Y606" s="118" t="s">
        <v>9</v>
      </c>
      <c r="Z606" s="118" t="s">
        <v>9</v>
      </c>
      <c r="AA606" s="118" t="s">
        <v>9</v>
      </c>
      <c r="AB606" s="118" t="s">
        <v>9</v>
      </c>
      <c r="AC606" s="118" t="s">
        <v>1286</v>
      </c>
      <c r="AD606" s="118">
        <v>2011</v>
      </c>
      <c r="AE606" s="118" t="s">
        <v>1811</v>
      </c>
      <c r="AF606" s="118" t="s">
        <v>1285</v>
      </c>
      <c r="AG606" s="118" t="s">
        <v>273</v>
      </c>
      <c r="AH606" s="118" t="s">
        <v>527</v>
      </c>
      <c r="AI606" s="124" t="str">
        <f t="shared" si="15"/>
        <v>McInroy, A.R., 2011</v>
      </c>
      <c r="AJ606" s="125"/>
      <c r="AK606" s="145" t="s">
        <v>827</v>
      </c>
    </row>
    <row r="607" spans="1:37" s="13" customFormat="1" x14ac:dyDescent="0.3">
      <c r="A607" s="118" t="s">
        <v>6</v>
      </c>
      <c r="B607" s="118">
        <v>1.5</v>
      </c>
      <c r="C607" s="118">
        <v>1.5</v>
      </c>
      <c r="D607" s="118" t="s">
        <v>9</v>
      </c>
      <c r="E607" s="118" t="s">
        <v>1414</v>
      </c>
      <c r="F607" s="118" t="s">
        <v>1299</v>
      </c>
      <c r="G607" s="118" t="s">
        <v>9</v>
      </c>
      <c r="H607" s="118" t="s">
        <v>8</v>
      </c>
      <c r="I607" s="118" t="s">
        <v>8</v>
      </c>
      <c r="J607" s="118" t="s">
        <v>1301</v>
      </c>
      <c r="K607" s="118" t="s">
        <v>90</v>
      </c>
      <c r="L607" s="118" t="s">
        <v>9</v>
      </c>
      <c r="M607" s="118" t="s">
        <v>199</v>
      </c>
      <c r="N607" s="127">
        <v>9</v>
      </c>
      <c r="O607" s="118" t="s">
        <v>9</v>
      </c>
      <c r="P607" s="118" t="s">
        <v>9</v>
      </c>
      <c r="Q607" s="118" t="s">
        <v>9</v>
      </c>
      <c r="R607" s="118" t="s">
        <v>9</v>
      </c>
      <c r="S607" s="118" t="s">
        <v>9</v>
      </c>
      <c r="T607" s="118" t="s">
        <v>95</v>
      </c>
      <c r="U607" s="123">
        <v>63.7</v>
      </c>
      <c r="V607" s="118" t="s">
        <v>9</v>
      </c>
      <c r="W607" s="118" t="s">
        <v>9</v>
      </c>
      <c r="X607" s="118" t="s">
        <v>9</v>
      </c>
      <c r="Y607" s="118" t="s">
        <v>9</v>
      </c>
      <c r="Z607" s="118" t="s">
        <v>9</v>
      </c>
      <c r="AA607" s="118">
        <v>50</v>
      </c>
      <c r="AB607" s="118" t="s">
        <v>9</v>
      </c>
      <c r="AC607" s="118" t="s">
        <v>1298</v>
      </c>
      <c r="AD607" s="118">
        <v>2011</v>
      </c>
      <c r="AE607" s="118" t="s">
        <v>1812</v>
      </c>
      <c r="AF607" s="118" t="s">
        <v>119</v>
      </c>
      <c r="AG607" s="118" t="s">
        <v>270</v>
      </c>
      <c r="AH607" s="118" t="s">
        <v>87</v>
      </c>
      <c r="AI607" s="124" t="str">
        <f t="shared" si="15"/>
        <v>Pérez, Y., 2011</v>
      </c>
      <c r="AJ607" s="125"/>
      <c r="AK607" s="145" t="s">
        <v>1302</v>
      </c>
    </row>
    <row r="608" spans="1:37" s="13" customFormat="1" x14ac:dyDescent="0.3">
      <c r="A608" s="118" t="s">
        <v>6</v>
      </c>
      <c r="B608" s="118">
        <v>1.5</v>
      </c>
      <c r="C608" s="118">
        <v>1.5</v>
      </c>
      <c r="D608" s="118">
        <v>238</v>
      </c>
      <c r="E608" s="118" t="s">
        <v>22</v>
      </c>
      <c r="F608" s="118" t="s">
        <v>1300</v>
      </c>
      <c r="G608" s="118" t="s">
        <v>9</v>
      </c>
      <c r="H608" s="118">
        <v>773</v>
      </c>
      <c r="I608" s="118">
        <v>10</v>
      </c>
      <c r="J608" s="118" t="s">
        <v>1301</v>
      </c>
      <c r="K608" s="118" t="s">
        <v>90</v>
      </c>
      <c r="L608" s="118" t="s">
        <v>9</v>
      </c>
      <c r="M608" s="118" t="s">
        <v>199</v>
      </c>
      <c r="N608" s="127">
        <v>9.5</v>
      </c>
      <c r="O608" s="118" t="s">
        <v>9</v>
      </c>
      <c r="P608" s="118" t="s">
        <v>9</v>
      </c>
      <c r="Q608" s="118" t="s">
        <v>9</v>
      </c>
      <c r="R608" s="118" t="s">
        <v>9</v>
      </c>
      <c r="S608" s="118" t="s">
        <v>9</v>
      </c>
      <c r="T608" s="118" t="s">
        <v>95</v>
      </c>
      <c r="U608" s="123">
        <v>43.9</v>
      </c>
      <c r="V608" s="118" t="s">
        <v>9</v>
      </c>
      <c r="W608" s="118" t="s">
        <v>9</v>
      </c>
      <c r="X608" s="118" t="s">
        <v>9</v>
      </c>
      <c r="Y608" s="118" t="s">
        <v>9</v>
      </c>
      <c r="Z608" s="118" t="s">
        <v>9</v>
      </c>
      <c r="AA608" s="118">
        <v>45</v>
      </c>
      <c r="AB608" s="118" t="s">
        <v>9</v>
      </c>
      <c r="AC608" s="118" t="s">
        <v>1298</v>
      </c>
      <c r="AD608" s="118">
        <v>2011</v>
      </c>
      <c r="AE608" s="118" t="s">
        <v>1812</v>
      </c>
      <c r="AF608" s="118" t="s">
        <v>119</v>
      </c>
      <c r="AG608" s="118" t="s">
        <v>270</v>
      </c>
      <c r="AH608" s="118" t="s">
        <v>87</v>
      </c>
      <c r="AI608" s="124" t="str">
        <f t="shared" si="15"/>
        <v>Pérez, Y., 2011</v>
      </c>
      <c r="AJ608" s="125"/>
      <c r="AK608" s="145" t="s">
        <v>1303</v>
      </c>
    </row>
    <row r="609" spans="1:37" s="13" customFormat="1" x14ac:dyDescent="0.3">
      <c r="A609" s="118" t="s">
        <v>113</v>
      </c>
      <c r="B609" s="118">
        <v>10</v>
      </c>
      <c r="C609" s="118">
        <v>10</v>
      </c>
      <c r="D609" s="118" t="s">
        <v>8</v>
      </c>
      <c r="E609" s="118" t="s">
        <v>1414</v>
      </c>
      <c r="F609" s="118" t="s">
        <v>1304</v>
      </c>
      <c r="G609" s="118" t="s">
        <v>8</v>
      </c>
      <c r="H609" s="118" t="s">
        <v>8</v>
      </c>
      <c r="I609" s="118" t="s">
        <v>8</v>
      </c>
      <c r="J609" s="118" t="s">
        <v>8</v>
      </c>
      <c r="K609" s="118" t="s">
        <v>8</v>
      </c>
      <c r="L609" s="118" t="s">
        <v>8</v>
      </c>
      <c r="M609" s="118" t="s">
        <v>199</v>
      </c>
      <c r="N609" s="127">
        <v>8.5</v>
      </c>
      <c r="O609" s="118" t="s">
        <v>8</v>
      </c>
      <c r="P609" s="118" t="s">
        <v>8</v>
      </c>
      <c r="Q609" s="118" t="s">
        <v>9</v>
      </c>
      <c r="R609" s="118" t="s">
        <v>9</v>
      </c>
      <c r="S609" s="118" t="s">
        <v>9</v>
      </c>
      <c r="T609" s="118" t="s">
        <v>95</v>
      </c>
      <c r="U609" s="123">
        <v>18.5</v>
      </c>
      <c r="V609" s="118" t="s">
        <v>9</v>
      </c>
      <c r="W609" s="118" t="s">
        <v>9</v>
      </c>
      <c r="X609" s="118" t="s">
        <v>9</v>
      </c>
      <c r="Y609" s="118" t="s">
        <v>9</v>
      </c>
      <c r="Z609" s="118" t="s">
        <v>9</v>
      </c>
      <c r="AA609" s="118" t="s">
        <v>9</v>
      </c>
      <c r="AB609" s="118" t="s">
        <v>9</v>
      </c>
      <c r="AC609" s="118" t="s">
        <v>1298</v>
      </c>
      <c r="AD609" s="118">
        <v>2011</v>
      </c>
      <c r="AE609" s="118" t="s">
        <v>1812</v>
      </c>
      <c r="AF609" s="118" t="s">
        <v>119</v>
      </c>
      <c r="AG609" s="118" t="s">
        <v>270</v>
      </c>
      <c r="AH609" s="118" t="s">
        <v>87</v>
      </c>
      <c r="AI609" s="124" t="str">
        <f t="shared" si="15"/>
        <v>Pérez, Y., 2011</v>
      </c>
      <c r="AJ609" s="125"/>
      <c r="AK609" s="145" t="s">
        <v>827</v>
      </c>
    </row>
    <row r="610" spans="1:37" s="13" customFormat="1" x14ac:dyDescent="0.3">
      <c r="A610" s="118" t="s">
        <v>1954</v>
      </c>
      <c r="B610" s="118" t="s">
        <v>9</v>
      </c>
      <c r="C610" s="118">
        <v>38.6</v>
      </c>
      <c r="D610" s="118" t="s">
        <v>9</v>
      </c>
      <c r="E610" s="118" t="s">
        <v>63</v>
      </c>
      <c r="F610" s="118" t="s">
        <v>1284</v>
      </c>
      <c r="G610" s="118" t="s">
        <v>9</v>
      </c>
      <c r="H610" s="118" t="s">
        <v>9</v>
      </c>
      <c r="I610" s="118" t="s">
        <v>9</v>
      </c>
      <c r="J610" s="118" t="s">
        <v>10</v>
      </c>
      <c r="K610" s="118" t="s">
        <v>1452</v>
      </c>
      <c r="L610" s="118" t="s">
        <v>9</v>
      </c>
      <c r="M610" s="118" t="s">
        <v>199</v>
      </c>
      <c r="N610" s="118" t="s">
        <v>9</v>
      </c>
      <c r="O610" s="118" t="s">
        <v>9</v>
      </c>
      <c r="P610" s="118" t="s">
        <v>9</v>
      </c>
      <c r="Q610" s="118" t="s">
        <v>1424</v>
      </c>
      <c r="R610" s="118" t="s">
        <v>9</v>
      </c>
      <c r="S610" s="118">
        <v>298</v>
      </c>
      <c r="T610" s="118" t="s">
        <v>29</v>
      </c>
      <c r="U610" s="123" t="s">
        <v>9</v>
      </c>
      <c r="V610" s="118" t="s">
        <v>9</v>
      </c>
      <c r="W610" s="118" t="s">
        <v>9</v>
      </c>
      <c r="X610" s="118" t="s">
        <v>9</v>
      </c>
      <c r="Y610" s="118" t="s">
        <v>9</v>
      </c>
      <c r="Z610" s="118" t="s">
        <v>9</v>
      </c>
      <c r="AA610" s="118">
        <v>188</v>
      </c>
      <c r="AB610" s="118" t="s">
        <v>9</v>
      </c>
      <c r="AC610" s="118" t="s">
        <v>1283</v>
      </c>
      <c r="AD610" s="118">
        <v>2011</v>
      </c>
      <c r="AE610" s="118" t="s">
        <v>433</v>
      </c>
      <c r="AF610" s="118" t="s">
        <v>11</v>
      </c>
      <c r="AG610" s="118" t="s">
        <v>267</v>
      </c>
      <c r="AH610" s="118" t="s">
        <v>266</v>
      </c>
      <c r="AI610" s="124" t="str">
        <f t="shared" si="15"/>
        <v>He, H., 2011</v>
      </c>
      <c r="AJ610" s="145" t="s">
        <v>1440</v>
      </c>
      <c r="AK610" s="145"/>
    </row>
    <row r="611" spans="1:37" s="13" customFormat="1" x14ac:dyDescent="0.3">
      <c r="A611" s="118" t="s">
        <v>14</v>
      </c>
      <c r="B611" s="118">
        <v>0.3</v>
      </c>
      <c r="C611" s="118" t="s">
        <v>9</v>
      </c>
      <c r="D611" s="118" t="s">
        <v>9</v>
      </c>
      <c r="E611" s="118" t="s">
        <v>1414</v>
      </c>
      <c r="F611" s="118" t="s">
        <v>1282</v>
      </c>
      <c r="G611" s="118" t="s">
        <v>9</v>
      </c>
      <c r="H611" s="118">
        <v>1073</v>
      </c>
      <c r="I611" s="118" t="s">
        <v>9</v>
      </c>
      <c r="J611" s="118" t="s">
        <v>10</v>
      </c>
      <c r="K611" s="118" t="s">
        <v>56</v>
      </c>
      <c r="L611" s="118" t="s">
        <v>9</v>
      </c>
      <c r="M611" s="118" t="s">
        <v>199</v>
      </c>
      <c r="N611" s="118">
        <v>12</v>
      </c>
      <c r="O611" s="118" t="s">
        <v>9</v>
      </c>
      <c r="P611" s="118" t="s">
        <v>9</v>
      </c>
      <c r="Q611" s="118" t="s">
        <v>1422</v>
      </c>
      <c r="R611" s="118">
        <v>2</v>
      </c>
      <c r="S611" s="118">
        <v>423</v>
      </c>
      <c r="T611" s="118" t="s">
        <v>17</v>
      </c>
      <c r="U611" s="123">
        <v>32.5</v>
      </c>
      <c r="V611" s="118" t="s">
        <v>9</v>
      </c>
      <c r="W611" s="118">
        <v>34</v>
      </c>
      <c r="X611" s="118" t="s">
        <v>9</v>
      </c>
      <c r="Y611" s="118" t="s">
        <v>9</v>
      </c>
      <c r="Z611" s="118" t="s">
        <v>9</v>
      </c>
      <c r="AA611" s="118">
        <v>36</v>
      </c>
      <c r="AB611" s="118" t="s">
        <v>9</v>
      </c>
      <c r="AC611" s="118" t="s">
        <v>1281</v>
      </c>
      <c r="AD611" s="118">
        <v>2011</v>
      </c>
      <c r="AE611" s="118" t="s">
        <v>503</v>
      </c>
      <c r="AF611" s="118" t="s">
        <v>11</v>
      </c>
      <c r="AG611" s="118" t="s">
        <v>265</v>
      </c>
      <c r="AH611" s="118" t="s">
        <v>1413</v>
      </c>
      <c r="AI611" s="124" t="str">
        <f t="shared" si="15"/>
        <v>Zhou, Z., 2011</v>
      </c>
      <c r="AJ611" s="125"/>
      <c r="AK611" s="145"/>
    </row>
    <row r="612" spans="1:37" s="13" customFormat="1" x14ac:dyDescent="0.3">
      <c r="A612" s="118" t="s">
        <v>6</v>
      </c>
      <c r="B612" s="118">
        <v>5</v>
      </c>
      <c r="C612" s="118">
        <v>4.96</v>
      </c>
      <c r="D612" s="118">
        <v>1698</v>
      </c>
      <c r="E612" s="118" t="s">
        <v>63</v>
      </c>
      <c r="F612" s="118" t="s">
        <v>2474</v>
      </c>
      <c r="G612" s="118" t="s">
        <v>8</v>
      </c>
      <c r="H612" s="118" t="s">
        <v>8</v>
      </c>
      <c r="I612" s="118" t="s">
        <v>8</v>
      </c>
      <c r="J612" s="118" t="s">
        <v>10</v>
      </c>
      <c r="K612" s="46" t="s">
        <v>16</v>
      </c>
      <c r="L612" s="118">
        <v>10</v>
      </c>
      <c r="M612" s="118" t="s">
        <v>89</v>
      </c>
      <c r="N612" s="118" t="s">
        <v>9</v>
      </c>
      <c r="O612" s="118" t="s">
        <v>9</v>
      </c>
      <c r="P612" s="118" t="s">
        <v>9</v>
      </c>
      <c r="Q612" s="118" t="s">
        <v>1422</v>
      </c>
      <c r="R612" s="118">
        <v>3</v>
      </c>
      <c r="S612" s="118">
        <v>298</v>
      </c>
      <c r="T612" s="118" t="s">
        <v>29</v>
      </c>
      <c r="U612" s="123" t="s">
        <v>9</v>
      </c>
      <c r="V612" s="118" t="s">
        <v>9</v>
      </c>
      <c r="W612" s="118" t="s">
        <v>9</v>
      </c>
      <c r="X612" s="118" t="s">
        <v>9</v>
      </c>
      <c r="Y612" s="118" t="s">
        <v>9</v>
      </c>
      <c r="Z612" s="118" t="s">
        <v>9</v>
      </c>
      <c r="AA612" s="118">
        <v>42</v>
      </c>
      <c r="AB612" s="118" t="s">
        <v>9</v>
      </c>
      <c r="AC612" s="118" t="s">
        <v>2475</v>
      </c>
      <c r="AD612" s="118">
        <v>2018</v>
      </c>
      <c r="AE612" s="118" t="s">
        <v>502</v>
      </c>
      <c r="AF612" s="118" t="s">
        <v>11</v>
      </c>
      <c r="AG612" s="118" t="s">
        <v>264</v>
      </c>
      <c r="AH612" s="118" t="s">
        <v>263</v>
      </c>
      <c r="AI612" s="124" t="str">
        <f t="shared" si="15"/>
        <v>An, N., 2018</v>
      </c>
      <c r="AJ612" s="125"/>
      <c r="AK612" s="145"/>
    </row>
    <row r="613" spans="1:37" s="13" customFormat="1" x14ac:dyDescent="0.3">
      <c r="A613" s="118" t="s">
        <v>6</v>
      </c>
      <c r="B613" s="118">
        <v>5</v>
      </c>
      <c r="C613" s="118">
        <v>4.97</v>
      </c>
      <c r="D613" s="118">
        <v>1579</v>
      </c>
      <c r="E613" s="118" t="s">
        <v>63</v>
      </c>
      <c r="F613" s="118" t="s">
        <v>2474</v>
      </c>
      <c r="G613" s="118" t="s">
        <v>2476</v>
      </c>
      <c r="H613" s="118" t="s">
        <v>9</v>
      </c>
      <c r="I613" s="118" t="s">
        <v>9</v>
      </c>
      <c r="J613" s="118" t="s">
        <v>10</v>
      </c>
      <c r="K613" s="46" t="s">
        <v>16</v>
      </c>
      <c r="L613" s="118">
        <v>10</v>
      </c>
      <c r="M613" s="118" t="s">
        <v>89</v>
      </c>
      <c r="N613" s="118" t="s">
        <v>9</v>
      </c>
      <c r="O613" s="118" t="s">
        <v>9</v>
      </c>
      <c r="P613" s="118" t="s">
        <v>9</v>
      </c>
      <c r="Q613" s="118" t="s">
        <v>1422</v>
      </c>
      <c r="R613" s="118">
        <v>3</v>
      </c>
      <c r="S613" s="118">
        <v>298</v>
      </c>
      <c r="T613" s="118" t="s">
        <v>29</v>
      </c>
      <c r="U613" s="123" t="s">
        <v>9</v>
      </c>
      <c r="V613" s="118" t="s">
        <v>9</v>
      </c>
      <c r="W613" s="118" t="s">
        <v>9</v>
      </c>
      <c r="X613" s="118" t="s">
        <v>9</v>
      </c>
      <c r="Y613" s="118" t="s">
        <v>9</v>
      </c>
      <c r="Z613" s="118" t="s">
        <v>9</v>
      </c>
      <c r="AA613" s="118">
        <v>32</v>
      </c>
      <c r="AB613" s="118" t="s">
        <v>9</v>
      </c>
      <c r="AC613" s="118" t="s">
        <v>2475</v>
      </c>
      <c r="AD613" s="118">
        <v>2018</v>
      </c>
      <c r="AE613" s="118" t="s">
        <v>502</v>
      </c>
      <c r="AF613" s="118" t="s">
        <v>11</v>
      </c>
      <c r="AG613" s="118" t="s">
        <v>264</v>
      </c>
      <c r="AH613" s="118" t="s">
        <v>263</v>
      </c>
      <c r="AI613" s="124" t="str">
        <f t="shared" si="15"/>
        <v>An, N., 2018</v>
      </c>
      <c r="AJ613" s="125"/>
      <c r="AK613" s="145"/>
    </row>
    <row r="614" spans="1:37" s="13" customFormat="1" x14ac:dyDescent="0.3">
      <c r="A614" s="118" t="s">
        <v>6</v>
      </c>
      <c r="B614" s="118">
        <v>5</v>
      </c>
      <c r="C614" s="118">
        <v>4.96</v>
      </c>
      <c r="D614" s="118">
        <v>1647</v>
      </c>
      <c r="E614" s="118" t="s">
        <v>63</v>
      </c>
      <c r="F614" s="118" t="s">
        <v>2474</v>
      </c>
      <c r="G614" s="118" t="s">
        <v>2477</v>
      </c>
      <c r="H614" s="118" t="s">
        <v>9</v>
      </c>
      <c r="I614" s="118" t="s">
        <v>9</v>
      </c>
      <c r="J614" s="118" t="s">
        <v>10</v>
      </c>
      <c r="K614" s="46" t="s">
        <v>16</v>
      </c>
      <c r="L614" s="118">
        <v>10</v>
      </c>
      <c r="M614" s="118" t="s">
        <v>89</v>
      </c>
      <c r="N614" s="118" t="s">
        <v>9</v>
      </c>
      <c r="O614" s="118" t="s">
        <v>9</v>
      </c>
      <c r="P614" s="118" t="s">
        <v>9</v>
      </c>
      <c r="Q614" s="118" t="s">
        <v>1422</v>
      </c>
      <c r="R614" s="118">
        <v>3</v>
      </c>
      <c r="S614" s="118">
        <v>298</v>
      </c>
      <c r="T614" s="118" t="s">
        <v>29</v>
      </c>
      <c r="U614" s="123" t="s">
        <v>9</v>
      </c>
      <c r="V614" s="118" t="s">
        <v>9</v>
      </c>
      <c r="W614" s="118" t="s">
        <v>9</v>
      </c>
      <c r="X614" s="118" t="s">
        <v>9</v>
      </c>
      <c r="Y614" s="118" t="s">
        <v>9</v>
      </c>
      <c r="Z614" s="118" t="s">
        <v>9</v>
      </c>
      <c r="AA614" s="118">
        <v>39</v>
      </c>
      <c r="AB614" s="118" t="s">
        <v>9</v>
      </c>
      <c r="AC614" s="118" t="s">
        <v>2475</v>
      </c>
      <c r="AD614" s="118">
        <v>2018</v>
      </c>
      <c r="AE614" s="118" t="s">
        <v>502</v>
      </c>
      <c r="AF614" s="118" t="s">
        <v>11</v>
      </c>
      <c r="AG614" s="118" t="s">
        <v>264</v>
      </c>
      <c r="AH614" s="118" t="s">
        <v>263</v>
      </c>
      <c r="AI614" s="124" t="str">
        <f t="shared" si="15"/>
        <v>An, N., 2018</v>
      </c>
      <c r="AJ614" s="125"/>
      <c r="AK614" s="145"/>
    </row>
    <row r="615" spans="1:37" s="13" customFormat="1" x14ac:dyDescent="0.3">
      <c r="A615" s="118" t="s">
        <v>6</v>
      </c>
      <c r="B615" s="118">
        <v>5</v>
      </c>
      <c r="C615" s="118">
        <v>4.95</v>
      </c>
      <c r="D615" s="118">
        <v>1515</v>
      </c>
      <c r="E615" s="118" t="s">
        <v>63</v>
      </c>
      <c r="F615" s="118" t="s">
        <v>2474</v>
      </c>
      <c r="G615" s="118" t="s">
        <v>2478</v>
      </c>
      <c r="H615" s="118" t="s">
        <v>9</v>
      </c>
      <c r="I615" s="118" t="s">
        <v>9</v>
      </c>
      <c r="J615" s="118" t="s">
        <v>10</v>
      </c>
      <c r="K615" s="46" t="s">
        <v>16</v>
      </c>
      <c r="L615" s="118">
        <v>10</v>
      </c>
      <c r="M615" s="118" t="s">
        <v>89</v>
      </c>
      <c r="N615" s="118" t="s">
        <v>9</v>
      </c>
      <c r="O615" s="118" t="s">
        <v>9</v>
      </c>
      <c r="P615" s="118" t="s">
        <v>9</v>
      </c>
      <c r="Q615" s="118" t="s">
        <v>1422</v>
      </c>
      <c r="R615" s="118">
        <v>3</v>
      </c>
      <c r="S615" s="118">
        <v>298</v>
      </c>
      <c r="T615" s="118" t="s">
        <v>29</v>
      </c>
      <c r="U615" s="123" t="s">
        <v>9</v>
      </c>
      <c r="V615" s="118" t="s">
        <v>9</v>
      </c>
      <c r="W615" s="118" t="s">
        <v>9</v>
      </c>
      <c r="X615" s="118" t="s">
        <v>9</v>
      </c>
      <c r="Y615" s="118" t="s">
        <v>9</v>
      </c>
      <c r="Z615" s="118" t="s">
        <v>9</v>
      </c>
      <c r="AA615" s="118">
        <v>28</v>
      </c>
      <c r="AB615" s="118" t="s">
        <v>9</v>
      </c>
      <c r="AC615" s="118" t="s">
        <v>2475</v>
      </c>
      <c r="AD615" s="118">
        <v>2018</v>
      </c>
      <c r="AE615" s="118" t="s">
        <v>502</v>
      </c>
      <c r="AF615" s="118" t="s">
        <v>11</v>
      </c>
      <c r="AG615" s="118" t="s">
        <v>264</v>
      </c>
      <c r="AH615" s="118" t="s">
        <v>263</v>
      </c>
      <c r="AI615" s="124" t="str">
        <f t="shared" si="15"/>
        <v>An, N., 2018</v>
      </c>
      <c r="AJ615" s="125"/>
      <c r="AK615" s="145"/>
    </row>
    <row r="616" spans="1:37" s="13" customFormat="1" x14ac:dyDescent="0.3">
      <c r="A616" s="118" t="s">
        <v>14</v>
      </c>
      <c r="B616" s="118">
        <v>0.35</v>
      </c>
      <c r="C616" s="118">
        <v>0.34</v>
      </c>
      <c r="D616" s="118">
        <v>180</v>
      </c>
      <c r="E616" s="118" t="s">
        <v>22</v>
      </c>
      <c r="F616" s="118" t="s">
        <v>1280</v>
      </c>
      <c r="G616" s="118" t="s">
        <v>9</v>
      </c>
      <c r="H616" s="118">
        <v>823</v>
      </c>
      <c r="I616" s="118">
        <v>4</v>
      </c>
      <c r="J616" s="118" t="s">
        <v>10</v>
      </c>
      <c r="K616" s="46" t="s">
        <v>16</v>
      </c>
      <c r="L616" s="126">
        <v>1</v>
      </c>
      <c r="M616" s="118" t="s">
        <v>89</v>
      </c>
      <c r="N616" s="127">
        <v>8.5</v>
      </c>
      <c r="O616" s="118">
        <v>4</v>
      </c>
      <c r="P616" s="118">
        <v>673</v>
      </c>
      <c r="Q616" s="118" t="s">
        <v>1422</v>
      </c>
      <c r="R616" s="118">
        <v>1</v>
      </c>
      <c r="S616" s="118">
        <v>673</v>
      </c>
      <c r="T616" s="118" t="s">
        <v>95</v>
      </c>
      <c r="U616" s="123">
        <v>38</v>
      </c>
      <c r="V616" s="118" t="s">
        <v>9</v>
      </c>
      <c r="W616" s="118">
        <v>29</v>
      </c>
      <c r="X616" s="118" t="s">
        <v>9</v>
      </c>
      <c r="Y616" s="118" t="s">
        <v>9</v>
      </c>
      <c r="Z616" s="118" t="s">
        <v>9</v>
      </c>
      <c r="AA616" s="118" t="s">
        <v>9</v>
      </c>
      <c r="AB616" s="118" t="s">
        <v>9</v>
      </c>
      <c r="AC616" s="118" t="s">
        <v>1348</v>
      </c>
      <c r="AD616" s="118">
        <v>2011</v>
      </c>
      <c r="AE616" s="118" t="s">
        <v>501</v>
      </c>
      <c r="AF616" s="118" t="s">
        <v>1279</v>
      </c>
      <c r="AG616" s="118" t="s">
        <v>262</v>
      </c>
      <c r="AH616" s="118" t="s">
        <v>32</v>
      </c>
      <c r="AI616" s="124" t="str">
        <f t="shared" si="15"/>
        <v>Badano, J.M., 2011</v>
      </c>
      <c r="AJ616" s="125"/>
      <c r="AK616" s="145" t="s">
        <v>827</v>
      </c>
    </row>
    <row r="617" spans="1:37" s="13" customFormat="1" x14ac:dyDescent="0.3">
      <c r="A617" s="118" t="s">
        <v>14</v>
      </c>
      <c r="B617" s="118">
        <v>0.35</v>
      </c>
      <c r="C617" s="118">
        <v>0.34</v>
      </c>
      <c r="D617" s="118">
        <v>180</v>
      </c>
      <c r="E617" s="118" t="s">
        <v>22</v>
      </c>
      <c r="F617" s="118" t="s">
        <v>1280</v>
      </c>
      <c r="G617" s="118" t="s">
        <v>9</v>
      </c>
      <c r="H617" s="118">
        <v>823</v>
      </c>
      <c r="I617" s="118">
        <v>4</v>
      </c>
      <c r="J617" s="118" t="s">
        <v>10</v>
      </c>
      <c r="K617" s="46" t="s">
        <v>16</v>
      </c>
      <c r="L617" s="126">
        <v>1</v>
      </c>
      <c r="M617" s="118" t="s">
        <v>89</v>
      </c>
      <c r="N617" s="127">
        <v>8.5</v>
      </c>
      <c r="O617" s="118">
        <v>4</v>
      </c>
      <c r="P617" s="118">
        <v>673</v>
      </c>
      <c r="Q617" s="118" t="s">
        <v>1422</v>
      </c>
      <c r="R617" s="118">
        <v>1</v>
      </c>
      <c r="S617" s="118">
        <v>373</v>
      </c>
      <c r="T617" s="118" t="s">
        <v>95</v>
      </c>
      <c r="U617" s="123">
        <v>37</v>
      </c>
      <c r="V617" s="118" t="s">
        <v>9</v>
      </c>
      <c r="W617" s="118">
        <v>30</v>
      </c>
      <c r="X617" s="118" t="s">
        <v>9</v>
      </c>
      <c r="Y617" s="118" t="s">
        <v>9</v>
      </c>
      <c r="Z617" s="118" t="s">
        <v>9</v>
      </c>
      <c r="AA617" s="118" t="s">
        <v>9</v>
      </c>
      <c r="AB617" s="118" t="s">
        <v>9</v>
      </c>
      <c r="AC617" s="118" t="s">
        <v>1348</v>
      </c>
      <c r="AD617" s="118">
        <v>2011</v>
      </c>
      <c r="AE617" s="118" t="s">
        <v>501</v>
      </c>
      <c r="AF617" s="118" t="s">
        <v>1279</v>
      </c>
      <c r="AG617" s="118" t="s">
        <v>262</v>
      </c>
      <c r="AH617" s="118" t="s">
        <v>32</v>
      </c>
      <c r="AI617" s="124" t="str">
        <f t="shared" si="15"/>
        <v>Badano, J.M., 2011</v>
      </c>
      <c r="AJ617" s="125"/>
      <c r="AK617" s="145" t="s">
        <v>827</v>
      </c>
    </row>
    <row r="618" spans="1:37" s="13" customFormat="1" x14ac:dyDescent="0.3">
      <c r="A618" s="118" t="s">
        <v>14</v>
      </c>
      <c r="B618" s="118">
        <v>0.35</v>
      </c>
      <c r="C618" s="118">
        <v>0.31</v>
      </c>
      <c r="D618" s="118">
        <v>180</v>
      </c>
      <c r="E618" s="118" t="s">
        <v>22</v>
      </c>
      <c r="F618" s="118" t="s">
        <v>1280</v>
      </c>
      <c r="G618" s="118" t="s">
        <v>9</v>
      </c>
      <c r="H618" s="118">
        <v>823</v>
      </c>
      <c r="I618" s="118">
        <v>4</v>
      </c>
      <c r="J618" s="118" t="s">
        <v>24</v>
      </c>
      <c r="K618" s="118" t="s">
        <v>1454</v>
      </c>
      <c r="L618" s="126">
        <v>1</v>
      </c>
      <c r="M618" s="118" t="s">
        <v>89</v>
      </c>
      <c r="N618" s="127">
        <v>8.5</v>
      </c>
      <c r="O618" s="118">
        <v>4</v>
      </c>
      <c r="P618" s="118">
        <v>673</v>
      </c>
      <c r="Q618" s="118" t="s">
        <v>1422</v>
      </c>
      <c r="R618" s="118">
        <v>1</v>
      </c>
      <c r="S618" s="118">
        <v>423</v>
      </c>
      <c r="T618" s="118" t="s">
        <v>95</v>
      </c>
      <c r="U618" s="123">
        <v>26</v>
      </c>
      <c r="V618" s="118" t="s">
        <v>9</v>
      </c>
      <c r="W618" s="118">
        <v>43</v>
      </c>
      <c r="X618" s="118" t="s">
        <v>9</v>
      </c>
      <c r="Y618" s="118" t="s">
        <v>9</v>
      </c>
      <c r="Z618" s="118" t="s">
        <v>9</v>
      </c>
      <c r="AA618" s="118" t="s">
        <v>9</v>
      </c>
      <c r="AB618" s="118" t="s">
        <v>9</v>
      </c>
      <c r="AC618" s="118" t="s">
        <v>1348</v>
      </c>
      <c r="AD618" s="118">
        <v>2011</v>
      </c>
      <c r="AE618" s="118" t="s">
        <v>501</v>
      </c>
      <c r="AF618" s="118" t="s">
        <v>1279</v>
      </c>
      <c r="AG618" s="118" t="s">
        <v>262</v>
      </c>
      <c r="AH618" s="118" t="s">
        <v>32</v>
      </c>
      <c r="AI618" s="124" t="str">
        <f t="shared" si="15"/>
        <v>Badano, J.M., 2011</v>
      </c>
      <c r="AJ618" s="125"/>
      <c r="AK618" s="145" t="s">
        <v>827</v>
      </c>
    </row>
    <row r="619" spans="1:37" s="13" customFormat="1" x14ac:dyDescent="0.3">
      <c r="A619" s="46" t="s">
        <v>1996</v>
      </c>
      <c r="B619" s="118">
        <v>0.5</v>
      </c>
      <c r="C619" s="118" t="s">
        <v>9</v>
      </c>
      <c r="D619" s="118" t="s">
        <v>9</v>
      </c>
      <c r="E619" s="118" t="s">
        <v>998</v>
      </c>
      <c r="F619" s="118" t="s">
        <v>1144</v>
      </c>
      <c r="G619" s="118" t="s">
        <v>9</v>
      </c>
      <c r="H619" s="118" t="s">
        <v>9</v>
      </c>
      <c r="I619" s="118" t="s">
        <v>9</v>
      </c>
      <c r="J619" s="118" t="s">
        <v>28</v>
      </c>
      <c r="K619" s="46" t="s">
        <v>1016</v>
      </c>
      <c r="L619" s="118" t="s">
        <v>9</v>
      </c>
      <c r="M619" s="118" t="s">
        <v>199</v>
      </c>
      <c r="N619" s="118" t="s">
        <v>9</v>
      </c>
      <c r="O619" s="118" t="s">
        <v>9</v>
      </c>
      <c r="P619" s="118">
        <v>773</v>
      </c>
      <c r="Q619" s="118" t="s">
        <v>1422</v>
      </c>
      <c r="R619" s="118" t="s">
        <v>9</v>
      </c>
      <c r="S619" s="118">
        <v>573</v>
      </c>
      <c r="T619" s="118" t="s">
        <v>95</v>
      </c>
      <c r="U619" s="123">
        <v>7</v>
      </c>
      <c r="V619" s="118" t="s">
        <v>9</v>
      </c>
      <c r="W619" s="118" t="s">
        <v>9</v>
      </c>
      <c r="X619" s="118" t="s">
        <v>9</v>
      </c>
      <c r="Y619" s="118" t="s">
        <v>9</v>
      </c>
      <c r="Z619" s="118" t="s">
        <v>9</v>
      </c>
      <c r="AA619" s="118" t="s">
        <v>9</v>
      </c>
      <c r="AB619" s="118" t="s">
        <v>9</v>
      </c>
      <c r="AC619" s="118" t="s">
        <v>1365</v>
      </c>
      <c r="AD619" s="118">
        <v>2011</v>
      </c>
      <c r="AE619" s="118" t="s">
        <v>499</v>
      </c>
      <c r="AF619" s="118" t="s">
        <v>53</v>
      </c>
      <c r="AG619" s="118" t="s">
        <v>257</v>
      </c>
      <c r="AH619" s="118" t="s">
        <v>526</v>
      </c>
      <c r="AI619" s="124" t="str">
        <f t="shared" si="15"/>
        <v>Amairia, C., 2011</v>
      </c>
      <c r="AJ619" s="125"/>
      <c r="AK619" s="145"/>
    </row>
    <row r="620" spans="1:37" s="13" customFormat="1" x14ac:dyDescent="0.3">
      <c r="A620" s="46" t="s">
        <v>6</v>
      </c>
      <c r="B620" s="118">
        <v>0.5</v>
      </c>
      <c r="C620" s="118" t="s">
        <v>9</v>
      </c>
      <c r="D620" s="118" t="s">
        <v>9</v>
      </c>
      <c r="E620" s="118" t="s">
        <v>998</v>
      </c>
      <c r="F620" s="118" t="s">
        <v>1144</v>
      </c>
      <c r="G620" s="118" t="s">
        <v>9</v>
      </c>
      <c r="H620" s="118" t="s">
        <v>9</v>
      </c>
      <c r="I620" s="118" t="s">
        <v>9</v>
      </c>
      <c r="J620" s="118" t="s">
        <v>24</v>
      </c>
      <c r="K620" s="118" t="s">
        <v>56</v>
      </c>
      <c r="L620" s="118" t="s">
        <v>9</v>
      </c>
      <c r="M620" s="118" t="s">
        <v>199</v>
      </c>
      <c r="N620" s="118" t="s">
        <v>9</v>
      </c>
      <c r="O620" s="118" t="s">
        <v>9</v>
      </c>
      <c r="P620" s="118">
        <v>773</v>
      </c>
      <c r="Q620" s="118" t="s">
        <v>1422</v>
      </c>
      <c r="R620" s="118" t="s">
        <v>9</v>
      </c>
      <c r="S620" s="118">
        <v>573</v>
      </c>
      <c r="T620" s="118" t="s">
        <v>95</v>
      </c>
      <c r="U620" s="123">
        <v>25</v>
      </c>
      <c r="V620" s="118" t="s">
        <v>9</v>
      </c>
      <c r="W620" s="118" t="s">
        <v>9</v>
      </c>
      <c r="X620" s="118" t="s">
        <v>9</v>
      </c>
      <c r="Y620" s="118" t="s">
        <v>9</v>
      </c>
      <c r="Z620" s="118" t="s">
        <v>9</v>
      </c>
      <c r="AA620" s="118" t="s">
        <v>9</v>
      </c>
      <c r="AB620" s="118" t="s">
        <v>9</v>
      </c>
      <c r="AC620" s="118" t="s">
        <v>1365</v>
      </c>
      <c r="AD620" s="118">
        <v>2011</v>
      </c>
      <c r="AE620" s="118" t="s">
        <v>499</v>
      </c>
      <c r="AF620" s="118" t="s">
        <v>53</v>
      </c>
      <c r="AG620" s="118" t="s">
        <v>257</v>
      </c>
      <c r="AH620" s="118" t="s">
        <v>526</v>
      </c>
      <c r="AI620" s="124" t="str">
        <f t="shared" si="15"/>
        <v>Amairia, C., 2011</v>
      </c>
      <c r="AJ620" s="125"/>
      <c r="AK620" s="145"/>
    </row>
    <row r="621" spans="1:37" s="13" customFormat="1" x14ac:dyDescent="0.3">
      <c r="A621" s="46" t="s">
        <v>6</v>
      </c>
      <c r="B621" s="118">
        <v>0.5</v>
      </c>
      <c r="C621" s="118" t="s">
        <v>9</v>
      </c>
      <c r="D621" s="118" t="s">
        <v>9</v>
      </c>
      <c r="E621" s="118" t="s">
        <v>998</v>
      </c>
      <c r="F621" s="118" t="s">
        <v>1144</v>
      </c>
      <c r="G621" s="118" t="s">
        <v>9</v>
      </c>
      <c r="H621" s="118" t="s">
        <v>9</v>
      </c>
      <c r="I621" s="118" t="s">
        <v>9</v>
      </c>
      <c r="J621" s="118" t="s">
        <v>28</v>
      </c>
      <c r="K621" s="118" t="s">
        <v>90</v>
      </c>
      <c r="L621" s="118" t="s">
        <v>9</v>
      </c>
      <c r="M621" s="118" t="s">
        <v>199</v>
      </c>
      <c r="N621" s="118" t="s">
        <v>9</v>
      </c>
      <c r="O621" s="118" t="s">
        <v>9</v>
      </c>
      <c r="P621" s="118">
        <v>773</v>
      </c>
      <c r="Q621" s="118" t="s">
        <v>1422</v>
      </c>
      <c r="R621" s="118" t="s">
        <v>9</v>
      </c>
      <c r="S621" s="118">
        <v>573</v>
      </c>
      <c r="T621" s="118" t="s">
        <v>95</v>
      </c>
      <c r="U621" s="123">
        <v>24</v>
      </c>
      <c r="V621" s="118" t="s">
        <v>9</v>
      </c>
      <c r="W621" s="118" t="s">
        <v>9</v>
      </c>
      <c r="X621" s="118" t="s">
        <v>9</v>
      </c>
      <c r="Y621" s="118" t="s">
        <v>9</v>
      </c>
      <c r="Z621" s="118" t="s">
        <v>9</v>
      </c>
      <c r="AA621" s="118" t="s">
        <v>9</v>
      </c>
      <c r="AB621" s="118" t="s">
        <v>9</v>
      </c>
      <c r="AC621" s="118" t="s">
        <v>1365</v>
      </c>
      <c r="AD621" s="118">
        <v>2011</v>
      </c>
      <c r="AE621" s="118" t="s">
        <v>499</v>
      </c>
      <c r="AF621" s="118" t="s">
        <v>53</v>
      </c>
      <c r="AG621" s="118" t="s">
        <v>257</v>
      </c>
      <c r="AH621" s="118" t="s">
        <v>526</v>
      </c>
      <c r="AI621" s="124" t="str">
        <f t="shared" si="15"/>
        <v>Amairia, C., 2011</v>
      </c>
      <c r="AJ621" s="125"/>
      <c r="AK621" s="145"/>
    </row>
    <row r="622" spans="1:37" s="13" customFormat="1" x14ac:dyDescent="0.3">
      <c r="A622" s="118" t="s">
        <v>14</v>
      </c>
      <c r="B622" s="118">
        <v>1</v>
      </c>
      <c r="C622" s="118" t="s">
        <v>9</v>
      </c>
      <c r="D622" s="118" t="s">
        <v>9</v>
      </c>
      <c r="E622" s="118" t="s">
        <v>86</v>
      </c>
      <c r="F622" s="118" t="s">
        <v>1148</v>
      </c>
      <c r="G622" s="118" t="s">
        <v>250</v>
      </c>
      <c r="H622" s="118">
        <v>773</v>
      </c>
      <c r="I622" s="118" t="s">
        <v>9</v>
      </c>
      <c r="J622" s="118" t="s">
        <v>24</v>
      </c>
      <c r="K622" s="118" t="s">
        <v>1451</v>
      </c>
      <c r="L622" s="118" t="s">
        <v>9</v>
      </c>
      <c r="M622" s="118" t="s">
        <v>199</v>
      </c>
      <c r="N622" s="127">
        <v>6</v>
      </c>
      <c r="O622" s="118">
        <v>3</v>
      </c>
      <c r="P622" s="118">
        <v>773</v>
      </c>
      <c r="Q622" s="118" t="s">
        <v>9</v>
      </c>
      <c r="R622" s="118" t="s">
        <v>9</v>
      </c>
      <c r="S622" s="118" t="s">
        <v>9</v>
      </c>
      <c r="T622" s="118" t="s">
        <v>29</v>
      </c>
      <c r="U622" s="123">
        <v>56</v>
      </c>
      <c r="V622" s="118" t="s">
        <v>9</v>
      </c>
      <c r="W622" s="118" t="s">
        <v>9</v>
      </c>
      <c r="X622" s="118" t="s">
        <v>9</v>
      </c>
      <c r="Y622" s="118" t="s">
        <v>9</v>
      </c>
      <c r="Z622" s="118" t="s">
        <v>9</v>
      </c>
      <c r="AA622" s="118">
        <v>20</v>
      </c>
      <c r="AB622" s="118" t="s">
        <v>9</v>
      </c>
      <c r="AC622" s="118" t="s">
        <v>1146</v>
      </c>
      <c r="AD622" s="118">
        <v>2011</v>
      </c>
      <c r="AE622" s="118" t="s">
        <v>1813</v>
      </c>
      <c r="AF622" s="118" t="s">
        <v>1145</v>
      </c>
      <c r="AG622" s="118" t="s">
        <v>249</v>
      </c>
      <c r="AH622" s="118" t="s">
        <v>62</v>
      </c>
      <c r="AI622" s="124" t="str">
        <f t="shared" si="15"/>
        <v>Ledesma, C., 2011</v>
      </c>
      <c r="AJ622" s="125"/>
      <c r="AK622" s="145" t="s">
        <v>838</v>
      </c>
    </row>
    <row r="623" spans="1:37" s="13" customFormat="1" x14ac:dyDescent="0.3">
      <c r="A623" s="118" t="s">
        <v>14</v>
      </c>
      <c r="B623" s="118">
        <v>1</v>
      </c>
      <c r="C623" s="118" t="s">
        <v>9</v>
      </c>
      <c r="D623" s="118" t="s">
        <v>9</v>
      </c>
      <c r="E623" s="46" t="s">
        <v>15</v>
      </c>
      <c r="F623" s="118" t="s">
        <v>1149</v>
      </c>
      <c r="G623" s="118" t="s">
        <v>250</v>
      </c>
      <c r="H623" s="118">
        <v>773</v>
      </c>
      <c r="I623" s="118" t="s">
        <v>9</v>
      </c>
      <c r="J623" s="118" t="s">
        <v>24</v>
      </c>
      <c r="K623" s="118" t="s">
        <v>1451</v>
      </c>
      <c r="L623" s="118" t="s">
        <v>9</v>
      </c>
      <c r="M623" s="118" t="s">
        <v>199</v>
      </c>
      <c r="N623" s="127">
        <v>6.1</v>
      </c>
      <c r="O623" s="118">
        <v>3</v>
      </c>
      <c r="P623" s="118">
        <v>773</v>
      </c>
      <c r="Q623" s="118" t="s">
        <v>9</v>
      </c>
      <c r="R623" s="118" t="s">
        <v>9</v>
      </c>
      <c r="S623" s="118" t="s">
        <v>9</v>
      </c>
      <c r="T623" s="118" t="s">
        <v>29</v>
      </c>
      <c r="U623" s="123">
        <v>20</v>
      </c>
      <c r="V623" s="118" t="s">
        <v>9</v>
      </c>
      <c r="W623" s="118" t="s">
        <v>9</v>
      </c>
      <c r="X623" s="118" t="s">
        <v>9</v>
      </c>
      <c r="Y623" s="118" t="s">
        <v>9</v>
      </c>
      <c r="Z623" s="118" t="s">
        <v>9</v>
      </c>
      <c r="AA623" s="118">
        <v>55</v>
      </c>
      <c r="AB623" s="118" t="s">
        <v>9</v>
      </c>
      <c r="AC623" s="118" t="s">
        <v>1146</v>
      </c>
      <c r="AD623" s="118">
        <v>2011</v>
      </c>
      <c r="AE623" s="118" t="s">
        <v>1813</v>
      </c>
      <c r="AF623" s="118" t="s">
        <v>1145</v>
      </c>
      <c r="AG623" s="118" t="s">
        <v>249</v>
      </c>
      <c r="AH623" s="118" t="s">
        <v>62</v>
      </c>
      <c r="AI623" s="124" t="str">
        <f t="shared" si="15"/>
        <v>Ledesma, C., 2011</v>
      </c>
      <c r="AJ623" s="125"/>
      <c r="AK623" s="145" t="s">
        <v>817</v>
      </c>
    </row>
    <row r="624" spans="1:37" s="13" customFormat="1" x14ac:dyDescent="0.3">
      <c r="A624" s="118" t="s">
        <v>14</v>
      </c>
      <c r="B624" s="118">
        <v>1</v>
      </c>
      <c r="C624" s="118" t="s">
        <v>9</v>
      </c>
      <c r="D624" s="118" t="s">
        <v>9</v>
      </c>
      <c r="E624" s="118" t="s">
        <v>582</v>
      </c>
      <c r="F624" s="118" t="s">
        <v>1147</v>
      </c>
      <c r="G624" s="118" t="s">
        <v>250</v>
      </c>
      <c r="H624" s="118">
        <v>773</v>
      </c>
      <c r="I624" s="118" t="s">
        <v>9</v>
      </c>
      <c r="J624" s="118" t="s">
        <v>24</v>
      </c>
      <c r="K624" s="118" t="s">
        <v>1451</v>
      </c>
      <c r="L624" s="118" t="s">
        <v>9</v>
      </c>
      <c r="M624" s="118" t="s">
        <v>199</v>
      </c>
      <c r="N624" s="118" t="s">
        <v>9</v>
      </c>
      <c r="O624" s="118">
        <v>3</v>
      </c>
      <c r="P624" s="118">
        <v>773</v>
      </c>
      <c r="Q624" s="118" t="s">
        <v>9</v>
      </c>
      <c r="R624" s="118" t="s">
        <v>9</v>
      </c>
      <c r="S624" s="118" t="s">
        <v>9</v>
      </c>
      <c r="T624" s="118" t="s">
        <v>29</v>
      </c>
      <c r="U624" s="123">
        <v>56</v>
      </c>
      <c r="V624" s="118" t="s">
        <v>9</v>
      </c>
      <c r="W624" s="118" t="s">
        <v>9</v>
      </c>
      <c r="X624" s="118" t="s">
        <v>9</v>
      </c>
      <c r="Y624" s="118" t="s">
        <v>9</v>
      </c>
      <c r="Z624" s="118" t="s">
        <v>9</v>
      </c>
      <c r="AA624" s="118">
        <v>20</v>
      </c>
      <c r="AB624" s="118" t="s">
        <v>9</v>
      </c>
      <c r="AC624" s="118" t="s">
        <v>1146</v>
      </c>
      <c r="AD624" s="118">
        <v>2011</v>
      </c>
      <c r="AE624" s="118" t="s">
        <v>1813</v>
      </c>
      <c r="AF624" s="118" t="s">
        <v>1145</v>
      </c>
      <c r="AG624" s="118" t="s">
        <v>249</v>
      </c>
      <c r="AH624" s="118" t="s">
        <v>62</v>
      </c>
      <c r="AI624" s="124" t="str">
        <f t="shared" si="15"/>
        <v>Ledesma, C., 2011</v>
      </c>
      <c r="AJ624" s="125"/>
      <c r="AK624" s="145"/>
    </row>
    <row r="625" spans="1:37" s="13" customFormat="1" x14ac:dyDescent="0.3">
      <c r="A625" s="118" t="s">
        <v>14</v>
      </c>
      <c r="B625" s="118">
        <v>1</v>
      </c>
      <c r="C625" s="118" t="s">
        <v>9</v>
      </c>
      <c r="D625" s="118" t="s">
        <v>9</v>
      </c>
      <c r="E625" s="118" t="s">
        <v>253</v>
      </c>
      <c r="F625" s="118" t="s">
        <v>1150</v>
      </c>
      <c r="G625" s="118" t="s">
        <v>250</v>
      </c>
      <c r="H625" s="118">
        <v>673</v>
      </c>
      <c r="I625" s="118" t="s">
        <v>9</v>
      </c>
      <c r="J625" s="118" t="s">
        <v>24</v>
      </c>
      <c r="K625" s="118" t="s">
        <v>1451</v>
      </c>
      <c r="L625" s="118" t="s">
        <v>9</v>
      </c>
      <c r="M625" s="118" t="s">
        <v>199</v>
      </c>
      <c r="N625" s="127">
        <v>4.4000000000000004</v>
      </c>
      <c r="O625" s="118">
        <v>3</v>
      </c>
      <c r="P625" s="118">
        <v>773</v>
      </c>
      <c r="Q625" s="118" t="s">
        <v>9</v>
      </c>
      <c r="R625" s="118" t="s">
        <v>9</v>
      </c>
      <c r="S625" s="118" t="s">
        <v>9</v>
      </c>
      <c r="T625" s="118" t="s">
        <v>29</v>
      </c>
      <c r="U625" s="123">
        <v>25</v>
      </c>
      <c r="V625" s="118" t="s">
        <v>9</v>
      </c>
      <c r="W625" s="118" t="s">
        <v>9</v>
      </c>
      <c r="X625" s="118" t="s">
        <v>9</v>
      </c>
      <c r="Y625" s="118" t="s">
        <v>9</v>
      </c>
      <c r="Z625" s="118" t="s">
        <v>9</v>
      </c>
      <c r="AA625" s="118">
        <v>45</v>
      </c>
      <c r="AB625" s="118" t="s">
        <v>9</v>
      </c>
      <c r="AC625" s="118" t="s">
        <v>1146</v>
      </c>
      <c r="AD625" s="118">
        <v>2011</v>
      </c>
      <c r="AE625" s="118" t="s">
        <v>1813</v>
      </c>
      <c r="AF625" s="118" t="s">
        <v>1145</v>
      </c>
      <c r="AG625" s="118" t="s">
        <v>249</v>
      </c>
      <c r="AH625" s="118" t="s">
        <v>62</v>
      </c>
      <c r="AI625" s="124" t="str">
        <f t="shared" si="15"/>
        <v>Ledesma, C., 2011</v>
      </c>
      <c r="AJ625" s="125"/>
      <c r="AK625" s="145" t="s">
        <v>1157</v>
      </c>
    </row>
    <row r="626" spans="1:37" s="13" customFormat="1" x14ac:dyDescent="0.3">
      <c r="A626" s="118" t="s">
        <v>14</v>
      </c>
      <c r="B626" s="118">
        <v>1</v>
      </c>
      <c r="C626" s="118" t="s">
        <v>9</v>
      </c>
      <c r="D626" s="118" t="s">
        <v>9</v>
      </c>
      <c r="E626" s="118" t="s">
        <v>252</v>
      </c>
      <c r="F626" s="118" t="s">
        <v>1151</v>
      </c>
      <c r="G626" s="118" t="s">
        <v>250</v>
      </c>
      <c r="H626" s="118">
        <v>823</v>
      </c>
      <c r="I626" s="118" t="s">
        <v>9</v>
      </c>
      <c r="J626" s="118" t="s">
        <v>24</v>
      </c>
      <c r="K626" s="118" t="s">
        <v>1451</v>
      </c>
      <c r="L626" s="118" t="s">
        <v>9</v>
      </c>
      <c r="M626" s="118" t="s">
        <v>199</v>
      </c>
      <c r="N626" s="127">
        <v>4.3</v>
      </c>
      <c r="O626" s="118">
        <v>3</v>
      </c>
      <c r="P626" s="118">
        <v>773</v>
      </c>
      <c r="Q626" s="118" t="s">
        <v>9</v>
      </c>
      <c r="R626" s="118" t="s">
        <v>9</v>
      </c>
      <c r="S626" s="118" t="s">
        <v>9</v>
      </c>
      <c r="T626" s="118" t="s">
        <v>29</v>
      </c>
      <c r="U626" s="123">
        <v>22</v>
      </c>
      <c r="V626" s="118" t="s">
        <v>9</v>
      </c>
      <c r="W626" s="118" t="s">
        <v>9</v>
      </c>
      <c r="X626" s="118" t="s">
        <v>9</v>
      </c>
      <c r="Y626" s="118" t="s">
        <v>9</v>
      </c>
      <c r="Z626" s="118" t="s">
        <v>9</v>
      </c>
      <c r="AA626" s="118">
        <v>50</v>
      </c>
      <c r="AB626" s="118" t="s">
        <v>9</v>
      </c>
      <c r="AC626" s="118" t="s">
        <v>1146</v>
      </c>
      <c r="AD626" s="118">
        <v>2011</v>
      </c>
      <c r="AE626" s="118" t="s">
        <v>1813</v>
      </c>
      <c r="AF626" s="118" t="s">
        <v>1145</v>
      </c>
      <c r="AG626" s="118" t="s">
        <v>249</v>
      </c>
      <c r="AH626" s="118" t="s">
        <v>62</v>
      </c>
      <c r="AI626" s="124" t="str">
        <f t="shared" si="15"/>
        <v>Ledesma, C., 2011</v>
      </c>
      <c r="AJ626" s="125"/>
      <c r="AK626" s="145" t="s">
        <v>1155</v>
      </c>
    </row>
    <row r="627" spans="1:37" s="13" customFormat="1" x14ac:dyDescent="0.3">
      <c r="A627" s="118" t="s">
        <v>14</v>
      </c>
      <c r="B627" s="118">
        <v>1</v>
      </c>
      <c r="C627" s="118" t="s">
        <v>9</v>
      </c>
      <c r="D627" s="118" t="s">
        <v>9</v>
      </c>
      <c r="E627" s="118" t="s">
        <v>1414</v>
      </c>
      <c r="F627" s="118" t="s">
        <v>1152</v>
      </c>
      <c r="G627" s="118" t="s">
        <v>250</v>
      </c>
      <c r="H627" s="118">
        <v>723</v>
      </c>
      <c r="I627" s="118" t="s">
        <v>9</v>
      </c>
      <c r="J627" s="118" t="s">
        <v>24</v>
      </c>
      <c r="K627" s="118" t="s">
        <v>1451</v>
      </c>
      <c r="L627" s="118" t="s">
        <v>9</v>
      </c>
      <c r="M627" s="118" t="s">
        <v>199</v>
      </c>
      <c r="N627" s="127">
        <v>8.5</v>
      </c>
      <c r="O627" s="118">
        <v>3</v>
      </c>
      <c r="P627" s="118">
        <v>773</v>
      </c>
      <c r="Q627" s="118" t="s">
        <v>9</v>
      </c>
      <c r="R627" s="118" t="s">
        <v>9</v>
      </c>
      <c r="S627" s="118" t="s">
        <v>9</v>
      </c>
      <c r="T627" s="118" t="s">
        <v>29</v>
      </c>
      <c r="U627" s="123">
        <v>17</v>
      </c>
      <c r="V627" s="118" t="s">
        <v>9</v>
      </c>
      <c r="W627" s="118" t="s">
        <v>9</v>
      </c>
      <c r="X627" s="118" t="s">
        <v>9</v>
      </c>
      <c r="Y627" s="118" t="s">
        <v>9</v>
      </c>
      <c r="Z627" s="118" t="s">
        <v>9</v>
      </c>
      <c r="AA627" s="118">
        <v>65</v>
      </c>
      <c r="AB627" s="118">
        <v>15</v>
      </c>
      <c r="AC627" s="118" t="s">
        <v>1146</v>
      </c>
      <c r="AD627" s="118">
        <v>2011</v>
      </c>
      <c r="AE627" s="118" t="s">
        <v>1813</v>
      </c>
      <c r="AF627" s="118" t="s">
        <v>1145</v>
      </c>
      <c r="AG627" s="118" t="s">
        <v>249</v>
      </c>
      <c r="AH627" s="118" t="s">
        <v>62</v>
      </c>
      <c r="AI627" s="124" t="str">
        <f t="shared" si="15"/>
        <v>Ledesma, C., 2011</v>
      </c>
      <c r="AJ627" s="125"/>
      <c r="AK627" s="145" t="s">
        <v>827</v>
      </c>
    </row>
    <row r="628" spans="1:37" s="13" customFormat="1" x14ac:dyDescent="0.3">
      <c r="A628" s="118" t="s">
        <v>14</v>
      </c>
      <c r="B628" s="118">
        <v>1</v>
      </c>
      <c r="C628" s="118" t="s">
        <v>9</v>
      </c>
      <c r="D628" s="118" t="s">
        <v>9</v>
      </c>
      <c r="E628" s="118" t="s">
        <v>251</v>
      </c>
      <c r="F628" s="118" t="s">
        <v>1153</v>
      </c>
      <c r="G628" s="118" t="s">
        <v>250</v>
      </c>
      <c r="H628" s="118">
        <v>1023</v>
      </c>
      <c r="I628" s="118" t="s">
        <v>9</v>
      </c>
      <c r="J628" s="118" t="s">
        <v>24</v>
      </c>
      <c r="K628" s="118" t="s">
        <v>1451</v>
      </c>
      <c r="L628" s="118" t="s">
        <v>9</v>
      </c>
      <c r="M628" s="118" t="s">
        <v>199</v>
      </c>
      <c r="N628" s="127">
        <v>1.5</v>
      </c>
      <c r="O628" s="118">
        <v>3</v>
      </c>
      <c r="P628" s="118">
        <v>773</v>
      </c>
      <c r="Q628" s="118" t="s">
        <v>9</v>
      </c>
      <c r="R628" s="118" t="s">
        <v>9</v>
      </c>
      <c r="S628" s="118" t="s">
        <v>9</v>
      </c>
      <c r="T628" s="118" t="s">
        <v>29</v>
      </c>
      <c r="U628" s="123">
        <v>10</v>
      </c>
      <c r="V628" s="118" t="s">
        <v>9</v>
      </c>
      <c r="W628" s="118" t="s">
        <v>9</v>
      </c>
      <c r="X628" s="118" t="s">
        <v>9</v>
      </c>
      <c r="Y628" s="118" t="s">
        <v>9</v>
      </c>
      <c r="Z628" s="118" t="s">
        <v>9</v>
      </c>
      <c r="AA628" s="118">
        <v>115</v>
      </c>
      <c r="AB628" s="118">
        <v>5</v>
      </c>
      <c r="AC628" s="118" t="s">
        <v>1146</v>
      </c>
      <c r="AD628" s="118">
        <v>2011</v>
      </c>
      <c r="AE628" s="118" t="s">
        <v>1813</v>
      </c>
      <c r="AF628" s="118" t="s">
        <v>1145</v>
      </c>
      <c r="AG628" s="118" t="s">
        <v>249</v>
      </c>
      <c r="AH628" s="118" t="s">
        <v>62</v>
      </c>
      <c r="AI628" s="124" t="str">
        <f t="shared" si="15"/>
        <v>Ledesma, C., 2011</v>
      </c>
      <c r="AJ628" s="125"/>
      <c r="AK628" s="145" t="s">
        <v>1156</v>
      </c>
    </row>
    <row r="629" spans="1:37" s="13" customFormat="1" x14ac:dyDescent="0.3">
      <c r="A629" s="118" t="s">
        <v>14</v>
      </c>
      <c r="B629" s="118">
        <v>1</v>
      </c>
      <c r="C629" s="118" t="s">
        <v>9</v>
      </c>
      <c r="D629" s="118" t="s">
        <v>9</v>
      </c>
      <c r="E629" s="118" t="s">
        <v>1013</v>
      </c>
      <c r="F629" s="118" t="s">
        <v>1154</v>
      </c>
      <c r="G629" s="118" t="s">
        <v>250</v>
      </c>
      <c r="H629" s="118">
        <v>1023</v>
      </c>
      <c r="I629" s="118" t="s">
        <v>9</v>
      </c>
      <c r="J629" s="118" t="s">
        <v>24</v>
      </c>
      <c r="K629" s="118" t="s">
        <v>1451</v>
      </c>
      <c r="L629" s="118" t="s">
        <v>9</v>
      </c>
      <c r="M629" s="118" t="s">
        <v>199</v>
      </c>
      <c r="N629" s="118" t="s">
        <v>9</v>
      </c>
      <c r="O629" s="118">
        <v>3</v>
      </c>
      <c r="P629" s="118">
        <v>773</v>
      </c>
      <c r="Q629" s="118" t="s">
        <v>9</v>
      </c>
      <c r="R629" s="118" t="s">
        <v>9</v>
      </c>
      <c r="S629" s="118" t="s">
        <v>9</v>
      </c>
      <c r="T629" s="118" t="s">
        <v>29</v>
      </c>
      <c r="U629" s="123">
        <v>16</v>
      </c>
      <c r="V629" s="118" t="s">
        <v>9</v>
      </c>
      <c r="W629" s="118" t="s">
        <v>9</v>
      </c>
      <c r="X629" s="118" t="s">
        <v>9</v>
      </c>
      <c r="Y629" s="118" t="s">
        <v>9</v>
      </c>
      <c r="Z629" s="118" t="s">
        <v>9</v>
      </c>
      <c r="AA629" s="118">
        <v>70</v>
      </c>
      <c r="AB629" s="118" t="s">
        <v>9</v>
      </c>
      <c r="AC629" s="118" t="s">
        <v>1146</v>
      </c>
      <c r="AD629" s="118">
        <v>2011</v>
      </c>
      <c r="AE629" s="118" t="s">
        <v>1813</v>
      </c>
      <c r="AF629" s="118" t="s">
        <v>1145</v>
      </c>
      <c r="AG629" s="118" t="s">
        <v>249</v>
      </c>
      <c r="AH629" s="118" t="s">
        <v>62</v>
      </c>
      <c r="AI629" s="124" t="str">
        <f t="shared" si="15"/>
        <v>Ledesma, C., 2011</v>
      </c>
      <c r="AJ629" s="125"/>
      <c r="AK629" s="145"/>
    </row>
    <row r="630" spans="1:37" s="111" customFormat="1" x14ac:dyDescent="0.3">
      <c r="A630" s="145" t="s">
        <v>1954</v>
      </c>
      <c r="B630" s="145">
        <v>32</v>
      </c>
      <c r="C630" s="145" t="s">
        <v>9</v>
      </c>
      <c r="D630" s="145" t="s">
        <v>9</v>
      </c>
      <c r="E630" s="145" t="s">
        <v>63</v>
      </c>
      <c r="F630" s="145" t="s">
        <v>1159</v>
      </c>
      <c r="G630" s="145" t="s">
        <v>9</v>
      </c>
      <c r="H630" s="145" t="s">
        <v>9</v>
      </c>
      <c r="I630" s="145" t="s">
        <v>9</v>
      </c>
      <c r="J630" s="145" t="s">
        <v>10</v>
      </c>
      <c r="K630" s="120" t="s">
        <v>16</v>
      </c>
      <c r="L630" s="145" t="s">
        <v>9</v>
      </c>
      <c r="M630" s="145" t="s">
        <v>199</v>
      </c>
      <c r="N630" s="145" t="s">
        <v>9</v>
      </c>
      <c r="O630" s="145" t="s">
        <v>9</v>
      </c>
      <c r="P630" s="145" t="s">
        <v>9</v>
      </c>
      <c r="Q630" s="145" t="s">
        <v>1427</v>
      </c>
      <c r="R630" s="145" t="s">
        <v>9</v>
      </c>
      <c r="S630" s="145">
        <v>298</v>
      </c>
      <c r="T630" s="145" t="s">
        <v>29</v>
      </c>
      <c r="U630" s="157" t="s">
        <v>9</v>
      </c>
      <c r="V630" s="145" t="s">
        <v>9</v>
      </c>
      <c r="W630" s="145" t="s">
        <v>9</v>
      </c>
      <c r="X630" s="145" t="s">
        <v>9</v>
      </c>
      <c r="Y630" s="145" t="s">
        <v>9</v>
      </c>
      <c r="Z630" s="145" t="s">
        <v>9</v>
      </c>
      <c r="AA630" s="145">
        <v>32</v>
      </c>
      <c r="AB630" s="145" t="s">
        <v>9</v>
      </c>
      <c r="AC630" s="145" t="s">
        <v>1394</v>
      </c>
      <c r="AD630" s="145">
        <v>2011</v>
      </c>
      <c r="AE630" s="145" t="s">
        <v>1814</v>
      </c>
      <c r="AF630" s="145" t="s">
        <v>11</v>
      </c>
      <c r="AG630" s="145" t="s">
        <v>247</v>
      </c>
      <c r="AH630" s="145" t="s">
        <v>242</v>
      </c>
      <c r="AI630" s="158" t="str">
        <f t="shared" si="15"/>
        <v>Yang, J., 2011</v>
      </c>
      <c r="AJ630" s="145" t="s">
        <v>1431</v>
      </c>
      <c r="AK630" s="145"/>
    </row>
    <row r="631" spans="1:37" s="111" customFormat="1" x14ac:dyDescent="0.3">
      <c r="A631" s="145" t="s">
        <v>1954</v>
      </c>
      <c r="B631" s="145">
        <v>18</v>
      </c>
      <c r="C631" s="145" t="s">
        <v>9</v>
      </c>
      <c r="D631" s="145" t="s">
        <v>9</v>
      </c>
      <c r="E631" s="145" t="s">
        <v>63</v>
      </c>
      <c r="F631" s="145" t="s">
        <v>1159</v>
      </c>
      <c r="G631" s="145" t="s">
        <v>9</v>
      </c>
      <c r="H631" s="145" t="s">
        <v>9</v>
      </c>
      <c r="I631" s="145" t="s">
        <v>9</v>
      </c>
      <c r="J631" s="145" t="s">
        <v>10</v>
      </c>
      <c r="K631" s="120" t="s">
        <v>16</v>
      </c>
      <c r="L631" s="145" t="s">
        <v>9</v>
      </c>
      <c r="M631" s="145" t="s">
        <v>199</v>
      </c>
      <c r="N631" s="145" t="s">
        <v>9</v>
      </c>
      <c r="O631" s="145" t="s">
        <v>9</v>
      </c>
      <c r="P631" s="145" t="s">
        <v>9</v>
      </c>
      <c r="Q631" s="145" t="s">
        <v>1427</v>
      </c>
      <c r="R631" s="145" t="s">
        <v>9</v>
      </c>
      <c r="S631" s="145">
        <v>298</v>
      </c>
      <c r="T631" s="145" t="s">
        <v>29</v>
      </c>
      <c r="U631" s="157" t="s">
        <v>9</v>
      </c>
      <c r="V631" s="145" t="s">
        <v>9</v>
      </c>
      <c r="W631" s="145" t="s">
        <v>9</v>
      </c>
      <c r="X631" s="145" t="s">
        <v>9</v>
      </c>
      <c r="Y631" s="145" t="s">
        <v>9</v>
      </c>
      <c r="Z631" s="145" t="s">
        <v>9</v>
      </c>
      <c r="AA631" s="145">
        <v>22</v>
      </c>
      <c r="AB631" s="145" t="s">
        <v>9</v>
      </c>
      <c r="AC631" s="145" t="s">
        <v>1394</v>
      </c>
      <c r="AD631" s="145">
        <v>2011</v>
      </c>
      <c r="AE631" s="145" t="s">
        <v>1814</v>
      </c>
      <c r="AF631" s="145" t="s">
        <v>11</v>
      </c>
      <c r="AG631" s="145" t="s">
        <v>247</v>
      </c>
      <c r="AH631" s="145" t="s">
        <v>242</v>
      </c>
      <c r="AI631" s="158" t="str">
        <f t="shared" si="15"/>
        <v>Yang, J., 2011</v>
      </c>
      <c r="AJ631" s="145" t="s">
        <v>1431</v>
      </c>
      <c r="AK631" s="145"/>
    </row>
    <row r="632" spans="1:37" s="111" customFormat="1" x14ac:dyDescent="0.3">
      <c r="A632" s="145" t="s">
        <v>1954</v>
      </c>
      <c r="B632" s="145">
        <v>25</v>
      </c>
      <c r="C632" s="145" t="s">
        <v>9</v>
      </c>
      <c r="D632" s="145" t="s">
        <v>9</v>
      </c>
      <c r="E632" s="145" t="s">
        <v>63</v>
      </c>
      <c r="F632" s="145" t="s">
        <v>1159</v>
      </c>
      <c r="G632" s="145" t="s">
        <v>9</v>
      </c>
      <c r="H632" s="145" t="s">
        <v>9</v>
      </c>
      <c r="I632" s="145" t="s">
        <v>9</v>
      </c>
      <c r="J632" s="145" t="s">
        <v>10</v>
      </c>
      <c r="K632" s="120" t="s">
        <v>16</v>
      </c>
      <c r="L632" s="145" t="s">
        <v>9</v>
      </c>
      <c r="M632" s="145" t="s">
        <v>199</v>
      </c>
      <c r="N632" s="145" t="s">
        <v>9</v>
      </c>
      <c r="O632" s="145" t="s">
        <v>9</v>
      </c>
      <c r="P632" s="145" t="s">
        <v>9</v>
      </c>
      <c r="Q632" s="145" t="s">
        <v>1427</v>
      </c>
      <c r="R632" s="145" t="s">
        <v>9</v>
      </c>
      <c r="S632" s="145">
        <v>298</v>
      </c>
      <c r="T632" s="145" t="s">
        <v>29</v>
      </c>
      <c r="U632" s="157" t="s">
        <v>9</v>
      </c>
      <c r="V632" s="145" t="s">
        <v>9</v>
      </c>
      <c r="W632" s="145" t="s">
        <v>9</v>
      </c>
      <c r="X632" s="145" t="s">
        <v>9</v>
      </c>
      <c r="Y632" s="145" t="s">
        <v>9</v>
      </c>
      <c r="Z632" s="145" t="s">
        <v>9</v>
      </c>
      <c r="AA632" s="145">
        <v>30</v>
      </c>
      <c r="AB632" s="145" t="s">
        <v>9</v>
      </c>
      <c r="AC632" s="145" t="s">
        <v>1394</v>
      </c>
      <c r="AD632" s="145">
        <v>2011</v>
      </c>
      <c r="AE632" s="145" t="s">
        <v>1814</v>
      </c>
      <c r="AF632" s="145" t="s">
        <v>11</v>
      </c>
      <c r="AG632" s="145" t="s">
        <v>247</v>
      </c>
      <c r="AH632" s="145" t="s">
        <v>242</v>
      </c>
      <c r="AI632" s="158" t="str">
        <f t="shared" si="15"/>
        <v>Yang, J., 2011</v>
      </c>
      <c r="AJ632" s="145" t="s">
        <v>1431</v>
      </c>
      <c r="AK632" s="145"/>
    </row>
    <row r="633" spans="1:37" s="111" customFormat="1" x14ac:dyDescent="0.3">
      <c r="A633" s="145" t="s">
        <v>1954</v>
      </c>
      <c r="B633" s="145">
        <v>40</v>
      </c>
      <c r="C633" s="145" t="s">
        <v>9</v>
      </c>
      <c r="D633" s="145" t="s">
        <v>9</v>
      </c>
      <c r="E633" s="145" t="s">
        <v>63</v>
      </c>
      <c r="F633" s="145" t="s">
        <v>1159</v>
      </c>
      <c r="G633" s="145" t="s">
        <v>9</v>
      </c>
      <c r="H633" s="145" t="s">
        <v>9</v>
      </c>
      <c r="I633" s="145" t="s">
        <v>9</v>
      </c>
      <c r="J633" s="145" t="s">
        <v>10</v>
      </c>
      <c r="K633" s="120" t="s">
        <v>16</v>
      </c>
      <c r="L633" s="145" t="s">
        <v>9</v>
      </c>
      <c r="M633" s="145" t="s">
        <v>199</v>
      </c>
      <c r="N633" s="145" t="s">
        <v>9</v>
      </c>
      <c r="O633" s="145" t="s">
        <v>9</v>
      </c>
      <c r="P633" s="145" t="s">
        <v>9</v>
      </c>
      <c r="Q633" s="145" t="s">
        <v>1427</v>
      </c>
      <c r="R633" s="145" t="s">
        <v>9</v>
      </c>
      <c r="S633" s="145">
        <v>298</v>
      </c>
      <c r="T633" s="145" t="s">
        <v>29</v>
      </c>
      <c r="U633" s="157" t="s">
        <v>9</v>
      </c>
      <c r="V633" s="145" t="s">
        <v>9</v>
      </c>
      <c r="W633" s="145" t="s">
        <v>9</v>
      </c>
      <c r="X633" s="145" t="s">
        <v>9</v>
      </c>
      <c r="Y633" s="145" t="s">
        <v>9</v>
      </c>
      <c r="Z633" s="145" t="s">
        <v>9</v>
      </c>
      <c r="AA633" s="145">
        <v>100</v>
      </c>
      <c r="AB633" s="145" t="s">
        <v>9</v>
      </c>
      <c r="AC633" s="145" t="s">
        <v>1394</v>
      </c>
      <c r="AD633" s="145">
        <v>2011</v>
      </c>
      <c r="AE633" s="145" t="s">
        <v>1814</v>
      </c>
      <c r="AF633" s="145" t="s">
        <v>11</v>
      </c>
      <c r="AG633" s="145" t="s">
        <v>247</v>
      </c>
      <c r="AH633" s="145" t="s">
        <v>242</v>
      </c>
      <c r="AI633" s="158" t="str">
        <f t="shared" si="15"/>
        <v>Yang, J., 2011</v>
      </c>
      <c r="AJ633" s="145" t="s">
        <v>1431</v>
      </c>
      <c r="AK633" s="145"/>
    </row>
    <row r="634" spans="1:37" s="111" customFormat="1" x14ac:dyDescent="0.3">
      <c r="A634" s="145" t="s">
        <v>1954</v>
      </c>
      <c r="B634" s="145">
        <v>50</v>
      </c>
      <c r="C634" s="145" t="s">
        <v>9</v>
      </c>
      <c r="D634" s="145" t="s">
        <v>9</v>
      </c>
      <c r="E634" s="145" t="s">
        <v>63</v>
      </c>
      <c r="F634" s="145" t="s">
        <v>1159</v>
      </c>
      <c r="G634" s="145" t="s">
        <v>9</v>
      </c>
      <c r="H634" s="145" t="s">
        <v>9</v>
      </c>
      <c r="I634" s="145" t="s">
        <v>9</v>
      </c>
      <c r="J634" s="145" t="s">
        <v>10</v>
      </c>
      <c r="K634" s="120" t="s">
        <v>16</v>
      </c>
      <c r="L634" s="145" t="s">
        <v>9</v>
      </c>
      <c r="M634" s="145" t="s">
        <v>199</v>
      </c>
      <c r="N634" s="145" t="s">
        <v>9</v>
      </c>
      <c r="O634" s="145" t="s">
        <v>9</v>
      </c>
      <c r="P634" s="145" t="s">
        <v>9</v>
      </c>
      <c r="Q634" s="145" t="s">
        <v>1427</v>
      </c>
      <c r="R634" s="145" t="s">
        <v>9</v>
      </c>
      <c r="S634" s="145">
        <v>298</v>
      </c>
      <c r="T634" s="145" t="s">
        <v>29</v>
      </c>
      <c r="U634" s="157" t="s">
        <v>9</v>
      </c>
      <c r="V634" s="145" t="s">
        <v>9</v>
      </c>
      <c r="W634" s="145" t="s">
        <v>9</v>
      </c>
      <c r="X634" s="145" t="s">
        <v>9</v>
      </c>
      <c r="Y634" s="145" t="s">
        <v>9</v>
      </c>
      <c r="Z634" s="145" t="s">
        <v>9</v>
      </c>
      <c r="AA634" s="145">
        <v>120</v>
      </c>
      <c r="AB634" s="145" t="s">
        <v>9</v>
      </c>
      <c r="AC634" s="145" t="s">
        <v>1394</v>
      </c>
      <c r="AD634" s="145">
        <v>2011</v>
      </c>
      <c r="AE634" s="145" t="s">
        <v>1814</v>
      </c>
      <c r="AF634" s="145" t="s">
        <v>11</v>
      </c>
      <c r="AG634" s="145" t="s">
        <v>247</v>
      </c>
      <c r="AH634" s="145" t="s">
        <v>242</v>
      </c>
      <c r="AI634" s="158" t="str">
        <f t="shared" si="15"/>
        <v>Yang, J., 2011</v>
      </c>
      <c r="AJ634" s="145" t="s">
        <v>1431</v>
      </c>
      <c r="AK634" s="145"/>
    </row>
    <row r="635" spans="1:37" s="13" customFormat="1" x14ac:dyDescent="0.3">
      <c r="A635" s="118" t="s">
        <v>88</v>
      </c>
      <c r="B635" s="118">
        <v>10</v>
      </c>
      <c r="C635" s="118" t="s">
        <v>9</v>
      </c>
      <c r="D635" s="118" t="s">
        <v>9</v>
      </c>
      <c r="E635" s="118" t="s">
        <v>37</v>
      </c>
      <c r="F635" s="118" t="s">
        <v>9</v>
      </c>
      <c r="G635" s="118" t="s">
        <v>246</v>
      </c>
      <c r="H635" s="118" t="s">
        <v>9</v>
      </c>
      <c r="I635" s="118" t="s">
        <v>9</v>
      </c>
      <c r="J635" s="118" t="s">
        <v>245</v>
      </c>
      <c r="K635" s="118" t="s">
        <v>56</v>
      </c>
      <c r="L635" s="151">
        <v>9</v>
      </c>
      <c r="M635" s="118" t="s">
        <v>89</v>
      </c>
      <c r="N635" s="118" t="s">
        <v>9</v>
      </c>
      <c r="O635" s="118" t="s">
        <v>9</v>
      </c>
      <c r="P635" s="118" t="s">
        <v>9</v>
      </c>
      <c r="Q635" s="118" t="s">
        <v>1423</v>
      </c>
      <c r="R635" s="118">
        <v>12</v>
      </c>
      <c r="S635" s="118">
        <v>298</v>
      </c>
      <c r="T635" s="118" t="s">
        <v>29</v>
      </c>
      <c r="U635" s="123" t="s">
        <v>9</v>
      </c>
      <c r="V635" s="118" t="s">
        <v>9</v>
      </c>
      <c r="W635" s="118" t="s">
        <v>9</v>
      </c>
      <c r="X635" s="118" t="s">
        <v>9</v>
      </c>
      <c r="Y635" s="118" t="s">
        <v>9</v>
      </c>
      <c r="Z635" s="118" t="s">
        <v>9</v>
      </c>
      <c r="AA635" s="118">
        <v>25</v>
      </c>
      <c r="AB635" s="118" t="s">
        <v>9</v>
      </c>
      <c r="AC635" s="49" t="s">
        <v>2839</v>
      </c>
      <c r="AD635" s="118">
        <v>2011</v>
      </c>
      <c r="AE635" s="118" t="s">
        <v>498</v>
      </c>
      <c r="AF635" s="118" t="s">
        <v>112</v>
      </c>
      <c r="AG635" s="118" t="s">
        <v>244</v>
      </c>
      <c r="AH635" s="118" t="s">
        <v>528</v>
      </c>
      <c r="AI635" s="124" t="str">
        <f t="shared" si="15"/>
        <v>Sreedhar, B., 2011</v>
      </c>
      <c r="AJ635" s="145" t="s">
        <v>1439</v>
      </c>
      <c r="AK635" s="145"/>
    </row>
    <row r="636" spans="1:37" s="13" customFormat="1" x14ac:dyDescent="0.3">
      <c r="A636" s="118" t="s">
        <v>14</v>
      </c>
      <c r="B636" s="118" t="s">
        <v>9</v>
      </c>
      <c r="C636" s="118">
        <v>3.6</v>
      </c>
      <c r="D636" s="118">
        <v>310</v>
      </c>
      <c r="E636" s="118" t="s">
        <v>7</v>
      </c>
      <c r="F636" s="118" t="s">
        <v>239</v>
      </c>
      <c r="G636" s="118" t="s">
        <v>9</v>
      </c>
      <c r="H636" s="118" t="s">
        <v>9</v>
      </c>
      <c r="I636" s="118" t="s">
        <v>9</v>
      </c>
      <c r="J636" s="118" t="s">
        <v>10</v>
      </c>
      <c r="K636" s="46" t="s">
        <v>16</v>
      </c>
      <c r="L636" s="118" t="s">
        <v>9</v>
      </c>
      <c r="M636" s="118" t="s">
        <v>199</v>
      </c>
      <c r="N636" s="127">
        <v>3</v>
      </c>
      <c r="O636" s="118" t="s">
        <v>9</v>
      </c>
      <c r="P636" s="118">
        <v>773</v>
      </c>
      <c r="Q636" s="118" t="s">
        <v>9</v>
      </c>
      <c r="R636" s="118" t="s">
        <v>9</v>
      </c>
      <c r="S636" s="118" t="s">
        <v>9</v>
      </c>
      <c r="T636" s="118" t="s">
        <v>29</v>
      </c>
      <c r="U636" s="123" t="s">
        <v>9</v>
      </c>
      <c r="V636" s="118" t="s">
        <v>9</v>
      </c>
      <c r="W636" s="118" t="s">
        <v>9</v>
      </c>
      <c r="X636" s="118" t="s">
        <v>9</v>
      </c>
      <c r="Y636" s="118" t="s">
        <v>9</v>
      </c>
      <c r="Z636" s="118" t="s">
        <v>9</v>
      </c>
      <c r="AA636" s="118">
        <v>45</v>
      </c>
      <c r="AB636" s="118" t="s">
        <v>9</v>
      </c>
      <c r="AC636" s="118" t="s">
        <v>674</v>
      </c>
      <c r="AD636" s="118">
        <v>2011</v>
      </c>
      <c r="AE636" s="118" t="s">
        <v>1810</v>
      </c>
      <c r="AF636" s="118" t="s">
        <v>80</v>
      </c>
      <c r="AG636" s="118" t="s">
        <v>238</v>
      </c>
      <c r="AH636" s="118" t="s">
        <v>21</v>
      </c>
      <c r="AI636" s="124" t="str">
        <f t="shared" si="15"/>
        <v>Abate, S., 2011</v>
      </c>
      <c r="AJ636" s="125"/>
      <c r="AK636" s="145" t="s">
        <v>815</v>
      </c>
    </row>
    <row r="637" spans="1:37" s="13" customFormat="1" x14ac:dyDescent="0.3">
      <c r="A637" s="118" t="s">
        <v>14</v>
      </c>
      <c r="B637" s="118">
        <v>8.5</v>
      </c>
      <c r="C637" s="118">
        <v>8.6999999999999993</v>
      </c>
      <c r="D637" s="118">
        <v>148</v>
      </c>
      <c r="E637" s="118" t="s">
        <v>22</v>
      </c>
      <c r="F637" s="118" t="s">
        <v>236</v>
      </c>
      <c r="G637" s="118" t="s">
        <v>237</v>
      </c>
      <c r="H637" s="118" t="s">
        <v>9</v>
      </c>
      <c r="I637" s="118" t="s">
        <v>9</v>
      </c>
      <c r="J637" s="118" t="s">
        <v>24</v>
      </c>
      <c r="K637" s="118" t="s">
        <v>1456</v>
      </c>
      <c r="L637" s="118" t="s">
        <v>9</v>
      </c>
      <c r="M637" s="118" t="s">
        <v>199</v>
      </c>
      <c r="N637" s="127">
        <v>8.5</v>
      </c>
      <c r="O637" s="118">
        <v>2</v>
      </c>
      <c r="P637" s="118">
        <v>773</v>
      </c>
      <c r="Q637" s="118" t="s">
        <v>9</v>
      </c>
      <c r="R637" s="118">
        <v>3</v>
      </c>
      <c r="S637" s="118">
        <v>573</v>
      </c>
      <c r="T637" s="118" t="s">
        <v>95</v>
      </c>
      <c r="U637" s="123">
        <v>5.4</v>
      </c>
      <c r="V637" s="118" t="s">
        <v>9</v>
      </c>
      <c r="W637" s="118" t="s">
        <v>9</v>
      </c>
      <c r="X637" s="118" t="s">
        <v>9</v>
      </c>
      <c r="Y637" s="118" t="s">
        <v>9</v>
      </c>
      <c r="Z637" s="118" t="s">
        <v>9</v>
      </c>
      <c r="AA637" s="118" t="s">
        <v>9</v>
      </c>
      <c r="AB637" s="118" t="s">
        <v>9</v>
      </c>
      <c r="AC637" s="118" t="s">
        <v>1164</v>
      </c>
      <c r="AD637" s="118">
        <v>2011</v>
      </c>
      <c r="AE637" s="118" t="s">
        <v>497</v>
      </c>
      <c r="AF637" s="118" t="s">
        <v>39</v>
      </c>
      <c r="AG637" s="118" t="s">
        <v>235</v>
      </c>
      <c r="AH637" s="118" t="s">
        <v>234</v>
      </c>
      <c r="AI637" s="124" t="str">
        <f t="shared" si="15"/>
        <v>Baltrus, J.P., 2011</v>
      </c>
      <c r="AJ637" s="125"/>
      <c r="AK637" s="145" t="s">
        <v>827</v>
      </c>
    </row>
    <row r="638" spans="1:37" s="13" customFormat="1" x14ac:dyDescent="0.3">
      <c r="A638" s="118" t="s">
        <v>6</v>
      </c>
      <c r="B638" s="118">
        <v>8.5</v>
      </c>
      <c r="C638" s="118" t="s">
        <v>9</v>
      </c>
      <c r="D638" s="118">
        <v>148</v>
      </c>
      <c r="E638" s="118" t="s">
        <v>22</v>
      </c>
      <c r="F638" s="118" t="s">
        <v>236</v>
      </c>
      <c r="G638" s="118" t="s">
        <v>8</v>
      </c>
      <c r="H638" s="118" t="s">
        <v>9</v>
      </c>
      <c r="I638" s="118" t="s">
        <v>9</v>
      </c>
      <c r="J638" s="118" t="s">
        <v>24</v>
      </c>
      <c r="K638" s="118" t="s">
        <v>56</v>
      </c>
      <c r="L638" s="118" t="s">
        <v>9</v>
      </c>
      <c r="M638" s="118" t="s">
        <v>199</v>
      </c>
      <c r="N638" s="127">
        <v>8.5</v>
      </c>
      <c r="O638" s="118">
        <v>2</v>
      </c>
      <c r="P638" s="118">
        <v>773</v>
      </c>
      <c r="Q638" s="118" t="s">
        <v>9</v>
      </c>
      <c r="R638" s="118">
        <v>3</v>
      </c>
      <c r="S638" s="118">
        <v>573</v>
      </c>
      <c r="T638" s="118" t="s">
        <v>95</v>
      </c>
      <c r="U638" s="123">
        <v>14.7</v>
      </c>
      <c r="V638" s="118" t="s">
        <v>9</v>
      </c>
      <c r="W638" s="118" t="s">
        <v>9</v>
      </c>
      <c r="X638" s="118" t="s">
        <v>9</v>
      </c>
      <c r="Y638" s="118" t="s">
        <v>9</v>
      </c>
      <c r="Z638" s="118" t="s">
        <v>9</v>
      </c>
      <c r="AA638" s="118" t="s">
        <v>9</v>
      </c>
      <c r="AB638" s="118" t="s">
        <v>9</v>
      </c>
      <c r="AC638" s="118" t="s">
        <v>1164</v>
      </c>
      <c r="AD638" s="118">
        <v>2011</v>
      </c>
      <c r="AE638" s="118" t="s">
        <v>497</v>
      </c>
      <c r="AF638" s="118" t="s">
        <v>39</v>
      </c>
      <c r="AG638" s="118" t="s">
        <v>235</v>
      </c>
      <c r="AH638" s="118" t="s">
        <v>234</v>
      </c>
      <c r="AI638" s="124" t="str">
        <f t="shared" si="15"/>
        <v>Baltrus, J.P., 2011</v>
      </c>
      <c r="AJ638" s="125"/>
      <c r="AK638" s="145" t="s">
        <v>827</v>
      </c>
    </row>
    <row r="639" spans="1:37" s="13" customFormat="1" x14ac:dyDescent="0.3">
      <c r="A639" s="118" t="s">
        <v>14</v>
      </c>
      <c r="B639" s="118">
        <v>0.5</v>
      </c>
      <c r="C639" s="118">
        <v>0.5</v>
      </c>
      <c r="D639" s="118">
        <v>230</v>
      </c>
      <c r="E639" s="118" t="s">
        <v>7</v>
      </c>
      <c r="F639" s="118" t="s">
        <v>233</v>
      </c>
      <c r="G639" s="118" t="s">
        <v>9</v>
      </c>
      <c r="H639" s="118" t="s">
        <v>9</v>
      </c>
      <c r="I639" s="118" t="s">
        <v>9</v>
      </c>
      <c r="J639" s="118" t="s">
        <v>24</v>
      </c>
      <c r="K639" s="118" t="s">
        <v>9</v>
      </c>
      <c r="L639" s="118" t="s">
        <v>9</v>
      </c>
      <c r="M639" s="118" t="s">
        <v>199</v>
      </c>
      <c r="N639" s="127">
        <v>3</v>
      </c>
      <c r="O639" s="118">
        <v>3</v>
      </c>
      <c r="P639" s="118">
        <v>673</v>
      </c>
      <c r="Q639" s="118" t="s">
        <v>9</v>
      </c>
      <c r="R639" s="118" t="s">
        <v>9</v>
      </c>
      <c r="S639" s="118" t="s">
        <v>9</v>
      </c>
      <c r="T639" s="118" t="s">
        <v>95</v>
      </c>
      <c r="U639" s="123">
        <v>12.6</v>
      </c>
      <c r="V639" s="118" t="s">
        <v>9</v>
      </c>
      <c r="W639" s="118" t="s">
        <v>9</v>
      </c>
      <c r="X639" s="118" t="s">
        <v>9</v>
      </c>
      <c r="Y639" s="118" t="s">
        <v>9</v>
      </c>
      <c r="Z639" s="118" t="s">
        <v>9</v>
      </c>
      <c r="AA639" s="118" t="s">
        <v>9</v>
      </c>
      <c r="AB639" s="118" t="s">
        <v>9</v>
      </c>
      <c r="AC639" s="118" t="s">
        <v>1165</v>
      </c>
      <c r="AD639" s="118">
        <v>2011</v>
      </c>
      <c r="AE639" s="118" t="s">
        <v>1795</v>
      </c>
      <c r="AF639" s="118" t="s">
        <v>58</v>
      </c>
      <c r="AG639" s="118" t="s">
        <v>232</v>
      </c>
      <c r="AH639" s="118" t="s">
        <v>21</v>
      </c>
      <c r="AI639" s="124" t="str">
        <f t="shared" si="15"/>
        <v>Bertero, N.M., 2011</v>
      </c>
      <c r="AJ639" s="125"/>
      <c r="AK639" s="145"/>
    </row>
    <row r="640" spans="1:37" s="13" customFormat="1" x14ac:dyDescent="0.3">
      <c r="A640" s="118" t="s">
        <v>1957</v>
      </c>
      <c r="B640" s="118" t="s">
        <v>9</v>
      </c>
      <c r="C640" s="118">
        <v>20</v>
      </c>
      <c r="D640" s="118" t="s">
        <v>9</v>
      </c>
      <c r="E640" s="118" t="s">
        <v>63</v>
      </c>
      <c r="F640" s="118" t="s">
        <v>1306</v>
      </c>
      <c r="G640" s="118" t="s">
        <v>1307</v>
      </c>
      <c r="H640" s="118" t="s">
        <v>9</v>
      </c>
      <c r="I640" s="118" t="s">
        <v>9</v>
      </c>
      <c r="J640" s="118" t="s">
        <v>10</v>
      </c>
      <c r="K640" s="118" t="s">
        <v>1452</v>
      </c>
      <c r="L640" s="151">
        <v>11</v>
      </c>
      <c r="M640" s="118" t="s">
        <v>89</v>
      </c>
      <c r="N640" s="118" t="s">
        <v>9</v>
      </c>
      <c r="O640" s="118" t="s">
        <v>9</v>
      </c>
      <c r="P640" s="118" t="s">
        <v>9</v>
      </c>
      <c r="Q640" s="118" t="s">
        <v>1426</v>
      </c>
      <c r="R640" s="118">
        <v>7</v>
      </c>
      <c r="S640" s="118">
        <v>383</v>
      </c>
      <c r="T640" s="118" t="s">
        <v>34</v>
      </c>
      <c r="U640" s="118" t="s">
        <v>9</v>
      </c>
      <c r="V640" s="118" t="s">
        <v>9</v>
      </c>
      <c r="W640" s="118" t="s">
        <v>9</v>
      </c>
      <c r="X640" s="118" t="s">
        <v>9</v>
      </c>
      <c r="Y640" s="118">
        <v>66</v>
      </c>
      <c r="Z640" s="118" t="s">
        <v>9</v>
      </c>
      <c r="AA640" s="118" t="s">
        <v>9</v>
      </c>
      <c r="AB640" s="118" t="s">
        <v>9</v>
      </c>
      <c r="AC640" s="118" t="s">
        <v>8</v>
      </c>
      <c r="AD640" s="118">
        <v>2011</v>
      </c>
      <c r="AE640" s="118" t="s">
        <v>1815</v>
      </c>
      <c r="AF640" s="118" t="s">
        <v>112</v>
      </c>
      <c r="AG640" s="118" t="s">
        <v>231</v>
      </c>
      <c r="AH640" s="118" t="s">
        <v>1305</v>
      </c>
      <c r="AI640" s="124" t="str">
        <f t="shared" si="15"/>
        <v>Parambhath, V.B., 2011</v>
      </c>
      <c r="AJ640" s="145" t="s">
        <v>1956</v>
      </c>
      <c r="AK640" s="145"/>
    </row>
    <row r="641" spans="1:37" s="13" customFormat="1" x14ac:dyDescent="0.3">
      <c r="A641" s="118" t="s">
        <v>6</v>
      </c>
      <c r="B641" s="118" t="s">
        <v>9</v>
      </c>
      <c r="C641" s="118">
        <v>0.55000000000000004</v>
      </c>
      <c r="D641" s="118" t="s">
        <v>9</v>
      </c>
      <c r="E641" s="118" t="s">
        <v>7</v>
      </c>
      <c r="F641" s="118" t="s">
        <v>9</v>
      </c>
      <c r="G641" s="118" t="s">
        <v>9</v>
      </c>
      <c r="H641" s="118" t="s">
        <v>9</v>
      </c>
      <c r="I641" s="118" t="s">
        <v>9</v>
      </c>
      <c r="J641" s="62" t="s">
        <v>10</v>
      </c>
      <c r="K641" s="118" t="s">
        <v>9</v>
      </c>
      <c r="L641" s="118" t="s">
        <v>9</v>
      </c>
      <c r="M641" s="46" t="s">
        <v>199</v>
      </c>
      <c r="N641" s="127">
        <v>3</v>
      </c>
      <c r="O641" s="118" t="s">
        <v>9</v>
      </c>
      <c r="P641" s="118" t="s">
        <v>9</v>
      </c>
      <c r="Q641" s="118" t="s">
        <v>1426</v>
      </c>
      <c r="R641" s="118">
        <v>6</v>
      </c>
      <c r="S641" s="118">
        <v>428</v>
      </c>
      <c r="T641" s="118" t="s">
        <v>29</v>
      </c>
      <c r="U641" s="123">
        <v>20</v>
      </c>
      <c r="V641" s="118" t="s">
        <v>9</v>
      </c>
      <c r="W641" s="118" t="s">
        <v>9</v>
      </c>
      <c r="X641" s="118" t="s">
        <v>9</v>
      </c>
      <c r="Y641" s="118" t="s">
        <v>9</v>
      </c>
      <c r="Z641" s="118" t="s">
        <v>9</v>
      </c>
      <c r="AA641" s="118">
        <v>57</v>
      </c>
      <c r="AB641" s="118" t="s">
        <v>9</v>
      </c>
      <c r="AC641" s="118" t="s">
        <v>1372</v>
      </c>
      <c r="AD641" s="118">
        <v>2011</v>
      </c>
      <c r="AE641" s="118" t="s">
        <v>1816</v>
      </c>
      <c r="AF641" s="118" t="s">
        <v>11</v>
      </c>
      <c r="AG641" s="118" t="s">
        <v>226</v>
      </c>
      <c r="AH641" s="118" t="s">
        <v>529</v>
      </c>
      <c r="AI641" s="124" t="str">
        <f t="shared" si="15"/>
        <v>Zhang, Q., 2011</v>
      </c>
      <c r="AJ641" s="125"/>
      <c r="AK641" s="145" t="s">
        <v>815</v>
      </c>
    </row>
    <row r="642" spans="1:37" s="13" customFormat="1" x14ac:dyDescent="0.3">
      <c r="A642" s="118" t="s">
        <v>6</v>
      </c>
      <c r="B642" s="118" t="s">
        <v>9</v>
      </c>
      <c r="C642" s="118">
        <v>0.55000000000000004</v>
      </c>
      <c r="D642" s="118" t="s">
        <v>9</v>
      </c>
      <c r="E642" s="118" t="s">
        <v>7</v>
      </c>
      <c r="F642" s="118" t="s">
        <v>9</v>
      </c>
      <c r="G642" s="118" t="s">
        <v>9</v>
      </c>
      <c r="H642" s="118" t="s">
        <v>9</v>
      </c>
      <c r="I642" s="118" t="s">
        <v>9</v>
      </c>
      <c r="J642" s="62" t="s">
        <v>10</v>
      </c>
      <c r="K642" s="118" t="s">
        <v>9</v>
      </c>
      <c r="L642" s="118" t="s">
        <v>9</v>
      </c>
      <c r="M642" s="46" t="s">
        <v>199</v>
      </c>
      <c r="N642" s="127">
        <v>3</v>
      </c>
      <c r="O642" s="118" t="s">
        <v>9</v>
      </c>
      <c r="P642" s="118" t="s">
        <v>9</v>
      </c>
      <c r="Q642" s="118" t="s">
        <v>1422</v>
      </c>
      <c r="R642" s="118">
        <v>0.5</v>
      </c>
      <c r="S642" s="118">
        <v>573</v>
      </c>
      <c r="T642" s="118" t="s">
        <v>17</v>
      </c>
      <c r="U642" s="123">
        <v>4</v>
      </c>
      <c r="V642" s="118" t="s">
        <v>9</v>
      </c>
      <c r="W642" s="118" t="s">
        <v>9</v>
      </c>
      <c r="X642" s="118" t="s">
        <v>9</v>
      </c>
      <c r="Y642" s="118" t="s">
        <v>9</v>
      </c>
      <c r="Z642" s="118" t="s">
        <v>9</v>
      </c>
      <c r="AA642" s="118">
        <v>10</v>
      </c>
      <c r="AB642" s="118" t="s">
        <v>9</v>
      </c>
      <c r="AC642" s="118" t="s">
        <v>1372</v>
      </c>
      <c r="AD642" s="118">
        <v>2011</v>
      </c>
      <c r="AE642" s="118" t="s">
        <v>1816</v>
      </c>
      <c r="AF642" s="118" t="s">
        <v>11</v>
      </c>
      <c r="AG642" s="118" t="s">
        <v>226</v>
      </c>
      <c r="AH642" s="118" t="s">
        <v>529</v>
      </c>
      <c r="AI642" s="124" t="str">
        <f t="shared" ref="AI642:AI705" si="16">AE642&amp;", "&amp;AD642</f>
        <v>Zhang, Q., 2011</v>
      </c>
      <c r="AJ642" s="125"/>
      <c r="AK642" s="145" t="s">
        <v>815</v>
      </c>
    </row>
    <row r="643" spans="1:37" s="13" customFormat="1" x14ac:dyDescent="0.3">
      <c r="A643" s="118" t="s">
        <v>6</v>
      </c>
      <c r="B643" s="118" t="s">
        <v>9</v>
      </c>
      <c r="C643" s="118">
        <v>0.53</v>
      </c>
      <c r="D643" s="118" t="s">
        <v>9</v>
      </c>
      <c r="E643" s="118" t="s">
        <v>1414</v>
      </c>
      <c r="F643" s="118" t="s">
        <v>9</v>
      </c>
      <c r="G643" s="118" t="s">
        <v>9</v>
      </c>
      <c r="H643" s="118" t="s">
        <v>9</v>
      </c>
      <c r="I643" s="118" t="s">
        <v>9</v>
      </c>
      <c r="J643" s="62" t="s">
        <v>10</v>
      </c>
      <c r="K643" s="118" t="s">
        <v>9</v>
      </c>
      <c r="L643" s="118" t="s">
        <v>9</v>
      </c>
      <c r="M643" s="46" t="s">
        <v>199</v>
      </c>
      <c r="N643" s="127">
        <v>8.5</v>
      </c>
      <c r="O643" s="118" t="s">
        <v>9</v>
      </c>
      <c r="P643" s="118" t="s">
        <v>9</v>
      </c>
      <c r="Q643" s="118" t="s">
        <v>1426</v>
      </c>
      <c r="R643" s="118">
        <v>6</v>
      </c>
      <c r="S643" s="118">
        <v>428</v>
      </c>
      <c r="T643" s="118" t="s">
        <v>29</v>
      </c>
      <c r="U643" s="123">
        <v>43</v>
      </c>
      <c r="V643" s="118" t="s">
        <v>9</v>
      </c>
      <c r="W643" s="118" t="s">
        <v>9</v>
      </c>
      <c r="X643" s="118" t="s">
        <v>9</v>
      </c>
      <c r="Y643" s="118" t="s">
        <v>9</v>
      </c>
      <c r="Z643" s="118" t="s">
        <v>9</v>
      </c>
      <c r="AA643" s="118">
        <v>26</v>
      </c>
      <c r="AB643" s="118" t="s">
        <v>9</v>
      </c>
      <c r="AC643" s="118" t="s">
        <v>1372</v>
      </c>
      <c r="AD643" s="118">
        <v>2011</v>
      </c>
      <c r="AE643" s="118" t="s">
        <v>1816</v>
      </c>
      <c r="AF643" s="118" t="s">
        <v>11</v>
      </c>
      <c r="AG643" s="118" t="s">
        <v>226</v>
      </c>
      <c r="AH643" s="118" t="s">
        <v>529</v>
      </c>
      <c r="AI643" s="124" t="str">
        <f t="shared" si="16"/>
        <v>Zhang, Q., 2011</v>
      </c>
      <c r="AJ643" s="125"/>
      <c r="AK643" s="145" t="s">
        <v>827</v>
      </c>
    </row>
    <row r="644" spans="1:37" s="13" customFormat="1" x14ac:dyDescent="0.3">
      <c r="A644" s="118" t="s">
        <v>6</v>
      </c>
      <c r="B644" s="118" t="s">
        <v>9</v>
      </c>
      <c r="C644" s="118">
        <v>0.53</v>
      </c>
      <c r="D644" s="118" t="s">
        <v>9</v>
      </c>
      <c r="E644" s="118" t="s">
        <v>1414</v>
      </c>
      <c r="F644" s="118" t="s">
        <v>9</v>
      </c>
      <c r="G644" s="118" t="s">
        <v>9</v>
      </c>
      <c r="H644" s="118" t="s">
        <v>9</v>
      </c>
      <c r="I644" s="118" t="s">
        <v>9</v>
      </c>
      <c r="J644" s="62" t="s">
        <v>10</v>
      </c>
      <c r="K644" s="118" t="s">
        <v>9</v>
      </c>
      <c r="L644" s="118" t="s">
        <v>9</v>
      </c>
      <c r="M644" s="46" t="s">
        <v>199</v>
      </c>
      <c r="N644" s="127">
        <v>8.5</v>
      </c>
      <c r="O644" s="118" t="s">
        <v>9</v>
      </c>
      <c r="P644" s="118" t="s">
        <v>9</v>
      </c>
      <c r="Q644" s="118" t="s">
        <v>1422</v>
      </c>
      <c r="R644" s="118">
        <v>0.5</v>
      </c>
      <c r="S644" s="118">
        <v>573</v>
      </c>
      <c r="T644" s="118" t="s">
        <v>17</v>
      </c>
      <c r="U644" s="123">
        <v>69</v>
      </c>
      <c r="V644" s="118" t="s">
        <v>9</v>
      </c>
      <c r="W644" s="118" t="s">
        <v>9</v>
      </c>
      <c r="X644" s="118" t="s">
        <v>9</v>
      </c>
      <c r="Y644" s="118" t="s">
        <v>9</v>
      </c>
      <c r="Z644" s="118" t="s">
        <v>9</v>
      </c>
      <c r="AA644" s="118">
        <v>22</v>
      </c>
      <c r="AB644" s="118" t="s">
        <v>9</v>
      </c>
      <c r="AC644" s="118" t="s">
        <v>1372</v>
      </c>
      <c r="AD644" s="118">
        <v>2011</v>
      </c>
      <c r="AE644" s="118" t="s">
        <v>1816</v>
      </c>
      <c r="AF644" s="118" t="s">
        <v>11</v>
      </c>
      <c r="AG644" s="118" t="s">
        <v>226</v>
      </c>
      <c r="AH644" s="118" t="s">
        <v>529</v>
      </c>
      <c r="AI644" s="124" t="str">
        <f t="shared" si="16"/>
        <v>Zhang, Q., 2011</v>
      </c>
      <c r="AJ644" s="125"/>
      <c r="AK644" s="145" t="s">
        <v>827</v>
      </c>
    </row>
    <row r="645" spans="1:37" s="13" customFormat="1" x14ac:dyDescent="0.3">
      <c r="A645" s="118" t="s">
        <v>6</v>
      </c>
      <c r="B645" s="118" t="s">
        <v>9</v>
      </c>
      <c r="C645" s="118">
        <v>0.52</v>
      </c>
      <c r="D645" s="118" t="s">
        <v>9</v>
      </c>
      <c r="E645" s="118" t="s">
        <v>999</v>
      </c>
      <c r="F645" s="118" t="s">
        <v>229</v>
      </c>
      <c r="G645" s="118" t="s">
        <v>9</v>
      </c>
      <c r="H645" s="118" t="s">
        <v>9</v>
      </c>
      <c r="I645" s="118" t="s">
        <v>9</v>
      </c>
      <c r="J645" s="62" t="s">
        <v>10</v>
      </c>
      <c r="K645" s="118" t="s">
        <v>9</v>
      </c>
      <c r="L645" s="118" t="s">
        <v>9</v>
      </c>
      <c r="M645" s="118" t="s">
        <v>199</v>
      </c>
      <c r="N645" s="118" t="s">
        <v>9</v>
      </c>
      <c r="O645" s="118" t="s">
        <v>9</v>
      </c>
      <c r="P645" s="118" t="s">
        <v>9</v>
      </c>
      <c r="Q645" s="118" t="s">
        <v>1426</v>
      </c>
      <c r="R645" s="118">
        <v>6</v>
      </c>
      <c r="S645" s="118">
        <v>428</v>
      </c>
      <c r="T645" s="118" t="s">
        <v>29</v>
      </c>
      <c r="U645" s="123">
        <v>22</v>
      </c>
      <c r="V645" s="118" t="s">
        <v>9</v>
      </c>
      <c r="W645" s="118" t="s">
        <v>9</v>
      </c>
      <c r="X645" s="118" t="s">
        <v>9</v>
      </c>
      <c r="Y645" s="118" t="s">
        <v>9</v>
      </c>
      <c r="Z645" s="118" t="s">
        <v>9</v>
      </c>
      <c r="AA645" s="118">
        <v>51</v>
      </c>
      <c r="AB645" s="118" t="s">
        <v>9</v>
      </c>
      <c r="AC645" s="118" t="s">
        <v>1372</v>
      </c>
      <c r="AD645" s="118">
        <v>2011</v>
      </c>
      <c r="AE645" s="118" t="s">
        <v>1816</v>
      </c>
      <c r="AF645" s="118" t="s">
        <v>11</v>
      </c>
      <c r="AG645" s="118" t="s">
        <v>226</v>
      </c>
      <c r="AH645" s="118" t="s">
        <v>529</v>
      </c>
      <c r="AI645" s="124" t="str">
        <f t="shared" si="16"/>
        <v>Zhang, Q., 2011</v>
      </c>
      <c r="AJ645" s="125"/>
      <c r="AK645" s="145"/>
    </row>
    <row r="646" spans="1:37" s="13" customFormat="1" x14ac:dyDescent="0.3">
      <c r="A646" s="118" t="s">
        <v>6</v>
      </c>
      <c r="B646" s="118" t="s">
        <v>9</v>
      </c>
      <c r="C646" s="118">
        <v>0.3</v>
      </c>
      <c r="D646" s="118" t="s">
        <v>9</v>
      </c>
      <c r="E646" s="118" t="s">
        <v>999</v>
      </c>
      <c r="F646" s="118" t="s">
        <v>228</v>
      </c>
      <c r="G646" s="118" t="s">
        <v>9</v>
      </c>
      <c r="H646" s="118" t="s">
        <v>9</v>
      </c>
      <c r="I646" s="118" t="s">
        <v>9</v>
      </c>
      <c r="J646" s="62" t="s">
        <v>10</v>
      </c>
      <c r="K646" s="118" t="s">
        <v>9</v>
      </c>
      <c r="L646" s="118" t="s">
        <v>9</v>
      </c>
      <c r="M646" s="118" t="s">
        <v>199</v>
      </c>
      <c r="N646" s="118" t="s">
        <v>9</v>
      </c>
      <c r="O646" s="118" t="s">
        <v>9</v>
      </c>
      <c r="P646" s="118" t="s">
        <v>9</v>
      </c>
      <c r="Q646" s="118" t="s">
        <v>1426</v>
      </c>
      <c r="R646" s="118">
        <v>6</v>
      </c>
      <c r="S646" s="118">
        <v>428</v>
      </c>
      <c r="T646" s="118" t="s">
        <v>29</v>
      </c>
      <c r="U646" s="123">
        <v>27</v>
      </c>
      <c r="V646" s="118" t="s">
        <v>9</v>
      </c>
      <c r="W646" s="118" t="s">
        <v>9</v>
      </c>
      <c r="X646" s="118" t="s">
        <v>9</v>
      </c>
      <c r="Y646" s="118" t="s">
        <v>9</v>
      </c>
      <c r="Z646" s="118" t="s">
        <v>9</v>
      </c>
      <c r="AA646" s="118">
        <v>42</v>
      </c>
      <c r="AB646" s="118" t="s">
        <v>9</v>
      </c>
      <c r="AC646" s="118" t="s">
        <v>1372</v>
      </c>
      <c r="AD646" s="118">
        <v>2011</v>
      </c>
      <c r="AE646" s="118" t="s">
        <v>1816</v>
      </c>
      <c r="AF646" s="118" t="s">
        <v>11</v>
      </c>
      <c r="AG646" s="118" t="s">
        <v>226</v>
      </c>
      <c r="AH646" s="118" t="s">
        <v>529</v>
      </c>
      <c r="AI646" s="124" t="str">
        <f t="shared" si="16"/>
        <v>Zhang, Q., 2011</v>
      </c>
      <c r="AJ646" s="125"/>
      <c r="AK646" s="145"/>
    </row>
    <row r="647" spans="1:37" s="13" customFormat="1" x14ac:dyDescent="0.3">
      <c r="A647" s="118" t="s">
        <v>6</v>
      </c>
      <c r="B647" s="118" t="s">
        <v>9</v>
      </c>
      <c r="C647" s="118">
        <v>0.52</v>
      </c>
      <c r="D647" s="118" t="s">
        <v>9</v>
      </c>
      <c r="E647" s="118" t="s">
        <v>999</v>
      </c>
      <c r="F647" s="118" t="s">
        <v>227</v>
      </c>
      <c r="G647" s="118" t="s">
        <v>9</v>
      </c>
      <c r="H647" s="118" t="s">
        <v>9</v>
      </c>
      <c r="I647" s="118" t="s">
        <v>9</v>
      </c>
      <c r="J647" s="62" t="s">
        <v>10</v>
      </c>
      <c r="K647" s="118" t="s">
        <v>9</v>
      </c>
      <c r="L647" s="118" t="s">
        <v>9</v>
      </c>
      <c r="M647" s="118" t="s">
        <v>199</v>
      </c>
      <c r="N647" s="118" t="s">
        <v>9</v>
      </c>
      <c r="O647" s="118" t="s">
        <v>9</v>
      </c>
      <c r="P647" s="118" t="s">
        <v>9</v>
      </c>
      <c r="Q647" s="118" t="s">
        <v>1426</v>
      </c>
      <c r="R647" s="118">
        <v>6</v>
      </c>
      <c r="S647" s="118">
        <v>428</v>
      </c>
      <c r="T647" s="118" t="s">
        <v>29</v>
      </c>
      <c r="U647" s="123">
        <v>32</v>
      </c>
      <c r="V647" s="118" t="s">
        <v>9</v>
      </c>
      <c r="W647" s="118" t="s">
        <v>9</v>
      </c>
      <c r="X647" s="118" t="s">
        <v>9</v>
      </c>
      <c r="Y647" s="118" t="s">
        <v>9</v>
      </c>
      <c r="Z647" s="118" t="s">
        <v>9</v>
      </c>
      <c r="AA647" s="118">
        <v>32</v>
      </c>
      <c r="AB647" s="118" t="s">
        <v>9</v>
      </c>
      <c r="AC647" s="118" t="s">
        <v>1372</v>
      </c>
      <c r="AD647" s="118">
        <v>2011</v>
      </c>
      <c r="AE647" s="118" t="s">
        <v>1816</v>
      </c>
      <c r="AF647" s="118" t="s">
        <v>11</v>
      </c>
      <c r="AG647" s="118" t="s">
        <v>226</v>
      </c>
      <c r="AH647" s="118" t="s">
        <v>529</v>
      </c>
      <c r="AI647" s="124" t="str">
        <f t="shared" si="16"/>
        <v>Zhang, Q., 2011</v>
      </c>
      <c r="AJ647" s="125"/>
      <c r="AK647" s="145"/>
    </row>
    <row r="648" spans="1:37" s="13" customFormat="1" x14ac:dyDescent="0.3">
      <c r="A648" s="118" t="s">
        <v>6</v>
      </c>
      <c r="B648" s="118" t="s">
        <v>9</v>
      </c>
      <c r="C648" s="118">
        <v>0.52</v>
      </c>
      <c r="D648" s="118" t="s">
        <v>9</v>
      </c>
      <c r="E648" s="118" t="s">
        <v>999</v>
      </c>
      <c r="F648" s="118" t="s">
        <v>229</v>
      </c>
      <c r="G648" s="118" t="s">
        <v>9</v>
      </c>
      <c r="H648" s="118" t="s">
        <v>9</v>
      </c>
      <c r="I648" s="118" t="s">
        <v>9</v>
      </c>
      <c r="J648" s="62" t="s">
        <v>10</v>
      </c>
      <c r="K648" s="118" t="s">
        <v>9</v>
      </c>
      <c r="L648" s="118" t="s">
        <v>9</v>
      </c>
      <c r="M648" s="118" t="s">
        <v>199</v>
      </c>
      <c r="N648" s="118" t="s">
        <v>9</v>
      </c>
      <c r="O648" s="118" t="s">
        <v>9</v>
      </c>
      <c r="P648" s="118" t="s">
        <v>9</v>
      </c>
      <c r="Q648" s="118" t="s">
        <v>1422</v>
      </c>
      <c r="R648" s="118">
        <v>0.5</v>
      </c>
      <c r="S648" s="118">
        <v>573</v>
      </c>
      <c r="T648" s="118" t="s">
        <v>17</v>
      </c>
      <c r="U648" s="123">
        <v>27</v>
      </c>
      <c r="V648" s="118" t="s">
        <v>9</v>
      </c>
      <c r="W648" s="118" t="s">
        <v>9</v>
      </c>
      <c r="X648" s="118" t="s">
        <v>9</v>
      </c>
      <c r="Y648" s="118" t="s">
        <v>9</v>
      </c>
      <c r="Z648" s="118" t="s">
        <v>9</v>
      </c>
      <c r="AA648" s="118">
        <v>43</v>
      </c>
      <c r="AB648" s="118" t="s">
        <v>9</v>
      </c>
      <c r="AC648" s="118" t="s">
        <v>1372</v>
      </c>
      <c r="AD648" s="118">
        <v>2011</v>
      </c>
      <c r="AE648" s="118" t="s">
        <v>1816</v>
      </c>
      <c r="AF648" s="118" t="s">
        <v>11</v>
      </c>
      <c r="AG648" s="118" t="s">
        <v>226</v>
      </c>
      <c r="AH648" s="118" t="s">
        <v>529</v>
      </c>
      <c r="AI648" s="124" t="str">
        <f t="shared" si="16"/>
        <v>Zhang, Q., 2011</v>
      </c>
      <c r="AJ648" s="125"/>
      <c r="AK648" s="145"/>
    </row>
    <row r="649" spans="1:37" s="13" customFormat="1" x14ac:dyDescent="0.3">
      <c r="A649" s="118" t="s">
        <v>6</v>
      </c>
      <c r="B649" s="118" t="s">
        <v>9</v>
      </c>
      <c r="C649" s="118">
        <v>0.3</v>
      </c>
      <c r="D649" s="118" t="s">
        <v>9</v>
      </c>
      <c r="E649" s="118" t="s">
        <v>999</v>
      </c>
      <c r="F649" s="118" t="s">
        <v>228</v>
      </c>
      <c r="G649" s="118" t="s">
        <v>9</v>
      </c>
      <c r="H649" s="118" t="s">
        <v>9</v>
      </c>
      <c r="I649" s="118" t="s">
        <v>9</v>
      </c>
      <c r="J649" s="62" t="s">
        <v>10</v>
      </c>
      <c r="K649" s="118" t="s">
        <v>9</v>
      </c>
      <c r="L649" s="118" t="s">
        <v>9</v>
      </c>
      <c r="M649" s="118" t="s">
        <v>199</v>
      </c>
      <c r="N649" s="118" t="s">
        <v>9</v>
      </c>
      <c r="O649" s="118" t="s">
        <v>9</v>
      </c>
      <c r="P649" s="118" t="s">
        <v>9</v>
      </c>
      <c r="Q649" s="118" t="s">
        <v>1422</v>
      </c>
      <c r="R649" s="118">
        <v>0.5</v>
      </c>
      <c r="S649" s="118">
        <v>573</v>
      </c>
      <c r="T649" s="118" t="s">
        <v>17</v>
      </c>
      <c r="U649" s="123">
        <v>34</v>
      </c>
      <c r="V649" s="118" t="s">
        <v>9</v>
      </c>
      <c r="W649" s="118" t="s">
        <v>9</v>
      </c>
      <c r="X649" s="118" t="s">
        <v>9</v>
      </c>
      <c r="Y649" s="118" t="s">
        <v>9</v>
      </c>
      <c r="Z649" s="118" t="s">
        <v>9</v>
      </c>
      <c r="AA649" s="118">
        <v>36</v>
      </c>
      <c r="AB649" s="118" t="s">
        <v>9</v>
      </c>
      <c r="AC649" s="118" t="s">
        <v>1372</v>
      </c>
      <c r="AD649" s="118">
        <v>2011</v>
      </c>
      <c r="AE649" s="118" t="s">
        <v>1816</v>
      </c>
      <c r="AF649" s="118" t="s">
        <v>11</v>
      </c>
      <c r="AG649" s="118" t="s">
        <v>226</v>
      </c>
      <c r="AH649" s="118" t="s">
        <v>529</v>
      </c>
      <c r="AI649" s="124" t="str">
        <f t="shared" si="16"/>
        <v>Zhang, Q., 2011</v>
      </c>
      <c r="AJ649" s="125"/>
      <c r="AK649" s="145"/>
    </row>
    <row r="650" spans="1:37" s="13" customFormat="1" x14ac:dyDescent="0.3">
      <c r="A650" s="118" t="s">
        <v>6</v>
      </c>
      <c r="B650" s="118" t="s">
        <v>9</v>
      </c>
      <c r="C650" s="118">
        <v>0.3</v>
      </c>
      <c r="D650" s="118" t="s">
        <v>9</v>
      </c>
      <c r="E650" s="118" t="s">
        <v>999</v>
      </c>
      <c r="F650" s="118" t="s">
        <v>227</v>
      </c>
      <c r="G650" s="118" t="s">
        <v>9</v>
      </c>
      <c r="H650" s="118" t="s">
        <v>9</v>
      </c>
      <c r="I650" s="118" t="s">
        <v>9</v>
      </c>
      <c r="J650" s="62" t="s">
        <v>10</v>
      </c>
      <c r="K650" s="118" t="s">
        <v>9</v>
      </c>
      <c r="L650" s="118" t="s">
        <v>9</v>
      </c>
      <c r="M650" s="118" t="s">
        <v>199</v>
      </c>
      <c r="N650" s="118" t="s">
        <v>9</v>
      </c>
      <c r="O650" s="118" t="s">
        <v>9</v>
      </c>
      <c r="P650" s="118" t="s">
        <v>9</v>
      </c>
      <c r="Q650" s="118" t="s">
        <v>1422</v>
      </c>
      <c r="R650" s="118">
        <v>0.5</v>
      </c>
      <c r="S650" s="118">
        <v>573</v>
      </c>
      <c r="T650" s="118" t="s">
        <v>17</v>
      </c>
      <c r="U650" s="123">
        <v>39</v>
      </c>
      <c r="V650" s="118" t="s">
        <v>9</v>
      </c>
      <c r="W650" s="118" t="s">
        <v>9</v>
      </c>
      <c r="X650" s="118" t="s">
        <v>9</v>
      </c>
      <c r="Y650" s="118" t="s">
        <v>9</v>
      </c>
      <c r="Z650" s="118" t="s">
        <v>9</v>
      </c>
      <c r="AA650" s="118">
        <v>31</v>
      </c>
      <c r="AB650" s="118" t="s">
        <v>9</v>
      </c>
      <c r="AC650" s="118" t="s">
        <v>1372</v>
      </c>
      <c r="AD650" s="118">
        <v>2011</v>
      </c>
      <c r="AE650" s="118" t="s">
        <v>1816</v>
      </c>
      <c r="AF650" s="118" t="s">
        <v>11</v>
      </c>
      <c r="AG650" s="118" t="s">
        <v>226</v>
      </c>
      <c r="AH650" s="118" t="s">
        <v>529</v>
      </c>
      <c r="AI650" s="124" t="str">
        <f t="shared" si="16"/>
        <v>Zhang, Q., 2011</v>
      </c>
      <c r="AJ650" s="125"/>
      <c r="AK650" s="145"/>
    </row>
    <row r="651" spans="1:37" s="13" customFormat="1" x14ac:dyDescent="0.3">
      <c r="A651" s="118" t="s">
        <v>6</v>
      </c>
      <c r="B651" s="118" t="s">
        <v>9</v>
      </c>
      <c r="C651" s="118">
        <v>0.52</v>
      </c>
      <c r="D651" s="118" t="s">
        <v>9</v>
      </c>
      <c r="E651" s="118" t="s">
        <v>999</v>
      </c>
      <c r="F651" s="118" t="s">
        <v>229</v>
      </c>
      <c r="G651" s="118" t="s">
        <v>9</v>
      </c>
      <c r="H651" s="118" t="s">
        <v>9</v>
      </c>
      <c r="I651" s="118" t="s">
        <v>9</v>
      </c>
      <c r="J651" s="62" t="s">
        <v>10</v>
      </c>
      <c r="K651" s="118" t="s">
        <v>9</v>
      </c>
      <c r="L651" s="118" t="s">
        <v>9</v>
      </c>
      <c r="M651" s="118" t="s">
        <v>199</v>
      </c>
      <c r="N651" s="118" t="s">
        <v>9</v>
      </c>
      <c r="O651" s="118" t="s">
        <v>9</v>
      </c>
      <c r="P651" s="118" t="s">
        <v>9</v>
      </c>
      <c r="Q651" s="118" t="s">
        <v>1422</v>
      </c>
      <c r="R651" s="118">
        <v>0.5</v>
      </c>
      <c r="S651" s="118">
        <v>573</v>
      </c>
      <c r="T651" s="118" t="s">
        <v>17</v>
      </c>
      <c r="U651" s="123">
        <v>37</v>
      </c>
      <c r="V651" s="118" t="s">
        <v>9</v>
      </c>
      <c r="W651" s="118" t="s">
        <v>9</v>
      </c>
      <c r="X651" s="118" t="s">
        <v>9</v>
      </c>
      <c r="Y651" s="118" t="s">
        <v>9</v>
      </c>
      <c r="Z651" s="118" t="s">
        <v>9</v>
      </c>
      <c r="AA651" s="118">
        <v>31</v>
      </c>
      <c r="AB651" s="118" t="s">
        <v>9</v>
      </c>
      <c r="AC651" s="118" t="s">
        <v>1372</v>
      </c>
      <c r="AD651" s="118">
        <v>2011</v>
      </c>
      <c r="AE651" s="118" t="s">
        <v>1816</v>
      </c>
      <c r="AF651" s="118" t="s">
        <v>11</v>
      </c>
      <c r="AG651" s="118" t="s">
        <v>226</v>
      </c>
      <c r="AH651" s="118" t="s">
        <v>529</v>
      </c>
      <c r="AI651" s="124" t="str">
        <f t="shared" si="16"/>
        <v>Zhang, Q., 2011</v>
      </c>
      <c r="AJ651" s="125"/>
      <c r="AK651" s="145"/>
    </row>
    <row r="652" spans="1:37" s="13" customFormat="1" x14ac:dyDescent="0.3">
      <c r="A652" s="118" t="s">
        <v>6</v>
      </c>
      <c r="B652" s="118" t="s">
        <v>9</v>
      </c>
      <c r="C652" s="118">
        <v>0.39</v>
      </c>
      <c r="D652" s="118" t="s">
        <v>9</v>
      </c>
      <c r="E652" s="118" t="s">
        <v>999</v>
      </c>
      <c r="F652" s="118" t="s">
        <v>228</v>
      </c>
      <c r="G652" s="118" t="s">
        <v>9</v>
      </c>
      <c r="H652" s="118" t="s">
        <v>9</v>
      </c>
      <c r="I652" s="118" t="s">
        <v>9</v>
      </c>
      <c r="J652" s="62" t="s">
        <v>10</v>
      </c>
      <c r="K652" s="118" t="s">
        <v>9</v>
      </c>
      <c r="L652" s="118" t="s">
        <v>9</v>
      </c>
      <c r="M652" s="118" t="s">
        <v>199</v>
      </c>
      <c r="N652" s="118" t="s">
        <v>9</v>
      </c>
      <c r="O652" s="118" t="s">
        <v>9</v>
      </c>
      <c r="P652" s="118" t="s">
        <v>9</v>
      </c>
      <c r="Q652" s="118" t="s">
        <v>1422</v>
      </c>
      <c r="R652" s="118">
        <v>0.5</v>
      </c>
      <c r="S652" s="118">
        <v>573</v>
      </c>
      <c r="T652" s="118" t="s">
        <v>17</v>
      </c>
      <c r="U652" s="123">
        <v>43</v>
      </c>
      <c r="V652" s="118" t="s">
        <v>9</v>
      </c>
      <c r="W652" s="118" t="s">
        <v>9</v>
      </c>
      <c r="X652" s="118" t="s">
        <v>9</v>
      </c>
      <c r="Y652" s="118" t="s">
        <v>9</v>
      </c>
      <c r="Z652" s="118" t="s">
        <v>9</v>
      </c>
      <c r="AA652" s="118">
        <v>29</v>
      </c>
      <c r="AB652" s="118" t="s">
        <v>9</v>
      </c>
      <c r="AC652" s="118" t="s">
        <v>1372</v>
      </c>
      <c r="AD652" s="118">
        <v>2011</v>
      </c>
      <c r="AE652" s="118" t="s">
        <v>1816</v>
      </c>
      <c r="AF652" s="118" t="s">
        <v>11</v>
      </c>
      <c r="AG652" s="118" t="s">
        <v>226</v>
      </c>
      <c r="AH652" s="118" t="s">
        <v>529</v>
      </c>
      <c r="AI652" s="124" t="str">
        <f t="shared" si="16"/>
        <v>Zhang, Q., 2011</v>
      </c>
      <c r="AJ652" s="125"/>
      <c r="AK652" s="145"/>
    </row>
    <row r="653" spans="1:37" s="13" customFormat="1" x14ac:dyDescent="0.3">
      <c r="A653" s="118" t="s">
        <v>6</v>
      </c>
      <c r="B653" s="118" t="s">
        <v>9</v>
      </c>
      <c r="C653" s="118">
        <v>0.56000000000000005</v>
      </c>
      <c r="D653" s="118" t="s">
        <v>9</v>
      </c>
      <c r="E653" s="118" t="s">
        <v>999</v>
      </c>
      <c r="F653" s="118" t="s">
        <v>227</v>
      </c>
      <c r="G653" s="118" t="s">
        <v>9</v>
      </c>
      <c r="H653" s="118" t="s">
        <v>9</v>
      </c>
      <c r="I653" s="118" t="s">
        <v>9</v>
      </c>
      <c r="J653" s="62" t="s">
        <v>10</v>
      </c>
      <c r="K653" s="118" t="s">
        <v>9</v>
      </c>
      <c r="L653" s="118" t="s">
        <v>9</v>
      </c>
      <c r="M653" s="118" t="s">
        <v>199</v>
      </c>
      <c r="N653" s="118" t="s">
        <v>9</v>
      </c>
      <c r="O653" s="118" t="s">
        <v>9</v>
      </c>
      <c r="P653" s="118" t="s">
        <v>9</v>
      </c>
      <c r="Q653" s="118" t="s">
        <v>1422</v>
      </c>
      <c r="R653" s="118">
        <v>0.5</v>
      </c>
      <c r="S653" s="118">
        <v>573</v>
      </c>
      <c r="T653" s="118" t="s">
        <v>17</v>
      </c>
      <c r="U653" s="123">
        <v>48</v>
      </c>
      <c r="V653" s="118" t="s">
        <v>9</v>
      </c>
      <c r="W653" s="118" t="s">
        <v>9</v>
      </c>
      <c r="X653" s="118" t="s">
        <v>9</v>
      </c>
      <c r="Y653" s="118" t="s">
        <v>9</v>
      </c>
      <c r="Z653" s="118" t="s">
        <v>9</v>
      </c>
      <c r="AA653" s="118">
        <v>30</v>
      </c>
      <c r="AB653" s="118" t="s">
        <v>9</v>
      </c>
      <c r="AC653" s="118" t="s">
        <v>1372</v>
      </c>
      <c r="AD653" s="118">
        <v>2011</v>
      </c>
      <c r="AE653" s="118" t="s">
        <v>1816</v>
      </c>
      <c r="AF653" s="118" t="s">
        <v>11</v>
      </c>
      <c r="AG653" s="118" t="s">
        <v>226</v>
      </c>
      <c r="AH653" s="118" t="s">
        <v>529</v>
      </c>
      <c r="AI653" s="124" t="str">
        <f t="shared" si="16"/>
        <v>Zhang, Q., 2011</v>
      </c>
      <c r="AJ653" s="125"/>
      <c r="AK653" s="145"/>
    </row>
    <row r="654" spans="1:37" s="13" customFormat="1" x14ac:dyDescent="0.3">
      <c r="A654" s="118" t="s">
        <v>113</v>
      </c>
      <c r="B654" s="118">
        <v>1</v>
      </c>
      <c r="C654" s="118">
        <v>1</v>
      </c>
      <c r="D654" s="118" t="s">
        <v>8</v>
      </c>
      <c r="E654" s="118" t="s">
        <v>63</v>
      </c>
      <c r="F654" s="118" t="s">
        <v>410</v>
      </c>
      <c r="G654" s="118" t="s">
        <v>8</v>
      </c>
      <c r="H654" s="118" t="s">
        <v>8</v>
      </c>
      <c r="I654" s="118" t="s">
        <v>8</v>
      </c>
      <c r="J654" s="62" t="s">
        <v>8</v>
      </c>
      <c r="K654" s="118" t="s">
        <v>8</v>
      </c>
      <c r="L654" s="118" t="s">
        <v>8</v>
      </c>
      <c r="M654" s="118" t="s">
        <v>199</v>
      </c>
      <c r="N654" s="118" t="s">
        <v>9</v>
      </c>
      <c r="O654" s="118" t="s">
        <v>8</v>
      </c>
      <c r="P654" s="118" t="s">
        <v>8</v>
      </c>
      <c r="Q654" s="118" t="s">
        <v>9</v>
      </c>
      <c r="R654" s="118" t="s">
        <v>9</v>
      </c>
      <c r="S654" s="118" t="s">
        <v>9</v>
      </c>
      <c r="T654" s="118" t="s">
        <v>95</v>
      </c>
      <c r="U654" s="123">
        <v>51</v>
      </c>
      <c r="V654" s="118" t="s">
        <v>9</v>
      </c>
      <c r="W654" s="118" t="s">
        <v>9</v>
      </c>
      <c r="X654" s="118" t="s">
        <v>9</v>
      </c>
      <c r="Y654" s="118" t="s">
        <v>9</v>
      </c>
      <c r="Z654" s="118" t="s">
        <v>9</v>
      </c>
      <c r="AA654" s="118" t="s">
        <v>9</v>
      </c>
      <c r="AB654" s="118" t="s">
        <v>9</v>
      </c>
      <c r="AC654" s="118" t="s">
        <v>1160</v>
      </c>
      <c r="AD654" s="118">
        <v>2011</v>
      </c>
      <c r="AE654" s="118" t="s">
        <v>1817</v>
      </c>
      <c r="AF654" s="118" t="s">
        <v>207</v>
      </c>
      <c r="AG654" s="118" t="s">
        <v>224</v>
      </c>
      <c r="AH654" s="118" t="s">
        <v>179</v>
      </c>
      <c r="AI654" s="124" t="str">
        <f t="shared" si="16"/>
        <v>Zhao, C., 2011</v>
      </c>
      <c r="AJ654" s="125"/>
      <c r="AK654" s="145"/>
    </row>
    <row r="655" spans="1:37" s="13" customFormat="1" x14ac:dyDescent="0.3">
      <c r="A655" s="118" t="s">
        <v>113</v>
      </c>
      <c r="B655" s="118">
        <v>5</v>
      </c>
      <c r="C655" s="118">
        <v>5</v>
      </c>
      <c r="D655" s="118" t="s">
        <v>8</v>
      </c>
      <c r="E655" s="118" t="s">
        <v>63</v>
      </c>
      <c r="F655" s="118" t="s">
        <v>410</v>
      </c>
      <c r="G655" s="118" t="s">
        <v>8</v>
      </c>
      <c r="H655" s="118" t="s">
        <v>8</v>
      </c>
      <c r="I655" s="118" t="s">
        <v>8</v>
      </c>
      <c r="J655" s="62" t="s">
        <v>8</v>
      </c>
      <c r="K655" s="118" t="s">
        <v>8</v>
      </c>
      <c r="L655" s="118" t="s">
        <v>8</v>
      </c>
      <c r="M655" s="118" t="s">
        <v>199</v>
      </c>
      <c r="N655" s="118" t="s">
        <v>9</v>
      </c>
      <c r="O655" s="118" t="s">
        <v>8</v>
      </c>
      <c r="P655" s="118" t="s">
        <v>8</v>
      </c>
      <c r="Q655" s="118" t="s">
        <v>9</v>
      </c>
      <c r="R655" s="118" t="s">
        <v>9</v>
      </c>
      <c r="S655" s="118" t="s">
        <v>9</v>
      </c>
      <c r="T655" s="118" t="s">
        <v>95</v>
      </c>
      <c r="U655" s="123">
        <v>55</v>
      </c>
      <c r="V655" s="118" t="s">
        <v>9</v>
      </c>
      <c r="W655" s="118" t="s">
        <v>9</v>
      </c>
      <c r="X655" s="118" t="s">
        <v>9</v>
      </c>
      <c r="Y655" s="118" t="s">
        <v>9</v>
      </c>
      <c r="Z655" s="118" t="s">
        <v>9</v>
      </c>
      <c r="AA655" s="118" t="s">
        <v>9</v>
      </c>
      <c r="AB655" s="118" t="s">
        <v>9</v>
      </c>
      <c r="AC655" s="118" t="s">
        <v>1160</v>
      </c>
      <c r="AD655" s="118">
        <v>2011</v>
      </c>
      <c r="AE655" s="118" t="s">
        <v>1817</v>
      </c>
      <c r="AF655" s="118" t="s">
        <v>207</v>
      </c>
      <c r="AG655" s="118" t="s">
        <v>224</v>
      </c>
      <c r="AH655" s="118" t="s">
        <v>179</v>
      </c>
      <c r="AI655" s="124" t="str">
        <f t="shared" si="16"/>
        <v>Zhao, C., 2011</v>
      </c>
      <c r="AJ655" s="125"/>
      <c r="AK655" s="145"/>
    </row>
    <row r="656" spans="1:37" s="13" customFormat="1" x14ac:dyDescent="0.3">
      <c r="A656" s="118" t="s">
        <v>14</v>
      </c>
      <c r="B656" s="118">
        <v>2</v>
      </c>
      <c r="C656" s="120" t="s">
        <v>9</v>
      </c>
      <c r="D656" s="120" t="s">
        <v>9</v>
      </c>
      <c r="E656" s="118" t="s">
        <v>1414</v>
      </c>
      <c r="F656" s="118" t="s">
        <v>225</v>
      </c>
      <c r="G656" s="118" t="s">
        <v>9</v>
      </c>
      <c r="H656" s="118" t="s">
        <v>9</v>
      </c>
      <c r="I656" s="118" t="s">
        <v>9</v>
      </c>
      <c r="J656" s="118" t="s">
        <v>24</v>
      </c>
      <c r="K656" s="118" t="s">
        <v>56</v>
      </c>
      <c r="L656" s="118" t="s">
        <v>9</v>
      </c>
      <c r="M656" s="118" t="s">
        <v>199</v>
      </c>
      <c r="N656" s="127">
        <v>8.8000000000000007</v>
      </c>
      <c r="O656" s="118">
        <v>2</v>
      </c>
      <c r="P656" s="118">
        <v>573</v>
      </c>
      <c r="Q656" s="118" t="s">
        <v>1422</v>
      </c>
      <c r="R656" s="118">
        <v>4</v>
      </c>
      <c r="S656" s="118">
        <v>588</v>
      </c>
      <c r="T656" s="118" t="s">
        <v>95</v>
      </c>
      <c r="U656" s="123">
        <v>12</v>
      </c>
      <c r="V656" s="118" t="s">
        <v>9</v>
      </c>
      <c r="W656" s="118" t="s">
        <v>9</v>
      </c>
      <c r="X656" s="118" t="s">
        <v>9</v>
      </c>
      <c r="Y656" s="118" t="s">
        <v>9</v>
      </c>
      <c r="Z656" s="118" t="s">
        <v>9</v>
      </c>
      <c r="AA656" s="118" t="s">
        <v>9</v>
      </c>
      <c r="AB656" s="118" t="s">
        <v>9</v>
      </c>
      <c r="AC656" s="118" t="s">
        <v>1160</v>
      </c>
      <c r="AD656" s="118">
        <v>2011</v>
      </c>
      <c r="AE656" s="118" t="s">
        <v>1817</v>
      </c>
      <c r="AF656" s="118" t="s">
        <v>207</v>
      </c>
      <c r="AG656" s="118" t="s">
        <v>224</v>
      </c>
      <c r="AH656" s="118" t="s">
        <v>179</v>
      </c>
      <c r="AI656" s="124" t="str">
        <f t="shared" si="16"/>
        <v>Zhao, C., 2011</v>
      </c>
      <c r="AJ656" s="125"/>
      <c r="AK656" s="145" t="s">
        <v>1162</v>
      </c>
    </row>
    <row r="657" spans="1:37" s="13" customFormat="1" x14ac:dyDescent="0.3">
      <c r="A657" s="118" t="s">
        <v>14</v>
      </c>
      <c r="B657" s="118">
        <v>2</v>
      </c>
      <c r="C657" s="120" t="s">
        <v>9</v>
      </c>
      <c r="D657" s="120" t="s">
        <v>9</v>
      </c>
      <c r="E657" s="118" t="s">
        <v>7</v>
      </c>
      <c r="F657" s="118" t="s">
        <v>225</v>
      </c>
      <c r="G657" s="118" t="s">
        <v>9</v>
      </c>
      <c r="H657" s="118" t="s">
        <v>9</v>
      </c>
      <c r="I657" s="118" t="s">
        <v>9</v>
      </c>
      <c r="J657" s="118" t="s">
        <v>24</v>
      </c>
      <c r="K657" s="118" t="s">
        <v>56</v>
      </c>
      <c r="L657" s="118" t="s">
        <v>9</v>
      </c>
      <c r="M657" s="118" t="s">
        <v>199</v>
      </c>
      <c r="N657" s="127">
        <v>2.7</v>
      </c>
      <c r="O657" s="118">
        <v>2</v>
      </c>
      <c r="P657" s="118">
        <v>573</v>
      </c>
      <c r="Q657" s="118" t="s">
        <v>1422</v>
      </c>
      <c r="R657" s="118">
        <v>4</v>
      </c>
      <c r="S657" s="118">
        <v>588</v>
      </c>
      <c r="T657" s="118" t="s">
        <v>95</v>
      </c>
      <c r="U657" s="123">
        <v>24</v>
      </c>
      <c r="V657" s="118" t="s">
        <v>9</v>
      </c>
      <c r="W657" s="118" t="s">
        <v>9</v>
      </c>
      <c r="X657" s="118" t="s">
        <v>9</v>
      </c>
      <c r="Y657" s="118" t="s">
        <v>9</v>
      </c>
      <c r="Z657" s="118" t="s">
        <v>9</v>
      </c>
      <c r="AA657" s="118" t="s">
        <v>9</v>
      </c>
      <c r="AB657" s="118" t="s">
        <v>9</v>
      </c>
      <c r="AC657" s="118" t="s">
        <v>1160</v>
      </c>
      <c r="AD657" s="118">
        <v>2011</v>
      </c>
      <c r="AE657" s="118" t="s">
        <v>1817</v>
      </c>
      <c r="AF657" s="118" t="s">
        <v>207</v>
      </c>
      <c r="AG657" s="118" t="s">
        <v>224</v>
      </c>
      <c r="AH657" s="118" t="s">
        <v>179</v>
      </c>
      <c r="AI657" s="124" t="str">
        <f t="shared" si="16"/>
        <v>Zhao, C., 2011</v>
      </c>
      <c r="AJ657" s="125"/>
      <c r="AK657" s="145" t="s">
        <v>1163</v>
      </c>
    </row>
    <row r="658" spans="1:37" s="13" customFormat="1" x14ac:dyDescent="0.3">
      <c r="A658" s="118" t="s">
        <v>14</v>
      </c>
      <c r="B658" s="118">
        <v>2</v>
      </c>
      <c r="C658" s="120" t="s">
        <v>9</v>
      </c>
      <c r="D658" s="120" t="s">
        <v>9</v>
      </c>
      <c r="E658" s="118" t="s">
        <v>999</v>
      </c>
      <c r="F658" s="118" t="s">
        <v>1161</v>
      </c>
      <c r="G658" s="118" t="s">
        <v>9</v>
      </c>
      <c r="H658" s="118">
        <v>943</v>
      </c>
      <c r="I658" s="118">
        <v>2</v>
      </c>
      <c r="J658" s="118" t="s">
        <v>24</v>
      </c>
      <c r="K658" s="118" t="s">
        <v>56</v>
      </c>
      <c r="L658" s="118" t="s">
        <v>9</v>
      </c>
      <c r="M658" s="118" t="s">
        <v>199</v>
      </c>
      <c r="N658" s="118">
        <v>7.5</v>
      </c>
      <c r="O658" s="118">
        <v>2</v>
      </c>
      <c r="P658" s="118">
        <v>573</v>
      </c>
      <c r="Q658" s="118" t="s">
        <v>1422</v>
      </c>
      <c r="R658" s="118">
        <v>4</v>
      </c>
      <c r="S658" s="118">
        <v>588</v>
      </c>
      <c r="T658" s="118" t="s">
        <v>95</v>
      </c>
      <c r="U658" s="123">
        <v>40</v>
      </c>
      <c r="V658" s="118" t="s">
        <v>9</v>
      </c>
      <c r="W658" s="118" t="s">
        <v>9</v>
      </c>
      <c r="X658" s="118" t="s">
        <v>9</v>
      </c>
      <c r="Y658" s="118" t="s">
        <v>9</v>
      </c>
      <c r="Z658" s="118" t="s">
        <v>9</v>
      </c>
      <c r="AA658" s="118" t="s">
        <v>9</v>
      </c>
      <c r="AB658" s="118" t="s">
        <v>9</v>
      </c>
      <c r="AC658" s="118" t="s">
        <v>1160</v>
      </c>
      <c r="AD658" s="118">
        <v>2011</v>
      </c>
      <c r="AE658" s="118" t="s">
        <v>1817</v>
      </c>
      <c r="AF658" s="118" t="s">
        <v>207</v>
      </c>
      <c r="AG658" s="118" t="s">
        <v>224</v>
      </c>
      <c r="AH658" s="118" t="s">
        <v>179</v>
      </c>
      <c r="AI658" s="124" t="str">
        <f t="shared" si="16"/>
        <v>Zhao, C., 2011</v>
      </c>
      <c r="AJ658" s="125"/>
      <c r="AK658" s="145"/>
    </row>
    <row r="659" spans="1:37" s="13" customFormat="1" x14ac:dyDescent="0.3">
      <c r="A659" s="118" t="s">
        <v>14</v>
      </c>
      <c r="B659" s="118">
        <v>2</v>
      </c>
      <c r="C659" s="118" t="s">
        <v>9</v>
      </c>
      <c r="D659" s="118" t="s">
        <v>9</v>
      </c>
      <c r="E659" s="118" t="s">
        <v>63</v>
      </c>
      <c r="F659" s="118" t="s">
        <v>757</v>
      </c>
      <c r="G659" s="118" t="s">
        <v>9</v>
      </c>
      <c r="H659" s="118" t="s">
        <v>9</v>
      </c>
      <c r="I659" s="118" t="s">
        <v>9</v>
      </c>
      <c r="J659" s="118" t="s">
        <v>10</v>
      </c>
      <c r="K659" s="46" t="s">
        <v>1449</v>
      </c>
      <c r="L659" s="118" t="s">
        <v>9</v>
      </c>
      <c r="M659" s="118" t="s">
        <v>199</v>
      </c>
      <c r="N659" s="118" t="s">
        <v>9</v>
      </c>
      <c r="O659" s="118" t="s">
        <v>9</v>
      </c>
      <c r="P659" s="118" t="s">
        <v>9</v>
      </c>
      <c r="Q659" s="118" t="s">
        <v>1422</v>
      </c>
      <c r="R659" s="118">
        <v>2</v>
      </c>
      <c r="S659" s="118">
        <v>573</v>
      </c>
      <c r="T659" s="118" t="s">
        <v>29</v>
      </c>
      <c r="U659" s="123">
        <v>70</v>
      </c>
      <c r="V659" s="118" t="s">
        <v>9</v>
      </c>
      <c r="W659" s="118" t="s">
        <v>9</v>
      </c>
      <c r="X659" s="118" t="s">
        <v>9</v>
      </c>
      <c r="Y659" s="118" t="s">
        <v>9</v>
      </c>
      <c r="Z659" s="118" t="s">
        <v>9</v>
      </c>
      <c r="AA659" s="118">
        <v>15.9</v>
      </c>
      <c r="AB659" s="118">
        <v>3.9</v>
      </c>
      <c r="AC659" s="46" t="s">
        <v>1373</v>
      </c>
      <c r="AD659" s="118">
        <v>2012</v>
      </c>
      <c r="AE659" s="118" t="s">
        <v>1530</v>
      </c>
      <c r="AF659" s="118" t="s">
        <v>760</v>
      </c>
      <c r="AG659" s="118" t="s">
        <v>450</v>
      </c>
      <c r="AH659" s="118" t="s">
        <v>62</v>
      </c>
      <c r="AI659" s="124" t="str">
        <f t="shared" si="16"/>
        <v>Li, Y., 2012</v>
      </c>
      <c r="AJ659" s="125"/>
      <c r="AK659" s="145"/>
    </row>
    <row r="660" spans="1:37" s="13" customFormat="1" x14ac:dyDescent="0.3">
      <c r="A660" s="118" t="s">
        <v>14</v>
      </c>
      <c r="B660" s="118">
        <v>6</v>
      </c>
      <c r="C660" s="118" t="s">
        <v>9</v>
      </c>
      <c r="D660" s="118" t="s">
        <v>9</v>
      </c>
      <c r="E660" s="118" t="s">
        <v>63</v>
      </c>
      <c r="F660" s="118" t="s">
        <v>757</v>
      </c>
      <c r="G660" s="118" t="s">
        <v>9</v>
      </c>
      <c r="H660" s="118" t="s">
        <v>9</v>
      </c>
      <c r="I660" s="118" t="s">
        <v>9</v>
      </c>
      <c r="J660" s="118" t="s">
        <v>10</v>
      </c>
      <c r="K660" s="46" t="s">
        <v>1449</v>
      </c>
      <c r="L660" s="118" t="s">
        <v>9</v>
      </c>
      <c r="M660" s="118" t="s">
        <v>199</v>
      </c>
      <c r="N660" s="118" t="s">
        <v>9</v>
      </c>
      <c r="O660" s="118" t="s">
        <v>9</v>
      </c>
      <c r="P660" s="118" t="s">
        <v>9</v>
      </c>
      <c r="Q660" s="118" t="s">
        <v>1422</v>
      </c>
      <c r="R660" s="118">
        <v>2</v>
      </c>
      <c r="S660" s="118">
        <v>573</v>
      </c>
      <c r="T660" s="118" t="s">
        <v>29</v>
      </c>
      <c r="U660" s="123">
        <v>65</v>
      </c>
      <c r="V660" s="118" t="s">
        <v>9</v>
      </c>
      <c r="W660" s="118" t="s">
        <v>9</v>
      </c>
      <c r="X660" s="118" t="s">
        <v>9</v>
      </c>
      <c r="Y660" s="118" t="s">
        <v>9</v>
      </c>
      <c r="Z660" s="118" t="s">
        <v>9</v>
      </c>
      <c r="AA660" s="118">
        <v>17.2</v>
      </c>
      <c r="AB660" s="118">
        <v>4.7</v>
      </c>
      <c r="AC660" s="46" t="s">
        <v>1373</v>
      </c>
      <c r="AD660" s="118">
        <v>2012</v>
      </c>
      <c r="AE660" s="118" t="s">
        <v>1530</v>
      </c>
      <c r="AF660" s="118" t="s">
        <v>760</v>
      </c>
      <c r="AG660" s="118" t="s">
        <v>450</v>
      </c>
      <c r="AH660" s="118" t="s">
        <v>62</v>
      </c>
      <c r="AI660" s="124" t="str">
        <f t="shared" si="16"/>
        <v>Li, Y., 2012</v>
      </c>
      <c r="AJ660" s="125"/>
      <c r="AK660" s="145"/>
    </row>
    <row r="661" spans="1:37" s="13" customFormat="1" x14ac:dyDescent="0.3">
      <c r="A661" s="118" t="s">
        <v>14</v>
      </c>
      <c r="B661" s="118">
        <v>10</v>
      </c>
      <c r="C661" s="118" t="s">
        <v>9</v>
      </c>
      <c r="D661" s="118" t="s">
        <v>9</v>
      </c>
      <c r="E661" s="118" t="s">
        <v>63</v>
      </c>
      <c r="F661" s="118" t="s">
        <v>757</v>
      </c>
      <c r="G661" s="118" t="s">
        <v>9</v>
      </c>
      <c r="H661" s="118" t="s">
        <v>9</v>
      </c>
      <c r="I661" s="118" t="s">
        <v>9</v>
      </c>
      <c r="J661" s="118" t="s">
        <v>10</v>
      </c>
      <c r="K661" s="46" t="s">
        <v>1449</v>
      </c>
      <c r="L661" s="118" t="s">
        <v>9</v>
      </c>
      <c r="M661" s="118" t="s">
        <v>199</v>
      </c>
      <c r="N661" s="118" t="s">
        <v>9</v>
      </c>
      <c r="O661" s="118" t="s">
        <v>9</v>
      </c>
      <c r="P661" s="118" t="s">
        <v>9</v>
      </c>
      <c r="Q661" s="118" t="s">
        <v>1422</v>
      </c>
      <c r="R661" s="118">
        <v>2</v>
      </c>
      <c r="S661" s="118">
        <v>573</v>
      </c>
      <c r="T661" s="118" t="s">
        <v>29</v>
      </c>
      <c r="U661" s="123">
        <v>43</v>
      </c>
      <c r="V661" s="118" t="s">
        <v>9</v>
      </c>
      <c r="W661" s="118" t="s">
        <v>9</v>
      </c>
      <c r="X661" s="118" t="s">
        <v>9</v>
      </c>
      <c r="Y661" s="118" t="s">
        <v>9</v>
      </c>
      <c r="Z661" s="118" t="s">
        <v>9</v>
      </c>
      <c r="AA661" s="118">
        <v>26</v>
      </c>
      <c r="AB661" s="118">
        <v>7.7</v>
      </c>
      <c r="AC661" s="46" t="s">
        <v>1373</v>
      </c>
      <c r="AD661" s="118">
        <v>2012</v>
      </c>
      <c r="AE661" s="118" t="s">
        <v>1530</v>
      </c>
      <c r="AF661" s="118" t="s">
        <v>760</v>
      </c>
      <c r="AG661" s="118" t="s">
        <v>450</v>
      </c>
      <c r="AH661" s="118" t="s">
        <v>62</v>
      </c>
      <c r="AI661" s="124" t="str">
        <f t="shared" si="16"/>
        <v>Li, Y., 2012</v>
      </c>
      <c r="AJ661" s="125"/>
      <c r="AK661" s="145"/>
    </row>
    <row r="662" spans="1:37" s="20" customFormat="1" x14ac:dyDescent="0.3">
      <c r="A662" s="46" t="s">
        <v>6</v>
      </c>
      <c r="B662" s="118">
        <v>5</v>
      </c>
      <c r="C662" s="118">
        <v>4.0999999999999996</v>
      </c>
      <c r="D662" s="118" t="s">
        <v>9</v>
      </c>
      <c r="E662" s="118" t="s">
        <v>63</v>
      </c>
      <c r="F662" s="118" t="s">
        <v>753</v>
      </c>
      <c r="G662" s="118" t="s">
        <v>756</v>
      </c>
      <c r="H662" s="118" t="s">
        <v>9</v>
      </c>
      <c r="I662" s="118" t="s">
        <v>9</v>
      </c>
      <c r="J662" s="118" t="s">
        <v>24</v>
      </c>
      <c r="K662" s="118" t="s">
        <v>90</v>
      </c>
      <c r="L662" s="118" t="s">
        <v>9</v>
      </c>
      <c r="M662" s="118" t="s">
        <v>199</v>
      </c>
      <c r="N662" s="118" t="s">
        <v>9</v>
      </c>
      <c r="O662" s="118">
        <v>3</v>
      </c>
      <c r="P662" s="118">
        <f>673</f>
        <v>673</v>
      </c>
      <c r="Q662" s="118" t="s">
        <v>1422</v>
      </c>
      <c r="R662" s="118">
        <v>3</v>
      </c>
      <c r="S662" s="118">
        <v>673</v>
      </c>
      <c r="T662" s="118" t="s">
        <v>29</v>
      </c>
      <c r="U662" s="123" t="s">
        <v>9</v>
      </c>
      <c r="V662" s="118" t="s">
        <v>9</v>
      </c>
      <c r="W662" s="118" t="s">
        <v>9</v>
      </c>
      <c r="X662" s="118" t="s">
        <v>9</v>
      </c>
      <c r="Y662" s="118">
        <v>28</v>
      </c>
      <c r="Z662" s="118">
        <v>2</v>
      </c>
      <c r="AA662" s="118">
        <v>14</v>
      </c>
      <c r="AB662" s="118">
        <v>7</v>
      </c>
      <c r="AC662" s="118" t="s">
        <v>1376</v>
      </c>
      <c r="AD662" s="118">
        <v>2012</v>
      </c>
      <c r="AE662" s="118" t="s">
        <v>1818</v>
      </c>
      <c r="AF662" s="118" t="s">
        <v>39</v>
      </c>
      <c r="AG662" s="118" t="s">
        <v>449</v>
      </c>
      <c r="AH662" s="118" t="s">
        <v>448</v>
      </c>
      <c r="AI662" s="124" t="str">
        <f t="shared" si="16"/>
        <v>Shuai, D., 2012</v>
      </c>
      <c r="AJ662" s="145"/>
      <c r="AK662" s="145"/>
    </row>
    <row r="663" spans="1:37" s="20" customFormat="1" x14ac:dyDescent="0.3">
      <c r="A663" s="46" t="s">
        <v>6</v>
      </c>
      <c r="B663" s="118">
        <v>5</v>
      </c>
      <c r="C663" s="118">
        <v>4.8</v>
      </c>
      <c r="D663" s="118" t="s">
        <v>9</v>
      </c>
      <c r="E663" s="118" t="s">
        <v>63</v>
      </c>
      <c r="F663" s="118" t="s">
        <v>753</v>
      </c>
      <c r="G663" s="118" t="s">
        <v>756</v>
      </c>
      <c r="H663" s="118" t="s">
        <v>9</v>
      </c>
      <c r="I663" s="118" t="s">
        <v>9</v>
      </c>
      <c r="J663" s="118" t="s">
        <v>24</v>
      </c>
      <c r="K663" s="118" t="s">
        <v>90</v>
      </c>
      <c r="L663" s="118" t="s">
        <v>9</v>
      </c>
      <c r="M663" s="118" t="s">
        <v>199</v>
      </c>
      <c r="N663" s="118" t="s">
        <v>9</v>
      </c>
      <c r="O663" s="118">
        <v>3</v>
      </c>
      <c r="P663" s="118">
        <f>673</f>
        <v>673</v>
      </c>
      <c r="Q663" s="118" t="s">
        <v>1422</v>
      </c>
      <c r="R663" s="118">
        <v>3</v>
      </c>
      <c r="S663" s="118">
        <v>673</v>
      </c>
      <c r="T663" s="118" t="s">
        <v>29</v>
      </c>
      <c r="U663" s="123" t="s">
        <v>9</v>
      </c>
      <c r="V663" s="118" t="s">
        <v>9</v>
      </c>
      <c r="W663" s="118" t="s">
        <v>9</v>
      </c>
      <c r="X663" s="118" t="s">
        <v>9</v>
      </c>
      <c r="Y663" s="118">
        <v>37</v>
      </c>
      <c r="Z663" s="118">
        <v>1</v>
      </c>
      <c r="AA663" s="118">
        <v>31</v>
      </c>
      <c r="AB663" s="118">
        <v>14</v>
      </c>
      <c r="AC663" s="118" t="s">
        <v>1376</v>
      </c>
      <c r="AD663" s="118">
        <v>2012</v>
      </c>
      <c r="AE663" s="118" t="s">
        <v>1818</v>
      </c>
      <c r="AF663" s="118" t="s">
        <v>39</v>
      </c>
      <c r="AG663" s="118" t="s">
        <v>449</v>
      </c>
      <c r="AH663" s="118" t="s">
        <v>448</v>
      </c>
      <c r="AI663" s="124" t="str">
        <f t="shared" si="16"/>
        <v>Shuai, D., 2012</v>
      </c>
      <c r="AJ663" s="145"/>
      <c r="AK663" s="145"/>
    </row>
    <row r="664" spans="1:37" s="20" customFormat="1" x14ac:dyDescent="0.3">
      <c r="A664" s="46" t="s">
        <v>6</v>
      </c>
      <c r="B664" s="118">
        <v>5</v>
      </c>
      <c r="C664" s="118">
        <v>5.0999999999999996</v>
      </c>
      <c r="D664" s="118" t="s">
        <v>9</v>
      </c>
      <c r="E664" s="118" t="s">
        <v>63</v>
      </c>
      <c r="F664" s="118" t="s">
        <v>753</v>
      </c>
      <c r="G664" s="118" t="s">
        <v>756</v>
      </c>
      <c r="H664" s="118" t="s">
        <v>9</v>
      </c>
      <c r="I664" s="118" t="s">
        <v>9</v>
      </c>
      <c r="J664" s="118" t="s">
        <v>24</v>
      </c>
      <c r="K664" s="118" t="s">
        <v>90</v>
      </c>
      <c r="L664" s="118" t="s">
        <v>9</v>
      </c>
      <c r="M664" s="118" t="s">
        <v>199</v>
      </c>
      <c r="N664" s="118" t="s">
        <v>9</v>
      </c>
      <c r="O664" s="118">
        <v>3</v>
      </c>
      <c r="P664" s="118">
        <f>673</f>
        <v>673</v>
      </c>
      <c r="Q664" s="118" t="s">
        <v>1422</v>
      </c>
      <c r="R664" s="118">
        <v>3</v>
      </c>
      <c r="S664" s="118">
        <v>673</v>
      </c>
      <c r="T664" s="118" t="s">
        <v>29</v>
      </c>
      <c r="U664" s="123" t="s">
        <v>9</v>
      </c>
      <c r="V664" s="118" t="s">
        <v>9</v>
      </c>
      <c r="W664" s="118" t="s">
        <v>9</v>
      </c>
      <c r="X664" s="118" t="s">
        <v>9</v>
      </c>
      <c r="Y664" s="118">
        <v>124</v>
      </c>
      <c r="Z664" s="118">
        <v>3</v>
      </c>
      <c r="AA664" s="118">
        <v>96</v>
      </c>
      <c r="AB664" s="118">
        <v>35</v>
      </c>
      <c r="AC664" s="118" t="s">
        <v>1376</v>
      </c>
      <c r="AD664" s="118">
        <v>2012</v>
      </c>
      <c r="AE664" s="118" t="s">
        <v>1818</v>
      </c>
      <c r="AF664" s="118" t="s">
        <v>39</v>
      </c>
      <c r="AG664" s="118" t="s">
        <v>449</v>
      </c>
      <c r="AH664" s="118" t="s">
        <v>448</v>
      </c>
      <c r="AI664" s="124" t="str">
        <f t="shared" si="16"/>
        <v>Shuai, D., 2012</v>
      </c>
      <c r="AJ664" s="145"/>
      <c r="AK664" s="145"/>
    </row>
    <row r="665" spans="1:37" s="20" customFormat="1" x14ac:dyDescent="0.3">
      <c r="A665" s="46" t="s">
        <v>6</v>
      </c>
      <c r="B665" s="118">
        <v>5</v>
      </c>
      <c r="C665" s="118">
        <v>4.7</v>
      </c>
      <c r="D665" s="118" t="s">
        <v>9</v>
      </c>
      <c r="E665" s="118" t="s">
        <v>63</v>
      </c>
      <c r="F665" s="118" t="s">
        <v>753</v>
      </c>
      <c r="G665" s="118" t="s">
        <v>756</v>
      </c>
      <c r="H665" s="118" t="s">
        <v>9</v>
      </c>
      <c r="I665" s="118" t="s">
        <v>9</v>
      </c>
      <c r="J665" s="118" t="s">
        <v>24</v>
      </c>
      <c r="K665" s="118" t="s">
        <v>90</v>
      </c>
      <c r="L665" s="118" t="s">
        <v>9</v>
      </c>
      <c r="M665" s="118" t="s">
        <v>199</v>
      </c>
      <c r="N665" s="118" t="s">
        <v>9</v>
      </c>
      <c r="O665" s="118">
        <v>3</v>
      </c>
      <c r="P665" s="118">
        <f>673</f>
        <v>673</v>
      </c>
      <c r="Q665" s="118" t="s">
        <v>1422</v>
      </c>
      <c r="R665" s="118">
        <v>3</v>
      </c>
      <c r="S665" s="118">
        <v>673</v>
      </c>
      <c r="T665" s="118" t="s">
        <v>17</v>
      </c>
      <c r="U665" s="123" t="s">
        <v>9</v>
      </c>
      <c r="V665" s="118" t="s">
        <v>9</v>
      </c>
      <c r="W665" s="118">
        <v>72</v>
      </c>
      <c r="X665" s="118" t="s">
        <v>9</v>
      </c>
      <c r="Y665" s="118">
        <v>48</v>
      </c>
      <c r="Z665" s="118">
        <v>2</v>
      </c>
      <c r="AA665" s="118">
        <v>43</v>
      </c>
      <c r="AB665" s="118">
        <v>22</v>
      </c>
      <c r="AC665" s="118" t="s">
        <v>1376</v>
      </c>
      <c r="AD665" s="118">
        <v>2012</v>
      </c>
      <c r="AE665" s="118" t="s">
        <v>1818</v>
      </c>
      <c r="AF665" s="118" t="s">
        <v>39</v>
      </c>
      <c r="AG665" s="118" t="s">
        <v>449</v>
      </c>
      <c r="AH665" s="118" t="s">
        <v>448</v>
      </c>
      <c r="AI665" s="124" t="str">
        <f t="shared" si="16"/>
        <v>Shuai, D., 2012</v>
      </c>
      <c r="AJ665" s="145"/>
      <c r="AK665" s="145"/>
    </row>
    <row r="666" spans="1:37" s="20" customFormat="1" x14ac:dyDescent="0.3">
      <c r="A666" s="46" t="s">
        <v>6</v>
      </c>
      <c r="B666" s="118">
        <v>5</v>
      </c>
      <c r="C666" s="118">
        <v>4.7</v>
      </c>
      <c r="D666" s="118" t="s">
        <v>9</v>
      </c>
      <c r="E666" s="118" t="s">
        <v>63</v>
      </c>
      <c r="F666" s="118" t="s">
        <v>753</v>
      </c>
      <c r="G666" s="118" t="s">
        <v>756</v>
      </c>
      <c r="H666" s="118" t="s">
        <v>9</v>
      </c>
      <c r="I666" s="118" t="s">
        <v>9</v>
      </c>
      <c r="J666" s="118" t="s">
        <v>24</v>
      </c>
      <c r="K666" s="118" t="s">
        <v>138</v>
      </c>
      <c r="L666" s="118" t="s">
        <v>9</v>
      </c>
      <c r="M666" s="118" t="s">
        <v>199</v>
      </c>
      <c r="N666" s="118" t="s">
        <v>9</v>
      </c>
      <c r="O666" s="118">
        <v>3</v>
      </c>
      <c r="P666" s="118">
        <f>673</f>
        <v>673</v>
      </c>
      <c r="Q666" s="118" t="s">
        <v>1422</v>
      </c>
      <c r="R666" s="118">
        <v>3</v>
      </c>
      <c r="S666" s="118">
        <v>673</v>
      </c>
      <c r="T666" s="118" t="s">
        <v>29</v>
      </c>
      <c r="U666" s="123" t="s">
        <v>9</v>
      </c>
      <c r="V666" s="118" t="s">
        <v>9</v>
      </c>
      <c r="W666" s="118" t="s">
        <v>9</v>
      </c>
      <c r="X666" s="118" t="s">
        <v>9</v>
      </c>
      <c r="Y666" s="118">
        <v>39</v>
      </c>
      <c r="Z666" s="118">
        <v>3</v>
      </c>
      <c r="AA666" s="118">
        <v>25</v>
      </c>
      <c r="AB666" s="118">
        <v>13</v>
      </c>
      <c r="AC666" s="118" t="s">
        <v>1376</v>
      </c>
      <c r="AD666" s="118">
        <v>2012</v>
      </c>
      <c r="AE666" s="118" t="s">
        <v>1818</v>
      </c>
      <c r="AF666" s="118" t="s">
        <v>39</v>
      </c>
      <c r="AG666" s="118" t="s">
        <v>449</v>
      </c>
      <c r="AH666" s="118" t="s">
        <v>448</v>
      </c>
      <c r="AI666" s="124" t="str">
        <f t="shared" si="16"/>
        <v>Shuai, D., 2012</v>
      </c>
      <c r="AJ666" s="145"/>
      <c r="AK666" s="145"/>
    </row>
    <row r="667" spans="1:37" s="20" customFormat="1" x14ac:dyDescent="0.3">
      <c r="A667" s="118" t="s">
        <v>113</v>
      </c>
      <c r="B667" s="118">
        <v>5</v>
      </c>
      <c r="C667" s="118">
        <v>5.4</v>
      </c>
      <c r="D667" s="118" t="s">
        <v>8</v>
      </c>
      <c r="E667" s="118" t="s">
        <v>63</v>
      </c>
      <c r="F667" s="118" t="s">
        <v>754</v>
      </c>
      <c r="G667" s="118" t="s">
        <v>8</v>
      </c>
      <c r="H667" s="118" t="s">
        <v>8</v>
      </c>
      <c r="I667" s="118" t="s">
        <v>8</v>
      </c>
      <c r="J667" s="118" t="s">
        <v>8</v>
      </c>
      <c r="K667" s="118" t="s">
        <v>8</v>
      </c>
      <c r="L667" s="118" t="s">
        <v>8</v>
      </c>
      <c r="M667" s="118" t="s">
        <v>199</v>
      </c>
      <c r="N667" s="46" t="s">
        <v>9</v>
      </c>
      <c r="O667" s="118" t="s">
        <v>9</v>
      </c>
      <c r="P667" s="118" t="s">
        <v>9</v>
      </c>
      <c r="Q667" s="118" t="s">
        <v>9</v>
      </c>
      <c r="R667" s="118" t="s">
        <v>9</v>
      </c>
      <c r="S667" s="118" t="s">
        <v>9</v>
      </c>
      <c r="T667" s="118" t="s">
        <v>17</v>
      </c>
      <c r="U667" s="123" t="s">
        <v>9</v>
      </c>
      <c r="V667" s="118" t="s">
        <v>9</v>
      </c>
      <c r="W667" s="118">
        <v>51</v>
      </c>
      <c r="X667" s="118" t="s">
        <v>9</v>
      </c>
      <c r="Y667" s="118" t="s">
        <v>9</v>
      </c>
      <c r="Z667" s="118" t="s">
        <v>9</v>
      </c>
      <c r="AA667" s="118">
        <v>20</v>
      </c>
      <c r="AB667" s="118">
        <v>4</v>
      </c>
      <c r="AC667" s="118" t="s">
        <v>1376</v>
      </c>
      <c r="AD667" s="118">
        <v>2012</v>
      </c>
      <c r="AE667" s="118" t="s">
        <v>1818</v>
      </c>
      <c r="AF667" s="118" t="s">
        <v>39</v>
      </c>
      <c r="AG667" s="118" t="s">
        <v>449</v>
      </c>
      <c r="AH667" s="118" t="s">
        <v>448</v>
      </c>
      <c r="AI667" s="124" t="str">
        <f t="shared" si="16"/>
        <v>Shuai, D., 2012</v>
      </c>
      <c r="AJ667" s="145"/>
      <c r="AK667" s="145"/>
    </row>
    <row r="668" spans="1:37" s="20" customFormat="1" x14ac:dyDescent="0.3">
      <c r="A668" s="118" t="s">
        <v>113</v>
      </c>
      <c r="B668" s="118">
        <v>5</v>
      </c>
      <c r="C668" s="118">
        <v>5.6</v>
      </c>
      <c r="D668" s="118" t="s">
        <v>8</v>
      </c>
      <c r="E668" s="118" t="s">
        <v>1414</v>
      </c>
      <c r="F668" s="118" t="s">
        <v>755</v>
      </c>
      <c r="G668" s="118" t="s">
        <v>8</v>
      </c>
      <c r="H668" s="118" t="s">
        <v>8</v>
      </c>
      <c r="I668" s="118" t="s">
        <v>8</v>
      </c>
      <c r="J668" s="118" t="s">
        <v>8</v>
      </c>
      <c r="K668" s="118" t="s">
        <v>8</v>
      </c>
      <c r="L668" s="118" t="s">
        <v>8</v>
      </c>
      <c r="M668" s="118" t="s">
        <v>199</v>
      </c>
      <c r="N668" s="127">
        <v>7.5</v>
      </c>
      <c r="O668" s="118" t="s">
        <v>9</v>
      </c>
      <c r="P668" s="118" t="s">
        <v>9</v>
      </c>
      <c r="Q668" s="118" t="s">
        <v>9</v>
      </c>
      <c r="R668" s="118" t="s">
        <v>9</v>
      </c>
      <c r="S668" s="118" t="s">
        <v>9</v>
      </c>
      <c r="T668" s="118" t="s">
        <v>17</v>
      </c>
      <c r="U668" s="123" t="s">
        <v>9</v>
      </c>
      <c r="V668" s="118" t="s">
        <v>9</v>
      </c>
      <c r="W668" s="118">
        <v>31</v>
      </c>
      <c r="X668" s="118" t="s">
        <v>9</v>
      </c>
      <c r="Y668" s="118" t="s">
        <v>9</v>
      </c>
      <c r="Z668" s="118" t="s">
        <v>9</v>
      </c>
      <c r="AA668" s="118">
        <v>31</v>
      </c>
      <c r="AB668" s="118">
        <v>8</v>
      </c>
      <c r="AC668" s="118" t="s">
        <v>1376</v>
      </c>
      <c r="AD668" s="118">
        <v>2012</v>
      </c>
      <c r="AE668" s="118" t="s">
        <v>1818</v>
      </c>
      <c r="AF668" s="118" t="s">
        <v>39</v>
      </c>
      <c r="AG668" s="118" t="s">
        <v>449</v>
      </c>
      <c r="AH668" s="118" t="s">
        <v>448</v>
      </c>
      <c r="AI668" s="124" t="str">
        <f t="shared" si="16"/>
        <v>Shuai, D., 2012</v>
      </c>
      <c r="AJ668" s="145"/>
      <c r="AK668" s="145" t="s">
        <v>839</v>
      </c>
    </row>
    <row r="669" spans="1:37" s="20" customFormat="1" x14ac:dyDescent="0.3">
      <c r="A669" s="118" t="s">
        <v>1954</v>
      </c>
      <c r="B669" s="118" t="s">
        <v>9</v>
      </c>
      <c r="C669" s="118">
        <v>0.69</v>
      </c>
      <c r="D669" s="118" t="s">
        <v>8</v>
      </c>
      <c r="E669" s="118" t="s">
        <v>63</v>
      </c>
      <c r="F669" s="118" t="s">
        <v>1020</v>
      </c>
      <c r="G669" s="118" t="s">
        <v>9</v>
      </c>
      <c r="H669" s="118" t="s">
        <v>9</v>
      </c>
      <c r="I669" s="118" t="s">
        <v>9</v>
      </c>
      <c r="J669" s="118" t="s">
        <v>10</v>
      </c>
      <c r="K669" s="118" t="s">
        <v>56</v>
      </c>
      <c r="L669" s="118" t="s">
        <v>9</v>
      </c>
      <c r="M669" s="118" t="s">
        <v>199</v>
      </c>
      <c r="N669" s="118" t="s">
        <v>9</v>
      </c>
      <c r="O669" s="118" t="s">
        <v>9</v>
      </c>
      <c r="P669" s="118" t="s">
        <v>9</v>
      </c>
      <c r="Q669" s="118" t="s">
        <v>1447</v>
      </c>
      <c r="R669" s="118" t="s">
        <v>9</v>
      </c>
      <c r="S669" s="118">
        <v>298</v>
      </c>
      <c r="T669" s="118" t="s">
        <v>29</v>
      </c>
      <c r="U669" s="123" t="s">
        <v>9</v>
      </c>
      <c r="V669" s="118" t="s">
        <v>9</v>
      </c>
      <c r="W669" s="118" t="s">
        <v>9</v>
      </c>
      <c r="X669" s="118" t="s">
        <v>9</v>
      </c>
      <c r="Y669" s="118" t="s">
        <v>9</v>
      </c>
      <c r="Z669" s="118" t="s">
        <v>9</v>
      </c>
      <c r="AA669" s="118">
        <v>49</v>
      </c>
      <c r="AB669" s="118" t="s">
        <v>9</v>
      </c>
      <c r="AC669" s="118" t="s">
        <v>1363</v>
      </c>
      <c r="AD669" s="118">
        <v>2013</v>
      </c>
      <c r="AE669" s="118" t="s">
        <v>1819</v>
      </c>
      <c r="AF669" s="118" t="s">
        <v>11</v>
      </c>
      <c r="AG669" s="118" t="s">
        <v>445</v>
      </c>
      <c r="AH669" s="118" t="s">
        <v>62</v>
      </c>
      <c r="AI669" s="124" t="str">
        <f t="shared" si="16"/>
        <v>Wu, G., 2013</v>
      </c>
      <c r="AJ669" s="145" t="s">
        <v>1448</v>
      </c>
      <c r="AK669" s="145"/>
    </row>
    <row r="670" spans="1:37" s="20" customFormat="1" x14ac:dyDescent="0.3">
      <c r="A670" s="46" t="s">
        <v>6</v>
      </c>
      <c r="B670" s="118" t="s">
        <v>9</v>
      </c>
      <c r="C670" s="118">
        <v>0.68</v>
      </c>
      <c r="D670" s="118">
        <v>786</v>
      </c>
      <c r="E670" s="118" t="s">
        <v>63</v>
      </c>
      <c r="F670" s="118" t="s">
        <v>757</v>
      </c>
      <c r="G670" s="118" t="s">
        <v>9</v>
      </c>
      <c r="H670" s="118" t="s">
        <v>9</v>
      </c>
      <c r="I670" s="118" t="s">
        <v>9</v>
      </c>
      <c r="J670" s="118" t="s">
        <v>10</v>
      </c>
      <c r="K670" s="118" t="s">
        <v>90</v>
      </c>
      <c r="L670" s="118" t="s">
        <v>9</v>
      </c>
      <c r="M670" s="118" t="s">
        <v>199</v>
      </c>
      <c r="N670" s="118" t="s">
        <v>9</v>
      </c>
      <c r="O670" s="118" t="s">
        <v>9</v>
      </c>
      <c r="P670" s="118" t="s">
        <v>9</v>
      </c>
      <c r="Q670" s="118" t="s">
        <v>1422</v>
      </c>
      <c r="R670" s="118">
        <v>1</v>
      </c>
      <c r="S670" s="118">
        <v>573</v>
      </c>
      <c r="T670" s="118" t="s">
        <v>29</v>
      </c>
      <c r="U670" s="123" t="s">
        <v>9</v>
      </c>
      <c r="V670" s="118" t="s">
        <v>9</v>
      </c>
      <c r="W670" s="118" t="s">
        <v>9</v>
      </c>
      <c r="X670" s="118" t="s">
        <v>9</v>
      </c>
      <c r="Y670" s="118" t="s">
        <v>9</v>
      </c>
      <c r="Z670" s="118" t="s">
        <v>9</v>
      </c>
      <c r="AA670" s="118">
        <v>41</v>
      </c>
      <c r="AB670" s="118" t="s">
        <v>9</v>
      </c>
      <c r="AC670" s="118" t="s">
        <v>1363</v>
      </c>
      <c r="AD670" s="118">
        <v>2013</v>
      </c>
      <c r="AE670" s="118" t="s">
        <v>1819</v>
      </c>
      <c r="AF670" s="118" t="s">
        <v>11</v>
      </c>
      <c r="AG670" s="118" t="s">
        <v>445</v>
      </c>
      <c r="AH670" s="118" t="s">
        <v>62</v>
      </c>
      <c r="AI670" s="124" t="str">
        <f t="shared" si="16"/>
        <v>Wu, G., 2013</v>
      </c>
      <c r="AJ670" s="145" t="s">
        <v>1021</v>
      </c>
      <c r="AK670" s="145"/>
    </row>
    <row r="671" spans="1:37" s="20" customFormat="1" x14ac:dyDescent="0.3">
      <c r="A671" s="46" t="s">
        <v>6</v>
      </c>
      <c r="B671" s="118" t="s">
        <v>9</v>
      </c>
      <c r="C671" s="118">
        <v>0.72</v>
      </c>
      <c r="D671" s="118">
        <v>352</v>
      </c>
      <c r="E671" s="118" t="s">
        <v>63</v>
      </c>
      <c r="F671" s="118" t="s">
        <v>1018</v>
      </c>
      <c r="G671" s="118" t="s">
        <v>9</v>
      </c>
      <c r="H671" s="118" t="s">
        <v>9</v>
      </c>
      <c r="I671" s="118" t="s">
        <v>9</v>
      </c>
      <c r="J671" s="118" t="s">
        <v>10</v>
      </c>
      <c r="K671" s="118" t="s">
        <v>90</v>
      </c>
      <c r="L671" s="118" t="s">
        <v>9</v>
      </c>
      <c r="M671" s="118" t="s">
        <v>199</v>
      </c>
      <c r="N671" s="118" t="s">
        <v>9</v>
      </c>
      <c r="O671" s="118" t="s">
        <v>9</v>
      </c>
      <c r="P671" s="118" t="s">
        <v>9</v>
      </c>
      <c r="Q671" s="118" t="s">
        <v>1422</v>
      </c>
      <c r="R671" s="118">
        <v>1</v>
      </c>
      <c r="S671" s="118">
        <v>573</v>
      </c>
      <c r="T671" s="118" t="s">
        <v>29</v>
      </c>
      <c r="U671" s="123" t="s">
        <v>9</v>
      </c>
      <c r="V671" s="118" t="s">
        <v>9</v>
      </c>
      <c r="W671" s="118" t="s">
        <v>9</v>
      </c>
      <c r="X671" s="118" t="s">
        <v>9</v>
      </c>
      <c r="Y671" s="118" t="s">
        <v>9</v>
      </c>
      <c r="Z671" s="118" t="s">
        <v>9</v>
      </c>
      <c r="AA671" s="118">
        <v>38</v>
      </c>
      <c r="AB671" s="118" t="s">
        <v>9</v>
      </c>
      <c r="AC671" s="118" t="s">
        <v>1363</v>
      </c>
      <c r="AD671" s="118">
        <v>2013</v>
      </c>
      <c r="AE671" s="118" t="s">
        <v>1819</v>
      </c>
      <c r="AF671" s="118" t="s">
        <v>11</v>
      </c>
      <c r="AG671" s="118" t="s">
        <v>445</v>
      </c>
      <c r="AH671" s="118" t="s">
        <v>62</v>
      </c>
      <c r="AI671" s="124" t="str">
        <f t="shared" si="16"/>
        <v>Wu, G., 2013</v>
      </c>
      <c r="AJ671" s="145" t="s">
        <v>1021</v>
      </c>
      <c r="AK671" s="145"/>
    </row>
    <row r="672" spans="1:37" s="20" customFormat="1" x14ac:dyDescent="0.3">
      <c r="A672" s="46" t="s">
        <v>6</v>
      </c>
      <c r="B672" s="118" t="s">
        <v>9</v>
      </c>
      <c r="C672" s="118">
        <v>0.71</v>
      </c>
      <c r="D672" s="118">
        <v>497</v>
      </c>
      <c r="E672" s="118" t="s">
        <v>63</v>
      </c>
      <c r="F672" s="118" t="s">
        <v>1019</v>
      </c>
      <c r="G672" s="118" t="s">
        <v>9</v>
      </c>
      <c r="H672" s="118" t="s">
        <v>9</v>
      </c>
      <c r="I672" s="118" t="s">
        <v>9</v>
      </c>
      <c r="J672" s="118" t="s">
        <v>10</v>
      </c>
      <c r="K672" s="118" t="s">
        <v>90</v>
      </c>
      <c r="L672" s="118" t="s">
        <v>9</v>
      </c>
      <c r="M672" s="118" t="s">
        <v>199</v>
      </c>
      <c r="N672" s="118" t="s">
        <v>9</v>
      </c>
      <c r="O672" s="118" t="s">
        <v>9</v>
      </c>
      <c r="P672" s="118" t="s">
        <v>9</v>
      </c>
      <c r="Q672" s="118" t="s">
        <v>1422</v>
      </c>
      <c r="R672" s="118">
        <v>1</v>
      </c>
      <c r="S672" s="118">
        <v>573</v>
      </c>
      <c r="T672" s="118" t="s">
        <v>29</v>
      </c>
      <c r="U672" s="123" t="s">
        <v>9</v>
      </c>
      <c r="V672" s="118" t="s">
        <v>9</v>
      </c>
      <c r="W672" s="118" t="s">
        <v>9</v>
      </c>
      <c r="X672" s="118" t="s">
        <v>9</v>
      </c>
      <c r="Y672" s="118" t="s">
        <v>9</v>
      </c>
      <c r="Z672" s="118" t="s">
        <v>9</v>
      </c>
      <c r="AA672" s="118">
        <v>43</v>
      </c>
      <c r="AB672" s="118" t="s">
        <v>9</v>
      </c>
      <c r="AC672" s="118" t="s">
        <v>1363</v>
      </c>
      <c r="AD672" s="118">
        <v>2013</v>
      </c>
      <c r="AE672" s="118" t="s">
        <v>1819</v>
      </c>
      <c r="AF672" s="118" t="s">
        <v>11</v>
      </c>
      <c r="AG672" s="118" t="s">
        <v>445</v>
      </c>
      <c r="AH672" s="118" t="s">
        <v>62</v>
      </c>
      <c r="AI672" s="124" t="str">
        <f t="shared" si="16"/>
        <v>Wu, G., 2013</v>
      </c>
      <c r="AJ672" s="145" t="s">
        <v>1021</v>
      </c>
      <c r="AK672" s="145"/>
    </row>
    <row r="673" spans="1:37" s="20" customFormat="1" x14ac:dyDescent="0.3">
      <c r="A673" s="118" t="s">
        <v>113</v>
      </c>
      <c r="B673" s="118">
        <v>5</v>
      </c>
      <c r="C673" s="118">
        <v>4.92</v>
      </c>
      <c r="D673" s="118" t="s">
        <v>8</v>
      </c>
      <c r="E673" s="118" t="s">
        <v>63</v>
      </c>
      <c r="F673" s="118" t="s">
        <v>1019</v>
      </c>
      <c r="G673" s="118" t="s">
        <v>8</v>
      </c>
      <c r="H673" s="118" t="s">
        <v>8</v>
      </c>
      <c r="I673" s="118" t="s">
        <v>8</v>
      </c>
      <c r="J673" s="118" t="s">
        <v>8</v>
      </c>
      <c r="K673" s="118" t="s">
        <v>8</v>
      </c>
      <c r="L673" s="118" t="s">
        <v>8</v>
      </c>
      <c r="M673" s="118" t="s">
        <v>199</v>
      </c>
      <c r="N673" s="118" t="s">
        <v>9</v>
      </c>
      <c r="O673" s="118" t="s">
        <v>9</v>
      </c>
      <c r="P673" s="118" t="s">
        <v>9</v>
      </c>
      <c r="Q673" s="118" t="s">
        <v>9</v>
      </c>
      <c r="R673" s="118" t="s">
        <v>9</v>
      </c>
      <c r="S673" s="118" t="s">
        <v>9</v>
      </c>
      <c r="T673" s="118" t="s">
        <v>29</v>
      </c>
      <c r="U673" s="123" t="s">
        <v>9</v>
      </c>
      <c r="V673" s="118" t="s">
        <v>9</v>
      </c>
      <c r="W673" s="118" t="s">
        <v>9</v>
      </c>
      <c r="X673" s="118" t="s">
        <v>9</v>
      </c>
      <c r="Y673" s="118" t="s">
        <v>9</v>
      </c>
      <c r="Z673" s="118" t="s">
        <v>9</v>
      </c>
      <c r="AA673" s="118">
        <v>62</v>
      </c>
      <c r="AB673" s="118" t="s">
        <v>9</v>
      </c>
      <c r="AC673" s="118" t="s">
        <v>1363</v>
      </c>
      <c r="AD673" s="118">
        <v>2013</v>
      </c>
      <c r="AE673" s="118" t="s">
        <v>1819</v>
      </c>
      <c r="AF673" s="118" t="s">
        <v>11</v>
      </c>
      <c r="AG673" s="118" t="s">
        <v>445</v>
      </c>
      <c r="AH673" s="118" t="s">
        <v>62</v>
      </c>
      <c r="AI673" s="124" t="str">
        <f t="shared" si="16"/>
        <v>Wu, G., 2013</v>
      </c>
      <c r="AJ673" s="159"/>
      <c r="AK673" s="145"/>
    </row>
    <row r="674" spans="1:37" s="20" customFormat="1" x14ac:dyDescent="0.3">
      <c r="A674" s="118" t="s">
        <v>14</v>
      </c>
      <c r="B674" s="118">
        <v>2</v>
      </c>
      <c r="C674" s="118">
        <v>1.87</v>
      </c>
      <c r="D674" s="118">
        <v>150</v>
      </c>
      <c r="E674" s="118" t="s">
        <v>1414</v>
      </c>
      <c r="F674" s="118" t="s">
        <v>9</v>
      </c>
      <c r="G674" s="118" t="s">
        <v>9</v>
      </c>
      <c r="H674" s="118" t="s">
        <v>9</v>
      </c>
      <c r="I674" s="118" t="s">
        <v>9</v>
      </c>
      <c r="J674" s="118" t="s">
        <v>24</v>
      </c>
      <c r="K674" s="118" t="s">
        <v>9</v>
      </c>
      <c r="L674" s="118" t="s">
        <v>9</v>
      </c>
      <c r="M674" s="118" t="s">
        <v>199</v>
      </c>
      <c r="N674" s="127">
        <v>8.5</v>
      </c>
      <c r="O674" s="118">
        <v>3</v>
      </c>
      <c r="P674" s="118">
        <f>550+273</f>
        <v>823</v>
      </c>
      <c r="Q674" s="118" t="s">
        <v>1422</v>
      </c>
      <c r="R674" s="118">
        <v>0.5</v>
      </c>
      <c r="S674" s="118">
        <f>350+273</f>
        <v>623</v>
      </c>
      <c r="T674" s="118" t="s">
        <v>17</v>
      </c>
      <c r="U674" s="123" t="s">
        <v>9</v>
      </c>
      <c r="V674" s="118" t="s">
        <v>9</v>
      </c>
      <c r="W674" s="118">
        <v>58</v>
      </c>
      <c r="X674" s="118" t="s">
        <v>9</v>
      </c>
      <c r="Y674" s="118" t="s">
        <v>9</v>
      </c>
      <c r="Z674" s="118" t="s">
        <v>9</v>
      </c>
      <c r="AA674" s="118">
        <v>47</v>
      </c>
      <c r="AB674" s="118" t="s">
        <v>9</v>
      </c>
      <c r="AC674" s="46" t="s">
        <v>1373</v>
      </c>
      <c r="AD674" s="118">
        <v>2013</v>
      </c>
      <c r="AE674" s="118" t="s">
        <v>1820</v>
      </c>
      <c r="AF674" s="118" t="s">
        <v>11</v>
      </c>
      <c r="AG674" s="118" t="s">
        <v>258</v>
      </c>
      <c r="AH674" s="118" t="s">
        <v>45</v>
      </c>
      <c r="AI674" s="124" t="str">
        <f t="shared" si="16"/>
        <v>Cao, Y., 2013</v>
      </c>
      <c r="AJ674" s="125"/>
      <c r="AK674" s="145" t="s">
        <v>827</v>
      </c>
    </row>
    <row r="675" spans="1:37" s="20" customFormat="1" x14ac:dyDescent="0.3">
      <c r="A675" s="118" t="s">
        <v>88</v>
      </c>
      <c r="B675" s="118">
        <v>5</v>
      </c>
      <c r="C675" s="118" t="s">
        <v>9</v>
      </c>
      <c r="D675" s="118">
        <v>980</v>
      </c>
      <c r="E675" s="118" t="s">
        <v>63</v>
      </c>
      <c r="F675" s="118" t="s">
        <v>762</v>
      </c>
      <c r="G675" s="118" t="s">
        <v>9</v>
      </c>
      <c r="H675" s="118" t="s">
        <v>9</v>
      </c>
      <c r="I675" s="118" t="s">
        <v>9</v>
      </c>
      <c r="J675" s="118" t="s">
        <v>245</v>
      </c>
      <c r="K675" s="118" t="s">
        <v>9</v>
      </c>
      <c r="L675" s="118" t="s">
        <v>9</v>
      </c>
      <c r="M675" s="118" t="s">
        <v>199</v>
      </c>
      <c r="N675" s="118" t="s">
        <v>9</v>
      </c>
      <c r="O675" s="118" t="s">
        <v>9</v>
      </c>
      <c r="P675" s="118" t="s">
        <v>9</v>
      </c>
      <c r="Q675" s="118" t="s">
        <v>1422</v>
      </c>
      <c r="R675" s="118" t="s">
        <v>9</v>
      </c>
      <c r="S675" s="118">
        <v>393</v>
      </c>
      <c r="T675" s="118" t="s">
        <v>17</v>
      </c>
      <c r="U675" s="123">
        <v>24.4</v>
      </c>
      <c r="V675" s="118" t="s">
        <v>9</v>
      </c>
      <c r="W675" s="118" t="s">
        <v>9</v>
      </c>
      <c r="X675" s="118" t="s">
        <v>9</v>
      </c>
      <c r="Y675" s="118" t="s">
        <v>9</v>
      </c>
      <c r="Z675" s="118" t="s">
        <v>9</v>
      </c>
      <c r="AA675" s="118" t="s">
        <v>9</v>
      </c>
      <c r="AB675" s="118" t="s">
        <v>9</v>
      </c>
      <c r="AC675" s="118" t="s">
        <v>1371</v>
      </c>
      <c r="AD675" s="118">
        <v>2014</v>
      </c>
      <c r="AE675" s="118" t="s">
        <v>442</v>
      </c>
      <c r="AF675" s="118" t="s">
        <v>761</v>
      </c>
      <c r="AG675" s="118" t="s">
        <v>444</v>
      </c>
      <c r="AH675" s="118" t="s">
        <v>530</v>
      </c>
      <c r="AI675" s="124" t="str">
        <f t="shared" si="16"/>
        <v>Agostini, G., 2014</v>
      </c>
      <c r="AJ675" s="145" t="s">
        <v>1022</v>
      </c>
      <c r="AK675" s="145"/>
    </row>
    <row r="676" spans="1:37" s="20" customFormat="1" x14ac:dyDescent="0.3">
      <c r="A676" s="118" t="s">
        <v>88</v>
      </c>
      <c r="B676" s="118">
        <v>5</v>
      </c>
      <c r="C676" s="118" t="s">
        <v>9</v>
      </c>
      <c r="D676" s="118">
        <v>980</v>
      </c>
      <c r="E676" s="118" t="s">
        <v>63</v>
      </c>
      <c r="F676" s="118" t="s">
        <v>762</v>
      </c>
      <c r="G676" s="118" t="s">
        <v>9</v>
      </c>
      <c r="H676" s="118" t="s">
        <v>9</v>
      </c>
      <c r="I676" s="118" t="s">
        <v>9</v>
      </c>
      <c r="J676" s="118" t="s">
        <v>245</v>
      </c>
      <c r="K676" s="118" t="s">
        <v>9</v>
      </c>
      <c r="L676" s="118" t="s">
        <v>9</v>
      </c>
      <c r="M676" s="118" t="s">
        <v>199</v>
      </c>
      <c r="N676" s="118" t="s">
        <v>9</v>
      </c>
      <c r="O676" s="118" t="s">
        <v>9</v>
      </c>
      <c r="P676" s="118" t="s">
        <v>9</v>
      </c>
      <c r="Q676" s="118" t="s">
        <v>1422</v>
      </c>
      <c r="R676" s="118" t="s">
        <v>9</v>
      </c>
      <c r="S676" s="118">
        <v>393</v>
      </c>
      <c r="T676" s="118" t="s">
        <v>17</v>
      </c>
      <c r="U676" s="123">
        <v>23.5</v>
      </c>
      <c r="V676" s="118" t="s">
        <v>9</v>
      </c>
      <c r="W676" s="118" t="s">
        <v>9</v>
      </c>
      <c r="X676" s="118" t="s">
        <v>9</v>
      </c>
      <c r="Y676" s="118" t="s">
        <v>9</v>
      </c>
      <c r="Z676" s="118" t="s">
        <v>9</v>
      </c>
      <c r="AA676" s="118" t="s">
        <v>9</v>
      </c>
      <c r="AB676" s="118" t="s">
        <v>9</v>
      </c>
      <c r="AC676" s="118" t="s">
        <v>1371</v>
      </c>
      <c r="AD676" s="118">
        <v>2014</v>
      </c>
      <c r="AE676" s="118" t="s">
        <v>442</v>
      </c>
      <c r="AF676" s="118" t="s">
        <v>761</v>
      </c>
      <c r="AG676" s="118" t="s">
        <v>443</v>
      </c>
      <c r="AH676" s="118" t="s">
        <v>530</v>
      </c>
      <c r="AI676" s="124" t="str">
        <f t="shared" si="16"/>
        <v>Agostini, G., 2014</v>
      </c>
      <c r="AJ676" s="145" t="s">
        <v>1023</v>
      </c>
      <c r="AK676" s="145"/>
    </row>
    <row r="677" spans="1:37" s="20" customFormat="1" x14ac:dyDescent="0.3">
      <c r="A677" s="118" t="s">
        <v>88</v>
      </c>
      <c r="B677" s="118">
        <v>5</v>
      </c>
      <c r="C677" s="118" t="s">
        <v>9</v>
      </c>
      <c r="D677" s="118">
        <v>980</v>
      </c>
      <c r="E677" s="118" t="s">
        <v>63</v>
      </c>
      <c r="F677" s="118" t="s">
        <v>762</v>
      </c>
      <c r="G677" s="118" t="s">
        <v>9</v>
      </c>
      <c r="H677" s="118" t="s">
        <v>9</v>
      </c>
      <c r="I677" s="118" t="s">
        <v>9</v>
      </c>
      <c r="J677" s="118" t="s">
        <v>245</v>
      </c>
      <c r="K677" s="118" t="s">
        <v>9</v>
      </c>
      <c r="L677" s="118" t="s">
        <v>9</v>
      </c>
      <c r="M677" s="118" t="s">
        <v>199</v>
      </c>
      <c r="N677" s="118" t="s">
        <v>9</v>
      </c>
      <c r="O677" s="118" t="s">
        <v>9</v>
      </c>
      <c r="P677" s="118" t="s">
        <v>9</v>
      </c>
      <c r="Q677" s="118" t="s">
        <v>1422</v>
      </c>
      <c r="R677" s="118" t="s">
        <v>9</v>
      </c>
      <c r="S677" s="118">
        <v>393</v>
      </c>
      <c r="T677" s="118" t="s">
        <v>17</v>
      </c>
      <c r="U677" s="123">
        <v>23.2</v>
      </c>
      <c r="V677" s="118" t="s">
        <v>9</v>
      </c>
      <c r="W677" s="118" t="s">
        <v>9</v>
      </c>
      <c r="X677" s="118" t="s">
        <v>9</v>
      </c>
      <c r="Y677" s="118" t="s">
        <v>9</v>
      </c>
      <c r="Z677" s="118" t="s">
        <v>9</v>
      </c>
      <c r="AA677" s="118" t="s">
        <v>9</v>
      </c>
      <c r="AB677" s="118" t="s">
        <v>9</v>
      </c>
      <c r="AC677" s="118" t="s">
        <v>1371</v>
      </c>
      <c r="AD677" s="118">
        <v>2014</v>
      </c>
      <c r="AE677" s="118" t="s">
        <v>442</v>
      </c>
      <c r="AF677" s="118" t="s">
        <v>761</v>
      </c>
      <c r="AG677" s="118" t="s">
        <v>441</v>
      </c>
      <c r="AH677" s="118" t="s">
        <v>530</v>
      </c>
      <c r="AI677" s="124" t="str">
        <f t="shared" si="16"/>
        <v>Agostini, G., 2014</v>
      </c>
      <c r="AJ677" s="145" t="s">
        <v>1024</v>
      </c>
      <c r="AK677" s="145"/>
    </row>
    <row r="678" spans="1:37" s="20" customFormat="1" x14ac:dyDescent="0.3">
      <c r="A678" s="118" t="s">
        <v>6</v>
      </c>
      <c r="B678" s="118" t="s">
        <v>9</v>
      </c>
      <c r="C678" s="118">
        <v>0.9</v>
      </c>
      <c r="D678" s="118">
        <v>546</v>
      </c>
      <c r="E678" s="118" t="s">
        <v>63</v>
      </c>
      <c r="F678" s="118" t="s">
        <v>758</v>
      </c>
      <c r="G678" s="118" t="s">
        <v>8</v>
      </c>
      <c r="H678" s="118" t="s">
        <v>8</v>
      </c>
      <c r="I678" s="118" t="s">
        <v>8</v>
      </c>
      <c r="J678" s="118" t="s">
        <v>10</v>
      </c>
      <c r="K678" s="46" t="s">
        <v>1449</v>
      </c>
      <c r="L678" s="118" t="s">
        <v>9</v>
      </c>
      <c r="M678" s="118" t="s">
        <v>199</v>
      </c>
      <c r="N678" s="118">
        <v>8.6</v>
      </c>
      <c r="O678" s="118" t="s">
        <v>9</v>
      </c>
      <c r="P678" s="118" t="s">
        <v>9</v>
      </c>
      <c r="Q678" s="118" t="s">
        <v>1422</v>
      </c>
      <c r="R678" s="118">
        <v>0.5</v>
      </c>
      <c r="S678" s="118">
        <f>273+50</f>
        <v>323</v>
      </c>
      <c r="T678" s="118" t="s">
        <v>17</v>
      </c>
      <c r="U678" s="123">
        <v>18</v>
      </c>
      <c r="V678" s="118" t="s">
        <v>9</v>
      </c>
      <c r="W678" s="118">
        <v>62</v>
      </c>
      <c r="X678" s="118" t="s">
        <v>9</v>
      </c>
      <c r="Y678" s="118" t="s">
        <v>9</v>
      </c>
      <c r="Z678" s="118" t="s">
        <v>9</v>
      </c>
      <c r="AA678" s="118" t="s">
        <v>9</v>
      </c>
      <c r="AB678" s="118" t="s">
        <v>9</v>
      </c>
      <c r="AC678" s="46" t="s">
        <v>1373</v>
      </c>
      <c r="AD678" s="118">
        <v>2014</v>
      </c>
      <c r="AE678" s="118" t="s">
        <v>1821</v>
      </c>
      <c r="AF678" s="118" t="s">
        <v>11</v>
      </c>
      <c r="AG678" s="118" t="s">
        <v>440</v>
      </c>
      <c r="AH678" s="118" t="s">
        <v>268</v>
      </c>
      <c r="AI678" s="124" t="str">
        <f t="shared" si="16"/>
        <v>Wang, L., 2014</v>
      </c>
      <c r="AJ678" s="145" t="s">
        <v>1438</v>
      </c>
      <c r="AK678" s="145"/>
    </row>
    <row r="679" spans="1:37" s="20" customFormat="1" x14ac:dyDescent="0.3">
      <c r="A679" s="118" t="s">
        <v>6</v>
      </c>
      <c r="B679" s="118" t="s">
        <v>9</v>
      </c>
      <c r="C679" s="118">
        <v>0.91</v>
      </c>
      <c r="D679" s="118">
        <v>583</v>
      </c>
      <c r="E679" s="118" t="s">
        <v>63</v>
      </c>
      <c r="F679" s="118" t="s">
        <v>758</v>
      </c>
      <c r="G679" s="118" t="s">
        <v>812</v>
      </c>
      <c r="H679" s="118" t="s">
        <v>8</v>
      </c>
      <c r="I679" s="118" t="s">
        <v>8</v>
      </c>
      <c r="J679" s="118" t="s">
        <v>10</v>
      </c>
      <c r="K679" s="46" t="s">
        <v>1449</v>
      </c>
      <c r="L679" s="118" t="s">
        <v>9</v>
      </c>
      <c r="M679" s="118" t="s">
        <v>199</v>
      </c>
      <c r="N679" s="118">
        <v>4.7</v>
      </c>
      <c r="O679" s="118" t="s">
        <v>9</v>
      </c>
      <c r="P679" s="118" t="s">
        <v>9</v>
      </c>
      <c r="Q679" s="118" t="s">
        <v>1422</v>
      </c>
      <c r="R679" s="118">
        <v>0.5</v>
      </c>
      <c r="S679" s="118">
        <f>273+50</f>
        <v>323</v>
      </c>
      <c r="T679" s="118" t="s">
        <v>17</v>
      </c>
      <c r="U679" s="123">
        <v>30</v>
      </c>
      <c r="V679" s="118" t="s">
        <v>9</v>
      </c>
      <c r="W679" s="118">
        <v>37</v>
      </c>
      <c r="X679" s="118" t="s">
        <v>9</v>
      </c>
      <c r="Y679" s="118" t="s">
        <v>9</v>
      </c>
      <c r="Z679" s="118" t="s">
        <v>9</v>
      </c>
      <c r="AA679" s="118" t="s">
        <v>9</v>
      </c>
      <c r="AB679" s="118" t="s">
        <v>9</v>
      </c>
      <c r="AC679" s="46" t="s">
        <v>1373</v>
      </c>
      <c r="AD679" s="118">
        <v>2014</v>
      </c>
      <c r="AE679" s="118" t="s">
        <v>1821</v>
      </c>
      <c r="AF679" s="118" t="s">
        <v>11</v>
      </c>
      <c r="AG679" s="118" t="s">
        <v>440</v>
      </c>
      <c r="AH679" s="118" t="s">
        <v>268</v>
      </c>
      <c r="AI679" s="124" t="str">
        <f t="shared" si="16"/>
        <v>Wang, L., 2014</v>
      </c>
      <c r="AJ679" s="145" t="s">
        <v>1438</v>
      </c>
      <c r="AK679" s="145"/>
    </row>
    <row r="680" spans="1:37" s="20" customFormat="1" x14ac:dyDescent="0.3">
      <c r="A680" s="118" t="s">
        <v>6</v>
      </c>
      <c r="B680" s="118" t="s">
        <v>9</v>
      </c>
      <c r="C680" s="118">
        <v>0.88</v>
      </c>
      <c r="D680" s="118">
        <v>619</v>
      </c>
      <c r="E680" s="118" t="s">
        <v>63</v>
      </c>
      <c r="F680" s="118" t="s">
        <v>758</v>
      </c>
      <c r="G680" s="118" t="s">
        <v>8</v>
      </c>
      <c r="H680" s="118">
        <f>350+273</f>
        <v>623</v>
      </c>
      <c r="I680" s="118">
        <v>4</v>
      </c>
      <c r="J680" s="118" t="s">
        <v>10</v>
      </c>
      <c r="K680" s="46" t="s">
        <v>1449</v>
      </c>
      <c r="L680" s="118" t="s">
        <v>9</v>
      </c>
      <c r="M680" s="118" t="s">
        <v>199</v>
      </c>
      <c r="N680" s="118">
        <v>5.6</v>
      </c>
      <c r="O680" s="118" t="s">
        <v>9</v>
      </c>
      <c r="P680" s="118" t="s">
        <v>9</v>
      </c>
      <c r="Q680" s="118" t="s">
        <v>1422</v>
      </c>
      <c r="R680" s="118">
        <v>0.5</v>
      </c>
      <c r="S680" s="118">
        <f>273+50</f>
        <v>323</v>
      </c>
      <c r="T680" s="118" t="s">
        <v>17</v>
      </c>
      <c r="U680" s="123">
        <v>27</v>
      </c>
      <c r="V680" s="118" t="s">
        <v>9</v>
      </c>
      <c r="W680" s="118">
        <v>41</v>
      </c>
      <c r="X680" s="118" t="s">
        <v>9</v>
      </c>
      <c r="Y680" s="118" t="s">
        <v>9</v>
      </c>
      <c r="Z680" s="118" t="s">
        <v>9</v>
      </c>
      <c r="AA680" s="118" t="s">
        <v>9</v>
      </c>
      <c r="AB680" s="118" t="s">
        <v>9</v>
      </c>
      <c r="AC680" s="46" t="s">
        <v>1373</v>
      </c>
      <c r="AD680" s="118">
        <v>2014</v>
      </c>
      <c r="AE680" s="118" t="s">
        <v>1821</v>
      </c>
      <c r="AF680" s="118" t="s">
        <v>11</v>
      </c>
      <c r="AG680" s="118" t="s">
        <v>440</v>
      </c>
      <c r="AH680" s="118" t="s">
        <v>268</v>
      </c>
      <c r="AI680" s="124" t="str">
        <f t="shared" si="16"/>
        <v>Wang, L., 2014</v>
      </c>
      <c r="AJ680" s="145" t="s">
        <v>1438</v>
      </c>
      <c r="AK680" s="145"/>
    </row>
    <row r="681" spans="1:37" s="20" customFormat="1" x14ac:dyDescent="0.3">
      <c r="A681" s="118" t="s">
        <v>6</v>
      </c>
      <c r="B681" s="118" t="s">
        <v>9</v>
      </c>
      <c r="C681" s="118">
        <v>0.85</v>
      </c>
      <c r="D681" s="118">
        <v>632</v>
      </c>
      <c r="E681" s="118" t="s">
        <v>63</v>
      </c>
      <c r="F681" s="118" t="s">
        <v>758</v>
      </c>
      <c r="G681" s="118" t="s">
        <v>759</v>
      </c>
      <c r="H681" s="118">
        <f>350+273</f>
        <v>623</v>
      </c>
      <c r="I681" s="118">
        <v>4</v>
      </c>
      <c r="J681" s="118" t="s">
        <v>10</v>
      </c>
      <c r="K681" s="46" t="s">
        <v>1449</v>
      </c>
      <c r="L681" s="118" t="s">
        <v>9</v>
      </c>
      <c r="M681" s="118" t="s">
        <v>199</v>
      </c>
      <c r="N681" s="118">
        <v>4.3</v>
      </c>
      <c r="O681" s="118" t="s">
        <v>9</v>
      </c>
      <c r="P681" s="118" t="s">
        <v>9</v>
      </c>
      <c r="Q681" s="118" t="s">
        <v>1422</v>
      </c>
      <c r="R681" s="118">
        <v>0.5</v>
      </c>
      <c r="S681" s="118">
        <f>273+50</f>
        <v>323</v>
      </c>
      <c r="T681" s="118" t="s">
        <v>17</v>
      </c>
      <c r="U681" s="123">
        <v>35</v>
      </c>
      <c r="V681" s="118" t="s">
        <v>9</v>
      </c>
      <c r="W681" s="118">
        <v>32</v>
      </c>
      <c r="X681" s="118" t="s">
        <v>9</v>
      </c>
      <c r="Y681" s="118" t="s">
        <v>9</v>
      </c>
      <c r="Z681" s="118" t="s">
        <v>9</v>
      </c>
      <c r="AA681" s="118" t="s">
        <v>9</v>
      </c>
      <c r="AB681" s="118" t="s">
        <v>9</v>
      </c>
      <c r="AC681" s="46" t="s">
        <v>1373</v>
      </c>
      <c r="AD681" s="118">
        <v>2014</v>
      </c>
      <c r="AE681" s="118" t="s">
        <v>1821</v>
      </c>
      <c r="AF681" s="118" t="s">
        <v>11</v>
      </c>
      <c r="AG681" s="118" t="s">
        <v>440</v>
      </c>
      <c r="AH681" s="118" t="s">
        <v>268</v>
      </c>
      <c r="AI681" s="124" t="str">
        <f t="shared" si="16"/>
        <v>Wang, L., 2014</v>
      </c>
      <c r="AJ681" s="145" t="s">
        <v>1438</v>
      </c>
      <c r="AK681" s="145"/>
    </row>
    <row r="682" spans="1:37" s="20" customFormat="1" x14ac:dyDescent="0.3">
      <c r="A682" s="118" t="s">
        <v>1954</v>
      </c>
      <c r="B682" s="118">
        <v>2.5</v>
      </c>
      <c r="C682" s="145" t="s">
        <v>9</v>
      </c>
      <c r="D682" s="118">
        <v>19</v>
      </c>
      <c r="E682" s="118" t="s">
        <v>63</v>
      </c>
      <c r="F682" s="118" t="s">
        <v>779</v>
      </c>
      <c r="G682" s="118" t="s">
        <v>780</v>
      </c>
      <c r="H682" s="118" t="s">
        <v>9</v>
      </c>
      <c r="I682" s="118" t="s">
        <v>9</v>
      </c>
      <c r="J682" s="118" t="s">
        <v>10</v>
      </c>
      <c r="K682" s="118" t="s">
        <v>1451</v>
      </c>
      <c r="L682" s="118" t="s">
        <v>9</v>
      </c>
      <c r="M682" s="118" t="s">
        <v>199</v>
      </c>
      <c r="N682" s="118">
        <v>8.5</v>
      </c>
      <c r="O682" s="118" t="s">
        <v>9</v>
      </c>
      <c r="P682" s="118" t="s">
        <v>9</v>
      </c>
      <c r="Q682" s="118" t="s">
        <v>1425</v>
      </c>
      <c r="R682" s="118">
        <v>0.5</v>
      </c>
      <c r="S682" s="118">
        <v>333</v>
      </c>
      <c r="T682" s="118" t="s">
        <v>17</v>
      </c>
      <c r="U682" s="123">
        <v>28</v>
      </c>
      <c r="V682" s="118" t="s">
        <v>9</v>
      </c>
      <c r="W682" s="118">
        <v>40</v>
      </c>
      <c r="X682" s="118" t="s">
        <v>9</v>
      </c>
      <c r="Y682" s="118" t="s">
        <v>9</v>
      </c>
      <c r="Z682" s="118" t="s">
        <v>9</v>
      </c>
      <c r="AA682" s="118">
        <v>43</v>
      </c>
      <c r="AB682" s="118" t="s">
        <v>9</v>
      </c>
      <c r="AC682" s="118" t="s">
        <v>674</v>
      </c>
      <c r="AD682" s="118">
        <v>2014</v>
      </c>
      <c r="AE682" s="118" t="s">
        <v>1822</v>
      </c>
      <c r="AF682" s="118" t="s">
        <v>767</v>
      </c>
      <c r="AG682" s="118" t="s">
        <v>439</v>
      </c>
      <c r="AH682" s="118" t="s">
        <v>179</v>
      </c>
      <c r="AI682" s="124" t="str">
        <f t="shared" si="16"/>
        <v>Hu, B., 2014</v>
      </c>
      <c r="AJ682" s="125"/>
      <c r="AK682" s="145"/>
    </row>
    <row r="683" spans="1:37" s="20" customFormat="1" x14ac:dyDescent="0.3">
      <c r="A683" s="118" t="s">
        <v>1954</v>
      </c>
      <c r="B683" s="118">
        <v>2.5</v>
      </c>
      <c r="C683" s="145" t="s">
        <v>9</v>
      </c>
      <c r="D683" s="118">
        <v>114</v>
      </c>
      <c r="E683" s="118" t="s">
        <v>63</v>
      </c>
      <c r="F683" s="118" t="s">
        <v>768</v>
      </c>
      <c r="G683" s="118" t="s">
        <v>780</v>
      </c>
      <c r="H683" s="118" t="s">
        <v>9</v>
      </c>
      <c r="I683" s="118" t="s">
        <v>9</v>
      </c>
      <c r="J683" s="118" t="s">
        <v>10</v>
      </c>
      <c r="K683" s="118" t="s">
        <v>1451</v>
      </c>
      <c r="L683" s="118" t="s">
        <v>9</v>
      </c>
      <c r="M683" s="118" t="s">
        <v>199</v>
      </c>
      <c r="N683" s="118">
        <v>6.5</v>
      </c>
      <c r="O683" s="118" t="s">
        <v>9</v>
      </c>
      <c r="P683" s="118" t="s">
        <v>9</v>
      </c>
      <c r="Q683" s="118" t="s">
        <v>1425</v>
      </c>
      <c r="R683" s="118">
        <v>0.5</v>
      </c>
      <c r="S683" s="118">
        <v>333</v>
      </c>
      <c r="T683" s="118" t="s">
        <v>17</v>
      </c>
      <c r="U683" s="123">
        <v>20</v>
      </c>
      <c r="V683" s="118" t="s">
        <v>9</v>
      </c>
      <c r="W683" s="118">
        <v>56</v>
      </c>
      <c r="X683" s="118" t="s">
        <v>9</v>
      </c>
      <c r="Y683" s="118" t="s">
        <v>9</v>
      </c>
      <c r="Z683" s="118" t="s">
        <v>9</v>
      </c>
      <c r="AA683" s="118">
        <v>59</v>
      </c>
      <c r="AB683" s="118" t="s">
        <v>9</v>
      </c>
      <c r="AC683" s="118" t="s">
        <v>674</v>
      </c>
      <c r="AD683" s="118">
        <v>2014</v>
      </c>
      <c r="AE683" s="118" t="s">
        <v>1822</v>
      </c>
      <c r="AF683" s="118" t="s">
        <v>767</v>
      </c>
      <c r="AG683" s="118" t="s">
        <v>439</v>
      </c>
      <c r="AH683" s="118" t="s">
        <v>179</v>
      </c>
      <c r="AI683" s="124" t="str">
        <f t="shared" si="16"/>
        <v>Hu, B., 2014</v>
      </c>
      <c r="AJ683" s="125"/>
      <c r="AK683" s="145"/>
    </row>
    <row r="684" spans="1:37" s="20" customFormat="1" x14ac:dyDescent="0.3">
      <c r="A684" s="118" t="s">
        <v>1954</v>
      </c>
      <c r="B684" s="118">
        <v>2.5</v>
      </c>
      <c r="C684" s="145" t="s">
        <v>9</v>
      </c>
      <c r="D684" s="118">
        <v>3</v>
      </c>
      <c r="E684" s="118" t="s">
        <v>63</v>
      </c>
      <c r="F684" s="118" t="s">
        <v>769</v>
      </c>
      <c r="G684" s="118" t="s">
        <v>780</v>
      </c>
      <c r="H684" s="118" t="s">
        <v>9</v>
      </c>
      <c r="I684" s="118" t="s">
        <v>9</v>
      </c>
      <c r="J684" s="118" t="s">
        <v>10</v>
      </c>
      <c r="K684" s="118" t="s">
        <v>1451</v>
      </c>
      <c r="L684" s="118" t="s">
        <v>9</v>
      </c>
      <c r="M684" s="118" t="s">
        <v>199</v>
      </c>
      <c r="N684" s="118">
        <v>8.8000000000000007</v>
      </c>
      <c r="O684" s="118" t="s">
        <v>9</v>
      </c>
      <c r="P684" s="118" t="s">
        <v>9</v>
      </c>
      <c r="Q684" s="118" t="s">
        <v>1425</v>
      </c>
      <c r="R684" s="118">
        <v>0.5</v>
      </c>
      <c r="S684" s="118">
        <v>333</v>
      </c>
      <c r="T684" s="118" t="s">
        <v>17</v>
      </c>
      <c r="U684" s="123">
        <v>27</v>
      </c>
      <c r="V684" s="118" t="s">
        <v>9</v>
      </c>
      <c r="W684" s="118">
        <v>41</v>
      </c>
      <c r="X684" s="118" t="s">
        <v>9</v>
      </c>
      <c r="Y684" s="118" t="s">
        <v>9</v>
      </c>
      <c r="Z684" s="118" t="s">
        <v>9</v>
      </c>
      <c r="AA684" s="118">
        <v>43</v>
      </c>
      <c r="AB684" s="118" t="s">
        <v>9</v>
      </c>
      <c r="AC684" s="118" t="s">
        <v>674</v>
      </c>
      <c r="AD684" s="118">
        <v>2014</v>
      </c>
      <c r="AE684" s="118" t="s">
        <v>1822</v>
      </c>
      <c r="AF684" s="118" t="s">
        <v>767</v>
      </c>
      <c r="AG684" s="118" t="s">
        <v>439</v>
      </c>
      <c r="AH684" s="118" t="s">
        <v>179</v>
      </c>
      <c r="AI684" s="124" t="str">
        <f t="shared" si="16"/>
        <v>Hu, B., 2014</v>
      </c>
      <c r="AJ684" s="125"/>
      <c r="AK684" s="145"/>
    </row>
    <row r="685" spans="1:37" s="20" customFormat="1" x14ac:dyDescent="0.3">
      <c r="A685" s="118" t="s">
        <v>1954</v>
      </c>
      <c r="B685" s="118">
        <v>2.5</v>
      </c>
      <c r="C685" s="145" t="s">
        <v>9</v>
      </c>
      <c r="D685" s="118">
        <v>227</v>
      </c>
      <c r="E685" s="118" t="s">
        <v>63</v>
      </c>
      <c r="F685" s="118" t="s">
        <v>773</v>
      </c>
      <c r="G685" s="118" t="s">
        <v>781</v>
      </c>
      <c r="H685" s="118" t="s">
        <v>9</v>
      </c>
      <c r="I685" s="118" t="s">
        <v>9</v>
      </c>
      <c r="J685" s="118" t="s">
        <v>10</v>
      </c>
      <c r="K685" s="118" t="s">
        <v>1451</v>
      </c>
      <c r="L685" s="151">
        <v>9</v>
      </c>
      <c r="M685" s="118" t="s">
        <v>199</v>
      </c>
      <c r="N685" s="118">
        <v>7.8</v>
      </c>
      <c r="O685" s="118" t="s">
        <v>9</v>
      </c>
      <c r="P685" s="118" t="s">
        <v>9</v>
      </c>
      <c r="Q685" s="118" t="s">
        <v>1425</v>
      </c>
      <c r="R685" s="118">
        <v>0.5</v>
      </c>
      <c r="S685" s="118">
        <v>333</v>
      </c>
      <c r="T685" s="118" t="s">
        <v>17</v>
      </c>
      <c r="U685" s="123">
        <v>24</v>
      </c>
      <c r="V685" s="118" t="s">
        <v>9</v>
      </c>
      <c r="W685" s="118">
        <v>47</v>
      </c>
      <c r="X685" s="118" t="s">
        <v>9</v>
      </c>
      <c r="Y685" s="118" t="s">
        <v>9</v>
      </c>
      <c r="Z685" s="118" t="s">
        <v>9</v>
      </c>
      <c r="AA685" s="118">
        <v>50</v>
      </c>
      <c r="AB685" s="118" t="s">
        <v>9</v>
      </c>
      <c r="AC685" s="118" t="s">
        <v>674</v>
      </c>
      <c r="AD685" s="118">
        <v>2014</v>
      </c>
      <c r="AE685" s="118" t="s">
        <v>1822</v>
      </c>
      <c r="AF685" s="118" t="s">
        <v>767</v>
      </c>
      <c r="AG685" s="118" t="s">
        <v>439</v>
      </c>
      <c r="AH685" s="118" t="s">
        <v>179</v>
      </c>
      <c r="AI685" s="124" t="str">
        <f t="shared" si="16"/>
        <v>Hu, B., 2014</v>
      </c>
      <c r="AJ685" s="125"/>
      <c r="AK685" s="145"/>
    </row>
    <row r="686" spans="1:37" s="20" customFormat="1" x14ac:dyDescent="0.3">
      <c r="A686" s="118" t="s">
        <v>1954</v>
      </c>
      <c r="B686" s="118">
        <v>2.5</v>
      </c>
      <c r="C686" s="145" t="s">
        <v>9</v>
      </c>
      <c r="D686" s="118">
        <v>227</v>
      </c>
      <c r="E686" s="118" t="s">
        <v>63</v>
      </c>
      <c r="F686" s="118" t="s">
        <v>774</v>
      </c>
      <c r="G686" s="118" t="s">
        <v>780</v>
      </c>
      <c r="H686" s="118" t="s">
        <v>9</v>
      </c>
      <c r="I686" s="118" t="s">
        <v>9</v>
      </c>
      <c r="J686" s="118" t="s">
        <v>10</v>
      </c>
      <c r="K686" s="118" t="s">
        <v>1451</v>
      </c>
      <c r="L686" s="118" t="s">
        <v>9</v>
      </c>
      <c r="M686" s="118" t="s">
        <v>199</v>
      </c>
      <c r="N686" s="118">
        <v>8.6</v>
      </c>
      <c r="O686" s="118" t="s">
        <v>9</v>
      </c>
      <c r="P686" s="118" t="s">
        <v>9</v>
      </c>
      <c r="Q686" s="118" t="s">
        <v>1425</v>
      </c>
      <c r="R686" s="118">
        <v>0.5</v>
      </c>
      <c r="S686" s="118">
        <v>333</v>
      </c>
      <c r="T686" s="118" t="s">
        <v>17</v>
      </c>
      <c r="U686" s="123">
        <v>20</v>
      </c>
      <c r="V686" s="118" t="s">
        <v>9</v>
      </c>
      <c r="W686" s="118">
        <v>56</v>
      </c>
      <c r="X686" s="118" t="s">
        <v>9</v>
      </c>
      <c r="Y686" s="118" t="s">
        <v>9</v>
      </c>
      <c r="Z686" s="118" t="s">
        <v>9</v>
      </c>
      <c r="AA686" s="118">
        <v>58</v>
      </c>
      <c r="AB686" s="118" t="s">
        <v>9</v>
      </c>
      <c r="AC686" s="118" t="s">
        <v>674</v>
      </c>
      <c r="AD686" s="118">
        <v>2014</v>
      </c>
      <c r="AE686" s="118" t="s">
        <v>1822</v>
      </c>
      <c r="AF686" s="118" t="s">
        <v>767</v>
      </c>
      <c r="AG686" s="118" t="s">
        <v>439</v>
      </c>
      <c r="AH686" s="118" t="s">
        <v>179</v>
      </c>
      <c r="AI686" s="124" t="str">
        <f t="shared" si="16"/>
        <v>Hu, B., 2014</v>
      </c>
      <c r="AJ686" s="125"/>
      <c r="AK686" s="145"/>
    </row>
    <row r="687" spans="1:37" s="20" customFormat="1" x14ac:dyDescent="0.3">
      <c r="A687" s="118" t="s">
        <v>1954</v>
      </c>
      <c r="B687" s="118">
        <v>2.5</v>
      </c>
      <c r="C687" s="145" t="s">
        <v>9</v>
      </c>
      <c r="D687" s="118">
        <v>50</v>
      </c>
      <c r="E687" s="118" t="s">
        <v>63</v>
      </c>
      <c r="F687" s="118" t="s">
        <v>775</v>
      </c>
      <c r="G687" s="118" t="s">
        <v>780</v>
      </c>
      <c r="H687" s="118" t="s">
        <v>9</v>
      </c>
      <c r="I687" s="118" t="s">
        <v>9</v>
      </c>
      <c r="J687" s="118" t="s">
        <v>10</v>
      </c>
      <c r="K687" s="118" t="s">
        <v>1451</v>
      </c>
      <c r="L687" s="118" t="s">
        <v>9</v>
      </c>
      <c r="M687" s="118" t="s">
        <v>199</v>
      </c>
      <c r="N687" s="118">
        <v>8.5</v>
      </c>
      <c r="O687" s="118" t="s">
        <v>9</v>
      </c>
      <c r="P687" s="118" t="s">
        <v>9</v>
      </c>
      <c r="Q687" s="118" t="s">
        <v>1425</v>
      </c>
      <c r="R687" s="118">
        <v>0.5</v>
      </c>
      <c r="S687" s="118">
        <v>333</v>
      </c>
      <c r="T687" s="118" t="s">
        <v>17</v>
      </c>
      <c r="U687" s="118">
        <v>26</v>
      </c>
      <c r="V687" s="118" t="s">
        <v>9</v>
      </c>
      <c r="W687" s="118">
        <v>43</v>
      </c>
      <c r="X687" s="118" t="s">
        <v>9</v>
      </c>
      <c r="Y687" s="118" t="s">
        <v>9</v>
      </c>
      <c r="Z687" s="118" t="s">
        <v>9</v>
      </c>
      <c r="AA687" s="118">
        <v>47</v>
      </c>
      <c r="AB687" s="118" t="s">
        <v>9</v>
      </c>
      <c r="AC687" s="118" t="s">
        <v>674</v>
      </c>
      <c r="AD687" s="118">
        <v>2014</v>
      </c>
      <c r="AE687" s="118" t="s">
        <v>1822</v>
      </c>
      <c r="AF687" s="118" t="s">
        <v>767</v>
      </c>
      <c r="AG687" s="118" t="s">
        <v>439</v>
      </c>
      <c r="AH687" s="118" t="s">
        <v>179</v>
      </c>
      <c r="AI687" s="124" t="str">
        <f t="shared" si="16"/>
        <v>Hu, B., 2014</v>
      </c>
      <c r="AJ687" s="125"/>
      <c r="AK687" s="145"/>
    </row>
    <row r="688" spans="1:37" s="20" customFormat="1" x14ac:dyDescent="0.3">
      <c r="A688" s="118" t="s">
        <v>1954</v>
      </c>
      <c r="B688" s="118">
        <v>2.5</v>
      </c>
      <c r="C688" s="145" t="s">
        <v>9</v>
      </c>
      <c r="D688" s="118">
        <v>70</v>
      </c>
      <c r="E688" s="118" t="s">
        <v>63</v>
      </c>
      <c r="F688" s="118" t="s">
        <v>772</v>
      </c>
      <c r="G688" s="118" t="s">
        <v>780</v>
      </c>
      <c r="H688" s="118" t="s">
        <v>9</v>
      </c>
      <c r="I688" s="118" t="s">
        <v>9</v>
      </c>
      <c r="J688" s="118" t="s">
        <v>10</v>
      </c>
      <c r="K688" s="118" t="s">
        <v>1451</v>
      </c>
      <c r="L688" s="118" t="s">
        <v>9</v>
      </c>
      <c r="M688" s="118" t="s">
        <v>199</v>
      </c>
      <c r="N688" s="118">
        <v>6.3</v>
      </c>
      <c r="O688" s="118" t="s">
        <v>9</v>
      </c>
      <c r="P688" s="118" t="s">
        <v>9</v>
      </c>
      <c r="Q688" s="118" t="s">
        <v>1425</v>
      </c>
      <c r="R688" s="118">
        <v>0.5</v>
      </c>
      <c r="S688" s="118">
        <v>333</v>
      </c>
      <c r="T688" s="118" t="s">
        <v>17</v>
      </c>
      <c r="U688" s="118">
        <v>22</v>
      </c>
      <c r="V688" s="118" t="s">
        <v>9</v>
      </c>
      <c r="W688" s="118">
        <v>51</v>
      </c>
      <c r="X688" s="118" t="s">
        <v>9</v>
      </c>
      <c r="Y688" s="118" t="s">
        <v>9</v>
      </c>
      <c r="Z688" s="118" t="s">
        <v>9</v>
      </c>
      <c r="AA688" s="118">
        <v>58</v>
      </c>
      <c r="AB688" s="118" t="s">
        <v>9</v>
      </c>
      <c r="AC688" s="118" t="s">
        <v>674</v>
      </c>
      <c r="AD688" s="118">
        <v>2014</v>
      </c>
      <c r="AE688" s="118" t="s">
        <v>1822</v>
      </c>
      <c r="AF688" s="118" t="s">
        <v>767</v>
      </c>
      <c r="AG688" s="118" t="s">
        <v>439</v>
      </c>
      <c r="AH688" s="118" t="s">
        <v>179</v>
      </c>
      <c r="AI688" s="124" t="str">
        <f t="shared" si="16"/>
        <v>Hu, B., 2014</v>
      </c>
      <c r="AJ688" s="125"/>
      <c r="AK688" s="145"/>
    </row>
    <row r="689" spans="1:37" s="20" customFormat="1" x14ac:dyDescent="0.3">
      <c r="A689" s="118" t="s">
        <v>1954</v>
      </c>
      <c r="B689" s="118">
        <v>2.5</v>
      </c>
      <c r="C689" s="145" t="s">
        <v>9</v>
      </c>
      <c r="D689" s="118">
        <v>62</v>
      </c>
      <c r="E689" s="118" t="s">
        <v>63</v>
      </c>
      <c r="F689" s="118" t="s">
        <v>771</v>
      </c>
      <c r="G689" s="118" t="s">
        <v>780</v>
      </c>
      <c r="H689" s="118" t="s">
        <v>9</v>
      </c>
      <c r="I689" s="118" t="s">
        <v>9</v>
      </c>
      <c r="J689" s="118" t="s">
        <v>10</v>
      </c>
      <c r="K689" s="118" t="s">
        <v>1451</v>
      </c>
      <c r="L689" s="118" t="s">
        <v>9</v>
      </c>
      <c r="M689" s="118" t="s">
        <v>199</v>
      </c>
      <c r="N689" s="118">
        <v>6.2</v>
      </c>
      <c r="O689" s="118" t="s">
        <v>9</v>
      </c>
      <c r="P689" s="118" t="s">
        <v>9</v>
      </c>
      <c r="Q689" s="118" t="s">
        <v>1425</v>
      </c>
      <c r="R689" s="118">
        <v>0.5</v>
      </c>
      <c r="S689" s="118">
        <v>333</v>
      </c>
      <c r="T689" s="118" t="s">
        <v>17</v>
      </c>
      <c r="U689" s="118">
        <v>37</v>
      </c>
      <c r="V689" s="118" t="s">
        <v>9</v>
      </c>
      <c r="W689" s="118">
        <v>30</v>
      </c>
      <c r="X689" s="118" t="s">
        <v>9</v>
      </c>
      <c r="Y689" s="118" t="s">
        <v>9</v>
      </c>
      <c r="Z689" s="118" t="s">
        <v>9</v>
      </c>
      <c r="AA689" s="118">
        <v>30</v>
      </c>
      <c r="AB689" s="118" t="s">
        <v>9</v>
      </c>
      <c r="AC689" s="118" t="s">
        <v>674</v>
      </c>
      <c r="AD689" s="118">
        <v>2014</v>
      </c>
      <c r="AE689" s="118" t="s">
        <v>1822</v>
      </c>
      <c r="AF689" s="118" t="s">
        <v>767</v>
      </c>
      <c r="AG689" s="118" t="s">
        <v>439</v>
      </c>
      <c r="AH689" s="118" t="s">
        <v>179</v>
      </c>
      <c r="AI689" s="124" t="str">
        <f t="shared" si="16"/>
        <v>Hu, B., 2014</v>
      </c>
      <c r="AJ689" s="125"/>
      <c r="AK689" s="145"/>
    </row>
    <row r="690" spans="1:37" s="20" customFormat="1" x14ac:dyDescent="0.3">
      <c r="A690" s="118" t="s">
        <v>1954</v>
      </c>
      <c r="B690" s="118">
        <v>2.5</v>
      </c>
      <c r="C690" s="145" t="s">
        <v>9</v>
      </c>
      <c r="D690" s="118">
        <v>1458</v>
      </c>
      <c r="E690" s="118" t="s">
        <v>63</v>
      </c>
      <c r="F690" s="118" t="s">
        <v>770</v>
      </c>
      <c r="G690" s="118" t="s">
        <v>780</v>
      </c>
      <c r="H690" s="118" t="s">
        <v>9</v>
      </c>
      <c r="I690" s="118" t="s">
        <v>9</v>
      </c>
      <c r="J690" s="118" t="s">
        <v>10</v>
      </c>
      <c r="K690" s="118" t="s">
        <v>1451</v>
      </c>
      <c r="L690" s="118" t="s">
        <v>9</v>
      </c>
      <c r="M690" s="118" t="s">
        <v>199</v>
      </c>
      <c r="N690" s="118">
        <v>6.8</v>
      </c>
      <c r="O690" s="118" t="s">
        <v>9</v>
      </c>
      <c r="P690" s="118" t="s">
        <v>9</v>
      </c>
      <c r="Q690" s="118" t="s">
        <v>1425</v>
      </c>
      <c r="R690" s="118">
        <v>0.5</v>
      </c>
      <c r="S690" s="118">
        <v>333</v>
      </c>
      <c r="T690" s="118" t="s">
        <v>17</v>
      </c>
      <c r="U690" s="118">
        <v>24</v>
      </c>
      <c r="V690" s="118" t="s">
        <v>9</v>
      </c>
      <c r="W690" s="118">
        <v>47</v>
      </c>
      <c r="X690" s="118" t="s">
        <v>9</v>
      </c>
      <c r="Y690" s="118" t="s">
        <v>9</v>
      </c>
      <c r="Z690" s="118" t="s">
        <v>9</v>
      </c>
      <c r="AA690" s="118">
        <v>52</v>
      </c>
      <c r="AB690" s="118" t="s">
        <v>9</v>
      </c>
      <c r="AC690" s="118" t="s">
        <v>674</v>
      </c>
      <c r="AD690" s="118">
        <v>2014</v>
      </c>
      <c r="AE690" s="118" t="s">
        <v>1822</v>
      </c>
      <c r="AF690" s="118" t="s">
        <v>767</v>
      </c>
      <c r="AG690" s="118" t="s">
        <v>439</v>
      </c>
      <c r="AH690" s="118" t="s">
        <v>179</v>
      </c>
      <c r="AI690" s="124" t="str">
        <f t="shared" si="16"/>
        <v>Hu, B., 2014</v>
      </c>
      <c r="AJ690" s="125"/>
      <c r="AK690" s="145"/>
    </row>
    <row r="691" spans="1:37" s="20" customFormat="1" x14ac:dyDescent="0.3">
      <c r="A691" s="118" t="s">
        <v>1954</v>
      </c>
      <c r="B691" s="118">
        <v>2.5</v>
      </c>
      <c r="C691" s="145" t="s">
        <v>9</v>
      </c>
      <c r="D691" s="118">
        <v>80</v>
      </c>
      <c r="E691" s="118" t="s">
        <v>63</v>
      </c>
      <c r="F691" s="118" t="s">
        <v>776</v>
      </c>
      <c r="G691" s="118" t="s">
        <v>780</v>
      </c>
      <c r="H691" s="118" t="s">
        <v>9</v>
      </c>
      <c r="I691" s="118" t="s">
        <v>9</v>
      </c>
      <c r="J691" s="118" t="s">
        <v>10</v>
      </c>
      <c r="K691" s="118" t="s">
        <v>1451</v>
      </c>
      <c r="L691" s="118" t="s">
        <v>9</v>
      </c>
      <c r="M691" s="118" t="s">
        <v>199</v>
      </c>
      <c r="N691" s="118">
        <v>7.5</v>
      </c>
      <c r="O691" s="118" t="s">
        <v>9</v>
      </c>
      <c r="P691" s="118" t="s">
        <v>9</v>
      </c>
      <c r="Q691" s="118" t="s">
        <v>1425</v>
      </c>
      <c r="R691" s="118">
        <v>0.5</v>
      </c>
      <c r="S691" s="118">
        <v>333</v>
      </c>
      <c r="T691" s="118" t="s">
        <v>17</v>
      </c>
      <c r="U691" s="118">
        <v>24</v>
      </c>
      <c r="V691" s="118" t="s">
        <v>9</v>
      </c>
      <c r="W691" s="118">
        <v>47</v>
      </c>
      <c r="X691" s="118" t="s">
        <v>9</v>
      </c>
      <c r="Y691" s="118" t="s">
        <v>9</v>
      </c>
      <c r="Z691" s="118" t="s">
        <v>9</v>
      </c>
      <c r="AA691" s="118">
        <v>44</v>
      </c>
      <c r="AB691" s="118" t="s">
        <v>9</v>
      </c>
      <c r="AC691" s="118" t="s">
        <v>674</v>
      </c>
      <c r="AD691" s="118">
        <v>2014</v>
      </c>
      <c r="AE691" s="118" t="s">
        <v>1822</v>
      </c>
      <c r="AF691" s="118" t="s">
        <v>767</v>
      </c>
      <c r="AG691" s="118" t="s">
        <v>439</v>
      </c>
      <c r="AH691" s="118" t="s">
        <v>179</v>
      </c>
      <c r="AI691" s="124" t="str">
        <f t="shared" si="16"/>
        <v>Hu, B., 2014</v>
      </c>
      <c r="AJ691" s="125"/>
      <c r="AK691" s="145"/>
    </row>
    <row r="692" spans="1:37" s="20" customFormat="1" x14ac:dyDescent="0.3">
      <c r="A692" s="118" t="s">
        <v>1954</v>
      </c>
      <c r="B692" s="118">
        <v>2.5</v>
      </c>
      <c r="C692" s="145" t="s">
        <v>9</v>
      </c>
      <c r="D692" s="118">
        <v>758</v>
      </c>
      <c r="E692" s="118" t="s">
        <v>63</v>
      </c>
      <c r="F692" s="118" t="s">
        <v>777</v>
      </c>
      <c r="G692" s="118" t="s">
        <v>780</v>
      </c>
      <c r="H692" s="118" t="s">
        <v>9</v>
      </c>
      <c r="I692" s="118" t="s">
        <v>9</v>
      </c>
      <c r="J692" s="118" t="s">
        <v>10</v>
      </c>
      <c r="K692" s="118" t="s">
        <v>1451</v>
      </c>
      <c r="L692" s="118" t="s">
        <v>9</v>
      </c>
      <c r="M692" s="118" t="s">
        <v>199</v>
      </c>
      <c r="N692" s="118">
        <v>7.4</v>
      </c>
      <c r="O692" s="118" t="s">
        <v>9</v>
      </c>
      <c r="P692" s="118" t="s">
        <v>9</v>
      </c>
      <c r="Q692" s="118" t="s">
        <v>1425</v>
      </c>
      <c r="R692" s="118">
        <v>0.5</v>
      </c>
      <c r="S692" s="118">
        <v>333</v>
      </c>
      <c r="T692" s="118" t="s">
        <v>17</v>
      </c>
      <c r="U692" s="118">
        <v>26</v>
      </c>
      <c r="V692" s="118" t="s">
        <v>9</v>
      </c>
      <c r="W692" s="118">
        <v>43</v>
      </c>
      <c r="X692" s="118" t="s">
        <v>9</v>
      </c>
      <c r="Y692" s="118" t="s">
        <v>9</v>
      </c>
      <c r="Z692" s="118" t="s">
        <v>9</v>
      </c>
      <c r="AA692" s="118">
        <v>42</v>
      </c>
      <c r="AB692" s="118" t="s">
        <v>9</v>
      </c>
      <c r="AC692" s="118" t="s">
        <v>674</v>
      </c>
      <c r="AD692" s="118">
        <v>2014</v>
      </c>
      <c r="AE692" s="118" t="s">
        <v>1822</v>
      </c>
      <c r="AF692" s="118" t="s">
        <v>767</v>
      </c>
      <c r="AG692" s="118" t="s">
        <v>439</v>
      </c>
      <c r="AH692" s="118" t="s">
        <v>179</v>
      </c>
      <c r="AI692" s="124" t="str">
        <f t="shared" si="16"/>
        <v>Hu, B., 2014</v>
      </c>
      <c r="AJ692" s="125"/>
      <c r="AK692" s="145"/>
    </row>
    <row r="693" spans="1:37" s="20" customFormat="1" x14ac:dyDescent="0.3">
      <c r="A693" s="118" t="s">
        <v>1954</v>
      </c>
      <c r="B693" s="118">
        <v>2.5</v>
      </c>
      <c r="C693" s="145" t="s">
        <v>9</v>
      </c>
      <c r="D693" s="118">
        <v>1565</v>
      </c>
      <c r="E693" s="118" t="s">
        <v>63</v>
      </c>
      <c r="F693" s="118" t="s">
        <v>778</v>
      </c>
      <c r="G693" s="118" t="s">
        <v>780</v>
      </c>
      <c r="H693" s="118" t="s">
        <v>9</v>
      </c>
      <c r="I693" s="118" t="s">
        <v>9</v>
      </c>
      <c r="J693" s="118" t="s">
        <v>10</v>
      </c>
      <c r="K693" s="118" t="s">
        <v>1451</v>
      </c>
      <c r="L693" s="118" t="s">
        <v>9</v>
      </c>
      <c r="M693" s="118" t="s">
        <v>199</v>
      </c>
      <c r="N693" s="118">
        <v>6.1</v>
      </c>
      <c r="O693" s="118" t="s">
        <v>9</v>
      </c>
      <c r="P693" s="118" t="s">
        <v>9</v>
      </c>
      <c r="Q693" s="118" t="s">
        <v>1425</v>
      </c>
      <c r="R693" s="118">
        <v>0.5</v>
      </c>
      <c r="S693" s="118">
        <v>333</v>
      </c>
      <c r="T693" s="118" t="s">
        <v>17</v>
      </c>
      <c r="U693" s="123">
        <v>27</v>
      </c>
      <c r="V693" s="118" t="s">
        <v>9</v>
      </c>
      <c r="W693" s="118">
        <v>41</v>
      </c>
      <c r="X693" s="118" t="s">
        <v>9</v>
      </c>
      <c r="Y693" s="118" t="s">
        <v>9</v>
      </c>
      <c r="Z693" s="118" t="s">
        <v>9</v>
      </c>
      <c r="AA693" s="118">
        <v>48</v>
      </c>
      <c r="AB693" s="118" t="s">
        <v>9</v>
      </c>
      <c r="AC693" s="118" t="s">
        <v>674</v>
      </c>
      <c r="AD693" s="118">
        <v>2014</v>
      </c>
      <c r="AE693" s="118" t="s">
        <v>1822</v>
      </c>
      <c r="AF693" s="118" t="s">
        <v>767</v>
      </c>
      <c r="AG693" s="118" t="s">
        <v>439</v>
      </c>
      <c r="AH693" s="118" t="s">
        <v>179</v>
      </c>
      <c r="AI693" s="124" t="str">
        <f t="shared" si="16"/>
        <v>Hu, B., 2014</v>
      </c>
      <c r="AJ693" s="146"/>
      <c r="AK693" s="145"/>
    </row>
    <row r="694" spans="1:37" s="20" customFormat="1" x14ac:dyDescent="0.3">
      <c r="A694" s="46" t="s">
        <v>6</v>
      </c>
      <c r="B694" s="118">
        <v>2.5</v>
      </c>
      <c r="C694" s="145" t="s">
        <v>9</v>
      </c>
      <c r="D694" s="118" t="s">
        <v>9</v>
      </c>
      <c r="E694" s="118" t="s">
        <v>7</v>
      </c>
      <c r="F694" s="118" t="s">
        <v>9</v>
      </c>
      <c r="G694" s="118" t="s">
        <v>9</v>
      </c>
      <c r="H694" s="118" t="s">
        <v>9</v>
      </c>
      <c r="I694" s="118" t="s">
        <v>9</v>
      </c>
      <c r="J694" s="118" t="s">
        <v>10</v>
      </c>
      <c r="K694" s="118" t="s">
        <v>56</v>
      </c>
      <c r="L694" s="118" t="s">
        <v>9</v>
      </c>
      <c r="M694" s="118" t="s">
        <v>199</v>
      </c>
      <c r="N694" s="127">
        <v>3</v>
      </c>
      <c r="O694" s="118">
        <v>1</v>
      </c>
      <c r="P694" s="118">
        <v>573</v>
      </c>
      <c r="Q694" s="118" t="s">
        <v>1422</v>
      </c>
      <c r="R694" s="118">
        <v>1</v>
      </c>
      <c r="S694" s="118">
        <v>573</v>
      </c>
      <c r="T694" s="118" t="s">
        <v>17</v>
      </c>
      <c r="U694" s="123">
        <v>16</v>
      </c>
      <c r="V694" s="118" t="s">
        <v>9</v>
      </c>
      <c r="W694" s="118">
        <v>70</v>
      </c>
      <c r="X694" s="118" t="s">
        <v>9</v>
      </c>
      <c r="Y694" s="118" t="s">
        <v>9</v>
      </c>
      <c r="Z694" s="118" t="s">
        <v>9</v>
      </c>
      <c r="AA694" s="118">
        <v>85</v>
      </c>
      <c r="AB694" s="118" t="s">
        <v>9</v>
      </c>
      <c r="AC694" s="118" t="s">
        <v>674</v>
      </c>
      <c r="AD694" s="118">
        <v>2014</v>
      </c>
      <c r="AE694" s="118" t="s">
        <v>1822</v>
      </c>
      <c r="AF694" s="118" t="s">
        <v>767</v>
      </c>
      <c r="AG694" s="118" t="s">
        <v>439</v>
      </c>
      <c r="AH694" s="118" t="s">
        <v>179</v>
      </c>
      <c r="AI694" s="124" t="str">
        <f t="shared" si="16"/>
        <v>Hu, B., 2014</v>
      </c>
      <c r="AJ694" s="146"/>
      <c r="AK694" s="145" t="s">
        <v>815</v>
      </c>
    </row>
    <row r="695" spans="1:37" s="20" customFormat="1" x14ac:dyDescent="0.3">
      <c r="A695" s="46" t="s">
        <v>6</v>
      </c>
      <c r="B695" s="118">
        <v>2.5</v>
      </c>
      <c r="C695" s="145" t="s">
        <v>9</v>
      </c>
      <c r="D695" s="118" t="s">
        <v>9</v>
      </c>
      <c r="E695" s="118" t="s">
        <v>22</v>
      </c>
      <c r="F695" s="118" t="s">
        <v>9</v>
      </c>
      <c r="G695" s="118" t="s">
        <v>9</v>
      </c>
      <c r="H695" s="118" t="s">
        <v>9</v>
      </c>
      <c r="I695" s="118" t="s">
        <v>9</v>
      </c>
      <c r="J695" s="118" t="s">
        <v>10</v>
      </c>
      <c r="K695" s="118" t="s">
        <v>56</v>
      </c>
      <c r="L695" s="118" t="s">
        <v>9</v>
      </c>
      <c r="M695" s="118" t="s">
        <v>199</v>
      </c>
      <c r="N695" s="127">
        <v>8.5</v>
      </c>
      <c r="O695" s="118">
        <v>1</v>
      </c>
      <c r="P695" s="118">
        <v>573</v>
      </c>
      <c r="Q695" s="118" t="s">
        <v>1422</v>
      </c>
      <c r="R695" s="118">
        <v>1</v>
      </c>
      <c r="S695" s="118">
        <v>573</v>
      </c>
      <c r="T695" s="118" t="s">
        <v>17</v>
      </c>
      <c r="U695" s="123">
        <v>27</v>
      </c>
      <c r="V695" s="118" t="s">
        <v>9</v>
      </c>
      <c r="W695" s="118">
        <v>41</v>
      </c>
      <c r="X695" s="118" t="s">
        <v>9</v>
      </c>
      <c r="Y695" s="118" t="s">
        <v>9</v>
      </c>
      <c r="Z695" s="118" t="s">
        <v>9</v>
      </c>
      <c r="AA695" s="118">
        <v>43</v>
      </c>
      <c r="AB695" s="118" t="s">
        <v>9</v>
      </c>
      <c r="AC695" s="118" t="s">
        <v>674</v>
      </c>
      <c r="AD695" s="118">
        <v>2014</v>
      </c>
      <c r="AE695" s="118" t="s">
        <v>1822</v>
      </c>
      <c r="AF695" s="118" t="s">
        <v>767</v>
      </c>
      <c r="AG695" s="118" t="s">
        <v>439</v>
      </c>
      <c r="AH695" s="118" t="s">
        <v>179</v>
      </c>
      <c r="AI695" s="124" t="str">
        <f t="shared" si="16"/>
        <v>Hu, B., 2014</v>
      </c>
      <c r="AJ695" s="146"/>
      <c r="AK695" s="145" t="s">
        <v>827</v>
      </c>
    </row>
    <row r="696" spans="1:37" s="20" customFormat="1" x14ac:dyDescent="0.3">
      <c r="A696" s="46" t="s">
        <v>6</v>
      </c>
      <c r="B696" s="118">
        <v>2.5</v>
      </c>
      <c r="C696" s="145" t="s">
        <v>9</v>
      </c>
      <c r="D696" s="118" t="s">
        <v>9</v>
      </c>
      <c r="E696" s="118" t="s">
        <v>37</v>
      </c>
      <c r="F696" s="118" t="s">
        <v>9</v>
      </c>
      <c r="G696" s="118" t="s">
        <v>9</v>
      </c>
      <c r="H696" s="118" t="s">
        <v>9</v>
      </c>
      <c r="I696" s="118" t="s">
        <v>9</v>
      </c>
      <c r="J696" s="118" t="s">
        <v>10</v>
      </c>
      <c r="K696" s="118" t="s">
        <v>56</v>
      </c>
      <c r="L696" s="118" t="s">
        <v>9</v>
      </c>
      <c r="M696" s="118" t="s">
        <v>199</v>
      </c>
      <c r="N696" s="127">
        <v>5.5</v>
      </c>
      <c r="O696" s="118">
        <v>1</v>
      </c>
      <c r="P696" s="118">
        <v>573</v>
      </c>
      <c r="Q696" s="118" t="s">
        <v>1422</v>
      </c>
      <c r="R696" s="118">
        <v>1</v>
      </c>
      <c r="S696" s="118">
        <v>573</v>
      </c>
      <c r="T696" s="118" t="s">
        <v>17</v>
      </c>
      <c r="U696" s="123">
        <v>24</v>
      </c>
      <c r="V696" s="118" t="s">
        <v>9</v>
      </c>
      <c r="W696" s="118">
        <v>47</v>
      </c>
      <c r="X696" s="118" t="s">
        <v>9</v>
      </c>
      <c r="Y696" s="118" t="s">
        <v>9</v>
      </c>
      <c r="Z696" s="118" t="s">
        <v>9</v>
      </c>
      <c r="AA696" s="118">
        <v>48</v>
      </c>
      <c r="AB696" s="118" t="s">
        <v>9</v>
      </c>
      <c r="AC696" s="118" t="s">
        <v>674</v>
      </c>
      <c r="AD696" s="118">
        <v>2014</v>
      </c>
      <c r="AE696" s="118" t="s">
        <v>1822</v>
      </c>
      <c r="AF696" s="118" t="s">
        <v>767</v>
      </c>
      <c r="AG696" s="118" t="s">
        <v>439</v>
      </c>
      <c r="AH696" s="118" t="s">
        <v>179</v>
      </c>
      <c r="AI696" s="124" t="str">
        <f t="shared" si="16"/>
        <v>Hu, B., 2014</v>
      </c>
      <c r="AJ696" s="146"/>
      <c r="AK696" s="145" t="s">
        <v>1167</v>
      </c>
    </row>
    <row r="697" spans="1:37" s="20" customFormat="1" x14ac:dyDescent="0.3">
      <c r="A697" s="46" t="s">
        <v>6</v>
      </c>
      <c r="B697" s="118">
        <v>2.5</v>
      </c>
      <c r="C697" s="145" t="s">
        <v>9</v>
      </c>
      <c r="D697" s="118" t="s">
        <v>9</v>
      </c>
      <c r="E697" s="46" t="s">
        <v>15</v>
      </c>
      <c r="F697" s="118" t="s">
        <v>9</v>
      </c>
      <c r="G697" s="118" t="s">
        <v>9</v>
      </c>
      <c r="H697" s="118" t="s">
        <v>9</v>
      </c>
      <c r="I697" s="118" t="s">
        <v>9</v>
      </c>
      <c r="J697" s="118" t="s">
        <v>10</v>
      </c>
      <c r="K697" s="118" t="s">
        <v>56</v>
      </c>
      <c r="L697" s="118" t="s">
        <v>9</v>
      </c>
      <c r="M697" s="118" t="s">
        <v>199</v>
      </c>
      <c r="N697" s="127">
        <v>6.1</v>
      </c>
      <c r="O697" s="118">
        <v>1</v>
      </c>
      <c r="P697" s="118">
        <v>573</v>
      </c>
      <c r="Q697" s="118" t="s">
        <v>1422</v>
      </c>
      <c r="R697" s="118">
        <v>1</v>
      </c>
      <c r="S697" s="118">
        <v>573</v>
      </c>
      <c r="T697" s="118" t="s">
        <v>17</v>
      </c>
      <c r="U697" s="123">
        <v>26</v>
      </c>
      <c r="V697" s="118" t="s">
        <v>9</v>
      </c>
      <c r="W697" s="118">
        <v>43</v>
      </c>
      <c r="X697" s="118" t="s">
        <v>9</v>
      </c>
      <c r="Y697" s="118" t="s">
        <v>9</v>
      </c>
      <c r="Z697" s="118" t="s">
        <v>9</v>
      </c>
      <c r="AA697" s="118">
        <v>46</v>
      </c>
      <c r="AB697" s="118" t="s">
        <v>9</v>
      </c>
      <c r="AC697" s="118" t="s">
        <v>674</v>
      </c>
      <c r="AD697" s="118">
        <v>2014</v>
      </c>
      <c r="AE697" s="118" t="s">
        <v>1822</v>
      </c>
      <c r="AF697" s="118" t="s">
        <v>767</v>
      </c>
      <c r="AG697" s="118" t="s">
        <v>439</v>
      </c>
      <c r="AH697" s="118" t="s">
        <v>179</v>
      </c>
      <c r="AI697" s="124" t="str">
        <f t="shared" si="16"/>
        <v>Hu, B., 2014</v>
      </c>
      <c r="AJ697" s="146"/>
      <c r="AK697" s="145" t="s">
        <v>817</v>
      </c>
    </row>
    <row r="698" spans="1:37" s="20" customFormat="1" x14ac:dyDescent="0.3">
      <c r="A698" s="46" t="s">
        <v>6</v>
      </c>
      <c r="B698" s="118">
        <v>2.5</v>
      </c>
      <c r="C698" s="145" t="s">
        <v>9</v>
      </c>
      <c r="D698" s="118" t="s">
        <v>9</v>
      </c>
      <c r="E698" s="118" t="s">
        <v>86</v>
      </c>
      <c r="F698" s="118" t="s">
        <v>9</v>
      </c>
      <c r="G698" s="118" t="s">
        <v>9</v>
      </c>
      <c r="H698" s="118" t="s">
        <v>9</v>
      </c>
      <c r="I698" s="118" t="s">
        <v>9</v>
      </c>
      <c r="J698" s="118" t="s">
        <v>10</v>
      </c>
      <c r="K698" s="118" t="s">
        <v>56</v>
      </c>
      <c r="L698" s="118" t="s">
        <v>9</v>
      </c>
      <c r="M698" s="118" t="s">
        <v>199</v>
      </c>
      <c r="N698" s="127">
        <v>6</v>
      </c>
      <c r="O698" s="118">
        <v>1</v>
      </c>
      <c r="P698" s="118">
        <v>573</v>
      </c>
      <c r="Q698" s="118" t="s">
        <v>1422</v>
      </c>
      <c r="R698" s="118">
        <v>1</v>
      </c>
      <c r="S698" s="118">
        <v>573</v>
      </c>
      <c r="T698" s="118" t="s">
        <v>17</v>
      </c>
      <c r="U698" s="123">
        <v>27</v>
      </c>
      <c r="V698" s="118" t="s">
        <v>9</v>
      </c>
      <c r="W698" s="118">
        <v>41</v>
      </c>
      <c r="X698" s="118" t="s">
        <v>9</v>
      </c>
      <c r="Y698" s="118" t="s">
        <v>9</v>
      </c>
      <c r="Z698" s="118" t="s">
        <v>9</v>
      </c>
      <c r="AA698" s="118">
        <v>43</v>
      </c>
      <c r="AB698" s="118" t="s">
        <v>9</v>
      </c>
      <c r="AC698" s="118" t="s">
        <v>674</v>
      </c>
      <c r="AD698" s="118">
        <v>2014</v>
      </c>
      <c r="AE698" s="118" t="s">
        <v>1822</v>
      </c>
      <c r="AF698" s="118" t="s">
        <v>767</v>
      </c>
      <c r="AG698" s="118" t="s">
        <v>439</v>
      </c>
      <c r="AH698" s="118" t="s">
        <v>179</v>
      </c>
      <c r="AI698" s="124" t="str">
        <f t="shared" si="16"/>
        <v>Hu, B., 2014</v>
      </c>
      <c r="AJ698" s="146"/>
      <c r="AK698" s="145" t="s">
        <v>838</v>
      </c>
    </row>
    <row r="699" spans="1:37" s="20" customFormat="1" x14ac:dyDescent="0.3">
      <c r="A699" s="118" t="s">
        <v>1954</v>
      </c>
      <c r="B699" s="118">
        <v>2.5</v>
      </c>
      <c r="C699" s="145" t="s">
        <v>9</v>
      </c>
      <c r="D699" s="118">
        <v>227</v>
      </c>
      <c r="E699" s="118" t="s">
        <v>63</v>
      </c>
      <c r="F699" s="118" t="s">
        <v>773</v>
      </c>
      <c r="G699" s="118" t="s">
        <v>781</v>
      </c>
      <c r="H699" s="118" t="s">
        <v>9</v>
      </c>
      <c r="I699" s="118" t="s">
        <v>9</v>
      </c>
      <c r="J699" s="118" t="s">
        <v>10</v>
      </c>
      <c r="K699" s="118" t="s">
        <v>1451</v>
      </c>
      <c r="L699" s="151">
        <v>9</v>
      </c>
      <c r="M699" s="118" t="s">
        <v>199</v>
      </c>
      <c r="N699" s="118">
        <v>7.8</v>
      </c>
      <c r="O699" s="118" t="s">
        <v>9</v>
      </c>
      <c r="P699" s="118" t="s">
        <v>9</v>
      </c>
      <c r="Q699" s="118" t="s">
        <v>1425</v>
      </c>
      <c r="R699" s="118">
        <v>0.5</v>
      </c>
      <c r="S699" s="118">
        <v>333</v>
      </c>
      <c r="T699" s="118" t="s">
        <v>29</v>
      </c>
      <c r="U699" s="123" t="s">
        <v>9</v>
      </c>
      <c r="V699" s="118" t="s">
        <v>9</v>
      </c>
      <c r="W699" s="118" t="s">
        <v>9</v>
      </c>
      <c r="X699" s="118" t="s">
        <v>9</v>
      </c>
      <c r="Y699" s="118" t="s">
        <v>9</v>
      </c>
      <c r="Z699" s="118" t="s">
        <v>9</v>
      </c>
      <c r="AA699" s="118">
        <v>41</v>
      </c>
      <c r="AB699" s="118" t="s">
        <v>9</v>
      </c>
      <c r="AC699" s="118" t="s">
        <v>674</v>
      </c>
      <c r="AD699" s="118">
        <v>2014</v>
      </c>
      <c r="AE699" s="118" t="s">
        <v>1822</v>
      </c>
      <c r="AF699" s="118" t="s">
        <v>767</v>
      </c>
      <c r="AG699" s="118" t="s">
        <v>439</v>
      </c>
      <c r="AH699" s="118" t="s">
        <v>179</v>
      </c>
      <c r="AI699" s="124" t="str">
        <f t="shared" si="16"/>
        <v>Hu, B., 2014</v>
      </c>
      <c r="AJ699" s="125"/>
      <c r="AK699" s="145"/>
    </row>
    <row r="700" spans="1:37" s="20" customFormat="1" x14ac:dyDescent="0.3">
      <c r="A700" s="118" t="s">
        <v>1954</v>
      </c>
      <c r="B700" s="118">
        <v>2.5</v>
      </c>
      <c r="C700" s="145" t="s">
        <v>9</v>
      </c>
      <c r="D700" s="118">
        <v>227</v>
      </c>
      <c r="E700" s="118" t="s">
        <v>63</v>
      </c>
      <c r="F700" s="118" t="s">
        <v>773</v>
      </c>
      <c r="G700" s="118" t="s">
        <v>781</v>
      </c>
      <c r="H700" s="118" t="s">
        <v>9</v>
      </c>
      <c r="I700" s="118" t="s">
        <v>9</v>
      </c>
      <c r="J700" s="118" t="s">
        <v>10</v>
      </c>
      <c r="K700" s="118" t="s">
        <v>1451</v>
      </c>
      <c r="L700" s="151">
        <v>9</v>
      </c>
      <c r="M700" s="118" t="s">
        <v>199</v>
      </c>
      <c r="N700" s="118">
        <v>7.8</v>
      </c>
      <c r="O700" s="118" t="s">
        <v>9</v>
      </c>
      <c r="P700" s="118" t="s">
        <v>9</v>
      </c>
      <c r="Q700" s="118" t="s">
        <v>1425</v>
      </c>
      <c r="R700" s="118">
        <v>0.5</v>
      </c>
      <c r="S700" s="118">
        <v>333</v>
      </c>
      <c r="T700" s="118" t="s">
        <v>29</v>
      </c>
      <c r="U700" s="123" t="s">
        <v>9</v>
      </c>
      <c r="V700" s="118" t="s">
        <v>9</v>
      </c>
      <c r="W700" s="118" t="s">
        <v>9</v>
      </c>
      <c r="X700" s="118" t="s">
        <v>9</v>
      </c>
      <c r="Y700" s="118" t="s">
        <v>9</v>
      </c>
      <c r="Z700" s="118" t="s">
        <v>9</v>
      </c>
      <c r="AA700" s="118">
        <v>64</v>
      </c>
      <c r="AB700" s="118" t="s">
        <v>9</v>
      </c>
      <c r="AC700" s="118" t="s">
        <v>674</v>
      </c>
      <c r="AD700" s="118">
        <v>2014</v>
      </c>
      <c r="AE700" s="118" t="s">
        <v>1822</v>
      </c>
      <c r="AF700" s="118" t="s">
        <v>767</v>
      </c>
      <c r="AG700" s="118" t="s">
        <v>439</v>
      </c>
      <c r="AH700" s="118" t="s">
        <v>179</v>
      </c>
      <c r="AI700" s="124" t="str">
        <f t="shared" si="16"/>
        <v>Hu, B., 2014</v>
      </c>
      <c r="AJ700" s="125"/>
      <c r="AK700" s="145"/>
    </row>
    <row r="701" spans="1:37" s="20" customFormat="1" x14ac:dyDescent="0.3">
      <c r="A701" s="118" t="s">
        <v>1954</v>
      </c>
      <c r="B701" s="118">
        <v>2.5</v>
      </c>
      <c r="C701" s="145" t="s">
        <v>9</v>
      </c>
      <c r="D701" s="118">
        <v>227</v>
      </c>
      <c r="E701" s="118" t="s">
        <v>63</v>
      </c>
      <c r="F701" s="118" t="s">
        <v>773</v>
      </c>
      <c r="G701" s="118" t="s">
        <v>781</v>
      </c>
      <c r="H701" s="118" t="s">
        <v>9</v>
      </c>
      <c r="I701" s="118" t="s">
        <v>9</v>
      </c>
      <c r="J701" s="118" t="s">
        <v>10</v>
      </c>
      <c r="K701" s="118" t="s">
        <v>1451</v>
      </c>
      <c r="L701" s="151">
        <v>13</v>
      </c>
      <c r="M701" s="118" t="s">
        <v>199</v>
      </c>
      <c r="N701" s="118">
        <v>7.8</v>
      </c>
      <c r="O701" s="118" t="s">
        <v>9</v>
      </c>
      <c r="P701" s="118" t="s">
        <v>9</v>
      </c>
      <c r="Q701" s="118" t="s">
        <v>1425</v>
      </c>
      <c r="R701" s="118">
        <v>0.5</v>
      </c>
      <c r="S701" s="118">
        <v>333</v>
      </c>
      <c r="T701" s="118" t="s">
        <v>29</v>
      </c>
      <c r="U701" s="123" t="s">
        <v>9</v>
      </c>
      <c r="V701" s="118" t="s">
        <v>9</v>
      </c>
      <c r="W701" s="118" t="s">
        <v>9</v>
      </c>
      <c r="X701" s="118" t="s">
        <v>9</v>
      </c>
      <c r="Y701" s="118" t="s">
        <v>9</v>
      </c>
      <c r="Z701" s="118" t="s">
        <v>9</v>
      </c>
      <c r="AA701" s="118">
        <v>73</v>
      </c>
      <c r="AB701" s="118" t="s">
        <v>9</v>
      </c>
      <c r="AC701" s="118" t="s">
        <v>674</v>
      </c>
      <c r="AD701" s="118">
        <v>2014</v>
      </c>
      <c r="AE701" s="118" t="s">
        <v>1822</v>
      </c>
      <c r="AF701" s="118" t="s">
        <v>767</v>
      </c>
      <c r="AG701" s="118" t="s">
        <v>439</v>
      </c>
      <c r="AH701" s="118" t="s">
        <v>179</v>
      </c>
      <c r="AI701" s="124" t="str">
        <f t="shared" si="16"/>
        <v>Hu, B., 2014</v>
      </c>
      <c r="AJ701" s="125"/>
      <c r="AK701" s="145"/>
    </row>
    <row r="702" spans="1:37" s="20" customFormat="1" x14ac:dyDescent="0.3">
      <c r="A702" s="118" t="s">
        <v>1954</v>
      </c>
      <c r="B702" s="118">
        <v>2.5</v>
      </c>
      <c r="C702" s="145" t="s">
        <v>9</v>
      </c>
      <c r="D702" s="118">
        <v>227</v>
      </c>
      <c r="E702" s="118" t="s">
        <v>63</v>
      </c>
      <c r="F702" s="118" t="s">
        <v>773</v>
      </c>
      <c r="G702" s="118" t="s">
        <v>781</v>
      </c>
      <c r="H702" s="118" t="s">
        <v>9</v>
      </c>
      <c r="I702" s="118" t="s">
        <v>9</v>
      </c>
      <c r="J702" s="118" t="s">
        <v>10</v>
      </c>
      <c r="K702" s="118" t="s">
        <v>1451</v>
      </c>
      <c r="L702" s="151">
        <v>13</v>
      </c>
      <c r="M702" s="118" t="s">
        <v>199</v>
      </c>
      <c r="N702" s="118">
        <v>7.8</v>
      </c>
      <c r="O702" s="118" t="s">
        <v>9</v>
      </c>
      <c r="P702" s="118" t="s">
        <v>9</v>
      </c>
      <c r="Q702" s="118" t="s">
        <v>1425</v>
      </c>
      <c r="R702" s="118">
        <v>0.5</v>
      </c>
      <c r="S702" s="118">
        <v>333</v>
      </c>
      <c r="T702" s="118" t="s">
        <v>29</v>
      </c>
      <c r="U702" s="123" t="s">
        <v>9</v>
      </c>
      <c r="V702" s="118" t="s">
        <v>9</v>
      </c>
      <c r="W702" s="118" t="s">
        <v>9</v>
      </c>
      <c r="X702" s="118" t="s">
        <v>9</v>
      </c>
      <c r="Y702" s="118" t="s">
        <v>9</v>
      </c>
      <c r="Z702" s="118" t="s">
        <v>9</v>
      </c>
      <c r="AA702" s="118">
        <v>85</v>
      </c>
      <c r="AB702" s="118" t="s">
        <v>9</v>
      </c>
      <c r="AC702" s="118" t="s">
        <v>674</v>
      </c>
      <c r="AD702" s="118">
        <v>2014</v>
      </c>
      <c r="AE702" s="118" t="s">
        <v>1822</v>
      </c>
      <c r="AF702" s="118" t="s">
        <v>767</v>
      </c>
      <c r="AG702" s="118" t="s">
        <v>439</v>
      </c>
      <c r="AH702" s="118" t="s">
        <v>179</v>
      </c>
      <c r="AI702" s="124" t="str">
        <f t="shared" si="16"/>
        <v>Hu, B., 2014</v>
      </c>
      <c r="AJ702" s="125"/>
      <c r="AK702" s="145"/>
    </row>
    <row r="703" spans="1:37" s="20" customFormat="1" x14ac:dyDescent="0.3">
      <c r="A703" s="118" t="s">
        <v>1954</v>
      </c>
      <c r="B703" s="118">
        <v>2.5</v>
      </c>
      <c r="C703" s="145" t="s">
        <v>9</v>
      </c>
      <c r="D703" s="118">
        <v>227</v>
      </c>
      <c r="E703" s="118" t="s">
        <v>63</v>
      </c>
      <c r="F703" s="118" t="s">
        <v>773</v>
      </c>
      <c r="G703" s="118" t="s">
        <v>781</v>
      </c>
      <c r="H703" s="118" t="s">
        <v>9</v>
      </c>
      <c r="I703" s="118" t="s">
        <v>9</v>
      </c>
      <c r="J703" s="118" t="s">
        <v>10</v>
      </c>
      <c r="K703" s="118" t="s">
        <v>1451</v>
      </c>
      <c r="L703" s="151">
        <v>9</v>
      </c>
      <c r="M703" s="118" t="s">
        <v>199</v>
      </c>
      <c r="N703" s="118">
        <v>7.8</v>
      </c>
      <c r="O703" s="118" t="s">
        <v>9</v>
      </c>
      <c r="P703" s="118" t="s">
        <v>9</v>
      </c>
      <c r="Q703" s="118" t="s">
        <v>1425</v>
      </c>
      <c r="R703" s="118">
        <v>0.5</v>
      </c>
      <c r="S703" s="118">
        <v>333</v>
      </c>
      <c r="T703" s="118" t="s">
        <v>29</v>
      </c>
      <c r="U703" s="123" t="s">
        <v>9</v>
      </c>
      <c r="V703" s="118" t="s">
        <v>9</v>
      </c>
      <c r="W703" s="118" t="s">
        <v>9</v>
      </c>
      <c r="X703" s="118" t="s">
        <v>9</v>
      </c>
      <c r="Y703" s="118" t="s">
        <v>9</v>
      </c>
      <c r="Z703" s="118" t="s">
        <v>9</v>
      </c>
      <c r="AA703" s="118">
        <v>94</v>
      </c>
      <c r="AB703" s="118" t="s">
        <v>9</v>
      </c>
      <c r="AC703" s="118" t="s">
        <v>674</v>
      </c>
      <c r="AD703" s="118">
        <v>2014</v>
      </c>
      <c r="AE703" s="118" t="s">
        <v>1822</v>
      </c>
      <c r="AF703" s="118" t="s">
        <v>767</v>
      </c>
      <c r="AG703" s="118" t="s">
        <v>439</v>
      </c>
      <c r="AH703" s="118" t="s">
        <v>179</v>
      </c>
      <c r="AI703" s="124" t="str">
        <f t="shared" si="16"/>
        <v>Hu, B., 2014</v>
      </c>
      <c r="AJ703" s="125"/>
      <c r="AK703" s="145"/>
    </row>
    <row r="704" spans="1:37" s="20" customFormat="1" x14ac:dyDescent="0.3">
      <c r="A704" s="118" t="s">
        <v>1954</v>
      </c>
      <c r="B704" s="118">
        <v>2.5</v>
      </c>
      <c r="C704" s="145" t="s">
        <v>9</v>
      </c>
      <c r="D704" s="118">
        <v>227</v>
      </c>
      <c r="E704" s="118" t="s">
        <v>63</v>
      </c>
      <c r="F704" s="118" t="s">
        <v>773</v>
      </c>
      <c r="G704" s="118" t="s">
        <v>781</v>
      </c>
      <c r="H704" s="118" t="s">
        <v>9</v>
      </c>
      <c r="I704" s="118" t="s">
        <v>9</v>
      </c>
      <c r="J704" s="118" t="s">
        <v>10</v>
      </c>
      <c r="K704" s="118" t="s">
        <v>1451</v>
      </c>
      <c r="L704" s="151">
        <v>13</v>
      </c>
      <c r="M704" s="118" t="s">
        <v>199</v>
      </c>
      <c r="N704" s="118">
        <v>7.8</v>
      </c>
      <c r="O704" s="118" t="s">
        <v>9</v>
      </c>
      <c r="P704" s="118" t="s">
        <v>9</v>
      </c>
      <c r="Q704" s="118" t="s">
        <v>1425</v>
      </c>
      <c r="R704" s="118">
        <v>0.5</v>
      </c>
      <c r="S704" s="118">
        <v>333</v>
      </c>
      <c r="T704" s="118" t="s">
        <v>29</v>
      </c>
      <c r="U704" s="123" t="s">
        <v>9</v>
      </c>
      <c r="V704" s="118" t="s">
        <v>9</v>
      </c>
      <c r="W704" s="118" t="s">
        <v>9</v>
      </c>
      <c r="X704" s="118" t="s">
        <v>9</v>
      </c>
      <c r="Y704" s="118" t="s">
        <v>9</v>
      </c>
      <c r="Z704" s="118" t="s">
        <v>9</v>
      </c>
      <c r="AA704" s="118">
        <v>104</v>
      </c>
      <c r="AB704" s="118" t="s">
        <v>9</v>
      </c>
      <c r="AC704" s="118" t="s">
        <v>674</v>
      </c>
      <c r="AD704" s="118">
        <v>2014</v>
      </c>
      <c r="AE704" s="118" t="s">
        <v>1822</v>
      </c>
      <c r="AF704" s="118" t="s">
        <v>767</v>
      </c>
      <c r="AG704" s="118" t="s">
        <v>439</v>
      </c>
      <c r="AH704" s="118" t="s">
        <v>179</v>
      </c>
      <c r="AI704" s="124" t="str">
        <f t="shared" si="16"/>
        <v>Hu, B., 2014</v>
      </c>
      <c r="AJ704" s="125"/>
      <c r="AK704" s="145"/>
    </row>
    <row r="705" spans="1:37" s="20" customFormat="1" x14ac:dyDescent="0.3">
      <c r="A705" s="118" t="s">
        <v>1954</v>
      </c>
      <c r="B705" s="118">
        <v>2.5</v>
      </c>
      <c r="C705" s="145" t="s">
        <v>9</v>
      </c>
      <c r="D705" s="118">
        <v>227</v>
      </c>
      <c r="E705" s="118" t="s">
        <v>63</v>
      </c>
      <c r="F705" s="118" t="s">
        <v>773</v>
      </c>
      <c r="G705" s="118" t="s">
        <v>781</v>
      </c>
      <c r="H705" s="118" t="s">
        <v>9</v>
      </c>
      <c r="I705" s="118" t="s">
        <v>9</v>
      </c>
      <c r="J705" s="118" t="s">
        <v>10</v>
      </c>
      <c r="K705" s="118" t="s">
        <v>1451</v>
      </c>
      <c r="L705" s="151">
        <v>7</v>
      </c>
      <c r="M705" s="118" t="s">
        <v>199</v>
      </c>
      <c r="N705" s="118">
        <v>7.8</v>
      </c>
      <c r="O705" s="118" t="s">
        <v>9</v>
      </c>
      <c r="P705" s="118" t="s">
        <v>9</v>
      </c>
      <c r="Q705" s="118" t="s">
        <v>1425</v>
      </c>
      <c r="R705" s="118">
        <v>0.5</v>
      </c>
      <c r="S705" s="118">
        <v>333</v>
      </c>
      <c r="T705" s="118" t="s">
        <v>29</v>
      </c>
      <c r="U705" s="123" t="s">
        <v>9</v>
      </c>
      <c r="V705" s="118" t="s">
        <v>9</v>
      </c>
      <c r="W705" s="118" t="s">
        <v>9</v>
      </c>
      <c r="X705" s="118" t="s">
        <v>9</v>
      </c>
      <c r="Y705" s="118" t="s">
        <v>9</v>
      </c>
      <c r="Z705" s="118" t="s">
        <v>9</v>
      </c>
      <c r="AA705" s="118">
        <v>133</v>
      </c>
      <c r="AB705" s="118" t="s">
        <v>9</v>
      </c>
      <c r="AC705" s="118" t="s">
        <v>674</v>
      </c>
      <c r="AD705" s="118">
        <v>2014</v>
      </c>
      <c r="AE705" s="118" t="s">
        <v>1822</v>
      </c>
      <c r="AF705" s="118" t="s">
        <v>767</v>
      </c>
      <c r="AG705" s="118" t="s">
        <v>439</v>
      </c>
      <c r="AH705" s="118" t="s">
        <v>179</v>
      </c>
      <c r="AI705" s="124" t="str">
        <f t="shared" si="16"/>
        <v>Hu, B., 2014</v>
      </c>
      <c r="AJ705" s="125"/>
      <c r="AK705" s="145"/>
    </row>
    <row r="706" spans="1:37" s="20" customFormat="1" x14ac:dyDescent="0.3">
      <c r="A706" s="118" t="s">
        <v>1954</v>
      </c>
      <c r="B706" s="118">
        <v>2.5</v>
      </c>
      <c r="C706" s="145" t="s">
        <v>9</v>
      </c>
      <c r="D706" s="118">
        <v>227</v>
      </c>
      <c r="E706" s="118" t="s">
        <v>63</v>
      </c>
      <c r="F706" s="118" t="s">
        <v>773</v>
      </c>
      <c r="G706" s="118" t="s">
        <v>781</v>
      </c>
      <c r="H706" s="118" t="s">
        <v>9</v>
      </c>
      <c r="I706" s="118" t="s">
        <v>9</v>
      </c>
      <c r="J706" s="118" t="s">
        <v>10</v>
      </c>
      <c r="K706" s="118" t="s">
        <v>1451</v>
      </c>
      <c r="L706" s="151">
        <v>2</v>
      </c>
      <c r="M706" s="118" t="s">
        <v>199</v>
      </c>
      <c r="N706" s="118">
        <v>7.8</v>
      </c>
      <c r="O706" s="118" t="s">
        <v>9</v>
      </c>
      <c r="P706" s="118" t="s">
        <v>9</v>
      </c>
      <c r="Q706" s="118" t="s">
        <v>1425</v>
      </c>
      <c r="R706" s="118">
        <v>0.5</v>
      </c>
      <c r="S706" s="118">
        <v>333</v>
      </c>
      <c r="T706" s="118" t="s">
        <v>29</v>
      </c>
      <c r="U706" s="123" t="s">
        <v>9</v>
      </c>
      <c r="V706" s="118" t="s">
        <v>9</v>
      </c>
      <c r="W706" s="118" t="s">
        <v>9</v>
      </c>
      <c r="X706" s="118" t="s">
        <v>9</v>
      </c>
      <c r="Y706" s="118" t="s">
        <v>9</v>
      </c>
      <c r="Z706" s="118" t="s">
        <v>9</v>
      </c>
      <c r="AA706" s="118">
        <v>200</v>
      </c>
      <c r="AB706" s="118" t="s">
        <v>9</v>
      </c>
      <c r="AC706" s="118" t="s">
        <v>674</v>
      </c>
      <c r="AD706" s="118">
        <v>2014</v>
      </c>
      <c r="AE706" s="118" t="s">
        <v>1822</v>
      </c>
      <c r="AF706" s="118" t="s">
        <v>767</v>
      </c>
      <c r="AG706" s="118" t="s">
        <v>439</v>
      </c>
      <c r="AH706" s="118" t="s">
        <v>179</v>
      </c>
      <c r="AI706" s="124" t="str">
        <f t="shared" ref="AI706:AI769" si="17">AE706&amp;", "&amp;AD706</f>
        <v>Hu, B., 2014</v>
      </c>
      <c r="AJ706" s="125"/>
      <c r="AK706" s="145"/>
    </row>
    <row r="707" spans="1:37" s="20" customFormat="1" x14ac:dyDescent="0.3">
      <c r="A707" s="46" t="s">
        <v>6</v>
      </c>
      <c r="B707" s="118">
        <v>5</v>
      </c>
      <c r="C707" s="145" t="s">
        <v>9</v>
      </c>
      <c r="D707" s="118">
        <v>852</v>
      </c>
      <c r="E707" s="118" t="s">
        <v>63</v>
      </c>
      <c r="F707" s="118" t="s">
        <v>797</v>
      </c>
      <c r="G707" s="118" t="s">
        <v>2182</v>
      </c>
      <c r="H707" s="118" t="s">
        <v>9</v>
      </c>
      <c r="I707" s="118" t="s">
        <v>9</v>
      </c>
      <c r="J707" s="118" t="s">
        <v>10</v>
      </c>
      <c r="K707" s="46" t="s">
        <v>1449</v>
      </c>
      <c r="L707" s="118" t="s">
        <v>9</v>
      </c>
      <c r="M707" s="118" t="s">
        <v>199</v>
      </c>
      <c r="N707" s="118" t="s">
        <v>9</v>
      </c>
      <c r="O707" s="118" t="s">
        <v>9</v>
      </c>
      <c r="P707" s="118" t="s">
        <v>9</v>
      </c>
      <c r="Q707" s="118" t="s">
        <v>8</v>
      </c>
      <c r="R707" s="118" t="s">
        <v>8</v>
      </c>
      <c r="S707" s="118" t="s">
        <v>8</v>
      </c>
      <c r="T707" s="118" t="s">
        <v>29</v>
      </c>
      <c r="U707" s="123" t="s">
        <v>9</v>
      </c>
      <c r="V707" s="118" t="s">
        <v>9</v>
      </c>
      <c r="W707" s="118" t="s">
        <v>9</v>
      </c>
      <c r="X707" s="118" t="s">
        <v>9</v>
      </c>
      <c r="Y707" s="118" t="s">
        <v>9</v>
      </c>
      <c r="Z707" s="118" t="s">
        <v>9</v>
      </c>
      <c r="AA707" s="118">
        <v>159.30000000000001</v>
      </c>
      <c r="AB707" s="118">
        <v>54.2</v>
      </c>
      <c r="AC707" s="46" t="s">
        <v>1373</v>
      </c>
      <c r="AD707" s="118">
        <v>2014</v>
      </c>
      <c r="AE707" s="118" t="s">
        <v>1823</v>
      </c>
      <c r="AF707" s="118" t="s">
        <v>11</v>
      </c>
      <c r="AG707" s="118" t="s">
        <v>437</v>
      </c>
      <c r="AH707" s="118" t="s">
        <v>436</v>
      </c>
      <c r="AI707" s="124" t="str">
        <f t="shared" si="17"/>
        <v>Qi, B., 2014</v>
      </c>
      <c r="AJ707" s="145" t="s">
        <v>438</v>
      </c>
      <c r="AK707" s="145"/>
    </row>
    <row r="708" spans="1:37" s="20" customFormat="1" x14ac:dyDescent="0.3">
      <c r="A708" s="118" t="s">
        <v>1954</v>
      </c>
      <c r="B708" s="118">
        <v>1</v>
      </c>
      <c r="C708" s="145" t="s">
        <v>9</v>
      </c>
      <c r="D708" s="118">
        <v>274</v>
      </c>
      <c r="E708" s="118" t="s">
        <v>63</v>
      </c>
      <c r="F708" s="118" t="s">
        <v>798</v>
      </c>
      <c r="G708" s="118" t="s">
        <v>9</v>
      </c>
      <c r="H708" s="118" t="s">
        <v>9</v>
      </c>
      <c r="I708" s="118" t="s">
        <v>9</v>
      </c>
      <c r="J708" s="118" t="s">
        <v>303</v>
      </c>
      <c r="K708" s="118" t="s">
        <v>272</v>
      </c>
      <c r="L708" s="118" t="s">
        <v>9</v>
      </c>
      <c r="M708" s="118" t="s">
        <v>199</v>
      </c>
      <c r="N708" s="118" t="s">
        <v>9</v>
      </c>
      <c r="O708" s="118" t="s">
        <v>8</v>
      </c>
      <c r="P708" s="118" t="s">
        <v>8</v>
      </c>
      <c r="Q708" s="118" t="s">
        <v>1446</v>
      </c>
      <c r="R708" s="118">
        <f>1/6</f>
        <v>0.16666666666666666</v>
      </c>
      <c r="S708" s="118">
        <v>298</v>
      </c>
      <c r="T708" s="118" t="s">
        <v>29</v>
      </c>
      <c r="U708" s="123" t="s">
        <v>9</v>
      </c>
      <c r="V708" s="118" t="s">
        <v>9</v>
      </c>
      <c r="W708" s="118" t="s">
        <v>9</v>
      </c>
      <c r="X708" s="118" t="s">
        <v>9</v>
      </c>
      <c r="Y708" s="118" t="s">
        <v>9</v>
      </c>
      <c r="Z708" s="118" t="s">
        <v>9</v>
      </c>
      <c r="AA708" s="118">
        <v>7</v>
      </c>
      <c r="AB708" s="118" t="s">
        <v>9</v>
      </c>
      <c r="AC708" s="46" t="s">
        <v>1343</v>
      </c>
      <c r="AD708" s="118">
        <v>2014</v>
      </c>
      <c r="AE708" s="118" t="s">
        <v>1824</v>
      </c>
      <c r="AF708" s="118" t="s">
        <v>39</v>
      </c>
      <c r="AG708" s="118" t="s">
        <v>435</v>
      </c>
      <c r="AH708" s="118" t="s">
        <v>45</v>
      </c>
      <c r="AI708" s="124" t="str">
        <f t="shared" si="17"/>
        <v>Benavidez, A.D., 2014</v>
      </c>
      <c r="AJ708" s="125"/>
      <c r="AK708" s="145"/>
    </row>
    <row r="709" spans="1:37" s="20" customFormat="1" x14ac:dyDescent="0.3">
      <c r="A709" s="118" t="s">
        <v>1954</v>
      </c>
      <c r="B709" s="118">
        <v>1</v>
      </c>
      <c r="C709" s="145" t="s">
        <v>9</v>
      </c>
      <c r="D709" s="118">
        <v>32</v>
      </c>
      <c r="E709" s="118" t="s">
        <v>213</v>
      </c>
      <c r="F709" s="118" t="s">
        <v>799</v>
      </c>
      <c r="G709" s="118" t="s">
        <v>9</v>
      </c>
      <c r="H709" s="118" t="s">
        <v>9</v>
      </c>
      <c r="I709" s="118" t="s">
        <v>9</v>
      </c>
      <c r="J709" s="118" t="s">
        <v>303</v>
      </c>
      <c r="K709" s="118" t="s">
        <v>272</v>
      </c>
      <c r="L709" s="118" t="s">
        <v>9</v>
      </c>
      <c r="M709" s="118" t="s">
        <v>199</v>
      </c>
      <c r="N709" s="127">
        <v>10</v>
      </c>
      <c r="O709" s="118" t="s">
        <v>8</v>
      </c>
      <c r="P709" s="118" t="s">
        <v>8</v>
      </c>
      <c r="Q709" s="118" t="s">
        <v>1446</v>
      </c>
      <c r="R709" s="118">
        <f>1/6</f>
        <v>0.16666666666666666</v>
      </c>
      <c r="S709" s="118">
        <v>298</v>
      </c>
      <c r="T709" s="118" t="s">
        <v>29</v>
      </c>
      <c r="U709" s="123" t="s">
        <v>9</v>
      </c>
      <c r="V709" s="118" t="s">
        <v>9</v>
      </c>
      <c r="W709" s="118" t="s">
        <v>9</v>
      </c>
      <c r="X709" s="118" t="s">
        <v>9</v>
      </c>
      <c r="Y709" s="118" t="s">
        <v>9</v>
      </c>
      <c r="Z709" s="118" t="s">
        <v>9</v>
      </c>
      <c r="AA709" s="118">
        <v>10</v>
      </c>
      <c r="AB709" s="118" t="s">
        <v>9</v>
      </c>
      <c r="AC709" s="46" t="s">
        <v>1343</v>
      </c>
      <c r="AD709" s="118">
        <v>2014</v>
      </c>
      <c r="AE709" s="118" t="s">
        <v>1824</v>
      </c>
      <c r="AF709" s="118" t="s">
        <v>39</v>
      </c>
      <c r="AG709" s="118" t="s">
        <v>435</v>
      </c>
      <c r="AH709" s="118" t="s">
        <v>45</v>
      </c>
      <c r="AI709" s="124" t="str">
        <f t="shared" si="17"/>
        <v>Benavidez, A.D., 2014</v>
      </c>
      <c r="AJ709" s="146"/>
      <c r="AK709" s="145" t="s">
        <v>987</v>
      </c>
    </row>
    <row r="710" spans="1:37" s="20" customFormat="1" x14ac:dyDescent="0.3">
      <c r="A710" s="118" t="s">
        <v>1954</v>
      </c>
      <c r="B710" s="118">
        <v>1</v>
      </c>
      <c r="C710" s="145" t="s">
        <v>9</v>
      </c>
      <c r="D710" s="118">
        <v>160</v>
      </c>
      <c r="E710" s="118" t="s">
        <v>22</v>
      </c>
      <c r="F710" s="118" t="s">
        <v>800</v>
      </c>
      <c r="G710" s="118" t="s">
        <v>9</v>
      </c>
      <c r="H710" s="118" t="s">
        <v>9</v>
      </c>
      <c r="I710" s="118" t="s">
        <v>9</v>
      </c>
      <c r="J710" s="118" t="s">
        <v>303</v>
      </c>
      <c r="K710" s="118" t="s">
        <v>272</v>
      </c>
      <c r="L710" s="118" t="s">
        <v>9</v>
      </c>
      <c r="M710" s="118" t="s">
        <v>199</v>
      </c>
      <c r="N710" s="127">
        <v>8.5</v>
      </c>
      <c r="O710" s="118" t="s">
        <v>8</v>
      </c>
      <c r="P710" s="118" t="s">
        <v>8</v>
      </c>
      <c r="Q710" s="118" t="s">
        <v>1446</v>
      </c>
      <c r="R710" s="118">
        <f>1/6</f>
        <v>0.16666666666666666</v>
      </c>
      <c r="S710" s="118">
        <v>298</v>
      </c>
      <c r="T710" s="118" t="s">
        <v>29</v>
      </c>
      <c r="U710" s="123" t="s">
        <v>9</v>
      </c>
      <c r="V710" s="118" t="s">
        <v>9</v>
      </c>
      <c r="W710" s="118" t="s">
        <v>9</v>
      </c>
      <c r="X710" s="118" t="s">
        <v>9</v>
      </c>
      <c r="Y710" s="118" t="s">
        <v>9</v>
      </c>
      <c r="Z710" s="118" t="s">
        <v>9</v>
      </c>
      <c r="AA710" s="118">
        <v>8</v>
      </c>
      <c r="AB710" s="118" t="s">
        <v>9</v>
      </c>
      <c r="AC710" s="46" t="s">
        <v>1343</v>
      </c>
      <c r="AD710" s="118">
        <v>2014</v>
      </c>
      <c r="AE710" s="118" t="s">
        <v>1824</v>
      </c>
      <c r="AF710" s="118" t="s">
        <v>39</v>
      </c>
      <c r="AG710" s="118" t="s">
        <v>435</v>
      </c>
      <c r="AH710" s="118" t="s">
        <v>45</v>
      </c>
      <c r="AI710" s="124" t="str">
        <f t="shared" si="17"/>
        <v>Benavidez, A.D., 2014</v>
      </c>
      <c r="AJ710" s="146"/>
      <c r="AK710" s="145" t="s">
        <v>827</v>
      </c>
    </row>
    <row r="711" spans="1:37" s="20" customFormat="1" x14ac:dyDescent="0.3">
      <c r="A711" s="118" t="s">
        <v>6</v>
      </c>
      <c r="B711" s="62">
        <v>0.4</v>
      </c>
      <c r="C711" s="120" t="s">
        <v>9</v>
      </c>
      <c r="D711" s="62">
        <v>250</v>
      </c>
      <c r="E711" s="118" t="s">
        <v>1414</v>
      </c>
      <c r="F711" s="62" t="s">
        <v>1125</v>
      </c>
      <c r="G711" s="62" t="s">
        <v>9</v>
      </c>
      <c r="H711" s="62">
        <v>793</v>
      </c>
      <c r="I711" s="62" t="s">
        <v>9</v>
      </c>
      <c r="J711" s="62" t="s">
        <v>10</v>
      </c>
      <c r="K711" s="46" t="s">
        <v>1449</v>
      </c>
      <c r="L711" s="62" t="s">
        <v>9</v>
      </c>
      <c r="M711" s="62" t="s">
        <v>199</v>
      </c>
      <c r="N711" s="62" t="s">
        <v>9</v>
      </c>
      <c r="O711" s="62" t="s">
        <v>9</v>
      </c>
      <c r="P711" s="62">
        <v>723</v>
      </c>
      <c r="Q711" s="62" t="s">
        <v>1422</v>
      </c>
      <c r="R711" s="62" t="s">
        <v>9</v>
      </c>
      <c r="S711" s="62">
        <v>773</v>
      </c>
      <c r="T711" s="62" t="s">
        <v>256</v>
      </c>
      <c r="U711" s="62">
        <v>0.34</v>
      </c>
      <c r="V711" s="62" t="s">
        <v>9</v>
      </c>
      <c r="W711" s="62" t="s">
        <v>9</v>
      </c>
      <c r="X711" s="62" t="s">
        <v>9</v>
      </c>
      <c r="Y711" s="62" t="s">
        <v>9</v>
      </c>
      <c r="Z711" s="62" t="s">
        <v>9</v>
      </c>
      <c r="AA711" s="62" t="s">
        <v>9</v>
      </c>
      <c r="AB711" s="62" t="s">
        <v>9</v>
      </c>
      <c r="AC711" s="62" t="s">
        <v>1124</v>
      </c>
      <c r="AD711" s="62">
        <v>2015</v>
      </c>
      <c r="AE711" s="62" t="s">
        <v>1123</v>
      </c>
      <c r="AF711" s="62" t="s">
        <v>196</v>
      </c>
      <c r="AG711" s="62" t="s">
        <v>575</v>
      </c>
      <c r="AH711" s="62" t="s">
        <v>576</v>
      </c>
      <c r="AI711" s="124" t="str">
        <f t="shared" si="17"/>
        <v>Dzhikiya, O.V., 2015</v>
      </c>
      <c r="AJ711" s="160"/>
      <c r="AK711" s="120"/>
    </row>
    <row r="712" spans="1:37" s="20" customFormat="1" x14ac:dyDescent="0.3">
      <c r="A712" s="118" t="s">
        <v>6</v>
      </c>
      <c r="B712" s="62">
        <v>0.3</v>
      </c>
      <c r="C712" s="120" t="s">
        <v>9</v>
      </c>
      <c r="D712" s="62">
        <v>340</v>
      </c>
      <c r="E712" s="62" t="s">
        <v>7</v>
      </c>
      <c r="F712" s="62" t="s">
        <v>9</v>
      </c>
      <c r="G712" s="62" t="s">
        <v>9</v>
      </c>
      <c r="H712" s="62" t="s">
        <v>9</v>
      </c>
      <c r="I712" s="62" t="s">
        <v>9</v>
      </c>
      <c r="J712" s="62" t="s">
        <v>10</v>
      </c>
      <c r="K712" s="46" t="s">
        <v>1449</v>
      </c>
      <c r="L712" s="62" t="s">
        <v>9</v>
      </c>
      <c r="M712" s="62" t="s">
        <v>199</v>
      </c>
      <c r="N712" s="62" t="s">
        <v>9</v>
      </c>
      <c r="O712" s="62" t="s">
        <v>8</v>
      </c>
      <c r="P712" s="62" t="s">
        <v>8</v>
      </c>
      <c r="Q712" s="62" t="s">
        <v>1422</v>
      </c>
      <c r="R712" s="62" t="s">
        <v>9</v>
      </c>
      <c r="S712" s="62">
        <v>523</v>
      </c>
      <c r="T712" s="62" t="s">
        <v>256</v>
      </c>
      <c r="U712" s="62">
        <v>0.37</v>
      </c>
      <c r="V712" s="62" t="s">
        <v>9</v>
      </c>
      <c r="W712" s="62" t="s">
        <v>9</v>
      </c>
      <c r="X712" s="62" t="s">
        <v>9</v>
      </c>
      <c r="Y712" s="62" t="s">
        <v>9</v>
      </c>
      <c r="Z712" s="62" t="s">
        <v>9</v>
      </c>
      <c r="AA712" s="62" t="s">
        <v>9</v>
      </c>
      <c r="AB712" s="62" t="s">
        <v>9</v>
      </c>
      <c r="AC712" s="62" t="s">
        <v>1124</v>
      </c>
      <c r="AD712" s="62">
        <v>2015</v>
      </c>
      <c r="AE712" s="62" t="s">
        <v>1123</v>
      </c>
      <c r="AF712" s="62" t="s">
        <v>196</v>
      </c>
      <c r="AG712" s="62" t="s">
        <v>575</v>
      </c>
      <c r="AH712" s="62" t="s">
        <v>576</v>
      </c>
      <c r="AI712" s="124" t="str">
        <f t="shared" si="17"/>
        <v>Dzhikiya, O.V., 2015</v>
      </c>
      <c r="AJ712" s="160"/>
      <c r="AK712" s="120"/>
    </row>
    <row r="713" spans="1:37" s="20" customFormat="1" x14ac:dyDescent="0.3">
      <c r="A713" s="118" t="s">
        <v>6</v>
      </c>
      <c r="B713" s="62">
        <v>0.6</v>
      </c>
      <c r="C713" s="120" t="s">
        <v>9</v>
      </c>
      <c r="D713" s="62">
        <v>250</v>
      </c>
      <c r="E713" s="118" t="s">
        <v>1414</v>
      </c>
      <c r="F713" s="62" t="s">
        <v>1125</v>
      </c>
      <c r="G713" s="62" t="s">
        <v>9</v>
      </c>
      <c r="H713" s="62">
        <v>793</v>
      </c>
      <c r="I713" s="62" t="s">
        <v>9</v>
      </c>
      <c r="J713" s="62" t="s">
        <v>303</v>
      </c>
      <c r="K713" s="62" t="s">
        <v>90</v>
      </c>
      <c r="L713" s="62" t="s">
        <v>9</v>
      </c>
      <c r="M713" s="62" t="s">
        <v>199</v>
      </c>
      <c r="N713" s="62" t="s">
        <v>9</v>
      </c>
      <c r="O713" s="62" t="s">
        <v>9</v>
      </c>
      <c r="P713" s="62">
        <v>723</v>
      </c>
      <c r="Q713" s="62" t="s">
        <v>1422</v>
      </c>
      <c r="R713" s="62" t="s">
        <v>9</v>
      </c>
      <c r="S713" s="62">
        <v>773</v>
      </c>
      <c r="T713" s="62" t="s">
        <v>256</v>
      </c>
      <c r="U713" s="62">
        <v>0.27</v>
      </c>
      <c r="V713" s="62" t="s">
        <v>9</v>
      </c>
      <c r="W713" s="62" t="s">
        <v>9</v>
      </c>
      <c r="X713" s="62" t="s">
        <v>9</v>
      </c>
      <c r="Y713" s="62" t="s">
        <v>9</v>
      </c>
      <c r="Z713" s="62" t="s">
        <v>9</v>
      </c>
      <c r="AA713" s="62" t="s">
        <v>9</v>
      </c>
      <c r="AB713" s="62" t="s">
        <v>9</v>
      </c>
      <c r="AC713" s="62" t="s">
        <v>1124</v>
      </c>
      <c r="AD713" s="62">
        <v>2015</v>
      </c>
      <c r="AE713" s="62" t="s">
        <v>1123</v>
      </c>
      <c r="AF713" s="62" t="s">
        <v>196</v>
      </c>
      <c r="AG713" s="62" t="s">
        <v>575</v>
      </c>
      <c r="AH713" s="62" t="s">
        <v>576</v>
      </c>
      <c r="AI713" s="124" t="str">
        <f t="shared" si="17"/>
        <v>Dzhikiya, O.V., 2015</v>
      </c>
      <c r="AJ713" s="160"/>
      <c r="AK713" s="120"/>
    </row>
    <row r="714" spans="1:37" s="21" customFormat="1" x14ac:dyDescent="0.3">
      <c r="A714" s="118" t="s">
        <v>88</v>
      </c>
      <c r="B714" s="62">
        <v>2</v>
      </c>
      <c r="C714" s="120" t="s">
        <v>9</v>
      </c>
      <c r="D714" s="62" t="s">
        <v>9</v>
      </c>
      <c r="E714" s="62" t="s">
        <v>63</v>
      </c>
      <c r="F714" s="62" t="s">
        <v>579</v>
      </c>
      <c r="G714" s="62" t="s">
        <v>1128</v>
      </c>
      <c r="H714" s="62" t="s">
        <v>9</v>
      </c>
      <c r="I714" s="62" t="s">
        <v>9</v>
      </c>
      <c r="J714" s="62" t="s">
        <v>48</v>
      </c>
      <c r="K714" s="62" t="s">
        <v>9</v>
      </c>
      <c r="L714" s="62" t="s">
        <v>9</v>
      </c>
      <c r="M714" s="62" t="s">
        <v>199</v>
      </c>
      <c r="N714" s="62" t="s">
        <v>9</v>
      </c>
      <c r="O714" s="62" t="s">
        <v>9</v>
      </c>
      <c r="P714" s="62" t="s">
        <v>9</v>
      </c>
      <c r="Q714" s="62" t="s">
        <v>9</v>
      </c>
      <c r="R714" s="62" t="s">
        <v>9</v>
      </c>
      <c r="S714" s="62" t="s">
        <v>9</v>
      </c>
      <c r="T714" s="62" t="s">
        <v>29</v>
      </c>
      <c r="U714" s="62" t="s">
        <v>9</v>
      </c>
      <c r="V714" s="62" t="s">
        <v>9</v>
      </c>
      <c r="W714" s="62" t="s">
        <v>9</v>
      </c>
      <c r="X714" s="62" t="s">
        <v>9</v>
      </c>
      <c r="Y714" s="62" t="s">
        <v>9</v>
      </c>
      <c r="Z714" s="62" t="s">
        <v>9</v>
      </c>
      <c r="AA714" s="62">
        <v>15</v>
      </c>
      <c r="AB714" s="62" t="s">
        <v>9</v>
      </c>
      <c r="AC714" s="62" t="s">
        <v>1127</v>
      </c>
      <c r="AD714" s="62">
        <v>2015</v>
      </c>
      <c r="AE714" s="62" t="s">
        <v>1126</v>
      </c>
      <c r="AF714" s="62" t="s">
        <v>196</v>
      </c>
      <c r="AG714" s="62" t="s">
        <v>577</v>
      </c>
      <c r="AH714" s="62" t="s">
        <v>578</v>
      </c>
      <c r="AI714" s="124" t="str">
        <f t="shared" si="17"/>
        <v>Eremenko, N.K., 2015</v>
      </c>
      <c r="AJ714" s="160"/>
      <c r="AK714" s="120"/>
    </row>
    <row r="715" spans="1:37" s="21" customFormat="1" x14ac:dyDescent="0.3">
      <c r="A715" s="118" t="s">
        <v>88</v>
      </c>
      <c r="B715" s="62">
        <v>2</v>
      </c>
      <c r="C715" s="120" t="s">
        <v>9</v>
      </c>
      <c r="D715" s="62" t="s">
        <v>9</v>
      </c>
      <c r="E715" s="62" t="s">
        <v>63</v>
      </c>
      <c r="F715" s="62" t="s">
        <v>579</v>
      </c>
      <c r="G715" s="62" t="s">
        <v>9</v>
      </c>
      <c r="H715" s="62" t="s">
        <v>9</v>
      </c>
      <c r="I715" s="62" t="s">
        <v>9</v>
      </c>
      <c r="J715" s="62" t="s">
        <v>48</v>
      </c>
      <c r="K715" s="62" t="s">
        <v>9</v>
      </c>
      <c r="L715" s="62" t="s">
        <v>9</v>
      </c>
      <c r="M715" s="62" t="s">
        <v>199</v>
      </c>
      <c r="N715" s="62" t="s">
        <v>9</v>
      </c>
      <c r="O715" s="62" t="s">
        <v>9</v>
      </c>
      <c r="P715" s="62" t="s">
        <v>9</v>
      </c>
      <c r="Q715" s="62" t="s">
        <v>9</v>
      </c>
      <c r="R715" s="62" t="s">
        <v>9</v>
      </c>
      <c r="S715" s="62" t="s">
        <v>9</v>
      </c>
      <c r="T715" s="62" t="s">
        <v>29</v>
      </c>
      <c r="U715" s="62" t="s">
        <v>9</v>
      </c>
      <c r="V715" s="62" t="s">
        <v>9</v>
      </c>
      <c r="W715" s="62" t="s">
        <v>9</v>
      </c>
      <c r="X715" s="62" t="s">
        <v>9</v>
      </c>
      <c r="Y715" s="62" t="s">
        <v>9</v>
      </c>
      <c r="Z715" s="62" t="s">
        <v>9</v>
      </c>
      <c r="AA715" s="62">
        <v>20</v>
      </c>
      <c r="AB715" s="62" t="s">
        <v>9</v>
      </c>
      <c r="AC715" s="62" t="s">
        <v>1127</v>
      </c>
      <c r="AD715" s="62">
        <v>2015</v>
      </c>
      <c r="AE715" s="62" t="s">
        <v>1126</v>
      </c>
      <c r="AF715" s="62" t="s">
        <v>196</v>
      </c>
      <c r="AG715" s="62" t="s">
        <v>577</v>
      </c>
      <c r="AH715" s="62" t="s">
        <v>578</v>
      </c>
      <c r="AI715" s="124" t="str">
        <f t="shared" si="17"/>
        <v>Eremenko, N.K., 2015</v>
      </c>
      <c r="AJ715" s="160"/>
      <c r="AK715" s="120"/>
    </row>
    <row r="716" spans="1:37" s="21" customFormat="1" x14ac:dyDescent="0.3">
      <c r="A716" s="118" t="s">
        <v>88</v>
      </c>
      <c r="B716" s="62">
        <v>1</v>
      </c>
      <c r="C716" s="120" t="s">
        <v>9</v>
      </c>
      <c r="D716" s="62" t="s">
        <v>9</v>
      </c>
      <c r="E716" s="62" t="s">
        <v>63</v>
      </c>
      <c r="F716" s="62" t="s">
        <v>579</v>
      </c>
      <c r="G716" s="62" t="s">
        <v>9</v>
      </c>
      <c r="H716" s="62" t="s">
        <v>9</v>
      </c>
      <c r="I716" s="62" t="s">
        <v>9</v>
      </c>
      <c r="J716" s="62" t="s">
        <v>48</v>
      </c>
      <c r="K716" s="62" t="s">
        <v>9</v>
      </c>
      <c r="L716" s="62" t="s">
        <v>9</v>
      </c>
      <c r="M716" s="62" t="s">
        <v>199</v>
      </c>
      <c r="N716" s="62" t="s">
        <v>9</v>
      </c>
      <c r="O716" s="62" t="s">
        <v>9</v>
      </c>
      <c r="P716" s="62" t="s">
        <v>9</v>
      </c>
      <c r="Q716" s="62" t="s">
        <v>9</v>
      </c>
      <c r="R716" s="62" t="s">
        <v>9</v>
      </c>
      <c r="S716" s="62" t="s">
        <v>9</v>
      </c>
      <c r="T716" s="62" t="s">
        <v>29</v>
      </c>
      <c r="U716" s="62" t="s">
        <v>9</v>
      </c>
      <c r="V716" s="62" t="s">
        <v>9</v>
      </c>
      <c r="W716" s="62" t="s">
        <v>9</v>
      </c>
      <c r="X716" s="62" t="s">
        <v>9</v>
      </c>
      <c r="Y716" s="62" t="s">
        <v>9</v>
      </c>
      <c r="Z716" s="62" t="s">
        <v>9</v>
      </c>
      <c r="AA716" s="62">
        <v>100</v>
      </c>
      <c r="AB716" s="62" t="s">
        <v>9</v>
      </c>
      <c r="AC716" s="62" t="s">
        <v>1127</v>
      </c>
      <c r="AD716" s="62">
        <v>2015</v>
      </c>
      <c r="AE716" s="62" t="s">
        <v>1126</v>
      </c>
      <c r="AF716" s="62" t="s">
        <v>196</v>
      </c>
      <c r="AG716" s="62" t="s">
        <v>577</v>
      </c>
      <c r="AH716" s="62" t="s">
        <v>578</v>
      </c>
      <c r="AI716" s="124" t="str">
        <f t="shared" si="17"/>
        <v>Eremenko, N.K., 2015</v>
      </c>
      <c r="AJ716" s="160"/>
      <c r="AK716" s="120"/>
    </row>
    <row r="717" spans="1:37" s="21" customFormat="1" x14ac:dyDescent="0.3">
      <c r="A717" s="62" t="s">
        <v>6</v>
      </c>
      <c r="B717" s="62">
        <v>4</v>
      </c>
      <c r="C717" s="120" t="s">
        <v>9</v>
      </c>
      <c r="D717" s="62" t="s">
        <v>9</v>
      </c>
      <c r="E717" s="62" t="s">
        <v>63</v>
      </c>
      <c r="F717" s="62" t="s">
        <v>580</v>
      </c>
      <c r="G717" s="62" t="s">
        <v>9</v>
      </c>
      <c r="H717" s="62" t="s">
        <v>9</v>
      </c>
      <c r="I717" s="62" t="s">
        <v>9</v>
      </c>
      <c r="J717" s="118" t="s">
        <v>303</v>
      </c>
      <c r="K717" s="62" t="s">
        <v>9</v>
      </c>
      <c r="L717" s="62" t="s">
        <v>9</v>
      </c>
      <c r="M717" s="62" t="s">
        <v>199</v>
      </c>
      <c r="N717" s="62" t="s">
        <v>9</v>
      </c>
      <c r="O717" s="62" t="s">
        <v>9</v>
      </c>
      <c r="P717" s="62" t="s">
        <v>9</v>
      </c>
      <c r="Q717" s="62" t="s">
        <v>9</v>
      </c>
      <c r="R717" s="62" t="s">
        <v>9</v>
      </c>
      <c r="S717" s="62" t="s">
        <v>9</v>
      </c>
      <c r="T717" s="62" t="s">
        <v>29</v>
      </c>
      <c r="U717" s="62" t="s">
        <v>9</v>
      </c>
      <c r="V717" s="62" t="s">
        <v>9</v>
      </c>
      <c r="W717" s="62" t="s">
        <v>9</v>
      </c>
      <c r="X717" s="62" t="s">
        <v>9</v>
      </c>
      <c r="Y717" s="62" t="s">
        <v>9</v>
      </c>
      <c r="Z717" s="62" t="s">
        <v>9</v>
      </c>
      <c r="AA717" s="62">
        <v>200</v>
      </c>
      <c r="AB717" s="62" t="s">
        <v>9</v>
      </c>
      <c r="AC717" s="62" t="s">
        <v>1127</v>
      </c>
      <c r="AD717" s="62">
        <v>2015</v>
      </c>
      <c r="AE717" s="62" t="s">
        <v>1126</v>
      </c>
      <c r="AF717" s="62" t="s">
        <v>196</v>
      </c>
      <c r="AG717" s="62" t="s">
        <v>577</v>
      </c>
      <c r="AH717" s="62" t="s">
        <v>578</v>
      </c>
      <c r="AI717" s="124" t="str">
        <f t="shared" si="17"/>
        <v>Eremenko, N.K., 2015</v>
      </c>
      <c r="AJ717" s="160"/>
      <c r="AK717" s="120"/>
    </row>
    <row r="718" spans="1:37" s="21" customFormat="1" x14ac:dyDescent="0.3">
      <c r="A718" s="62" t="s">
        <v>6</v>
      </c>
      <c r="B718" s="62">
        <v>4</v>
      </c>
      <c r="C718" s="120" t="s">
        <v>9</v>
      </c>
      <c r="D718" s="62" t="s">
        <v>9</v>
      </c>
      <c r="E718" s="118" t="s">
        <v>1414</v>
      </c>
      <c r="F718" s="62" t="s">
        <v>9</v>
      </c>
      <c r="G718" s="62" t="s">
        <v>9</v>
      </c>
      <c r="H718" s="62" t="s">
        <v>9</v>
      </c>
      <c r="I718" s="62" t="s">
        <v>9</v>
      </c>
      <c r="J718" s="118" t="s">
        <v>303</v>
      </c>
      <c r="K718" s="62" t="s">
        <v>9</v>
      </c>
      <c r="L718" s="62" t="s">
        <v>9</v>
      </c>
      <c r="M718" s="62" t="s">
        <v>199</v>
      </c>
      <c r="N718" s="62" t="s">
        <v>9</v>
      </c>
      <c r="O718" s="62" t="s">
        <v>9</v>
      </c>
      <c r="P718" s="62" t="s">
        <v>9</v>
      </c>
      <c r="Q718" s="62" t="s">
        <v>9</v>
      </c>
      <c r="R718" s="62" t="s">
        <v>9</v>
      </c>
      <c r="S718" s="62" t="s">
        <v>9</v>
      </c>
      <c r="T718" s="62" t="s">
        <v>29</v>
      </c>
      <c r="U718" s="62" t="s">
        <v>9</v>
      </c>
      <c r="V718" s="62" t="s">
        <v>9</v>
      </c>
      <c r="W718" s="62" t="s">
        <v>9</v>
      </c>
      <c r="X718" s="62" t="s">
        <v>9</v>
      </c>
      <c r="Y718" s="62" t="s">
        <v>9</v>
      </c>
      <c r="Z718" s="62" t="s">
        <v>9</v>
      </c>
      <c r="AA718" s="62">
        <v>250</v>
      </c>
      <c r="AB718" s="62" t="s">
        <v>9</v>
      </c>
      <c r="AC718" s="62" t="s">
        <v>1127</v>
      </c>
      <c r="AD718" s="62">
        <v>2015</v>
      </c>
      <c r="AE718" s="62" t="s">
        <v>1126</v>
      </c>
      <c r="AF718" s="62" t="s">
        <v>196</v>
      </c>
      <c r="AG718" s="62" t="s">
        <v>577</v>
      </c>
      <c r="AH718" s="62" t="s">
        <v>578</v>
      </c>
      <c r="AI718" s="124" t="str">
        <f t="shared" si="17"/>
        <v>Eremenko, N.K., 2015</v>
      </c>
      <c r="AJ718" s="160"/>
      <c r="AK718" s="120"/>
    </row>
    <row r="719" spans="1:37" s="21" customFormat="1" x14ac:dyDescent="0.3">
      <c r="A719" s="62" t="s">
        <v>88</v>
      </c>
      <c r="B719" s="62" t="s">
        <v>9</v>
      </c>
      <c r="C719" s="62">
        <v>0.83</v>
      </c>
      <c r="D719" s="62">
        <v>85.6</v>
      </c>
      <c r="E719" s="62" t="s">
        <v>86</v>
      </c>
      <c r="F719" s="62" t="s">
        <v>1130</v>
      </c>
      <c r="G719" s="62" t="s">
        <v>9</v>
      </c>
      <c r="H719" s="62">
        <v>773</v>
      </c>
      <c r="I719" s="62">
        <v>4</v>
      </c>
      <c r="J719" s="62" t="s">
        <v>10</v>
      </c>
      <c r="K719" s="62" t="s">
        <v>56</v>
      </c>
      <c r="L719" s="161">
        <v>10.5</v>
      </c>
      <c r="M719" s="62" t="s">
        <v>89</v>
      </c>
      <c r="N719" s="62">
        <v>6.4</v>
      </c>
      <c r="O719" s="62">
        <v>4</v>
      </c>
      <c r="P719" s="62">
        <v>573</v>
      </c>
      <c r="Q719" s="62" t="s">
        <v>1422</v>
      </c>
      <c r="R719" s="62">
        <v>2</v>
      </c>
      <c r="S719" s="62">
        <v>573</v>
      </c>
      <c r="T719" s="118" t="s">
        <v>17</v>
      </c>
      <c r="U719" s="62">
        <v>85.4</v>
      </c>
      <c r="V719" s="62" t="s">
        <v>9</v>
      </c>
      <c r="W719" s="62">
        <v>13.1</v>
      </c>
      <c r="X719" s="62" t="s">
        <v>9</v>
      </c>
      <c r="Y719" s="62" t="s">
        <v>9</v>
      </c>
      <c r="Z719" s="62" t="s">
        <v>9</v>
      </c>
      <c r="AA719" s="62" t="s">
        <v>9</v>
      </c>
      <c r="AB719" s="62" t="s">
        <v>9</v>
      </c>
      <c r="AC719" s="62" t="s">
        <v>1129</v>
      </c>
      <c r="AD719" s="62">
        <v>2015</v>
      </c>
      <c r="AE719" s="62" t="s">
        <v>1607</v>
      </c>
      <c r="AF719" s="118" t="s">
        <v>11</v>
      </c>
      <c r="AG719" s="62" t="s">
        <v>581</v>
      </c>
      <c r="AH719" s="62" t="s">
        <v>62</v>
      </c>
      <c r="AI719" s="124" t="str">
        <f t="shared" si="17"/>
        <v>Zhou, J., 2015</v>
      </c>
      <c r="AJ719" s="145" t="s">
        <v>1934</v>
      </c>
      <c r="AK719" s="120"/>
    </row>
    <row r="720" spans="1:37" s="21" customFormat="1" x14ac:dyDescent="0.3">
      <c r="A720" s="62" t="s">
        <v>88</v>
      </c>
      <c r="B720" s="62" t="s">
        <v>9</v>
      </c>
      <c r="C720" s="62">
        <v>0.85</v>
      </c>
      <c r="D720" s="62">
        <v>83.2</v>
      </c>
      <c r="E720" s="46" t="s">
        <v>15</v>
      </c>
      <c r="F720" s="62" t="s">
        <v>1131</v>
      </c>
      <c r="G720" s="62" t="s">
        <v>9</v>
      </c>
      <c r="H720" s="62">
        <v>773</v>
      </c>
      <c r="I720" s="62">
        <v>4</v>
      </c>
      <c r="J720" s="62" t="s">
        <v>10</v>
      </c>
      <c r="K720" s="62" t="s">
        <v>56</v>
      </c>
      <c r="L720" s="161">
        <v>10.5</v>
      </c>
      <c r="M720" s="62" t="s">
        <v>89</v>
      </c>
      <c r="N720" s="62">
        <v>6.3</v>
      </c>
      <c r="O720" s="62">
        <v>4</v>
      </c>
      <c r="P720" s="62">
        <v>573</v>
      </c>
      <c r="Q720" s="62" t="s">
        <v>1422</v>
      </c>
      <c r="R720" s="62">
        <v>2</v>
      </c>
      <c r="S720" s="62">
        <v>573</v>
      </c>
      <c r="T720" s="118" t="s">
        <v>17</v>
      </c>
      <c r="U720" s="62">
        <v>60.8</v>
      </c>
      <c r="V720" s="62" t="s">
        <v>9</v>
      </c>
      <c r="W720" s="62">
        <v>18.399999999999999</v>
      </c>
      <c r="X720" s="62" t="s">
        <v>9</v>
      </c>
      <c r="Y720" s="62" t="s">
        <v>9</v>
      </c>
      <c r="Z720" s="62" t="s">
        <v>9</v>
      </c>
      <c r="AA720" s="62" t="s">
        <v>9</v>
      </c>
      <c r="AB720" s="62" t="s">
        <v>9</v>
      </c>
      <c r="AC720" s="62" t="s">
        <v>1129</v>
      </c>
      <c r="AD720" s="62">
        <v>2015</v>
      </c>
      <c r="AE720" s="62" t="s">
        <v>1607</v>
      </c>
      <c r="AF720" s="118" t="s">
        <v>11</v>
      </c>
      <c r="AG720" s="62" t="s">
        <v>581</v>
      </c>
      <c r="AH720" s="62" t="s">
        <v>62</v>
      </c>
      <c r="AI720" s="124" t="str">
        <f t="shared" si="17"/>
        <v>Zhou, J., 2015</v>
      </c>
      <c r="AJ720" s="145" t="s">
        <v>1934</v>
      </c>
      <c r="AK720" s="120"/>
    </row>
    <row r="721" spans="1:37" s="21" customFormat="1" x14ac:dyDescent="0.3">
      <c r="A721" s="62" t="s">
        <v>88</v>
      </c>
      <c r="B721" s="62" t="s">
        <v>9</v>
      </c>
      <c r="C721" s="62">
        <v>0.9</v>
      </c>
      <c r="D721" s="62">
        <v>92.5</v>
      </c>
      <c r="E721" s="62" t="s">
        <v>582</v>
      </c>
      <c r="F721" s="62" t="s">
        <v>1132</v>
      </c>
      <c r="G721" s="62" t="s">
        <v>9</v>
      </c>
      <c r="H721" s="62">
        <v>773</v>
      </c>
      <c r="I721" s="62">
        <v>4</v>
      </c>
      <c r="J721" s="62" t="s">
        <v>10</v>
      </c>
      <c r="K721" s="62" t="s">
        <v>56</v>
      </c>
      <c r="L721" s="161">
        <v>10.5</v>
      </c>
      <c r="M721" s="62" t="s">
        <v>89</v>
      </c>
      <c r="N721" s="62">
        <v>6.1</v>
      </c>
      <c r="O721" s="62">
        <v>4</v>
      </c>
      <c r="P721" s="62">
        <v>573</v>
      </c>
      <c r="Q721" s="62" t="s">
        <v>1422</v>
      </c>
      <c r="R721" s="62">
        <v>2</v>
      </c>
      <c r="S721" s="62">
        <v>573</v>
      </c>
      <c r="T721" s="118" t="s">
        <v>17</v>
      </c>
      <c r="U721" s="62">
        <v>70.7</v>
      </c>
      <c r="V721" s="62" t="s">
        <v>9</v>
      </c>
      <c r="W721" s="62">
        <v>15.9</v>
      </c>
      <c r="X721" s="62" t="s">
        <v>9</v>
      </c>
      <c r="Y721" s="62" t="s">
        <v>9</v>
      </c>
      <c r="Z721" s="62" t="s">
        <v>9</v>
      </c>
      <c r="AA721" s="62" t="s">
        <v>9</v>
      </c>
      <c r="AB721" s="62" t="s">
        <v>9</v>
      </c>
      <c r="AC721" s="62" t="s">
        <v>1129</v>
      </c>
      <c r="AD721" s="62">
        <v>2015</v>
      </c>
      <c r="AE721" s="62" t="s">
        <v>1607</v>
      </c>
      <c r="AF721" s="118" t="s">
        <v>11</v>
      </c>
      <c r="AG721" s="62" t="s">
        <v>581</v>
      </c>
      <c r="AH721" s="62" t="s">
        <v>62</v>
      </c>
      <c r="AI721" s="124" t="str">
        <f t="shared" si="17"/>
        <v>Zhou, J., 2015</v>
      </c>
      <c r="AJ721" s="145" t="s">
        <v>1934</v>
      </c>
      <c r="AK721" s="120"/>
    </row>
    <row r="722" spans="1:37" s="21" customFormat="1" x14ac:dyDescent="0.3">
      <c r="A722" s="62" t="s">
        <v>88</v>
      </c>
      <c r="B722" s="62" t="s">
        <v>9</v>
      </c>
      <c r="C722" s="62">
        <v>0.85</v>
      </c>
      <c r="D722" s="62">
        <v>102.3</v>
      </c>
      <c r="E722" s="62" t="s">
        <v>582</v>
      </c>
      <c r="F722" s="62" t="s">
        <v>1133</v>
      </c>
      <c r="G722" s="62" t="s">
        <v>9</v>
      </c>
      <c r="H722" s="62">
        <v>773</v>
      </c>
      <c r="I722" s="62">
        <v>4</v>
      </c>
      <c r="J722" s="62" t="s">
        <v>10</v>
      </c>
      <c r="K722" s="62" t="s">
        <v>56</v>
      </c>
      <c r="L722" s="161">
        <v>10.5</v>
      </c>
      <c r="M722" s="62" t="s">
        <v>89</v>
      </c>
      <c r="N722" s="62">
        <v>6.5</v>
      </c>
      <c r="O722" s="62">
        <v>4</v>
      </c>
      <c r="P722" s="62">
        <v>573</v>
      </c>
      <c r="Q722" s="62" t="s">
        <v>1422</v>
      </c>
      <c r="R722" s="62">
        <v>2</v>
      </c>
      <c r="S722" s="62">
        <v>573</v>
      </c>
      <c r="T722" s="118" t="s">
        <v>17</v>
      </c>
      <c r="U722" s="62">
        <v>81.2</v>
      </c>
      <c r="V722" s="62" t="s">
        <v>9</v>
      </c>
      <c r="W722" s="62">
        <v>13.8</v>
      </c>
      <c r="X722" s="62" t="s">
        <v>9</v>
      </c>
      <c r="Y722" s="62" t="s">
        <v>9</v>
      </c>
      <c r="Z722" s="62" t="s">
        <v>9</v>
      </c>
      <c r="AA722" s="62" t="s">
        <v>9</v>
      </c>
      <c r="AB722" s="62" t="s">
        <v>9</v>
      </c>
      <c r="AC722" s="62" t="s">
        <v>1129</v>
      </c>
      <c r="AD722" s="62">
        <v>2015</v>
      </c>
      <c r="AE722" s="62" t="s">
        <v>1607</v>
      </c>
      <c r="AF722" s="118" t="s">
        <v>11</v>
      </c>
      <c r="AG722" s="62" t="s">
        <v>581</v>
      </c>
      <c r="AH722" s="62" t="s">
        <v>62</v>
      </c>
      <c r="AI722" s="124" t="str">
        <f t="shared" si="17"/>
        <v>Zhou, J., 2015</v>
      </c>
      <c r="AJ722" s="145" t="s">
        <v>1934</v>
      </c>
      <c r="AK722" s="120"/>
    </row>
    <row r="723" spans="1:37" s="21" customFormat="1" x14ac:dyDescent="0.3">
      <c r="A723" s="62" t="s">
        <v>88</v>
      </c>
      <c r="B723" s="62" t="s">
        <v>9</v>
      </c>
      <c r="C723" s="62">
        <v>0.5</v>
      </c>
      <c r="D723" s="62">
        <v>94.9</v>
      </c>
      <c r="E723" s="62" t="s">
        <v>582</v>
      </c>
      <c r="F723" s="62" t="s">
        <v>1134</v>
      </c>
      <c r="G723" s="62" t="s">
        <v>9</v>
      </c>
      <c r="H723" s="62">
        <v>773</v>
      </c>
      <c r="I723" s="62">
        <v>4</v>
      </c>
      <c r="J723" s="62" t="s">
        <v>10</v>
      </c>
      <c r="K723" s="62" t="s">
        <v>56</v>
      </c>
      <c r="L723" s="161">
        <v>10.5</v>
      </c>
      <c r="M723" s="62" t="s">
        <v>89</v>
      </c>
      <c r="N723" s="62">
        <v>6.2</v>
      </c>
      <c r="O723" s="62">
        <v>4</v>
      </c>
      <c r="P723" s="62">
        <v>573</v>
      </c>
      <c r="Q723" s="62" t="s">
        <v>1422</v>
      </c>
      <c r="R723" s="62">
        <v>2</v>
      </c>
      <c r="S723" s="62">
        <v>573</v>
      </c>
      <c r="T723" s="118" t="s">
        <v>17</v>
      </c>
      <c r="U723" s="62">
        <v>96</v>
      </c>
      <c r="V723" s="62" t="s">
        <v>9</v>
      </c>
      <c r="W723" s="62">
        <v>11.7</v>
      </c>
      <c r="X723" s="62" t="s">
        <v>9</v>
      </c>
      <c r="Y723" s="62" t="s">
        <v>9</v>
      </c>
      <c r="Z723" s="62" t="s">
        <v>9</v>
      </c>
      <c r="AA723" s="62" t="s">
        <v>9</v>
      </c>
      <c r="AB723" s="62" t="s">
        <v>9</v>
      </c>
      <c r="AC723" s="62" t="s">
        <v>1129</v>
      </c>
      <c r="AD723" s="62">
        <v>2015</v>
      </c>
      <c r="AE723" s="62" t="s">
        <v>1607</v>
      </c>
      <c r="AF723" s="118" t="s">
        <v>11</v>
      </c>
      <c r="AG723" s="62" t="s">
        <v>581</v>
      </c>
      <c r="AH723" s="62" t="s">
        <v>62</v>
      </c>
      <c r="AI723" s="124" t="str">
        <f t="shared" si="17"/>
        <v>Zhou, J., 2015</v>
      </c>
      <c r="AJ723" s="145" t="s">
        <v>1934</v>
      </c>
      <c r="AK723" s="120"/>
    </row>
    <row r="724" spans="1:37" s="21" customFormat="1" x14ac:dyDescent="0.3">
      <c r="A724" s="62" t="s">
        <v>88</v>
      </c>
      <c r="B724" s="62" t="s">
        <v>9</v>
      </c>
      <c r="C724" s="62">
        <v>0.86</v>
      </c>
      <c r="D724" s="62">
        <v>94.9</v>
      </c>
      <c r="E724" s="62" t="s">
        <v>582</v>
      </c>
      <c r="F724" s="62" t="s">
        <v>1134</v>
      </c>
      <c r="G724" s="62" t="s">
        <v>9</v>
      </c>
      <c r="H724" s="62">
        <v>773</v>
      </c>
      <c r="I724" s="62">
        <v>4</v>
      </c>
      <c r="J724" s="62" t="s">
        <v>10</v>
      </c>
      <c r="K724" s="62" t="s">
        <v>56</v>
      </c>
      <c r="L724" s="161">
        <v>10.5</v>
      </c>
      <c r="M724" s="62" t="s">
        <v>89</v>
      </c>
      <c r="N724" s="62">
        <v>6.2</v>
      </c>
      <c r="O724" s="62">
        <v>4</v>
      </c>
      <c r="P724" s="62">
        <v>573</v>
      </c>
      <c r="Q724" s="62" t="s">
        <v>1422</v>
      </c>
      <c r="R724" s="62">
        <v>2</v>
      </c>
      <c r="S724" s="62">
        <v>573</v>
      </c>
      <c r="T724" s="118" t="s">
        <v>17</v>
      </c>
      <c r="U724" s="62">
        <v>90.5</v>
      </c>
      <c r="V724" s="62" t="s">
        <v>9</v>
      </c>
      <c r="W724" s="62">
        <v>12.4</v>
      </c>
      <c r="X724" s="62" t="s">
        <v>9</v>
      </c>
      <c r="Y724" s="62" t="s">
        <v>9</v>
      </c>
      <c r="Z724" s="62" t="s">
        <v>9</v>
      </c>
      <c r="AA724" s="62" t="s">
        <v>9</v>
      </c>
      <c r="AB724" s="62" t="s">
        <v>9</v>
      </c>
      <c r="AC724" s="62" t="s">
        <v>1129</v>
      </c>
      <c r="AD724" s="62">
        <v>2015</v>
      </c>
      <c r="AE724" s="62" t="s">
        <v>1607</v>
      </c>
      <c r="AF724" s="118" t="s">
        <v>11</v>
      </c>
      <c r="AG724" s="62" t="s">
        <v>581</v>
      </c>
      <c r="AH724" s="62" t="s">
        <v>62</v>
      </c>
      <c r="AI724" s="124" t="str">
        <f t="shared" si="17"/>
        <v>Zhou, J., 2015</v>
      </c>
      <c r="AJ724" s="145" t="s">
        <v>1934</v>
      </c>
      <c r="AK724" s="120"/>
    </row>
    <row r="725" spans="1:37" s="21" customFormat="1" x14ac:dyDescent="0.3">
      <c r="A725" s="62" t="s">
        <v>88</v>
      </c>
      <c r="B725" s="62" t="s">
        <v>9</v>
      </c>
      <c r="C725" s="62">
        <v>1.74</v>
      </c>
      <c r="D725" s="62">
        <v>94.9</v>
      </c>
      <c r="E725" s="62" t="s">
        <v>582</v>
      </c>
      <c r="F725" s="62" t="s">
        <v>1134</v>
      </c>
      <c r="G725" s="62" t="s">
        <v>9</v>
      </c>
      <c r="H725" s="62">
        <v>773</v>
      </c>
      <c r="I725" s="62">
        <v>4</v>
      </c>
      <c r="J725" s="62" t="s">
        <v>10</v>
      </c>
      <c r="K725" s="62" t="s">
        <v>56</v>
      </c>
      <c r="L725" s="161">
        <v>10.5</v>
      </c>
      <c r="M725" s="62" t="s">
        <v>89</v>
      </c>
      <c r="N725" s="62">
        <v>6.2</v>
      </c>
      <c r="O725" s="62">
        <v>4</v>
      </c>
      <c r="P725" s="62">
        <v>573</v>
      </c>
      <c r="Q725" s="62" t="s">
        <v>1422</v>
      </c>
      <c r="R725" s="62">
        <v>2</v>
      </c>
      <c r="S725" s="62">
        <v>573</v>
      </c>
      <c r="T725" s="118" t="s">
        <v>17</v>
      </c>
      <c r="U725" s="62">
        <v>84.9</v>
      </c>
      <c r="V725" s="62" t="s">
        <v>9</v>
      </c>
      <c r="W725" s="62">
        <v>13.2</v>
      </c>
      <c r="X725" s="62" t="s">
        <v>9</v>
      </c>
      <c r="Y725" s="62" t="s">
        <v>9</v>
      </c>
      <c r="Z725" s="62" t="s">
        <v>9</v>
      </c>
      <c r="AA725" s="62" t="s">
        <v>9</v>
      </c>
      <c r="AB725" s="62" t="s">
        <v>9</v>
      </c>
      <c r="AC725" s="62" t="s">
        <v>1129</v>
      </c>
      <c r="AD725" s="62">
        <v>2015</v>
      </c>
      <c r="AE725" s="62" t="s">
        <v>1607</v>
      </c>
      <c r="AF725" s="118" t="s">
        <v>11</v>
      </c>
      <c r="AG725" s="62" t="s">
        <v>581</v>
      </c>
      <c r="AH725" s="62" t="s">
        <v>62</v>
      </c>
      <c r="AI725" s="124" t="str">
        <f t="shared" si="17"/>
        <v>Zhou, J., 2015</v>
      </c>
      <c r="AJ725" s="145" t="s">
        <v>1934</v>
      </c>
      <c r="AK725" s="120"/>
    </row>
    <row r="726" spans="1:37" s="21" customFormat="1" x14ac:dyDescent="0.3">
      <c r="A726" s="62" t="s">
        <v>88</v>
      </c>
      <c r="B726" s="62" t="s">
        <v>9</v>
      </c>
      <c r="C726" s="62">
        <v>2.4900000000000002</v>
      </c>
      <c r="D726" s="62">
        <v>94.9</v>
      </c>
      <c r="E726" s="62" t="s">
        <v>582</v>
      </c>
      <c r="F726" s="62" t="s">
        <v>1134</v>
      </c>
      <c r="G726" s="62" t="s">
        <v>9</v>
      </c>
      <c r="H726" s="62">
        <v>773</v>
      </c>
      <c r="I726" s="62">
        <v>4</v>
      </c>
      <c r="J726" s="62" t="s">
        <v>10</v>
      </c>
      <c r="K726" s="62" t="s">
        <v>56</v>
      </c>
      <c r="L726" s="161">
        <v>10.5</v>
      </c>
      <c r="M726" s="62" t="s">
        <v>89</v>
      </c>
      <c r="N726" s="62">
        <v>6.2</v>
      </c>
      <c r="O726" s="62">
        <v>4</v>
      </c>
      <c r="P726" s="62">
        <v>573</v>
      </c>
      <c r="Q726" s="62" t="s">
        <v>1422</v>
      </c>
      <c r="R726" s="62">
        <v>2</v>
      </c>
      <c r="S726" s="62">
        <v>573</v>
      </c>
      <c r="T726" s="118" t="s">
        <v>17</v>
      </c>
      <c r="U726" s="62">
        <v>64.2</v>
      </c>
      <c r="V726" s="62" t="s">
        <v>9</v>
      </c>
      <c r="W726" s="62">
        <v>17.5</v>
      </c>
      <c r="X726" s="62" t="s">
        <v>9</v>
      </c>
      <c r="Y726" s="62" t="s">
        <v>9</v>
      </c>
      <c r="Z726" s="62" t="s">
        <v>9</v>
      </c>
      <c r="AA726" s="62" t="s">
        <v>9</v>
      </c>
      <c r="AB726" s="62" t="s">
        <v>9</v>
      </c>
      <c r="AC726" s="62" t="s">
        <v>1129</v>
      </c>
      <c r="AD726" s="62">
        <v>2015</v>
      </c>
      <c r="AE726" s="62" t="s">
        <v>1607</v>
      </c>
      <c r="AF726" s="118" t="s">
        <v>11</v>
      </c>
      <c r="AG726" s="62" t="s">
        <v>581</v>
      </c>
      <c r="AH726" s="62" t="s">
        <v>62</v>
      </c>
      <c r="AI726" s="124" t="str">
        <f t="shared" si="17"/>
        <v>Zhou, J., 2015</v>
      </c>
      <c r="AJ726" s="145" t="s">
        <v>1934</v>
      </c>
      <c r="AK726" s="120"/>
    </row>
    <row r="727" spans="1:37" s="21" customFormat="1" x14ac:dyDescent="0.3">
      <c r="A727" s="62" t="s">
        <v>14</v>
      </c>
      <c r="B727" s="62">
        <v>1</v>
      </c>
      <c r="C727" s="62" t="s">
        <v>9</v>
      </c>
      <c r="D727" s="62">
        <v>1200</v>
      </c>
      <c r="E727" s="62" t="s">
        <v>63</v>
      </c>
      <c r="F727" s="62" t="s">
        <v>1138</v>
      </c>
      <c r="G727" s="62" t="s">
        <v>9</v>
      </c>
      <c r="H727" s="62" t="s">
        <v>9</v>
      </c>
      <c r="I727" s="62" t="s">
        <v>9</v>
      </c>
      <c r="J727" s="62" t="s">
        <v>10</v>
      </c>
      <c r="K727" s="118" t="s">
        <v>56</v>
      </c>
      <c r="L727" s="62" t="s">
        <v>9</v>
      </c>
      <c r="M727" s="62" t="s">
        <v>199</v>
      </c>
      <c r="N727" s="62" t="s">
        <v>9</v>
      </c>
      <c r="O727" s="62" t="s">
        <v>9</v>
      </c>
      <c r="P727" s="62" t="s">
        <v>9</v>
      </c>
      <c r="Q727" s="62" t="s">
        <v>1422</v>
      </c>
      <c r="R727" s="62">
        <v>2</v>
      </c>
      <c r="S727" s="62">
        <v>523</v>
      </c>
      <c r="T727" s="118" t="s">
        <v>17</v>
      </c>
      <c r="U727" s="62">
        <v>26</v>
      </c>
      <c r="V727" s="62" t="s">
        <v>9</v>
      </c>
      <c r="W727" s="62" t="s">
        <v>9</v>
      </c>
      <c r="X727" s="62" t="s">
        <v>9</v>
      </c>
      <c r="Y727" s="62" t="s">
        <v>9</v>
      </c>
      <c r="Z727" s="62" t="s">
        <v>9</v>
      </c>
      <c r="AA727" s="62" t="s">
        <v>9</v>
      </c>
      <c r="AB727" s="62" t="s">
        <v>9</v>
      </c>
      <c r="AC727" s="62" t="s">
        <v>1137</v>
      </c>
      <c r="AD727" s="62">
        <v>2015</v>
      </c>
      <c r="AE727" s="62" t="s">
        <v>1825</v>
      </c>
      <c r="AF727" s="62" t="s">
        <v>1135</v>
      </c>
      <c r="AG727" s="62" t="s">
        <v>583</v>
      </c>
      <c r="AH727" s="62" t="s">
        <v>62</v>
      </c>
      <c r="AI727" s="124" t="str">
        <f t="shared" si="17"/>
        <v>Martin-Martinez, M., 2015</v>
      </c>
      <c r="AJ727" s="160"/>
      <c r="AK727" s="120"/>
    </row>
    <row r="728" spans="1:37" s="21" customFormat="1" x14ac:dyDescent="0.3">
      <c r="A728" s="62" t="s">
        <v>113</v>
      </c>
      <c r="B728" s="62">
        <v>5</v>
      </c>
      <c r="C728" s="62">
        <v>5</v>
      </c>
      <c r="D728" s="62" t="s">
        <v>8</v>
      </c>
      <c r="E728" s="62" t="s">
        <v>63</v>
      </c>
      <c r="F728" s="62" t="s">
        <v>754</v>
      </c>
      <c r="G728" s="62" t="s">
        <v>8</v>
      </c>
      <c r="H728" s="62" t="s">
        <v>8</v>
      </c>
      <c r="I728" s="62" t="s">
        <v>8</v>
      </c>
      <c r="J728" s="62" t="s">
        <v>8</v>
      </c>
      <c r="K728" s="62" t="s">
        <v>8</v>
      </c>
      <c r="L728" s="62" t="s">
        <v>8</v>
      </c>
      <c r="M728" s="62" t="s">
        <v>199</v>
      </c>
      <c r="N728" s="62" t="s">
        <v>9</v>
      </c>
      <c r="O728" s="62" t="s">
        <v>8</v>
      </c>
      <c r="P728" s="62" t="s">
        <v>8</v>
      </c>
      <c r="Q728" s="62" t="s">
        <v>9</v>
      </c>
      <c r="R728" s="62" t="s">
        <v>9</v>
      </c>
      <c r="S728" s="62" t="s">
        <v>9</v>
      </c>
      <c r="T728" s="118" t="s">
        <v>17</v>
      </c>
      <c r="U728" s="62">
        <v>23.3</v>
      </c>
      <c r="V728" s="62" t="s">
        <v>9</v>
      </c>
      <c r="W728" s="62" t="s">
        <v>9</v>
      </c>
      <c r="X728" s="62" t="s">
        <v>9</v>
      </c>
      <c r="Y728" s="62" t="s">
        <v>9</v>
      </c>
      <c r="Z728" s="62" t="s">
        <v>9</v>
      </c>
      <c r="AA728" s="62">
        <v>30</v>
      </c>
      <c r="AB728" s="62" t="s">
        <v>9</v>
      </c>
      <c r="AC728" s="62" t="s">
        <v>584</v>
      </c>
      <c r="AD728" s="62">
        <v>2015</v>
      </c>
      <c r="AE728" s="62" t="s">
        <v>1826</v>
      </c>
      <c r="AF728" s="62" t="s">
        <v>39</v>
      </c>
      <c r="AG728" s="62" t="s">
        <v>585</v>
      </c>
      <c r="AH728" s="62" t="s">
        <v>1139</v>
      </c>
      <c r="AI728" s="124" t="str">
        <f t="shared" si="17"/>
        <v>Su, J., 2015</v>
      </c>
      <c r="AJ728" s="119"/>
      <c r="AK728" s="120"/>
    </row>
    <row r="729" spans="1:37" s="21" customFormat="1" x14ac:dyDescent="0.3">
      <c r="A729" s="62" t="s">
        <v>113</v>
      </c>
      <c r="B729" s="62">
        <v>1.2</v>
      </c>
      <c r="C729" s="62">
        <v>1.2</v>
      </c>
      <c r="D729" s="62" t="s">
        <v>8</v>
      </c>
      <c r="E729" s="118" t="s">
        <v>1414</v>
      </c>
      <c r="F729" s="62" t="s">
        <v>755</v>
      </c>
      <c r="G729" s="62" t="s">
        <v>8</v>
      </c>
      <c r="H729" s="62" t="s">
        <v>8</v>
      </c>
      <c r="I729" s="62" t="s">
        <v>8</v>
      </c>
      <c r="J729" s="62" t="s">
        <v>8</v>
      </c>
      <c r="K729" s="62" t="s">
        <v>8</v>
      </c>
      <c r="L729" s="62" t="s">
        <v>8</v>
      </c>
      <c r="M729" s="62" t="s">
        <v>199</v>
      </c>
      <c r="N729" s="121">
        <v>8.5</v>
      </c>
      <c r="O729" s="62" t="s">
        <v>8</v>
      </c>
      <c r="P729" s="62" t="s">
        <v>8</v>
      </c>
      <c r="Q729" s="62" t="s">
        <v>1422</v>
      </c>
      <c r="R729" s="62">
        <v>1</v>
      </c>
      <c r="S729" s="62">
        <v>573</v>
      </c>
      <c r="T729" s="62" t="s">
        <v>95</v>
      </c>
      <c r="U729" s="62" t="s">
        <v>9</v>
      </c>
      <c r="V729" s="62" t="s">
        <v>9</v>
      </c>
      <c r="W729" s="62">
        <v>24</v>
      </c>
      <c r="X729" s="62" t="s">
        <v>9</v>
      </c>
      <c r="Y729" s="62" t="s">
        <v>9</v>
      </c>
      <c r="Z729" s="62" t="s">
        <v>9</v>
      </c>
      <c r="AA729" s="62">
        <v>30</v>
      </c>
      <c r="AB729" s="62">
        <v>13</v>
      </c>
      <c r="AC729" s="62" t="s">
        <v>1140</v>
      </c>
      <c r="AD729" s="62">
        <v>2015</v>
      </c>
      <c r="AE729" s="62" t="s">
        <v>1827</v>
      </c>
      <c r="AF729" s="62" t="s">
        <v>587</v>
      </c>
      <c r="AG729" s="62" t="s">
        <v>588</v>
      </c>
      <c r="AH729" s="62" t="s">
        <v>589</v>
      </c>
      <c r="AI729" s="124" t="str">
        <f t="shared" si="17"/>
        <v>Hao, Y., 2015</v>
      </c>
      <c r="AJ729" s="160"/>
      <c r="AK729" s="120" t="s">
        <v>827</v>
      </c>
    </row>
    <row r="730" spans="1:37" s="21" customFormat="1" x14ac:dyDescent="0.3">
      <c r="A730" s="62" t="s">
        <v>113</v>
      </c>
      <c r="B730" s="62">
        <v>1</v>
      </c>
      <c r="C730" s="62">
        <v>1</v>
      </c>
      <c r="D730" s="62" t="s">
        <v>8</v>
      </c>
      <c r="E730" s="62" t="s">
        <v>63</v>
      </c>
      <c r="F730" s="62" t="s">
        <v>755</v>
      </c>
      <c r="G730" s="62" t="s">
        <v>8</v>
      </c>
      <c r="H730" s="62" t="s">
        <v>8</v>
      </c>
      <c r="I730" s="62" t="s">
        <v>8</v>
      </c>
      <c r="J730" s="62" t="s">
        <v>8</v>
      </c>
      <c r="K730" s="62" t="s">
        <v>8</v>
      </c>
      <c r="L730" s="62" t="s">
        <v>8</v>
      </c>
      <c r="M730" s="62" t="s">
        <v>199</v>
      </c>
      <c r="N730" s="62" t="s">
        <v>9</v>
      </c>
      <c r="O730" s="62" t="s">
        <v>8</v>
      </c>
      <c r="P730" s="62" t="s">
        <v>8</v>
      </c>
      <c r="Q730" s="62" t="s">
        <v>1422</v>
      </c>
      <c r="R730" s="62">
        <v>1</v>
      </c>
      <c r="S730" s="62">
        <v>573</v>
      </c>
      <c r="T730" s="62" t="s">
        <v>95</v>
      </c>
      <c r="U730" s="62" t="s">
        <v>9</v>
      </c>
      <c r="V730" s="62" t="s">
        <v>9</v>
      </c>
      <c r="W730" s="62">
        <v>22</v>
      </c>
      <c r="X730" s="62" t="s">
        <v>9</v>
      </c>
      <c r="Y730" s="62" t="s">
        <v>9</v>
      </c>
      <c r="Z730" s="62" t="s">
        <v>9</v>
      </c>
      <c r="AA730" s="62">
        <v>25</v>
      </c>
      <c r="AB730" s="62">
        <v>11</v>
      </c>
      <c r="AC730" s="62" t="s">
        <v>1140</v>
      </c>
      <c r="AD730" s="62">
        <v>2015</v>
      </c>
      <c r="AE730" s="62" t="s">
        <v>1827</v>
      </c>
      <c r="AF730" s="62" t="s">
        <v>587</v>
      </c>
      <c r="AG730" s="62" t="s">
        <v>588</v>
      </c>
      <c r="AH730" s="62" t="s">
        <v>589</v>
      </c>
      <c r="AI730" s="124" t="str">
        <f t="shared" si="17"/>
        <v>Hao, Y., 2015</v>
      </c>
      <c r="AJ730" s="160"/>
      <c r="AK730" s="120"/>
    </row>
    <row r="731" spans="1:37" s="21" customFormat="1" x14ac:dyDescent="0.3">
      <c r="A731" s="62" t="s">
        <v>14</v>
      </c>
      <c r="B731" s="62">
        <v>2</v>
      </c>
      <c r="C731" s="120" t="s">
        <v>9</v>
      </c>
      <c r="D731" s="62" t="s">
        <v>9</v>
      </c>
      <c r="E731" s="62" t="s">
        <v>22</v>
      </c>
      <c r="F731" s="62" t="s">
        <v>800</v>
      </c>
      <c r="G731" s="62" t="s">
        <v>9</v>
      </c>
      <c r="H731" s="62">
        <v>773</v>
      </c>
      <c r="I731" s="62">
        <v>2</v>
      </c>
      <c r="J731" s="62" t="s">
        <v>24</v>
      </c>
      <c r="K731" s="118" t="s">
        <v>56</v>
      </c>
      <c r="L731" s="62" t="s">
        <v>9</v>
      </c>
      <c r="M731" s="62" t="s">
        <v>199</v>
      </c>
      <c r="N731" s="121">
        <v>8.5</v>
      </c>
      <c r="O731" s="62">
        <v>2</v>
      </c>
      <c r="P731" s="62">
        <v>773</v>
      </c>
      <c r="Q731" s="62" t="s">
        <v>9</v>
      </c>
      <c r="R731" s="62" t="s">
        <v>9</v>
      </c>
      <c r="S731" s="62" t="s">
        <v>9</v>
      </c>
      <c r="T731" s="118" t="s">
        <v>17</v>
      </c>
      <c r="U731" s="62">
        <v>5.7</v>
      </c>
      <c r="V731" s="62" t="s">
        <v>9</v>
      </c>
      <c r="W731" s="62" t="s">
        <v>9</v>
      </c>
      <c r="X731" s="62" t="s">
        <v>9</v>
      </c>
      <c r="Y731" s="62" t="s">
        <v>9</v>
      </c>
      <c r="Z731" s="62" t="s">
        <v>9</v>
      </c>
      <c r="AA731" s="62" t="s">
        <v>9</v>
      </c>
      <c r="AB731" s="62" t="s">
        <v>9</v>
      </c>
      <c r="AC731" s="118" t="s">
        <v>1365</v>
      </c>
      <c r="AD731" s="62">
        <v>2015</v>
      </c>
      <c r="AE731" s="62" t="s">
        <v>1828</v>
      </c>
      <c r="AF731" s="118" t="s">
        <v>2416</v>
      </c>
      <c r="AG731" s="62" t="s">
        <v>590</v>
      </c>
      <c r="AH731" s="62" t="s">
        <v>363</v>
      </c>
      <c r="AI731" s="124" t="str">
        <f t="shared" si="17"/>
        <v>Lee, H., 2015</v>
      </c>
      <c r="AJ731" s="160"/>
      <c r="AK731" s="120" t="s">
        <v>827</v>
      </c>
    </row>
    <row r="732" spans="1:37" s="21" customFormat="1" x14ac:dyDescent="0.3">
      <c r="A732" s="62" t="s">
        <v>14</v>
      </c>
      <c r="B732" s="62">
        <v>2</v>
      </c>
      <c r="C732" s="120" t="s">
        <v>9</v>
      </c>
      <c r="D732" s="62" t="s">
        <v>9</v>
      </c>
      <c r="E732" s="62" t="s">
        <v>7</v>
      </c>
      <c r="F732" s="62" t="s">
        <v>755</v>
      </c>
      <c r="G732" s="62" t="s">
        <v>9</v>
      </c>
      <c r="H732" s="62">
        <v>773</v>
      </c>
      <c r="I732" s="62">
        <v>2</v>
      </c>
      <c r="J732" s="62" t="s">
        <v>24</v>
      </c>
      <c r="K732" s="118" t="s">
        <v>56</v>
      </c>
      <c r="L732" s="62" t="s">
        <v>9</v>
      </c>
      <c r="M732" s="62" t="s">
        <v>199</v>
      </c>
      <c r="N732" s="121">
        <v>3</v>
      </c>
      <c r="O732" s="62">
        <v>2</v>
      </c>
      <c r="P732" s="62">
        <v>773</v>
      </c>
      <c r="Q732" s="62" t="s">
        <v>9</v>
      </c>
      <c r="R732" s="62" t="s">
        <v>9</v>
      </c>
      <c r="S732" s="62" t="s">
        <v>9</v>
      </c>
      <c r="T732" s="118" t="s">
        <v>17</v>
      </c>
      <c r="U732" s="62">
        <v>4.8</v>
      </c>
      <c r="V732" s="62" t="s">
        <v>9</v>
      </c>
      <c r="W732" s="62" t="s">
        <v>9</v>
      </c>
      <c r="X732" s="62" t="s">
        <v>9</v>
      </c>
      <c r="Y732" s="62" t="s">
        <v>9</v>
      </c>
      <c r="Z732" s="62" t="s">
        <v>9</v>
      </c>
      <c r="AA732" s="62" t="s">
        <v>9</v>
      </c>
      <c r="AB732" s="62" t="s">
        <v>9</v>
      </c>
      <c r="AC732" s="118" t="s">
        <v>1365</v>
      </c>
      <c r="AD732" s="62">
        <v>2015</v>
      </c>
      <c r="AE732" s="62" t="s">
        <v>1828</v>
      </c>
      <c r="AF732" s="118" t="s">
        <v>2416</v>
      </c>
      <c r="AG732" s="62" t="s">
        <v>590</v>
      </c>
      <c r="AH732" s="62" t="s">
        <v>363</v>
      </c>
      <c r="AI732" s="124" t="str">
        <f t="shared" si="17"/>
        <v>Lee, H., 2015</v>
      </c>
      <c r="AJ732" s="160"/>
      <c r="AK732" s="120" t="s">
        <v>815</v>
      </c>
    </row>
    <row r="733" spans="1:37" s="21" customFormat="1" x14ac:dyDescent="0.3">
      <c r="A733" s="62" t="s">
        <v>14</v>
      </c>
      <c r="B733" s="62">
        <v>2</v>
      </c>
      <c r="C733" s="120" t="s">
        <v>9</v>
      </c>
      <c r="D733" s="62" t="s">
        <v>9</v>
      </c>
      <c r="E733" s="62" t="s">
        <v>37</v>
      </c>
      <c r="F733" s="62" t="s">
        <v>1141</v>
      </c>
      <c r="G733" s="62" t="s">
        <v>9</v>
      </c>
      <c r="H733" s="62">
        <v>773</v>
      </c>
      <c r="I733" s="62">
        <v>2</v>
      </c>
      <c r="J733" s="62" t="s">
        <v>24</v>
      </c>
      <c r="K733" s="118" t="s">
        <v>56</v>
      </c>
      <c r="L733" s="62" t="s">
        <v>9</v>
      </c>
      <c r="M733" s="62" t="s">
        <v>199</v>
      </c>
      <c r="N733" s="121">
        <v>6</v>
      </c>
      <c r="O733" s="62">
        <v>2</v>
      </c>
      <c r="P733" s="62">
        <v>773</v>
      </c>
      <c r="Q733" s="62" t="s">
        <v>9</v>
      </c>
      <c r="R733" s="62" t="s">
        <v>9</v>
      </c>
      <c r="S733" s="62" t="s">
        <v>9</v>
      </c>
      <c r="T733" s="118" t="s">
        <v>17</v>
      </c>
      <c r="U733" s="62">
        <v>4.2</v>
      </c>
      <c r="V733" s="62" t="s">
        <v>9</v>
      </c>
      <c r="W733" s="62" t="s">
        <v>9</v>
      </c>
      <c r="X733" s="62" t="s">
        <v>9</v>
      </c>
      <c r="Y733" s="62" t="s">
        <v>9</v>
      </c>
      <c r="Z733" s="62" t="s">
        <v>9</v>
      </c>
      <c r="AA733" s="62" t="s">
        <v>9</v>
      </c>
      <c r="AB733" s="62" t="s">
        <v>9</v>
      </c>
      <c r="AC733" s="118" t="s">
        <v>1365</v>
      </c>
      <c r="AD733" s="62">
        <v>2015</v>
      </c>
      <c r="AE733" s="62" t="s">
        <v>1828</v>
      </c>
      <c r="AF733" s="118" t="s">
        <v>2416</v>
      </c>
      <c r="AG733" s="62" t="s">
        <v>590</v>
      </c>
      <c r="AH733" s="62" t="s">
        <v>363</v>
      </c>
      <c r="AI733" s="124" t="str">
        <f t="shared" si="17"/>
        <v>Lee, H., 2015</v>
      </c>
      <c r="AJ733" s="160"/>
      <c r="AK733" s="120" t="s">
        <v>1142</v>
      </c>
    </row>
    <row r="734" spans="1:37" s="21" customFormat="1" x14ac:dyDescent="0.3">
      <c r="A734" s="62" t="s">
        <v>14</v>
      </c>
      <c r="B734" s="62">
        <v>1</v>
      </c>
      <c r="C734" s="120" t="s">
        <v>9</v>
      </c>
      <c r="D734" s="62">
        <v>50</v>
      </c>
      <c r="E734" s="62" t="s">
        <v>37</v>
      </c>
      <c r="F734" s="62" t="s">
        <v>399</v>
      </c>
      <c r="G734" s="62" t="s">
        <v>9</v>
      </c>
      <c r="H734" s="62" t="s">
        <v>9</v>
      </c>
      <c r="I734" s="62" t="s">
        <v>9</v>
      </c>
      <c r="J734" s="62" t="s">
        <v>10</v>
      </c>
      <c r="K734" s="118" t="s">
        <v>56</v>
      </c>
      <c r="L734" s="62" t="s">
        <v>9</v>
      </c>
      <c r="M734" s="62" t="s">
        <v>199</v>
      </c>
      <c r="N734" s="121">
        <v>6</v>
      </c>
      <c r="O734" s="62">
        <v>0.5</v>
      </c>
      <c r="P734" s="62">
        <v>673</v>
      </c>
      <c r="Q734" s="62" t="s">
        <v>1422</v>
      </c>
      <c r="R734" s="62">
        <v>0.5</v>
      </c>
      <c r="S734" s="62">
        <v>573</v>
      </c>
      <c r="T734" s="62" t="s">
        <v>29</v>
      </c>
      <c r="U734" s="62">
        <v>51</v>
      </c>
      <c r="V734" s="62" t="s">
        <v>9</v>
      </c>
      <c r="W734" s="62" t="s">
        <v>9</v>
      </c>
      <c r="X734" s="62" t="s">
        <v>9</v>
      </c>
      <c r="Y734" s="62" t="s">
        <v>9</v>
      </c>
      <c r="Z734" s="62" t="s">
        <v>9</v>
      </c>
      <c r="AA734" s="62">
        <v>22</v>
      </c>
      <c r="AB734" s="62" t="s">
        <v>9</v>
      </c>
      <c r="AC734" s="118" t="s">
        <v>674</v>
      </c>
      <c r="AD734" s="62">
        <v>2015</v>
      </c>
      <c r="AE734" s="62" t="s">
        <v>1829</v>
      </c>
      <c r="AF734" s="118" t="s">
        <v>11</v>
      </c>
      <c r="AG734" s="62" t="s">
        <v>591</v>
      </c>
      <c r="AH734" s="62" t="s">
        <v>179</v>
      </c>
      <c r="AI734" s="124" t="str">
        <f t="shared" si="17"/>
        <v>Ouyang, L., 2015</v>
      </c>
      <c r="AJ734" s="160"/>
      <c r="AK734" s="120" t="s">
        <v>1142</v>
      </c>
    </row>
    <row r="735" spans="1:37" s="21" customFormat="1" x14ac:dyDescent="0.3">
      <c r="A735" s="62" t="s">
        <v>14</v>
      </c>
      <c r="B735" s="62">
        <v>2</v>
      </c>
      <c r="C735" s="120" t="s">
        <v>9</v>
      </c>
      <c r="D735" s="62">
        <v>50</v>
      </c>
      <c r="E735" s="62" t="s">
        <v>37</v>
      </c>
      <c r="F735" s="62" t="s">
        <v>399</v>
      </c>
      <c r="G735" s="62" t="s">
        <v>9</v>
      </c>
      <c r="H735" s="62" t="s">
        <v>9</v>
      </c>
      <c r="I735" s="62" t="s">
        <v>9</v>
      </c>
      <c r="J735" s="62" t="s">
        <v>10</v>
      </c>
      <c r="K735" s="118" t="s">
        <v>56</v>
      </c>
      <c r="L735" s="62" t="s">
        <v>9</v>
      </c>
      <c r="M735" s="62" t="s">
        <v>199</v>
      </c>
      <c r="N735" s="121">
        <v>6</v>
      </c>
      <c r="O735" s="62">
        <v>0.5</v>
      </c>
      <c r="P735" s="62">
        <v>673</v>
      </c>
      <c r="Q735" s="62" t="s">
        <v>1422</v>
      </c>
      <c r="R735" s="62">
        <v>0.5</v>
      </c>
      <c r="S735" s="62">
        <v>573</v>
      </c>
      <c r="T735" s="62" t="s">
        <v>29</v>
      </c>
      <c r="U735" s="62">
        <v>51</v>
      </c>
      <c r="V735" s="62" t="s">
        <v>9</v>
      </c>
      <c r="W735" s="62" t="s">
        <v>9</v>
      </c>
      <c r="X735" s="62" t="s">
        <v>9</v>
      </c>
      <c r="Y735" s="62" t="s">
        <v>9</v>
      </c>
      <c r="Z735" s="62" t="s">
        <v>9</v>
      </c>
      <c r="AA735" s="62">
        <v>22</v>
      </c>
      <c r="AB735" s="62" t="s">
        <v>9</v>
      </c>
      <c r="AC735" s="118" t="s">
        <v>674</v>
      </c>
      <c r="AD735" s="62">
        <v>2015</v>
      </c>
      <c r="AE735" s="62" t="s">
        <v>1829</v>
      </c>
      <c r="AF735" s="118" t="s">
        <v>11</v>
      </c>
      <c r="AG735" s="62" t="s">
        <v>591</v>
      </c>
      <c r="AH735" s="62" t="s">
        <v>179</v>
      </c>
      <c r="AI735" s="124" t="str">
        <f t="shared" si="17"/>
        <v>Ouyang, L., 2015</v>
      </c>
      <c r="AJ735" s="160"/>
      <c r="AK735" s="120" t="s">
        <v>1142</v>
      </c>
    </row>
    <row r="736" spans="1:37" s="21" customFormat="1" x14ac:dyDescent="0.3">
      <c r="A736" s="62" t="s">
        <v>14</v>
      </c>
      <c r="B736" s="62">
        <v>3</v>
      </c>
      <c r="C736" s="120" t="s">
        <v>9</v>
      </c>
      <c r="D736" s="62">
        <v>50</v>
      </c>
      <c r="E736" s="62" t="s">
        <v>37</v>
      </c>
      <c r="F736" s="62" t="s">
        <v>399</v>
      </c>
      <c r="G736" s="62" t="s">
        <v>9</v>
      </c>
      <c r="H736" s="62" t="s">
        <v>9</v>
      </c>
      <c r="I736" s="62" t="s">
        <v>9</v>
      </c>
      <c r="J736" s="62" t="s">
        <v>10</v>
      </c>
      <c r="K736" s="118" t="s">
        <v>56</v>
      </c>
      <c r="L736" s="62" t="s">
        <v>9</v>
      </c>
      <c r="M736" s="62" t="s">
        <v>199</v>
      </c>
      <c r="N736" s="121">
        <v>6</v>
      </c>
      <c r="O736" s="62">
        <v>0.5</v>
      </c>
      <c r="P736" s="62">
        <v>673</v>
      </c>
      <c r="Q736" s="62" t="s">
        <v>1422</v>
      </c>
      <c r="R736" s="62">
        <v>0.5</v>
      </c>
      <c r="S736" s="62">
        <v>573</v>
      </c>
      <c r="T736" s="62" t="s">
        <v>29</v>
      </c>
      <c r="U736" s="62">
        <v>48</v>
      </c>
      <c r="V736" s="62" t="s">
        <v>9</v>
      </c>
      <c r="W736" s="62" t="s">
        <v>9</v>
      </c>
      <c r="X736" s="62" t="s">
        <v>9</v>
      </c>
      <c r="Y736" s="62" t="s">
        <v>9</v>
      </c>
      <c r="Z736" s="62" t="s">
        <v>9</v>
      </c>
      <c r="AA736" s="62">
        <v>23</v>
      </c>
      <c r="AB736" s="62" t="s">
        <v>9</v>
      </c>
      <c r="AC736" s="118" t="s">
        <v>674</v>
      </c>
      <c r="AD736" s="62">
        <v>2015</v>
      </c>
      <c r="AE736" s="62" t="s">
        <v>1829</v>
      </c>
      <c r="AF736" s="118" t="s">
        <v>11</v>
      </c>
      <c r="AG736" s="62" t="s">
        <v>591</v>
      </c>
      <c r="AH736" s="62" t="s">
        <v>179</v>
      </c>
      <c r="AI736" s="124" t="str">
        <f t="shared" si="17"/>
        <v>Ouyang, L., 2015</v>
      </c>
      <c r="AJ736" s="160"/>
      <c r="AK736" s="120" t="s">
        <v>1142</v>
      </c>
    </row>
    <row r="737" spans="1:37" s="21" customFormat="1" x14ac:dyDescent="0.3">
      <c r="A737" s="62" t="s">
        <v>14</v>
      </c>
      <c r="B737" s="62">
        <v>5</v>
      </c>
      <c r="C737" s="120" t="s">
        <v>9</v>
      </c>
      <c r="D737" s="62">
        <v>50</v>
      </c>
      <c r="E737" s="62" t="s">
        <v>37</v>
      </c>
      <c r="F737" s="62" t="s">
        <v>399</v>
      </c>
      <c r="G737" s="62" t="s">
        <v>9</v>
      </c>
      <c r="H737" s="62" t="s">
        <v>9</v>
      </c>
      <c r="I737" s="62" t="s">
        <v>9</v>
      </c>
      <c r="J737" s="62" t="s">
        <v>10</v>
      </c>
      <c r="K737" s="118" t="s">
        <v>56</v>
      </c>
      <c r="L737" s="62" t="s">
        <v>9</v>
      </c>
      <c r="M737" s="62" t="s">
        <v>199</v>
      </c>
      <c r="N737" s="121">
        <v>6</v>
      </c>
      <c r="O737" s="62">
        <v>0.5</v>
      </c>
      <c r="P737" s="62">
        <v>673</v>
      </c>
      <c r="Q737" s="62" t="s">
        <v>1422</v>
      </c>
      <c r="R737" s="62">
        <v>0.5</v>
      </c>
      <c r="S737" s="62">
        <v>573</v>
      </c>
      <c r="T737" s="62" t="s">
        <v>29</v>
      </c>
      <c r="U737" s="62">
        <v>45</v>
      </c>
      <c r="V737" s="62" t="s">
        <v>9</v>
      </c>
      <c r="W737" s="62" t="s">
        <v>9</v>
      </c>
      <c r="X737" s="62" t="s">
        <v>9</v>
      </c>
      <c r="Y737" s="62" t="s">
        <v>9</v>
      </c>
      <c r="Z737" s="62" t="s">
        <v>9</v>
      </c>
      <c r="AA737" s="62">
        <v>25</v>
      </c>
      <c r="AB737" s="62" t="s">
        <v>9</v>
      </c>
      <c r="AC737" s="118" t="s">
        <v>674</v>
      </c>
      <c r="AD737" s="62">
        <v>2015</v>
      </c>
      <c r="AE737" s="62" t="s">
        <v>1829</v>
      </c>
      <c r="AF737" s="118" t="s">
        <v>11</v>
      </c>
      <c r="AG737" s="62" t="s">
        <v>591</v>
      </c>
      <c r="AH737" s="62" t="s">
        <v>179</v>
      </c>
      <c r="AI737" s="124" t="str">
        <f t="shared" si="17"/>
        <v>Ouyang, L., 2015</v>
      </c>
      <c r="AJ737" s="160"/>
      <c r="AK737" s="120" t="s">
        <v>1142</v>
      </c>
    </row>
    <row r="738" spans="1:37" s="21" customFormat="1" x14ac:dyDescent="0.3">
      <c r="A738" s="62" t="s">
        <v>6</v>
      </c>
      <c r="B738" s="119">
        <v>1.5</v>
      </c>
      <c r="C738" s="120" t="s">
        <v>9</v>
      </c>
      <c r="D738" s="62">
        <v>213</v>
      </c>
      <c r="E738" s="62" t="s">
        <v>63</v>
      </c>
      <c r="F738" s="62" t="s">
        <v>1005</v>
      </c>
      <c r="G738" s="62" t="s">
        <v>9</v>
      </c>
      <c r="H738" s="62" t="s">
        <v>9</v>
      </c>
      <c r="I738" s="62" t="s">
        <v>9</v>
      </c>
      <c r="J738" s="62" t="s">
        <v>10</v>
      </c>
      <c r="K738" s="46" t="s">
        <v>1449</v>
      </c>
      <c r="L738" s="62" t="s">
        <v>9</v>
      </c>
      <c r="M738" s="62" t="s">
        <v>199</v>
      </c>
      <c r="N738" s="62">
        <v>7.7</v>
      </c>
      <c r="O738" s="62" t="s">
        <v>9</v>
      </c>
      <c r="P738" s="62">
        <f>550+273</f>
        <v>823</v>
      </c>
      <c r="Q738" s="62" t="s">
        <v>1422</v>
      </c>
      <c r="R738" s="62">
        <v>2</v>
      </c>
      <c r="S738" s="62">
        <v>523</v>
      </c>
      <c r="T738" s="118" t="s">
        <v>17</v>
      </c>
      <c r="U738" s="62">
        <v>36</v>
      </c>
      <c r="V738" s="62" t="s">
        <v>9</v>
      </c>
      <c r="W738" s="62" t="s">
        <v>9</v>
      </c>
      <c r="X738" s="62" t="s">
        <v>9</v>
      </c>
      <c r="Y738" s="62" t="s">
        <v>9</v>
      </c>
      <c r="Z738" s="62" t="s">
        <v>9</v>
      </c>
      <c r="AA738" s="62">
        <v>23</v>
      </c>
      <c r="AB738" s="62" t="s">
        <v>9</v>
      </c>
      <c r="AC738" s="62" t="s">
        <v>1350</v>
      </c>
      <c r="AD738" s="62">
        <v>2015</v>
      </c>
      <c r="AE738" s="62" t="s">
        <v>1091</v>
      </c>
      <c r="AF738" s="62" t="s">
        <v>196</v>
      </c>
      <c r="AG738" s="62" t="s">
        <v>592</v>
      </c>
      <c r="AH738" s="62" t="s">
        <v>21</v>
      </c>
      <c r="AI738" s="124" t="str">
        <f t="shared" si="17"/>
        <v>Mironenko, R.M., 2015</v>
      </c>
      <c r="AJ738" s="160"/>
      <c r="AK738" s="120"/>
    </row>
    <row r="739" spans="1:37" s="21" customFormat="1" x14ac:dyDescent="0.3">
      <c r="A739" s="62" t="s">
        <v>6</v>
      </c>
      <c r="B739" s="119">
        <v>1.5</v>
      </c>
      <c r="C739" s="120" t="s">
        <v>9</v>
      </c>
      <c r="D739" s="62">
        <v>429</v>
      </c>
      <c r="E739" s="62" t="s">
        <v>63</v>
      </c>
      <c r="F739" s="62" t="s">
        <v>1143</v>
      </c>
      <c r="G739" s="62" t="s">
        <v>9</v>
      </c>
      <c r="H739" s="62" t="s">
        <v>9</v>
      </c>
      <c r="I739" s="62" t="s">
        <v>9</v>
      </c>
      <c r="J739" s="62" t="s">
        <v>10</v>
      </c>
      <c r="K739" s="46" t="s">
        <v>1449</v>
      </c>
      <c r="L739" s="62" t="s">
        <v>9</v>
      </c>
      <c r="M739" s="62" t="s">
        <v>199</v>
      </c>
      <c r="N739" s="62">
        <v>6.1</v>
      </c>
      <c r="O739" s="62" t="s">
        <v>9</v>
      </c>
      <c r="P739" s="62">
        <f>550+273</f>
        <v>823</v>
      </c>
      <c r="Q739" s="62" t="s">
        <v>1422</v>
      </c>
      <c r="R739" s="62">
        <v>2</v>
      </c>
      <c r="S739" s="62">
        <v>523</v>
      </c>
      <c r="T739" s="118" t="s">
        <v>17</v>
      </c>
      <c r="U739" s="62">
        <v>16</v>
      </c>
      <c r="V739" s="62" t="s">
        <v>9</v>
      </c>
      <c r="W739" s="62" t="s">
        <v>9</v>
      </c>
      <c r="X739" s="62" t="s">
        <v>9</v>
      </c>
      <c r="Y739" s="62" t="s">
        <v>9</v>
      </c>
      <c r="Z739" s="62" t="s">
        <v>9</v>
      </c>
      <c r="AA739" s="62" t="s">
        <v>9</v>
      </c>
      <c r="AB739" s="62" t="s">
        <v>9</v>
      </c>
      <c r="AC739" s="62" t="s">
        <v>1350</v>
      </c>
      <c r="AD739" s="62">
        <v>2015</v>
      </c>
      <c r="AE739" s="62" t="s">
        <v>1091</v>
      </c>
      <c r="AF739" s="62" t="s">
        <v>196</v>
      </c>
      <c r="AG739" s="62" t="s">
        <v>592</v>
      </c>
      <c r="AH739" s="62" t="s">
        <v>21</v>
      </c>
      <c r="AI739" s="124" t="str">
        <f t="shared" si="17"/>
        <v>Mironenko, R.M., 2015</v>
      </c>
      <c r="AJ739" s="160"/>
      <c r="AK739" s="120"/>
    </row>
    <row r="740" spans="1:37" s="21" customFormat="1" x14ac:dyDescent="0.3">
      <c r="A740" s="62" t="s">
        <v>113</v>
      </c>
      <c r="B740" s="62">
        <v>1</v>
      </c>
      <c r="C740" s="62">
        <v>1.02</v>
      </c>
      <c r="D740" s="62" t="s">
        <v>9</v>
      </c>
      <c r="E740" s="118" t="s">
        <v>1414</v>
      </c>
      <c r="F740" s="62" t="s">
        <v>215</v>
      </c>
      <c r="G740" s="62" t="s">
        <v>8</v>
      </c>
      <c r="H740" s="62" t="s">
        <v>8</v>
      </c>
      <c r="I740" s="62" t="s">
        <v>8</v>
      </c>
      <c r="J740" s="62" t="s">
        <v>8</v>
      </c>
      <c r="K740" s="62" t="s">
        <v>8</v>
      </c>
      <c r="L740" s="62" t="s">
        <v>8</v>
      </c>
      <c r="M740" s="62" t="s">
        <v>199</v>
      </c>
      <c r="N740" s="121">
        <v>8.5</v>
      </c>
      <c r="O740" s="62" t="s">
        <v>9</v>
      </c>
      <c r="P740" s="62" t="s">
        <v>9</v>
      </c>
      <c r="Q740" s="62" t="s">
        <v>1422</v>
      </c>
      <c r="R740" s="62">
        <v>2</v>
      </c>
      <c r="S740" s="62">
        <v>523</v>
      </c>
      <c r="T740" s="62" t="s">
        <v>17</v>
      </c>
      <c r="U740" s="62">
        <v>23</v>
      </c>
      <c r="V740" s="62" t="s">
        <v>9</v>
      </c>
      <c r="W740" s="62">
        <v>48</v>
      </c>
      <c r="X740" s="62" t="s">
        <v>9</v>
      </c>
      <c r="Y740" s="62" t="s">
        <v>9</v>
      </c>
      <c r="Z740" s="62" t="s">
        <v>9</v>
      </c>
      <c r="AA740" s="62" t="s">
        <v>9</v>
      </c>
      <c r="AB740" s="62" t="s">
        <v>9</v>
      </c>
      <c r="AC740" s="62" t="s">
        <v>1365</v>
      </c>
      <c r="AD740" s="62">
        <v>2015</v>
      </c>
      <c r="AE740" s="62" t="s">
        <v>1046</v>
      </c>
      <c r="AF740" s="62" t="s">
        <v>39</v>
      </c>
      <c r="AG740" s="62" t="s">
        <v>673</v>
      </c>
      <c r="AH740" s="62" t="s">
        <v>45</v>
      </c>
      <c r="AI740" s="124" t="str">
        <f t="shared" si="17"/>
        <v>Miller, J.B., 2015</v>
      </c>
      <c r="AJ740" s="119"/>
      <c r="AK740" s="120" t="s">
        <v>827</v>
      </c>
    </row>
    <row r="741" spans="1:37" s="21" customFormat="1" x14ac:dyDescent="0.3">
      <c r="A741" s="62" t="s">
        <v>6</v>
      </c>
      <c r="B741" s="62" t="s">
        <v>9</v>
      </c>
      <c r="C741" s="62">
        <v>1.35</v>
      </c>
      <c r="D741" s="62" t="s">
        <v>9</v>
      </c>
      <c r="E741" s="118" t="s">
        <v>1414</v>
      </c>
      <c r="F741" s="62" t="s">
        <v>1047</v>
      </c>
      <c r="G741" s="62" t="s">
        <v>9</v>
      </c>
      <c r="H741" s="62" t="s">
        <v>9</v>
      </c>
      <c r="I741" s="62" t="s">
        <v>9</v>
      </c>
      <c r="J741" s="62" t="s">
        <v>24</v>
      </c>
      <c r="K741" s="118" t="s">
        <v>1456</v>
      </c>
      <c r="L741" s="62" t="s">
        <v>9</v>
      </c>
      <c r="M741" s="62" t="s">
        <v>199</v>
      </c>
      <c r="N741" s="121">
        <v>8.5</v>
      </c>
      <c r="O741" s="62">
        <v>1</v>
      </c>
      <c r="P741" s="62">
        <v>773</v>
      </c>
      <c r="Q741" s="62" t="s">
        <v>1422</v>
      </c>
      <c r="R741" s="62">
        <v>2</v>
      </c>
      <c r="S741" s="62">
        <v>523</v>
      </c>
      <c r="T741" s="62" t="s">
        <v>17</v>
      </c>
      <c r="U741" s="62">
        <v>21</v>
      </c>
      <c r="V741" s="62" t="s">
        <v>9</v>
      </c>
      <c r="W741" s="62">
        <v>53</v>
      </c>
      <c r="X741" s="62" t="s">
        <v>9</v>
      </c>
      <c r="Y741" s="62" t="s">
        <v>9</v>
      </c>
      <c r="Z741" s="62" t="s">
        <v>9</v>
      </c>
      <c r="AA741" s="62" t="s">
        <v>9</v>
      </c>
      <c r="AB741" s="62" t="s">
        <v>9</v>
      </c>
      <c r="AC741" s="62" t="s">
        <v>1365</v>
      </c>
      <c r="AD741" s="62">
        <v>2015</v>
      </c>
      <c r="AE741" s="62" t="s">
        <v>1046</v>
      </c>
      <c r="AF741" s="62" t="s">
        <v>39</v>
      </c>
      <c r="AG741" s="62" t="s">
        <v>673</v>
      </c>
      <c r="AH741" s="62" t="s">
        <v>45</v>
      </c>
      <c r="AI741" s="124" t="str">
        <f t="shared" si="17"/>
        <v>Miller, J.B., 2015</v>
      </c>
      <c r="AJ741" s="160"/>
      <c r="AK741" s="120" t="s">
        <v>827</v>
      </c>
    </row>
    <row r="742" spans="1:37" s="21" customFormat="1" x14ac:dyDescent="0.3">
      <c r="A742" s="62" t="s">
        <v>6</v>
      </c>
      <c r="B742" s="62" t="s">
        <v>9</v>
      </c>
      <c r="C742" s="62">
        <v>1.44</v>
      </c>
      <c r="D742" s="62" t="s">
        <v>9</v>
      </c>
      <c r="E742" s="118" t="s">
        <v>1414</v>
      </c>
      <c r="F742" s="62" t="s">
        <v>1047</v>
      </c>
      <c r="G742" s="62" t="s">
        <v>9</v>
      </c>
      <c r="H742" s="62" t="s">
        <v>9</v>
      </c>
      <c r="I742" s="62" t="s">
        <v>9</v>
      </c>
      <c r="J742" s="118" t="s">
        <v>33</v>
      </c>
      <c r="K742" s="62" t="s">
        <v>9</v>
      </c>
      <c r="L742" s="62" t="s">
        <v>9</v>
      </c>
      <c r="M742" s="62" t="s">
        <v>199</v>
      </c>
      <c r="N742" s="121">
        <v>8.5</v>
      </c>
      <c r="O742" s="62">
        <v>1</v>
      </c>
      <c r="P742" s="62">
        <v>773</v>
      </c>
      <c r="Q742" s="62" t="s">
        <v>1422</v>
      </c>
      <c r="R742" s="62">
        <v>2</v>
      </c>
      <c r="S742" s="62">
        <v>523</v>
      </c>
      <c r="T742" s="62" t="s">
        <v>17</v>
      </c>
      <c r="U742" s="62">
        <v>32</v>
      </c>
      <c r="V742" s="62" t="s">
        <v>9</v>
      </c>
      <c r="W742" s="62">
        <v>36</v>
      </c>
      <c r="X742" s="62" t="s">
        <v>9</v>
      </c>
      <c r="Y742" s="62" t="s">
        <v>9</v>
      </c>
      <c r="Z742" s="62" t="s">
        <v>9</v>
      </c>
      <c r="AA742" s="62" t="s">
        <v>9</v>
      </c>
      <c r="AB742" s="62" t="s">
        <v>9</v>
      </c>
      <c r="AC742" s="62" t="s">
        <v>1365</v>
      </c>
      <c r="AD742" s="62">
        <v>2015</v>
      </c>
      <c r="AE742" s="62" t="s">
        <v>1046</v>
      </c>
      <c r="AF742" s="62" t="s">
        <v>39</v>
      </c>
      <c r="AG742" s="62" t="s">
        <v>673</v>
      </c>
      <c r="AH742" s="62" t="s">
        <v>45</v>
      </c>
      <c r="AI742" s="124" t="str">
        <f t="shared" si="17"/>
        <v>Miller, J.B., 2015</v>
      </c>
      <c r="AJ742" s="160"/>
      <c r="AK742" s="120" t="s">
        <v>827</v>
      </c>
    </row>
    <row r="743" spans="1:37" s="21" customFormat="1" x14ac:dyDescent="0.3">
      <c r="A743" s="62" t="s">
        <v>6</v>
      </c>
      <c r="B743" s="62" t="s">
        <v>9</v>
      </c>
      <c r="C743" s="62">
        <v>1.1299999999999999</v>
      </c>
      <c r="D743" s="62" t="s">
        <v>9</v>
      </c>
      <c r="E743" s="62" t="s">
        <v>582</v>
      </c>
      <c r="F743" s="62" t="s">
        <v>1048</v>
      </c>
      <c r="G743" s="62" t="s">
        <v>9</v>
      </c>
      <c r="H743" s="62" t="s">
        <v>9</v>
      </c>
      <c r="I743" s="62" t="s">
        <v>9</v>
      </c>
      <c r="J743" s="62" t="s">
        <v>24</v>
      </c>
      <c r="K743" s="118" t="s">
        <v>1456</v>
      </c>
      <c r="L743" s="62" t="s">
        <v>9</v>
      </c>
      <c r="M743" s="62" t="s">
        <v>199</v>
      </c>
      <c r="N743" s="62" t="s">
        <v>9</v>
      </c>
      <c r="O743" s="62">
        <v>1</v>
      </c>
      <c r="P743" s="62">
        <v>773</v>
      </c>
      <c r="Q743" s="62" t="s">
        <v>1422</v>
      </c>
      <c r="R743" s="62">
        <v>2</v>
      </c>
      <c r="S743" s="62">
        <v>523</v>
      </c>
      <c r="T743" s="62" t="s">
        <v>17</v>
      </c>
      <c r="U743" s="62">
        <v>20</v>
      </c>
      <c r="V743" s="62" t="s">
        <v>9</v>
      </c>
      <c r="W743" s="62">
        <v>57</v>
      </c>
      <c r="X743" s="62" t="s">
        <v>9</v>
      </c>
      <c r="Y743" s="62" t="s">
        <v>9</v>
      </c>
      <c r="Z743" s="62" t="s">
        <v>9</v>
      </c>
      <c r="AA743" s="62" t="s">
        <v>9</v>
      </c>
      <c r="AB743" s="62" t="s">
        <v>9</v>
      </c>
      <c r="AC743" s="62" t="s">
        <v>1365</v>
      </c>
      <c r="AD743" s="62">
        <v>2015</v>
      </c>
      <c r="AE743" s="62" t="s">
        <v>1046</v>
      </c>
      <c r="AF743" s="62" t="s">
        <v>39</v>
      </c>
      <c r="AG743" s="62" t="s">
        <v>673</v>
      </c>
      <c r="AH743" s="62" t="s">
        <v>45</v>
      </c>
      <c r="AI743" s="124" t="str">
        <f t="shared" si="17"/>
        <v>Miller, J.B., 2015</v>
      </c>
      <c r="AJ743" s="160"/>
      <c r="AK743" s="120"/>
    </row>
    <row r="744" spans="1:37" s="21" customFormat="1" x14ac:dyDescent="0.3">
      <c r="A744" s="62" t="s">
        <v>6</v>
      </c>
      <c r="B744" s="62" t="s">
        <v>9</v>
      </c>
      <c r="C744" s="62">
        <v>0.54</v>
      </c>
      <c r="D744" s="62" t="s">
        <v>9</v>
      </c>
      <c r="E744" s="62" t="s">
        <v>582</v>
      </c>
      <c r="F744" s="62" t="s">
        <v>1048</v>
      </c>
      <c r="G744" s="62" t="s">
        <v>9</v>
      </c>
      <c r="H744" s="62" t="s">
        <v>9</v>
      </c>
      <c r="I744" s="62" t="s">
        <v>9</v>
      </c>
      <c r="J744" s="118" t="s">
        <v>33</v>
      </c>
      <c r="K744" s="62" t="s">
        <v>9</v>
      </c>
      <c r="L744" s="62" t="s">
        <v>9</v>
      </c>
      <c r="M744" s="62" t="s">
        <v>199</v>
      </c>
      <c r="N744" s="62" t="s">
        <v>9</v>
      </c>
      <c r="O744" s="62">
        <v>1</v>
      </c>
      <c r="P744" s="62">
        <v>773</v>
      </c>
      <c r="Q744" s="62" t="s">
        <v>1422</v>
      </c>
      <c r="R744" s="62">
        <v>2</v>
      </c>
      <c r="S744" s="62">
        <v>523</v>
      </c>
      <c r="T744" s="62" t="s">
        <v>17</v>
      </c>
      <c r="U744" s="62">
        <v>41</v>
      </c>
      <c r="V744" s="62" t="s">
        <v>9</v>
      </c>
      <c r="W744" s="62">
        <v>27</v>
      </c>
      <c r="X744" s="62" t="s">
        <v>9</v>
      </c>
      <c r="Y744" s="62" t="s">
        <v>9</v>
      </c>
      <c r="Z744" s="62" t="s">
        <v>9</v>
      </c>
      <c r="AA744" s="62" t="s">
        <v>9</v>
      </c>
      <c r="AB744" s="62" t="s">
        <v>9</v>
      </c>
      <c r="AC744" s="62" t="s">
        <v>1365</v>
      </c>
      <c r="AD744" s="62">
        <v>2015</v>
      </c>
      <c r="AE744" s="62" t="s">
        <v>1046</v>
      </c>
      <c r="AF744" s="62" t="s">
        <v>39</v>
      </c>
      <c r="AG744" s="62" t="s">
        <v>673</v>
      </c>
      <c r="AH744" s="62" t="s">
        <v>45</v>
      </c>
      <c r="AI744" s="124" t="str">
        <f t="shared" si="17"/>
        <v>Miller, J.B., 2015</v>
      </c>
      <c r="AJ744" s="160"/>
      <c r="AK744" s="120"/>
    </row>
    <row r="745" spans="1:37" s="21" customFormat="1" x14ac:dyDescent="0.3">
      <c r="A745" s="62" t="s">
        <v>6</v>
      </c>
      <c r="B745" s="62" t="s">
        <v>9</v>
      </c>
      <c r="C745" s="62">
        <v>0.52</v>
      </c>
      <c r="D745" s="62" t="s">
        <v>9</v>
      </c>
      <c r="E745" s="62" t="s">
        <v>86</v>
      </c>
      <c r="F745" s="62" t="s">
        <v>1049</v>
      </c>
      <c r="G745" s="62" t="s">
        <v>9</v>
      </c>
      <c r="H745" s="62" t="s">
        <v>9</v>
      </c>
      <c r="I745" s="62" t="s">
        <v>9</v>
      </c>
      <c r="J745" s="62" t="s">
        <v>24</v>
      </c>
      <c r="K745" s="118" t="s">
        <v>1456</v>
      </c>
      <c r="L745" s="62" t="s">
        <v>9</v>
      </c>
      <c r="M745" s="62" t="s">
        <v>199</v>
      </c>
      <c r="N745" s="121">
        <v>6</v>
      </c>
      <c r="O745" s="62">
        <v>1</v>
      </c>
      <c r="P745" s="62">
        <v>773</v>
      </c>
      <c r="Q745" s="62" t="s">
        <v>1422</v>
      </c>
      <c r="R745" s="62">
        <v>2</v>
      </c>
      <c r="S745" s="62">
        <v>523</v>
      </c>
      <c r="T745" s="62" t="s">
        <v>17</v>
      </c>
      <c r="U745" s="62">
        <v>10</v>
      </c>
      <c r="V745" s="62" t="s">
        <v>9</v>
      </c>
      <c r="W745" s="62">
        <v>111</v>
      </c>
      <c r="X745" s="62" t="s">
        <v>9</v>
      </c>
      <c r="Y745" s="62" t="s">
        <v>9</v>
      </c>
      <c r="Z745" s="62" t="s">
        <v>9</v>
      </c>
      <c r="AA745" s="62" t="s">
        <v>9</v>
      </c>
      <c r="AB745" s="62" t="s">
        <v>9</v>
      </c>
      <c r="AC745" s="62" t="s">
        <v>1365</v>
      </c>
      <c r="AD745" s="62">
        <v>2015</v>
      </c>
      <c r="AE745" s="62" t="s">
        <v>1046</v>
      </c>
      <c r="AF745" s="62" t="s">
        <v>39</v>
      </c>
      <c r="AG745" s="62" t="s">
        <v>673</v>
      </c>
      <c r="AH745" s="62" t="s">
        <v>45</v>
      </c>
      <c r="AI745" s="124" t="str">
        <f t="shared" si="17"/>
        <v>Miller, J.B., 2015</v>
      </c>
      <c r="AJ745" s="160"/>
      <c r="AK745" s="120" t="s">
        <v>838</v>
      </c>
    </row>
    <row r="746" spans="1:37" s="21" customFormat="1" x14ac:dyDescent="0.3">
      <c r="A746" s="46" t="s">
        <v>6</v>
      </c>
      <c r="B746" s="62">
        <v>2</v>
      </c>
      <c r="C746" s="62">
        <v>1.9</v>
      </c>
      <c r="D746" s="62">
        <v>301</v>
      </c>
      <c r="E746" s="62" t="s">
        <v>22</v>
      </c>
      <c r="F746" s="62" t="s">
        <v>675</v>
      </c>
      <c r="G746" s="62" t="s">
        <v>1051</v>
      </c>
      <c r="H746" s="62" t="s">
        <v>9</v>
      </c>
      <c r="I746" s="62" t="s">
        <v>9</v>
      </c>
      <c r="J746" s="118" t="s">
        <v>33</v>
      </c>
      <c r="K746" s="118" t="s">
        <v>56</v>
      </c>
      <c r="L746" s="62" t="s">
        <v>9</v>
      </c>
      <c r="M746" s="62" t="s">
        <v>199</v>
      </c>
      <c r="N746" s="121">
        <v>8.5</v>
      </c>
      <c r="O746" s="62">
        <v>2</v>
      </c>
      <c r="P746" s="62">
        <v>673</v>
      </c>
      <c r="Q746" s="62" t="s">
        <v>1422</v>
      </c>
      <c r="R746" s="62">
        <v>2.5</v>
      </c>
      <c r="S746" s="62">
        <f>273+250</f>
        <v>523</v>
      </c>
      <c r="T746" s="62" t="s">
        <v>29</v>
      </c>
      <c r="U746" s="62">
        <v>24.1</v>
      </c>
      <c r="V746" s="62" t="s">
        <v>9</v>
      </c>
      <c r="W746" s="62">
        <v>30</v>
      </c>
      <c r="X746" s="62" t="s">
        <v>9</v>
      </c>
      <c r="Y746" s="62">
        <v>58</v>
      </c>
      <c r="Z746" s="62" t="s">
        <v>9</v>
      </c>
      <c r="AA746" s="62">
        <v>40</v>
      </c>
      <c r="AB746" s="62" t="s">
        <v>9</v>
      </c>
      <c r="AC746" s="62" t="s">
        <v>1350</v>
      </c>
      <c r="AD746" s="62">
        <v>2015</v>
      </c>
      <c r="AE746" s="62" t="s">
        <v>1830</v>
      </c>
      <c r="AF746" s="62" t="s">
        <v>112</v>
      </c>
      <c r="AG746" s="62" t="s">
        <v>676</v>
      </c>
      <c r="AH746" s="62" t="s">
        <v>179</v>
      </c>
      <c r="AI746" s="124" t="str">
        <f t="shared" si="17"/>
        <v>Bhogeswararao, S., 2015</v>
      </c>
      <c r="AJ746" s="160"/>
      <c r="AK746" s="120" t="s">
        <v>827</v>
      </c>
    </row>
    <row r="747" spans="1:37" s="21" customFormat="1" x14ac:dyDescent="0.3">
      <c r="A747" s="46" t="s">
        <v>6</v>
      </c>
      <c r="B747" s="62">
        <v>5</v>
      </c>
      <c r="C747" s="62">
        <v>4.7</v>
      </c>
      <c r="D747" s="62">
        <v>301</v>
      </c>
      <c r="E747" s="62" t="s">
        <v>22</v>
      </c>
      <c r="F747" s="62" t="s">
        <v>675</v>
      </c>
      <c r="G747" s="62" t="s">
        <v>1051</v>
      </c>
      <c r="H747" s="62" t="s">
        <v>9</v>
      </c>
      <c r="I747" s="62" t="s">
        <v>9</v>
      </c>
      <c r="J747" s="118" t="s">
        <v>33</v>
      </c>
      <c r="K747" s="118" t="s">
        <v>56</v>
      </c>
      <c r="L747" s="62" t="s">
        <v>9</v>
      </c>
      <c r="M747" s="62" t="s">
        <v>199</v>
      </c>
      <c r="N747" s="121">
        <v>8.5</v>
      </c>
      <c r="O747" s="62">
        <v>2</v>
      </c>
      <c r="P747" s="62">
        <v>673</v>
      </c>
      <c r="Q747" s="62" t="s">
        <v>1422</v>
      </c>
      <c r="R747" s="62">
        <v>2.5</v>
      </c>
      <c r="S747" s="62">
        <f>273+250</f>
        <v>523</v>
      </c>
      <c r="T747" s="62" t="s">
        <v>29</v>
      </c>
      <c r="U747" s="62">
        <v>19.8</v>
      </c>
      <c r="V747" s="62" t="s">
        <v>9</v>
      </c>
      <c r="W747" s="62" t="s">
        <v>9</v>
      </c>
      <c r="X747" s="62" t="s">
        <v>9</v>
      </c>
      <c r="Y747" s="62">
        <v>81</v>
      </c>
      <c r="Z747" s="62" t="s">
        <v>9</v>
      </c>
      <c r="AA747" s="62">
        <v>48</v>
      </c>
      <c r="AB747" s="62" t="s">
        <v>9</v>
      </c>
      <c r="AC747" s="62" t="s">
        <v>1350</v>
      </c>
      <c r="AD747" s="62">
        <v>2015</v>
      </c>
      <c r="AE747" s="62" t="s">
        <v>1830</v>
      </c>
      <c r="AF747" s="62" t="s">
        <v>112</v>
      </c>
      <c r="AG747" s="62" t="s">
        <v>676</v>
      </c>
      <c r="AH747" s="62" t="s">
        <v>179</v>
      </c>
      <c r="AI747" s="124" t="str">
        <f t="shared" si="17"/>
        <v>Bhogeswararao, S., 2015</v>
      </c>
      <c r="AJ747" s="160"/>
      <c r="AK747" s="120" t="s">
        <v>827</v>
      </c>
    </row>
    <row r="748" spans="1:37" s="21" customFormat="1" x14ac:dyDescent="0.3">
      <c r="A748" s="46" t="s">
        <v>6</v>
      </c>
      <c r="B748" s="62">
        <v>10</v>
      </c>
      <c r="C748" s="62">
        <v>8.3000000000000007</v>
      </c>
      <c r="D748" s="62">
        <v>301</v>
      </c>
      <c r="E748" s="62" t="s">
        <v>22</v>
      </c>
      <c r="F748" s="62" t="s">
        <v>675</v>
      </c>
      <c r="G748" s="62" t="s">
        <v>1051</v>
      </c>
      <c r="H748" s="62" t="s">
        <v>9</v>
      </c>
      <c r="I748" s="62" t="s">
        <v>9</v>
      </c>
      <c r="J748" s="118" t="s">
        <v>33</v>
      </c>
      <c r="K748" s="118" t="s">
        <v>56</v>
      </c>
      <c r="L748" s="62" t="s">
        <v>9</v>
      </c>
      <c r="M748" s="62" t="s">
        <v>199</v>
      </c>
      <c r="N748" s="121">
        <v>8.5</v>
      </c>
      <c r="O748" s="62">
        <v>2</v>
      </c>
      <c r="P748" s="62">
        <v>673</v>
      </c>
      <c r="Q748" s="62" t="s">
        <v>1422</v>
      </c>
      <c r="R748" s="62">
        <v>2.5</v>
      </c>
      <c r="S748" s="62">
        <f>273+250</f>
        <v>523</v>
      </c>
      <c r="T748" s="62" t="s">
        <v>29</v>
      </c>
      <c r="U748" s="62">
        <v>17.8</v>
      </c>
      <c r="V748" s="62" t="s">
        <v>9</v>
      </c>
      <c r="W748" s="62" t="s">
        <v>9</v>
      </c>
      <c r="X748" s="62" t="s">
        <v>9</v>
      </c>
      <c r="Y748" s="62">
        <v>78</v>
      </c>
      <c r="Z748" s="62" t="s">
        <v>9</v>
      </c>
      <c r="AA748" s="62">
        <v>55</v>
      </c>
      <c r="AB748" s="62" t="s">
        <v>9</v>
      </c>
      <c r="AC748" s="62" t="s">
        <v>1350</v>
      </c>
      <c r="AD748" s="62">
        <v>2015</v>
      </c>
      <c r="AE748" s="62" t="s">
        <v>1830</v>
      </c>
      <c r="AF748" s="62" t="s">
        <v>112</v>
      </c>
      <c r="AG748" s="62" t="s">
        <v>676</v>
      </c>
      <c r="AH748" s="62" t="s">
        <v>179</v>
      </c>
      <c r="AI748" s="124" t="str">
        <f t="shared" si="17"/>
        <v>Bhogeswararao, S., 2015</v>
      </c>
      <c r="AJ748" s="160"/>
      <c r="AK748" s="120" t="s">
        <v>827</v>
      </c>
    </row>
    <row r="749" spans="1:37" s="21" customFormat="1" x14ac:dyDescent="0.3">
      <c r="A749" s="62" t="s">
        <v>6</v>
      </c>
      <c r="B749" s="62" t="s">
        <v>9</v>
      </c>
      <c r="C749" s="62">
        <v>0.8</v>
      </c>
      <c r="D749" s="62">
        <v>115</v>
      </c>
      <c r="E749" s="62" t="s">
        <v>37</v>
      </c>
      <c r="F749" s="62" t="s">
        <v>678</v>
      </c>
      <c r="G749" s="62" t="s">
        <v>9</v>
      </c>
      <c r="H749" s="62" t="s">
        <v>9</v>
      </c>
      <c r="I749" s="62" t="s">
        <v>9</v>
      </c>
      <c r="J749" s="62" t="s">
        <v>24</v>
      </c>
      <c r="K749" s="118" t="s">
        <v>56</v>
      </c>
      <c r="L749" s="62" t="s">
        <v>9</v>
      </c>
      <c r="M749" s="62" t="s">
        <v>199</v>
      </c>
      <c r="N749" s="121">
        <v>6</v>
      </c>
      <c r="O749" s="62">
        <v>4</v>
      </c>
      <c r="P749" s="62">
        <v>673</v>
      </c>
      <c r="Q749" s="62" t="s">
        <v>9</v>
      </c>
      <c r="R749" s="62" t="s">
        <v>9</v>
      </c>
      <c r="S749" s="62" t="s">
        <v>9</v>
      </c>
      <c r="T749" s="62" t="s">
        <v>29</v>
      </c>
      <c r="U749" s="62" t="s">
        <v>9</v>
      </c>
      <c r="V749" s="62" t="s">
        <v>9</v>
      </c>
      <c r="W749" s="62" t="s">
        <v>9</v>
      </c>
      <c r="X749" s="62" t="s">
        <v>9</v>
      </c>
      <c r="Y749" s="62" t="s">
        <v>9</v>
      </c>
      <c r="Z749" s="62" t="s">
        <v>9</v>
      </c>
      <c r="AA749" s="62">
        <v>70</v>
      </c>
      <c r="AB749" s="62">
        <v>10</v>
      </c>
      <c r="AC749" s="62" t="s">
        <v>1367</v>
      </c>
      <c r="AD749" s="62">
        <v>2015</v>
      </c>
      <c r="AE749" s="62" t="s">
        <v>1831</v>
      </c>
      <c r="AF749" s="62" t="s">
        <v>1053</v>
      </c>
      <c r="AG749" s="62" t="s">
        <v>679</v>
      </c>
      <c r="AH749" s="62" t="s">
        <v>595</v>
      </c>
      <c r="AI749" s="124" t="str">
        <f t="shared" si="17"/>
        <v>Gil, S., 2015</v>
      </c>
      <c r="AJ749" s="160"/>
      <c r="AK749" s="120" t="s">
        <v>916</v>
      </c>
    </row>
    <row r="750" spans="1:37" s="21" customFormat="1" x14ac:dyDescent="0.3">
      <c r="A750" s="62" t="s">
        <v>6</v>
      </c>
      <c r="B750" s="62" t="s">
        <v>9</v>
      </c>
      <c r="C750" s="62">
        <v>0.5</v>
      </c>
      <c r="D750" s="62">
        <v>79</v>
      </c>
      <c r="E750" s="62" t="s">
        <v>86</v>
      </c>
      <c r="F750" s="62" t="s">
        <v>680</v>
      </c>
      <c r="G750" s="62" t="s">
        <v>9</v>
      </c>
      <c r="H750" s="62" t="s">
        <v>9</v>
      </c>
      <c r="I750" s="62" t="s">
        <v>9</v>
      </c>
      <c r="J750" s="62" t="s">
        <v>24</v>
      </c>
      <c r="K750" s="118" t="s">
        <v>56</v>
      </c>
      <c r="L750" s="62" t="s">
        <v>9</v>
      </c>
      <c r="M750" s="62" t="s">
        <v>199</v>
      </c>
      <c r="N750" s="121">
        <v>6</v>
      </c>
      <c r="O750" s="62">
        <v>4</v>
      </c>
      <c r="P750" s="62">
        <v>673</v>
      </c>
      <c r="Q750" s="62" t="s">
        <v>9</v>
      </c>
      <c r="R750" s="62" t="s">
        <v>9</v>
      </c>
      <c r="S750" s="62" t="s">
        <v>9</v>
      </c>
      <c r="T750" s="62" t="s">
        <v>29</v>
      </c>
      <c r="U750" s="62" t="s">
        <v>9</v>
      </c>
      <c r="V750" s="62" t="s">
        <v>9</v>
      </c>
      <c r="W750" s="62" t="s">
        <v>9</v>
      </c>
      <c r="X750" s="62" t="s">
        <v>9</v>
      </c>
      <c r="Y750" s="62" t="s">
        <v>9</v>
      </c>
      <c r="Z750" s="62" t="s">
        <v>9</v>
      </c>
      <c r="AA750" s="62">
        <v>70</v>
      </c>
      <c r="AB750" s="62">
        <v>10</v>
      </c>
      <c r="AC750" s="62" t="s">
        <v>1367</v>
      </c>
      <c r="AD750" s="62">
        <v>2015</v>
      </c>
      <c r="AE750" s="62" t="s">
        <v>1831</v>
      </c>
      <c r="AF750" s="62" t="s">
        <v>1053</v>
      </c>
      <c r="AG750" s="62" t="s">
        <v>679</v>
      </c>
      <c r="AH750" s="62" t="s">
        <v>595</v>
      </c>
      <c r="AI750" s="124" t="str">
        <f t="shared" si="17"/>
        <v>Gil, S., 2015</v>
      </c>
      <c r="AJ750" s="160"/>
      <c r="AK750" s="120" t="s">
        <v>838</v>
      </c>
    </row>
    <row r="751" spans="1:37" s="21" customFormat="1" x14ac:dyDescent="0.3">
      <c r="A751" s="62" t="s">
        <v>6</v>
      </c>
      <c r="B751" s="62" t="s">
        <v>9</v>
      </c>
      <c r="C751" s="62">
        <v>0.8</v>
      </c>
      <c r="D751" s="62">
        <v>157</v>
      </c>
      <c r="E751" s="118" t="s">
        <v>1414</v>
      </c>
      <c r="F751" s="62" t="s">
        <v>410</v>
      </c>
      <c r="G751" s="62" t="s">
        <v>9</v>
      </c>
      <c r="H751" s="62" t="s">
        <v>9</v>
      </c>
      <c r="I751" s="62" t="s">
        <v>9</v>
      </c>
      <c r="J751" s="62" t="s">
        <v>24</v>
      </c>
      <c r="K751" s="118" t="s">
        <v>56</v>
      </c>
      <c r="L751" s="62" t="s">
        <v>9</v>
      </c>
      <c r="M751" s="62" t="s">
        <v>199</v>
      </c>
      <c r="N751" s="121">
        <v>7.5</v>
      </c>
      <c r="O751" s="62">
        <v>4</v>
      </c>
      <c r="P751" s="62">
        <v>673</v>
      </c>
      <c r="Q751" s="62" t="s">
        <v>9</v>
      </c>
      <c r="R751" s="62" t="s">
        <v>9</v>
      </c>
      <c r="S751" s="62" t="s">
        <v>9</v>
      </c>
      <c r="T751" s="62" t="s">
        <v>29</v>
      </c>
      <c r="U751" s="62" t="s">
        <v>9</v>
      </c>
      <c r="V751" s="62" t="s">
        <v>9</v>
      </c>
      <c r="W751" s="62" t="s">
        <v>9</v>
      </c>
      <c r="X751" s="62" t="s">
        <v>9</v>
      </c>
      <c r="Y751" s="62" t="s">
        <v>9</v>
      </c>
      <c r="Z751" s="62" t="s">
        <v>9</v>
      </c>
      <c r="AA751" s="62">
        <v>70</v>
      </c>
      <c r="AB751" s="62">
        <v>10</v>
      </c>
      <c r="AC751" s="62" t="s">
        <v>1367</v>
      </c>
      <c r="AD751" s="62">
        <v>2015</v>
      </c>
      <c r="AE751" s="62" t="s">
        <v>1831</v>
      </c>
      <c r="AF751" s="62" t="s">
        <v>1053</v>
      </c>
      <c r="AG751" s="62" t="s">
        <v>679</v>
      </c>
      <c r="AH751" s="62" t="s">
        <v>595</v>
      </c>
      <c r="AI751" s="124" t="str">
        <f t="shared" si="17"/>
        <v>Gil, S., 2015</v>
      </c>
      <c r="AJ751" s="160"/>
      <c r="AK751" s="120" t="s">
        <v>1054</v>
      </c>
    </row>
    <row r="752" spans="1:37" s="21" customFormat="1" x14ac:dyDescent="0.3">
      <c r="A752" s="62" t="s">
        <v>6</v>
      </c>
      <c r="B752" s="62" t="s">
        <v>9</v>
      </c>
      <c r="C752" s="62">
        <v>0.8</v>
      </c>
      <c r="D752" s="62">
        <v>140</v>
      </c>
      <c r="E752" s="118" t="s">
        <v>1414</v>
      </c>
      <c r="F752" s="62" t="s">
        <v>410</v>
      </c>
      <c r="G752" s="62" t="s">
        <v>681</v>
      </c>
      <c r="H752" s="62">
        <v>773</v>
      </c>
      <c r="I752" s="62">
        <v>3</v>
      </c>
      <c r="J752" s="62" t="s">
        <v>24</v>
      </c>
      <c r="K752" s="118" t="s">
        <v>56</v>
      </c>
      <c r="L752" s="62" t="s">
        <v>9</v>
      </c>
      <c r="M752" s="62" t="s">
        <v>199</v>
      </c>
      <c r="N752" s="121">
        <v>7.5</v>
      </c>
      <c r="O752" s="62">
        <v>4</v>
      </c>
      <c r="P752" s="62">
        <v>673</v>
      </c>
      <c r="Q752" s="62" t="s">
        <v>9</v>
      </c>
      <c r="R752" s="62" t="s">
        <v>9</v>
      </c>
      <c r="S752" s="62" t="s">
        <v>9</v>
      </c>
      <c r="T752" s="62" t="s">
        <v>29</v>
      </c>
      <c r="U752" s="62" t="s">
        <v>9</v>
      </c>
      <c r="V752" s="62" t="s">
        <v>9</v>
      </c>
      <c r="W752" s="62" t="s">
        <v>9</v>
      </c>
      <c r="X752" s="62" t="s">
        <v>9</v>
      </c>
      <c r="Y752" s="62" t="s">
        <v>9</v>
      </c>
      <c r="Z752" s="62" t="s">
        <v>9</v>
      </c>
      <c r="AA752" s="62">
        <v>70</v>
      </c>
      <c r="AB752" s="62">
        <v>10</v>
      </c>
      <c r="AC752" s="62" t="s">
        <v>1367</v>
      </c>
      <c r="AD752" s="62">
        <v>2015</v>
      </c>
      <c r="AE752" s="62" t="s">
        <v>1831</v>
      </c>
      <c r="AF752" s="62" t="s">
        <v>1053</v>
      </c>
      <c r="AG752" s="62" t="s">
        <v>679</v>
      </c>
      <c r="AH752" s="62" t="s">
        <v>595</v>
      </c>
      <c r="AI752" s="124" t="str">
        <f t="shared" si="17"/>
        <v>Gil, S., 2015</v>
      </c>
      <c r="AJ752" s="160"/>
      <c r="AK752" s="120" t="s">
        <v>1054</v>
      </c>
    </row>
    <row r="753" spans="1:37" s="21" customFormat="1" x14ac:dyDescent="0.3">
      <c r="A753" s="62" t="s">
        <v>6</v>
      </c>
      <c r="B753" s="62" t="s">
        <v>9</v>
      </c>
      <c r="C753" s="62">
        <v>0.8</v>
      </c>
      <c r="D753" s="62">
        <v>155</v>
      </c>
      <c r="E753" s="118" t="s">
        <v>1414</v>
      </c>
      <c r="F753" s="62" t="s">
        <v>410</v>
      </c>
      <c r="G753" s="62" t="s">
        <v>682</v>
      </c>
      <c r="H753" s="62">
        <v>773</v>
      </c>
      <c r="I753" s="62">
        <v>3</v>
      </c>
      <c r="J753" s="62" t="s">
        <v>24</v>
      </c>
      <c r="K753" s="118" t="s">
        <v>56</v>
      </c>
      <c r="L753" s="62" t="s">
        <v>9</v>
      </c>
      <c r="M753" s="62" t="s">
        <v>199</v>
      </c>
      <c r="N753" s="121">
        <v>7.5</v>
      </c>
      <c r="O753" s="62">
        <v>4</v>
      </c>
      <c r="P753" s="62">
        <v>673</v>
      </c>
      <c r="Q753" s="62" t="s">
        <v>9</v>
      </c>
      <c r="R753" s="62" t="s">
        <v>9</v>
      </c>
      <c r="S753" s="62" t="s">
        <v>9</v>
      </c>
      <c r="T753" s="62" t="s">
        <v>29</v>
      </c>
      <c r="U753" s="62" t="s">
        <v>9</v>
      </c>
      <c r="V753" s="62" t="s">
        <v>9</v>
      </c>
      <c r="W753" s="62" t="s">
        <v>9</v>
      </c>
      <c r="X753" s="62" t="s">
        <v>9</v>
      </c>
      <c r="Y753" s="62" t="s">
        <v>9</v>
      </c>
      <c r="Z753" s="62" t="s">
        <v>9</v>
      </c>
      <c r="AA753" s="62">
        <v>70</v>
      </c>
      <c r="AB753" s="62">
        <v>10</v>
      </c>
      <c r="AC753" s="62" t="s">
        <v>1367</v>
      </c>
      <c r="AD753" s="62">
        <v>2015</v>
      </c>
      <c r="AE753" s="62" t="s">
        <v>1831</v>
      </c>
      <c r="AF753" s="62" t="s">
        <v>1053</v>
      </c>
      <c r="AG753" s="62" t="s">
        <v>679</v>
      </c>
      <c r="AH753" s="62" t="s">
        <v>595</v>
      </c>
      <c r="AI753" s="124" t="str">
        <f t="shared" si="17"/>
        <v>Gil, S., 2015</v>
      </c>
      <c r="AJ753" s="160"/>
      <c r="AK753" s="120" t="s">
        <v>1054</v>
      </c>
    </row>
    <row r="754" spans="1:37" s="21" customFormat="1" x14ac:dyDescent="0.3">
      <c r="A754" s="62" t="s">
        <v>6</v>
      </c>
      <c r="B754" s="62" t="s">
        <v>9</v>
      </c>
      <c r="C754" s="62">
        <v>0.8</v>
      </c>
      <c r="D754" s="62">
        <v>145</v>
      </c>
      <c r="E754" s="118" t="s">
        <v>1414</v>
      </c>
      <c r="F754" s="62" t="s">
        <v>410</v>
      </c>
      <c r="G754" s="62" t="s">
        <v>683</v>
      </c>
      <c r="H754" s="62">
        <v>773</v>
      </c>
      <c r="I754" s="62">
        <v>3</v>
      </c>
      <c r="J754" s="62" t="s">
        <v>24</v>
      </c>
      <c r="K754" s="118" t="s">
        <v>56</v>
      </c>
      <c r="L754" s="62" t="s">
        <v>9</v>
      </c>
      <c r="M754" s="62" t="s">
        <v>199</v>
      </c>
      <c r="N754" s="121">
        <v>7.5</v>
      </c>
      <c r="O754" s="62">
        <v>4</v>
      </c>
      <c r="P754" s="62">
        <v>673</v>
      </c>
      <c r="Q754" s="62" t="s">
        <v>9</v>
      </c>
      <c r="R754" s="62" t="s">
        <v>9</v>
      </c>
      <c r="S754" s="62" t="s">
        <v>9</v>
      </c>
      <c r="T754" s="62" t="s">
        <v>29</v>
      </c>
      <c r="U754" s="62" t="s">
        <v>9</v>
      </c>
      <c r="V754" s="62" t="s">
        <v>9</v>
      </c>
      <c r="W754" s="62" t="s">
        <v>9</v>
      </c>
      <c r="X754" s="62" t="s">
        <v>9</v>
      </c>
      <c r="Y754" s="62" t="s">
        <v>9</v>
      </c>
      <c r="Z754" s="62" t="s">
        <v>9</v>
      </c>
      <c r="AA754" s="62">
        <v>70</v>
      </c>
      <c r="AB754" s="62">
        <v>10</v>
      </c>
      <c r="AC754" s="62" t="s">
        <v>1367</v>
      </c>
      <c r="AD754" s="62">
        <v>2015</v>
      </c>
      <c r="AE754" s="62" t="s">
        <v>1831</v>
      </c>
      <c r="AF754" s="62" t="s">
        <v>1053</v>
      </c>
      <c r="AG754" s="62" t="s">
        <v>679</v>
      </c>
      <c r="AH754" s="62" t="s">
        <v>595</v>
      </c>
      <c r="AI754" s="124" t="str">
        <f t="shared" si="17"/>
        <v>Gil, S., 2015</v>
      </c>
      <c r="AJ754" s="160"/>
      <c r="AK754" s="120" t="s">
        <v>1054</v>
      </c>
    </row>
    <row r="755" spans="1:37" s="21" customFormat="1" x14ac:dyDescent="0.3">
      <c r="A755" s="62" t="s">
        <v>6</v>
      </c>
      <c r="B755" s="62" t="s">
        <v>9</v>
      </c>
      <c r="C755" s="62">
        <v>0.8</v>
      </c>
      <c r="D755" s="62">
        <v>146</v>
      </c>
      <c r="E755" s="118" t="s">
        <v>1414</v>
      </c>
      <c r="F755" s="62" t="s">
        <v>410</v>
      </c>
      <c r="G755" s="62" t="s">
        <v>684</v>
      </c>
      <c r="H755" s="62">
        <v>773</v>
      </c>
      <c r="I755" s="62">
        <v>3</v>
      </c>
      <c r="J755" s="62" t="s">
        <v>24</v>
      </c>
      <c r="K755" s="118" t="s">
        <v>56</v>
      </c>
      <c r="L755" s="62" t="s">
        <v>9</v>
      </c>
      <c r="M755" s="62" t="s">
        <v>199</v>
      </c>
      <c r="N755" s="121">
        <v>7.5</v>
      </c>
      <c r="O755" s="62">
        <v>4</v>
      </c>
      <c r="P755" s="62">
        <v>673</v>
      </c>
      <c r="Q755" s="62" t="s">
        <v>9</v>
      </c>
      <c r="R755" s="62" t="s">
        <v>9</v>
      </c>
      <c r="S755" s="62" t="s">
        <v>9</v>
      </c>
      <c r="T755" s="62" t="s">
        <v>29</v>
      </c>
      <c r="U755" s="62" t="s">
        <v>9</v>
      </c>
      <c r="V755" s="62" t="s">
        <v>9</v>
      </c>
      <c r="W755" s="62" t="s">
        <v>9</v>
      </c>
      <c r="X755" s="62" t="s">
        <v>9</v>
      </c>
      <c r="Y755" s="62" t="s">
        <v>9</v>
      </c>
      <c r="Z755" s="62" t="s">
        <v>9</v>
      </c>
      <c r="AA755" s="62">
        <v>70</v>
      </c>
      <c r="AB755" s="62">
        <v>10</v>
      </c>
      <c r="AC755" s="62" t="s">
        <v>1367</v>
      </c>
      <c r="AD755" s="62">
        <v>2015</v>
      </c>
      <c r="AE755" s="62" t="s">
        <v>1831</v>
      </c>
      <c r="AF755" s="62" t="s">
        <v>1053</v>
      </c>
      <c r="AG755" s="62" t="s">
        <v>679</v>
      </c>
      <c r="AH755" s="62" t="s">
        <v>595</v>
      </c>
      <c r="AI755" s="124" t="str">
        <f t="shared" si="17"/>
        <v>Gil, S., 2015</v>
      </c>
      <c r="AJ755" s="160"/>
      <c r="AK755" s="120" t="s">
        <v>1054</v>
      </c>
    </row>
    <row r="756" spans="1:37" s="21" customFormat="1" x14ac:dyDescent="0.3">
      <c r="A756" s="62" t="s">
        <v>14</v>
      </c>
      <c r="B756" s="62">
        <v>1</v>
      </c>
      <c r="C756" s="62" t="s">
        <v>9</v>
      </c>
      <c r="D756" s="62">
        <v>111</v>
      </c>
      <c r="E756" s="46" t="s">
        <v>582</v>
      </c>
      <c r="F756" s="62" t="s">
        <v>685</v>
      </c>
      <c r="G756" s="62" t="s">
        <v>9</v>
      </c>
      <c r="H756" s="62" t="s">
        <v>9</v>
      </c>
      <c r="I756" s="62" t="s">
        <v>9</v>
      </c>
      <c r="J756" s="118" t="s">
        <v>10</v>
      </c>
      <c r="K756" s="46" t="s">
        <v>16</v>
      </c>
      <c r="L756" s="62" t="s">
        <v>9</v>
      </c>
      <c r="M756" s="62" t="s">
        <v>199</v>
      </c>
      <c r="N756" s="62" t="s">
        <v>9</v>
      </c>
      <c r="O756" s="62">
        <v>2</v>
      </c>
      <c r="P756" s="62">
        <v>773</v>
      </c>
      <c r="Q756" s="62" t="s">
        <v>1422</v>
      </c>
      <c r="R756" s="62" t="s">
        <v>9</v>
      </c>
      <c r="S756" s="62" t="s">
        <v>9</v>
      </c>
      <c r="T756" s="62" t="s">
        <v>17</v>
      </c>
      <c r="U756" s="62">
        <v>20.100000000000001</v>
      </c>
      <c r="V756" s="62" t="s">
        <v>9</v>
      </c>
      <c r="W756" s="62">
        <v>55</v>
      </c>
      <c r="X756" s="62" t="s">
        <v>9</v>
      </c>
      <c r="Y756" s="62" t="s">
        <v>9</v>
      </c>
      <c r="Z756" s="62" t="s">
        <v>9</v>
      </c>
      <c r="AA756" s="62" t="s">
        <v>9</v>
      </c>
      <c r="AB756" s="62" t="s">
        <v>9</v>
      </c>
      <c r="AC756" s="62" t="s">
        <v>686</v>
      </c>
      <c r="AD756" s="62">
        <v>2015</v>
      </c>
      <c r="AE756" s="62" t="s">
        <v>1832</v>
      </c>
      <c r="AF756" s="118" t="s">
        <v>11</v>
      </c>
      <c r="AG756" s="62" t="s">
        <v>687</v>
      </c>
      <c r="AH756" s="62" t="s">
        <v>519</v>
      </c>
      <c r="AI756" s="124" t="str">
        <f t="shared" si="17"/>
        <v>Lin, S., 2015</v>
      </c>
      <c r="AJ756" s="119" t="s">
        <v>1055</v>
      </c>
      <c r="AK756" s="120"/>
    </row>
    <row r="757" spans="1:37" s="21" customFormat="1" x14ac:dyDescent="0.3">
      <c r="A757" s="62" t="s">
        <v>14</v>
      </c>
      <c r="B757" s="62">
        <v>1</v>
      </c>
      <c r="C757" s="62" t="s">
        <v>9</v>
      </c>
      <c r="D757" s="62">
        <v>111</v>
      </c>
      <c r="E757" s="46" t="s">
        <v>582</v>
      </c>
      <c r="F757" s="62" t="s">
        <v>685</v>
      </c>
      <c r="G757" s="62" t="s">
        <v>9</v>
      </c>
      <c r="H757" s="62" t="s">
        <v>9</v>
      </c>
      <c r="I757" s="62" t="s">
        <v>9</v>
      </c>
      <c r="J757" s="62" t="s">
        <v>24</v>
      </c>
      <c r="K757" s="62" t="s">
        <v>9</v>
      </c>
      <c r="L757" s="62" t="s">
        <v>9</v>
      </c>
      <c r="M757" s="62" t="s">
        <v>199</v>
      </c>
      <c r="N757" s="62" t="s">
        <v>9</v>
      </c>
      <c r="O757" s="62">
        <v>2</v>
      </c>
      <c r="P757" s="62">
        <v>773</v>
      </c>
      <c r="Q757" s="62" t="s">
        <v>1422</v>
      </c>
      <c r="R757" s="62" t="s">
        <v>9</v>
      </c>
      <c r="S757" s="62" t="s">
        <v>9</v>
      </c>
      <c r="T757" s="62" t="s">
        <v>17</v>
      </c>
      <c r="U757" s="62">
        <v>24.5</v>
      </c>
      <c r="V757" s="62" t="s">
        <v>9</v>
      </c>
      <c r="W757" s="62">
        <v>45</v>
      </c>
      <c r="X757" s="62" t="s">
        <v>9</v>
      </c>
      <c r="Y757" s="62" t="s">
        <v>9</v>
      </c>
      <c r="Z757" s="62" t="s">
        <v>9</v>
      </c>
      <c r="AA757" s="62" t="s">
        <v>9</v>
      </c>
      <c r="AB757" s="62" t="s">
        <v>9</v>
      </c>
      <c r="AC757" s="62" t="s">
        <v>686</v>
      </c>
      <c r="AD757" s="62">
        <v>2015</v>
      </c>
      <c r="AE757" s="62" t="s">
        <v>1832</v>
      </c>
      <c r="AF757" s="118" t="s">
        <v>11</v>
      </c>
      <c r="AG757" s="62" t="s">
        <v>687</v>
      </c>
      <c r="AH757" s="62" t="s">
        <v>519</v>
      </c>
      <c r="AI757" s="124" t="str">
        <f t="shared" si="17"/>
        <v>Lin, S., 2015</v>
      </c>
      <c r="AJ757" s="119" t="s">
        <v>1055</v>
      </c>
      <c r="AK757" s="120"/>
    </row>
    <row r="758" spans="1:37" s="21" customFormat="1" x14ac:dyDescent="0.3">
      <c r="A758" s="62" t="s">
        <v>14</v>
      </c>
      <c r="B758" s="62">
        <v>1</v>
      </c>
      <c r="C758" s="62" t="s">
        <v>9</v>
      </c>
      <c r="D758" s="62">
        <v>111</v>
      </c>
      <c r="E758" s="46" t="s">
        <v>582</v>
      </c>
      <c r="F758" s="62" t="s">
        <v>685</v>
      </c>
      <c r="G758" s="62" t="s">
        <v>9</v>
      </c>
      <c r="H758" s="62" t="s">
        <v>9</v>
      </c>
      <c r="I758" s="62" t="s">
        <v>9</v>
      </c>
      <c r="J758" s="118" t="s">
        <v>33</v>
      </c>
      <c r="K758" s="62" t="s">
        <v>9</v>
      </c>
      <c r="L758" s="62" t="s">
        <v>9</v>
      </c>
      <c r="M758" s="62" t="s">
        <v>199</v>
      </c>
      <c r="N758" s="62" t="s">
        <v>9</v>
      </c>
      <c r="O758" s="62">
        <v>2</v>
      </c>
      <c r="P758" s="62">
        <v>773</v>
      </c>
      <c r="Q758" s="62" t="s">
        <v>1422</v>
      </c>
      <c r="R758" s="62" t="s">
        <v>9</v>
      </c>
      <c r="S758" s="62" t="s">
        <v>9</v>
      </c>
      <c r="T758" s="62" t="s">
        <v>17</v>
      </c>
      <c r="U758" s="62">
        <v>39.799999999999997</v>
      </c>
      <c r="V758" s="62" t="s">
        <v>9</v>
      </c>
      <c r="W758" s="62">
        <v>28</v>
      </c>
      <c r="X758" s="62" t="s">
        <v>9</v>
      </c>
      <c r="Y758" s="62" t="s">
        <v>9</v>
      </c>
      <c r="Z758" s="62" t="s">
        <v>9</v>
      </c>
      <c r="AA758" s="62" t="s">
        <v>9</v>
      </c>
      <c r="AB758" s="62" t="s">
        <v>9</v>
      </c>
      <c r="AC758" s="62" t="s">
        <v>686</v>
      </c>
      <c r="AD758" s="62">
        <v>2015</v>
      </c>
      <c r="AE758" s="62" t="s">
        <v>1832</v>
      </c>
      <c r="AF758" s="118" t="s">
        <v>11</v>
      </c>
      <c r="AG758" s="62" t="s">
        <v>687</v>
      </c>
      <c r="AH758" s="62" t="s">
        <v>519</v>
      </c>
      <c r="AI758" s="124" t="str">
        <f t="shared" si="17"/>
        <v>Lin, S., 2015</v>
      </c>
      <c r="AJ758" s="119" t="s">
        <v>1055</v>
      </c>
      <c r="AK758" s="120"/>
    </row>
    <row r="759" spans="1:37" s="21" customFormat="1" x14ac:dyDescent="0.3">
      <c r="A759" s="118" t="s">
        <v>1954</v>
      </c>
      <c r="B759" s="62" t="s">
        <v>9</v>
      </c>
      <c r="C759" s="62">
        <v>7.8</v>
      </c>
      <c r="D759" s="62" t="s">
        <v>9</v>
      </c>
      <c r="E759" s="62" t="s">
        <v>63</v>
      </c>
      <c r="F759" s="62" t="s">
        <v>1057</v>
      </c>
      <c r="G759" s="62" t="s">
        <v>9</v>
      </c>
      <c r="H759" s="62" t="s">
        <v>9</v>
      </c>
      <c r="I759" s="62" t="s">
        <v>9</v>
      </c>
      <c r="J759" s="62" t="s">
        <v>10</v>
      </c>
      <c r="K759" s="118" t="s">
        <v>968</v>
      </c>
      <c r="L759" s="62" t="s">
        <v>9</v>
      </c>
      <c r="M759" s="62" t="s">
        <v>199</v>
      </c>
      <c r="N759" s="62" t="s">
        <v>9</v>
      </c>
      <c r="O759" s="62" t="s">
        <v>9</v>
      </c>
      <c r="P759" s="62" t="s">
        <v>9</v>
      </c>
      <c r="Q759" s="62" t="s">
        <v>1422</v>
      </c>
      <c r="R759" s="62">
        <v>1</v>
      </c>
      <c r="S759" s="62">
        <v>573</v>
      </c>
      <c r="T759" s="62" t="s">
        <v>17</v>
      </c>
      <c r="U759" s="62">
        <v>36</v>
      </c>
      <c r="V759" s="62" t="s">
        <v>9</v>
      </c>
      <c r="W759" s="62">
        <v>30</v>
      </c>
      <c r="X759" s="62" t="s">
        <v>9</v>
      </c>
      <c r="Y759" s="62">
        <v>30</v>
      </c>
      <c r="Z759" s="62" t="s">
        <v>9</v>
      </c>
      <c r="AA759" s="62">
        <v>40</v>
      </c>
      <c r="AB759" s="62" t="s">
        <v>9</v>
      </c>
      <c r="AC759" s="118" t="s">
        <v>424</v>
      </c>
      <c r="AD759" s="62">
        <v>2015</v>
      </c>
      <c r="AE759" s="62" t="s">
        <v>1056</v>
      </c>
      <c r="AF759" s="118" t="s">
        <v>11</v>
      </c>
      <c r="AG759" s="62" t="s">
        <v>688</v>
      </c>
      <c r="AH759" s="62" t="s">
        <v>45</v>
      </c>
      <c r="AI759" s="124" t="str">
        <f t="shared" si="17"/>
        <v>Wang, P., 2015</v>
      </c>
      <c r="AJ759" s="160"/>
      <c r="AK759" s="120"/>
    </row>
    <row r="760" spans="1:37" s="21" customFormat="1" x14ac:dyDescent="0.3">
      <c r="A760" s="46" t="s">
        <v>6</v>
      </c>
      <c r="B760" s="62">
        <v>1</v>
      </c>
      <c r="C760" s="62">
        <v>0.83</v>
      </c>
      <c r="D760" s="62" t="s">
        <v>9</v>
      </c>
      <c r="E760" s="62" t="s">
        <v>156</v>
      </c>
      <c r="F760" s="62" t="s">
        <v>1058</v>
      </c>
      <c r="G760" s="62" t="s">
        <v>9</v>
      </c>
      <c r="H760" s="62" t="s">
        <v>9</v>
      </c>
      <c r="I760" s="62" t="s">
        <v>9</v>
      </c>
      <c r="J760" s="62" t="s">
        <v>245</v>
      </c>
      <c r="K760" s="118" t="s">
        <v>56</v>
      </c>
      <c r="L760" s="62" t="s">
        <v>9</v>
      </c>
      <c r="M760" s="62" t="s">
        <v>199</v>
      </c>
      <c r="N760" s="62" t="s">
        <v>9</v>
      </c>
      <c r="O760" s="62" t="s">
        <v>9</v>
      </c>
      <c r="P760" s="62" t="s">
        <v>9</v>
      </c>
      <c r="Q760" s="62" t="s">
        <v>1422</v>
      </c>
      <c r="R760" s="62">
        <v>4</v>
      </c>
      <c r="S760" s="62">
        <v>673</v>
      </c>
      <c r="T760" s="62" t="s">
        <v>17</v>
      </c>
      <c r="U760" s="62">
        <v>34.6</v>
      </c>
      <c r="V760" s="62" t="s">
        <v>9</v>
      </c>
      <c r="W760" s="62">
        <v>25</v>
      </c>
      <c r="X760" s="62" t="s">
        <v>9</v>
      </c>
      <c r="Y760" s="62" t="s">
        <v>9</v>
      </c>
      <c r="Z760" s="62" t="s">
        <v>9</v>
      </c>
      <c r="AA760" s="62">
        <v>43</v>
      </c>
      <c r="AB760" s="62">
        <v>14</v>
      </c>
      <c r="AC760" s="62" t="s">
        <v>1343</v>
      </c>
      <c r="AD760" s="62">
        <v>2015</v>
      </c>
      <c r="AE760" s="62" t="s">
        <v>1833</v>
      </c>
      <c r="AF760" s="118" t="s">
        <v>11</v>
      </c>
      <c r="AG760" s="62" t="s">
        <v>689</v>
      </c>
      <c r="AH760" s="62" t="s">
        <v>179</v>
      </c>
      <c r="AI760" s="124" t="str">
        <f t="shared" si="17"/>
        <v>He, Y., 2015</v>
      </c>
      <c r="AJ760" s="160"/>
      <c r="AK760" s="120"/>
    </row>
    <row r="761" spans="1:37" s="21" customFormat="1" x14ac:dyDescent="0.3">
      <c r="A761" s="46" t="s">
        <v>6</v>
      </c>
      <c r="B761" s="62">
        <v>1</v>
      </c>
      <c r="C761" s="62">
        <v>0.81</v>
      </c>
      <c r="D761" s="62" t="s">
        <v>9</v>
      </c>
      <c r="E761" s="62" t="s">
        <v>213</v>
      </c>
      <c r="F761" s="62" t="s">
        <v>9</v>
      </c>
      <c r="G761" s="62" t="s">
        <v>9</v>
      </c>
      <c r="H761" s="62" t="s">
        <v>9</v>
      </c>
      <c r="I761" s="62" t="s">
        <v>9</v>
      </c>
      <c r="J761" s="62" t="s">
        <v>245</v>
      </c>
      <c r="K761" s="118" t="s">
        <v>56</v>
      </c>
      <c r="L761" s="62" t="s">
        <v>9</v>
      </c>
      <c r="M761" s="62" t="s">
        <v>199</v>
      </c>
      <c r="N761" s="121">
        <v>10</v>
      </c>
      <c r="O761" s="62" t="s">
        <v>9</v>
      </c>
      <c r="P761" s="62" t="s">
        <v>9</v>
      </c>
      <c r="Q761" s="62" t="s">
        <v>1422</v>
      </c>
      <c r="R761" s="62">
        <v>4</v>
      </c>
      <c r="S761" s="62">
        <v>673</v>
      </c>
      <c r="T761" s="62" t="s">
        <v>17</v>
      </c>
      <c r="U761" s="62">
        <v>5.9</v>
      </c>
      <c r="V761" s="62" t="s">
        <v>9</v>
      </c>
      <c r="W761" s="62">
        <v>149</v>
      </c>
      <c r="X761" s="62" t="s">
        <v>9</v>
      </c>
      <c r="Y761" s="62" t="s">
        <v>9</v>
      </c>
      <c r="Z761" s="62" t="s">
        <v>9</v>
      </c>
      <c r="AA761" s="62">
        <v>62</v>
      </c>
      <c r="AB761" s="62">
        <v>32</v>
      </c>
      <c r="AC761" s="62" t="s">
        <v>1343</v>
      </c>
      <c r="AD761" s="62">
        <v>2015</v>
      </c>
      <c r="AE761" s="62" t="s">
        <v>1833</v>
      </c>
      <c r="AF761" s="118" t="s">
        <v>11</v>
      </c>
      <c r="AG761" s="62" t="s">
        <v>689</v>
      </c>
      <c r="AH761" s="62" t="s">
        <v>179</v>
      </c>
      <c r="AI761" s="124" t="str">
        <f t="shared" si="17"/>
        <v>He, Y., 2015</v>
      </c>
      <c r="AJ761" s="160"/>
      <c r="AK761" s="120" t="s">
        <v>904</v>
      </c>
    </row>
    <row r="762" spans="1:37" s="21" customFormat="1" x14ac:dyDescent="0.3">
      <c r="A762" s="46" t="s">
        <v>6</v>
      </c>
      <c r="B762" s="62">
        <v>1</v>
      </c>
      <c r="C762" s="62">
        <v>0.8</v>
      </c>
      <c r="D762" s="62" t="s">
        <v>9</v>
      </c>
      <c r="E762" s="118" t="s">
        <v>1414</v>
      </c>
      <c r="F762" s="62" t="s">
        <v>677</v>
      </c>
      <c r="G762" s="62" t="s">
        <v>9</v>
      </c>
      <c r="H762" s="62">
        <f>1150+273</f>
        <v>1423</v>
      </c>
      <c r="I762" s="62" t="s">
        <v>9</v>
      </c>
      <c r="J762" s="62" t="s">
        <v>245</v>
      </c>
      <c r="K762" s="118" t="s">
        <v>56</v>
      </c>
      <c r="L762" s="62" t="s">
        <v>9</v>
      </c>
      <c r="M762" s="62" t="s">
        <v>199</v>
      </c>
      <c r="N762" s="121">
        <v>8.5</v>
      </c>
      <c r="O762" s="62" t="s">
        <v>9</v>
      </c>
      <c r="P762" s="62" t="s">
        <v>9</v>
      </c>
      <c r="Q762" s="62" t="s">
        <v>1422</v>
      </c>
      <c r="R762" s="62">
        <v>4</v>
      </c>
      <c r="S762" s="62">
        <v>673</v>
      </c>
      <c r="T762" s="62" t="s">
        <v>17</v>
      </c>
      <c r="U762" s="62">
        <v>4</v>
      </c>
      <c r="V762" s="62" t="s">
        <v>9</v>
      </c>
      <c r="W762" s="62">
        <v>220</v>
      </c>
      <c r="X762" s="62" t="s">
        <v>9</v>
      </c>
      <c r="Y762" s="62" t="s">
        <v>9</v>
      </c>
      <c r="Z762" s="62" t="s">
        <v>9</v>
      </c>
      <c r="AA762" s="62">
        <v>87</v>
      </c>
      <c r="AB762" s="62">
        <v>43</v>
      </c>
      <c r="AC762" s="62" t="s">
        <v>1343</v>
      </c>
      <c r="AD762" s="62">
        <v>2015</v>
      </c>
      <c r="AE762" s="62" t="s">
        <v>1833</v>
      </c>
      <c r="AF762" s="118" t="s">
        <v>11</v>
      </c>
      <c r="AG762" s="62" t="s">
        <v>689</v>
      </c>
      <c r="AH762" s="62" t="s">
        <v>179</v>
      </c>
      <c r="AI762" s="124" t="str">
        <f t="shared" si="17"/>
        <v>He, Y., 2015</v>
      </c>
      <c r="AJ762" s="160"/>
      <c r="AK762" s="120" t="s">
        <v>827</v>
      </c>
    </row>
    <row r="763" spans="1:37" s="21" customFormat="1" x14ac:dyDescent="0.3">
      <c r="A763" s="62" t="s">
        <v>14</v>
      </c>
      <c r="B763" s="62">
        <v>0.5</v>
      </c>
      <c r="C763" s="120" t="s">
        <v>9</v>
      </c>
      <c r="D763" s="62">
        <v>200</v>
      </c>
      <c r="E763" s="62" t="s">
        <v>22</v>
      </c>
      <c r="F763" s="62" t="s">
        <v>690</v>
      </c>
      <c r="G763" s="62" t="s">
        <v>9</v>
      </c>
      <c r="H763" s="62" t="s">
        <v>9</v>
      </c>
      <c r="I763" s="62" t="s">
        <v>9</v>
      </c>
      <c r="J763" s="118" t="s">
        <v>33</v>
      </c>
      <c r="K763" s="62" t="s">
        <v>9</v>
      </c>
      <c r="L763" s="62" t="s">
        <v>9</v>
      </c>
      <c r="M763" s="62" t="s">
        <v>199</v>
      </c>
      <c r="N763" s="121">
        <v>8.5</v>
      </c>
      <c r="O763" s="62">
        <v>2</v>
      </c>
      <c r="P763" s="62">
        <v>773</v>
      </c>
      <c r="Q763" s="62" t="s">
        <v>1422</v>
      </c>
      <c r="R763" s="62">
        <v>0.5</v>
      </c>
      <c r="S763" s="62">
        <v>773</v>
      </c>
      <c r="T763" s="62" t="s">
        <v>17</v>
      </c>
      <c r="U763" s="62">
        <v>100</v>
      </c>
      <c r="V763" s="62" t="s">
        <v>9</v>
      </c>
      <c r="W763" s="62" t="s">
        <v>9</v>
      </c>
      <c r="X763" s="62" t="s">
        <v>9</v>
      </c>
      <c r="Y763" s="62" t="s">
        <v>9</v>
      </c>
      <c r="Z763" s="62" t="s">
        <v>9</v>
      </c>
      <c r="AA763" s="62" t="s">
        <v>9</v>
      </c>
      <c r="AB763" s="62" t="s">
        <v>9</v>
      </c>
      <c r="AC763" s="62" t="s">
        <v>1349</v>
      </c>
      <c r="AD763" s="62">
        <v>2015</v>
      </c>
      <c r="AE763" s="62" t="s">
        <v>511</v>
      </c>
      <c r="AF763" s="118" t="s">
        <v>1059</v>
      </c>
      <c r="AG763" s="62" t="s">
        <v>691</v>
      </c>
      <c r="AH763" s="62" t="s">
        <v>530</v>
      </c>
      <c r="AI763" s="124" t="str">
        <f t="shared" si="17"/>
        <v>Wang, X., 2015</v>
      </c>
      <c r="AJ763" s="160"/>
      <c r="AK763" s="120" t="s">
        <v>827</v>
      </c>
    </row>
    <row r="764" spans="1:37" s="21" customFormat="1" x14ac:dyDescent="0.3">
      <c r="A764" s="62" t="s">
        <v>14</v>
      </c>
      <c r="B764" s="62">
        <v>5</v>
      </c>
      <c r="C764" s="120" t="s">
        <v>9</v>
      </c>
      <c r="D764" s="62">
        <v>200</v>
      </c>
      <c r="E764" s="62" t="s">
        <v>22</v>
      </c>
      <c r="F764" s="62" t="s">
        <v>690</v>
      </c>
      <c r="G764" s="62" t="s">
        <v>9</v>
      </c>
      <c r="H764" s="62" t="s">
        <v>9</v>
      </c>
      <c r="I764" s="62" t="s">
        <v>9</v>
      </c>
      <c r="J764" s="118" t="s">
        <v>33</v>
      </c>
      <c r="K764" s="62" t="s">
        <v>9</v>
      </c>
      <c r="L764" s="62" t="s">
        <v>9</v>
      </c>
      <c r="M764" s="62" t="s">
        <v>199</v>
      </c>
      <c r="N764" s="121">
        <v>8.5</v>
      </c>
      <c r="O764" s="62">
        <v>2</v>
      </c>
      <c r="P764" s="62">
        <v>773</v>
      </c>
      <c r="Q764" s="62" t="s">
        <v>1422</v>
      </c>
      <c r="R764" s="62">
        <v>0.5</v>
      </c>
      <c r="S764" s="62">
        <v>773</v>
      </c>
      <c r="T764" s="62" t="s">
        <v>17</v>
      </c>
      <c r="U764" s="62">
        <v>11</v>
      </c>
      <c r="V764" s="62" t="s">
        <v>9</v>
      </c>
      <c r="W764" s="62" t="s">
        <v>9</v>
      </c>
      <c r="X764" s="62" t="s">
        <v>9</v>
      </c>
      <c r="Y764" s="62" t="s">
        <v>9</v>
      </c>
      <c r="Z764" s="62" t="s">
        <v>9</v>
      </c>
      <c r="AA764" s="62" t="s">
        <v>9</v>
      </c>
      <c r="AB764" s="62" t="s">
        <v>9</v>
      </c>
      <c r="AC764" s="62" t="s">
        <v>1349</v>
      </c>
      <c r="AD764" s="62">
        <v>2015</v>
      </c>
      <c r="AE764" s="62" t="s">
        <v>511</v>
      </c>
      <c r="AF764" s="118" t="s">
        <v>1059</v>
      </c>
      <c r="AG764" s="62" t="s">
        <v>691</v>
      </c>
      <c r="AH764" s="62" t="s">
        <v>530</v>
      </c>
      <c r="AI764" s="124" t="str">
        <f t="shared" si="17"/>
        <v>Wang, X., 2015</v>
      </c>
      <c r="AJ764" s="160"/>
      <c r="AK764" s="120" t="s">
        <v>827</v>
      </c>
    </row>
    <row r="765" spans="1:37" s="225" customFormat="1" x14ac:dyDescent="0.3">
      <c r="A765" s="118" t="s">
        <v>14</v>
      </c>
      <c r="B765" s="118">
        <v>1</v>
      </c>
      <c r="C765" s="145" t="s">
        <v>9</v>
      </c>
      <c r="D765" s="118">
        <v>215</v>
      </c>
      <c r="E765" s="118" t="s">
        <v>22</v>
      </c>
      <c r="F765" s="118" t="s">
        <v>260</v>
      </c>
      <c r="G765" s="118" t="s">
        <v>9</v>
      </c>
      <c r="H765" s="118" t="s">
        <v>8</v>
      </c>
      <c r="I765" s="118" t="s">
        <v>8</v>
      </c>
      <c r="J765" s="118" t="s">
        <v>24</v>
      </c>
      <c r="K765" s="118" t="s">
        <v>56</v>
      </c>
      <c r="L765" s="118" t="s">
        <v>9</v>
      </c>
      <c r="M765" s="118" t="s">
        <v>199</v>
      </c>
      <c r="N765" s="127">
        <v>8.5</v>
      </c>
      <c r="O765" s="118">
        <v>4</v>
      </c>
      <c r="P765" s="118">
        <v>673</v>
      </c>
      <c r="Q765" s="118" t="s">
        <v>9</v>
      </c>
      <c r="R765" s="118" t="s">
        <v>9</v>
      </c>
      <c r="S765" s="118" t="s">
        <v>9</v>
      </c>
      <c r="T765" s="118" t="s">
        <v>17</v>
      </c>
      <c r="U765" s="123" t="s">
        <v>9</v>
      </c>
      <c r="V765" s="118" t="s">
        <v>9</v>
      </c>
      <c r="W765" s="118">
        <v>26</v>
      </c>
      <c r="X765" s="118" t="s">
        <v>9</v>
      </c>
      <c r="Y765" s="118" t="s">
        <v>9</v>
      </c>
      <c r="Z765" s="118" t="s">
        <v>9</v>
      </c>
      <c r="AA765" s="118">
        <v>48</v>
      </c>
      <c r="AB765" s="118">
        <v>11</v>
      </c>
      <c r="AC765" s="62" t="s">
        <v>1365</v>
      </c>
      <c r="AD765" s="118">
        <v>2016</v>
      </c>
      <c r="AE765" s="118" t="s">
        <v>500</v>
      </c>
      <c r="AF765" s="118" t="s">
        <v>1060</v>
      </c>
      <c r="AG765" s="118" t="s">
        <v>259</v>
      </c>
      <c r="AH765" s="118" t="s">
        <v>87</v>
      </c>
      <c r="AI765" s="124" t="str">
        <f t="shared" si="17"/>
        <v>Bychkov, V. Y., 2016</v>
      </c>
      <c r="AJ765" s="125"/>
      <c r="AK765" s="145" t="s">
        <v>827</v>
      </c>
    </row>
    <row r="766" spans="1:37" s="225" customFormat="1" x14ac:dyDescent="0.3">
      <c r="A766" s="118" t="s">
        <v>14</v>
      </c>
      <c r="B766" s="118">
        <v>1</v>
      </c>
      <c r="C766" s="145" t="s">
        <v>9</v>
      </c>
      <c r="D766" s="118">
        <v>215</v>
      </c>
      <c r="E766" s="118" t="s">
        <v>22</v>
      </c>
      <c r="F766" s="118" t="s">
        <v>260</v>
      </c>
      <c r="G766" s="118" t="s">
        <v>9</v>
      </c>
      <c r="H766" s="118" t="s">
        <v>8</v>
      </c>
      <c r="I766" s="118" t="s">
        <v>8</v>
      </c>
      <c r="J766" s="118" t="s">
        <v>24</v>
      </c>
      <c r="K766" s="118" t="s">
        <v>1453</v>
      </c>
      <c r="L766" s="118" t="s">
        <v>9</v>
      </c>
      <c r="M766" s="118" t="s">
        <v>199</v>
      </c>
      <c r="N766" s="127">
        <v>8.5</v>
      </c>
      <c r="O766" s="118">
        <v>4</v>
      </c>
      <c r="P766" s="118">
        <v>673</v>
      </c>
      <c r="Q766" s="118" t="s">
        <v>9</v>
      </c>
      <c r="R766" s="118" t="s">
        <v>9</v>
      </c>
      <c r="S766" s="118" t="s">
        <v>9</v>
      </c>
      <c r="T766" s="118" t="s">
        <v>17</v>
      </c>
      <c r="U766" s="123" t="s">
        <v>9</v>
      </c>
      <c r="V766" s="118" t="s">
        <v>9</v>
      </c>
      <c r="W766" s="118">
        <v>96</v>
      </c>
      <c r="X766" s="118" t="s">
        <v>9</v>
      </c>
      <c r="Y766" s="118" t="s">
        <v>9</v>
      </c>
      <c r="Z766" s="118" t="s">
        <v>9</v>
      </c>
      <c r="AA766" s="118">
        <v>160</v>
      </c>
      <c r="AB766" s="118">
        <v>70</v>
      </c>
      <c r="AC766" s="62" t="s">
        <v>1365</v>
      </c>
      <c r="AD766" s="118">
        <v>2016</v>
      </c>
      <c r="AE766" s="118" t="s">
        <v>500</v>
      </c>
      <c r="AF766" s="118" t="s">
        <v>1060</v>
      </c>
      <c r="AG766" s="118" t="s">
        <v>259</v>
      </c>
      <c r="AH766" s="118" t="s">
        <v>87</v>
      </c>
      <c r="AI766" s="124" t="str">
        <f t="shared" si="17"/>
        <v>Bychkov, V. Y., 2016</v>
      </c>
      <c r="AJ766" s="125"/>
      <c r="AK766" s="145" t="s">
        <v>827</v>
      </c>
    </row>
    <row r="767" spans="1:37" s="225" customFormat="1" x14ac:dyDescent="0.3">
      <c r="A767" s="118" t="s">
        <v>14</v>
      </c>
      <c r="B767" s="118">
        <v>5</v>
      </c>
      <c r="C767" s="145" t="s">
        <v>9</v>
      </c>
      <c r="D767" s="118">
        <v>6</v>
      </c>
      <c r="E767" s="118" t="s">
        <v>61</v>
      </c>
      <c r="F767" s="118" t="s">
        <v>1061</v>
      </c>
      <c r="G767" s="118" t="s">
        <v>9</v>
      </c>
      <c r="H767" s="118">
        <f>1150+273</f>
        <v>1423</v>
      </c>
      <c r="I767" s="118" t="s">
        <v>9</v>
      </c>
      <c r="J767" s="118" t="s">
        <v>24</v>
      </c>
      <c r="K767" s="118" t="s">
        <v>56</v>
      </c>
      <c r="L767" s="118" t="s">
        <v>9</v>
      </c>
      <c r="M767" s="118" t="s">
        <v>199</v>
      </c>
      <c r="N767" s="127">
        <v>8.1999999999999993</v>
      </c>
      <c r="O767" s="118">
        <v>4</v>
      </c>
      <c r="P767" s="118">
        <v>673</v>
      </c>
      <c r="Q767" s="118" t="s">
        <v>9</v>
      </c>
      <c r="R767" s="118" t="s">
        <v>9</v>
      </c>
      <c r="S767" s="118" t="s">
        <v>9</v>
      </c>
      <c r="T767" s="118" t="s">
        <v>17</v>
      </c>
      <c r="U767" s="123" t="s">
        <v>9</v>
      </c>
      <c r="V767" s="118" t="s">
        <v>9</v>
      </c>
      <c r="W767" s="118">
        <v>1250</v>
      </c>
      <c r="X767" s="118" t="s">
        <v>9</v>
      </c>
      <c r="Y767" s="118" t="s">
        <v>9</v>
      </c>
      <c r="Z767" s="118" t="s">
        <v>9</v>
      </c>
      <c r="AA767" s="118">
        <v>750</v>
      </c>
      <c r="AB767" s="118" t="s">
        <v>9</v>
      </c>
      <c r="AC767" s="62" t="s">
        <v>1365</v>
      </c>
      <c r="AD767" s="118">
        <v>2016</v>
      </c>
      <c r="AE767" s="118" t="s">
        <v>500</v>
      </c>
      <c r="AF767" s="118" t="s">
        <v>1060</v>
      </c>
      <c r="AG767" s="118" t="s">
        <v>259</v>
      </c>
      <c r="AH767" s="118" t="s">
        <v>87</v>
      </c>
      <c r="AI767" s="124" t="str">
        <f t="shared" si="17"/>
        <v>Bychkov, V. Y., 2016</v>
      </c>
      <c r="AJ767" s="125"/>
      <c r="AK767" s="145" t="s">
        <v>1276</v>
      </c>
    </row>
    <row r="768" spans="1:37" s="21" customFormat="1" x14ac:dyDescent="0.3">
      <c r="A768" s="118" t="s">
        <v>1957</v>
      </c>
      <c r="B768" s="62">
        <v>1</v>
      </c>
      <c r="C768" s="62">
        <v>0.82</v>
      </c>
      <c r="D768" s="62" t="s">
        <v>9</v>
      </c>
      <c r="E768" s="62" t="s">
        <v>7</v>
      </c>
      <c r="F768" s="62" t="s">
        <v>9</v>
      </c>
      <c r="G768" s="62" t="s">
        <v>9</v>
      </c>
      <c r="H768" s="62" t="s">
        <v>9</v>
      </c>
      <c r="I768" s="62" t="s">
        <v>9</v>
      </c>
      <c r="J768" s="62" t="s">
        <v>10</v>
      </c>
      <c r="K768" s="62" t="s">
        <v>1451</v>
      </c>
      <c r="L768" s="162">
        <v>1.4</v>
      </c>
      <c r="M768" s="62" t="s">
        <v>199</v>
      </c>
      <c r="N768" s="121">
        <v>3</v>
      </c>
      <c r="O768" s="62" t="s">
        <v>9</v>
      </c>
      <c r="P768" s="62" t="s">
        <v>9</v>
      </c>
      <c r="Q768" s="62" t="s">
        <v>1422</v>
      </c>
      <c r="R768" s="62">
        <v>4</v>
      </c>
      <c r="S768" s="62">
        <f>350+273</f>
        <v>623</v>
      </c>
      <c r="T768" s="118" t="s">
        <v>17</v>
      </c>
      <c r="U768" s="62">
        <v>18.2</v>
      </c>
      <c r="V768" s="62" t="s">
        <v>9</v>
      </c>
      <c r="W768" s="62">
        <v>65</v>
      </c>
      <c r="X768" s="62" t="s">
        <v>9</v>
      </c>
      <c r="Y768" s="62" t="s">
        <v>9</v>
      </c>
      <c r="Z768" s="62" t="s">
        <v>9</v>
      </c>
      <c r="AA768" s="62">
        <v>60</v>
      </c>
      <c r="AB768" s="62" t="s">
        <v>9</v>
      </c>
      <c r="AC768" s="46" t="s">
        <v>1373</v>
      </c>
      <c r="AD768" s="62">
        <v>2016</v>
      </c>
      <c r="AE768" s="62" t="s">
        <v>1835</v>
      </c>
      <c r="AF768" s="62" t="s">
        <v>112</v>
      </c>
      <c r="AG768" s="62" t="s">
        <v>593</v>
      </c>
      <c r="AH768" s="62" t="s">
        <v>594</v>
      </c>
      <c r="AI768" s="124" t="str">
        <f t="shared" si="17"/>
        <v>Soni, K.C., 2016</v>
      </c>
      <c r="AJ768" s="160"/>
      <c r="AK768" s="120" t="s">
        <v>815</v>
      </c>
    </row>
    <row r="769" spans="1:37" s="21" customFormat="1" x14ac:dyDescent="0.3">
      <c r="A769" s="118" t="s">
        <v>1957</v>
      </c>
      <c r="B769" s="62">
        <v>1</v>
      </c>
      <c r="C769" s="62">
        <v>0.85</v>
      </c>
      <c r="D769" s="62" t="s">
        <v>9</v>
      </c>
      <c r="E769" s="62" t="s">
        <v>22</v>
      </c>
      <c r="F769" s="62" t="s">
        <v>9</v>
      </c>
      <c r="G769" s="62" t="s">
        <v>9</v>
      </c>
      <c r="H769" s="62" t="s">
        <v>9</v>
      </c>
      <c r="I769" s="62" t="s">
        <v>9</v>
      </c>
      <c r="J769" s="62" t="s">
        <v>10</v>
      </c>
      <c r="K769" s="62" t="s">
        <v>1451</v>
      </c>
      <c r="L769" s="162">
        <v>1.4</v>
      </c>
      <c r="M769" s="62" t="s">
        <v>199</v>
      </c>
      <c r="N769" s="121">
        <v>8.5</v>
      </c>
      <c r="O769" s="62" t="s">
        <v>9</v>
      </c>
      <c r="P769" s="62" t="s">
        <v>9</v>
      </c>
      <c r="Q769" s="62" t="s">
        <v>1422</v>
      </c>
      <c r="R769" s="62">
        <v>4</v>
      </c>
      <c r="S769" s="62">
        <f>350+273</f>
        <v>623</v>
      </c>
      <c r="T769" s="118" t="s">
        <v>17</v>
      </c>
      <c r="U769" s="62">
        <v>23.8</v>
      </c>
      <c r="V769" s="62" t="s">
        <v>9</v>
      </c>
      <c r="W769" s="62">
        <v>49</v>
      </c>
      <c r="X769" s="62" t="s">
        <v>9</v>
      </c>
      <c r="Y769" s="62" t="s">
        <v>9</v>
      </c>
      <c r="Z769" s="62" t="s">
        <v>9</v>
      </c>
      <c r="AA769" s="62">
        <v>30</v>
      </c>
      <c r="AB769" s="62" t="s">
        <v>9</v>
      </c>
      <c r="AC769" s="46" t="s">
        <v>1373</v>
      </c>
      <c r="AD769" s="62">
        <v>2016</v>
      </c>
      <c r="AE769" s="62" t="s">
        <v>1835</v>
      </c>
      <c r="AF769" s="62" t="s">
        <v>112</v>
      </c>
      <c r="AG769" s="62" t="s">
        <v>593</v>
      </c>
      <c r="AH769" s="62" t="s">
        <v>594</v>
      </c>
      <c r="AI769" s="124" t="str">
        <f t="shared" si="17"/>
        <v>Soni, K.C., 2016</v>
      </c>
      <c r="AJ769" s="160"/>
      <c r="AK769" s="120" t="s">
        <v>827</v>
      </c>
    </row>
    <row r="770" spans="1:37" s="21" customFormat="1" x14ac:dyDescent="0.3">
      <c r="A770" s="118" t="s">
        <v>6</v>
      </c>
      <c r="B770" s="62">
        <v>1</v>
      </c>
      <c r="C770" s="46">
        <v>0.71</v>
      </c>
      <c r="D770" s="62">
        <v>230</v>
      </c>
      <c r="E770" s="62" t="s">
        <v>22</v>
      </c>
      <c r="F770" s="62" t="s">
        <v>9</v>
      </c>
      <c r="G770" s="62" t="s">
        <v>9</v>
      </c>
      <c r="H770" s="62">
        <v>623</v>
      </c>
      <c r="I770" s="62">
        <v>4</v>
      </c>
      <c r="J770" s="62" t="s">
        <v>10</v>
      </c>
      <c r="K770" s="118" t="s">
        <v>56</v>
      </c>
      <c r="L770" s="62" t="s">
        <v>9</v>
      </c>
      <c r="M770" s="62" t="s">
        <v>199</v>
      </c>
      <c r="N770" s="121">
        <v>8.5</v>
      </c>
      <c r="O770" s="62">
        <v>4</v>
      </c>
      <c r="P770" s="62">
        <v>773</v>
      </c>
      <c r="Q770" s="62" t="s">
        <v>1422</v>
      </c>
      <c r="R770" s="62">
        <v>2</v>
      </c>
      <c r="S770" s="62">
        <v>723</v>
      </c>
      <c r="T770" s="62" t="s">
        <v>34</v>
      </c>
      <c r="U770" s="62" t="s">
        <v>9</v>
      </c>
      <c r="V770" s="62" t="s">
        <v>9</v>
      </c>
      <c r="W770" s="62" t="s">
        <v>9</v>
      </c>
      <c r="X770" s="62" t="s">
        <v>9</v>
      </c>
      <c r="Y770" s="62">
        <v>90</v>
      </c>
      <c r="Z770" s="62" t="s">
        <v>9</v>
      </c>
      <c r="AA770" s="62" t="s">
        <v>9</v>
      </c>
      <c r="AB770" s="62" t="s">
        <v>9</v>
      </c>
      <c r="AC770" s="62" t="s">
        <v>1100</v>
      </c>
      <c r="AD770" s="62">
        <v>2016</v>
      </c>
      <c r="AE770" s="62" t="s">
        <v>1836</v>
      </c>
      <c r="AF770" s="118" t="s">
        <v>11</v>
      </c>
      <c r="AG770" s="62" t="s">
        <v>708</v>
      </c>
      <c r="AH770" s="62" t="s">
        <v>595</v>
      </c>
      <c r="AI770" s="124" t="str">
        <f t="shared" ref="AI770:AI833" si="18">AE770&amp;", "&amp;AD770</f>
        <v>Yi, J., 2016</v>
      </c>
      <c r="AJ770" s="160"/>
      <c r="AK770" s="120" t="s">
        <v>827</v>
      </c>
    </row>
    <row r="771" spans="1:37" s="21" customFormat="1" x14ac:dyDescent="0.3">
      <c r="A771" s="118" t="s">
        <v>6</v>
      </c>
      <c r="B771" s="62">
        <v>5</v>
      </c>
      <c r="C771" s="46">
        <v>4.54</v>
      </c>
      <c r="D771" s="62">
        <v>230</v>
      </c>
      <c r="E771" s="62" t="s">
        <v>22</v>
      </c>
      <c r="F771" s="62" t="s">
        <v>9</v>
      </c>
      <c r="G771" s="62" t="s">
        <v>9</v>
      </c>
      <c r="H771" s="62">
        <v>623</v>
      </c>
      <c r="I771" s="62">
        <v>4</v>
      </c>
      <c r="J771" s="62" t="s">
        <v>10</v>
      </c>
      <c r="K771" s="118" t="s">
        <v>56</v>
      </c>
      <c r="L771" s="62" t="s">
        <v>9</v>
      </c>
      <c r="M771" s="62" t="s">
        <v>199</v>
      </c>
      <c r="N771" s="121">
        <v>8.5</v>
      </c>
      <c r="O771" s="62">
        <v>4</v>
      </c>
      <c r="P771" s="62">
        <v>773</v>
      </c>
      <c r="Q771" s="62" t="s">
        <v>1422</v>
      </c>
      <c r="R771" s="62">
        <v>2</v>
      </c>
      <c r="S771" s="62">
        <v>723</v>
      </c>
      <c r="T771" s="62" t="s">
        <v>34</v>
      </c>
      <c r="U771" s="62" t="s">
        <v>9</v>
      </c>
      <c r="V771" s="62" t="s">
        <v>9</v>
      </c>
      <c r="W771" s="62" t="s">
        <v>9</v>
      </c>
      <c r="X771" s="62" t="s">
        <v>9</v>
      </c>
      <c r="Y771" s="62">
        <v>160</v>
      </c>
      <c r="Z771" s="62" t="s">
        <v>9</v>
      </c>
      <c r="AA771" s="62" t="s">
        <v>9</v>
      </c>
      <c r="AB771" s="62" t="s">
        <v>9</v>
      </c>
      <c r="AC771" s="62" t="s">
        <v>1100</v>
      </c>
      <c r="AD771" s="62">
        <v>2016</v>
      </c>
      <c r="AE771" s="62" t="s">
        <v>1836</v>
      </c>
      <c r="AF771" s="118" t="s">
        <v>11</v>
      </c>
      <c r="AG771" s="62" t="s">
        <v>708</v>
      </c>
      <c r="AH771" s="62" t="s">
        <v>595</v>
      </c>
      <c r="AI771" s="124" t="str">
        <f t="shared" si="18"/>
        <v>Yi, J., 2016</v>
      </c>
      <c r="AJ771" s="160"/>
      <c r="AK771" s="120" t="s">
        <v>827</v>
      </c>
    </row>
    <row r="772" spans="1:37" s="21" customFormat="1" x14ac:dyDescent="0.3">
      <c r="A772" s="118" t="s">
        <v>6</v>
      </c>
      <c r="B772" s="62">
        <v>3</v>
      </c>
      <c r="C772" s="62" t="s">
        <v>9</v>
      </c>
      <c r="D772" s="62" t="s">
        <v>9</v>
      </c>
      <c r="E772" s="62" t="s">
        <v>7</v>
      </c>
      <c r="F772" s="62" t="s">
        <v>1103</v>
      </c>
      <c r="G772" s="62" t="s">
        <v>276</v>
      </c>
      <c r="H772" s="62" t="s">
        <v>9</v>
      </c>
      <c r="I772" s="62" t="s">
        <v>9</v>
      </c>
      <c r="J772" s="62" t="s">
        <v>10</v>
      </c>
      <c r="K772" s="46" t="s">
        <v>16</v>
      </c>
      <c r="L772" s="62" t="s">
        <v>9</v>
      </c>
      <c r="M772" s="62" t="s">
        <v>199</v>
      </c>
      <c r="N772" s="121">
        <v>3</v>
      </c>
      <c r="O772" s="62">
        <v>2</v>
      </c>
      <c r="P772" s="62">
        <v>773</v>
      </c>
      <c r="Q772" s="62" t="s">
        <v>1422</v>
      </c>
      <c r="R772" s="62" t="s">
        <v>9</v>
      </c>
      <c r="S772" s="62">
        <v>573</v>
      </c>
      <c r="T772" s="62" t="s">
        <v>29</v>
      </c>
      <c r="U772" s="62" t="s">
        <v>9</v>
      </c>
      <c r="V772" s="62" t="s">
        <v>9</v>
      </c>
      <c r="W772" s="62" t="s">
        <v>9</v>
      </c>
      <c r="X772" s="62" t="s">
        <v>9</v>
      </c>
      <c r="Y772" s="62" t="s">
        <v>9</v>
      </c>
      <c r="Z772" s="62" t="s">
        <v>9</v>
      </c>
      <c r="AA772" s="62">
        <v>62</v>
      </c>
      <c r="AB772" s="62" t="s">
        <v>9</v>
      </c>
      <c r="AC772" s="62" t="s">
        <v>1102</v>
      </c>
      <c r="AD772" s="62">
        <v>2016</v>
      </c>
      <c r="AE772" s="62" t="s">
        <v>1837</v>
      </c>
      <c r="AF772" s="118" t="s">
        <v>1101</v>
      </c>
      <c r="AG772" s="62" t="s">
        <v>596</v>
      </c>
      <c r="AH772" s="62" t="s">
        <v>597</v>
      </c>
      <c r="AI772" s="124" t="str">
        <f t="shared" si="18"/>
        <v>Song, W., 2016</v>
      </c>
      <c r="AJ772" s="119" t="s">
        <v>1104</v>
      </c>
      <c r="AK772" s="120" t="s">
        <v>815</v>
      </c>
    </row>
    <row r="773" spans="1:37" s="21" customFormat="1" x14ac:dyDescent="0.3">
      <c r="A773" s="118" t="s">
        <v>6</v>
      </c>
      <c r="B773" s="62">
        <v>3</v>
      </c>
      <c r="C773" s="62" t="s">
        <v>9</v>
      </c>
      <c r="D773" s="62" t="s">
        <v>9</v>
      </c>
      <c r="E773" s="62" t="s">
        <v>7</v>
      </c>
      <c r="F773" s="62" t="s">
        <v>1103</v>
      </c>
      <c r="G773" s="62" t="s">
        <v>9</v>
      </c>
      <c r="H773" s="62" t="s">
        <v>9</v>
      </c>
      <c r="I773" s="62" t="s">
        <v>9</v>
      </c>
      <c r="J773" s="62" t="s">
        <v>10</v>
      </c>
      <c r="K773" s="46" t="s">
        <v>16</v>
      </c>
      <c r="L773" s="62" t="s">
        <v>9</v>
      </c>
      <c r="M773" s="62" t="s">
        <v>199</v>
      </c>
      <c r="N773" s="121">
        <v>3</v>
      </c>
      <c r="O773" s="62">
        <v>2</v>
      </c>
      <c r="P773" s="62">
        <v>573</v>
      </c>
      <c r="Q773" s="62" t="s">
        <v>1422</v>
      </c>
      <c r="R773" s="62" t="s">
        <v>9</v>
      </c>
      <c r="S773" s="62">
        <v>573</v>
      </c>
      <c r="T773" s="62" t="s">
        <v>29</v>
      </c>
      <c r="U773" s="62" t="s">
        <v>9</v>
      </c>
      <c r="V773" s="62" t="s">
        <v>9</v>
      </c>
      <c r="W773" s="62" t="s">
        <v>9</v>
      </c>
      <c r="X773" s="62" t="s">
        <v>9</v>
      </c>
      <c r="Y773" s="62" t="s">
        <v>9</v>
      </c>
      <c r="Z773" s="62" t="s">
        <v>9</v>
      </c>
      <c r="AA773" s="62">
        <v>56</v>
      </c>
      <c r="AB773" s="62" t="s">
        <v>9</v>
      </c>
      <c r="AC773" s="62" t="s">
        <v>1102</v>
      </c>
      <c r="AD773" s="62">
        <v>2016</v>
      </c>
      <c r="AE773" s="62" t="s">
        <v>1837</v>
      </c>
      <c r="AF773" s="118" t="s">
        <v>1101</v>
      </c>
      <c r="AG773" s="62" t="s">
        <v>596</v>
      </c>
      <c r="AH773" s="62" t="s">
        <v>597</v>
      </c>
      <c r="AI773" s="124" t="str">
        <f t="shared" si="18"/>
        <v>Song, W., 2016</v>
      </c>
      <c r="AJ773" s="119" t="s">
        <v>1104</v>
      </c>
      <c r="AK773" s="120" t="s">
        <v>815</v>
      </c>
    </row>
    <row r="774" spans="1:37" s="21" customFormat="1" x14ac:dyDescent="0.3">
      <c r="A774" s="118" t="s">
        <v>6</v>
      </c>
      <c r="B774" s="62">
        <v>3</v>
      </c>
      <c r="C774" s="62" t="s">
        <v>9</v>
      </c>
      <c r="D774" s="62" t="s">
        <v>9</v>
      </c>
      <c r="E774" s="62" t="s">
        <v>7</v>
      </c>
      <c r="F774" s="62" t="s">
        <v>1103</v>
      </c>
      <c r="G774" s="62" t="s">
        <v>9</v>
      </c>
      <c r="H774" s="62" t="s">
        <v>9</v>
      </c>
      <c r="I774" s="62" t="s">
        <v>9</v>
      </c>
      <c r="J774" s="62" t="s">
        <v>10</v>
      </c>
      <c r="K774" s="46" t="s">
        <v>16</v>
      </c>
      <c r="L774" s="62" t="s">
        <v>9</v>
      </c>
      <c r="M774" s="62" t="s">
        <v>199</v>
      </c>
      <c r="N774" s="121">
        <v>3</v>
      </c>
      <c r="O774" s="62">
        <v>2</v>
      </c>
      <c r="P774" s="62">
        <v>673</v>
      </c>
      <c r="Q774" s="62" t="s">
        <v>1422</v>
      </c>
      <c r="R774" s="62" t="s">
        <v>9</v>
      </c>
      <c r="S774" s="62">
        <v>573</v>
      </c>
      <c r="T774" s="62" t="s">
        <v>29</v>
      </c>
      <c r="U774" s="62" t="s">
        <v>9</v>
      </c>
      <c r="V774" s="62" t="s">
        <v>9</v>
      </c>
      <c r="W774" s="62" t="s">
        <v>9</v>
      </c>
      <c r="X774" s="62" t="s">
        <v>9</v>
      </c>
      <c r="Y774" s="62" t="s">
        <v>9</v>
      </c>
      <c r="Z774" s="62" t="s">
        <v>9</v>
      </c>
      <c r="AA774" s="62">
        <v>56</v>
      </c>
      <c r="AB774" s="62" t="s">
        <v>9</v>
      </c>
      <c r="AC774" s="62" t="s">
        <v>1102</v>
      </c>
      <c r="AD774" s="62">
        <v>2016</v>
      </c>
      <c r="AE774" s="62" t="s">
        <v>1837</v>
      </c>
      <c r="AF774" s="118" t="s">
        <v>1101</v>
      </c>
      <c r="AG774" s="62" t="s">
        <v>596</v>
      </c>
      <c r="AH774" s="62" t="s">
        <v>597</v>
      </c>
      <c r="AI774" s="124" t="str">
        <f t="shared" si="18"/>
        <v>Song, W., 2016</v>
      </c>
      <c r="AJ774" s="119" t="s">
        <v>1104</v>
      </c>
      <c r="AK774" s="120" t="s">
        <v>815</v>
      </c>
    </row>
    <row r="775" spans="1:37" s="21" customFormat="1" x14ac:dyDescent="0.3">
      <c r="A775" s="118" t="s">
        <v>6</v>
      </c>
      <c r="B775" s="62">
        <v>3</v>
      </c>
      <c r="C775" s="62" t="s">
        <v>9</v>
      </c>
      <c r="D775" s="62" t="s">
        <v>9</v>
      </c>
      <c r="E775" s="62" t="s">
        <v>7</v>
      </c>
      <c r="F775" s="62" t="s">
        <v>1103</v>
      </c>
      <c r="G775" s="62" t="s">
        <v>9</v>
      </c>
      <c r="H775" s="62" t="s">
        <v>9</v>
      </c>
      <c r="I775" s="62" t="s">
        <v>9</v>
      </c>
      <c r="J775" s="62" t="s">
        <v>10</v>
      </c>
      <c r="K775" s="46" t="s">
        <v>16</v>
      </c>
      <c r="L775" s="62" t="s">
        <v>9</v>
      </c>
      <c r="M775" s="62" t="s">
        <v>199</v>
      </c>
      <c r="N775" s="121">
        <v>3</v>
      </c>
      <c r="O775" s="62">
        <v>2</v>
      </c>
      <c r="P775" s="62">
        <v>773</v>
      </c>
      <c r="Q775" s="62" t="s">
        <v>1422</v>
      </c>
      <c r="R775" s="62" t="s">
        <v>9</v>
      </c>
      <c r="S775" s="62">
        <v>573</v>
      </c>
      <c r="T775" s="62" t="s">
        <v>29</v>
      </c>
      <c r="U775" s="62" t="s">
        <v>9</v>
      </c>
      <c r="V775" s="62" t="s">
        <v>9</v>
      </c>
      <c r="W775" s="62" t="s">
        <v>9</v>
      </c>
      <c r="X775" s="62" t="s">
        <v>9</v>
      </c>
      <c r="Y775" s="62" t="s">
        <v>9</v>
      </c>
      <c r="Z775" s="62" t="s">
        <v>9</v>
      </c>
      <c r="AA775" s="62">
        <v>64</v>
      </c>
      <c r="AB775" s="62" t="s">
        <v>9</v>
      </c>
      <c r="AC775" s="62" t="s">
        <v>1102</v>
      </c>
      <c r="AD775" s="62">
        <v>2016</v>
      </c>
      <c r="AE775" s="62" t="s">
        <v>1837</v>
      </c>
      <c r="AF775" s="118" t="s">
        <v>1101</v>
      </c>
      <c r="AG775" s="62" t="s">
        <v>596</v>
      </c>
      <c r="AH775" s="62" t="s">
        <v>597</v>
      </c>
      <c r="AI775" s="124" t="str">
        <f t="shared" si="18"/>
        <v>Song, W., 2016</v>
      </c>
      <c r="AJ775" s="119" t="s">
        <v>1104</v>
      </c>
      <c r="AK775" s="120" t="s">
        <v>815</v>
      </c>
    </row>
    <row r="776" spans="1:37" s="21" customFormat="1" x14ac:dyDescent="0.3">
      <c r="A776" s="118" t="s">
        <v>6</v>
      </c>
      <c r="B776" s="62">
        <v>3</v>
      </c>
      <c r="C776" s="62" t="s">
        <v>9</v>
      </c>
      <c r="D776" s="62" t="s">
        <v>9</v>
      </c>
      <c r="E776" s="62" t="s">
        <v>7</v>
      </c>
      <c r="F776" s="62" t="s">
        <v>1103</v>
      </c>
      <c r="G776" s="62" t="s">
        <v>9</v>
      </c>
      <c r="H776" s="62" t="s">
        <v>9</v>
      </c>
      <c r="I776" s="62" t="s">
        <v>9</v>
      </c>
      <c r="J776" s="62" t="s">
        <v>10</v>
      </c>
      <c r="K776" s="46" t="s">
        <v>16</v>
      </c>
      <c r="L776" s="62" t="s">
        <v>9</v>
      </c>
      <c r="M776" s="62" t="s">
        <v>199</v>
      </c>
      <c r="N776" s="121">
        <v>3</v>
      </c>
      <c r="O776" s="62">
        <v>2</v>
      </c>
      <c r="P776" s="62">
        <v>1073</v>
      </c>
      <c r="Q776" s="62" t="s">
        <v>1422</v>
      </c>
      <c r="R776" s="62" t="s">
        <v>9</v>
      </c>
      <c r="S776" s="62">
        <v>573</v>
      </c>
      <c r="T776" s="62" t="s">
        <v>29</v>
      </c>
      <c r="U776" s="62" t="s">
        <v>9</v>
      </c>
      <c r="V776" s="62" t="s">
        <v>9</v>
      </c>
      <c r="W776" s="62" t="s">
        <v>9</v>
      </c>
      <c r="X776" s="62" t="s">
        <v>9</v>
      </c>
      <c r="Y776" s="62" t="s">
        <v>9</v>
      </c>
      <c r="Z776" s="62" t="s">
        <v>9</v>
      </c>
      <c r="AA776" s="62">
        <v>56</v>
      </c>
      <c r="AB776" s="62" t="s">
        <v>9</v>
      </c>
      <c r="AC776" s="62" t="s">
        <v>1102</v>
      </c>
      <c r="AD776" s="62">
        <v>2016</v>
      </c>
      <c r="AE776" s="62" t="s">
        <v>1837</v>
      </c>
      <c r="AF776" s="118" t="s">
        <v>1101</v>
      </c>
      <c r="AG776" s="62" t="s">
        <v>596</v>
      </c>
      <c r="AH776" s="62" t="s">
        <v>597</v>
      </c>
      <c r="AI776" s="124" t="str">
        <f t="shared" si="18"/>
        <v>Song, W., 2016</v>
      </c>
      <c r="AJ776" s="119" t="s">
        <v>1104</v>
      </c>
      <c r="AK776" s="120" t="s">
        <v>815</v>
      </c>
    </row>
    <row r="777" spans="1:37" s="21" customFormat="1" x14ac:dyDescent="0.3">
      <c r="A777" s="62" t="s">
        <v>14</v>
      </c>
      <c r="B777" s="62">
        <v>0.5</v>
      </c>
      <c r="C777" s="120" t="s">
        <v>9</v>
      </c>
      <c r="D777" s="62" t="s">
        <v>9</v>
      </c>
      <c r="E777" s="62" t="s">
        <v>22</v>
      </c>
      <c r="F777" s="62" t="s">
        <v>9</v>
      </c>
      <c r="G777" s="62" t="s">
        <v>9</v>
      </c>
      <c r="H777" s="62" t="s">
        <v>9</v>
      </c>
      <c r="I777" s="62" t="s">
        <v>9</v>
      </c>
      <c r="J777" s="118" t="s">
        <v>303</v>
      </c>
      <c r="K777" s="62" t="s">
        <v>272</v>
      </c>
      <c r="L777" s="62" t="s">
        <v>9</v>
      </c>
      <c r="M777" s="62" t="s">
        <v>199</v>
      </c>
      <c r="N777" s="121">
        <v>8.5</v>
      </c>
      <c r="O777" s="62">
        <v>5</v>
      </c>
      <c r="P777" s="62">
        <v>573</v>
      </c>
      <c r="Q777" s="62" t="s">
        <v>1422</v>
      </c>
      <c r="R777" s="62">
        <v>1</v>
      </c>
      <c r="S777" s="62">
        <v>393</v>
      </c>
      <c r="T777" s="62" t="s">
        <v>29</v>
      </c>
      <c r="U777" s="62" t="s">
        <v>9</v>
      </c>
      <c r="V777" s="62" t="s">
        <v>9</v>
      </c>
      <c r="W777" s="62" t="s">
        <v>9</v>
      </c>
      <c r="X777" s="62" t="s">
        <v>9</v>
      </c>
      <c r="Y777" s="62" t="s">
        <v>9</v>
      </c>
      <c r="Z777" s="62" t="s">
        <v>9</v>
      </c>
      <c r="AA777" s="62">
        <v>18</v>
      </c>
      <c r="AB777" s="62">
        <v>4</v>
      </c>
      <c r="AC777" s="62" t="s">
        <v>626</v>
      </c>
      <c r="AD777" s="62">
        <v>2016</v>
      </c>
      <c r="AE777" s="62" t="s">
        <v>1838</v>
      </c>
      <c r="AF777" s="118" t="s">
        <v>11</v>
      </c>
      <c r="AG777" s="62" t="s">
        <v>598</v>
      </c>
      <c r="AH777" s="62" t="s">
        <v>597</v>
      </c>
      <c r="AI777" s="124" t="str">
        <f t="shared" si="18"/>
        <v>Jiang, F., 2016</v>
      </c>
      <c r="AJ777" s="160"/>
      <c r="AK777" s="120" t="s">
        <v>827</v>
      </c>
    </row>
    <row r="778" spans="1:37" s="21" customFormat="1" x14ac:dyDescent="0.3">
      <c r="A778" s="62" t="s">
        <v>14</v>
      </c>
      <c r="B778" s="62">
        <v>0.1</v>
      </c>
      <c r="C778" s="120" t="s">
        <v>9</v>
      </c>
      <c r="D778" s="62" t="s">
        <v>9</v>
      </c>
      <c r="E778" s="62" t="s">
        <v>22</v>
      </c>
      <c r="F778" s="62" t="s">
        <v>9</v>
      </c>
      <c r="G778" s="62" t="s">
        <v>9</v>
      </c>
      <c r="H778" s="62" t="s">
        <v>9</v>
      </c>
      <c r="I778" s="62" t="s">
        <v>9</v>
      </c>
      <c r="J778" s="118" t="s">
        <v>303</v>
      </c>
      <c r="K778" s="62" t="s">
        <v>272</v>
      </c>
      <c r="L778" s="62" t="s">
        <v>9</v>
      </c>
      <c r="M778" s="62" t="s">
        <v>199</v>
      </c>
      <c r="N778" s="121">
        <v>8.5</v>
      </c>
      <c r="O778" s="62">
        <v>5</v>
      </c>
      <c r="P778" s="62">
        <v>573</v>
      </c>
      <c r="Q778" s="62" t="s">
        <v>1422</v>
      </c>
      <c r="R778" s="62">
        <v>1</v>
      </c>
      <c r="S778" s="62">
        <v>393</v>
      </c>
      <c r="T778" s="62" t="s">
        <v>29</v>
      </c>
      <c r="U778" s="62" t="s">
        <v>9</v>
      </c>
      <c r="V778" s="62" t="s">
        <v>9</v>
      </c>
      <c r="W778" s="62" t="s">
        <v>9</v>
      </c>
      <c r="X778" s="62" t="s">
        <v>9</v>
      </c>
      <c r="Y778" s="62" t="s">
        <v>9</v>
      </c>
      <c r="Z778" s="62" t="s">
        <v>9</v>
      </c>
      <c r="AA778" s="62">
        <v>13</v>
      </c>
      <c r="AB778" s="62">
        <v>4</v>
      </c>
      <c r="AC778" s="62" t="s">
        <v>626</v>
      </c>
      <c r="AD778" s="62">
        <v>2016</v>
      </c>
      <c r="AE778" s="62" t="s">
        <v>1838</v>
      </c>
      <c r="AF778" s="118" t="s">
        <v>11</v>
      </c>
      <c r="AG778" s="62" t="s">
        <v>598</v>
      </c>
      <c r="AH778" s="62" t="s">
        <v>597</v>
      </c>
      <c r="AI778" s="124" t="str">
        <f t="shared" si="18"/>
        <v>Jiang, F., 2016</v>
      </c>
      <c r="AJ778" s="160"/>
      <c r="AK778" s="120" t="s">
        <v>827</v>
      </c>
    </row>
    <row r="779" spans="1:37" s="21" customFormat="1" x14ac:dyDescent="0.3">
      <c r="A779" s="62" t="s">
        <v>14</v>
      </c>
      <c r="B779" s="62">
        <v>0.5</v>
      </c>
      <c r="C779" s="120" t="s">
        <v>9</v>
      </c>
      <c r="D779" s="62" t="s">
        <v>9</v>
      </c>
      <c r="E779" s="62" t="s">
        <v>22</v>
      </c>
      <c r="F779" s="62" t="s">
        <v>9</v>
      </c>
      <c r="G779" s="62" t="s">
        <v>9</v>
      </c>
      <c r="H779" s="62" t="s">
        <v>9</v>
      </c>
      <c r="I779" s="62" t="s">
        <v>9</v>
      </c>
      <c r="J779" s="62" t="s">
        <v>24</v>
      </c>
      <c r="K779" s="118" t="s">
        <v>56</v>
      </c>
      <c r="L779" s="62" t="s">
        <v>9</v>
      </c>
      <c r="M779" s="62" t="s">
        <v>199</v>
      </c>
      <c r="N779" s="121">
        <v>8.5</v>
      </c>
      <c r="O779" s="62">
        <v>5</v>
      </c>
      <c r="P779" s="62">
        <v>573</v>
      </c>
      <c r="Q779" s="62" t="s">
        <v>1422</v>
      </c>
      <c r="R779" s="62">
        <v>1</v>
      </c>
      <c r="S779" s="62">
        <v>393</v>
      </c>
      <c r="T779" s="62" t="s">
        <v>29</v>
      </c>
      <c r="U779" s="62" t="s">
        <v>9</v>
      </c>
      <c r="V779" s="62" t="s">
        <v>9</v>
      </c>
      <c r="W779" s="62" t="s">
        <v>9</v>
      </c>
      <c r="X779" s="62" t="s">
        <v>9</v>
      </c>
      <c r="Y779" s="62" t="s">
        <v>9</v>
      </c>
      <c r="Z779" s="62" t="s">
        <v>9</v>
      </c>
      <c r="AA779" s="62">
        <v>25</v>
      </c>
      <c r="AB779" s="62">
        <v>10</v>
      </c>
      <c r="AC779" s="62" t="s">
        <v>626</v>
      </c>
      <c r="AD779" s="62">
        <v>2016</v>
      </c>
      <c r="AE779" s="62" t="s">
        <v>1838</v>
      </c>
      <c r="AF779" s="118" t="s">
        <v>11</v>
      </c>
      <c r="AG779" s="62" t="s">
        <v>598</v>
      </c>
      <c r="AH779" s="62" t="s">
        <v>597</v>
      </c>
      <c r="AI779" s="124" t="str">
        <f t="shared" si="18"/>
        <v>Jiang, F., 2016</v>
      </c>
      <c r="AJ779" s="160"/>
      <c r="AK779" s="120" t="s">
        <v>827</v>
      </c>
    </row>
    <row r="780" spans="1:37" s="21" customFormat="1" x14ac:dyDescent="0.3">
      <c r="A780" s="62" t="s">
        <v>14</v>
      </c>
      <c r="B780" s="62">
        <v>0.5</v>
      </c>
      <c r="C780" s="120" t="s">
        <v>9</v>
      </c>
      <c r="D780" s="62" t="s">
        <v>9</v>
      </c>
      <c r="E780" s="62" t="s">
        <v>22</v>
      </c>
      <c r="F780" s="62" t="s">
        <v>9</v>
      </c>
      <c r="G780" s="62" t="s">
        <v>9</v>
      </c>
      <c r="H780" s="62" t="s">
        <v>9</v>
      </c>
      <c r="I780" s="62" t="s">
        <v>9</v>
      </c>
      <c r="J780" s="62" t="s">
        <v>74</v>
      </c>
      <c r="K780" s="118" t="s">
        <v>56</v>
      </c>
      <c r="L780" s="62" t="s">
        <v>9</v>
      </c>
      <c r="M780" s="62" t="s">
        <v>199</v>
      </c>
      <c r="N780" s="121">
        <v>8.5</v>
      </c>
      <c r="O780" s="62">
        <v>5</v>
      </c>
      <c r="P780" s="62">
        <v>573</v>
      </c>
      <c r="Q780" s="62" t="s">
        <v>1422</v>
      </c>
      <c r="R780" s="62">
        <v>1</v>
      </c>
      <c r="S780" s="62">
        <v>393</v>
      </c>
      <c r="T780" s="62" t="s">
        <v>29</v>
      </c>
      <c r="U780" s="62" t="s">
        <v>9</v>
      </c>
      <c r="V780" s="62" t="s">
        <v>9</v>
      </c>
      <c r="W780" s="62" t="s">
        <v>9</v>
      </c>
      <c r="X780" s="62" t="s">
        <v>9</v>
      </c>
      <c r="Y780" s="62" t="s">
        <v>9</v>
      </c>
      <c r="Z780" s="62" t="s">
        <v>9</v>
      </c>
      <c r="AA780" s="62">
        <v>57</v>
      </c>
      <c r="AB780" s="62">
        <v>18</v>
      </c>
      <c r="AC780" s="62" t="s">
        <v>626</v>
      </c>
      <c r="AD780" s="62">
        <v>2016</v>
      </c>
      <c r="AE780" s="62" t="s">
        <v>1838</v>
      </c>
      <c r="AF780" s="118" t="s">
        <v>11</v>
      </c>
      <c r="AG780" s="62" t="s">
        <v>598</v>
      </c>
      <c r="AH780" s="62" t="s">
        <v>597</v>
      </c>
      <c r="AI780" s="124" t="str">
        <f t="shared" si="18"/>
        <v>Jiang, F., 2016</v>
      </c>
      <c r="AJ780" s="160"/>
      <c r="AK780" s="120" t="s">
        <v>827</v>
      </c>
    </row>
    <row r="781" spans="1:37" s="21" customFormat="1" x14ac:dyDescent="0.3">
      <c r="A781" s="62" t="s">
        <v>14</v>
      </c>
      <c r="B781" s="62">
        <v>0.1</v>
      </c>
      <c r="C781" s="120" t="s">
        <v>9</v>
      </c>
      <c r="D781" s="62">
        <v>51</v>
      </c>
      <c r="E781" s="62" t="s">
        <v>37</v>
      </c>
      <c r="F781" s="62" t="s">
        <v>1105</v>
      </c>
      <c r="G781" s="62" t="s">
        <v>9</v>
      </c>
      <c r="H781" s="62">
        <f>750+273</f>
        <v>1023</v>
      </c>
      <c r="I781" s="62">
        <v>4</v>
      </c>
      <c r="J781" s="118" t="s">
        <v>303</v>
      </c>
      <c r="K781" s="62" t="s">
        <v>272</v>
      </c>
      <c r="L781" s="62" t="s">
        <v>9</v>
      </c>
      <c r="M781" s="62" t="s">
        <v>199</v>
      </c>
      <c r="N781" s="121">
        <v>6</v>
      </c>
      <c r="O781" s="62">
        <v>2</v>
      </c>
      <c r="P781" s="62">
        <v>573</v>
      </c>
      <c r="Q781" s="62" t="s">
        <v>1422</v>
      </c>
      <c r="R781" s="62">
        <v>2</v>
      </c>
      <c r="S781" s="62">
        <v>523</v>
      </c>
      <c r="T781" s="62" t="s">
        <v>29</v>
      </c>
      <c r="U781" s="62" t="s">
        <v>9</v>
      </c>
      <c r="V781" s="62" t="s">
        <v>9</v>
      </c>
      <c r="W781" s="62" t="s">
        <v>9</v>
      </c>
      <c r="X781" s="62" t="s">
        <v>9</v>
      </c>
      <c r="Y781" s="62" t="s">
        <v>9</v>
      </c>
      <c r="Z781" s="62" t="s">
        <v>9</v>
      </c>
      <c r="AA781" s="62">
        <v>23</v>
      </c>
      <c r="AB781" s="62">
        <v>7</v>
      </c>
      <c r="AC781" s="62" t="s">
        <v>626</v>
      </c>
      <c r="AD781" s="62">
        <v>2016</v>
      </c>
      <c r="AE781" s="62" t="s">
        <v>1838</v>
      </c>
      <c r="AF781" s="118" t="s">
        <v>11</v>
      </c>
      <c r="AG781" s="62" t="s">
        <v>598</v>
      </c>
      <c r="AH781" s="62" t="s">
        <v>597</v>
      </c>
      <c r="AI781" s="124" t="str">
        <f t="shared" si="18"/>
        <v>Jiang, F., 2016</v>
      </c>
      <c r="AJ781" s="160"/>
      <c r="AK781" s="120" t="s">
        <v>841</v>
      </c>
    </row>
    <row r="782" spans="1:37" s="21" customFormat="1" x14ac:dyDescent="0.3">
      <c r="A782" s="62" t="s">
        <v>14</v>
      </c>
      <c r="B782" s="62">
        <v>0.1</v>
      </c>
      <c r="C782" s="120" t="s">
        <v>9</v>
      </c>
      <c r="D782" s="62">
        <v>51</v>
      </c>
      <c r="E782" s="62" t="s">
        <v>37</v>
      </c>
      <c r="F782" s="62" t="s">
        <v>9</v>
      </c>
      <c r="G782" s="62" t="s">
        <v>9</v>
      </c>
      <c r="H782" s="62">
        <f>750+273</f>
        <v>1023</v>
      </c>
      <c r="I782" s="62">
        <v>4</v>
      </c>
      <c r="J782" s="118" t="s">
        <v>303</v>
      </c>
      <c r="K782" s="62" t="s">
        <v>272</v>
      </c>
      <c r="L782" s="62" t="s">
        <v>9</v>
      </c>
      <c r="M782" s="62" t="s">
        <v>199</v>
      </c>
      <c r="N782" s="121">
        <v>6</v>
      </c>
      <c r="O782" s="62">
        <v>2</v>
      </c>
      <c r="P782" s="62">
        <v>573</v>
      </c>
      <c r="Q782" s="62" t="s">
        <v>1422</v>
      </c>
      <c r="R782" s="62">
        <v>2</v>
      </c>
      <c r="S782" s="62">
        <v>723</v>
      </c>
      <c r="T782" s="62" t="s">
        <v>29</v>
      </c>
      <c r="U782" s="62" t="s">
        <v>9</v>
      </c>
      <c r="V782" s="62" t="s">
        <v>9</v>
      </c>
      <c r="W782" s="62" t="s">
        <v>9</v>
      </c>
      <c r="X782" s="62" t="s">
        <v>9</v>
      </c>
      <c r="Y782" s="62" t="s">
        <v>9</v>
      </c>
      <c r="Z782" s="62" t="s">
        <v>9</v>
      </c>
      <c r="AA782" s="62">
        <v>28</v>
      </c>
      <c r="AB782" s="62">
        <v>8</v>
      </c>
      <c r="AC782" s="62" t="s">
        <v>626</v>
      </c>
      <c r="AD782" s="62">
        <v>2016</v>
      </c>
      <c r="AE782" s="62" t="s">
        <v>1838</v>
      </c>
      <c r="AF782" s="118" t="s">
        <v>11</v>
      </c>
      <c r="AG782" s="62" t="s">
        <v>598</v>
      </c>
      <c r="AH782" s="62" t="s">
        <v>597</v>
      </c>
      <c r="AI782" s="124" t="str">
        <f t="shared" si="18"/>
        <v>Jiang, F., 2016</v>
      </c>
      <c r="AJ782" s="160"/>
      <c r="AK782" s="120" t="s">
        <v>841</v>
      </c>
    </row>
    <row r="783" spans="1:37" s="21" customFormat="1" x14ac:dyDescent="0.3">
      <c r="A783" s="62" t="s">
        <v>14</v>
      </c>
      <c r="B783" s="62">
        <v>0.1</v>
      </c>
      <c r="C783" s="120" t="s">
        <v>9</v>
      </c>
      <c r="D783" s="62">
        <v>51</v>
      </c>
      <c r="E783" s="62" t="s">
        <v>37</v>
      </c>
      <c r="F783" s="62" t="s">
        <v>9</v>
      </c>
      <c r="G783" s="62" t="s">
        <v>9</v>
      </c>
      <c r="H783" s="62">
        <f>750+273</f>
        <v>1023</v>
      </c>
      <c r="I783" s="62">
        <v>4</v>
      </c>
      <c r="J783" s="118" t="s">
        <v>303</v>
      </c>
      <c r="K783" s="62" t="s">
        <v>272</v>
      </c>
      <c r="L783" s="62" t="s">
        <v>9</v>
      </c>
      <c r="M783" s="62" t="s">
        <v>199</v>
      </c>
      <c r="N783" s="121">
        <v>6</v>
      </c>
      <c r="O783" s="62">
        <v>2</v>
      </c>
      <c r="P783" s="62">
        <v>573</v>
      </c>
      <c r="Q783" s="62" t="s">
        <v>1422</v>
      </c>
      <c r="R783" s="62">
        <v>2</v>
      </c>
      <c r="S783" s="62">
        <v>873</v>
      </c>
      <c r="T783" s="62" t="s">
        <v>29</v>
      </c>
      <c r="U783" s="62" t="s">
        <v>9</v>
      </c>
      <c r="V783" s="62" t="s">
        <v>9</v>
      </c>
      <c r="W783" s="62" t="s">
        <v>9</v>
      </c>
      <c r="X783" s="62" t="s">
        <v>9</v>
      </c>
      <c r="Y783" s="62" t="s">
        <v>9</v>
      </c>
      <c r="Z783" s="62" t="s">
        <v>9</v>
      </c>
      <c r="AA783" s="62">
        <v>38</v>
      </c>
      <c r="AB783" s="62">
        <v>9</v>
      </c>
      <c r="AC783" s="62" t="s">
        <v>626</v>
      </c>
      <c r="AD783" s="62">
        <v>2016</v>
      </c>
      <c r="AE783" s="62" t="s">
        <v>1838</v>
      </c>
      <c r="AF783" s="118" t="s">
        <v>11</v>
      </c>
      <c r="AG783" s="62" t="s">
        <v>598</v>
      </c>
      <c r="AH783" s="62" t="s">
        <v>597</v>
      </c>
      <c r="AI783" s="124" t="str">
        <f t="shared" si="18"/>
        <v>Jiang, F., 2016</v>
      </c>
      <c r="AJ783" s="160"/>
      <c r="AK783" s="120" t="s">
        <v>841</v>
      </c>
    </row>
    <row r="784" spans="1:37" s="21" customFormat="1" x14ac:dyDescent="0.3">
      <c r="A784" s="62" t="s">
        <v>14</v>
      </c>
      <c r="B784" s="62">
        <v>1</v>
      </c>
      <c r="C784" s="120">
        <v>0.7</v>
      </c>
      <c r="D784" s="62" t="s">
        <v>9</v>
      </c>
      <c r="E784" s="62" t="s">
        <v>22</v>
      </c>
      <c r="F784" s="62" t="s">
        <v>1107</v>
      </c>
      <c r="G784" s="62" t="s">
        <v>9</v>
      </c>
      <c r="H784" s="62">
        <v>773</v>
      </c>
      <c r="I784" s="62">
        <v>12</v>
      </c>
      <c r="J784" s="118" t="s">
        <v>28</v>
      </c>
      <c r="K784" s="62" t="s">
        <v>9</v>
      </c>
      <c r="L784" s="62" t="s">
        <v>9</v>
      </c>
      <c r="M784" s="62" t="s">
        <v>199</v>
      </c>
      <c r="N784" s="121">
        <v>8.5</v>
      </c>
      <c r="O784" s="62">
        <v>4</v>
      </c>
      <c r="P784" s="62">
        <v>623</v>
      </c>
      <c r="Q784" s="62" t="s">
        <v>1422</v>
      </c>
      <c r="R784" s="62">
        <v>2</v>
      </c>
      <c r="S784" s="62">
        <f>350+273</f>
        <v>623</v>
      </c>
      <c r="T784" s="118" t="s">
        <v>17</v>
      </c>
      <c r="U784" s="62">
        <v>52.2</v>
      </c>
      <c r="V784" s="62" t="s">
        <v>9</v>
      </c>
      <c r="W784" s="62">
        <v>21</v>
      </c>
      <c r="X784" s="62" t="s">
        <v>9</v>
      </c>
      <c r="Y784" s="62" t="s">
        <v>9</v>
      </c>
      <c r="Z784" s="62" t="s">
        <v>9</v>
      </c>
      <c r="AA784" s="62" t="s">
        <v>9</v>
      </c>
      <c r="AB784" s="62" t="s">
        <v>9</v>
      </c>
      <c r="AC784" s="62" t="s">
        <v>1106</v>
      </c>
      <c r="AD784" s="62">
        <v>2016</v>
      </c>
      <c r="AE784" s="62" t="s">
        <v>1840</v>
      </c>
      <c r="AF784" s="62" t="s">
        <v>108</v>
      </c>
      <c r="AG784" s="62" t="s">
        <v>601</v>
      </c>
      <c r="AH784" s="62" t="s">
        <v>602</v>
      </c>
      <c r="AI784" s="124" t="str">
        <f t="shared" si="18"/>
        <v>Duarte, D.P., 2016</v>
      </c>
      <c r="AJ784" s="119" t="s">
        <v>1108</v>
      </c>
      <c r="AK784" s="120" t="s">
        <v>827</v>
      </c>
    </row>
    <row r="785" spans="1:37" s="21" customFormat="1" x14ac:dyDescent="0.3">
      <c r="A785" s="62" t="s">
        <v>6</v>
      </c>
      <c r="B785" s="62" t="s">
        <v>9</v>
      </c>
      <c r="C785" s="62">
        <v>4.5</v>
      </c>
      <c r="D785" s="62" t="s">
        <v>9</v>
      </c>
      <c r="E785" s="62" t="s">
        <v>63</v>
      </c>
      <c r="F785" s="62" t="s">
        <v>1003</v>
      </c>
      <c r="G785" s="62" t="s">
        <v>694</v>
      </c>
      <c r="H785" s="62" t="s">
        <v>9</v>
      </c>
      <c r="I785" s="62" t="s">
        <v>9</v>
      </c>
      <c r="J785" s="62" t="s">
        <v>10</v>
      </c>
      <c r="K785" s="118" t="s">
        <v>56</v>
      </c>
      <c r="L785" s="62" t="s">
        <v>9</v>
      </c>
      <c r="M785" s="62" t="s">
        <v>199</v>
      </c>
      <c r="N785" s="62" t="s">
        <v>9</v>
      </c>
      <c r="O785" s="62" t="s">
        <v>9</v>
      </c>
      <c r="P785" s="62" t="s">
        <v>9</v>
      </c>
      <c r="Q785" s="62" t="s">
        <v>1422</v>
      </c>
      <c r="R785" s="62">
        <v>8</v>
      </c>
      <c r="S785" s="62">
        <v>313</v>
      </c>
      <c r="T785" s="62" t="s">
        <v>29</v>
      </c>
      <c r="U785" s="62" t="s">
        <v>9</v>
      </c>
      <c r="V785" s="62" t="s">
        <v>9</v>
      </c>
      <c r="W785" s="62" t="s">
        <v>9</v>
      </c>
      <c r="X785" s="62" t="s">
        <v>9</v>
      </c>
      <c r="Y785" s="62">
        <v>111</v>
      </c>
      <c r="Z785" s="62" t="s">
        <v>9</v>
      </c>
      <c r="AA785" s="62">
        <v>157</v>
      </c>
      <c r="AB785" s="62" t="s">
        <v>9</v>
      </c>
      <c r="AC785" s="62" t="s">
        <v>1352</v>
      </c>
      <c r="AD785" s="62">
        <v>2016</v>
      </c>
      <c r="AE785" s="62" t="s">
        <v>1841</v>
      </c>
      <c r="AF785" s="118" t="s">
        <v>11</v>
      </c>
      <c r="AG785" s="62" t="s">
        <v>695</v>
      </c>
      <c r="AH785" s="62" t="s">
        <v>62</v>
      </c>
      <c r="AI785" s="124" t="str">
        <f t="shared" si="18"/>
        <v>Nie, R., 2016</v>
      </c>
      <c r="AJ785" s="160"/>
      <c r="AK785" s="120"/>
    </row>
    <row r="786" spans="1:37" s="21" customFormat="1" x14ac:dyDescent="0.3">
      <c r="A786" s="62" t="s">
        <v>6</v>
      </c>
      <c r="B786" s="62" t="s">
        <v>9</v>
      </c>
      <c r="C786" s="62">
        <v>4.5999999999999996</v>
      </c>
      <c r="D786" s="62" t="s">
        <v>9</v>
      </c>
      <c r="E786" s="62" t="s">
        <v>63</v>
      </c>
      <c r="F786" s="62" t="s">
        <v>1003</v>
      </c>
      <c r="G786" s="62" t="s">
        <v>9</v>
      </c>
      <c r="H786" s="62" t="s">
        <v>9</v>
      </c>
      <c r="I786" s="62" t="s">
        <v>9</v>
      </c>
      <c r="J786" s="62" t="s">
        <v>10</v>
      </c>
      <c r="K786" s="118" t="s">
        <v>56</v>
      </c>
      <c r="L786" s="62" t="s">
        <v>9</v>
      </c>
      <c r="M786" s="62" t="s">
        <v>199</v>
      </c>
      <c r="N786" s="62" t="s">
        <v>9</v>
      </c>
      <c r="O786" s="62" t="s">
        <v>9</v>
      </c>
      <c r="P786" s="62" t="s">
        <v>9</v>
      </c>
      <c r="Q786" s="62" t="s">
        <v>1422</v>
      </c>
      <c r="R786" s="62">
        <v>8</v>
      </c>
      <c r="S786" s="62">
        <v>313</v>
      </c>
      <c r="T786" s="62" t="s">
        <v>29</v>
      </c>
      <c r="U786" s="62" t="s">
        <v>9</v>
      </c>
      <c r="V786" s="62" t="s">
        <v>9</v>
      </c>
      <c r="W786" s="62" t="s">
        <v>9</v>
      </c>
      <c r="X786" s="62" t="s">
        <v>9</v>
      </c>
      <c r="Y786" s="62">
        <v>134</v>
      </c>
      <c r="Z786" s="62" t="s">
        <v>9</v>
      </c>
      <c r="AA786" s="62">
        <v>165</v>
      </c>
      <c r="AB786" s="62" t="s">
        <v>9</v>
      </c>
      <c r="AC786" s="62" t="s">
        <v>1352</v>
      </c>
      <c r="AD786" s="62">
        <v>2016</v>
      </c>
      <c r="AE786" s="62" t="s">
        <v>1841</v>
      </c>
      <c r="AF786" s="118" t="s">
        <v>11</v>
      </c>
      <c r="AG786" s="62" t="s">
        <v>695</v>
      </c>
      <c r="AH786" s="62" t="s">
        <v>62</v>
      </c>
      <c r="AI786" s="124" t="str">
        <f t="shared" si="18"/>
        <v>Nie, R., 2016</v>
      </c>
      <c r="AJ786" s="160"/>
      <c r="AK786" s="120"/>
    </row>
    <row r="787" spans="1:37" s="22" customFormat="1" x14ac:dyDescent="0.3">
      <c r="A787" s="62" t="s">
        <v>6</v>
      </c>
      <c r="B787" s="62" t="s">
        <v>9</v>
      </c>
      <c r="C787" s="62">
        <v>4.5</v>
      </c>
      <c r="D787" s="62" t="s">
        <v>9</v>
      </c>
      <c r="E787" s="62" t="s">
        <v>63</v>
      </c>
      <c r="F787" s="62" t="s">
        <v>1003</v>
      </c>
      <c r="G787" s="62" t="s">
        <v>696</v>
      </c>
      <c r="H787" s="62" t="s">
        <v>9</v>
      </c>
      <c r="I787" s="62" t="s">
        <v>9</v>
      </c>
      <c r="J787" s="62" t="s">
        <v>10</v>
      </c>
      <c r="K787" s="118" t="s">
        <v>56</v>
      </c>
      <c r="L787" s="62" t="s">
        <v>9</v>
      </c>
      <c r="M787" s="62" t="s">
        <v>199</v>
      </c>
      <c r="N787" s="62" t="s">
        <v>9</v>
      </c>
      <c r="O787" s="62" t="s">
        <v>9</v>
      </c>
      <c r="P787" s="62" t="s">
        <v>9</v>
      </c>
      <c r="Q787" s="62" t="s">
        <v>1422</v>
      </c>
      <c r="R787" s="62">
        <v>8</v>
      </c>
      <c r="S787" s="62">
        <v>313</v>
      </c>
      <c r="T787" s="62" t="s">
        <v>29</v>
      </c>
      <c r="U787" s="62" t="s">
        <v>9</v>
      </c>
      <c r="V787" s="62" t="s">
        <v>9</v>
      </c>
      <c r="W787" s="62" t="s">
        <v>9</v>
      </c>
      <c r="X787" s="62" t="s">
        <v>9</v>
      </c>
      <c r="Y787" s="62">
        <v>32</v>
      </c>
      <c r="Z787" s="62" t="s">
        <v>9</v>
      </c>
      <c r="AA787" s="62">
        <v>51</v>
      </c>
      <c r="AB787" s="62" t="s">
        <v>9</v>
      </c>
      <c r="AC787" s="62" t="s">
        <v>1352</v>
      </c>
      <c r="AD787" s="62">
        <v>2016</v>
      </c>
      <c r="AE787" s="62" t="s">
        <v>1841</v>
      </c>
      <c r="AF787" s="118" t="s">
        <v>11</v>
      </c>
      <c r="AG787" s="62" t="s">
        <v>695</v>
      </c>
      <c r="AH787" s="62" t="s">
        <v>62</v>
      </c>
      <c r="AI787" s="124" t="str">
        <f t="shared" si="18"/>
        <v>Nie, R., 2016</v>
      </c>
      <c r="AJ787" s="160"/>
      <c r="AK787" s="120"/>
    </row>
    <row r="788" spans="1:37" s="22" customFormat="1" x14ac:dyDescent="0.3">
      <c r="A788" s="62" t="s">
        <v>6</v>
      </c>
      <c r="B788" s="62" t="s">
        <v>9</v>
      </c>
      <c r="C788" s="62">
        <v>4.5999999999999996</v>
      </c>
      <c r="D788" s="62" t="s">
        <v>9</v>
      </c>
      <c r="E788" s="62" t="s">
        <v>63</v>
      </c>
      <c r="F788" s="62" t="s">
        <v>1003</v>
      </c>
      <c r="G788" s="62" t="s">
        <v>697</v>
      </c>
      <c r="H788" s="62" t="s">
        <v>9</v>
      </c>
      <c r="I788" s="62" t="s">
        <v>9</v>
      </c>
      <c r="J788" s="62" t="s">
        <v>10</v>
      </c>
      <c r="K788" s="118" t="s">
        <v>56</v>
      </c>
      <c r="L788" s="62" t="s">
        <v>9</v>
      </c>
      <c r="M788" s="62" t="s">
        <v>199</v>
      </c>
      <c r="N788" s="62" t="s">
        <v>9</v>
      </c>
      <c r="O788" s="62" t="s">
        <v>9</v>
      </c>
      <c r="P788" s="62" t="s">
        <v>9</v>
      </c>
      <c r="Q788" s="62" t="s">
        <v>1422</v>
      </c>
      <c r="R788" s="62">
        <v>8</v>
      </c>
      <c r="S788" s="62">
        <v>313</v>
      </c>
      <c r="T788" s="62" t="s">
        <v>29</v>
      </c>
      <c r="U788" s="62" t="s">
        <v>9</v>
      </c>
      <c r="V788" s="62" t="s">
        <v>9</v>
      </c>
      <c r="W788" s="62" t="s">
        <v>9</v>
      </c>
      <c r="X788" s="62" t="s">
        <v>9</v>
      </c>
      <c r="Y788" s="62">
        <v>14</v>
      </c>
      <c r="Z788" s="62" t="s">
        <v>9</v>
      </c>
      <c r="AA788" s="62">
        <v>16</v>
      </c>
      <c r="AB788" s="62" t="s">
        <v>9</v>
      </c>
      <c r="AC788" s="62" t="s">
        <v>1352</v>
      </c>
      <c r="AD788" s="62">
        <v>2016</v>
      </c>
      <c r="AE788" s="62" t="s">
        <v>1841</v>
      </c>
      <c r="AF788" s="118" t="s">
        <v>11</v>
      </c>
      <c r="AG788" s="62" t="s">
        <v>695</v>
      </c>
      <c r="AH788" s="62" t="s">
        <v>62</v>
      </c>
      <c r="AI788" s="124" t="str">
        <f t="shared" si="18"/>
        <v>Nie, R., 2016</v>
      </c>
      <c r="AJ788" s="119" t="s">
        <v>1062</v>
      </c>
      <c r="AK788" s="120"/>
    </row>
    <row r="789" spans="1:37" s="22" customFormat="1" x14ac:dyDescent="0.3">
      <c r="A789" s="62" t="s">
        <v>14</v>
      </c>
      <c r="B789" s="62">
        <v>0.5</v>
      </c>
      <c r="C789" s="46">
        <v>2.5499999999999998</v>
      </c>
      <c r="D789" s="62">
        <v>950</v>
      </c>
      <c r="E789" s="62" t="s">
        <v>63</v>
      </c>
      <c r="F789" s="62" t="s">
        <v>1002</v>
      </c>
      <c r="G789" s="62" t="s">
        <v>8</v>
      </c>
      <c r="H789" s="62" t="s">
        <v>9</v>
      </c>
      <c r="I789" s="62" t="s">
        <v>9</v>
      </c>
      <c r="J789" s="62" t="s">
        <v>10</v>
      </c>
      <c r="K789" s="46" t="s">
        <v>1449</v>
      </c>
      <c r="L789" s="62" t="s">
        <v>9</v>
      </c>
      <c r="M789" s="62" t="s">
        <v>199</v>
      </c>
      <c r="N789" s="62" t="s">
        <v>9</v>
      </c>
      <c r="O789" s="62">
        <v>3</v>
      </c>
      <c r="P789" s="62">
        <v>573</v>
      </c>
      <c r="Q789" s="62" t="s">
        <v>1422</v>
      </c>
      <c r="R789" s="62">
        <v>1.5</v>
      </c>
      <c r="S789" s="62">
        <v>423</v>
      </c>
      <c r="T789" s="62" t="s">
        <v>17</v>
      </c>
      <c r="U789" s="62">
        <v>32</v>
      </c>
      <c r="V789" s="62" t="s">
        <v>9</v>
      </c>
      <c r="W789" s="62" t="s">
        <v>9</v>
      </c>
      <c r="X789" s="62" t="s">
        <v>9</v>
      </c>
      <c r="Y789" s="62" t="s">
        <v>9</v>
      </c>
      <c r="Z789" s="62" t="s">
        <v>9</v>
      </c>
      <c r="AA789" s="62" t="s">
        <v>9</v>
      </c>
      <c r="AB789" s="62" t="s">
        <v>9</v>
      </c>
      <c r="AC789" s="62" t="s">
        <v>698</v>
      </c>
      <c r="AD789" s="62">
        <v>2016</v>
      </c>
      <c r="AE789" s="62" t="s">
        <v>510</v>
      </c>
      <c r="AF789" s="62" t="s">
        <v>119</v>
      </c>
      <c r="AG789" s="62" t="s">
        <v>699</v>
      </c>
      <c r="AH789" s="62" t="s">
        <v>62</v>
      </c>
      <c r="AI789" s="124" t="str">
        <f t="shared" si="18"/>
        <v>Diaz, E., 2016</v>
      </c>
      <c r="AJ789" s="160"/>
      <c r="AK789" s="120"/>
    </row>
    <row r="790" spans="1:37" s="22" customFormat="1" x14ac:dyDescent="0.3">
      <c r="A790" s="62" t="s">
        <v>14</v>
      </c>
      <c r="B790" s="62">
        <v>0.5</v>
      </c>
      <c r="C790" s="46">
        <v>0.86</v>
      </c>
      <c r="D790" s="62">
        <v>950</v>
      </c>
      <c r="E790" s="62" t="s">
        <v>63</v>
      </c>
      <c r="F790" s="62" t="s">
        <v>1002</v>
      </c>
      <c r="G790" s="62" t="s">
        <v>276</v>
      </c>
      <c r="H790" s="62" t="s">
        <v>9</v>
      </c>
      <c r="I790" s="62" t="s">
        <v>9</v>
      </c>
      <c r="J790" s="62" t="s">
        <v>10</v>
      </c>
      <c r="K790" s="46" t="s">
        <v>1449</v>
      </c>
      <c r="L790" s="62" t="s">
        <v>9</v>
      </c>
      <c r="M790" s="62" t="s">
        <v>199</v>
      </c>
      <c r="N790" s="62" t="s">
        <v>9</v>
      </c>
      <c r="O790" s="62">
        <v>3</v>
      </c>
      <c r="P790" s="62">
        <v>573</v>
      </c>
      <c r="Q790" s="62" t="s">
        <v>1422</v>
      </c>
      <c r="R790" s="62">
        <v>1.5</v>
      </c>
      <c r="S790" s="62">
        <v>423</v>
      </c>
      <c r="T790" s="62" t="s">
        <v>17</v>
      </c>
      <c r="U790" s="62">
        <v>38</v>
      </c>
      <c r="V790" s="62" t="s">
        <v>9</v>
      </c>
      <c r="W790" s="62" t="s">
        <v>9</v>
      </c>
      <c r="X790" s="62" t="s">
        <v>9</v>
      </c>
      <c r="Y790" s="62" t="s">
        <v>9</v>
      </c>
      <c r="Z790" s="62" t="s">
        <v>9</v>
      </c>
      <c r="AA790" s="62" t="s">
        <v>9</v>
      </c>
      <c r="AB790" s="62" t="s">
        <v>9</v>
      </c>
      <c r="AC790" s="62" t="s">
        <v>698</v>
      </c>
      <c r="AD790" s="62">
        <v>2016</v>
      </c>
      <c r="AE790" s="62" t="s">
        <v>510</v>
      </c>
      <c r="AF790" s="62" t="s">
        <v>119</v>
      </c>
      <c r="AG790" s="62" t="s">
        <v>699</v>
      </c>
      <c r="AH790" s="62" t="s">
        <v>62</v>
      </c>
      <c r="AI790" s="124" t="str">
        <f t="shared" si="18"/>
        <v>Diaz, E., 2016</v>
      </c>
      <c r="AJ790" s="160"/>
      <c r="AK790" s="120"/>
    </row>
    <row r="791" spans="1:37" s="22" customFormat="1" x14ac:dyDescent="0.3">
      <c r="A791" s="62" t="s">
        <v>14</v>
      </c>
      <c r="B791" s="62">
        <v>5</v>
      </c>
      <c r="C791" s="62">
        <v>4.68</v>
      </c>
      <c r="D791" s="62" t="s">
        <v>9</v>
      </c>
      <c r="E791" s="62" t="s">
        <v>94</v>
      </c>
      <c r="F791" s="62" t="s">
        <v>9</v>
      </c>
      <c r="G791" s="62" t="s">
        <v>9</v>
      </c>
      <c r="H791" s="62" t="s">
        <v>9</v>
      </c>
      <c r="I791" s="62" t="s">
        <v>9</v>
      </c>
      <c r="J791" s="62" t="s">
        <v>10</v>
      </c>
      <c r="K791" s="46" t="s">
        <v>16</v>
      </c>
      <c r="L791" s="62" t="s">
        <v>9</v>
      </c>
      <c r="M791" s="62" t="s">
        <v>199</v>
      </c>
      <c r="N791" s="121">
        <v>8.9</v>
      </c>
      <c r="O791" s="62" t="s">
        <v>9</v>
      </c>
      <c r="P791" s="62">
        <v>773</v>
      </c>
      <c r="Q791" s="62" t="s">
        <v>8</v>
      </c>
      <c r="R791" s="62" t="s">
        <v>8</v>
      </c>
      <c r="S791" s="62" t="s">
        <v>8</v>
      </c>
      <c r="T791" s="62" t="s">
        <v>29</v>
      </c>
      <c r="U791" s="62" t="s">
        <v>9</v>
      </c>
      <c r="V791" s="62" t="s">
        <v>9</v>
      </c>
      <c r="W791" s="62" t="s">
        <v>9</v>
      </c>
      <c r="X791" s="62" t="s">
        <v>9</v>
      </c>
      <c r="Y791" s="62" t="s">
        <v>9</v>
      </c>
      <c r="Z791" s="62" t="s">
        <v>9</v>
      </c>
      <c r="AA791" s="62">
        <v>113</v>
      </c>
      <c r="AB791" s="62">
        <v>40</v>
      </c>
      <c r="AC791" s="62" t="s">
        <v>1351</v>
      </c>
      <c r="AD791" s="62">
        <v>2016</v>
      </c>
      <c r="AE791" s="62" t="s">
        <v>1842</v>
      </c>
      <c r="AF791" s="62" t="s">
        <v>49</v>
      </c>
      <c r="AG791" s="62" t="s">
        <v>700</v>
      </c>
      <c r="AH791" s="62" t="s">
        <v>179</v>
      </c>
      <c r="AI791" s="124" t="str">
        <f t="shared" si="18"/>
        <v>Bahruji, H., 2016</v>
      </c>
      <c r="AJ791" s="160"/>
      <c r="AK791" s="120" t="s">
        <v>840</v>
      </c>
    </row>
    <row r="792" spans="1:37" s="22" customFormat="1" x14ac:dyDescent="0.3">
      <c r="A792" s="62" t="s">
        <v>14</v>
      </c>
      <c r="B792" s="62">
        <v>5</v>
      </c>
      <c r="C792" s="62">
        <v>4.66</v>
      </c>
      <c r="D792" s="62" t="s">
        <v>9</v>
      </c>
      <c r="E792" s="62" t="s">
        <v>94</v>
      </c>
      <c r="F792" s="62" t="s">
        <v>9</v>
      </c>
      <c r="G792" s="62" t="s">
        <v>9</v>
      </c>
      <c r="H792" s="62" t="s">
        <v>9</v>
      </c>
      <c r="I792" s="62" t="s">
        <v>9</v>
      </c>
      <c r="J792" s="62" t="s">
        <v>10</v>
      </c>
      <c r="K792" s="46" t="s">
        <v>16</v>
      </c>
      <c r="L792" s="62" t="s">
        <v>9</v>
      </c>
      <c r="M792" s="62" t="s">
        <v>199</v>
      </c>
      <c r="N792" s="121">
        <v>8.9</v>
      </c>
      <c r="O792" s="62" t="s">
        <v>9</v>
      </c>
      <c r="P792" s="62">
        <v>773</v>
      </c>
      <c r="Q792" s="62" t="s">
        <v>1422</v>
      </c>
      <c r="R792" s="62">
        <v>3</v>
      </c>
      <c r="S792" s="62">
        <v>673</v>
      </c>
      <c r="T792" s="62" t="s">
        <v>29</v>
      </c>
      <c r="U792" s="62" t="s">
        <v>9</v>
      </c>
      <c r="V792" s="62" t="s">
        <v>9</v>
      </c>
      <c r="W792" s="62" t="s">
        <v>9</v>
      </c>
      <c r="X792" s="62" t="s">
        <v>9</v>
      </c>
      <c r="Y792" s="62" t="s">
        <v>9</v>
      </c>
      <c r="Z792" s="62" t="s">
        <v>9</v>
      </c>
      <c r="AA792" s="62">
        <v>104</v>
      </c>
      <c r="AB792" s="62">
        <v>40</v>
      </c>
      <c r="AC792" s="62" t="s">
        <v>1351</v>
      </c>
      <c r="AD792" s="62">
        <v>2016</v>
      </c>
      <c r="AE792" s="62" t="s">
        <v>1842</v>
      </c>
      <c r="AF792" s="62" t="s">
        <v>49</v>
      </c>
      <c r="AG792" s="62" t="s">
        <v>700</v>
      </c>
      <c r="AH792" s="62" t="s">
        <v>179</v>
      </c>
      <c r="AI792" s="124" t="str">
        <f t="shared" si="18"/>
        <v>Bahruji, H., 2016</v>
      </c>
      <c r="AJ792" s="160"/>
      <c r="AK792" s="120" t="s">
        <v>840</v>
      </c>
    </row>
    <row r="793" spans="1:37" s="22" customFormat="1" x14ac:dyDescent="0.3">
      <c r="A793" s="62" t="s">
        <v>14</v>
      </c>
      <c r="B793" s="62">
        <v>5</v>
      </c>
      <c r="C793" s="62" t="s">
        <v>9</v>
      </c>
      <c r="D793" s="62" t="s">
        <v>9</v>
      </c>
      <c r="E793" s="62" t="s">
        <v>94</v>
      </c>
      <c r="F793" s="62" t="s">
        <v>9</v>
      </c>
      <c r="G793" s="62" t="s">
        <v>9</v>
      </c>
      <c r="H793" s="62" t="s">
        <v>9</v>
      </c>
      <c r="I793" s="62" t="s">
        <v>9</v>
      </c>
      <c r="J793" s="62" t="s">
        <v>10</v>
      </c>
      <c r="K793" s="46" t="s">
        <v>16</v>
      </c>
      <c r="L793" s="62" t="s">
        <v>9</v>
      </c>
      <c r="M793" s="62" t="s">
        <v>199</v>
      </c>
      <c r="N793" s="121">
        <v>8.9</v>
      </c>
      <c r="O793" s="62" t="s">
        <v>9</v>
      </c>
      <c r="P793" s="62" t="s">
        <v>9</v>
      </c>
      <c r="Q793" s="62" t="s">
        <v>8</v>
      </c>
      <c r="R793" s="62" t="s">
        <v>8</v>
      </c>
      <c r="S793" s="62" t="s">
        <v>8</v>
      </c>
      <c r="T793" s="62" t="s">
        <v>29</v>
      </c>
      <c r="U793" s="62" t="s">
        <v>9</v>
      </c>
      <c r="V793" s="62" t="s">
        <v>9</v>
      </c>
      <c r="W793" s="62" t="s">
        <v>9</v>
      </c>
      <c r="X793" s="62" t="s">
        <v>9</v>
      </c>
      <c r="Y793" s="62" t="s">
        <v>9</v>
      </c>
      <c r="Z793" s="62" t="s">
        <v>9</v>
      </c>
      <c r="AA793" s="62">
        <v>14</v>
      </c>
      <c r="AB793" s="62" t="s">
        <v>9</v>
      </c>
      <c r="AC793" s="62" t="s">
        <v>1351</v>
      </c>
      <c r="AD793" s="62">
        <v>2016</v>
      </c>
      <c r="AE793" s="62" t="s">
        <v>1842</v>
      </c>
      <c r="AF793" s="62" t="s">
        <v>49</v>
      </c>
      <c r="AG793" s="62" t="s">
        <v>700</v>
      </c>
      <c r="AH793" s="62" t="s">
        <v>179</v>
      </c>
      <c r="AI793" s="124" t="str">
        <f t="shared" si="18"/>
        <v>Bahruji, H., 2016</v>
      </c>
      <c r="AJ793" s="119" t="s">
        <v>701</v>
      </c>
      <c r="AK793" s="120" t="s">
        <v>840</v>
      </c>
    </row>
    <row r="794" spans="1:37" s="22" customFormat="1" x14ac:dyDescent="0.3">
      <c r="A794" s="62" t="s">
        <v>14</v>
      </c>
      <c r="B794" s="62">
        <v>5</v>
      </c>
      <c r="C794" s="62" t="s">
        <v>9</v>
      </c>
      <c r="D794" s="62" t="s">
        <v>9</v>
      </c>
      <c r="E794" s="62" t="s">
        <v>94</v>
      </c>
      <c r="F794" s="62" t="s">
        <v>9</v>
      </c>
      <c r="G794" s="62" t="s">
        <v>9</v>
      </c>
      <c r="H794" s="62" t="s">
        <v>9</v>
      </c>
      <c r="I794" s="62" t="s">
        <v>9</v>
      </c>
      <c r="J794" s="62" t="s">
        <v>10</v>
      </c>
      <c r="K794" s="46" t="s">
        <v>16</v>
      </c>
      <c r="L794" s="62" t="s">
        <v>9</v>
      </c>
      <c r="M794" s="62" t="s">
        <v>199</v>
      </c>
      <c r="N794" s="121">
        <v>8.9</v>
      </c>
      <c r="O794" s="62" t="s">
        <v>9</v>
      </c>
      <c r="P794" s="62" t="s">
        <v>9</v>
      </c>
      <c r="Q794" s="62" t="s">
        <v>1422</v>
      </c>
      <c r="R794" s="62">
        <v>3</v>
      </c>
      <c r="S794" s="62">
        <v>423</v>
      </c>
      <c r="T794" s="62" t="s">
        <v>29</v>
      </c>
      <c r="U794" s="62" t="s">
        <v>9</v>
      </c>
      <c r="V794" s="62" t="s">
        <v>9</v>
      </c>
      <c r="W794" s="62" t="s">
        <v>9</v>
      </c>
      <c r="X794" s="62" t="s">
        <v>9</v>
      </c>
      <c r="Y794" s="62" t="s">
        <v>9</v>
      </c>
      <c r="Z794" s="62" t="s">
        <v>9</v>
      </c>
      <c r="AA794" s="62">
        <v>32</v>
      </c>
      <c r="AB794" s="62" t="s">
        <v>9</v>
      </c>
      <c r="AC794" s="62" t="s">
        <v>1351</v>
      </c>
      <c r="AD794" s="62">
        <v>2016</v>
      </c>
      <c r="AE794" s="62" t="s">
        <v>1842</v>
      </c>
      <c r="AF794" s="62" t="s">
        <v>49</v>
      </c>
      <c r="AG794" s="62" t="s">
        <v>700</v>
      </c>
      <c r="AH794" s="62" t="s">
        <v>179</v>
      </c>
      <c r="AI794" s="124" t="str">
        <f t="shared" si="18"/>
        <v>Bahruji, H., 2016</v>
      </c>
      <c r="AJ794" s="119" t="s">
        <v>701</v>
      </c>
      <c r="AK794" s="120" t="s">
        <v>840</v>
      </c>
    </row>
    <row r="795" spans="1:37" s="22" customFormat="1" x14ac:dyDescent="0.3">
      <c r="A795" s="62" t="s">
        <v>14</v>
      </c>
      <c r="B795" s="62">
        <v>5</v>
      </c>
      <c r="C795" s="62" t="s">
        <v>9</v>
      </c>
      <c r="D795" s="62" t="s">
        <v>9</v>
      </c>
      <c r="E795" s="62" t="s">
        <v>94</v>
      </c>
      <c r="F795" s="62" t="s">
        <v>9</v>
      </c>
      <c r="G795" s="62" t="s">
        <v>9</v>
      </c>
      <c r="H795" s="62" t="s">
        <v>9</v>
      </c>
      <c r="I795" s="62" t="s">
        <v>9</v>
      </c>
      <c r="J795" s="62" t="s">
        <v>10</v>
      </c>
      <c r="K795" s="46" t="s">
        <v>16</v>
      </c>
      <c r="L795" s="62" t="s">
        <v>9</v>
      </c>
      <c r="M795" s="62" t="s">
        <v>199</v>
      </c>
      <c r="N795" s="121">
        <v>8.9</v>
      </c>
      <c r="O795" s="62" t="s">
        <v>9</v>
      </c>
      <c r="P795" s="62" t="s">
        <v>9</v>
      </c>
      <c r="Q795" s="62" t="s">
        <v>1422</v>
      </c>
      <c r="R795" s="62">
        <v>3</v>
      </c>
      <c r="S795" s="62">
        <v>523</v>
      </c>
      <c r="T795" s="62" t="s">
        <v>29</v>
      </c>
      <c r="U795" s="62" t="s">
        <v>9</v>
      </c>
      <c r="V795" s="62" t="s">
        <v>9</v>
      </c>
      <c r="W795" s="62" t="s">
        <v>9</v>
      </c>
      <c r="X795" s="62" t="s">
        <v>9</v>
      </c>
      <c r="Y795" s="62" t="s">
        <v>9</v>
      </c>
      <c r="Z795" s="62" t="s">
        <v>9</v>
      </c>
      <c r="AA795" s="62">
        <v>63</v>
      </c>
      <c r="AB795" s="62" t="s">
        <v>9</v>
      </c>
      <c r="AC795" s="62" t="s">
        <v>1351</v>
      </c>
      <c r="AD795" s="62">
        <v>2016</v>
      </c>
      <c r="AE795" s="62" t="s">
        <v>1842</v>
      </c>
      <c r="AF795" s="62" t="s">
        <v>49</v>
      </c>
      <c r="AG795" s="62" t="s">
        <v>700</v>
      </c>
      <c r="AH795" s="62" t="s">
        <v>179</v>
      </c>
      <c r="AI795" s="124" t="str">
        <f t="shared" si="18"/>
        <v>Bahruji, H., 2016</v>
      </c>
      <c r="AJ795" s="119" t="s">
        <v>701</v>
      </c>
      <c r="AK795" s="120" t="s">
        <v>840</v>
      </c>
    </row>
    <row r="796" spans="1:37" s="22" customFormat="1" x14ac:dyDescent="0.3">
      <c r="A796" s="62" t="s">
        <v>14</v>
      </c>
      <c r="B796" s="62">
        <v>5</v>
      </c>
      <c r="C796" s="62" t="s">
        <v>9</v>
      </c>
      <c r="D796" s="62" t="s">
        <v>9</v>
      </c>
      <c r="E796" s="62" t="s">
        <v>94</v>
      </c>
      <c r="F796" s="62" t="s">
        <v>9</v>
      </c>
      <c r="G796" s="62" t="s">
        <v>9</v>
      </c>
      <c r="H796" s="62" t="s">
        <v>9</v>
      </c>
      <c r="I796" s="62" t="s">
        <v>9</v>
      </c>
      <c r="J796" s="62" t="s">
        <v>10</v>
      </c>
      <c r="K796" s="46" t="s">
        <v>16</v>
      </c>
      <c r="L796" s="62" t="s">
        <v>9</v>
      </c>
      <c r="M796" s="62" t="s">
        <v>199</v>
      </c>
      <c r="N796" s="121">
        <v>8.9</v>
      </c>
      <c r="O796" s="62" t="s">
        <v>9</v>
      </c>
      <c r="P796" s="62" t="s">
        <v>9</v>
      </c>
      <c r="Q796" s="62" t="s">
        <v>1422</v>
      </c>
      <c r="R796" s="62">
        <v>3</v>
      </c>
      <c r="S796" s="62">
        <v>673</v>
      </c>
      <c r="T796" s="62" t="s">
        <v>29</v>
      </c>
      <c r="U796" s="62" t="s">
        <v>9</v>
      </c>
      <c r="V796" s="62" t="s">
        <v>9</v>
      </c>
      <c r="W796" s="62" t="s">
        <v>9</v>
      </c>
      <c r="X796" s="62" t="s">
        <v>9</v>
      </c>
      <c r="Y796" s="62" t="s">
        <v>9</v>
      </c>
      <c r="Z796" s="62" t="s">
        <v>9</v>
      </c>
      <c r="AA796" s="62">
        <v>88</v>
      </c>
      <c r="AB796" s="62" t="s">
        <v>9</v>
      </c>
      <c r="AC796" s="62" t="s">
        <v>1351</v>
      </c>
      <c r="AD796" s="62">
        <v>2016</v>
      </c>
      <c r="AE796" s="62" t="s">
        <v>1842</v>
      </c>
      <c r="AF796" s="62" t="s">
        <v>49</v>
      </c>
      <c r="AG796" s="62" t="s">
        <v>700</v>
      </c>
      <c r="AH796" s="62" t="s">
        <v>179</v>
      </c>
      <c r="AI796" s="124" t="str">
        <f t="shared" si="18"/>
        <v>Bahruji, H., 2016</v>
      </c>
      <c r="AJ796" s="119" t="s">
        <v>701</v>
      </c>
      <c r="AK796" s="120" t="s">
        <v>840</v>
      </c>
    </row>
    <row r="797" spans="1:37" s="22" customFormat="1" x14ac:dyDescent="0.3">
      <c r="A797" s="62" t="s">
        <v>14</v>
      </c>
      <c r="B797" s="62">
        <v>5</v>
      </c>
      <c r="C797" s="62" t="s">
        <v>9</v>
      </c>
      <c r="D797" s="62" t="s">
        <v>9</v>
      </c>
      <c r="E797" s="62" t="s">
        <v>94</v>
      </c>
      <c r="F797" s="62" t="s">
        <v>9</v>
      </c>
      <c r="G797" s="62" t="s">
        <v>9</v>
      </c>
      <c r="H797" s="62" t="s">
        <v>9</v>
      </c>
      <c r="I797" s="62" t="s">
        <v>9</v>
      </c>
      <c r="J797" s="62" t="s">
        <v>10</v>
      </c>
      <c r="K797" s="46" t="s">
        <v>16</v>
      </c>
      <c r="L797" s="62" t="s">
        <v>9</v>
      </c>
      <c r="M797" s="62" t="s">
        <v>199</v>
      </c>
      <c r="N797" s="121">
        <v>8.9</v>
      </c>
      <c r="O797" s="62" t="s">
        <v>9</v>
      </c>
      <c r="P797" s="62" t="s">
        <v>9</v>
      </c>
      <c r="Q797" s="62" t="s">
        <v>1422</v>
      </c>
      <c r="R797" s="62">
        <v>3</v>
      </c>
      <c r="S797" s="62">
        <v>823</v>
      </c>
      <c r="T797" s="62" t="s">
        <v>29</v>
      </c>
      <c r="U797" s="62" t="s">
        <v>9</v>
      </c>
      <c r="V797" s="62" t="s">
        <v>9</v>
      </c>
      <c r="W797" s="62" t="s">
        <v>9</v>
      </c>
      <c r="X797" s="62" t="s">
        <v>9</v>
      </c>
      <c r="Y797" s="62" t="s">
        <v>9</v>
      </c>
      <c r="Z797" s="62" t="s">
        <v>9</v>
      </c>
      <c r="AA797" s="62">
        <v>93</v>
      </c>
      <c r="AB797" s="62" t="s">
        <v>9</v>
      </c>
      <c r="AC797" s="62" t="s">
        <v>1351</v>
      </c>
      <c r="AD797" s="62">
        <v>2016</v>
      </c>
      <c r="AE797" s="62" t="s">
        <v>1842</v>
      </c>
      <c r="AF797" s="62" t="s">
        <v>49</v>
      </c>
      <c r="AG797" s="62" t="s">
        <v>700</v>
      </c>
      <c r="AH797" s="62" t="s">
        <v>179</v>
      </c>
      <c r="AI797" s="124" t="str">
        <f t="shared" si="18"/>
        <v>Bahruji, H., 2016</v>
      </c>
      <c r="AJ797" s="119" t="s">
        <v>701</v>
      </c>
      <c r="AK797" s="120" t="s">
        <v>840</v>
      </c>
    </row>
    <row r="798" spans="1:37" s="22" customFormat="1" x14ac:dyDescent="0.3">
      <c r="A798" s="62" t="s">
        <v>14</v>
      </c>
      <c r="B798" s="62">
        <v>5</v>
      </c>
      <c r="C798" s="62" t="s">
        <v>9</v>
      </c>
      <c r="D798" s="62" t="s">
        <v>9</v>
      </c>
      <c r="E798" s="62" t="s">
        <v>94</v>
      </c>
      <c r="F798" s="62" t="s">
        <v>9</v>
      </c>
      <c r="G798" s="62" t="s">
        <v>9</v>
      </c>
      <c r="H798" s="62" t="s">
        <v>9</v>
      </c>
      <c r="I798" s="62" t="s">
        <v>9</v>
      </c>
      <c r="J798" s="62" t="s">
        <v>10</v>
      </c>
      <c r="K798" s="46" t="s">
        <v>16</v>
      </c>
      <c r="L798" s="62" t="s">
        <v>9</v>
      </c>
      <c r="M798" s="62" t="s">
        <v>199</v>
      </c>
      <c r="N798" s="121">
        <v>8.9</v>
      </c>
      <c r="O798" s="62" t="s">
        <v>9</v>
      </c>
      <c r="P798" s="62" t="s">
        <v>9</v>
      </c>
      <c r="Q798" s="62" t="s">
        <v>1422</v>
      </c>
      <c r="R798" s="62">
        <v>3</v>
      </c>
      <c r="S798" s="62">
        <v>973</v>
      </c>
      <c r="T798" s="62" t="s">
        <v>29</v>
      </c>
      <c r="U798" s="62" t="s">
        <v>9</v>
      </c>
      <c r="V798" s="62" t="s">
        <v>9</v>
      </c>
      <c r="W798" s="62" t="s">
        <v>9</v>
      </c>
      <c r="X798" s="62" t="s">
        <v>9</v>
      </c>
      <c r="Y798" s="62" t="s">
        <v>9</v>
      </c>
      <c r="Z798" s="62" t="s">
        <v>9</v>
      </c>
      <c r="AA798" s="62">
        <v>283</v>
      </c>
      <c r="AB798" s="62" t="s">
        <v>9</v>
      </c>
      <c r="AC798" s="62" t="s">
        <v>1351</v>
      </c>
      <c r="AD798" s="62">
        <v>2016</v>
      </c>
      <c r="AE798" s="62" t="s">
        <v>1842</v>
      </c>
      <c r="AF798" s="62" t="s">
        <v>49</v>
      </c>
      <c r="AG798" s="62" t="s">
        <v>700</v>
      </c>
      <c r="AH798" s="62" t="s">
        <v>179</v>
      </c>
      <c r="AI798" s="124" t="str">
        <f t="shared" si="18"/>
        <v>Bahruji, H., 2016</v>
      </c>
      <c r="AJ798" s="119" t="s">
        <v>701</v>
      </c>
      <c r="AK798" s="120" t="s">
        <v>840</v>
      </c>
    </row>
    <row r="799" spans="1:37" s="22" customFormat="1" x14ac:dyDescent="0.3">
      <c r="A799" s="46" t="s">
        <v>1996</v>
      </c>
      <c r="B799" s="62">
        <v>5</v>
      </c>
      <c r="C799" s="62">
        <v>5.6</v>
      </c>
      <c r="D799" s="62" t="s">
        <v>9</v>
      </c>
      <c r="E799" s="62" t="s">
        <v>94</v>
      </c>
      <c r="F799" s="62" t="s">
        <v>9</v>
      </c>
      <c r="G799" s="62" t="s">
        <v>702</v>
      </c>
      <c r="H799" s="62" t="s">
        <v>9</v>
      </c>
      <c r="I799" s="62" t="s">
        <v>9</v>
      </c>
      <c r="J799" s="62" t="s">
        <v>10</v>
      </c>
      <c r="K799" s="118" t="s">
        <v>56</v>
      </c>
      <c r="L799" s="62" t="s">
        <v>9</v>
      </c>
      <c r="M799" s="62" t="s">
        <v>199</v>
      </c>
      <c r="N799" s="121">
        <v>8.9</v>
      </c>
      <c r="O799" s="62" t="s">
        <v>9</v>
      </c>
      <c r="P799" s="62" t="s">
        <v>9</v>
      </c>
      <c r="Q799" s="62" t="s">
        <v>8</v>
      </c>
      <c r="R799" s="62" t="s">
        <v>8</v>
      </c>
      <c r="S799" s="62" t="s">
        <v>8</v>
      </c>
      <c r="T799" s="62" t="s">
        <v>29</v>
      </c>
      <c r="U799" s="62" t="s">
        <v>9</v>
      </c>
      <c r="V799" s="62" t="s">
        <v>9</v>
      </c>
      <c r="W799" s="62" t="s">
        <v>9</v>
      </c>
      <c r="X799" s="62" t="s">
        <v>9</v>
      </c>
      <c r="Y799" s="62" t="s">
        <v>9</v>
      </c>
      <c r="Z799" s="62" t="s">
        <v>9</v>
      </c>
      <c r="AA799" s="62">
        <v>31</v>
      </c>
      <c r="AB799" s="62" t="s">
        <v>9</v>
      </c>
      <c r="AC799" s="62" t="s">
        <v>1351</v>
      </c>
      <c r="AD799" s="62">
        <v>2016</v>
      </c>
      <c r="AE799" s="62" t="s">
        <v>1842</v>
      </c>
      <c r="AF799" s="62" t="s">
        <v>49</v>
      </c>
      <c r="AG799" s="62" t="s">
        <v>700</v>
      </c>
      <c r="AH799" s="62" t="s">
        <v>179</v>
      </c>
      <c r="AI799" s="124" t="str">
        <f t="shared" si="18"/>
        <v>Bahruji, H., 2016</v>
      </c>
      <c r="AJ799" s="119" t="s">
        <v>703</v>
      </c>
      <c r="AK799" s="120" t="s">
        <v>840</v>
      </c>
    </row>
    <row r="800" spans="1:37" s="22" customFormat="1" x14ac:dyDescent="0.3">
      <c r="A800" s="46" t="s">
        <v>1996</v>
      </c>
      <c r="B800" s="62">
        <v>5</v>
      </c>
      <c r="C800" s="62">
        <v>5.6</v>
      </c>
      <c r="D800" s="62" t="s">
        <v>9</v>
      </c>
      <c r="E800" s="62" t="s">
        <v>94</v>
      </c>
      <c r="F800" s="62" t="s">
        <v>9</v>
      </c>
      <c r="G800" s="62" t="s">
        <v>702</v>
      </c>
      <c r="H800" s="62" t="s">
        <v>9</v>
      </c>
      <c r="I800" s="62" t="s">
        <v>9</v>
      </c>
      <c r="J800" s="62" t="s">
        <v>10</v>
      </c>
      <c r="K800" s="118" t="s">
        <v>56</v>
      </c>
      <c r="L800" s="62" t="s">
        <v>9</v>
      </c>
      <c r="M800" s="62" t="s">
        <v>199</v>
      </c>
      <c r="N800" s="121">
        <v>8.9</v>
      </c>
      <c r="O800" s="62" t="s">
        <v>9</v>
      </c>
      <c r="P800" s="62" t="s">
        <v>9</v>
      </c>
      <c r="Q800" s="62" t="s">
        <v>1422</v>
      </c>
      <c r="R800" s="62">
        <v>3</v>
      </c>
      <c r="S800" s="62">
        <v>423</v>
      </c>
      <c r="T800" s="62" t="s">
        <v>29</v>
      </c>
      <c r="U800" s="62" t="s">
        <v>9</v>
      </c>
      <c r="V800" s="62" t="s">
        <v>9</v>
      </c>
      <c r="W800" s="62" t="s">
        <v>9</v>
      </c>
      <c r="X800" s="62" t="s">
        <v>9</v>
      </c>
      <c r="Y800" s="62" t="s">
        <v>9</v>
      </c>
      <c r="Z800" s="62" t="s">
        <v>9</v>
      </c>
      <c r="AA800" s="62">
        <v>28</v>
      </c>
      <c r="AB800" s="62" t="s">
        <v>9</v>
      </c>
      <c r="AC800" s="62" t="s">
        <v>1351</v>
      </c>
      <c r="AD800" s="62">
        <v>2016</v>
      </c>
      <c r="AE800" s="62" t="s">
        <v>1842</v>
      </c>
      <c r="AF800" s="62" t="s">
        <v>49</v>
      </c>
      <c r="AG800" s="62" t="s">
        <v>700</v>
      </c>
      <c r="AH800" s="62" t="s">
        <v>179</v>
      </c>
      <c r="AI800" s="124" t="str">
        <f t="shared" si="18"/>
        <v>Bahruji, H., 2016</v>
      </c>
      <c r="AJ800" s="119" t="s">
        <v>703</v>
      </c>
      <c r="AK800" s="120" t="s">
        <v>840</v>
      </c>
    </row>
    <row r="801" spans="1:38" s="22" customFormat="1" x14ac:dyDescent="0.3">
      <c r="A801" s="46" t="s">
        <v>1996</v>
      </c>
      <c r="B801" s="62">
        <v>5</v>
      </c>
      <c r="C801" s="62">
        <v>5.6</v>
      </c>
      <c r="D801" s="62" t="s">
        <v>9</v>
      </c>
      <c r="E801" s="62" t="s">
        <v>94</v>
      </c>
      <c r="F801" s="62" t="s">
        <v>9</v>
      </c>
      <c r="G801" s="62" t="s">
        <v>702</v>
      </c>
      <c r="H801" s="62" t="s">
        <v>9</v>
      </c>
      <c r="I801" s="62" t="s">
        <v>9</v>
      </c>
      <c r="J801" s="62" t="s">
        <v>10</v>
      </c>
      <c r="K801" s="118" t="s">
        <v>56</v>
      </c>
      <c r="L801" s="62" t="s">
        <v>9</v>
      </c>
      <c r="M801" s="62" t="s">
        <v>199</v>
      </c>
      <c r="N801" s="121">
        <v>8.9</v>
      </c>
      <c r="O801" s="62" t="s">
        <v>9</v>
      </c>
      <c r="P801" s="62" t="s">
        <v>9</v>
      </c>
      <c r="Q801" s="62" t="s">
        <v>1422</v>
      </c>
      <c r="R801" s="62">
        <v>3</v>
      </c>
      <c r="S801" s="62">
        <v>523</v>
      </c>
      <c r="T801" s="62" t="s">
        <v>29</v>
      </c>
      <c r="U801" s="62" t="s">
        <v>9</v>
      </c>
      <c r="V801" s="62" t="s">
        <v>9</v>
      </c>
      <c r="W801" s="62" t="s">
        <v>9</v>
      </c>
      <c r="X801" s="62" t="s">
        <v>9</v>
      </c>
      <c r="Y801" s="62" t="s">
        <v>9</v>
      </c>
      <c r="Z801" s="62" t="s">
        <v>9</v>
      </c>
      <c r="AA801" s="62">
        <v>43</v>
      </c>
      <c r="AB801" s="62" t="s">
        <v>9</v>
      </c>
      <c r="AC801" s="62" t="s">
        <v>1351</v>
      </c>
      <c r="AD801" s="62">
        <v>2016</v>
      </c>
      <c r="AE801" s="62" t="s">
        <v>1842</v>
      </c>
      <c r="AF801" s="62" t="s">
        <v>49</v>
      </c>
      <c r="AG801" s="62" t="s">
        <v>700</v>
      </c>
      <c r="AH801" s="62" t="s">
        <v>179</v>
      </c>
      <c r="AI801" s="124" t="str">
        <f t="shared" si="18"/>
        <v>Bahruji, H., 2016</v>
      </c>
      <c r="AJ801" s="119" t="s">
        <v>703</v>
      </c>
      <c r="AK801" s="120" t="s">
        <v>840</v>
      </c>
    </row>
    <row r="802" spans="1:38" s="22" customFormat="1" x14ac:dyDescent="0.3">
      <c r="A802" s="46" t="s">
        <v>1996</v>
      </c>
      <c r="B802" s="62">
        <v>5</v>
      </c>
      <c r="C802" s="62">
        <v>5.6</v>
      </c>
      <c r="D802" s="62" t="s">
        <v>9</v>
      </c>
      <c r="E802" s="62" t="s">
        <v>94</v>
      </c>
      <c r="F802" s="62" t="s">
        <v>9</v>
      </c>
      <c r="G802" s="62" t="s">
        <v>702</v>
      </c>
      <c r="H802" s="62" t="s">
        <v>9</v>
      </c>
      <c r="I802" s="62" t="s">
        <v>9</v>
      </c>
      <c r="J802" s="62" t="s">
        <v>10</v>
      </c>
      <c r="K802" s="118" t="s">
        <v>56</v>
      </c>
      <c r="L802" s="62" t="s">
        <v>9</v>
      </c>
      <c r="M802" s="62" t="s">
        <v>199</v>
      </c>
      <c r="N802" s="121">
        <v>8.9</v>
      </c>
      <c r="O802" s="62" t="s">
        <v>9</v>
      </c>
      <c r="P802" s="62" t="s">
        <v>9</v>
      </c>
      <c r="Q802" s="62" t="s">
        <v>1422</v>
      </c>
      <c r="R802" s="62">
        <v>3</v>
      </c>
      <c r="S802" s="62">
        <v>673</v>
      </c>
      <c r="T802" s="62" t="s">
        <v>29</v>
      </c>
      <c r="U802" s="62" t="s">
        <v>9</v>
      </c>
      <c r="V802" s="62" t="s">
        <v>9</v>
      </c>
      <c r="W802" s="62" t="s">
        <v>9</v>
      </c>
      <c r="X802" s="62" t="s">
        <v>9</v>
      </c>
      <c r="Y802" s="62" t="s">
        <v>9</v>
      </c>
      <c r="Z802" s="62" t="s">
        <v>9</v>
      </c>
      <c r="AA802" s="62">
        <v>49</v>
      </c>
      <c r="AB802" s="62" t="s">
        <v>9</v>
      </c>
      <c r="AC802" s="62" t="s">
        <v>1351</v>
      </c>
      <c r="AD802" s="62">
        <v>2016</v>
      </c>
      <c r="AE802" s="62" t="s">
        <v>1842</v>
      </c>
      <c r="AF802" s="62" t="s">
        <v>49</v>
      </c>
      <c r="AG802" s="62" t="s">
        <v>700</v>
      </c>
      <c r="AH802" s="62" t="s">
        <v>179</v>
      </c>
      <c r="AI802" s="124" t="str">
        <f t="shared" si="18"/>
        <v>Bahruji, H., 2016</v>
      </c>
      <c r="AJ802" s="119" t="s">
        <v>703</v>
      </c>
      <c r="AK802" s="120" t="s">
        <v>840</v>
      </c>
    </row>
    <row r="803" spans="1:38" s="22" customFormat="1" x14ac:dyDescent="0.3">
      <c r="A803" s="46" t="s">
        <v>1996</v>
      </c>
      <c r="B803" s="62">
        <v>5</v>
      </c>
      <c r="C803" s="62">
        <v>5.6</v>
      </c>
      <c r="D803" s="62" t="s">
        <v>9</v>
      </c>
      <c r="E803" s="62" t="s">
        <v>94</v>
      </c>
      <c r="F803" s="62" t="s">
        <v>9</v>
      </c>
      <c r="G803" s="62" t="s">
        <v>702</v>
      </c>
      <c r="H803" s="62" t="s">
        <v>9</v>
      </c>
      <c r="I803" s="62" t="s">
        <v>9</v>
      </c>
      <c r="J803" s="62" t="s">
        <v>10</v>
      </c>
      <c r="K803" s="118" t="s">
        <v>56</v>
      </c>
      <c r="L803" s="62" t="s">
        <v>9</v>
      </c>
      <c r="M803" s="62" t="s">
        <v>199</v>
      </c>
      <c r="N803" s="121">
        <v>8.9</v>
      </c>
      <c r="O803" s="62" t="s">
        <v>9</v>
      </c>
      <c r="P803" s="62" t="s">
        <v>9</v>
      </c>
      <c r="Q803" s="62" t="s">
        <v>1422</v>
      </c>
      <c r="R803" s="62">
        <v>3</v>
      </c>
      <c r="S803" s="62">
        <v>823</v>
      </c>
      <c r="T803" s="62" t="s">
        <v>29</v>
      </c>
      <c r="U803" s="62" t="s">
        <v>9</v>
      </c>
      <c r="V803" s="62" t="s">
        <v>9</v>
      </c>
      <c r="W803" s="62" t="s">
        <v>9</v>
      </c>
      <c r="X803" s="62" t="s">
        <v>9</v>
      </c>
      <c r="Y803" s="62" t="s">
        <v>9</v>
      </c>
      <c r="Z803" s="62" t="s">
        <v>9</v>
      </c>
      <c r="AA803" s="62">
        <v>54</v>
      </c>
      <c r="AB803" s="62" t="s">
        <v>9</v>
      </c>
      <c r="AC803" s="62" t="s">
        <v>1351</v>
      </c>
      <c r="AD803" s="62">
        <v>2016</v>
      </c>
      <c r="AE803" s="62" t="s">
        <v>1842</v>
      </c>
      <c r="AF803" s="62" t="s">
        <v>49</v>
      </c>
      <c r="AG803" s="62" t="s">
        <v>700</v>
      </c>
      <c r="AH803" s="62" t="s">
        <v>179</v>
      </c>
      <c r="AI803" s="124" t="str">
        <f t="shared" si="18"/>
        <v>Bahruji, H., 2016</v>
      </c>
      <c r="AJ803" s="119" t="s">
        <v>703</v>
      </c>
      <c r="AK803" s="120" t="s">
        <v>840</v>
      </c>
    </row>
    <row r="804" spans="1:38" s="22" customFormat="1" x14ac:dyDescent="0.3">
      <c r="A804" s="46" t="s">
        <v>1996</v>
      </c>
      <c r="B804" s="62">
        <v>5</v>
      </c>
      <c r="C804" s="62">
        <v>5.6</v>
      </c>
      <c r="D804" s="62" t="s">
        <v>9</v>
      </c>
      <c r="E804" s="62" t="s">
        <v>94</v>
      </c>
      <c r="F804" s="62" t="s">
        <v>9</v>
      </c>
      <c r="G804" s="62" t="s">
        <v>702</v>
      </c>
      <c r="H804" s="62" t="s">
        <v>9</v>
      </c>
      <c r="I804" s="62" t="s">
        <v>9</v>
      </c>
      <c r="J804" s="62" t="s">
        <v>10</v>
      </c>
      <c r="K804" s="118" t="s">
        <v>56</v>
      </c>
      <c r="L804" s="62" t="s">
        <v>9</v>
      </c>
      <c r="M804" s="62" t="s">
        <v>199</v>
      </c>
      <c r="N804" s="121">
        <v>8.9</v>
      </c>
      <c r="O804" s="62" t="s">
        <v>9</v>
      </c>
      <c r="P804" s="62" t="s">
        <v>9</v>
      </c>
      <c r="Q804" s="62" t="s">
        <v>1422</v>
      </c>
      <c r="R804" s="62">
        <v>3</v>
      </c>
      <c r="S804" s="62">
        <v>973</v>
      </c>
      <c r="T804" s="62" t="s">
        <v>29</v>
      </c>
      <c r="U804" s="62" t="s">
        <v>9</v>
      </c>
      <c r="V804" s="62" t="s">
        <v>9</v>
      </c>
      <c r="W804" s="62" t="s">
        <v>9</v>
      </c>
      <c r="X804" s="62" t="s">
        <v>9</v>
      </c>
      <c r="Y804" s="62" t="s">
        <v>9</v>
      </c>
      <c r="Z804" s="62" t="s">
        <v>9</v>
      </c>
      <c r="AA804" s="62">
        <v>73</v>
      </c>
      <c r="AB804" s="62" t="s">
        <v>9</v>
      </c>
      <c r="AC804" s="62" t="s">
        <v>1351</v>
      </c>
      <c r="AD804" s="62">
        <v>2016</v>
      </c>
      <c r="AE804" s="62" t="s">
        <v>1842</v>
      </c>
      <c r="AF804" s="62" t="s">
        <v>49</v>
      </c>
      <c r="AG804" s="62" t="s">
        <v>700</v>
      </c>
      <c r="AH804" s="62" t="s">
        <v>179</v>
      </c>
      <c r="AI804" s="124" t="str">
        <f t="shared" si="18"/>
        <v>Bahruji, H., 2016</v>
      </c>
      <c r="AJ804" s="119" t="s">
        <v>703</v>
      </c>
      <c r="AK804" s="120" t="s">
        <v>840</v>
      </c>
      <c r="AL804" s="30"/>
    </row>
    <row r="805" spans="1:38" s="22" customFormat="1" x14ac:dyDescent="0.3">
      <c r="A805" s="46" t="s">
        <v>6</v>
      </c>
      <c r="B805" s="62">
        <v>5</v>
      </c>
      <c r="C805" s="62">
        <v>4.9000000000000004</v>
      </c>
      <c r="D805" s="62">
        <v>481</v>
      </c>
      <c r="E805" s="62" t="s">
        <v>7</v>
      </c>
      <c r="F805" s="62" t="s">
        <v>1025</v>
      </c>
      <c r="G805" s="62" t="s">
        <v>9</v>
      </c>
      <c r="H805" s="62">
        <v>773</v>
      </c>
      <c r="I805" s="62">
        <v>15</v>
      </c>
      <c r="J805" s="62" t="s">
        <v>74</v>
      </c>
      <c r="K805" s="118" t="s">
        <v>56</v>
      </c>
      <c r="L805" s="162">
        <v>10.6</v>
      </c>
      <c r="M805" s="62" t="s">
        <v>89</v>
      </c>
      <c r="N805" s="121">
        <v>3</v>
      </c>
      <c r="O805" s="62">
        <v>3</v>
      </c>
      <c r="P805" s="62">
        <v>773</v>
      </c>
      <c r="Q805" s="62" t="s">
        <v>1422</v>
      </c>
      <c r="R805" s="62">
        <v>2</v>
      </c>
      <c r="S805" s="62">
        <v>573</v>
      </c>
      <c r="T805" s="62" t="s">
        <v>17</v>
      </c>
      <c r="U805" s="62">
        <v>3</v>
      </c>
      <c r="V805" s="62" t="s">
        <v>9</v>
      </c>
      <c r="W805" s="62" t="s">
        <v>9</v>
      </c>
      <c r="X805" s="62" t="s">
        <v>9</v>
      </c>
      <c r="Y805" s="62" t="s">
        <v>9</v>
      </c>
      <c r="Z805" s="62" t="s">
        <v>9</v>
      </c>
      <c r="AA805" s="62" t="s">
        <v>9</v>
      </c>
      <c r="AB805" s="62" t="s">
        <v>9</v>
      </c>
      <c r="AC805" s="49" t="s">
        <v>2839</v>
      </c>
      <c r="AD805" s="62">
        <v>2016</v>
      </c>
      <c r="AE805" s="62" t="s">
        <v>1843</v>
      </c>
      <c r="AF805" s="62" t="s">
        <v>107</v>
      </c>
      <c r="AG805" s="62" t="s">
        <v>704</v>
      </c>
      <c r="AH805" s="62" t="s">
        <v>76</v>
      </c>
      <c r="AI805" s="124" t="str">
        <f t="shared" si="18"/>
        <v>Jacquemin, M., 2016</v>
      </c>
      <c r="AJ805" s="160"/>
      <c r="AK805" s="120" t="s">
        <v>1031</v>
      </c>
      <c r="AL805" s="30"/>
    </row>
    <row r="806" spans="1:38" s="22" customFormat="1" x14ac:dyDescent="0.3">
      <c r="A806" s="46" t="s">
        <v>6</v>
      </c>
      <c r="B806" s="62">
        <v>5</v>
      </c>
      <c r="C806" s="62">
        <v>4.8</v>
      </c>
      <c r="D806" s="62">
        <v>316</v>
      </c>
      <c r="E806" s="118" t="s">
        <v>999</v>
      </c>
      <c r="F806" s="62" t="s">
        <v>1030</v>
      </c>
      <c r="G806" s="62" t="s">
        <v>9</v>
      </c>
      <c r="H806" s="62">
        <v>773</v>
      </c>
      <c r="I806" s="62">
        <v>15</v>
      </c>
      <c r="J806" s="62" t="s">
        <v>74</v>
      </c>
      <c r="K806" s="118" t="s">
        <v>56</v>
      </c>
      <c r="L806" s="162">
        <v>10.6</v>
      </c>
      <c r="M806" s="62" t="s">
        <v>89</v>
      </c>
      <c r="N806" s="62" t="s">
        <v>9</v>
      </c>
      <c r="O806" s="62">
        <v>3</v>
      </c>
      <c r="P806" s="62">
        <v>773</v>
      </c>
      <c r="Q806" s="62" t="s">
        <v>1422</v>
      </c>
      <c r="R806" s="62">
        <v>2</v>
      </c>
      <c r="S806" s="62">
        <v>573</v>
      </c>
      <c r="T806" s="62" t="s">
        <v>17</v>
      </c>
      <c r="U806" s="62">
        <v>10</v>
      </c>
      <c r="V806" s="62" t="s">
        <v>9</v>
      </c>
      <c r="W806" s="62" t="s">
        <v>9</v>
      </c>
      <c r="X806" s="62" t="s">
        <v>9</v>
      </c>
      <c r="Y806" s="62" t="s">
        <v>9</v>
      </c>
      <c r="Z806" s="62" t="s">
        <v>9</v>
      </c>
      <c r="AA806" s="62" t="s">
        <v>9</v>
      </c>
      <c r="AB806" s="62" t="s">
        <v>9</v>
      </c>
      <c r="AC806" s="49" t="s">
        <v>2839</v>
      </c>
      <c r="AD806" s="62">
        <v>2016</v>
      </c>
      <c r="AE806" s="62" t="s">
        <v>1843</v>
      </c>
      <c r="AF806" s="62" t="s">
        <v>107</v>
      </c>
      <c r="AG806" s="62" t="s">
        <v>704</v>
      </c>
      <c r="AH806" s="62" t="s">
        <v>76</v>
      </c>
      <c r="AI806" s="124" t="str">
        <f t="shared" si="18"/>
        <v>Jacquemin, M., 2016</v>
      </c>
      <c r="AJ806" s="160"/>
      <c r="AK806" s="120"/>
      <c r="AL806" s="30"/>
    </row>
    <row r="807" spans="1:38" s="22" customFormat="1" x14ac:dyDescent="0.3">
      <c r="A807" s="46" t="s">
        <v>6</v>
      </c>
      <c r="B807" s="62">
        <v>5</v>
      </c>
      <c r="C807" s="62">
        <v>4.7</v>
      </c>
      <c r="D807" s="62">
        <v>340</v>
      </c>
      <c r="E807" s="118" t="s">
        <v>999</v>
      </c>
      <c r="F807" s="62" t="s">
        <v>1029</v>
      </c>
      <c r="G807" s="62" t="s">
        <v>9</v>
      </c>
      <c r="H807" s="62">
        <v>773</v>
      </c>
      <c r="I807" s="62">
        <v>15</v>
      </c>
      <c r="J807" s="62" t="s">
        <v>74</v>
      </c>
      <c r="K807" s="118" t="s">
        <v>56</v>
      </c>
      <c r="L807" s="162">
        <v>10.6</v>
      </c>
      <c r="M807" s="62" t="s">
        <v>89</v>
      </c>
      <c r="N807" s="62" t="s">
        <v>9</v>
      </c>
      <c r="O807" s="62">
        <v>3</v>
      </c>
      <c r="P807" s="62">
        <v>773</v>
      </c>
      <c r="Q807" s="62" t="s">
        <v>1422</v>
      </c>
      <c r="R807" s="62">
        <v>2</v>
      </c>
      <c r="S807" s="62">
        <v>573</v>
      </c>
      <c r="T807" s="62" t="s">
        <v>17</v>
      </c>
      <c r="U807" s="62">
        <v>7</v>
      </c>
      <c r="V807" s="62" t="s">
        <v>9</v>
      </c>
      <c r="W807" s="62" t="s">
        <v>9</v>
      </c>
      <c r="X807" s="62" t="s">
        <v>9</v>
      </c>
      <c r="Y807" s="62" t="s">
        <v>9</v>
      </c>
      <c r="Z807" s="62" t="s">
        <v>9</v>
      </c>
      <c r="AA807" s="62" t="s">
        <v>9</v>
      </c>
      <c r="AB807" s="62" t="s">
        <v>9</v>
      </c>
      <c r="AC807" s="49" t="s">
        <v>2839</v>
      </c>
      <c r="AD807" s="62">
        <v>2016</v>
      </c>
      <c r="AE807" s="62" t="s">
        <v>1843</v>
      </c>
      <c r="AF807" s="62" t="s">
        <v>107</v>
      </c>
      <c r="AG807" s="62" t="s">
        <v>704</v>
      </c>
      <c r="AH807" s="62" t="s">
        <v>76</v>
      </c>
      <c r="AI807" s="124" t="str">
        <f t="shared" si="18"/>
        <v>Jacquemin, M., 2016</v>
      </c>
      <c r="AJ807" s="160"/>
      <c r="AK807" s="120"/>
      <c r="AL807" s="30"/>
    </row>
    <row r="808" spans="1:38" s="22" customFormat="1" x14ac:dyDescent="0.3">
      <c r="A808" s="46" t="s">
        <v>6</v>
      </c>
      <c r="B808" s="62">
        <v>5</v>
      </c>
      <c r="C808" s="62">
        <v>4.9000000000000004</v>
      </c>
      <c r="D808" s="62">
        <v>200</v>
      </c>
      <c r="E808" s="118" t="s">
        <v>999</v>
      </c>
      <c r="F808" s="62" t="s">
        <v>1028</v>
      </c>
      <c r="G808" s="62" t="s">
        <v>9</v>
      </c>
      <c r="H808" s="62">
        <v>773</v>
      </c>
      <c r="I808" s="62">
        <v>15</v>
      </c>
      <c r="J808" s="62" t="s">
        <v>74</v>
      </c>
      <c r="K808" s="118" t="s">
        <v>56</v>
      </c>
      <c r="L808" s="162">
        <v>10.6</v>
      </c>
      <c r="M808" s="62" t="s">
        <v>89</v>
      </c>
      <c r="N808" s="62" t="s">
        <v>9</v>
      </c>
      <c r="O808" s="62">
        <v>3</v>
      </c>
      <c r="P808" s="62">
        <v>773</v>
      </c>
      <c r="Q808" s="62" t="s">
        <v>1422</v>
      </c>
      <c r="R808" s="62">
        <v>2</v>
      </c>
      <c r="S808" s="62">
        <v>573</v>
      </c>
      <c r="T808" s="62" t="s">
        <v>17</v>
      </c>
      <c r="U808" s="62">
        <v>6</v>
      </c>
      <c r="V808" s="62" t="s">
        <v>9</v>
      </c>
      <c r="W808" s="62" t="s">
        <v>9</v>
      </c>
      <c r="X808" s="62" t="s">
        <v>9</v>
      </c>
      <c r="Y808" s="62" t="s">
        <v>9</v>
      </c>
      <c r="Z808" s="62" t="s">
        <v>9</v>
      </c>
      <c r="AA808" s="62" t="s">
        <v>9</v>
      </c>
      <c r="AB808" s="62" t="s">
        <v>9</v>
      </c>
      <c r="AC808" s="49" t="s">
        <v>2839</v>
      </c>
      <c r="AD808" s="62">
        <v>2016</v>
      </c>
      <c r="AE808" s="62" t="s">
        <v>1843</v>
      </c>
      <c r="AF808" s="62" t="s">
        <v>107</v>
      </c>
      <c r="AG808" s="62" t="s">
        <v>704</v>
      </c>
      <c r="AH808" s="62" t="s">
        <v>76</v>
      </c>
      <c r="AI808" s="124" t="str">
        <f t="shared" si="18"/>
        <v>Jacquemin, M., 2016</v>
      </c>
      <c r="AJ808" s="160"/>
      <c r="AK808" s="120"/>
    </row>
    <row r="809" spans="1:38" s="22" customFormat="1" x14ac:dyDescent="0.3">
      <c r="A809" s="46" t="s">
        <v>6</v>
      </c>
      <c r="B809" s="62">
        <v>5</v>
      </c>
      <c r="C809" s="62">
        <v>5</v>
      </c>
      <c r="D809" s="62">
        <v>152</v>
      </c>
      <c r="E809" s="118" t="s">
        <v>999</v>
      </c>
      <c r="F809" s="62" t="s">
        <v>1027</v>
      </c>
      <c r="G809" s="62" t="s">
        <v>9</v>
      </c>
      <c r="H809" s="62">
        <v>773</v>
      </c>
      <c r="I809" s="62">
        <v>15</v>
      </c>
      <c r="J809" s="62" t="s">
        <v>74</v>
      </c>
      <c r="K809" s="118" t="s">
        <v>56</v>
      </c>
      <c r="L809" s="162">
        <v>10.6</v>
      </c>
      <c r="M809" s="62" t="s">
        <v>89</v>
      </c>
      <c r="N809" s="62" t="s">
        <v>9</v>
      </c>
      <c r="O809" s="62">
        <v>3</v>
      </c>
      <c r="P809" s="62">
        <v>773</v>
      </c>
      <c r="Q809" s="62" t="s">
        <v>1422</v>
      </c>
      <c r="R809" s="62">
        <v>2</v>
      </c>
      <c r="S809" s="62">
        <v>573</v>
      </c>
      <c r="T809" s="62" t="s">
        <v>17</v>
      </c>
      <c r="U809" s="62">
        <v>4</v>
      </c>
      <c r="V809" s="62" t="s">
        <v>9</v>
      </c>
      <c r="W809" s="62" t="s">
        <v>9</v>
      </c>
      <c r="X809" s="62" t="s">
        <v>9</v>
      </c>
      <c r="Y809" s="62" t="s">
        <v>9</v>
      </c>
      <c r="Z809" s="62" t="s">
        <v>9</v>
      </c>
      <c r="AA809" s="62" t="s">
        <v>9</v>
      </c>
      <c r="AB809" s="62" t="s">
        <v>9</v>
      </c>
      <c r="AC809" s="49" t="s">
        <v>2839</v>
      </c>
      <c r="AD809" s="62">
        <v>2016</v>
      </c>
      <c r="AE809" s="62" t="s">
        <v>1843</v>
      </c>
      <c r="AF809" s="62" t="s">
        <v>107</v>
      </c>
      <c r="AG809" s="62" t="s">
        <v>704</v>
      </c>
      <c r="AH809" s="62" t="s">
        <v>76</v>
      </c>
      <c r="AI809" s="124" t="str">
        <f t="shared" si="18"/>
        <v>Jacquemin, M., 2016</v>
      </c>
      <c r="AJ809" s="160"/>
      <c r="AK809" s="120"/>
    </row>
    <row r="810" spans="1:38" s="22" customFormat="1" x14ac:dyDescent="0.3">
      <c r="A810" s="46" t="s">
        <v>6</v>
      </c>
      <c r="B810" s="62">
        <v>5</v>
      </c>
      <c r="C810" s="62">
        <v>4.9000000000000004</v>
      </c>
      <c r="D810" s="62">
        <v>211</v>
      </c>
      <c r="E810" s="118" t="s">
        <v>1414</v>
      </c>
      <c r="F810" s="62" t="s">
        <v>1026</v>
      </c>
      <c r="G810" s="62" t="s">
        <v>9</v>
      </c>
      <c r="H810" s="62">
        <v>773</v>
      </c>
      <c r="I810" s="62">
        <v>15</v>
      </c>
      <c r="J810" s="62" t="s">
        <v>74</v>
      </c>
      <c r="K810" s="118" t="s">
        <v>56</v>
      </c>
      <c r="L810" s="162">
        <v>10.6</v>
      </c>
      <c r="M810" s="62" t="s">
        <v>89</v>
      </c>
      <c r="N810" s="121">
        <v>8.6</v>
      </c>
      <c r="O810" s="62">
        <v>3</v>
      </c>
      <c r="P810" s="62">
        <v>773</v>
      </c>
      <c r="Q810" s="62" t="s">
        <v>1422</v>
      </c>
      <c r="R810" s="62">
        <v>2</v>
      </c>
      <c r="S810" s="62">
        <v>573</v>
      </c>
      <c r="T810" s="62" t="s">
        <v>17</v>
      </c>
      <c r="U810" s="62">
        <v>18</v>
      </c>
      <c r="V810" s="62" t="s">
        <v>9</v>
      </c>
      <c r="W810" s="62" t="s">
        <v>9</v>
      </c>
      <c r="X810" s="62" t="s">
        <v>9</v>
      </c>
      <c r="Y810" s="62" t="s">
        <v>9</v>
      </c>
      <c r="Z810" s="62" t="s">
        <v>9</v>
      </c>
      <c r="AA810" s="62" t="s">
        <v>9</v>
      </c>
      <c r="AB810" s="62" t="s">
        <v>9</v>
      </c>
      <c r="AC810" s="49" t="s">
        <v>2839</v>
      </c>
      <c r="AD810" s="62">
        <v>2016</v>
      </c>
      <c r="AE810" s="62" t="s">
        <v>1843</v>
      </c>
      <c r="AF810" s="62" t="s">
        <v>107</v>
      </c>
      <c r="AG810" s="62" t="s">
        <v>704</v>
      </c>
      <c r="AH810" s="62" t="s">
        <v>76</v>
      </c>
      <c r="AI810" s="124" t="str">
        <f t="shared" si="18"/>
        <v>Jacquemin, M., 2016</v>
      </c>
      <c r="AJ810" s="160"/>
      <c r="AK810" s="120" t="s">
        <v>1032</v>
      </c>
    </row>
    <row r="811" spans="1:38" s="22" customFormat="1" x14ac:dyDescent="0.3">
      <c r="A811" s="62" t="s">
        <v>14</v>
      </c>
      <c r="B811" s="62">
        <v>1</v>
      </c>
      <c r="C811" s="62" t="s">
        <v>9</v>
      </c>
      <c r="D811" s="62" t="s">
        <v>9</v>
      </c>
      <c r="E811" s="62" t="s">
        <v>599</v>
      </c>
      <c r="F811" s="62" t="s">
        <v>1033</v>
      </c>
      <c r="G811" s="62" t="s">
        <v>9</v>
      </c>
      <c r="H811" s="62">
        <v>773</v>
      </c>
      <c r="I811" s="62">
        <v>1</v>
      </c>
      <c r="J811" s="62" t="s">
        <v>24</v>
      </c>
      <c r="K811" s="62" t="s">
        <v>90</v>
      </c>
      <c r="L811" s="62" t="s">
        <v>9</v>
      </c>
      <c r="M811" s="62" t="s">
        <v>199</v>
      </c>
      <c r="N811" s="62" t="s">
        <v>9</v>
      </c>
      <c r="O811" s="62">
        <v>1</v>
      </c>
      <c r="P811" s="62">
        <v>723</v>
      </c>
      <c r="Q811" s="62" t="s">
        <v>9</v>
      </c>
      <c r="R811" s="62" t="s">
        <v>9</v>
      </c>
      <c r="S811" s="62" t="s">
        <v>9</v>
      </c>
      <c r="T811" s="62" t="s">
        <v>34</v>
      </c>
      <c r="U811" s="62" t="s">
        <v>9</v>
      </c>
      <c r="V811" s="62" t="s">
        <v>9</v>
      </c>
      <c r="W811" s="62" t="s">
        <v>9</v>
      </c>
      <c r="X811" s="62" t="s">
        <v>9</v>
      </c>
      <c r="Y811" s="62">
        <v>90</v>
      </c>
      <c r="Z811" s="62" t="s">
        <v>9</v>
      </c>
      <c r="AA811" s="62" t="s">
        <v>9</v>
      </c>
      <c r="AB811" s="62" t="s">
        <v>9</v>
      </c>
      <c r="AC811" s="46" t="s">
        <v>1373</v>
      </c>
      <c r="AD811" s="62">
        <v>2016</v>
      </c>
      <c r="AE811" s="62" t="s">
        <v>1839</v>
      </c>
      <c r="AF811" s="62" t="s">
        <v>196</v>
      </c>
      <c r="AG811" s="62" t="s">
        <v>600</v>
      </c>
      <c r="AH811" s="62" t="s">
        <v>87</v>
      </c>
      <c r="AI811" s="124" t="str">
        <f t="shared" si="18"/>
        <v>Vasilchenko, D.B., 2016</v>
      </c>
      <c r="AJ811" s="160"/>
      <c r="AK811" s="120"/>
    </row>
    <row r="812" spans="1:38" s="22" customFormat="1" x14ac:dyDescent="0.3">
      <c r="A812" s="62" t="s">
        <v>14</v>
      </c>
      <c r="B812" s="62">
        <v>5</v>
      </c>
      <c r="C812" s="62" t="s">
        <v>9</v>
      </c>
      <c r="D812" s="62" t="s">
        <v>9</v>
      </c>
      <c r="E812" s="62" t="s">
        <v>599</v>
      </c>
      <c r="F812" s="62" t="s">
        <v>1033</v>
      </c>
      <c r="G812" s="62" t="s">
        <v>9</v>
      </c>
      <c r="H812" s="62">
        <v>773</v>
      </c>
      <c r="I812" s="62">
        <v>1</v>
      </c>
      <c r="J812" s="62" t="s">
        <v>24</v>
      </c>
      <c r="K812" s="62" t="s">
        <v>90</v>
      </c>
      <c r="L812" s="62" t="s">
        <v>9</v>
      </c>
      <c r="M812" s="62" t="s">
        <v>199</v>
      </c>
      <c r="N812" s="62" t="s">
        <v>9</v>
      </c>
      <c r="O812" s="62">
        <v>1</v>
      </c>
      <c r="P812" s="62">
        <v>723</v>
      </c>
      <c r="Q812" s="62" t="s">
        <v>9</v>
      </c>
      <c r="R812" s="62" t="s">
        <v>9</v>
      </c>
      <c r="S812" s="62" t="s">
        <v>9</v>
      </c>
      <c r="T812" s="62" t="s">
        <v>34</v>
      </c>
      <c r="U812" s="62" t="s">
        <v>9</v>
      </c>
      <c r="V812" s="62" t="s">
        <v>9</v>
      </c>
      <c r="W812" s="62" t="s">
        <v>9</v>
      </c>
      <c r="X812" s="62" t="s">
        <v>9</v>
      </c>
      <c r="Y812" s="62">
        <v>90</v>
      </c>
      <c r="Z812" s="62" t="s">
        <v>9</v>
      </c>
      <c r="AA812" s="62" t="s">
        <v>9</v>
      </c>
      <c r="AB812" s="62" t="s">
        <v>9</v>
      </c>
      <c r="AC812" s="46" t="s">
        <v>1373</v>
      </c>
      <c r="AD812" s="62">
        <v>2016</v>
      </c>
      <c r="AE812" s="62" t="s">
        <v>1839</v>
      </c>
      <c r="AF812" s="62" t="s">
        <v>196</v>
      </c>
      <c r="AG812" s="62" t="s">
        <v>600</v>
      </c>
      <c r="AH812" s="62" t="s">
        <v>87</v>
      </c>
      <c r="AI812" s="124" t="str">
        <f t="shared" si="18"/>
        <v>Vasilchenko, D.B., 2016</v>
      </c>
      <c r="AJ812" s="160"/>
      <c r="AK812" s="120"/>
    </row>
    <row r="813" spans="1:38" s="22" customFormat="1" x14ac:dyDescent="0.3">
      <c r="A813" s="62" t="s">
        <v>6</v>
      </c>
      <c r="B813" s="62">
        <v>0.8</v>
      </c>
      <c r="C813" s="62" t="s">
        <v>9</v>
      </c>
      <c r="D813" s="62">
        <v>273</v>
      </c>
      <c r="E813" s="46" t="s">
        <v>15</v>
      </c>
      <c r="F813" s="62" t="s">
        <v>1035</v>
      </c>
      <c r="G813" s="62" t="s">
        <v>9</v>
      </c>
      <c r="H813" s="62" t="s">
        <v>9</v>
      </c>
      <c r="I813" s="62" t="s">
        <v>9</v>
      </c>
      <c r="J813" s="62" t="s">
        <v>24</v>
      </c>
      <c r="K813" s="62" t="s">
        <v>56</v>
      </c>
      <c r="L813" s="62" t="s">
        <v>9</v>
      </c>
      <c r="M813" s="62" t="s">
        <v>199</v>
      </c>
      <c r="N813" s="62" t="s">
        <v>9</v>
      </c>
      <c r="O813" s="62">
        <v>1</v>
      </c>
      <c r="P813" s="62">
        <v>773</v>
      </c>
      <c r="Q813" s="62" t="s">
        <v>9</v>
      </c>
      <c r="R813" s="62" t="s">
        <v>9</v>
      </c>
      <c r="S813" s="62" t="s">
        <v>9</v>
      </c>
      <c r="T813" s="62" t="s">
        <v>29</v>
      </c>
      <c r="U813" s="62" t="s">
        <v>9</v>
      </c>
      <c r="V813" s="62" t="s">
        <v>9</v>
      </c>
      <c r="W813" s="62" t="s">
        <v>9</v>
      </c>
      <c r="X813" s="62" t="s">
        <v>9</v>
      </c>
      <c r="Y813" s="62" t="s">
        <v>9</v>
      </c>
      <c r="Z813" s="62" t="s">
        <v>9</v>
      </c>
      <c r="AA813" s="62">
        <v>15</v>
      </c>
      <c r="AB813" s="62" t="s">
        <v>9</v>
      </c>
      <c r="AC813" s="46" t="s">
        <v>1373</v>
      </c>
      <c r="AD813" s="62">
        <v>2016</v>
      </c>
      <c r="AE813" s="62" t="s">
        <v>1034</v>
      </c>
      <c r="AF813" s="62" t="s">
        <v>196</v>
      </c>
      <c r="AG813" s="62" t="s">
        <v>705</v>
      </c>
      <c r="AH813" s="62" t="s">
        <v>706</v>
      </c>
      <c r="AI813" s="124" t="str">
        <f t="shared" si="18"/>
        <v>Vedyagin, A.A., 2016</v>
      </c>
      <c r="AJ813" s="119" t="s">
        <v>1036</v>
      </c>
      <c r="AK813" s="120"/>
    </row>
    <row r="814" spans="1:38" s="22" customFormat="1" x14ac:dyDescent="0.3">
      <c r="A814" s="46" t="s">
        <v>14</v>
      </c>
      <c r="B814" s="62">
        <v>1</v>
      </c>
      <c r="C814" s="46" t="s">
        <v>9</v>
      </c>
      <c r="D814" s="62">
        <v>2.9</v>
      </c>
      <c r="E814" s="62" t="s">
        <v>94</v>
      </c>
      <c r="F814" s="62" t="s">
        <v>9</v>
      </c>
      <c r="G814" s="62" t="s">
        <v>9</v>
      </c>
      <c r="H814" s="62" t="s">
        <v>9</v>
      </c>
      <c r="I814" s="62" t="s">
        <v>9</v>
      </c>
      <c r="J814" s="62" t="s">
        <v>24</v>
      </c>
      <c r="K814" s="62" t="s">
        <v>9</v>
      </c>
      <c r="L814" s="62" t="s">
        <v>9</v>
      </c>
      <c r="M814" s="62" t="s">
        <v>199</v>
      </c>
      <c r="N814" s="121">
        <v>8.9</v>
      </c>
      <c r="O814" s="62">
        <v>3</v>
      </c>
      <c r="P814" s="62">
        <v>673</v>
      </c>
      <c r="Q814" s="62" t="s">
        <v>9</v>
      </c>
      <c r="R814" s="62" t="s">
        <v>9</v>
      </c>
      <c r="S814" s="62" t="s">
        <v>9</v>
      </c>
      <c r="T814" s="62" t="s">
        <v>29</v>
      </c>
      <c r="U814" s="62" t="s">
        <v>9</v>
      </c>
      <c r="V814" s="62" t="s">
        <v>9</v>
      </c>
      <c r="W814" s="62" t="s">
        <v>9</v>
      </c>
      <c r="X814" s="62" t="s">
        <v>9</v>
      </c>
      <c r="Y814" s="62" t="s">
        <v>9</v>
      </c>
      <c r="Z814" s="62" t="s">
        <v>9</v>
      </c>
      <c r="AA814" s="62">
        <v>38</v>
      </c>
      <c r="AB814" s="62">
        <v>12.5</v>
      </c>
      <c r="AC814" s="46" t="s">
        <v>1343</v>
      </c>
      <c r="AD814" s="62">
        <v>2016</v>
      </c>
      <c r="AE814" s="62" t="s">
        <v>1844</v>
      </c>
      <c r="AF814" s="118" t="s">
        <v>11</v>
      </c>
      <c r="AG814" s="62" t="s">
        <v>707</v>
      </c>
      <c r="AH814" s="62" t="s">
        <v>519</v>
      </c>
      <c r="AI814" s="124" t="str">
        <f t="shared" si="18"/>
        <v>Zhou, H., 2016</v>
      </c>
      <c r="AJ814" s="119" t="s">
        <v>1037</v>
      </c>
      <c r="AK814" s="120" t="s">
        <v>840</v>
      </c>
    </row>
    <row r="815" spans="1:38" s="22" customFormat="1" x14ac:dyDescent="0.3">
      <c r="A815" s="46" t="s">
        <v>14</v>
      </c>
      <c r="B815" s="62">
        <v>0.1</v>
      </c>
      <c r="C815" s="46" t="s">
        <v>9</v>
      </c>
      <c r="D815" s="62">
        <v>2.9</v>
      </c>
      <c r="E815" s="62" t="s">
        <v>94</v>
      </c>
      <c r="F815" s="62" t="s">
        <v>9</v>
      </c>
      <c r="G815" s="62" t="s">
        <v>9</v>
      </c>
      <c r="H815" s="62" t="s">
        <v>9</v>
      </c>
      <c r="I815" s="62" t="s">
        <v>9</v>
      </c>
      <c r="J815" s="62" t="s">
        <v>24</v>
      </c>
      <c r="K815" s="62" t="s">
        <v>9</v>
      </c>
      <c r="L815" s="62" t="s">
        <v>9</v>
      </c>
      <c r="M815" s="62" t="s">
        <v>199</v>
      </c>
      <c r="N815" s="121">
        <v>8.9</v>
      </c>
      <c r="O815" s="62">
        <v>3</v>
      </c>
      <c r="P815" s="62">
        <v>673</v>
      </c>
      <c r="Q815" s="62" t="s">
        <v>9</v>
      </c>
      <c r="R815" s="62" t="s">
        <v>9</v>
      </c>
      <c r="S815" s="62" t="s">
        <v>9</v>
      </c>
      <c r="T815" s="62" t="s">
        <v>29</v>
      </c>
      <c r="U815" s="62" t="s">
        <v>9</v>
      </c>
      <c r="V815" s="62" t="s">
        <v>9</v>
      </c>
      <c r="W815" s="62" t="s">
        <v>9</v>
      </c>
      <c r="X815" s="62" t="s">
        <v>9</v>
      </c>
      <c r="Y815" s="62" t="s">
        <v>9</v>
      </c>
      <c r="Z815" s="62" t="s">
        <v>9</v>
      </c>
      <c r="AA815" s="62">
        <v>9</v>
      </c>
      <c r="AB815" s="62">
        <v>3.5</v>
      </c>
      <c r="AC815" s="46" t="s">
        <v>1343</v>
      </c>
      <c r="AD815" s="62">
        <v>2016</v>
      </c>
      <c r="AE815" s="62" t="s">
        <v>1844</v>
      </c>
      <c r="AF815" s="118" t="s">
        <v>11</v>
      </c>
      <c r="AG815" s="62" t="s">
        <v>707</v>
      </c>
      <c r="AH815" s="62" t="s">
        <v>519</v>
      </c>
      <c r="AI815" s="124" t="str">
        <f t="shared" si="18"/>
        <v>Zhou, H., 2016</v>
      </c>
      <c r="AJ815" s="119" t="s">
        <v>1037</v>
      </c>
      <c r="AK815" s="120" t="s">
        <v>840</v>
      </c>
    </row>
    <row r="816" spans="1:38" s="22" customFormat="1" x14ac:dyDescent="0.3">
      <c r="A816" s="62" t="s">
        <v>6</v>
      </c>
      <c r="B816" s="62">
        <v>1</v>
      </c>
      <c r="C816" s="120" t="s">
        <v>9</v>
      </c>
      <c r="D816" s="62" t="s">
        <v>9</v>
      </c>
      <c r="E816" s="62" t="s">
        <v>22</v>
      </c>
      <c r="F816" s="62" t="s">
        <v>1110</v>
      </c>
      <c r="G816" s="62" t="s">
        <v>1112</v>
      </c>
      <c r="H816" s="62" t="s">
        <v>9</v>
      </c>
      <c r="I816" s="62" t="s">
        <v>9</v>
      </c>
      <c r="J816" s="62" t="s">
        <v>24</v>
      </c>
      <c r="K816" s="118" t="s">
        <v>56</v>
      </c>
      <c r="L816" s="62" t="s">
        <v>9</v>
      </c>
      <c r="M816" s="62" t="s">
        <v>199</v>
      </c>
      <c r="N816" s="121">
        <v>8.5</v>
      </c>
      <c r="O816" s="62">
        <v>3</v>
      </c>
      <c r="P816" s="62">
        <v>773</v>
      </c>
      <c r="Q816" s="62" t="s">
        <v>1422</v>
      </c>
      <c r="R816" s="62">
        <f t="shared" ref="R816:R831" si="19">15/60</f>
        <v>0.25</v>
      </c>
      <c r="S816" s="62">
        <v>473</v>
      </c>
      <c r="T816" s="118" t="s">
        <v>17</v>
      </c>
      <c r="U816" s="62">
        <v>57.9</v>
      </c>
      <c r="V816" s="62" t="s">
        <v>9</v>
      </c>
      <c r="W816" s="62">
        <v>19</v>
      </c>
      <c r="X816" s="62" t="s">
        <v>9</v>
      </c>
      <c r="Y816" s="62" t="s">
        <v>9</v>
      </c>
      <c r="Z816" s="62" t="s">
        <v>9</v>
      </c>
      <c r="AA816" s="62" t="s">
        <v>9</v>
      </c>
      <c r="AB816" s="62" t="s">
        <v>9</v>
      </c>
      <c r="AC816" s="46" t="s">
        <v>1365</v>
      </c>
      <c r="AD816" s="62">
        <v>2017</v>
      </c>
      <c r="AE816" s="62" t="s">
        <v>1845</v>
      </c>
      <c r="AF816" s="62" t="s">
        <v>71</v>
      </c>
      <c r="AG816" s="62" t="s">
        <v>603</v>
      </c>
      <c r="AH816" s="62" t="s">
        <v>604</v>
      </c>
      <c r="AI816" s="124" t="str">
        <f t="shared" si="18"/>
        <v>Murata, K., 2017</v>
      </c>
      <c r="AJ816" s="160"/>
      <c r="AK816" s="120" t="s">
        <v>827</v>
      </c>
    </row>
    <row r="817" spans="1:37" s="22" customFormat="1" x14ac:dyDescent="0.3">
      <c r="A817" s="62" t="s">
        <v>6</v>
      </c>
      <c r="B817" s="62">
        <v>2</v>
      </c>
      <c r="C817" s="120" t="s">
        <v>9</v>
      </c>
      <c r="D817" s="62" t="s">
        <v>9</v>
      </c>
      <c r="E817" s="62" t="s">
        <v>22</v>
      </c>
      <c r="F817" s="62" t="s">
        <v>1110</v>
      </c>
      <c r="G817" s="62" t="s">
        <v>1112</v>
      </c>
      <c r="H817" s="62" t="s">
        <v>9</v>
      </c>
      <c r="I817" s="62" t="s">
        <v>9</v>
      </c>
      <c r="J817" s="62" t="s">
        <v>24</v>
      </c>
      <c r="K817" s="118" t="s">
        <v>56</v>
      </c>
      <c r="L817" s="62" t="s">
        <v>9</v>
      </c>
      <c r="M817" s="62" t="s">
        <v>199</v>
      </c>
      <c r="N817" s="121">
        <v>8.5</v>
      </c>
      <c r="O817" s="62">
        <v>3</v>
      </c>
      <c r="P817" s="62">
        <v>773</v>
      </c>
      <c r="Q817" s="62" t="s">
        <v>1422</v>
      </c>
      <c r="R817" s="62">
        <f t="shared" si="19"/>
        <v>0.25</v>
      </c>
      <c r="S817" s="62">
        <v>473</v>
      </c>
      <c r="T817" s="118" t="s">
        <v>17</v>
      </c>
      <c r="U817" s="62">
        <v>30.2</v>
      </c>
      <c r="V817" s="62" t="s">
        <v>9</v>
      </c>
      <c r="W817" s="62">
        <v>37</v>
      </c>
      <c r="X817" s="62" t="s">
        <v>9</v>
      </c>
      <c r="Y817" s="62" t="s">
        <v>9</v>
      </c>
      <c r="Z817" s="62" t="s">
        <v>9</v>
      </c>
      <c r="AA817" s="62" t="s">
        <v>9</v>
      </c>
      <c r="AB817" s="62" t="s">
        <v>9</v>
      </c>
      <c r="AC817" s="46" t="s">
        <v>1365</v>
      </c>
      <c r="AD817" s="62">
        <v>2017</v>
      </c>
      <c r="AE817" s="62" t="s">
        <v>1845</v>
      </c>
      <c r="AF817" s="62" t="s">
        <v>71</v>
      </c>
      <c r="AG817" s="62" t="s">
        <v>603</v>
      </c>
      <c r="AH817" s="62" t="s">
        <v>604</v>
      </c>
      <c r="AI817" s="124" t="str">
        <f t="shared" si="18"/>
        <v>Murata, K., 2017</v>
      </c>
      <c r="AJ817" s="160"/>
      <c r="AK817" s="120" t="s">
        <v>827</v>
      </c>
    </row>
    <row r="818" spans="1:37" s="22" customFormat="1" x14ac:dyDescent="0.3">
      <c r="A818" s="62" t="s">
        <v>6</v>
      </c>
      <c r="B818" s="62">
        <v>2</v>
      </c>
      <c r="C818" s="120" t="s">
        <v>9</v>
      </c>
      <c r="D818" s="62" t="s">
        <v>9</v>
      </c>
      <c r="E818" s="62" t="s">
        <v>22</v>
      </c>
      <c r="F818" s="62" t="s">
        <v>1110</v>
      </c>
      <c r="G818" s="62" t="s">
        <v>1112</v>
      </c>
      <c r="H818" s="62" t="s">
        <v>9</v>
      </c>
      <c r="I818" s="62" t="s">
        <v>9</v>
      </c>
      <c r="J818" s="62" t="s">
        <v>24</v>
      </c>
      <c r="K818" s="118" t="s">
        <v>56</v>
      </c>
      <c r="L818" s="62" t="s">
        <v>9</v>
      </c>
      <c r="M818" s="62" t="s">
        <v>199</v>
      </c>
      <c r="N818" s="121">
        <v>8.5</v>
      </c>
      <c r="O818" s="62">
        <v>10</v>
      </c>
      <c r="P818" s="62">
        <v>1073</v>
      </c>
      <c r="Q818" s="62" t="s">
        <v>1422</v>
      </c>
      <c r="R818" s="62">
        <f t="shared" si="19"/>
        <v>0.25</v>
      </c>
      <c r="S818" s="62">
        <v>473</v>
      </c>
      <c r="T818" s="118" t="s">
        <v>17</v>
      </c>
      <c r="U818" s="62">
        <v>20.8</v>
      </c>
      <c r="V818" s="62" t="s">
        <v>9</v>
      </c>
      <c r="W818" s="62">
        <v>54</v>
      </c>
      <c r="X818" s="62" t="s">
        <v>9</v>
      </c>
      <c r="Y818" s="62" t="s">
        <v>9</v>
      </c>
      <c r="Z818" s="62" t="s">
        <v>9</v>
      </c>
      <c r="AA818" s="62">
        <v>49</v>
      </c>
      <c r="AB818" s="62">
        <v>27</v>
      </c>
      <c r="AC818" s="46" t="s">
        <v>1365</v>
      </c>
      <c r="AD818" s="62">
        <v>2017</v>
      </c>
      <c r="AE818" s="62" t="s">
        <v>1845</v>
      </c>
      <c r="AF818" s="62" t="s">
        <v>71</v>
      </c>
      <c r="AG818" s="62" t="s">
        <v>603</v>
      </c>
      <c r="AH818" s="62" t="s">
        <v>604</v>
      </c>
      <c r="AI818" s="124" t="str">
        <f t="shared" si="18"/>
        <v>Murata, K., 2017</v>
      </c>
      <c r="AJ818" s="119" t="s">
        <v>1113</v>
      </c>
      <c r="AK818" s="120" t="s">
        <v>827</v>
      </c>
    </row>
    <row r="819" spans="1:37" s="22" customFormat="1" x14ac:dyDescent="0.3">
      <c r="A819" s="62" t="s">
        <v>6</v>
      </c>
      <c r="B819" s="62">
        <v>2</v>
      </c>
      <c r="C819" s="120" t="s">
        <v>9</v>
      </c>
      <c r="D819" s="62" t="s">
        <v>9</v>
      </c>
      <c r="E819" s="62" t="s">
        <v>22</v>
      </c>
      <c r="F819" s="62" t="s">
        <v>1110</v>
      </c>
      <c r="G819" s="62" t="s">
        <v>1112</v>
      </c>
      <c r="H819" s="62" t="s">
        <v>9</v>
      </c>
      <c r="I819" s="62" t="s">
        <v>9</v>
      </c>
      <c r="J819" s="62" t="s">
        <v>24</v>
      </c>
      <c r="K819" s="118" t="s">
        <v>56</v>
      </c>
      <c r="L819" s="62" t="s">
        <v>9</v>
      </c>
      <c r="M819" s="62" t="s">
        <v>199</v>
      </c>
      <c r="N819" s="121">
        <v>8.5</v>
      </c>
      <c r="O819" s="62">
        <v>10</v>
      </c>
      <c r="P819" s="62">
        <f>850+273</f>
        <v>1123</v>
      </c>
      <c r="Q819" s="62" t="s">
        <v>1422</v>
      </c>
      <c r="R819" s="62">
        <f t="shared" si="19"/>
        <v>0.25</v>
      </c>
      <c r="S819" s="62">
        <v>473</v>
      </c>
      <c r="T819" s="118" t="s">
        <v>17</v>
      </c>
      <c r="U819" s="62">
        <v>14.5</v>
      </c>
      <c r="V819" s="62" t="s">
        <v>9</v>
      </c>
      <c r="W819" s="62">
        <v>77</v>
      </c>
      <c r="X819" s="62" t="s">
        <v>9</v>
      </c>
      <c r="Y819" s="62" t="s">
        <v>9</v>
      </c>
      <c r="Z819" s="62" t="s">
        <v>9</v>
      </c>
      <c r="AA819" s="62" t="s">
        <v>9</v>
      </c>
      <c r="AB819" s="62" t="s">
        <v>9</v>
      </c>
      <c r="AC819" s="46" t="s">
        <v>1365</v>
      </c>
      <c r="AD819" s="62">
        <v>2017</v>
      </c>
      <c r="AE819" s="62" t="s">
        <v>1845</v>
      </c>
      <c r="AF819" s="62" t="s">
        <v>71</v>
      </c>
      <c r="AG819" s="62" t="s">
        <v>603</v>
      </c>
      <c r="AH819" s="62" t="s">
        <v>604</v>
      </c>
      <c r="AI819" s="124" t="str">
        <f t="shared" si="18"/>
        <v>Murata, K., 2017</v>
      </c>
      <c r="AJ819" s="119" t="s">
        <v>1113</v>
      </c>
      <c r="AK819" s="120" t="s">
        <v>827</v>
      </c>
    </row>
    <row r="820" spans="1:37" s="22" customFormat="1" x14ac:dyDescent="0.3">
      <c r="A820" s="62" t="s">
        <v>6</v>
      </c>
      <c r="B820" s="62">
        <v>2</v>
      </c>
      <c r="C820" s="120" t="s">
        <v>9</v>
      </c>
      <c r="D820" s="62" t="s">
        <v>9</v>
      </c>
      <c r="E820" s="62" t="s">
        <v>22</v>
      </c>
      <c r="F820" s="62" t="s">
        <v>1110</v>
      </c>
      <c r="G820" s="62" t="s">
        <v>1112</v>
      </c>
      <c r="H820" s="62" t="s">
        <v>9</v>
      </c>
      <c r="I820" s="62" t="s">
        <v>9</v>
      </c>
      <c r="J820" s="62" t="s">
        <v>24</v>
      </c>
      <c r="K820" s="118" t="s">
        <v>56</v>
      </c>
      <c r="L820" s="62" t="s">
        <v>9</v>
      </c>
      <c r="M820" s="62" t="s">
        <v>199</v>
      </c>
      <c r="N820" s="121">
        <v>8.5</v>
      </c>
      <c r="O820" s="62">
        <v>10</v>
      </c>
      <c r="P820" s="62">
        <v>1173</v>
      </c>
      <c r="Q820" s="62" t="s">
        <v>1422</v>
      </c>
      <c r="R820" s="62">
        <f t="shared" si="19"/>
        <v>0.25</v>
      </c>
      <c r="S820" s="62">
        <v>473</v>
      </c>
      <c r="T820" s="118" t="s">
        <v>17</v>
      </c>
      <c r="U820" s="62">
        <v>5.9</v>
      </c>
      <c r="V820" s="62" t="s">
        <v>9</v>
      </c>
      <c r="W820" s="62">
        <v>191</v>
      </c>
      <c r="X820" s="62" t="s">
        <v>9</v>
      </c>
      <c r="Y820" s="62" t="s">
        <v>9</v>
      </c>
      <c r="Z820" s="62" t="s">
        <v>9</v>
      </c>
      <c r="AA820" s="62" t="s">
        <v>9</v>
      </c>
      <c r="AB820" s="62" t="s">
        <v>9</v>
      </c>
      <c r="AC820" s="46" t="s">
        <v>1365</v>
      </c>
      <c r="AD820" s="62">
        <v>2017</v>
      </c>
      <c r="AE820" s="62" t="s">
        <v>1845</v>
      </c>
      <c r="AF820" s="62" t="s">
        <v>71</v>
      </c>
      <c r="AG820" s="62" t="s">
        <v>603</v>
      </c>
      <c r="AH820" s="62" t="s">
        <v>604</v>
      </c>
      <c r="AI820" s="124" t="str">
        <f t="shared" si="18"/>
        <v>Murata, K., 2017</v>
      </c>
      <c r="AJ820" s="119" t="s">
        <v>1113</v>
      </c>
      <c r="AK820" s="120" t="s">
        <v>827</v>
      </c>
    </row>
    <row r="821" spans="1:37" s="22" customFormat="1" x14ac:dyDescent="0.3">
      <c r="A821" s="62" t="s">
        <v>6</v>
      </c>
      <c r="B821" s="62">
        <v>0.5</v>
      </c>
      <c r="C821" s="120" t="s">
        <v>9</v>
      </c>
      <c r="D821" s="62" t="s">
        <v>9</v>
      </c>
      <c r="E821" s="62" t="s">
        <v>997</v>
      </c>
      <c r="F821" s="62" t="s">
        <v>1111</v>
      </c>
      <c r="G821" s="62" t="s">
        <v>9</v>
      </c>
      <c r="H821" s="62">
        <v>773</v>
      </c>
      <c r="I821" s="62">
        <v>1</v>
      </c>
      <c r="J821" s="62" t="s">
        <v>24</v>
      </c>
      <c r="K821" s="118" t="s">
        <v>56</v>
      </c>
      <c r="L821" s="62" t="s">
        <v>9</v>
      </c>
      <c r="M821" s="62" t="s">
        <v>199</v>
      </c>
      <c r="N821" s="121">
        <v>9.3000000000000007</v>
      </c>
      <c r="O821" s="62">
        <v>3</v>
      </c>
      <c r="P821" s="62">
        <v>773</v>
      </c>
      <c r="Q821" s="62" t="s">
        <v>1422</v>
      </c>
      <c r="R821" s="62">
        <f t="shared" si="19"/>
        <v>0.25</v>
      </c>
      <c r="S821" s="62">
        <v>473</v>
      </c>
      <c r="T821" s="118" t="s">
        <v>17</v>
      </c>
      <c r="U821" s="62">
        <v>72.7</v>
      </c>
      <c r="V821" s="62" t="s">
        <v>9</v>
      </c>
      <c r="W821" s="62">
        <v>15</v>
      </c>
      <c r="X821" s="62" t="s">
        <v>9</v>
      </c>
      <c r="Y821" s="62" t="s">
        <v>9</v>
      </c>
      <c r="Z821" s="62" t="s">
        <v>9</v>
      </c>
      <c r="AA821" s="62">
        <v>11</v>
      </c>
      <c r="AB821" s="62">
        <v>10</v>
      </c>
      <c r="AC821" s="46" t="s">
        <v>1365</v>
      </c>
      <c r="AD821" s="62">
        <v>2017</v>
      </c>
      <c r="AE821" s="62" t="s">
        <v>1845</v>
      </c>
      <c r="AF821" s="62" t="s">
        <v>71</v>
      </c>
      <c r="AG821" s="62" t="s">
        <v>603</v>
      </c>
      <c r="AH821" s="62" t="s">
        <v>604</v>
      </c>
      <c r="AI821" s="124" t="str">
        <f t="shared" si="18"/>
        <v>Murata, K., 2017</v>
      </c>
      <c r="AJ821" s="160"/>
      <c r="AK821" s="120" t="s">
        <v>1114</v>
      </c>
    </row>
    <row r="822" spans="1:37" s="22" customFormat="1" x14ac:dyDescent="0.3">
      <c r="A822" s="62" t="s">
        <v>6</v>
      </c>
      <c r="B822" s="62">
        <v>1</v>
      </c>
      <c r="C822" s="120" t="s">
        <v>9</v>
      </c>
      <c r="D822" s="62" t="s">
        <v>9</v>
      </c>
      <c r="E822" s="62" t="s">
        <v>997</v>
      </c>
      <c r="F822" s="62" t="s">
        <v>1111</v>
      </c>
      <c r="G822" s="62" t="s">
        <v>9</v>
      </c>
      <c r="H822" s="62">
        <v>773</v>
      </c>
      <c r="I822" s="62">
        <v>1</v>
      </c>
      <c r="J822" s="62" t="s">
        <v>24</v>
      </c>
      <c r="K822" s="118" t="s">
        <v>56</v>
      </c>
      <c r="L822" s="62" t="s">
        <v>9</v>
      </c>
      <c r="M822" s="62" t="s">
        <v>199</v>
      </c>
      <c r="N822" s="121">
        <v>9.3000000000000007</v>
      </c>
      <c r="O822" s="62">
        <v>3</v>
      </c>
      <c r="P822" s="62">
        <v>773</v>
      </c>
      <c r="Q822" s="62" t="s">
        <v>1422</v>
      </c>
      <c r="R822" s="62">
        <f t="shared" si="19"/>
        <v>0.25</v>
      </c>
      <c r="S822" s="62">
        <v>473</v>
      </c>
      <c r="T822" s="118" t="s">
        <v>17</v>
      </c>
      <c r="U822" s="62">
        <v>29.2</v>
      </c>
      <c r="V822" s="62" t="s">
        <v>9</v>
      </c>
      <c r="W822" s="62">
        <v>38</v>
      </c>
      <c r="X822" s="62" t="s">
        <v>9</v>
      </c>
      <c r="Y822" s="62" t="s">
        <v>9</v>
      </c>
      <c r="Z822" s="62" t="s">
        <v>9</v>
      </c>
      <c r="AA822" s="62">
        <v>41</v>
      </c>
      <c r="AB822" s="62">
        <v>9</v>
      </c>
      <c r="AC822" s="46" t="s">
        <v>1365</v>
      </c>
      <c r="AD822" s="62">
        <v>2017</v>
      </c>
      <c r="AE822" s="62" t="s">
        <v>1845</v>
      </c>
      <c r="AF822" s="62" t="s">
        <v>71</v>
      </c>
      <c r="AG822" s="62" t="s">
        <v>603</v>
      </c>
      <c r="AH822" s="62" t="s">
        <v>604</v>
      </c>
      <c r="AI822" s="124" t="str">
        <f t="shared" si="18"/>
        <v>Murata, K., 2017</v>
      </c>
      <c r="AJ822" s="160"/>
      <c r="AK822" s="120" t="s">
        <v>1114</v>
      </c>
    </row>
    <row r="823" spans="1:37" s="22" customFormat="1" x14ac:dyDescent="0.3">
      <c r="A823" s="62" t="s">
        <v>6</v>
      </c>
      <c r="B823" s="62">
        <v>2</v>
      </c>
      <c r="C823" s="120" t="s">
        <v>9</v>
      </c>
      <c r="D823" s="62" t="s">
        <v>9</v>
      </c>
      <c r="E823" s="62" t="s">
        <v>997</v>
      </c>
      <c r="F823" s="62" t="s">
        <v>1111</v>
      </c>
      <c r="G823" s="62" t="s">
        <v>9</v>
      </c>
      <c r="H823" s="62">
        <v>773</v>
      </c>
      <c r="I823" s="62">
        <v>1</v>
      </c>
      <c r="J823" s="62" t="s">
        <v>24</v>
      </c>
      <c r="K823" s="118" t="s">
        <v>56</v>
      </c>
      <c r="L823" s="62" t="s">
        <v>9</v>
      </c>
      <c r="M823" s="62" t="s">
        <v>199</v>
      </c>
      <c r="N823" s="121">
        <v>9.3000000000000007</v>
      </c>
      <c r="O823" s="62">
        <v>3</v>
      </c>
      <c r="P823" s="62">
        <v>773</v>
      </c>
      <c r="Q823" s="62" t="s">
        <v>1422</v>
      </c>
      <c r="R823" s="62">
        <f t="shared" si="19"/>
        <v>0.25</v>
      </c>
      <c r="S823" s="62">
        <v>473</v>
      </c>
      <c r="T823" s="118" t="s">
        <v>17</v>
      </c>
      <c r="U823" s="62">
        <v>21</v>
      </c>
      <c r="V823" s="62" t="s">
        <v>9</v>
      </c>
      <c r="W823" s="62">
        <v>54</v>
      </c>
      <c r="X823" s="62" t="s">
        <v>9</v>
      </c>
      <c r="Y823" s="62" t="s">
        <v>9</v>
      </c>
      <c r="Z823" s="62" t="s">
        <v>9</v>
      </c>
      <c r="AA823" s="62">
        <v>52</v>
      </c>
      <c r="AB823" s="62">
        <v>25</v>
      </c>
      <c r="AC823" s="46" t="s">
        <v>1365</v>
      </c>
      <c r="AD823" s="62">
        <v>2017</v>
      </c>
      <c r="AE823" s="62" t="s">
        <v>1845</v>
      </c>
      <c r="AF823" s="62" t="s">
        <v>71</v>
      </c>
      <c r="AG823" s="62" t="s">
        <v>603</v>
      </c>
      <c r="AH823" s="62" t="s">
        <v>604</v>
      </c>
      <c r="AI823" s="124" t="str">
        <f t="shared" si="18"/>
        <v>Murata, K., 2017</v>
      </c>
      <c r="AJ823" s="160"/>
      <c r="AK823" s="120" t="s">
        <v>1114</v>
      </c>
    </row>
    <row r="824" spans="1:37" s="22" customFormat="1" x14ac:dyDescent="0.3">
      <c r="A824" s="62" t="s">
        <v>6</v>
      </c>
      <c r="B824" s="62">
        <v>2</v>
      </c>
      <c r="C824" s="120" t="s">
        <v>9</v>
      </c>
      <c r="D824" s="62" t="s">
        <v>9</v>
      </c>
      <c r="E824" s="62" t="s">
        <v>997</v>
      </c>
      <c r="F824" s="62" t="s">
        <v>1111</v>
      </c>
      <c r="G824" s="62" t="s">
        <v>9</v>
      </c>
      <c r="H824" s="62">
        <v>773</v>
      </c>
      <c r="I824" s="62">
        <v>1</v>
      </c>
      <c r="J824" s="62" t="s">
        <v>24</v>
      </c>
      <c r="K824" s="118" t="s">
        <v>56</v>
      </c>
      <c r="L824" s="62" t="s">
        <v>9</v>
      </c>
      <c r="M824" s="62" t="s">
        <v>199</v>
      </c>
      <c r="N824" s="121">
        <v>9.3000000000000007</v>
      </c>
      <c r="O824" s="62">
        <v>10</v>
      </c>
      <c r="P824" s="62">
        <v>1073</v>
      </c>
      <c r="Q824" s="62" t="s">
        <v>1422</v>
      </c>
      <c r="R824" s="62">
        <f t="shared" si="19"/>
        <v>0.25</v>
      </c>
      <c r="S824" s="62">
        <v>473</v>
      </c>
      <c r="T824" s="118" t="s">
        <v>17</v>
      </c>
      <c r="U824" s="62">
        <v>15.4</v>
      </c>
      <c r="V824" s="62" t="s">
        <v>9</v>
      </c>
      <c r="W824" s="62">
        <v>73</v>
      </c>
      <c r="X824" s="62" t="s">
        <v>9</v>
      </c>
      <c r="Y824" s="62" t="s">
        <v>9</v>
      </c>
      <c r="Z824" s="62" t="s">
        <v>9</v>
      </c>
      <c r="AA824" s="62">
        <v>64</v>
      </c>
      <c r="AB824" s="62">
        <v>20</v>
      </c>
      <c r="AC824" s="46" t="s">
        <v>1365</v>
      </c>
      <c r="AD824" s="62">
        <v>2017</v>
      </c>
      <c r="AE824" s="62" t="s">
        <v>1845</v>
      </c>
      <c r="AF824" s="62" t="s">
        <v>71</v>
      </c>
      <c r="AG824" s="62" t="s">
        <v>603</v>
      </c>
      <c r="AH824" s="62" t="s">
        <v>604</v>
      </c>
      <c r="AI824" s="124" t="str">
        <f t="shared" si="18"/>
        <v>Murata, K., 2017</v>
      </c>
      <c r="AJ824" s="119" t="s">
        <v>1113</v>
      </c>
      <c r="AK824" s="120" t="s">
        <v>1114</v>
      </c>
    </row>
    <row r="825" spans="1:37" s="22" customFormat="1" x14ac:dyDescent="0.3">
      <c r="A825" s="62" t="s">
        <v>6</v>
      </c>
      <c r="B825" s="62">
        <v>2</v>
      </c>
      <c r="C825" s="120" t="s">
        <v>9</v>
      </c>
      <c r="D825" s="62" t="s">
        <v>9</v>
      </c>
      <c r="E825" s="62" t="s">
        <v>997</v>
      </c>
      <c r="F825" s="62" t="s">
        <v>1111</v>
      </c>
      <c r="G825" s="62" t="s">
        <v>9</v>
      </c>
      <c r="H825" s="62">
        <v>773</v>
      </c>
      <c r="I825" s="62">
        <v>1</v>
      </c>
      <c r="J825" s="62" t="s">
        <v>24</v>
      </c>
      <c r="K825" s="118" t="s">
        <v>56</v>
      </c>
      <c r="L825" s="62" t="s">
        <v>9</v>
      </c>
      <c r="M825" s="62" t="s">
        <v>199</v>
      </c>
      <c r="N825" s="121">
        <v>9.3000000000000007</v>
      </c>
      <c r="O825" s="62">
        <v>10</v>
      </c>
      <c r="P825" s="62">
        <v>1123</v>
      </c>
      <c r="Q825" s="62" t="s">
        <v>1422</v>
      </c>
      <c r="R825" s="62">
        <f t="shared" si="19"/>
        <v>0.25</v>
      </c>
      <c r="S825" s="62">
        <v>473</v>
      </c>
      <c r="T825" s="118" t="s">
        <v>17</v>
      </c>
      <c r="U825" s="62">
        <v>7.8</v>
      </c>
      <c r="V825" s="62" t="s">
        <v>9</v>
      </c>
      <c r="W825" s="62">
        <v>144</v>
      </c>
      <c r="X825" s="62" t="s">
        <v>9</v>
      </c>
      <c r="Y825" s="62" t="s">
        <v>9</v>
      </c>
      <c r="Z825" s="62" t="s">
        <v>9</v>
      </c>
      <c r="AA825" s="62">
        <v>99</v>
      </c>
      <c r="AB825" s="62">
        <v>55</v>
      </c>
      <c r="AC825" s="46" t="s">
        <v>1365</v>
      </c>
      <c r="AD825" s="62">
        <v>2017</v>
      </c>
      <c r="AE825" s="62" t="s">
        <v>1845</v>
      </c>
      <c r="AF825" s="62" t="s">
        <v>71</v>
      </c>
      <c r="AG825" s="62" t="s">
        <v>603</v>
      </c>
      <c r="AH825" s="62" t="s">
        <v>604</v>
      </c>
      <c r="AI825" s="124" t="str">
        <f t="shared" si="18"/>
        <v>Murata, K., 2017</v>
      </c>
      <c r="AJ825" s="119" t="s">
        <v>1113</v>
      </c>
      <c r="AK825" s="120" t="s">
        <v>1114</v>
      </c>
    </row>
    <row r="826" spans="1:37" s="22" customFormat="1" x14ac:dyDescent="0.3">
      <c r="A826" s="62" t="s">
        <v>6</v>
      </c>
      <c r="B826" s="62">
        <v>2</v>
      </c>
      <c r="C826" s="120" t="s">
        <v>9</v>
      </c>
      <c r="D826" s="62" t="s">
        <v>9</v>
      </c>
      <c r="E826" s="62" t="s">
        <v>997</v>
      </c>
      <c r="F826" s="62" t="s">
        <v>1111</v>
      </c>
      <c r="G826" s="62" t="s">
        <v>9</v>
      </c>
      <c r="H826" s="62">
        <v>773</v>
      </c>
      <c r="I826" s="62">
        <v>1</v>
      </c>
      <c r="J826" s="62" t="s">
        <v>24</v>
      </c>
      <c r="K826" s="118" t="s">
        <v>56</v>
      </c>
      <c r="L826" s="62" t="s">
        <v>9</v>
      </c>
      <c r="M826" s="62" t="s">
        <v>199</v>
      </c>
      <c r="N826" s="121">
        <v>9.3000000000000007</v>
      </c>
      <c r="O826" s="62">
        <v>10</v>
      </c>
      <c r="P826" s="62">
        <v>1173</v>
      </c>
      <c r="Q826" s="62" t="s">
        <v>1422</v>
      </c>
      <c r="R826" s="62">
        <f t="shared" si="19"/>
        <v>0.25</v>
      </c>
      <c r="S826" s="62">
        <v>473</v>
      </c>
      <c r="T826" s="118" t="s">
        <v>17</v>
      </c>
      <c r="U826" s="62">
        <v>5.8</v>
      </c>
      <c r="V826" s="62" t="s">
        <v>9</v>
      </c>
      <c r="W826" s="62">
        <v>192</v>
      </c>
      <c r="X826" s="62" t="s">
        <v>9</v>
      </c>
      <c r="Y826" s="62" t="s">
        <v>9</v>
      </c>
      <c r="Z826" s="62" t="s">
        <v>9</v>
      </c>
      <c r="AA826" s="62">
        <v>226</v>
      </c>
      <c r="AB826" s="62">
        <v>120</v>
      </c>
      <c r="AC826" s="46" t="s">
        <v>1365</v>
      </c>
      <c r="AD826" s="62">
        <v>2017</v>
      </c>
      <c r="AE826" s="62" t="s">
        <v>1845</v>
      </c>
      <c r="AF826" s="62" t="s">
        <v>71</v>
      </c>
      <c r="AG826" s="62" t="s">
        <v>603</v>
      </c>
      <c r="AH826" s="62" t="s">
        <v>604</v>
      </c>
      <c r="AI826" s="124" t="str">
        <f t="shared" si="18"/>
        <v>Murata, K., 2017</v>
      </c>
      <c r="AJ826" s="119" t="s">
        <v>1113</v>
      </c>
      <c r="AK826" s="120" t="s">
        <v>1114</v>
      </c>
    </row>
    <row r="827" spans="1:37" s="22" customFormat="1" x14ac:dyDescent="0.3">
      <c r="A827" s="62" t="s">
        <v>6</v>
      </c>
      <c r="B827" s="62">
        <v>0.2</v>
      </c>
      <c r="C827" s="120" t="s">
        <v>9</v>
      </c>
      <c r="D827" s="62" t="s">
        <v>9</v>
      </c>
      <c r="E827" s="62" t="s">
        <v>61</v>
      </c>
      <c r="F827" s="62" t="s">
        <v>1111</v>
      </c>
      <c r="G827" s="62" t="s">
        <v>9</v>
      </c>
      <c r="H827" s="62">
        <v>773</v>
      </c>
      <c r="I827" s="62">
        <v>1</v>
      </c>
      <c r="J827" s="62" t="s">
        <v>24</v>
      </c>
      <c r="K827" s="118" t="s">
        <v>56</v>
      </c>
      <c r="L827" s="62" t="s">
        <v>9</v>
      </c>
      <c r="M827" s="62" t="s">
        <v>199</v>
      </c>
      <c r="N827" s="121">
        <v>9.3000000000000007</v>
      </c>
      <c r="O827" s="62">
        <v>3</v>
      </c>
      <c r="P827" s="62">
        <v>773</v>
      </c>
      <c r="Q827" s="62" t="s">
        <v>1422</v>
      </c>
      <c r="R827" s="62">
        <f t="shared" si="19"/>
        <v>0.25</v>
      </c>
      <c r="S827" s="62">
        <v>473</v>
      </c>
      <c r="T827" s="118" t="s">
        <v>17</v>
      </c>
      <c r="U827" s="62">
        <v>32.200000000000003</v>
      </c>
      <c r="V827" s="62" t="s">
        <v>9</v>
      </c>
      <c r="W827" s="62">
        <v>35</v>
      </c>
      <c r="X827" s="62" t="s">
        <v>9</v>
      </c>
      <c r="Y827" s="62" t="s">
        <v>9</v>
      </c>
      <c r="Z827" s="62" t="s">
        <v>9</v>
      </c>
      <c r="AA827" s="62" t="s">
        <v>9</v>
      </c>
      <c r="AB827" s="62" t="s">
        <v>9</v>
      </c>
      <c r="AC827" s="46" t="s">
        <v>1365</v>
      </c>
      <c r="AD827" s="62">
        <v>2017</v>
      </c>
      <c r="AE827" s="62" t="s">
        <v>1845</v>
      </c>
      <c r="AF827" s="62" t="s">
        <v>71</v>
      </c>
      <c r="AG827" s="62" t="s">
        <v>603</v>
      </c>
      <c r="AH827" s="62" t="s">
        <v>604</v>
      </c>
      <c r="AI827" s="124" t="str">
        <f t="shared" si="18"/>
        <v>Murata, K., 2017</v>
      </c>
      <c r="AJ827" s="160"/>
      <c r="AK827" s="120" t="s">
        <v>1114</v>
      </c>
    </row>
    <row r="828" spans="1:37" s="22" customFormat="1" x14ac:dyDescent="0.3">
      <c r="A828" s="62" t="s">
        <v>6</v>
      </c>
      <c r="B828" s="62">
        <v>0.5</v>
      </c>
      <c r="C828" s="120" t="s">
        <v>9</v>
      </c>
      <c r="D828" s="62" t="s">
        <v>9</v>
      </c>
      <c r="E828" s="62" t="s">
        <v>61</v>
      </c>
      <c r="F828" s="62" t="s">
        <v>1111</v>
      </c>
      <c r="G828" s="62" t="s">
        <v>9</v>
      </c>
      <c r="H828" s="62">
        <v>773</v>
      </c>
      <c r="I828" s="62">
        <v>1</v>
      </c>
      <c r="J828" s="62" t="s">
        <v>24</v>
      </c>
      <c r="K828" s="118" t="s">
        <v>56</v>
      </c>
      <c r="L828" s="62" t="s">
        <v>9</v>
      </c>
      <c r="M828" s="62" t="s">
        <v>199</v>
      </c>
      <c r="N828" s="121">
        <v>9.3000000000000007</v>
      </c>
      <c r="O828" s="62">
        <v>3</v>
      </c>
      <c r="P828" s="62">
        <v>773</v>
      </c>
      <c r="Q828" s="62" t="s">
        <v>1422</v>
      </c>
      <c r="R828" s="62">
        <f t="shared" si="19"/>
        <v>0.25</v>
      </c>
      <c r="S828" s="62">
        <v>473</v>
      </c>
      <c r="T828" s="118" t="s">
        <v>17</v>
      </c>
      <c r="U828" s="62">
        <v>27</v>
      </c>
      <c r="V828" s="62" t="s">
        <v>9</v>
      </c>
      <c r="W828" s="62">
        <v>41</v>
      </c>
      <c r="X828" s="62" t="s">
        <v>9</v>
      </c>
      <c r="Y828" s="62" t="s">
        <v>9</v>
      </c>
      <c r="Z828" s="62" t="s">
        <v>9</v>
      </c>
      <c r="AA828" s="62" t="s">
        <v>9</v>
      </c>
      <c r="AB828" s="62" t="s">
        <v>9</v>
      </c>
      <c r="AC828" s="46" t="s">
        <v>1365</v>
      </c>
      <c r="AD828" s="62">
        <v>2017</v>
      </c>
      <c r="AE828" s="62" t="s">
        <v>1845</v>
      </c>
      <c r="AF828" s="62" t="s">
        <v>71</v>
      </c>
      <c r="AG828" s="62" t="s">
        <v>603</v>
      </c>
      <c r="AH828" s="62" t="s">
        <v>604</v>
      </c>
      <c r="AI828" s="124" t="str">
        <f t="shared" si="18"/>
        <v>Murata, K., 2017</v>
      </c>
      <c r="AJ828" s="160"/>
      <c r="AK828" s="120" t="s">
        <v>1114</v>
      </c>
    </row>
    <row r="829" spans="1:37" s="22" customFormat="1" x14ac:dyDescent="0.3">
      <c r="A829" s="62" t="s">
        <v>6</v>
      </c>
      <c r="B829" s="62">
        <v>1</v>
      </c>
      <c r="C829" s="120" t="s">
        <v>9</v>
      </c>
      <c r="D829" s="62" t="s">
        <v>9</v>
      </c>
      <c r="E829" s="62" t="s">
        <v>61</v>
      </c>
      <c r="F829" s="62" t="s">
        <v>1111</v>
      </c>
      <c r="G829" s="62" t="s">
        <v>9</v>
      </c>
      <c r="H829" s="62">
        <v>773</v>
      </c>
      <c r="I829" s="62">
        <v>1</v>
      </c>
      <c r="J829" s="62" t="s">
        <v>24</v>
      </c>
      <c r="K829" s="118" t="s">
        <v>56</v>
      </c>
      <c r="L829" s="62" t="s">
        <v>9</v>
      </c>
      <c r="M829" s="62" t="s">
        <v>199</v>
      </c>
      <c r="N829" s="121">
        <v>9.3000000000000007</v>
      </c>
      <c r="O829" s="62">
        <v>3</v>
      </c>
      <c r="P829" s="62">
        <v>773</v>
      </c>
      <c r="Q829" s="62" t="s">
        <v>1422</v>
      </c>
      <c r="R829" s="62">
        <f t="shared" si="19"/>
        <v>0.25</v>
      </c>
      <c r="S829" s="62">
        <v>473</v>
      </c>
      <c r="T829" s="118" t="s">
        <v>17</v>
      </c>
      <c r="U829" s="62">
        <v>21.1</v>
      </c>
      <c r="V829" s="62" t="s">
        <v>9</v>
      </c>
      <c r="W829" s="62">
        <v>53</v>
      </c>
      <c r="X829" s="62" t="s">
        <v>9</v>
      </c>
      <c r="Y829" s="62" t="s">
        <v>9</v>
      </c>
      <c r="Z829" s="62" t="s">
        <v>9</v>
      </c>
      <c r="AA829" s="62">
        <v>44</v>
      </c>
      <c r="AB829" s="62">
        <v>23</v>
      </c>
      <c r="AC829" s="46" t="s">
        <v>1365</v>
      </c>
      <c r="AD829" s="62">
        <v>2017</v>
      </c>
      <c r="AE829" s="62" t="s">
        <v>1845</v>
      </c>
      <c r="AF829" s="62" t="s">
        <v>71</v>
      </c>
      <c r="AG829" s="62" t="s">
        <v>603</v>
      </c>
      <c r="AH829" s="62" t="s">
        <v>604</v>
      </c>
      <c r="AI829" s="124" t="str">
        <f t="shared" si="18"/>
        <v>Murata, K., 2017</v>
      </c>
      <c r="AJ829" s="160"/>
      <c r="AK829" s="120" t="s">
        <v>1114</v>
      </c>
    </row>
    <row r="830" spans="1:37" s="22" customFormat="1" x14ac:dyDescent="0.3">
      <c r="A830" s="62" t="s">
        <v>6</v>
      </c>
      <c r="B830" s="62">
        <v>2</v>
      </c>
      <c r="C830" s="120" t="s">
        <v>9</v>
      </c>
      <c r="D830" s="62" t="s">
        <v>9</v>
      </c>
      <c r="E830" s="62" t="s">
        <v>61</v>
      </c>
      <c r="F830" s="62" t="s">
        <v>1111</v>
      </c>
      <c r="G830" s="62" t="s">
        <v>9</v>
      </c>
      <c r="H830" s="62">
        <v>773</v>
      </c>
      <c r="I830" s="62">
        <v>1</v>
      </c>
      <c r="J830" s="62" t="s">
        <v>24</v>
      </c>
      <c r="K830" s="118" t="s">
        <v>56</v>
      </c>
      <c r="L830" s="62" t="s">
        <v>9</v>
      </c>
      <c r="M830" s="62" t="s">
        <v>199</v>
      </c>
      <c r="N830" s="121">
        <v>9.3000000000000007</v>
      </c>
      <c r="O830" s="62">
        <v>3</v>
      </c>
      <c r="P830" s="62">
        <v>773</v>
      </c>
      <c r="Q830" s="62" t="s">
        <v>1422</v>
      </c>
      <c r="R830" s="62">
        <f t="shared" si="19"/>
        <v>0.25</v>
      </c>
      <c r="S830" s="62">
        <v>473</v>
      </c>
      <c r="T830" s="118" t="s">
        <v>17</v>
      </c>
      <c r="U830" s="62">
        <v>12</v>
      </c>
      <c r="V830" s="62" t="s">
        <v>9</v>
      </c>
      <c r="W830" s="62">
        <v>93</v>
      </c>
      <c r="X830" s="62" t="s">
        <v>9</v>
      </c>
      <c r="Y830" s="62" t="s">
        <v>9</v>
      </c>
      <c r="Z830" s="62" t="s">
        <v>9</v>
      </c>
      <c r="AA830" s="62" t="s">
        <v>9</v>
      </c>
      <c r="AB830" s="62" t="s">
        <v>9</v>
      </c>
      <c r="AC830" s="46" t="s">
        <v>1365</v>
      </c>
      <c r="AD830" s="62">
        <v>2017</v>
      </c>
      <c r="AE830" s="62" t="s">
        <v>1845</v>
      </c>
      <c r="AF830" s="62" t="s">
        <v>71</v>
      </c>
      <c r="AG830" s="62" t="s">
        <v>603</v>
      </c>
      <c r="AH830" s="62" t="s">
        <v>604</v>
      </c>
      <c r="AI830" s="124" t="str">
        <f t="shared" si="18"/>
        <v>Murata, K., 2017</v>
      </c>
      <c r="AJ830" s="160"/>
      <c r="AK830" s="120" t="s">
        <v>1114</v>
      </c>
    </row>
    <row r="831" spans="1:37" s="22" customFormat="1" x14ac:dyDescent="0.3">
      <c r="A831" s="62" t="s">
        <v>6</v>
      </c>
      <c r="B831" s="62">
        <v>2</v>
      </c>
      <c r="C831" s="120" t="s">
        <v>9</v>
      </c>
      <c r="D831" s="62" t="s">
        <v>9</v>
      </c>
      <c r="E831" s="62" t="s">
        <v>61</v>
      </c>
      <c r="F831" s="62" t="s">
        <v>1111</v>
      </c>
      <c r="G831" s="62" t="s">
        <v>9</v>
      </c>
      <c r="H831" s="62">
        <v>773</v>
      </c>
      <c r="I831" s="62">
        <v>1</v>
      </c>
      <c r="J831" s="62" t="s">
        <v>24</v>
      </c>
      <c r="K831" s="118" t="s">
        <v>56</v>
      </c>
      <c r="L831" s="62" t="s">
        <v>9</v>
      </c>
      <c r="M831" s="62" t="s">
        <v>199</v>
      </c>
      <c r="N831" s="121">
        <v>9.3000000000000007</v>
      </c>
      <c r="O831" s="62">
        <v>10</v>
      </c>
      <c r="P831" s="62">
        <v>1073</v>
      </c>
      <c r="Q831" s="62" t="s">
        <v>1422</v>
      </c>
      <c r="R831" s="62">
        <f t="shared" si="19"/>
        <v>0.25</v>
      </c>
      <c r="S831" s="62">
        <v>473</v>
      </c>
      <c r="T831" s="118" t="s">
        <v>17</v>
      </c>
      <c r="U831" s="62">
        <v>5.8</v>
      </c>
      <c r="V831" s="62" t="s">
        <v>9</v>
      </c>
      <c r="W831" s="62">
        <v>192</v>
      </c>
      <c r="X831" s="62" t="s">
        <v>9</v>
      </c>
      <c r="Y831" s="62" t="s">
        <v>9</v>
      </c>
      <c r="Z831" s="62" t="s">
        <v>9</v>
      </c>
      <c r="AA831" s="62" t="s">
        <v>9</v>
      </c>
      <c r="AB831" s="62" t="s">
        <v>9</v>
      </c>
      <c r="AC831" s="46" t="s">
        <v>1365</v>
      </c>
      <c r="AD831" s="62">
        <v>2017</v>
      </c>
      <c r="AE831" s="62" t="s">
        <v>1845</v>
      </c>
      <c r="AF831" s="62" t="s">
        <v>71</v>
      </c>
      <c r="AG831" s="62" t="s">
        <v>603</v>
      </c>
      <c r="AH831" s="62" t="s">
        <v>604</v>
      </c>
      <c r="AI831" s="124" t="str">
        <f t="shared" si="18"/>
        <v>Murata, K., 2017</v>
      </c>
      <c r="AJ831" s="119" t="s">
        <v>1113</v>
      </c>
      <c r="AK831" s="120" t="s">
        <v>1114</v>
      </c>
    </row>
    <row r="832" spans="1:37" s="22" customFormat="1" x14ac:dyDescent="0.3">
      <c r="A832" s="62" t="s">
        <v>14</v>
      </c>
      <c r="B832" s="62">
        <v>1</v>
      </c>
      <c r="C832" s="120" t="s">
        <v>9</v>
      </c>
      <c r="D832" s="62">
        <v>140</v>
      </c>
      <c r="E832" s="118" t="s">
        <v>1414</v>
      </c>
      <c r="F832" s="62" t="s">
        <v>800</v>
      </c>
      <c r="G832" s="62" t="s">
        <v>9</v>
      </c>
      <c r="H832" s="62">
        <v>773</v>
      </c>
      <c r="I832" s="62">
        <v>5</v>
      </c>
      <c r="J832" s="62" t="s">
        <v>24</v>
      </c>
      <c r="K832" s="118" t="s">
        <v>56</v>
      </c>
      <c r="L832" s="62" t="s">
        <v>9</v>
      </c>
      <c r="M832" s="62" t="s">
        <v>199</v>
      </c>
      <c r="N832" s="121">
        <v>8.5</v>
      </c>
      <c r="O832" s="62">
        <v>5</v>
      </c>
      <c r="P832" s="62">
        <v>773</v>
      </c>
      <c r="Q832" s="62" t="s">
        <v>9</v>
      </c>
      <c r="R832" s="62" t="s">
        <v>9</v>
      </c>
      <c r="S832" s="62" t="s">
        <v>9</v>
      </c>
      <c r="T832" s="118" t="s">
        <v>95</v>
      </c>
      <c r="U832" s="62">
        <v>23.3</v>
      </c>
      <c r="V832" s="62" t="s">
        <v>9</v>
      </c>
      <c r="W832" s="62">
        <v>469</v>
      </c>
      <c r="X832" s="62" t="s">
        <v>9</v>
      </c>
      <c r="Y832" s="62" t="s">
        <v>9</v>
      </c>
      <c r="Z832" s="62" t="s">
        <v>9</v>
      </c>
      <c r="AA832" s="62" t="s">
        <v>9</v>
      </c>
      <c r="AB832" s="62" t="s">
        <v>9</v>
      </c>
      <c r="AC832" s="46" t="s">
        <v>1373</v>
      </c>
      <c r="AD832" s="62">
        <v>2017</v>
      </c>
      <c r="AE832" s="62" t="s">
        <v>1846</v>
      </c>
      <c r="AF832" s="62" t="s">
        <v>39</v>
      </c>
      <c r="AG832" s="62" t="s">
        <v>605</v>
      </c>
      <c r="AH832" s="62" t="s">
        <v>62</v>
      </c>
      <c r="AI832" s="124" t="str">
        <f t="shared" si="18"/>
        <v>Lang, W., 2017</v>
      </c>
      <c r="AJ832" s="160"/>
      <c r="AK832" s="120" t="s">
        <v>827</v>
      </c>
    </row>
    <row r="833" spans="1:37" s="22" customFormat="1" x14ac:dyDescent="0.3">
      <c r="A833" s="62" t="s">
        <v>14</v>
      </c>
      <c r="B833" s="62">
        <v>1</v>
      </c>
      <c r="C833" s="120" t="s">
        <v>9</v>
      </c>
      <c r="D833" s="62">
        <v>70</v>
      </c>
      <c r="E833" s="62" t="s">
        <v>582</v>
      </c>
      <c r="F833" s="62" t="s">
        <v>1115</v>
      </c>
      <c r="G833" s="62" t="s">
        <v>9</v>
      </c>
      <c r="H833" s="62">
        <v>773</v>
      </c>
      <c r="I833" s="62">
        <v>5</v>
      </c>
      <c r="J833" s="62" t="s">
        <v>24</v>
      </c>
      <c r="K833" s="118" t="s">
        <v>56</v>
      </c>
      <c r="L833" s="62" t="s">
        <v>9</v>
      </c>
      <c r="M833" s="62" t="s">
        <v>199</v>
      </c>
      <c r="N833" s="62" t="s">
        <v>9</v>
      </c>
      <c r="O833" s="62">
        <v>5</v>
      </c>
      <c r="P833" s="62">
        <v>773</v>
      </c>
      <c r="Q833" s="62" t="s">
        <v>9</v>
      </c>
      <c r="R833" s="62" t="s">
        <v>9</v>
      </c>
      <c r="S833" s="62" t="s">
        <v>9</v>
      </c>
      <c r="T833" s="118" t="s">
        <v>95</v>
      </c>
      <c r="U833" s="62">
        <v>11.4</v>
      </c>
      <c r="V833" s="62" t="s">
        <v>9</v>
      </c>
      <c r="W833" s="62">
        <v>865</v>
      </c>
      <c r="X833" s="62" t="s">
        <v>9</v>
      </c>
      <c r="Y833" s="62" t="s">
        <v>9</v>
      </c>
      <c r="Z833" s="62" t="s">
        <v>9</v>
      </c>
      <c r="AA833" s="62" t="s">
        <v>9</v>
      </c>
      <c r="AB833" s="62" t="s">
        <v>9</v>
      </c>
      <c r="AC833" s="46" t="s">
        <v>1373</v>
      </c>
      <c r="AD833" s="62">
        <v>2017</v>
      </c>
      <c r="AE833" s="62" t="s">
        <v>1846</v>
      </c>
      <c r="AF833" s="62" t="s">
        <v>39</v>
      </c>
      <c r="AG833" s="62" t="s">
        <v>605</v>
      </c>
      <c r="AH833" s="62" t="s">
        <v>62</v>
      </c>
      <c r="AI833" s="124" t="str">
        <f t="shared" si="18"/>
        <v>Lang, W., 2017</v>
      </c>
      <c r="AJ833" s="160"/>
      <c r="AK833" s="120"/>
    </row>
    <row r="834" spans="1:37" s="22" customFormat="1" x14ac:dyDescent="0.3">
      <c r="A834" s="118" t="s">
        <v>996</v>
      </c>
      <c r="B834" s="62" t="s">
        <v>9</v>
      </c>
      <c r="C834" s="62">
        <v>0.04</v>
      </c>
      <c r="D834" s="62" t="s">
        <v>9</v>
      </c>
      <c r="E834" s="62" t="s">
        <v>61</v>
      </c>
      <c r="F834" s="62" t="s">
        <v>606</v>
      </c>
      <c r="G834" s="62" t="s">
        <v>9</v>
      </c>
      <c r="H834" s="62" t="s">
        <v>9</v>
      </c>
      <c r="I834" s="62" t="s">
        <v>9</v>
      </c>
      <c r="J834" s="62" t="s">
        <v>24</v>
      </c>
      <c r="K834" s="62" t="s">
        <v>9</v>
      </c>
      <c r="L834" s="62" t="s">
        <v>9</v>
      </c>
      <c r="M834" s="62" t="s">
        <v>199</v>
      </c>
      <c r="N834" s="121">
        <v>6.7</v>
      </c>
      <c r="O834" s="62" t="s">
        <v>9</v>
      </c>
      <c r="P834" s="62" t="s">
        <v>9</v>
      </c>
      <c r="Q834" s="62" t="s">
        <v>1422</v>
      </c>
      <c r="R834" s="62">
        <v>2</v>
      </c>
      <c r="S834" s="62">
        <v>523</v>
      </c>
      <c r="T834" s="62" t="s">
        <v>29</v>
      </c>
      <c r="U834" s="62" t="s">
        <v>9</v>
      </c>
      <c r="V834" s="62" t="s">
        <v>9</v>
      </c>
      <c r="W834" s="62" t="s">
        <v>9</v>
      </c>
      <c r="X834" s="62" t="s">
        <v>9</v>
      </c>
      <c r="Y834" s="62" t="s">
        <v>9</v>
      </c>
      <c r="Z834" s="62" t="s">
        <v>9</v>
      </c>
      <c r="AA834" s="62">
        <v>15</v>
      </c>
      <c r="AB834" s="62" t="s">
        <v>9</v>
      </c>
      <c r="AC834" s="62" t="s">
        <v>1116</v>
      </c>
      <c r="AD834" s="62">
        <v>2018</v>
      </c>
      <c r="AE834" s="62" t="s">
        <v>1847</v>
      </c>
      <c r="AF834" s="62" t="s">
        <v>49</v>
      </c>
      <c r="AG834" s="62" t="s">
        <v>607</v>
      </c>
      <c r="AH834" s="62" t="s">
        <v>589</v>
      </c>
      <c r="AI834" s="124" t="str">
        <f t="shared" ref="AI834:AI897" si="20">AE834&amp;", "&amp;AD834</f>
        <v>Ellis, P.R., 2018</v>
      </c>
      <c r="AJ834" s="160"/>
      <c r="AK834" s="120" t="s">
        <v>1117</v>
      </c>
    </row>
    <row r="835" spans="1:37" s="22" customFormat="1" x14ac:dyDescent="0.3">
      <c r="A835" s="62" t="s">
        <v>996</v>
      </c>
      <c r="B835" s="62" t="s">
        <v>9</v>
      </c>
      <c r="C835" s="62">
        <v>0.53</v>
      </c>
      <c r="D835" s="62" t="s">
        <v>9</v>
      </c>
      <c r="E835" s="62" t="s">
        <v>37</v>
      </c>
      <c r="F835" s="62" t="s">
        <v>608</v>
      </c>
      <c r="G835" s="62" t="s">
        <v>9</v>
      </c>
      <c r="H835" s="62" t="s">
        <v>9</v>
      </c>
      <c r="I835" s="62" t="s">
        <v>9</v>
      </c>
      <c r="J835" s="62" t="s">
        <v>24</v>
      </c>
      <c r="K835" s="118" t="s">
        <v>9</v>
      </c>
      <c r="L835" s="62" t="s">
        <v>9</v>
      </c>
      <c r="M835" s="62" t="s">
        <v>199</v>
      </c>
      <c r="N835" s="121">
        <v>6</v>
      </c>
      <c r="O835" s="62" t="s">
        <v>9</v>
      </c>
      <c r="P835" s="62" t="s">
        <v>9</v>
      </c>
      <c r="Q835" s="62" t="s">
        <v>1422</v>
      </c>
      <c r="R835" s="62">
        <v>2</v>
      </c>
      <c r="S835" s="62">
        <v>523</v>
      </c>
      <c r="T835" s="62" t="s">
        <v>29</v>
      </c>
      <c r="U835" s="62" t="s">
        <v>9</v>
      </c>
      <c r="V835" s="62" t="s">
        <v>9</v>
      </c>
      <c r="W835" s="62" t="s">
        <v>9</v>
      </c>
      <c r="X835" s="62" t="s">
        <v>9</v>
      </c>
      <c r="Y835" s="62" t="s">
        <v>9</v>
      </c>
      <c r="Z835" s="62" t="s">
        <v>9</v>
      </c>
      <c r="AA835" s="62">
        <v>35</v>
      </c>
      <c r="AB835" s="62" t="s">
        <v>9</v>
      </c>
      <c r="AC835" s="62" t="s">
        <v>1116</v>
      </c>
      <c r="AD835" s="62">
        <v>2018</v>
      </c>
      <c r="AE835" s="62" t="s">
        <v>1847</v>
      </c>
      <c r="AF835" s="62" t="s">
        <v>49</v>
      </c>
      <c r="AG835" s="62" t="s">
        <v>607</v>
      </c>
      <c r="AH835" s="62" t="s">
        <v>589</v>
      </c>
      <c r="AI835" s="124" t="str">
        <f t="shared" si="20"/>
        <v>Ellis, P.R., 2018</v>
      </c>
      <c r="AJ835" s="160"/>
      <c r="AK835" s="120" t="s">
        <v>916</v>
      </c>
    </row>
    <row r="836" spans="1:37" s="22" customFormat="1" x14ac:dyDescent="0.3">
      <c r="A836" s="118" t="s">
        <v>88</v>
      </c>
      <c r="B836" s="62">
        <v>0.5</v>
      </c>
      <c r="C836" s="120" t="s">
        <v>9</v>
      </c>
      <c r="D836" s="62">
        <v>422</v>
      </c>
      <c r="E836" s="62" t="s">
        <v>63</v>
      </c>
      <c r="F836" s="62" t="s">
        <v>362</v>
      </c>
      <c r="G836" s="62" t="s">
        <v>9</v>
      </c>
      <c r="H836" s="62" t="s">
        <v>9</v>
      </c>
      <c r="I836" s="62" t="s">
        <v>9</v>
      </c>
      <c r="J836" s="62" t="s">
        <v>10</v>
      </c>
      <c r="K836" s="46" t="s">
        <v>1449</v>
      </c>
      <c r="L836" s="162">
        <v>5</v>
      </c>
      <c r="M836" s="62" t="s">
        <v>89</v>
      </c>
      <c r="N836" s="62" t="s">
        <v>9</v>
      </c>
      <c r="O836" s="62" t="s">
        <v>9</v>
      </c>
      <c r="P836" s="62" t="s">
        <v>9</v>
      </c>
      <c r="Q836" s="62" t="s">
        <v>1422</v>
      </c>
      <c r="R836" s="62">
        <v>1</v>
      </c>
      <c r="S836" s="62">
        <v>573</v>
      </c>
      <c r="T836" s="62" t="s">
        <v>17</v>
      </c>
      <c r="U836" s="62">
        <v>4</v>
      </c>
      <c r="V836" s="62" t="s">
        <v>9</v>
      </c>
      <c r="W836" s="62">
        <v>278</v>
      </c>
      <c r="X836" s="62" t="s">
        <v>9</v>
      </c>
      <c r="Y836" s="62" t="s">
        <v>9</v>
      </c>
      <c r="Z836" s="62" t="s">
        <v>9</v>
      </c>
      <c r="AA836" s="62">
        <v>77</v>
      </c>
      <c r="AB836" s="62" t="s">
        <v>9</v>
      </c>
      <c r="AC836" s="62" t="s">
        <v>609</v>
      </c>
      <c r="AD836" s="62">
        <v>2018</v>
      </c>
      <c r="AE836" s="62" t="s">
        <v>650</v>
      </c>
      <c r="AF836" s="62" t="s">
        <v>196</v>
      </c>
      <c r="AG836" s="62" t="s">
        <v>610</v>
      </c>
      <c r="AH836" s="62" t="s">
        <v>611</v>
      </c>
      <c r="AI836" s="124" t="str">
        <f t="shared" si="20"/>
        <v>Belskaya, O. B., 2018</v>
      </c>
      <c r="AJ836" s="160"/>
      <c r="AK836" s="120"/>
    </row>
    <row r="837" spans="1:37" s="22" customFormat="1" x14ac:dyDescent="0.3">
      <c r="A837" s="118" t="s">
        <v>88</v>
      </c>
      <c r="B837" s="62">
        <v>0.5</v>
      </c>
      <c r="C837" s="120" t="s">
        <v>9</v>
      </c>
      <c r="D837" s="62">
        <v>422</v>
      </c>
      <c r="E837" s="62" t="s">
        <v>63</v>
      </c>
      <c r="F837" s="62" t="s">
        <v>362</v>
      </c>
      <c r="G837" s="62" t="s">
        <v>9</v>
      </c>
      <c r="H837" s="62" t="s">
        <v>9</v>
      </c>
      <c r="I837" s="62" t="s">
        <v>9</v>
      </c>
      <c r="J837" s="62" t="s">
        <v>10</v>
      </c>
      <c r="K837" s="46" t="s">
        <v>1449</v>
      </c>
      <c r="L837" s="162">
        <v>5</v>
      </c>
      <c r="M837" s="62" t="s">
        <v>89</v>
      </c>
      <c r="N837" s="62" t="s">
        <v>9</v>
      </c>
      <c r="O837" s="62" t="s">
        <v>9</v>
      </c>
      <c r="P837" s="62" t="s">
        <v>9</v>
      </c>
      <c r="Q837" s="62" t="s">
        <v>1428</v>
      </c>
      <c r="R837" s="62">
        <v>0.5</v>
      </c>
      <c r="S837" s="62">
        <v>363</v>
      </c>
      <c r="T837" s="62" t="s">
        <v>17</v>
      </c>
      <c r="U837" s="62">
        <v>14</v>
      </c>
      <c r="V837" s="62" t="s">
        <v>9</v>
      </c>
      <c r="W837" s="62">
        <v>79</v>
      </c>
      <c r="X837" s="62" t="s">
        <v>9</v>
      </c>
      <c r="Y837" s="62" t="s">
        <v>9</v>
      </c>
      <c r="Z837" s="62" t="s">
        <v>9</v>
      </c>
      <c r="AA837" s="62">
        <v>59</v>
      </c>
      <c r="AB837" s="62" t="s">
        <v>9</v>
      </c>
      <c r="AC837" s="62" t="s">
        <v>609</v>
      </c>
      <c r="AD837" s="62">
        <v>2018</v>
      </c>
      <c r="AE837" s="62" t="s">
        <v>650</v>
      </c>
      <c r="AF837" s="62" t="s">
        <v>196</v>
      </c>
      <c r="AG837" s="62" t="s">
        <v>610</v>
      </c>
      <c r="AH837" s="62" t="s">
        <v>611</v>
      </c>
      <c r="AI837" s="124" t="str">
        <f t="shared" si="20"/>
        <v>Belskaya, O. B., 2018</v>
      </c>
      <c r="AJ837" s="160"/>
      <c r="AK837" s="120"/>
    </row>
    <row r="838" spans="1:37" s="22" customFormat="1" x14ac:dyDescent="0.3">
      <c r="A838" s="62" t="s">
        <v>14</v>
      </c>
      <c r="B838" s="62">
        <v>1.2</v>
      </c>
      <c r="C838" s="62">
        <v>1.18</v>
      </c>
      <c r="D838" s="62">
        <v>298</v>
      </c>
      <c r="E838" s="62" t="s">
        <v>1421</v>
      </c>
      <c r="F838" s="62" t="s">
        <v>1118</v>
      </c>
      <c r="G838" s="62" t="s">
        <v>9</v>
      </c>
      <c r="H838" s="62" t="s">
        <v>9</v>
      </c>
      <c r="I838" s="62" t="s">
        <v>9</v>
      </c>
      <c r="J838" s="118" t="s">
        <v>303</v>
      </c>
      <c r="K838" s="62" t="s">
        <v>763</v>
      </c>
      <c r="L838" s="62" t="s">
        <v>9</v>
      </c>
      <c r="M838" s="62" t="s">
        <v>199</v>
      </c>
      <c r="N838" s="62" t="s">
        <v>9</v>
      </c>
      <c r="O838" s="62" t="s">
        <v>9</v>
      </c>
      <c r="P838" s="62" t="s">
        <v>9</v>
      </c>
      <c r="Q838" s="62" t="s">
        <v>9</v>
      </c>
      <c r="R838" s="62" t="s">
        <v>9</v>
      </c>
      <c r="S838" s="62" t="s">
        <v>9</v>
      </c>
      <c r="T838" s="118" t="s">
        <v>29</v>
      </c>
      <c r="U838" s="62" t="s">
        <v>9</v>
      </c>
      <c r="V838" s="62" t="s">
        <v>9</v>
      </c>
      <c r="W838" s="62" t="s">
        <v>9</v>
      </c>
      <c r="X838" s="62" t="s">
        <v>9</v>
      </c>
      <c r="Y838" s="62" t="s">
        <v>9</v>
      </c>
      <c r="Z838" s="62" t="s">
        <v>9</v>
      </c>
      <c r="AA838" s="62">
        <v>10</v>
      </c>
      <c r="AB838" s="62" t="s">
        <v>9</v>
      </c>
      <c r="AC838" s="49" t="s">
        <v>2839</v>
      </c>
      <c r="AD838" s="62">
        <v>2018</v>
      </c>
      <c r="AE838" s="62" t="s">
        <v>1900</v>
      </c>
      <c r="AF838" s="62" t="s">
        <v>200</v>
      </c>
      <c r="AG838" s="62" t="s">
        <v>613</v>
      </c>
      <c r="AH838" s="62" t="s">
        <v>21</v>
      </c>
      <c r="AI838" s="124" t="str">
        <f t="shared" si="20"/>
        <v>Martínez-Klimov, M.E., 2018</v>
      </c>
      <c r="AJ838" s="160"/>
      <c r="AK838" s="120"/>
    </row>
    <row r="839" spans="1:37" s="22" customFormat="1" x14ac:dyDescent="0.3">
      <c r="A839" s="62" t="s">
        <v>14</v>
      </c>
      <c r="B839" s="62">
        <v>2.4</v>
      </c>
      <c r="C839" s="62">
        <v>2.4500000000000002</v>
      </c>
      <c r="D839" s="62">
        <v>298</v>
      </c>
      <c r="E839" s="62" t="s">
        <v>1421</v>
      </c>
      <c r="F839" s="62" t="s">
        <v>1118</v>
      </c>
      <c r="G839" s="62" t="s">
        <v>9</v>
      </c>
      <c r="H839" s="62" t="s">
        <v>9</v>
      </c>
      <c r="I839" s="62" t="s">
        <v>9</v>
      </c>
      <c r="J839" s="118" t="s">
        <v>303</v>
      </c>
      <c r="K839" s="62" t="s">
        <v>763</v>
      </c>
      <c r="L839" s="62" t="s">
        <v>9</v>
      </c>
      <c r="M839" s="62" t="s">
        <v>199</v>
      </c>
      <c r="N839" s="62" t="s">
        <v>9</v>
      </c>
      <c r="O839" s="62" t="s">
        <v>9</v>
      </c>
      <c r="P839" s="62" t="s">
        <v>9</v>
      </c>
      <c r="Q839" s="62" t="s">
        <v>9</v>
      </c>
      <c r="R839" s="62" t="s">
        <v>9</v>
      </c>
      <c r="S839" s="62" t="s">
        <v>9</v>
      </c>
      <c r="T839" s="118" t="s">
        <v>29</v>
      </c>
      <c r="U839" s="62" t="s">
        <v>9</v>
      </c>
      <c r="V839" s="62" t="s">
        <v>9</v>
      </c>
      <c r="W839" s="62" t="s">
        <v>9</v>
      </c>
      <c r="X839" s="62" t="s">
        <v>9</v>
      </c>
      <c r="Y839" s="62" t="s">
        <v>9</v>
      </c>
      <c r="Z839" s="62" t="s">
        <v>9</v>
      </c>
      <c r="AA839" s="62">
        <v>25</v>
      </c>
      <c r="AB839" s="62" t="s">
        <v>9</v>
      </c>
      <c r="AC839" s="49" t="s">
        <v>2839</v>
      </c>
      <c r="AD839" s="62">
        <v>2018</v>
      </c>
      <c r="AE839" s="62" t="s">
        <v>1900</v>
      </c>
      <c r="AF839" s="62" t="s">
        <v>200</v>
      </c>
      <c r="AG839" s="62" t="s">
        <v>613</v>
      </c>
      <c r="AH839" s="62" t="s">
        <v>21</v>
      </c>
      <c r="AI839" s="124" t="str">
        <f t="shared" si="20"/>
        <v>Martínez-Klimov, M.E., 2018</v>
      </c>
      <c r="AJ839" s="119" t="s">
        <v>1420</v>
      </c>
      <c r="AK839" s="120"/>
    </row>
    <row r="840" spans="1:37" s="22" customFormat="1" x14ac:dyDescent="0.3">
      <c r="A840" s="62" t="s">
        <v>14</v>
      </c>
      <c r="B840" s="62">
        <v>3.6</v>
      </c>
      <c r="C840" s="62">
        <v>3.56</v>
      </c>
      <c r="D840" s="62">
        <v>298</v>
      </c>
      <c r="E840" s="62" t="s">
        <v>1421</v>
      </c>
      <c r="F840" s="62" t="s">
        <v>1118</v>
      </c>
      <c r="G840" s="62" t="s">
        <v>9</v>
      </c>
      <c r="H840" s="62" t="s">
        <v>9</v>
      </c>
      <c r="I840" s="62" t="s">
        <v>9</v>
      </c>
      <c r="J840" s="118" t="s">
        <v>303</v>
      </c>
      <c r="K840" s="62" t="s">
        <v>763</v>
      </c>
      <c r="L840" s="62" t="s">
        <v>9</v>
      </c>
      <c r="M840" s="62" t="s">
        <v>199</v>
      </c>
      <c r="N840" s="62" t="s">
        <v>9</v>
      </c>
      <c r="O840" s="62" t="s">
        <v>9</v>
      </c>
      <c r="P840" s="62" t="s">
        <v>9</v>
      </c>
      <c r="Q840" s="62" t="s">
        <v>9</v>
      </c>
      <c r="R840" s="62" t="s">
        <v>9</v>
      </c>
      <c r="S840" s="62" t="s">
        <v>9</v>
      </c>
      <c r="T840" s="118" t="s">
        <v>29</v>
      </c>
      <c r="U840" s="62" t="s">
        <v>9</v>
      </c>
      <c r="V840" s="62" t="s">
        <v>9</v>
      </c>
      <c r="W840" s="62" t="s">
        <v>9</v>
      </c>
      <c r="X840" s="62" t="s">
        <v>9</v>
      </c>
      <c r="Y840" s="62" t="s">
        <v>9</v>
      </c>
      <c r="Z840" s="62" t="s">
        <v>9</v>
      </c>
      <c r="AA840" s="62">
        <v>40</v>
      </c>
      <c r="AB840" s="62" t="s">
        <v>9</v>
      </c>
      <c r="AC840" s="49" t="s">
        <v>2839</v>
      </c>
      <c r="AD840" s="62">
        <v>2018</v>
      </c>
      <c r="AE840" s="62" t="s">
        <v>1900</v>
      </c>
      <c r="AF840" s="62" t="s">
        <v>200</v>
      </c>
      <c r="AG840" s="62" t="s">
        <v>613</v>
      </c>
      <c r="AH840" s="62" t="s">
        <v>21</v>
      </c>
      <c r="AI840" s="124" t="str">
        <f t="shared" si="20"/>
        <v>Martínez-Klimov, M.E., 2018</v>
      </c>
      <c r="AJ840" s="119" t="s">
        <v>1420</v>
      </c>
      <c r="AK840" s="120"/>
    </row>
    <row r="841" spans="1:37" s="22" customFormat="1" x14ac:dyDescent="0.3">
      <c r="A841" s="62" t="s">
        <v>14</v>
      </c>
      <c r="B841" s="62">
        <v>4.8</v>
      </c>
      <c r="C841" s="62">
        <v>4.84</v>
      </c>
      <c r="D841" s="62">
        <v>298</v>
      </c>
      <c r="E841" s="62" t="s">
        <v>1421</v>
      </c>
      <c r="F841" s="62" t="s">
        <v>1118</v>
      </c>
      <c r="G841" s="62" t="s">
        <v>9</v>
      </c>
      <c r="H841" s="62" t="s">
        <v>9</v>
      </c>
      <c r="I841" s="62" t="s">
        <v>9</v>
      </c>
      <c r="J841" s="118" t="s">
        <v>303</v>
      </c>
      <c r="K841" s="62" t="s">
        <v>763</v>
      </c>
      <c r="L841" s="62" t="s">
        <v>9</v>
      </c>
      <c r="M841" s="62" t="s">
        <v>199</v>
      </c>
      <c r="N841" s="62" t="s">
        <v>9</v>
      </c>
      <c r="O841" s="62" t="s">
        <v>9</v>
      </c>
      <c r="P841" s="62" t="s">
        <v>9</v>
      </c>
      <c r="Q841" s="62" t="s">
        <v>9</v>
      </c>
      <c r="R841" s="62" t="s">
        <v>9</v>
      </c>
      <c r="S841" s="62" t="s">
        <v>9</v>
      </c>
      <c r="T841" s="118" t="s">
        <v>29</v>
      </c>
      <c r="U841" s="62" t="s">
        <v>9</v>
      </c>
      <c r="V841" s="62" t="s">
        <v>9</v>
      </c>
      <c r="W841" s="62" t="s">
        <v>9</v>
      </c>
      <c r="X841" s="62" t="s">
        <v>9</v>
      </c>
      <c r="Y841" s="62" t="s">
        <v>9</v>
      </c>
      <c r="Z841" s="62" t="s">
        <v>9</v>
      </c>
      <c r="AA841" s="62">
        <v>55</v>
      </c>
      <c r="AB841" s="62" t="s">
        <v>9</v>
      </c>
      <c r="AC841" s="49" t="s">
        <v>2839</v>
      </c>
      <c r="AD841" s="62">
        <v>2018</v>
      </c>
      <c r="AE841" s="62" t="s">
        <v>1900</v>
      </c>
      <c r="AF841" s="62" t="s">
        <v>200</v>
      </c>
      <c r="AG841" s="62" t="s">
        <v>613</v>
      </c>
      <c r="AH841" s="62" t="s">
        <v>21</v>
      </c>
      <c r="AI841" s="124" t="str">
        <f t="shared" si="20"/>
        <v>Martínez-Klimov, M.E., 2018</v>
      </c>
      <c r="AJ841" s="119" t="s">
        <v>1420</v>
      </c>
      <c r="AK841" s="120"/>
    </row>
    <row r="842" spans="1:37" s="22" customFormat="1" x14ac:dyDescent="0.3">
      <c r="A842" s="62" t="s">
        <v>14</v>
      </c>
      <c r="B842" s="62">
        <v>6</v>
      </c>
      <c r="C842" s="62">
        <v>6.01</v>
      </c>
      <c r="D842" s="62">
        <v>298</v>
      </c>
      <c r="E842" s="62" t="s">
        <v>1421</v>
      </c>
      <c r="F842" s="62" t="s">
        <v>1118</v>
      </c>
      <c r="G842" s="62" t="s">
        <v>9</v>
      </c>
      <c r="H842" s="62" t="s">
        <v>9</v>
      </c>
      <c r="I842" s="62" t="s">
        <v>9</v>
      </c>
      <c r="J842" s="118" t="s">
        <v>303</v>
      </c>
      <c r="K842" s="62" t="s">
        <v>763</v>
      </c>
      <c r="L842" s="62" t="s">
        <v>9</v>
      </c>
      <c r="M842" s="62" t="s">
        <v>199</v>
      </c>
      <c r="N842" s="62" t="s">
        <v>9</v>
      </c>
      <c r="O842" s="62" t="s">
        <v>9</v>
      </c>
      <c r="P842" s="62" t="s">
        <v>9</v>
      </c>
      <c r="Q842" s="62" t="s">
        <v>9</v>
      </c>
      <c r="R842" s="62" t="s">
        <v>9</v>
      </c>
      <c r="S842" s="62" t="s">
        <v>9</v>
      </c>
      <c r="T842" s="118" t="s">
        <v>29</v>
      </c>
      <c r="U842" s="62" t="s">
        <v>9</v>
      </c>
      <c r="V842" s="62" t="s">
        <v>9</v>
      </c>
      <c r="W842" s="62" t="s">
        <v>9</v>
      </c>
      <c r="X842" s="62" t="s">
        <v>9</v>
      </c>
      <c r="Y842" s="62" t="s">
        <v>9</v>
      </c>
      <c r="Z842" s="62" t="s">
        <v>9</v>
      </c>
      <c r="AA842" s="62">
        <v>70</v>
      </c>
      <c r="AB842" s="62" t="s">
        <v>9</v>
      </c>
      <c r="AC842" s="49" t="s">
        <v>2839</v>
      </c>
      <c r="AD842" s="62">
        <v>2018</v>
      </c>
      <c r="AE842" s="62" t="s">
        <v>1900</v>
      </c>
      <c r="AF842" s="62" t="s">
        <v>200</v>
      </c>
      <c r="AG842" s="62" t="s">
        <v>613</v>
      </c>
      <c r="AH842" s="62" t="s">
        <v>21</v>
      </c>
      <c r="AI842" s="124" t="str">
        <f t="shared" si="20"/>
        <v>Martínez-Klimov, M.E., 2018</v>
      </c>
      <c r="AJ842" s="160"/>
      <c r="AK842" s="120"/>
    </row>
    <row r="843" spans="1:37" s="22" customFormat="1" x14ac:dyDescent="0.3">
      <c r="A843" s="118" t="s">
        <v>1957</v>
      </c>
      <c r="B843" s="62">
        <v>1</v>
      </c>
      <c r="C843" s="62" t="s">
        <v>9</v>
      </c>
      <c r="D843" s="62">
        <v>200</v>
      </c>
      <c r="E843" s="62" t="s">
        <v>7</v>
      </c>
      <c r="F843" s="62" t="s">
        <v>614</v>
      </c>
      <c r="G843" s="62" t="s">
        <v>9</v>
      </c>
      <c r="H843" s="62" t="s">
        <v>9</v>
      </c>
      <c r="I843" s="62" t="s">
        <v>9</v>
      </c>
      <c r="J843" s="118" t="s">
        <v>303</v>
      </c>
      <c r="K843" s="118" t="s">
        <v>56</v>
      </c>
      <c r="L843" s="163">
        <v>9</v>
      </c>
      <c r="M843" s="62" t="s">
        <v>89</v>
      </c>
      <c r="N843" s="121">
        <v>3</v>
      </c>
      <c r="O843" s="62" t="s">
        <v>9</v>
      </c>
      <c r="P843" s="62" t="s">
        <v>9</v>
      </c>
      <c r="Q843" s="62" t="s">
        <v>1422</v>
      </c>
      <c r="R843" s="62">
        <v>2</v>
      </c>
      <c r="S843" s="62">
        <v>573</v>
      </c>
      <c r="T843" s="62" t="s">
        <v>95</v>
      </c>
      <c r="U843" s="62">
        <v>25.9</v>
      </c>
      <c r="V843" s="62" t="s">
        <v>9</v>
      </c>
      <c r="W843" s="62">
        <v>46</v>
      </c>
      <c r="X843" s="62" t="s">
        <v>9</v>
      </c>
      <c r="Y843" s="62">
        <v>54</v>
      </c>
      <c r="Z843" s="62" t="s">
        <v>9</v>
      </c>
      <c r="AA843" s="62" t="s">
        <v>9</v>
      </c>
      <c r="AB843" s="62" t="s">
        <v>9</v>
      </c>
      <c r="AC843" s="62" t="s">
        <v>1189</v>
      </c>
      <c r="AD843" s="62">
        <v>2018</v>
      </c>
      <c r="AE843" s="62" t="s">
        <v>1848</v>
      </c>
      <c r="AF843" s="62" t="s">
        <v>53</v>
      </c>
      <c r="AG843" s="62" t="s">
        <v>615</v>
      </c>
      <c r="AH843" s="62" t="s">
        <v>616</v>
      </c>
      <c r="AI843" s="124" t="str">
        <f t="shared" si="20"/>
        <v>Redjel, A., 2018</v>
      </c>
      <c r="AJ843" s="160"/>
      <c r="AK843" s="120" t="s">
        <v>815</v>
      </c>
    </row>
    <row r="844" spans="1:37" s="22" customFormat="1" x14ac:dyDescent="0.3">
      <c r="A844" s="118" t="s">
        <v>1957</v>
      </c>
      <c r="B844" s="62">
        <v>1</v>
      </c>
      <c r="C844" s="62" t="s">
        <v>9</v>
      </c>
      <c r="D844" s="62">
        <v>200</v>
      </c>
      <c r="E844" s="62" t="s">
        <v>7</v>
      </c>
      <c r="F844" s="62" t="s">
        <v>614</v>
      </c>
      <c r="G844" s="62" t="s">
        <v>9</v>
      </c>
      <c r="H844" s="62" t="s">
        <v>9</v>
      </c>
      <c r="I844" s="62" t="s">
        <v>9</v>
      </c>
      <c r="J844" s="62" t="s">
        <v>10</v>
      </c>
      <c r="K844" s="118" t="s">
        <v>56</v>
      </c>
      <c r="L844" s="163">
        <v>9</v>
      </c>
      <c r="M844" s="62" t="s">
        <v>89</v>
      </c>
      <c r="N844" s="121">
        <v>3</v>
      </c>
      <c r="O844" s="62" t="s">
        <v>9</v>
      </c>
      <c r="P844" s="62" t="s">
        <v>9</v>
      </c>
      <c r="Q844" s="62" t="s">
        <v>1422</v>
      </c>
      <c r="R844" s="62">
        <v>2</v>
      </c>
      <c r="S844" s="62">
        <v>573</v>
      </c>
      <c r="T844" s="62" t="s">
        <v>95</v>
      </c>
      <c r="U844" s="62">
        <v>13.1</v>
      </c>
      <c r="V844" s="62" t="s">
        <v>9</v>
      </c>
      <c r="W844" s="62">
        <v>89</v>
      </c>
      <c r="X844" s="62" t="s">
        <v>9</v>
      </c>
      <c r="Y844" s="62">
        <v>73</v>
      </c>
      <c r="Z844" s="62" t="s">
        <v>9</v>
      </c>
      <c r="AA844" s="62" t="s">
        <v>9</v>
      </c>
      <c r="AB844" s="62" t="s">
        <v>9</v>
      </c>
      <c r="AC844" s="62" t="s">
        <v>1189</v>
      </c>
      <c r="AD844" s="62">
        <v>2018</v>
      </c>
      <c r="AE844" s="62" t="s">
        <v>1848</v>
      </c>
      <c r="AF844" s="62" t="s">
        <v>53</v>
      </c>
      <c r="AG844" s="62" t="s">
        <v>615</v>
      </c>
      <c r="AH844" s="62" t="s">
        <v>616</v>
      </c>
      <c r="AI844" s="124" t="str">
        <f t="shared" si="20"/>
        <v>Redjel, A., 2018</v>
      </c>
      <c r="AJ844" s="160"/>
      <c r="AK844" s="120" t="s">
        <v>815</v>
      </c>
    </row>
    <row r="845" spans="1:37" s="22" customFormat="1" x14ac:dyDescent="0.3">
      <c r="A845" s="118" t="s">
        <v>1957</v>
      </c>
      <c r="B845" s="62">
        <v>1</v>
      </c>
      <c r="C845" s="62" t="s">
        <v>9</v>
      </c>
      <c r="D845" s="62">
        <v>200</v>
      </c>
      <c r="E845" s="62" t="s">
        <v>7</v>
      </c>
      <c r="F845" s="62" t="s">
        <v>614</v>
      </c>
      <c r="G845" s="62" t="s">
        <v>9</v>
      </c>
      <c r="H845" s="62" t="s">
        <v>9</v>
      </c>
      <c r="I845" s="62" t="s">
        <v>9</v>
      </c>
      <c r="J845" s="62" t="s">
        <v>10</v>
      </c>
      <c r="K845" s="46" t="s">
        <v>298</v>
      </c>
      <c r="L845" s="62" t="s">
        <v>9</v>
      </c>
      <c r="M845" s="62" t="s">
        <v>199</v>
      </c>
      <c r="N845" s="121">
        <v>3</v>
      </c>
      <c r="O845" s="62" t="s">
        <v>9</v>
      </c>
      <c r="P845" s="62" t="s">
        <v>9</v>
      </c>
      <c r="Q845" s="62" t="s">
        <v>1422</v>
      </c>
      <c r="R845" s="62">
        <v>2</v>
      </c>
      <c r="S845" s="62">
        <v>573</v>
      </c>
      <c r="T845" s="62" t="s">
        <v>95</v>
      </c>
      <c r="U845" s="62">
        <v>6.5</v>
      </c>
      <c r="V845" s="62" t="s">
        <v>9</v>
      </c>
      <c r="W845" s="62">
        <v>182</v>
      </c>
      <c r="X845" s="62" t="s">
        <v>9</v>
      </c>
      <c r="Y845" s="62">
        <v>157</v>
      </c>
      <c r="Z845" s="62" t="s">
        <v>9</v>
      </c>
      <c r="AA845" s="62" t="s">
        <v>9</v>
      </c>
      <c r="AB845" s="62" t="s">
        <v>9</v>
      </c>
      <c r="AC845" s="62" t="s">
        <v>1189</v>
      </c>
      <c r="AD845" s="62">
        <v>2018</v>
      </c>
      <c r="AE845" s="62" t="s">
        <v>1848</v>
      </c>
      <c r="AF845" s="62" t="s">
        <v>53</v>
      </c>
      <c r="AG845" s="62" t="s">
        <v>615</v>
      </c>
      <c r="AH845" s="62" t="s">
        <v>616</v>
      </c>
      <c r="AI845" s="124" t="str">
        <f t="shared" si="20"/>
        <v>Redjel, A., 2018</v>
      </c>
      <c r="AJ845" s="160"/>
      <c r="AK845" s="120" t="s">
        <v>815</v>
      </c>
    </row>
    <row r="846" spans="1:37" s="22" customFormat="1" x14ac:dyDescent="0.3">
      <c r="A846" s="46" t="s">
        <v>6</v>
      </c>
      <c r="B846" s="62">
        <v>0.5</v>
      </c>
      <c r="C846" s="62">
        <v>0.48</v>
      </c>
      <c r="D846" s="62" t="s">
        <v>9</v>
      </c>
      <c r="E846" s="62" t="s">
        <v>61</v>
      </c>
      <c r="F846" s="62" t="s">
        <v>617</v>
      </c>
      <c r="G846" s="62" t="s">
        <v>9</v>
      </c>
      <c r="H846" s="62" t="s">
        <v>9</v>
      </c>
      <c r="I846" s="62" t="s">
        <v>9</v>
      </c>
      <c r="J846" s="62" t="s">
        <v>24</v>
      </c>
      <c r="K846" s="118" t="s">
        <v>56</v>
      </c>
      <c r="L846" s="62" t="s">
        <v>9</v>
      </c>
      <c r="M846" s="62" t="s">
        <v>199</v>
      </c>
      <c r="N846" s="121">
        <v>6.7</v>
      </c>
      <c r="O846" s="62">
        <v>4</v>
      </c>
      <c r="P846" s="62">
        <v>673</v>
      </c>
      <c r="Q846" s="62" t="s">
        <v>1422</v>
      </c>
      <c r="R846" s="62">
        <v>2</v>
      </c>
      <c r="S846" s="62">
        <v>473</v>
      </c>
      <c r="T846" s="62" t="s">
        <v>95</v>
      </c>
      <c r="U846" s="62">
        <v>13.8</v>
      </c>
      <c r="V846" s="62" t="s">
        <v>9</v>
      </c>
      <c r="W846" s="62">
        <v>81</v>
      </c>
      <c r="X846" s="62" t="s">
        <v>9</v>
      </c>
      <c r="Y846" s="62" t="s">
        <v>9</v>
      </c>
      <c r="Z846" s="62" t="s">
        <v>9</v>
      </c>
      <c r="AA846" s="62" t="s">
        <v>9</v>
      </c>
      <c r="AB846" s="62" t="s">
        <v>9</v>
      </c>
      <c r="AC846" s="62" t="s">
        <v>618</v>
      </c>
      <c r="AD846" s="62">
        <v>2018</v>
      </c>
      <c r="AE846" s="62" t="s">
        <v>1849</v>
      </c>
      <c r="AF846" s="62" t="s">
        <v>1063</v>
      </c>
      <c r="AG846" s="62" t="s">
        <v>619</v>
      </c>
      <c r="AH846" s="62" t="s">
        <v>595</v>
      </c>
      <c r="AI846" s="124" t="str">
        <f t="shared" si="20"/>
        <v>Brunet, J., 2018</v>
      </c>
      <c r="AJ846" s="160"/>
      <c r="AK846" s="120" t="s">
        <v>828</v>
      </c>
    </row>
    <row r="847" spans="1:37" s="22" customFormat="1" x14ac:dyDescent="0.3">
      <c r="A847" s="46" t="s">
        <v>6</v>
      </c>
      <c r="B847" s="62">
        <v>0.5</v>
      </c>
      <c r="C847" s="62">
        <v>0.4</v>
      </c>
      <c r="D847" s="62" t="s">
        <v>9</v>
      </c>
      <c r="E847" s="62" t="s">
        <v>86</v>
      </c>
      <c r="F847" s="62" t="s">
        <v>1064</v>
      </c>
      <c r="G847" s="62" t="s">
        <v>9</v>
      </c>
      <c r="H847" s="62">
        <v>773</v>
      </c>
      <c r="I847" s="62">
        <v>4</v>
      </c>
      <c r="J847" s="62" t="s">
        <v>24</v>
      </c>
      <c r="K847" s="118" t="s">
        <v>56</v>
      </c>
      <c r="L847" s="62" t="s">
        <v>9</v>
      </c>
      <c r="M847" s="62" t="s">
        <v>199</v>
      </c>
      <c r="N847" s="121">
        <v>6</v>
      </c>
      <c r="O847" s="62">
        <v>4</v>
      </c>
      <c r="P847" s="62">
        <v>673</v>
      </c>
      <c r="Q847" s="62" t="s">
        <v>1422</v>
      </c>
      <c r="R847" s="62">
        <v>2</v>
      </c>
      <c r="S847" s="62">
        <v>473</v>
      </c>
      <c r="T847" s="62" t="s">
        <v>95</v>
      </c>
      <c r="U847" s="62">
        <v>34.5</v>
      </c>
      <c r="V847" s="62" t="s">
        <v>9</v>
      </c>
      <c r="W847" s="62">
        <v>32</v>
      </c>
      <c r="X847" s="62" t="s">
        <v>9</v>
      </c>
      <c r="Y847" s="62" t="s">
        <v>9</v>
      </c>
      <c r="Z847" s="62" t="s">
        <v>9</v>
      </c>
      <c r="AA847" s="62" t="s">
        <v>9</v>
      </c>
      <c r="AB847" s="62" t="s">
        <v>9</v>
      </c>
      <c r="AC847" s="62" t="s">
        <v>618</v>
      </c>
      <c r="AD847" s="62">
        <v>2018</v>
      </c>
      <c r="AE847" s="62" t="s">
        <v>1849</v>
      </c>
      <c r="AF847" s="62" t="s">
        <v>1063</v>
      </c>
      <c r="AG847" s="62" t="s">
        <v>619</v>
      </c>
      <c r="AH847" s="62" t="s">
        <v>595</v>
      </c>
      <c r="AI847" s="124" t="str">
        <f t="shared" si="20"/>
        <v>Brunet, J., 2018</v>
      </c>
      <c r="AJ847" s="160"/>
      <c r="AK847" s="120" t="s">
        <v>838</v>
      </c>
    </row>
    <row r="848" spans="1:37" s="22" customFormat="1" x14ac:dyDescent="0.3">
      <c r="A848" s="62" t="s">
        <v>113</v>
      </c>
      <c r="B848" s="62">
        <v>0.5</v>
      </c>
      <c r="C848" s="62">
        <v>0.5</v>
      </c>
      <c r="D848" s="62" t="s">
        <v>9</v>
      </c>
      <c r="E848" s="62" t="s">
        <v>22</v>
      </c>
      <c r="F848" s="62" t="s">
        <v>1065</v>
      </c>
      <c r="G848" s="62" t="s">
        <v>8</v>
      </c>
      <c r="H848" s="62" t="s">
        <v>8</v>
      </c>
      <c r="I848" s="62" t="s">
        <v>8</v>
      </c>
      <c r="J848" s="62" t="s">
        <v>8</v>
      </c>
      <c r="K848" s="118" t="s">
        <v>8</v>
      </c>
      <c r="L848" s="62" t="s">
        <v>8</v>
      </c>
      <c r="M848" s="62" t="s">
        <v>199</v>
      </c>
      <c r="N848" s="121">
        <v>8.5</v>
      </c>
      <c r="O848" s="62">
        <v>4</v>
      </c>
      <c r="P848" s="62">
        <v>673</v>
      </c>
      <c r="Q848" s="62" t="s">
        <v>1422</v>
      </c>
      <c r="R848" s="62">
        <v>2</v>
      </c>
      <c r="S848" s="62">
        <v>473</v>
      </c>
      <c r="T848" s="62" t="s">
        <v>95</v>
      </c>
      <c r="U848" s="62">
        <v>26.4</v>
      </c>
      <c r="V848" s="62" t="s">
        <v>9</v>
      </c>
      <c r="W848" s="62">
        <v>43</v>
      </c>
      <c r="X848" s="62" t="s">
        <v>9</v>
      </c>
      <c r="Y848" s="62" t="s">
        <v>9</v>
      </c>
      <c r="Z848" s="62" t="s">
        <v>9</v>
      </c>
      <c r="AA848" s="62" t="s">
        <v>9</v>
      </c>
      <c r="AB848" s="62" t="s">
        <v>9</v>
      </c>
      <c r="AC848" s="62" t="s">
        <v>618</v>
      </c>
      <c r="AD848" s="62">
        <v>2018</v>
      </c>
      <c r="AE848" s="62" t="s">
        <v>1849</v>
      </c>
      <c r="AF848" s="62" t="s">
        <v>1063</v>
      </c>
      <c r="AG848" s="62" t="s">
        <v>619</v>
      </c>
      <c r="AH848" s="62" t="s">
        <v>595</v>
      </c>
      <c r="AI848" s="124" t="str">
        <f t="shared" si="20"/>
        <v>Brunet, J., 2018</v>
      </c>
      <c r="AJ848" s="160"/>
      <c r="AK848" s="120" t="s">
        <v>827</v>
      </c>
    </row>
    <row r="849" spans="1:37" s="22" customFormat="1" x14ac:dyDescent="0.3">
      <c r="A849" s="62" t="s">
        <v>14</v>
      </c>
      <c r="B849" s="62">
        <v>1</v>
      </c>
      <c r="C849" s="120">
        <v>1</v>
      </c>
      <c r="D849" s="62">
        <v>35</v>
      </c>
      <c r="E849" s="62" t="s">
        <v>63</v>
      </c>
      <c r="F849" s="62" t="s">
        <v>1006</v>
      </c>
      <c r="G849" s="62" t="s">
        <v>1120</v>
      </c>
      <c r="H849" s="62" t="s">
        <v>9</v>
      </c>
      <c r="I849" s="62" t="s">
        <v>9</v>
      </c>
      <c r="J849" s="62" t="s">
        <v>24</v>
      </c>
      <c r="K849" s="62" t="s">
        <v>90</v>
      </c>
      <c r="L849" s="62" t="s">
        <v>9</v>
      </c>
      <c r="M849" s="62" t="s">
        <v>199</v>
      </c>
      <c r="N849" s="62" t="s">
        <v>9</v>
      </c>
      <c r="O849" s="62" t="s">
        <v>9</v>
      </c>
      <c r="P849" s="62" t="s">
        <v>9</v>
      </c>
      <c r="Q849" s="62" t="s">
        <v>1422</v>
      </c>
      <c r="R849" s="62" t="s">
        <v>9</v>
      </c>
      <c r="S849" s="62">
        <v>523</v>
      </c>
      <c r="T849" s="62" t="s">
        <v>29</v>
      </c>
      <c r="U849" s="62" t="s">
        <v>9</v>
      </c>
      <c r="V849" s="62" t="s">
        <v>9</v>
      </c>
      <c r="W849" s="62" t="s">
        <v>9</v>
      </c>
      <c r="X849" s="62" t="s">
        <v>9</v>
      </c>
      <c r="Y849" s="62" t="s">
        <v>9</v>
      </c>
      <c r="Z849" s="62" t="s">
        <v>9</v>
      </c>
      <c r="AA849" s="62">
        <v>30</v>
      </c>
      <c r="AB849" s="62" t="s">
        <v>9</v>
      </c>
      <c r="AC849" s="62" t="s">
        <v>620</v>
      </c>
      <c r="AD849" s="62">
        <v>2018</v>
      </c>
      <c r="AE849" s="62" t="s">
        <v>1066</v>
      </c>
      <c r="AF849" s="62" t="s">
        <v>119</v>
      </c>
      <c r="AG849" s="62" t="s">
        <v>621</v>
      </c>
      <c r="AH849" s="62" t="s">
        <v>21</v>
      </c>
      <c r="AI849" s="124" t="str">
        <f t="shared" si="20"/>
        <v>Castillejos, E., 2018</v>
      </c>
      <c r="AJ849" s="119" t="s">
        <v>1122</v>
      </c>
      <c r="AK849" s="120"/>
    </row>
    <row r="850" spans="1:37" s="22" customFormat="1" x14ac:dyDescent="0.3">
      <c r="A850" s="62" t="s">
        <v>14</v>
      </c>
      <c r="B850" s="62">
        <v>1</v>
      </c>
      <c r="C850" s="120">
        <v>1</v>
      </c>
      <c r="D850" s="62">
        <v>31</v>
      </c>
      <c r="E850" s="62" t="s">
        <v>63</v>
      </c>
      <c r="F850" s="62" t="s">
        <v>1006</v>
      </c>
      <c r="G850" s="62" t="s">
        <v>622</v>
      </c>
      <c r="H850" s="62" t="s">
        <v>9</v>
      </c>
      <c r="I850" s="62" t="s">
        <v>9</v>
      </c>
      <c r="J850" s="62" t="s">
        <v>24</v>
      </c>
      <c r="K850" s="62" t="s">
        <v>90</v>
      </c>
      <c r="L850" s="62" t="s">
        <v>9</v>
      </c>
      <c r="M850" s="62" t="s">
        <v>199</v>
      </c>
      <c r="N850" s="62" t="s">
        <v>9</v>
      </c>
      <c r="O850" s="62" t="s">
        <v>9</v>
      </c>
      <c r="P850" s="62" t="s">
        <v>9</v>
      </c>
      <c r="Q850" s="62" t="s">
        <v>1422</v>
      </c>
      <c r="R850" s="62" t="s">
        <v>9</v>
      </c>
      <c r="S850" s="62">
        <v>523</v>
      </c>
      <c r="T850" s="62" t="s">
        <v>29</v>
      </c>
      <c r="U850" s="62" t="s">
        <v>9</v>
      </c>
      <c r="V850" s="62" t="s">
        <v>9</v>
      </c>
      <c r="W850" s="62" t="s">
        <v>9</v>
      </c>
      <c r="X850" s="62" t="s">
        <v>9</v>
      </c>
      <c r="Y850" s="62" t="s">
        <v>9</v>
      </c>
      <c r="Z850" s="62" t="s">
        <v>9</v>
      </c>
      <c r="AA850" s="62">
        <v>25</v>
      </c>
      <c r="AB850" s="62" t="s">
        <v>9</v>
      </c>
      <c r="AC850" s="62" t="s">
        <v>620</v>
      </c>
      <c r="AD850" s="62">
        <v>2018</v>
      </c>
      <c r="AE850" s="62" t="s">
        <v>1066</v>
      </c>
      <c r="AF850" s="62" t="s">
        <v>119</v>
      </c>
      <c r="AG850" s="62" t="s">
        <v>621</v>
      </c>
      <c r="AH850" s="62" t="s">
        <v>21</v>
      </c>
      <c r="AI850" s="124" t="str">
        <f t="shared" si="20"/>
        <v>Castillejos, E., 2018</v>
      </c>
      <c r="AJ850" s="119" t="s">
        <v>1122</v>
      </c>
      <c r="AK850" s="120"/>
    </row>
    <row r="851" spans="1:37" s="22" customFormat="1" x14ac:dyDescent="0.3">
      <c r="A851" s="62" t="s">
        <v>14</v>
      </c>
      <c r="B851" s="62">
        <v>1</v>
      </c>
      <c r="C851" s="120">
        <v>1</v>
      </c>
      <c r="D851" s="62">
        <v>33</v>
      </c>
      <c r="E851" s="62" t="s">
        <v>63</v>
      </c>
      <c r="F851" s="62" t="s">
        <v>1006</v>
      </c>
      <c r="G851" s="62" t="s">
        <v>623</v>
      </c>
      <c r="H851" s="62" t="s">
        <v>9</v>
      </c>
      <c r="I851" s="62" t="s">
        <v>9</v>
      </c>
      <c r="J851" s="62" t="s">
        <v>24</v>
      </c>
      <c r="K851" s="62" t="s">
        <v>90</v>
      </c>
      <c r="L851" s="62" t="s">
        <v>9</v>
      </c>
      <c r="M851" s="62" t="s">
        <v>199</v>
      </c>
      <c r="N851" s="62" t="s">
        <v>9</v>
      </c>
      <c r="O851" s="62" t="s">
        <v>9</v>
      </c>
      <c r="P851" s="62" t="s">
        <v>9</v>
      </c>
      <c r="Q851" s="62" t="s">
        <v>1422</v>
      </c>
      <c r="R851" s="62" t="s">
        <v>9</v>
      </c>
      <c r="S851" s="62">
        <v>523</v>
      </c>
      <c r="T851" s="62" t="s">
        <v>29</v>
      </c>
      <c r="U851" s="62" t="s">
        <v>9</v>
      </c>
      <c r="V851" s="62" t="s">
        <v>9</v>
      </c>
      <c r="W851" s="62" t="s">
        <v>9</v>
      </c>
      <c r="X851" s="62" t="s">
        <v>9</v>
      </c>
      <c r="Y851" s="62" t="s">
        <v>9</v>
      </c>
      <c r="Z851" s="62" t="s">
        <v>9</v>
      </c>
      <c r="AA851" s="62">
        <v>32</v>
      </c>
      <c r="AB851" s="62" t="s">
        <v>9</v>
      </c>
      <c r="AC851" s="62" t="s">
        <v>620</v>
      </c>
      <c r="AD851" s="62">
        <v>2018</v>
      </c>
      <c r="AE851" s="62" t="s">
        <v>1066</v>
      </c>
      <c r="AF851" s="62" t="s">
        <v>119</v>
      </c>
      <c r="AG851" s="62" t="s">
        <v>621</v>
      </c>
      <c r="AH851" s="62" t="s">
        <v>21</v>
      </c>
      <c r="AI851" s="124" t="str">
        <f t="shared" si="20"/>
        <v>Castillejos, E., 2018</v>
      </c>
      <c r="AJ851" s="119" t="s">
        <v>1122</v>
      </c>
      <c r="AK851" s="120"/>
    </row>
    <row r="852" spans="1:37" s="22" customFormat="1" x14ac:dyDescent="0.3">
      <c r="A852" s="62" t="s">
        <v>14</v>
      </c>
      <c r="B852" s="62">
        <v>1</v>
      </c>
      <c r="C852" s="120">
        <v>1</v>
      </c>
      <c r="D852" s="62">
        <v>44</v>
      </c>
      <c r="E852" s="62" t="s">
        <v>63</v>
      </c>
      <c r="F852" s="62" t="s">
        <v>1007</v>
      </c>
      <c r="G852" s="62" t="s">
        <v>1121</v>
      </c>
      <c r="H852" s="62" t="s">
        <v>9</v>
      </c>
      <c r="I852" s="62" t="s">
        <v>9</v>
      </c>
      <c r="J852" s="62" t="s">
        <v>24</v>
      </c>
      <c r="K852" s="62" t="s">
        <v>90</v>
      </c>
      <c r="L852" s="62" t="s">
        <v>9</v>
      </c>
      <c r="M852" s="62" t="s">
        <v>199</v>
      </c>
      <c r="N852" s="62" t="s">
        <v>9</v>
      </c>
      <c r="O852" s="62" t="s">
        <v>9</v>
      </c>
      <c r="P852" s="62" t="s">
        <v>9</v>
      </c>
      <c r="Q852" s="62" t="s">
        <v>1422</v>
      </c>
      <c r="R852" s="62" t="s">
        <v>9</v>
      </c>
      <c r="S852" s="62">
        <v>523</v>
      </c>
      <c r="T852" s="62" t="s">
        <v>29</v>
      </c>
      <c r="U852" s="62" t="s">
        <v>9</v>
      </c>
      <c r="V852" s="62" t="s">
        <v>9</v>
      </c>
      <c r="W852" s="62" t="s">
        <v>9</v>
      </c>
      <c r="X852" s="62" t="s">
        <v>9</v>
      </c>
      <c r="Y852" s="62" t="s">
        <v>9</v>
      </c>
      <c r="Z852" s="62" t="s">
        <v>9</v>
      </c>
      <c r="AA852" s="62">
        <v>14</v>
      </c>
      <c r="AB852" s="62" t="s">
        <v>9</v>
      </c>
      <c r="AC852" s="62" t="s">
        <v>620</v>
      </c>
      <c r="AD852" s="62">
        <v>2018</v>
      </c>
      <c r="AE852" s="62" t="s">
        <v>1066</v>
      </c>
      <c r="AF852" s="62" t="s">
        <v>119</v>
      </c>
      <c r="AG852" s="62" t="s">
        <v>621</v>
      </c>
      <c r="AH852" s="62" t="s">
        <v>21</v>
      </c>
      <c r="AI852" s="124" t="str">
        <f t="shared" si="20"/>
        <v>Castillejos, E., 2018</v>
      </c>
      <c r="AJ852" s="119" t="s">
        <v>1122</v>
      </c>
      <c r="AK852" s="120"/>
    </row>
    <row r="853" spans="1:37" s="22" customFormat="1" x14ac:dyDescent="0.3">
      <c r="A853" s="62" t="s">
        <v>14</v>
      </c>
      <c r="B853" s="62">
        <v>1</v>
      </c>
      <c r="C853" s="120">
        <v>1</v>
      </c>
      <c r="D853" s="62">
        <v>27</v>
      </c>
      <c r="E853" s="62" t="s">
        <v>63</v>
      </c>
      <c r="F853" s="62" t="s">
        <v>1007</v>
      </c>
      <c r="G853" s="62" t="s">
        <v>622</v>
      </c>
      <c r="H853" s="62" t="s">
        <v>9</v>
      </c>
      <c r="I853" s="62" t="s">
        <v>9</v>
      </c>
      <c r="J853" s="62" t="s">
        <v>24</v>
      </c>
      <c r="K853" s="62" t="s">
        <v>90</v>
      </c>
      <c r="L853" s="62" t="s">
        <v>9</v>
      </c>
      <c r="M853" s="62" t="s">
        <v>199</v>
      </c>
      <c r="N853" s="62" t="s">
        <v>9</v>
      </c>
      <c r="O853" s="62" t="s">
        <v>9</v>
      </c>
      <c r="P853" s="62" t="s">
        <v>9</v>
      </c>
      <c r="Q853" s="62" t="s">
        <v>1422</v>
      </c>
      <c r="R853" s="62" t="s">
        <v>9</v>
      </c>
      <c r="S853" s="62">
        <v>523</v>
      </c>
      <c r="T853" s="62" t="s">
        <v>29</v>
      </c>
      <c r="U853" s="62" t="s">
        <v>9</v>
      </c>
      <c r="V853" s="62" t="s">
        <v>9</v>
      </c>
      <c r="W853" s="62" t="s">
        <v>9</v>
      </c>
      <c r="X853" s="62" t="s">
        <v>9</v>
      </c>
      <c r="Y853" s="62" t="s">
        <v>9</v>
      </c>
      <c r="Z853" s="62" t="s">
        <v>9</v>
      </c>
      <c r="AA853" s="62">
        <v>37</v>
      </c>
      <c r="AB853" s="62" t="s">
        <v>9</v>
      </c>
      <c r="AC853" s="62" t="s">
        <v>620</v>
      </c>
      <c r="AD853" s="62">
        <v>2018</v>
      </c>
      <c r="AE853" s="62" t="s">
        <v>1066</v>
      </c>
      <c r="AF853" s="62" t="s">
        <v>119</v>
      </c>
      <c r="AG853" s="62" t="s">
        <v>621</v>
      </c>
      <c r="AH853" s="62" t="s">
        <v>21</v>
      </c>
      <c r="AI853" s="124" t="str">
        <f t="shared" si="20"/>
        <v>Castillejos, E., 2018</v>
      </c>
      <c r="AJ853" s="119" t="s">
        <v>1122</v>
      </c>
      <c r="AK853" s="120"/>
    </row>
    <row r="854" spans="1:37" s="22" customFormat="1" x14ac:dyDescent="0.3">
      <c r="A854" s="62" t="s">
        <v>14</v>
      </c>
      <c r="B854" s="62">
        <v>1</v>
      </c>
      <c r="C854" s="120">
        <v>1</v>
      </c>
      <c r="D854" s="62">
        <v>34</v>
      </c>
      <c r="E854" s="62" t="s">
        <v>63</v>
      </c>
      <c r="F854" s="62" t="s">
        <v>1007</v>
      </c>
      <c r="G854" s="62" t="s">
        <v>623</v>
      </c>
      <c r="H854" s="62" t="s">
        <v>9</v>
      </c>
      <c r="I854" s="62" t="s">
        <v>9</v>
      </c>
      <c r="J854" s="62" t="s">
        <v>24</v>
      </c>
      <c r="K854" s="62" t="s">
        <v>90</v>
      </c>
      <c r="L854" s="62" t="s">
        <v>9</v>
      </c>
      <c r="M854" s="62" t="s">
        <v>199</v>
      </c>
      <c r="N854" s="62" t="s">
        <v>9</v>
      </c>
      <c r="O854" s="62" t="s">
        <v>9</v>
      </c>
      <c r="P854" s="62" t="s">
        <v>9</v>
      </c>
      <c r="Q854" s="62" t="s">
        <v>1422</v>
      </c>
      <c r="R854" s="62" t="s">
        <v>9</v>
      </c>
      <c r="S854" s="62">
        <v>523</v>
      </c>
      <c r="T854" s="62" t="s">
        <v>29</v>
      </c>
      <c r="U854" s="62" t="s">
        <v>9</v>
      </c>
      <c r="V854" s="62" t="s">
        <v>9</v>
      </c>
      <c r="W854" s="62" t="s">
        <v>9</v>
      </c>
      <c r="X854" s="62" t="s">
        <v>9</v>
      </c>
      <c r="Y854" s="62" t="s">
        <v>9</v>
      </c>
      <c r="Z854" s="62" t="s">
        <v>9</v>
      </c>
      <c r="AA854" s="62">
        <v>71</v>
      </c>
      <c r="AB854" s="62" t="s">
        <v>9</v>
      </c>
      <c r="AC854" s="62" t="s">
        <v>620</v>
      </c>
      <c r="AD854" s="62">
        <v>2018</v>
      </c>
      <c r="AE854" s="62" t="s">
        <v>1066</v>
      </c>
      <c r="AF854" s="62" t="s">
        <v>119</v>
      </c>
      <c r="AG854" s="62" t="s">
        <v>621</v>
      </c>
      <c r="AH854" s="62" t="s">
        <v>21</v>
      </c>
      <c r="AI854" s="124" t="str">
        <f t="shared" si="20"/>
        <v>Castillejos, E., 2018</v>
      </c>
      <c r="AJ854" s="119" t="s">
        <v>1122</v>
      </c>
      <c r="AK854" s="120"/>
    </row>
    <row r="855" spans="1:37" s="22" customFormat="1" x14ac:dyDescent="0.3">
      <c r="A855" s="62" t="s">
        <v>14</v>
      </c>
      <c r="B855" s="62">
        <v>1</v>
      </c>
      <c r="C855" s="120">
        <v>1</v>
      </c>
      <c r="D855" s="62">
        <v>359</v>
      </c>
      <c r="E855" s="62" t="s">
        <v>63</v>
      </c>
      <c r="F855" s="62" t="s">
        <v>1119</v>
      </c>
      <c r="G855" s="62" t="s">
        <v>624</v>
      </c>
      <c r="H855" s="62" t="s">
        <v>9</v>
      </c>
      <c r="I855" s="62" t="s">
        <v>9</v>
      </c>
      <c r="J855" s="62" t="s">
        <v>24</v>
      </c>
      <c r="K855" s="62" t="s">
        <v>90</v>
      </c>
      <c r="L855" s="62" t="s">
        <v>9</v>
      </c>
      <c r="M855" s="62" t="s">
        <v>199</v>
      </c>
      <c r="N855" s="62" t="s">
        <v>9</v>
      </c>
      <c r="O855" s="62" t="s">
        <v>9</v>
      </c>
      <c r="P855" s="62" t="s">
        <v>9</v>
      </c>
      <c r="Q855" s="62" t="s">
        <v>1422</v>
      </c>
      <c r="R855" s="62" t="s">
        <v>9</v>
      </c>
      <c r="S855" s="62">
        <v>523</v>
      </c>
      <c r="T855" s="62" t="s">
        <v>29</v>
      </c>
      <c r="U855" s="62" t="s">
        <v>9</v>
      </c>
      <c r="V855" s="62" t="s">
        <v>9</v>
      </c>
      <c r="W855" s="62" t="s">
        <v>9</v>
      </c>
      <c r="X855" s="62" t="s">
        <v>9</v>
      </c>
      <c r="Y855" s="62" t="s">
        <v>9</v>
      </c>
      <c r="Z855" s="62" t="s">
        <v>9</v>
      </c>
      <c r="AA855" s="62">
        <v>19</v>
      </c>
      <c r="AB855" s="62" t="s">
        <v>9</v>
      </c>
      <c r="AC855" s="62" t="s">
        <v>620</v>
      </c>
      <c r="AD855" s="62">
        <v>2018</v>
      </c>
      <c r="AE855" s="62" t="s">
        <v>1066</v>
      </c>
      <c r="AF855" s="62" t="s">
        <v>119</v>
      </c>
      <c r="AG855" s="62" t="s">
        <v>621</v>
      </c>
      <c r="AH855" s="62" t="s">
        <v>21</v>
      </c>
      <c r="AI855" s="124" t="str">
        <f t="shared" si="20"/>
        <v>Castillejos, E., 2018</v>
      </c>
      <c r="AJ855" s="119" t="s">
        <v>1122</v>
      </c>
      <c r="AK855" s="120"/>
    </row>
    <row r="856" spans="1:37" s="22" customFormat="1" x14ac:dyDescent="0.3">
      <c r="A856" s="62" t="s">
        <v>14</v>
      </c>
      <c r="B856" s="62">
        <v>1</v>
      </c>
      <c r="C856" s="120">
        <v>1</v>
      </c>
      <c r="D856" s="62">
        <v>24</v>
      </c>
      <c r="E856" s="62" t="s">
        <v>63</v>
      </c>
      <c r="F856" s="62" t="s">
        <v>1119</v>
      </c>
      <c r="G856" s="62" t="s">
        <v>622</v>
      </c>
      <c r="H856" s="62" t="s">
        <v>9</v>
      </c>
      <c r="I856" s="62" t="s">
        <v>9</v>
      </c>
      <c r="J856" s="62" t="s">
        <v>24</v>
      </c>
      <c r="K856" s="62" t="s">
        <v>90</v>
      </c>
      <c r="L856" s="62" t="s">
        <v>9</v>
      </c>
      <c r="M856" s="62" t="s">
        <v>199</v>
      </c>
      <c r="N856" s="62" t="s">
        <v>9</v>
      </c>
      <c r="O856" s="62" t="s">
        <v>9</v>
      </c>
      <c r="P856" s="62" t="s">
        <v>9</v>
      </c>
      <c r="Q856" s="62" t="s">
        <v>1422</v>
      </c>
      <c r="R856" s="62" t="s">
        <v>9</v>
      </c>
      <c r="S856" s="62">
        <v>523</v>
      </c>
      <c r="T856" s="62" t="s">
        <v>29</v>
      </c>
      <c r="U856" s="62" t="s">
        <v>9</v>
      </c>
      <c r="V856" s="62" t="s">
        <v>9</v>
      </c>
      <c r="W856" s="62" t="s">
        <v>9</v>
      </c>
      <c r="X856" s="62" t="s">
        <v>9</v>
      </c>
      <c r="Y856" s="62" t="s">
        <v>9</v>
      </c>
      <c r="Z856" s="62" t="s">
        <v>9</v>
      </c>
      <c r="AA856" s="62">
        <v>25</v>
      </c>
      <c r="AB856" s="62" t="s">
        <v>9</v>
      </c>
      <c r="AC856" s="62" t="s">
        <v>620</v>
      </c>
      <c r="AD856" s="62">
        <v>2018</v>
      </c>
      <c r="AE856" s="62" t="s">
        <v>1066</v>
      </c>
      <c r="AF856" s="62" t="s">
        <v>119</v>
      </c>
      <c r="AG856" s="62" t="s">
        <v>621</v>
      </c>
      <c r="AH856" s="62" t="s">
        <v>21</v>
      </c>
      <c r="AI856" s="124" t="str">
        <f t="shared" si="20"/>
        <v>Castillejos, E., 2018</v>
      </c>
      <c r="AJ856" s="119" t="s">
        <v>1122</v>
      </c>
      <c r="AK856" s="120"/>
    </row>
    <row r="857" spans="1:37" s="22" customFormat="1" x14ac:dyDescent="0.3">
      <c r="A857" s="62" t="s">
        <v>14</v>
      </c>
      <c r="B857" s="62">
        <v>1</v>
      </c>
      <c r="C857" s="120">
        <v>1</v>
      </c>
      <c r="D857" s="62">
        <v>297</v>
      </c>
      <c r="E857" s="62" t="s">
        <v>63</v>
      </c>
      <c r="F857" s="62" t="s">
        <v>1119</v>
      </c>
      <c r="G857" s="62" t="s">
        <v>623</v>
      </c>
      <c r="H857" s="62" t="s">
        <v>9</v>
      </c>
      <c r="I857" s="62" t="s">
        <v>9</v>
      </c>
      <c r="J857" s="62" t="s">
        <v>24</v>
      </c>
      <c r="K857" s="62" t="s">
        <v>90</v>
      </c>
      <c r="L857" s="62" t="s">
        <v>9</v>
      </c>
      <c r="M857" s="62" t="s">
        <v>199</v>
      </c>
      <c r="N857" s="62" t="s">
        <v>9</v>
      </c>
      <c r="O857" s="62" t="s">
        <v>9</v>
      </c>
      <c r="P857" s="62" t="s">
        <v>9</v>
      </c>
      <c r="Q857" s="62" t="s">
        <v>1422</v>
      </c>
      <c r="R857" s="62" t="s">
        <v>9</v>
      </c>
      <c r="S857" s="62">
        <v>523</v>
      </c>
      <c r="T857" s="62" t="s">
        <v>29</v>
      </c>
      <c r="U857" s="62" t="s">
        <v>9</v>
      </c>
      <c r="V857" s="62" t="s">
        <v>9</v>
      </c>
      <c r="W857" s="62" t="s">
        <v>9</v>
      </c>
      <c r="X857" s="62" t="s">
        <v>9</v>
      </c>
      <c r="Y857" s="62" t="s">
        <v>9</v>
      </c>
      <c r="Z857" s="62" t="s">
        <v>9</v>
      </c>
      <c r="AA857" s="62">
        <v>27</v>
      </c>
      <c r="AB857" s="62" t="s">
        <v>9</v>
      </c>
      <c r="AC857" s="62" t="s">
        <v>620</v>
      </c>
      <c r="AD857" s="62">
        <v>2018</v>
      </c>
      <c r="AE857" s="62" t="s">
        <v>1066</v>
      </c>
      <c r="AF857" s="62" t="s">
        <v>119</v>
      </c>
      <c r="AG857" s="62" t="s">
        <v>621</v>
      </c>
      <c r="AH857" s="62" t="s">
        <v>21</v>
      </c>
      <c r="AI857" s="124" t="str">
        <f t="shared" si="20"/>
        <v>Castillejos, E., 2018</v>
      </c>
      <c r="AJ857" s="119" t="s">
        <v>1122</v>
      </c>
      <c r="AK857" s="120"/>
    </row>
    <row r="858" spans="1:37" s="22" customFormat="1" x14ac:dyDescent="0.3">
      <c r="A858" s="62" t="s">
        <v>14</v>
      </c>
      <c r="B858" s="62">
        <v>5.4</v>
      </c>
      <c r="C858" s="46">
        <v>4.5999999999999996</v>
      </c>
      <c r="D858" s="62">
        <v>200</v>
      </c>
      <c r="E858" s="62" t="s">
        <v>63</v>
      </c>
      <c r="F858" s="62" t="s">
        <v>1005</v>
      </c>
      <c r="G858" s="62" t="s">
        <v>625</v>
      </c>
      <c r="H858" s="62" t="s">
        <v>9</v>
      </c>
      <c r="I858" s="62" t="s">
        <v>9</v>
      </c>
      <c r="J858" s="118" t="s">
        <v>33</v>
      </c>
      <c r="K858" s="118" t="s">
        <v>56</v>
      </c>
      <c r="L858" s="62" t="s">
        <v>9</v>
      </c>
      <c r="M858" s="62" t="s">
        <v>199</v>
      </c>
      <c r="N858" s="62" t="s">
        <v>9</v>
      </c>
      <c r="O858" s="62">
        <v>2</v>
      </c>
      <c r="P858" s="62">
        <v>773</v>
      </c>
      <c r="Q858" s="62" t="s">
        <v>9</v>
      </c>
      <c r="R858" s="62" t="s">
        <v>9</v>
      </c>
      <c r="S858" s="62" t="s">
        <v>9</v>
      </c>
      <c r="T858" s="62" t="s">
        <v>29</v>
      </c>
      <c r="U858" s="62" t="s">
        <v>9</v>
      </c>
      <c r="V858" s="62" t="s">
        <v>9</v>
      </c>
      <c r="W858" s="62" t="s">
        <v>9</v>
      </c>
      <c r="X858" s="62" t="s">
        <v>9</v>
      </c>
      <c r="Y858" s="62">
        <v>34</v>
      </c>
      <c r="Z858" s="62" t="s">
        <v>9</v>
      </c>
      <c r="AA858" s="62">
        <v>40</v>
      </c>
      <c r="AB858" s="62" t="s">
        <v>9</v>
      </c>
      <c r="AC858" s="62" t="s">
        <v>626</v>
      </c>
      <c r="AD858" s="62">
        <v>2018</v>
      </c>
      <c r="AE858" s="62" t="s">
        <v>1850</v>
      </c>
      <c r="AF858" s="62" t="s">
        <v>65</v>
      </c>
      <c r="AG858" s="62" t="s">
        <v>627</v>
      </c>
      <c r="AH858" s="62" t="s">
        <v>254</v>
      </c>
      <c r="AI858" s="124" t="str">
        <f t="shared" si="20"/>
        <v>Lamme, W.S., 2018</v>
      </c>
      <c r="AJ858" s="160"/>
      <c r="AK858" s="120"/>
    </row>
    <row r="859" spans="1:37" s="22" customFormat="1" x14ac:dyDescent="0.3">
      <c r="A859" s="62" t="s">
        <v>88</v>
      </c>
      <c r="B859" s="62">
        <v>5.0999999999999996</v>
      </c>
      <c r="C859" s="46">
        <v>4.8</v>
      </c>
      <c r="D859" s="62">
        <v>200</v>
      </c>
      <c r="E859" s="62" t="s">
        <v>63</v>
      </c>
      <c r="F859" s="62" t="s">
        <v>1005</v>
      </c>
      <c r="G859" s="62" t="s">
        <v>625</v>
      </c>
      <c r="H859" s="62" t="s">
        <v>9</v>
      </c>
      <c r="I859" s="62" t="s">
        <v>9</v>
      </c>
      <c r="J859" s="118" t="s">
        <v>33</v>
      </c>
      <c r="K859" s="118" t="s">
        <v>56</v>
      </c>
      <c r="L859" s="161">
        <v>3</v>
      </c>
      <c r="M859" s="62" t="s">
        <v>89</v>
      </c>
      <c r="N859" s="62" t="s">
        <v>9</v>
      </c>
      <c r="O859" s="62">
        <v>2</v>
      </c>
      <c r="P859" s="62">
        <v>773</v>
      </c>
      <c r="Q859" s="62" t="s">
        <v>9</v>
      </c>
      <c r="R859" s="62" t="s">
        <v>9</v>
      </c>
      <c r="S859" s="62" t="s">
        <v>9</v>
      </c>
      <c r="T859" s="62" t="s">
        <v>29</v>
      </c>
      <c r="U859" s="62" t="s">
        <v>9</v>
      </c>
      <c r="V859" s="62" t="s">
        <v>9</v>
      </c>
      <c r="W859" s="62" t="s">
        <v>9</v>
      </c>
      <c r="X859" s="62" t="s">
        <v>9</v>
      </c>
      <c r="Y859" s="62">
        <v>29</v>
      </c>
      <c r="Z859" s="62" t="s">
        <v>9</v>
      </c>
      <c r="AA859" s="62">
        <v>32</v>
      </c>
      <c r="AB859" s="62" t="s">
        <v>9</v>
      </c>
      <c r="AC859" s="62" t="s">
        <v>626</v>
      </c>
      <c r="AD859" s="62">
        <v>2018</v>
      </c>
      <c r="AE859" s="62" t="s">
        <v>1850</v>
      </c>
      <c r="AF859" s="62" t="s">
        <v>65</v>
      </c>
      <c r="AG859" s="62" t="s">
        <v>627</v>
      </c>
      <c r="AH859" s="62" t="s">
        <v>254</v>
      </c>
      <c r="AI859" s="124" t="str">
        <f t="shared" si="20"/>
        <v>Lamme, W.S., 2018</v>
      </c>
      <c r="AJ859" s="119" t="s">
        <v>1936</v>
      </c>
      <c r="AK859" s="120"/>
    </row>
    <row r="860" spans="1:37" s="22" customFormat="1" x14ac:dyDescent="0.3">
      <c r="A860" s="118" t="s">
        <v>1954</v>
      </c>
      <c r="B860" s="62">
        <v>5.7</v>
      </c>
      <c r="C860" s="46">
        <v>4</v>
      </c>
      <c r="D860" s="62">
        <v>200</v>
      </c>
      <c r="E860" s="62" t="s">
        <v>63</v>
      </c>
      <c r="F860" s="62" t="s">
        <v>1005</v>
      </c>
      <c r="G860" s="62" t="s">
        <v>625</v>
      </c>
      <c r="H860" s="62" t="s">
        <v>9</v>
      </c>
      <c r="I860" s="62" t="s">
        <v>9</v>
      </c>
      <c r="J860" s="118" t="s">
        <v>33</v>
      </c>
      <c r="K860" s="118" t="s">
        <v>56</v>
      </c>
      <c r="L860" s="161">
        <v>10.3</v>
      </c>
      <c r="M860" s="62" t="s">
        <v>89</v>
      </c>
      <c r="N860" s="62" t="s">
        <v>9</v>
      </c>
      <c r="O860" s="62">
        <v>2</v>
      </c>
      <c r="P860" s="62">
        <v>773</v>
      </c>
      <c r="Q860" s="62" t="s">
        <v>1422</v>
      </c>
      <c r="R860" s="62">
        <v>1</v>
      </c>
      <c r="S860" s="62">
        <f>90+273</f>
        <v>363</v>
      </c>
      <c r="T860" s="62" t="s">
        <v>95</v>
      </c>
      <c r="U860" s="62" t="s">
        <v>9</v>
      </c>
      <c r="V860" s="62" t="s">
        <v>9</v>
      </c>
      <c r="W860" s="62">
        <v>36</v>
      </c>
      <c r="X860" s="62" t="s">
        <v>9</v>
      </c>
      <c r="Y860" s="62">
        <v>26</v>
      </c>
      <c r="Z860" s="62" t="s">
        <v>9</v>
      </c>
      <c r="AA860" s="62">
        <v>32</v>
      </c>
      <c r="AB860" s="62" t="s">
        <v>9</v>
      </c>
      <c r="AC860" s="62" t="s">
        <v>626</v>
      </c>
      <c r="AD860" s="62">
        <v>2018</v>
      </c>
      <c r="AE860" s="62" t="s">
        <v>1850</v>
      </c>
      <c r="AF860" s="62" t="s">
        <v>65</v>
      </c>
      <c r="AG860" s="62" t="s">
        <v>627</v>
      </c>
      <c r="AH860" s="62" t="s">
        <v>254</v>
      </c>
      <c r="AI860" s="124" t="str">
        <f t="shared" si="20"/>
        <v>Lamme, W.S., 2018</v>
      </c>
      <c r="AJ860" s="119" t="s">
        <v>1086</v>
      </c>
      <c r="AK860" s="120"/>
    </row>
    <row r="861" spans="1:37" s="22" customFormat="1" x14ac:dyDescent="0.3">
      <c r="A861" s="118" t="s">
        <v>1954</v>
      </c>
      <c r="B861" s="62">
        <v>5.5</v>
      </c>
      <c r="C861" s="46">
        <v>3.4</v>
      </c>
      <c r="D861" s="62">
        <v>200</v>
      </c>
      <c r="E861" s="62" t="s">
        <v>63</v>
      </c>
      <c r="F861" s="62" t="s">
        <v>1005</v>
      </c>
      <c r="G861" s="62" t="s">
        <v>625</v>
      </c>
      <c r="H861" s="62" t="s">
        <v>9</v>
      </c>
      <c r="I861" s="62" t="s">
        <v>9</v>
      </c>
      <c r="J861" s="118" t="s">
        <v>33</v>
      </c>
      <c r="K861" s="118" t="s">
        <v>56</v>
      </c>
      <c r="L861" s="161">
        <v>10.3</v>
      </c>
      <c r="M861" s="62" t="s">
        <v>89</v>
      </c>
      <c r="N861" s="62" t="s">
        <v>9</v>
      </c>
      <c r="O861" s="62" t="s">
        <v>8</v>
      </c>
      <c r="P861" s="62" t="s">
        <v>8</v>
      </c>
      <c r="Q861" s="62" t="s">
        <v>1422</v>
      </c>
      <c r="R861" s="62">
        <v>1</v>
      </c>
      <c r="S861" s="62">
        <f>90+273</f>
        <v>363</v>
      </c>
      <c r="T861" s="62" t="s">
        <v>95</v>
      </c>
      <c r="U861" s="62" t="s">
        <v>9</v>
      </c>
      <c r="V861" s="62" t="s">
        <v>9</v>
      </c>
      <c r="W861" s="62">
        <v>36</v>
      </c>
      <c r="X861" s="62" t="s">
        <v>9</v>
      </c>
      <c r="Y861" s="62">
        <v>41</v>
      </c>
      <c r="Z861" s="62" t="s">
        <v>9</v>
      </c>
      <c r="AA861" s="62" t="s">
        <v>9</v>
      </c>
      <c r="AB861" s="62" t="s">
        <v>9</v>
      </c>
      <c r="AC861" s="62" t="s">
        <v>626</v>
      </c>
      <c r="AD861" s="62">
        <v>2018</v>
      </c>
      <c r="AE861" s="62" t="s">
        <v>1850</v>
      </c>
      <c r="AF861" s="62" t="s">
        <v>65</v>
      </c>
      <c r="AG861" s="62" t="s">
        <v>627</v>
      </c>
      <c r="AH861" s="62" t="s">
        <v>254</v>
      </c>
      <c r="AI861" s="124" t="str">
        <f t="shared" si="20"/>
        <v>Lamme, W.S., 2018</v>
      </c>
      <c r="AJ861" s="119" t="s">
        <v>1433</v>
      </c>
      <c r="AK861" s="164"/>
    </row>
    <row r="862" spans="1:37" s="22" customFormat="1" x14ac:dyDescent="0.3">
      <c r="A862" s="118" t="s">
        <v>1954</v>
      </c>
      <c r="B862" s="62">
        <v>5.5</v>
      </c>
      <c r="C862" s="46">
        <v>3.9</v>
      </c>
      <c r="D862" s="62">
        <v>200</v>
      </c>
      <c r="E862" s="62" t="s">
        <v>63</v>
      </c>
      <c r="F862" s="62" t="s">
        <v>1005</v>
      </c>
      <c r="G862" s="62" t="s">
        <v>625</v>
      </c>
      <c r="H862" s="62" t="s">
        <v>9</v>
      </c>
      <c r="I862" s="62" t="s">
        <v>9</v>
      </c>
      <c r="J862" s="118" t="s">
        <v>33</v>
      </c>
      <c r="K862" s="118" t="s">
        <v>56</v>
      </c>
      <c r="L862" s="161">
        <v>10.3</v>
      </c>
      <c r="M862" s="62" t="s">
        <v>89</v>
      </c>
      <c r="N862" s="62" t="s">
        <v>9</v>
      </c>
      <c r="O862" s="62" t="s">
        <v>8</v>
      </c>
      <c r="P862" s="62" t="s">
        <v>8</v>
      </c>
      <c r="Q862" s="62" t="s">
        <v>1422</v>
      </c>
      <c r="R862" s="62">
        <v>1</v>
      </c>
      <c r="S862" s="62">
        <f>90+273</f>
        <v>363</v>
      </c>
      <c r="T862" s="62" t="s">
        <v>95</v>
      </c>
      <c r="U862" s="62" t="s">
        <v>9</v>
      </c>
      <c r="V862" s="62" t="s">
        <v>9</v>
      </c>
      <c r="W862" s="62">
        <v>6</v>
      </c>
      <c r="X862" s="62" t="s">
        <v>9</v>
      </c>
      <c r="Y862" s="62" t="s">
        <v>9</v>
      </c>
      <c r="Z862" s="62" t="s">
        <v>9</v>
      </c>
      <c r="AA862" s="62">
        <v>10</v>
      </c>
      <c r="AB862" s="62" t="s">
        <v>9</v>
      </c>
      <c r="AC862" s="62" t="s">
        <v>626</v>
      </c>
      <c r="AD862" s="62">
        <v>2018</v>
      </c>
      <c r="AE862" s="62" t="s">
        <v>1850</v>
      </c>
      <c r="AF862" s="62" t="s">
        <v>65</v>
      </c>
      <c r="AG862" s="62" t="s">
        <v>627</v>
      </c>
      <c r="AH862" s="62" t="s">
        <v>254</v>
      </c>
      <c r="AI862" s="124" t="str">
        <f t="shared" si="20"/>
        <v>Lamme, W.S., 2018</v>
      </c>
      <c r="AJ862" s="119" t="s">
        <v>1434</v>
      </c>
      <c r="AK862" s="119"/>
    </row>
    <row r="863" spans="1:37" s="22" customFormat="1" x14ac:dyDescent="0.3">
      <c r="A863" s="118" t="s">
        <v>1954</v>
      </c>
      <c r="B863" s="62">
        <v>5.7</v>
      </c>
      <c r="C863" s="46">
        <v>3.8</v>
      </c>
      <c r="D863" s="62">
        <v>200</v>
      </c>
      <c r="E863" s="62" t="s">
        <v>63</v>
      </c>
      <c r="F863" s="62" t="s">
        <v>1005</v>
      </c>
      <c r="G863" s="62" t="s">
        <v>625</v>
      </c>
      <c r="H863" s="62" t="s">
        <v>9</v>
      </c>
      <c r="I863" s="62" t="s">
        <v>9</v>
      </c>
      <c r="J863" s="118" t="s">
        <v>33</v>
      </c>
      <c r="K863" s="118" t="s">
        <v>56</v>
      </c>
      <c r="L863" s="161">
        <v>10.3</v>
      </c>
      <c r="M863" s="62" t="s">
        <v>89</v>
      </c>
      <c r="N863" s="62" t="s">
        <v>9</v>
      </c>
      <c r="O863" s="62" t="s">
        <v>8</v>
      </c>
      <c r="P863" s="62" t="s">
        <v>8</v>
      </c>
      <c r="Q863" s="62" t="s">
        <v>1422</v>
      </c>
      <c r="R863" s="62">
        <v>1</v>
      </c>
      <c r="S863" s="62">
        <f>90+273</f>
        <v>363</v>
      </c>
      <c r="T863" s="62" t="s">
        <v>95</v>
      </c>
      <c r="U863" s="62" t="s">
        <v>9</v>
      </c>
      <c r="V863" s="62" t="s">
        <v>9</v>
      </c>
      <c r="W863" s="62">
        <v>18</v>
      </c>
      <c r="X863" s="62" t="s">
        <v>9</v>
      </c>
      <c r="Y863" s="62">
        <v>33</v>
      </c>
      <c r="Z863" s="62" t="s">
        <v>9</v>
      </c>
      <c r="AA863" s="62" t="s">
        <v>9</v>
      </c>
      <c r="AB863" s="62" t="s">
        <v>9</v>
      </c>
      <c r="AC863" s="62" t="s">
        <v>626</v>
      </c>
      <c r="AD863" s="62">
        <v>2018</v>
      </c>
      <c r="AE863" s="62" t="s">
        <v>1850</v>
      </c>
      <c r="AF863" s="62" t="s">
        <v>65</v>
      </c>
      <c r="AG863" s="62" t="s">
        <v>627</v>
      </c>
      <c r="AH863" s="62" t="s">
        <v>254</v>
      </c>
      <c r="AI863" s="124" t="str">
        <f t="shared" si="20"/>
        <v>Lamme, W.S., 2018</v>
      </c>
      <c r="AJ863" s="119" t="s">
        <v>1435</v>
      </c>
      <c r="AK863" s="119"/>
    </row>
    <row r="864" spans="1:37" s="22" customFormat="1" x14ac:dyDescent="0.3">
      <c r="A864" s="118" t="s">
        <v>1954</v>
      </c>
      <c r="B864" s="62">
        <v>5.9</v>
      </c>
      <c r="C864" s="46">
        <v>4.5</v>
      </c>
      <c r="D864" s="62">
        <v>200</v>
      </c>
      <c r="E864" s="62" t="s">
        <v>63</v>
      </c>
      <c r="F864" s="62" t="s">
        <v>1005</v>
      </c>
      <c r="G864" s="62" t="s">
        <v>625</v>
      </c>
      <c r="H864" s="62" t="s">
        <v>9</v>
      </c>
      <c r="I864" s="62" t="s">
        <v>9</v>
      </c>
      <c r="J864" s="118" t="s">
        <v>33</v>
      </c>
      <c r="K864" s="118" t="s">
        <v>56</v>
      </c>
      <c r="L864" s="161">
        <v>10.3</v>
      </c>
      <c r="M864" s="62" t="s">
        <v>89</v>
      </c>
      <c r="N864" s="62" t="s">
        <v>9</v>
      </c>
      <c r="O864" s="62" t="s">
        <v>8</v>
      </c>
      <c r="P864" s="62" t="s">
        <v>8</v>
      </c>
      <c r="Q864" s="62" t="s">
        <v>1422</v>
      </c>
      <c r="R864" s="62">
        <v>1</v>
      </c>
      <c r="S864" s="62">
        <f>90+273</f>
        <v>363</v>
      </c>
      <c r="T864" s="62" t="s">
        <v>95</v>
      </c>
      <c r="U864" s="62" t="s">
        <v>9</v>
      </c>
      <c r="V864" s="62" t="s">
        <v>9</v>
      </c>
      <c r="W864" s="62">
        <v>6</v>
      </c>
      <c r="X864" s="62" t="s">
        <v>9</v>
      </c>
      <c r="Y864" s="62" t="s">
        <v>9</v>
      </c>
      <c r="Z864" s="62" t="s">
        <v>9</v>
      </c>
      <c r="AA864" s="62">
        <v>10</v>
      </c>
      <c r="AB864" s="62" t="s">
        <v>9</v>
      </c>
      <c r="AC864" s="62" t="s">
        <v>626</v>
      </c>
      <c r="AD864" s="62">
        <v>2018</v>
      </c>
      <c r="AE864" s="62" t="s">
        <v>1850</v>
      </c>
      <c r="AF864" s="62" t="s">
        <v>65</v>
      </c>
      <c r="AG864" s="62" t="s">
        <v>627</v>
      </c>
      <c r="AH864" s="62" t="s">
        <v>254</v>
      </c>
      <c r="AI864" s="124" t="str">
        <f t="shared" si="20"/>
        <v>Lamme, W.S., 2018</v>
      </c>
      <c r="AJ864" s="119" t="s">
        <v>1436</v>
      </c>
      <c r="AK864" s="119"/>
    </row>
    <row r="865" spans="1:37" s="22" customFormat="1" x14ac:dyDescent="0.3">
      <c r="A865" s="62" t="s">
        <v>113</v>
      </c>
      <c r="B865" s="62">
        <v>5</v>
      </c>
      <c r="C865" s="62">
        <v>5</v>
      </c>
      <c r="D865" s="62" t="s">
        <v>8</v>
      </c>
      <c r="E865" s="62" t="s">
        <v>63</v>
      </c>
      <c r="F865" s="62" t="s">
        <v>1068</v>
      </c>
      <c r="G865" s="62" t="s">
        <v>8</v>
      </c>
      <c r="H865" s="62" t="s">
        <v>8</v>
      </c>
      <c r="I865" s="62" t="s">
        <v>8</v>
      </c>
      <c r="J865" s="62" t="s">
        <v>8</v>
      </c>
      <c r="K865" s="62" t="s">
        <v>8</v>
      </c>
      <c r="L865" s="62" t="s">
        <v>8</v>
      </c>
      <c r="M865" s="62" t="s">
        <v>199</v>
      </c>
      <c r="N865" s="62" t="s">
        <v>9</v>
      </c>
      <c r="O865" s="62">
        <v>4</v>
      </c>
      <c r="P865" s="62">
        <v>373</v>
      </c>
      <c r="Q865" s="62" t="s">
        <v>9</v>
      </c>
      <c r="R865" s="62" t="s">
        <v>9</v>
      </c>
      <c r="S865" s="62" t="s">
        <v>9</v>
      </c>
      <c r="T865" s="62" t="s">
        <v>29</v>
      </c>
      <c r="U865" s="62" t="s">
        <v>9</v>
      </c>
      <c r="V865" s="62" t="s">
        <v>9</v>
      </c>
      <c r="W865" s="62" t="s">
        <v>9</v>
      </c>
      <c r="X865" s="62" t="s">
        <v>9</v>
      </c>
      <c r="Y865" s="62" t="s">
        <v>9</v>
      </c>
      <c r="Z865" s="62" t="s">
        <v>9</v>
      </c>
      <c r="AA865" s="62">
        <v>21</v>
      </c>
      <c r="AB865" s="62">
        <v>5</v>
      </c>
      <c r="AC865" s="62" t="s">
        <v>1384</v>
      </c>
      <c r="AD865" s="62">
        <v>2018</v>
      </c>
      <c r="AE865" s="62" t="s">
        <v>1851</v>
      </c>
      <c r="AF865" s="62" t="s">
        <v>1067</v>
      </c>
      <c r="AG865" s="62" t="s">
        <v>628</v>
      </c>
      <c r="AH865" s="62" t="s">
        <v>597</v>
      </c>
      <c r="AI865" s="124" t="str">
        <f t="shared" si="20"/>
        <v>Villa, A., 2018</v>
      </c>
      <c r="AJ865" s="119" t="s">
        <v>629</v>
      </c>
      <c r="AK865" s="120"/>
    </row>
    <row r="866" spans="1:37" s="22" customFormat="1" x14ac:dyDescent="0.3">
      <c r="A866" s="62" t="s">
        <v>113</v>
      </c>
      <c r="B866" s="62">
        <v>5</v>
      </c>
      <c r="C866" s="62">
        <v>5</v>
      </c>
      <c r="D866" s="62" t="s">
        <v>8</v>
      </c>
      <c r="E866" s="62" t="s">
        <v>63</v>
      </c>
      <c r="F866" s="62" t="s">
        <v>1068</v>
      </c>
      <c r="G866" s="62" t="s">
        <v>8</v>
      </c>
      <c r="H866" s="62" t="s">
        <v>8</v>
      </c>
      <c r="I866" s="62" t="s">
        <v>8</v>
      </c>
      <c r="J866" s="62" t="s">
        <v>8</v>
      </c>
      <c r="K866" s="62" t="s">
        <v>8</v>
      </c>
      <c r="L866" s="62" t="s">
        <v>8</v>
      </c>
      <c r="M866" s="62" t="s">
        <v>199</v>
      </c>
      <c r="N866" s="62" t="s">
        <v>9</v>
      </c>
      <c r="O866" s="62">
        <v>4</v>
      </c>
      <c r="P866" s="62">
        <v>473</v>
      </c>
      <c r="Q866" s="62" t="s">
        <v>9</v>
      </c>
      <c r="R866" s="62" t="s">
        <v>9</v>
      </c>
      <c r="S866" s="62" t="s">
        <v>9</v>
      </c>
      <c r="T866" s="62" t="s">
        <v>29</v>
      </c>
      <c r="U866" s="62" t="s">
        <v>9</v>
      </c>
      <c r="V866" s="62" t="s">
        <v>9</v>
      </c>
      <c r="W866" s="62" t="s">
        <v>9</v>
      </c>
      <c r="X866" s="62" t="s">
        <v>9</v>
      </c>
      <c r="Y866" s="62" t="s">
        <v>9</v>
      </c>
      <c r="Z866" s="62" t="s">
        <v>9</v>
      </c>
      <c r="AA866" s="62">
        <v>29</v>
      </c>
      <c r="AB866" s="62">
        <v>8</v>
      </c>
      <c r="AC866" s="62" t="s">
        <v>1384</v>
      </c>
      <c r="AD866" s="62">
        <v>2018</v>
      </c>
      <c r="AE866" s="62" t="s">
        <v>1851</v>
      </c>
      <c r="AF866" s="62" t="s">
        <v>1067</v>
      </c>
      <c r="AG866" s="62" t="s">
        <v>628</v>
      </c>
      <c r="AH866" s="62" t="s">
        <v>597</v>
      </c>
      <c r="AI866" s="124" t="str">
        <f t="shared" si="20"/>
        <v>Villa, A., 2018</v>
      </c>
      <c r="AJ866" s="119" t="s">
        <v>629</v>
      </c>
      <c r="AK866" s="120"/>
    </row>
    <row r="867" spans="1:37" s="22" customFormat="1" x14ac:dyDescent="0.3">
      <c r="A867" s="62" t="s">
        <v>113</v>
      </c>
      <c r="B867" s="62">
        <v>5</v>
      </c>
      <c r="C867" s="62">
        <v>5</v>
      </c>
      <c r="D867" s="62" t="s">
        <v>8</v>
      </c>
      <c r="E867" s="62" t="s">
        <v>63</v>
      </c>
      <c r="F867" s="62" t="s">
        <v>1068</v>
      </c>
      <c r="G867" s="62" t="s">
        <v>8</v>
      </c>
      <c r="H867" s="62" t="s">
        <v>8</v>
      </c>
      <c r="I867" s="62" t="s">
        <v>8</v>
      </c>
      <c r="J867" s="62" t="s">
        <v>8</v>
      </c>
      <c r="K867" s="62" t="s">
        <v>8</v>
      </c>
      <c r="L867" s="62" t="s">
        <v>8</v>
      </c>
      <c r="M867" s="62" t="s">
        <v>199</v>
      </c>
      <c r="N867" s="62" t="s">
        <v>9</v>
      </c>
      <c r="O867" s="62">
        <v>4</v>
      </c>
      <c r="P867" s="62">
        <v>673</v>
      </c>
      <c r="Q867" s="62" t="s">
        <v>9</v>
      </c>
      <c r="R867" s="62" t="s">
        <v>9</v>
      </c>
      <c r="S867" s="62" t="s">
        <v>9</v>
      </c>
      <c r="T867" s="62" t="s">
        <v>29</v>
      </c>
      <c r="U867" s="62" t="s">
        <v>9</v>
      </c>
      <c r="V867" s="62" t="s">
        <v>9</v>
      </c>
      <c r="W867" s="62" t="s">
        <v>9</v>
      </c>
      <c r="X867" s="62" t="s">
        <v>9</v>
      </c>
      <c r="Y867" s="62" t="s">
        <v>9</v>
      </c>
      <c r="Z867" s="62" t="s">
        <v>9</v>
      </c>
      <c r="AA867" s="62">
        <v>63</v>
      </c>
      <c r="AB867" s="62">
        <v>14</v>
      </c>
      <c r="AC867" s="62" t="s">
        <v>1384</v>
      </c>
      <c r="AD867" s="62">
        <v>2018</v>
      </c>
      <c r="AE867" s="62" t="s">
        <v>1851</v>
      </c>
      <c r="AF867" s="62" t="s">
        <v>1067</v>
      </c>
      <c r="AG867" s="62" t="s">
        <v>628</v>
      </c>
      <c r="AH867" s="62" t="s">
        <v>597</v>
      </c>
      <c r="AI867" s="124" t="str">
        <f t="shared" si="20"/>
        <v>Villa, A., 2018</v>
      </c>
      <c r="AJ867" s="119" t="s">
        <v>629</v>
      </c>
      <c r="AK867" s="120"/>
    </row>
    <row r="868" spans="1:37" s="22" customFormat="1" x14ac:dyDescent="0.3">
      <c r="A868" s="62" t="s">
        <v>113</v>
      </c>
      <c r="B868" s="62">
        <v>5</v>
      </c>
      <c r="C868" s="62">
        <v>5</v>
      </c>
      <c r="D868" s="62" t="s">
        <v>8</v>
      </c>
      <c r="E868" s="62" t="s">
        <v>63</v>
      </c>
      <c r="F868" s="62" t="s">
        <v>1068</v>
      </c>
      <c r="G868" s="62" t="s">
        <v>8</v>
      </c>
      <c r="H868" s="62" t="s">
        <v>8</v>
      </c>
      <c r="I868" s="62" t="s">
        <v>8</v>
      </c>
      <c r="J868" s="62" t="s">
        <v>8</v>
      </c>
      <c r="K868" s="62" t="s">
        <v>8</v>
      </c>
      <c r="L868" s="62" t="s">
        <v>8</v>
      </c>
      <c r="M868" s="62" t="s">
        <v>199</v>
      </c>
      <c r="N868" s="62" t="s">
        <v>9</v>
      </c>
      <c r="O868" s="62">
        <v>4</v>
      </c>
      <c r="P868" s="62">
        <v>673</v>
      </c>
      <c r="Q868" s="62" t="s">
        <v>9</v>
      </c>
      <c r="R868" s="62" t="s">
        <v>9</v>
      </c>
      <c r="S868" s="62" t="s">
        <v>9</v>
      </c>
      <c r="T868" s="62" t="s">
        <v>29</v>
      </c>
      <c r="U868" s="62" t="s">
        <v>9</v>
      </c>
      <c r="V868" s="62" t="s">
        <v>9</v>
      </c>
      <c r="W868" s="62" t="s">
        <v>9</v>
      </c>
      <c r="X868" s="62" t="s">
        <v>9</v>
      </c>
      <c r="Y868" s="62" t="s">
        <v>9</v>
      </c>
      <c r="Z868" s="62" t="s">
        <v>9</v>
      </c>
      <c r="AA868" s="62">
        <v>46</v>
      </c>
      <c r="AB868" s="62">
        <v>12</v>
      </c>
      <c r="AC868" s="62" t="s">
        <v>1384</v>
      </c>
      <c r="AD868" s="62">
        <v>2018</v>
      </c>
      <c r="AE868" s="62" t="s">
        <v>1851</v>
      </c>
      <c r="AF868" s="62" t="s">
        <v>1067</v>
      </c>
      <c r="AG868" s="62" t="s">
        <v>628</v>
      </c>
      <c r="AH868" s="62" t="s">
        <v>597</v>
      </c>
      <c r="AI868" s="124" t="str">
        <f t="shared" si="20"/>
        <v>Villa, A., 2018</v>
      </c>
      <c r="AJ868" s="119" t="s">
        <v>630</v>
      </c>
      <c r="AK868" s="120"/>
    </row>
    <row r="869" spans="1:37" s="22" customFormat="1" x14ac:dyDescent="0.3">
      <c r="A869" s="62" t="s">
        <v>6</v>
      </c>
      <c r="B869" s="62">
        <v>7.4999999999999997E-2</v>
      </c>
      <c r="C869" s="62" t="s">
        <v>9</v>
      </c>
      <c r="D869" s="62" t="s">
        <v>9</v>
      </c>
      <c r="E869" s="62" t="s">
        <v>37</v>
      </c>
      <c r="F869" s="62" t="s">
        <v>2423</v>
      </c>
      <c r="G869" s="62" t="s">
        <v>9</v>
      </c>
      <c r="H869" s="62">
        <v>773</v>
      </c>
      <c r="I869" s="62">
        <v>3</v>
      </c>
      <c r="J869" s="62" t="s">
        <v>10</v>
      </c>
      <c r="K869" s="46" t="s">
        <v>9</v>
      </c>
      <c r="L869" s="62">
        <v>0.1</v>
      </c>
      <c r="M869" s="62" t="s">
        <v>89</v>
      </c>
      <c r="N869" s="121">
        <v>6</v>
      </c>
      <c r="O869" s="62">
        <v>12</v>
      </c>
      <c r="P869" s="62">
        <v>773</v>
      </c>
      <c r="Q869" s="62" t="s">
        <v>1422</v>
      </c>
      <c r="R869" s="62">
        <v>1</v>
      </c>
      <c r="S869" s="62">
        <v>573</v>
      </c>
      <c r="T869" s="62" t="s">
        <v>17</v>
      </c>
      <c r="U869" s="62">
        <v>57</v>
      </c>
      <c r="V869" s="62" t="s">
        <v>9</v>
      </c>
      <c r="W869" s="62" t="s">
        <v>9</v>
      </c>
      <c r="X869" s="62" t="s">
        <v>9</v>
      </c>
      <c r="Y869" s="62" t="s">
        <v>9</v>
      </c>
      <c r="Z869" s="62" t="s">
        <v>9</v>
      </c>
      <c r="AA869" s="62" t="s">
        <v>9</v>
      </c>
      <c r="AB869" s="62" t="s">
        <v>9</v>
      </c>
      <c r="AC869" s="62" t="s">
        <v>2420</v>
      </c>
      <c r="AD869" s="62">
        <v>2004</v>
      </c>
      <c r="AE869" s="62" t="s">
        <v>1530</v>
      </c>
      <c r="AF869" s="118" t="s">
        <v>11</v>
      </c>
      <c r="AG869" s="30" t="s">
        <v>2421</v>
      </c>
      <c r="AH869" s="62" t="s">
        <v>76</v>
      </c>
      <c r="AI869" s="112" t="str">
        <f t="shared" si="20"/>
        <v>Li, Y., 2004</v>
      </c>
      <c r="AJ869" s="119" t="s">
        <v>2422</v>
      </c>
      <c r="AK869" s="120" t="s">
        <v>823</v>
      </c>
    </row>
    <row r="870" spans="1:37" s="22" customFormat="1" x14ac:dyDescent="0.3">
      <c r="A870" s="62" t="s">
        <v>6</v>
      </c>
      <c r="B870" s="62">
        <v>0.15</v>
      </c>
      <c r="C870" s="62" t="s">
        <v>9</v>
      </c>
      <c r="D870" s="62" t="s">
        <v>9</v>
      </c>
      <c r="E870" s="62" t="s">
        <v>37</v>
      </c>
      <c r="F870" s="62" t="s">
        <v>2423</v>
      </c>
      <c r="G870" s="62" t="s">
        <v>9</v>
      </c>
      <c r="H870" s="62">
        <v>773</v>
      </c>
      <c r="I870" s="62">
        <v>3</v>
      </c>
      <c r="J870" s="62" t="s">
        <v>10</v>
      </c>
      <c r="K870" s="46" t="s">
        <v>9</v>
      </c>
      <c r="L870" s="62">
        <v>0.1</v>
      </c>
      <c r="M870" s="62" t="s">
        <v>89</v>
      </c>
      <c r="N870" s="121">
        <v>6</v>
      </c>
      <c r="O870" s="62">
        <v>12</v>
      </c>
      <c r="P870" s="62">
        <v>773</v>
      </c>
      <c r="Q870" s="62" t="s">
        <v>1422</v>
      </c>
      <c r="R870" s="62">
        <v>1</v>
      </c>
      <c r="S870" s="62">
        <v>573</v>
      </c>
      <c r="T870" s="62" t="s">
        <v>17</v>
      </c>
      <c r="U870" s="62">
        <v>47</v>
      </c>
      <c r="V870" s="62" t="s">
        <v>9</v>
      </c>
      <c r="W870" s="62" t="s">
        <v>9</v>
      </c>
      <c r="X870" s="62" t="s">
        <v>9</v>
      </c>
      <c r="Y870" s="62" t="s">
        <v>9</v>
      </c>
      <c r="Z870" s="62" t="s">
        <v>9</v>
      </c>
      <c r="AA870" s="62" t="s">
        <v>9</v>
      </c>
      <c r="AB870" s="62" t="s">
        <v>9</v>
      </c>
      <c r="AC870" s="62" t="s">
        <v>2420</v>
      </c>
      <c r="AD870" s="62">
        <v>2004</v>
      </c>
      <c r="AE870" s="62" t="s">
        <v>1530</v>
      </c>
      <c r="AF870" s="118" t="s">
        <v>11</v>
      </c>
      <c r="AG870" s="30" t="s">
        <v>2421</v>
      </c>
      <c r="AH870" s="62" t="s">
        <v>76</v>
      </c>
      <c r="AI870" s="112" t="str">
        <f t="shared" si="20"/>
        <v>Li, Y., 2004</v>
      </c>
      <c r="AJ870" s="119" t="s">
        <v>2422</v>
      </c>
      <c r="AK870" s="120" t="s">
        <v>823</v>
      </c>
    </row>
    <row r="871" spans="1:37" s="22" customFormat="1" x14ac:dyDescent="0.3">
      <c r="A871" s="62" t="s">
        <v>6</v>
      </c>
      <c r="B871" s="62">
        <v>7.4999999999999997E-2</v>
      </c>
      <c r="C871" s="62" t="s">
        <v>9</v>
      </c>
      <c r="D871" s="62" t="s">
        <v>9</v>
      </c>
      <c r="E871" s="62" t="s">
        <v>37</v>
      </c>
      <c r="F871" s="62" t="s">
        <v>2424</v>
      </c>
      <c r="G871" s="62" t="s">
        <v>9</v>
      </c>
      <c r="H871" s="62">
        <v>773</v>
      </c>
      <c r="I871" s="62">
        <v>3</v>
      </c>
      <c r="J871" s="62" t="s">
        <v>10</v>
      </c>
      <c r="K871" s="46" t="s">
        <v>9</v>
      </c>
      <c r="L871" s="62">
        <v>0.1</v>
      </c>
      <c r="M871" s="62" t="s">
        <v>89</v>
      </c>
      <c r="N871" s="121">
        <v>5.9</v>
      </c>
      <c r="O871" s="62">
        <v>12</v>
      </c>
      <c r="P871" s="62">
        <v>773</v>
      </c>
      <c r="Q871" s="62" t="s">
        <v>1422</v>
      </c>
      <c r="R871" s="62">
        <v>1</v>
      </c>
      <c r="S871" s="62">
        <v>573</v>
      </c>
      <c r="T871" s="62" t="s">
        <v>17</v>
      </c>
      <c r="U871" s="62">
        <v>33</v>
      </c>
      <c r="V871" s="62" t="s">
        <v>9</v>
      </c>
      <c r="W871" s="62" t="s">
        <v>9</v>
      </c>
      <c r="X871" s="62" t="s">
        <v>9</v>
      </c>
      <c r="Y871" s="62" t="s">
        <v>9</v>
      </c>
      <c r="Z871" s="62" t="s">
        <v>9</v>
      </c>
      <c r="AA871" s="62" t="s">
        <v>9</v>
      </c>
      <c r="AB871" s="62" t="s">
        <v>9</v>
      </c>
      <c r="AC871" s="62" t="s">
        <v>2420</v>
      </c>
      <c r="AD871" s="62">
        <v>2004</v>
      </c>
      <c r="AE871" s="62" t="s">
        <v>1530</v>
      </c>
      <c r="AF871" s="118" t="s">
        <v>11</v>
      </c>
      <c r="AG871" s="30" t="s">
        <v>2421</v>
      </c>
      <c r="AH871" s="62" t="s">
        <v>76</v>
      </c>
      <c r="AI871" s="112" t="str">
        <f t="shared" si="20"/>
        <v>Li, Y., 2004</v>
      </c>
      <c r="AJ871" s="119" t="s">
        <v>2422</v>
      </c>
      <c r="AK871" s="120" t="s">
        <v>824</v>
      </c>
    </row>
    <row r="872" spans="1:37" s="22" customFormat="1" x14ac:dyDescent="0.3">
      <c r="A872" s="62" t="s">
        <v>6</v>
      </c>
      <c r="B872" s="62">
        <v>7.4999999999999997E-2</v>
      </c>
      <c r="C872" s="62" t="s">
        <v>9</v>
      </c>
      <c r="D872" s="62" t="s">
        <v>9</v>
      </c>
      <c r="E872" s="62" t="s">
        <v>37</v>
      </c>
      <c r="F872" s="62" t="s">
        <v>2424</v>
      </c>
      <c r="G872" s="62" t="s">
        <v>9</v>
      </c>
      <c r="H872" s="62">
        <v>773</v>
      </c>
      <c r="I872" s="62">
        <v>3</v>
      </c>
      <c r="J872" s="62" t="s">
        <v>10</v>
      </c>
      <c r="K872" s="46" t="s">
        <v>9</v>
      </c>
      <c r="L872" s="62">
        <v>0.1</v>
      </c>
      <c r="M872" s="62" t="s">
        <v>89</v>
      </c>
      <c r="N872" s="121">
        <v>5.9</v>
      </c>
      <c r="O872" s="62">
        <v>12</v>
      </c>
      <c r="P872" s="62">
        <v>773</v>
      </c>
      <c r="Q872" s="62" t="s">
        <v>1422</v>
      </c>
      <c r="R872" s="62">
        <v>1</v>
      </c>
      <c r="S872" s="62">
        <v>723</v>
      </c>
      <c r="T872" s="62" t="s">
        <v>17</v>
      </c>
      <c r="U872" s="62">
        <v>15</v>
      </c>
      <c r="V872" s="62" t="s">
        <v>9</v>
      </c>
      <c r="W872" s="62" t="s">
        <v>9</v>
      </c>
      <c r="X872" s="62" t="s">
        <v>9</v>
      </c>
      <c r="Y872" s="62" t="s">
        <v>9</v>
      </c>
      <c r="Z872" s="62" t="s">
        <v>9</v>
      </c>
      <c r="AA872" s="62" t="s">
        <v>9</v>
      </c>
      <c r="AB872" s="62" t="s">
        <v>9</v>
      </c>
      <c r="AC872" s="62" t="s">
        <v>2420</v>
      </c>
      <c r="AD872" s="62">
        <v>2004</v>
      </c>
      <c r="AE872" s="62" t="s">
        <v>1530</v>
      </c>
      <c r="AF872" s="118" t="s">
        <v>11</v>
      </c>
      <c r="AG872" s="30" t="s">
        <v>2421</v>
      </c>
      <c r="AH872" s="62" t="s">
        <v>76</v>
      </c>
      <c r="AI872" s="112" t="str">
        <f t="shared" si="20"/>
        <v>Li, Y., 2004</v>
      </c>
      <c r="AJ872" s="119" t="s">
        <v>2422</v>
      </c>
      <c r="AK872" s="120" t="s">
        <v>824</v>
      </c>
    </row>
    <row r="873" spans="1:37" s="22" customFormat="1" x14ac:dyDescent="0.3">
      <c r="A873" s="62" t="s">
        <v>6</v>
      </c>
      <c r="B873" s="62" t="s">
        <v>9</v>
      </c>
      <c r="C873" s="62">
        <v>1.19</v>
      </c>
      <c r="D873" s="62" t="s">
        <v>9</v>
      </c>
      <c r="E873" s="62" t="s">
        <v>37</v>
      </c>
      <c r="F873" s="62" t="s">
        <v>1098</v>
      </c>
      <c r="G873" s="62" t="s">
        <v>9</v>
      </c>
      <c r="H873" s="62" t="s">
        <v>9</v>
      </c>
      <c r="I873" s="62" t="s">
        <v>9</v>
      </c>
      <c r="J873" s="62" t="s">
        <v>48</v>
      </c>
      <c r="K873" s="118" t="s">
        <v>56</v>
      </c>
      <c r="L873" s="62" t="s">
        <v>9</v>
      </c>
      <c r="M873" s="62" t="s">
        <v>199</v>
      </c>
      <c r="N873" s="121">
        <v>6</v>
      </c>
      <c r="O873" s="62">
        <v>3</v>
      </c>
      <c r="P873" s="62">
        <v>673</v>
      </c>
      <c r="Q873" s="62" t="s">
        <v>9</v>
      </c>
      <c r="R873" s="62" t="s">
        <v>9</v>
      </c>
      <c r="S873" s="62" t="s">
        <v>9</v>
      </c>
      <c r="T873" s="62" t="s">
        <v>29</v>
      </c>
      <c r="U873" s="62" t="s">
        <v>9</v>
      </c>
      <c r="V873" s="62" t="s">
        <v>9</v>
      </c>
      <c r="W873" s="62" t="s">
        <v>9</v>
      </c>
      <c r="X873" s="62" t="s">
        <v>9</v>
      </c>
      <c r="Y873" s="62" t="s">
        <v>9</v>
      </c>
      <c r="Z873" s="62" t="s">
        <v>9</v>
      </c>
      <c r="AA873" s="62">
        <v>33.200000000000003</v>
      </c>
      <c r="AB873" s="62">
        <v>10.6</v>
      </c>
      <c r="AC873" s="62" t="s">
        <v>1350</v>
      </c>
      <c r="AD873" s="62">
        <v>2018</v>
      </c>
      <c r="AE873" s="62" t="s">
        <v>1852</v>
      </c>
      <c r="AF873" s="62" t="s">
        <v>1096</v>
      </c>
      <c r="AG873" s="62" t="s">
        <v>631</v>
      </c>
      <c r="AH873" s="62" t="s">
        <v>586</v>
      </c>
      <c r="AI873" s="124" t="str">
        <f t="shared" si="20"/>
        <v>Albilali, R., 2018</v>
      </c>
      <c r="AJ873" s="160"/>
      <c r="AK873" s="120" t="s">
        <v>1097</v>
      </c>
    </row>
    <row r="874" spans="1:37" s="22" customFormat="1" x14ac:dyDescent="0.3">
      <c r="A874" s="62" t="s">
        <v>6</v>
      </c>
      <c r="B874" s="62" t="s">
        <v>9</v>
      </c>
      <c r="C874" s="62">
        <v>0.56999999999999995</v>
      </c>
      <c r="D874" s="62" t="s">
        <v>9</v>
      </c>
      <c r="E874" s="62" t="s">
        <v>37</v>
      </c>
      <c r="F874" s="62" t="s">
        <v>1098</v>
      </c>
      <c r="G874" s="62" t="s">
        <v>9</v>
      </c>
      <c r="H874" s="62" t="s">
        <v>9</v>
      </c>
      <c r="I874" s="62" t="s">
        <v>9</v>
      </c>
      <c r="J874" s="62" t="s">
        <v>48</v>
      </c>
      <c r="K874" s="118" t="s">
        <v>56</v>
      </c>
      <c r="L874" s="62" t="s">
        <v>9</v>
      </c>
      <c r="M874" s="62" t="s">
        <v>199</v>
      </c>
      <c r="N874" s="121">
        <v>6</v>
      </c>
      <c r="O874" s="62">
        <v>3</v>
      </c>
      <c r="P874" s="62">
        <v>673</v>
      </c>
      <c r="Q874" s="62" t="s">
        <v>9</v>
      </c>
      <c r="R874" s="62" t="s">
        <v>9</v>
      </c>
      <c r="S874" s="62" t="s">
        <v>9</v>
      </c>
      <c r="T874" s="62" t="s">
        <v>29</v>
      </c>
      <c r="U874" s="62" t="s">
        <v>9</v>
      </c>
      <c r="V874" s="62" t="s">
        <v>9</v>
      </c>
      <c r="W874" s="62" t="s">
        <v>9</v>
      </c>
      <c r="X874" s="62" t="s">
        <v>9</v>
      </c>
      <c r="Y874" s="62" t="s">
        <v>9</v>
      </c>
      <c r="Z874" s="62" t="s">
        <v>9</v>
      </c>
      <c r="AA874" s="62">
        <v>29.7</v>
      </c>
      <c r="AB874" s="62">
        <v>9.6</v>
      </c>
      <c r="AC874" s="62" t="s">
        <v>1350</v>
      </c>
      <c r="AD874" s="62">
        <v>2018</v>
      </c>
      <c r="AE874" s="62" t="s">
        <v>1852</v>
      </c>
      <c r="AF874" s="62" t="s">
        <v>1096</v>
      </c>
      <c r="AG874" s="62" t="s">
        <v>631</v>
      </c>
      <c r="AH874" s="62" t="s">
        <v>586</v>
      </c>
      <c r="AI874" s="124" t="str">
        <f t="shared" si="20"/>
        <v>Albilali, R., 2018</v>
      </c>
      <c r="AJ874" s="160"/>
      <c r="AK874" s="120" t="s">
        <v>1097</v>
      </c>
    </row>
    <row r="875" spans="1:37" s="22" customFormat="1" x14ac:dyDescent="0.3">
      <c r="A875" s="62" t="s">
        <v>6</v>
      </c>
      <c r="B875" s="62">
        <v>1</v>
      </c>
      <c r="C875" s="62">
        <v>0.92</v>
      </c>
      <c r="D875" s="62">
        <v>221.2</v>
      </c>
      <c r="E875" s="62" t="s">
        <v>63</v>
      </c>
      <c r="F875" s="62" t="s">
        <v>1008</v>
      </c>
      <c r="G875" s="62" t="s">
        <v>9</v>
      </c>
      <c r="H875" s="62" t="s">
        <v>9</v>
      </c>
      <c r="I875" s="62" t="s">
        <v>9</v>
      </c>
      <c r="J875" s="62" t="s">
        <v>10</v>
      </c>
      <c r="K875" s="118" t="s">
        <v>56</v>
      </c>
      <c r="L875" s="62" t="s">
        <v>9</v>
      </c>
      <c r="M875" s="62" t="s">
        <v>199</v>
      </c>
      <c r="N875" s="62" t="s">
        <v>9</v>
      </c>
      <c r="O875" s="62" t="s">
        <v>9</v>
      </c>
      <c r="P875" s="62" t="s">
        <v>9</v>
      </c>
      <c r="Q875" s="62" t="s">
        <v>9</v>
      </c>
      <c r="R875" s="62" t="s">
        <v>9</v>
      </c>
      <c r="S875" s="62" t="s">
        <v>9</v>
      </c>
      <c r="T875" s="62" t="s">
        <v>29</v>
      </c>
      <c r="U875" s="62" t="s">
        <v>9</v>
      </c>
      <c r="V875" s="62" t="s">
        <v>9</v>
      </c>
      <c r="W875" s="62" t="s">
        <v>9</v>
      </c>
      <c r="X875" s="62" t="s">
        <v>9</v>
      </c>
      <c r="Y875" s="62" t="s">
        <v>9</v>
      </c>
      <c r="Z875" s="62" t="s">
        <v>9</v>
      </c>
      <c r="AA875" s="62">
        <v>40</v>
      </c>
      <c r="AB875" s="62" t="s">
        <v>9</v>
      </c>
      <c r="AC875" s="62" t="s">
        <v>1095</v>
      </c>
      <c r="AD875" s="62">
        <v>2018</v>
      </c>
      <c r="AE875" s="62" t="s">
        <v>1094</v>
      </c>
      <c r="AF875" s="62" t="s">
        <v>112</v>
      </c>
      <c r="AG875" s="62" t="s">
        <v>633</v>
      </c>
      <c r="AH875" s="62" t="s">
        <v>634</v>
      </c>
      <c r="AI875" s="124" t="str">
        <f t="shared" si="20"/>
        <v>Singhania, A., 2018</v>
      </c>
      <c r="AJ875" s="160"/>
      <c r="AK875" s="120"/>
    </row>
    <row r="876" spans="1:37" s="22" customFormat="1" x14ac:dyDescent="0.3">
      <c r="A876" s="62" t="s">
        <v>6</v>
      </c>
      <c r="B876" s="62">
        <v>3</v>
      </c>
      <c r="C876" s="62">
        <v>2.94</v>
      </c>
      <c r="D876" s="62">
        <v>221.2</v>
      </c>
      <c r="E876" s="62" t="s">
        <v>63</v>
      </c>
      <c r="F876" s="62" t="s">
        <v>1008</v>
      </c>
      <c r="G876" s="62" t="s">
        <v>9</v>
      </c>
      <c r="H876" s="62" t="s">
        <v>9</v>
      </c>
      <c r="I876" s="62" t="s">
        <v>9</v>
      </c>
      <c r="J876" s="62" t="s">
        <v>10</v>
      </c>
      <c r="K876" s="118" t="s">
        <v>56</v>
      </c>
      <c r="L876" s="62" t="s">
        <v>9</v>
      </c>
      <c r="M876" s="62" t="s">
        <v>199</v>
      </c>
      <c r="N876" s="62" t="s">
        <v>9</v>
      </c>
      <c r="O876" s="62" t="s">
        <v>9</v>
      </c>
      <c r="P876" s="62" t="s">
        <v>9</v>
      </c>
      <c r="Q876" s="62" t="s">
        <v>9</v>
      </c>
      <c r="R876" s="62" t="s">
        <v>9</v>
      </c>
      <c r="S876" s="62" t="s">
        <v>9</v>
      </c>
      <c r="T876" s="62" t="s">
        <v>29</v>
      </c>
      <c r="U876" s="62" t="s">
        <v>9</v>
      </c>
      <c r="V876" s="62" t="s">
        <v>9</v>
      </c>
      <c r="W876" s="62" t="s">
        <v>9</v>
      </c>
      <c r="X876" s="62" t="s">
        <v>9</v>
      </c>
      <c r="Y876" s="62" t="s">
        <v>9</v>
      </c>
      <c r="Z876" s="62" t="s">
        <v>9</v>
      </c>
      <c r="AA876" s="62">
        <v>60</v>
      </c>
      <c r="AB876" s="62" t="s">
        <v>9</v>
      </c>
      <c r="AC876" s="62" t="s">
        <v>1095</v>
      </c>
      <c r="AD876" s="62">
        <v>2018</v>
      </c>
      <c r="AE876" s="62" t="s">
        <v>1094</v>
      </c>
      <c r="AF876" s="62" t="s">
        <v>112</v>
      </c>
      <c r="AG876" s="62" t="s">
        <v>633</v>
      </c>
      <c r="AH876" s="62" t="s">
        <v>634</v>
      </c>
      <c r="AI876" s="124" t="str">
        <f t="shared" si="20"/>
        <v>Singhania, A., 2018</v>
      </c>
      <c r="AJ876" s="160"/>
      <c r="AK876" s="120"/>
    </row>
    <row r="877" spans="1:37" s="22" customFormat="1" x14ac:dyDescent="0.3">
      <c r="A877" s="62" t="s">
        <v>6</v>
      </c>
      <c r="B877" s="62">
        <v>5</v>
      </c>
      <c r="C877" s="62">
        <v>4.88</v>
      </c>
      <c r="D877" s="62">
        <v>221.2</v>
      </c>
      <c r="E877" s="62" t="s">
        <v>63</v>
      </c>
      <c r="F877" s="62" t="s">
        <v>1008</v>
      </c>
      <c r="G877" s="62" t="s">
        <v>9</v>
      </c>
      <c r="H877" s="62" t="s">
        <v>9</v>
      </c>
      <c r="I877" s="62" t="s">
        <v>9</v>
      </c>
      <c r="J877" s="62" t="s">
        <v>10</v>
      </c>
      <c r="K877" s="118" t="s">
        <v>56</v>
      </c>
      <c r="L877" s="62" t="s">
        <v>9</v>
      </c>
      <c r="M877" s="62" t="s">
        <v>199</v>
      </c>
      <c r="N877" s="62" t="s">
        <v>9</v>
      </c>
      <c r="O877" s="62" t="s">
        <v>9</v>
      </c>
      <c r="P877" s="62" t="s">
        <v>9</v>
      </c>
      <c r="Q877" s="62" t="s">
        <v>9</v>
      </c>
      <c r="R877" s="62" t="s">
        <v>9</v>
      </c>
      <c r="S877" s="62" t="s">
        <v>9</v>
      </c>
      <c r="T877" s="62" t="s">
        <v>29</v>
      </c>
      <c r="U877" s="62" t="s">
        <v>9</v>
      </c>
      <c r="V877" s="62" t="s">
        <v>9</v>
      </c>
      <c r="W877" s="62" t="s">
        <v>9</v>
      </c>
      <c r="X877" s="62" t="s">
        <v>9</v>
      </c>
      <c r="Y877" s="62" t="s">
        <v>9</v>
      </c>
      <c r="Z877" s="62" t="s">
        <v>9</v>
      </c>
      <c r="AA877" s="62">
        <v>150</v>
      </c>
      <c r="AB877" s="62" t="s">
        <v>9</v>
      </c>
      <c r="AC877" s="62" t="s">
        <v>1095</v>
      </c>
      <c r="AD877" s="62">
        <v>2018</v>
      </c>
      <c r="AE877" s="62" t="s">
        <v>1094</v>
      </c>
      <c r="AF877" s="62" t="s">
        <v>112</v>
      </c>
      <c r="AG877" s="62" t="s">
        <v>633</v>
      </c>
      <c r="AH877" s="62" t="s">
        <v>634</v>
      </c>
      <c r="AI877" s="124" t="str">
        <f t="shared" si="20"/>
        <v>Singhania, A., 2018</v>
      </c>
      <c r="AJ877" s="160"/>
      <c r="AK877" s="120"/>
    </row>
    <row r="878" spans="1:37" s="22" customFormat="1" x14ac:dyDescent="0.3">
      <c r="A878" s="118" t="s">
        <v>88</v>
      </c>
      <c r="B878" s="62">
        <v>5</v>
      </c>
      <c r="C878" s="46" t="s">
        <v>9</v>
      </c>
      <c r="D878" s="62">
        <v>422</v>
      </c>
      <c r="E878" s="62" t="s">
        <v>63</v>
      </c>
      <c r="F878" s="62" t="s">
        <v>362</v>
      </c>
      <c r="G878" s="62" t="s">
        <v>9</v>
      </c>
      <c r="H878" s="62" t="s">
        <v>9</v>
      </c>
      <c r="I878" s="62" t="s">
        <v>9</v>
      </c>
      <c r="J878" s="62" t="s">
        <v>10</v>
      </c>
      <c r="K878" s="46" t="s">
        <v>1449</v>
      </c>
      <c r="L878" s="161">
        <v>4.3</v>
      </c>
      <c r="M878" s="62" t="s">
        <v>89</v>
      </c>
      <c r="N878" s="62" t="s">
        <v>9</v>
      </c>
      <c r="O878" s="62" t="s">
        <v>8</v>
      </c>
      <c r="P878" s="62" t="s">
        <v>8</v>
      </c>
      <c r="Q878" s="62" t="s">
        <v>1422</v>
      </c>
      <c r="R878" s="62" t="s">
        <v>9</v>
      </c>
      <c r="S878" s="62">
        <v>393</v>
      </c>
      <c r="T878" s="62" t="s">
        <v>17</v>
      </c>
      <c r="U878" s="62">
        <v>29</v>
      </c>
      <c r="V878" s="62" t="s">
        <v>9</v>
      </c>
      <c r="W878" s="62">
        <v>38</v>
      </c>
      <c r="X878" s="62" t="s">
        <v>9</v>
      </c>
      <c r="Y878" s="62" t="s">
        <v>9</v>
      </c>
      <c r="Z878" s="62" t="s">
        <v>9</v>
      </c>
      <c r="AA878" s="62" t="s">
        <v>9</v>
      </c>
      <c r="AB878" s="62" t="s">
        <v>9</v>
      </c>
      <c r="AC878" s="62" t="s">
        <v>635</v>
      </c>
      <c r="AD878" s="62">
        <v>2018</v>
      </c>
      <c r="AE878" s="62" t="s">
        <v>650</v>
      </c>
      <c r="AF878" s="62" t="s">
        <v>196</v>
      </c>
      <c r="AG878" s="62" t="s">
        <v>636</v>
      </c>
      <c r="AH878" s="62" t="s">
        <v>21</v>
      </c>
      <c r="AI878" s="124" t="str">
        <f t="shared" si="20"/>
        <v>Belskaya, O. B., 2018</v>
      </c>
      <c r="AJ878" s="119" t="s">
        <v>1076</v>
      </c>
      <c r="AK878" s="120"/>
    </row>
    <row r="879" spans="1:37" s="22" customFormat="1" x14ac:dyDescent="0.3">
      <c r="A879" s="118" t="s">
        <v>88</v>
      </c>
      <c r="B879" s="62">
        <v>5</v>
      </c>
      <c r="C879" s="46" t="s">
        <v>9</v>
      </c>
      <c r="D879" s="62">
        <v>422</v>
      </c>
      <c r="E879" s="62" t="s">
        <v>63</v>
      </c>
      <c r="F879" s="62" t="s">
        <v>362</v>
      </c>
      <c r="G879" s="62" t="s">
        <v>9</v>
      </c>
      <c r="H879" s="62" t="s">
        <v>9</v>
      </c>
      <c r="I879" s="62" t="s">
        <v>9</v>
      </c>
      <c r="J879" s="62" t="s">
        <v>10</v>
      </c>
      <c r="K879" s="46" t="s">
        <v>1449</v>
      </c>
      <c r="L879" s="161">
        <v>5.2</v>
      </c>
      <c r="M879" s="62" t="s">
        <v>89</v>
      </c>
      <c r="N879" s="62" t="s">
        <v>9</v>
      </c>
      <c r="O879" s="62" t="s">
        <v>8</v>
      </c>
      <c r="P879" s="62" t="s">
        <v>8</v>
      </c>
      <c r="Q879" s="62" t="s">
        <v>1422</v>
      </c>
      <c r="R879" s="62" t="s">
        <v>9</v>
      </c>
      <c r="S879" s="62">
        <v>393</v>
      </c>
      <c r="T879" s="62" t="s">
        <v>17</v>
      </c>
      <c r="U879" s="62">
        <v>21</v>
      </c>
      <c r="V879" s="62" t="s">
        <v>9</v>
      </c>
      <c r="W879" s="62">
        <v>53</v>
      </c>
      <c r="X879" s="62" t="s">
        <v>9</v>
      </c>
      <c r="Y879" s="62" t="s">
        <v>9</v>
      </c>
      <c r="Z879" s="62" t="s">
        <v>9</v>
      </c>
      <c r="AA879" s="62">
        <v>74</v>
      </c>
      <c r="AB879" s="62" t="s">
        <v>9</v>
      </c>
      <c r="AC879" s="62" t="s">
        <v>635</v>
      </c>
      <c r="AD879" s="62">
        <v>2018</v>
      </c>
      <c r="AE879" s="62" t="s">
        <v>650</v>
      </c>
      <c r="AF879" s="62" t="s">
        <v>196</v>
      </c>
      <c r="AG879" s="62" t="s">
        <v>636</v>
      </c>
      <c r="AH879" s="62" t="s">
        <v>21</v>
      </c>
      <c r="AI879" s="124" t="str">
        <f t="shared" si="20"/>
        <v>Belskaya, O. B., 2018</v>
      </c>
      <c r="AJ879" s="119" t="s">
        <v>1076</v>
      </c>
      <c r="AK879" s="120"/>
    </row>
    <row r="880" spans="1:37" s="22" customFormat="1" x14ac:dyDescent="0.3">
      <c r="A880" s="118" t="s">
        <v>88</v>
      </c>
      <c r="B880" s="62">
        <v>5</v>
      </c>
      <c r="C880" s="46" t="s">
        <v>9</v>
      </c>
      <c r="D880" s="62">
        <v>422</v>
      </c>
      <c r="E880" s="62" t="s">
        <v>63</v>
      </c>
      <c r="F880" s="62" t="s">
        <v>362</v>
      </c>
      <c r="G880" s="62" t="s">
        <v>9</v>
      </c>
      <c r="H880" s="62" t="s">
        <v>9</v>
      </c>
      <c r="I880" s="62" t="s">
        <v>9</v>
      </c>
      <c r="J880" s="62" t="s">
        <v>10</v>
      </c>
      <c r="K880" s="46" t="s">
        <v>1449</v>
      </c>
      <c r="L880" s="161">
        <v>4.5999999999999996</v>
      </c>
      <c r="M880" s="62" t="s">
        <v>89</v>
      </c>
      <c r="N880" s="62" t="s">
        <v>9</v>
      </c>
      <c r="O880" s="62" t="s">
        <v>8</v>
      </c>
      <c r="P880" s="62" t="s">
        <v>8</v>
      </c>
      <c r="Q880" s="62" t="s">
        <v>1422</v>
      </c>
      <c r="R880" s="62" t="s">
        <v>9</v>
      </c>
      <c r="S880" s="62">
        <v>393</v>
      </c>
      <c r="T880" s="62" t="s">
        <v>17</v>
      </c>
      <c r="U880" s="62">
        <v>27</v>
      </c>
      <c r="V880" s="62" t="s">
        <v>9</v>
      </c>
      <c r="W880" s="62">
        <v>41</v>
      </c>
      <c r="X880" s="62" t="s">
        <v>9</v>
      </c>
      <c r="Y880" s="62" t="s">
        <v>9</v>
      </c>
      <c r="Z880" s="62" t="s">
        <v>9</v>
      </c>
      <c r="AA880" s="62" t="s">
        <v>9</v>
      </c>
      <c r="AB880" s="62" t="s">
        <v>9</v>
      </c>
      <c r="AC880" s="62" t="s">
        <v>635</v>
      </c>
      <c r="AD880" s="62">
        <v>2018</v>
      </c>
      <c r="AE880" s="62" t="s">
        <v>650</v>
      </c>
      <c r="AF880" s="62" t="s">
        <v>196</v>
      </c>
      <c r="AG880" s="62" t="s">
        <v>636</v>
      </c>
      <c r="AH880" s="62" t="s">
        <v>21</v>
      </c>
      <c r="AI880" s="124" t="str">
        <f t="shared" si="20"/>
        <v>Belskaya, O. B., 2018</v>
      </c>
      <c r="AJ880" s="119" t="s">
        <v>1075</v>
      </c>
      <c r="AK880" s="120"/>
    </row>
    <row r="881" spans="1:37" s="22" customFormat="1" x14ac:dyDescent="0.3">
      <c r="A881" s="118" t="s">
        <v>88</v>
      </c>
      <c r="B881" s="62">
        <v>5</v>
      </c>
      <c r="C881" s="46" t="s">
        <v>9</v>
      </c>
      <c r="D881" s="62">
        <v>422</v>
      </c>
      <c r="E881" s="62" t="s">
        <v>63</v>
      </c>
      <c r="F881" s="62" t="s">
        <v>362</v>
      </c>
      <c r="G881" s="62" t="s">
        <v>9</v>
      </c>
      <c r="H881" s="62" t="s">
        <v>9</v>
      </c>
      <c r="I881" s="62" t="s">
        <v>9</v>
      </c>
      <c r="J881" s="62" t="s">
        <v>10</v>
      </c>
      <c r="K881" s="46" t="s">
        <v>1449</v>
      </c>
      <c r="L881" s="161">
        <v>5.2</v>
      </c>
      <c r="M881" s="62" t="s">
        <v>89</v>
      </c>
      <c r="N881" s="62" t="s">
        <v>9</v>
      </c>
      <c r="O881" s="62" t="s">
        <v>8</v>
      </c>
      <c r="P881" s="62" t="s">
        <v>8</v>
      </c>
      <c r="Q881" s="62" t="s">
        <v>1422</v>
      </c>
      <c r="R881" s="62" t="s">
        <v>9</v>
      </c>
      <c r="S881" s="62">
        <v>393</v>
      </c>
      <c r="T881" s="62" t="s">
        <v>17</v>
      </c>
      <c r="U881" s="62">
        <v>21</v>
      </c>
      <c r="V881" s="62" t="s">
        <v>9</v>
      </c>
      <c r="W881" s="62">
        <v>53</v>
      </c>
      <c r="X881" s="62" t="s">
        <v>9</v>
      </c>
      <c r="Y881" s="62" t="s">
        <v>9</v>
      </c>
      <c r="Z881" s="62" t="s">
        <v>9</v>
      </c>
      <c r="AA881" s="62">
        <v>107</v>
      </c>
      <c r="AB881" s="62" t="s">
        <v>9</v>
      </c>
      <c r="AC881" s="62" t="s">
        <v>635</v>
      </c>
      <c r="AD881" s="62">
        <v>2018</v>
      </c>
      <c r="AE881" s="62" t="s">
        <v>650</v>
      </c>
      <c r="AF881" s="62" t="s">
        <v>196</v>
      </c>
      <c r="AG881" s="62" t="s">
        <v>636</v>
      </c>
      <c r="AH881" s="62" t="s">
        <v>21</v>
      </c>
      <c r="AI881" s="124" t="str">
        <f t="shared" si="20"/>
        <v>Belskaya, O. B., 2018</v>
      </c>
      <c r="AJ881" s="119" t="s">
        <v>1075</v>
      </c>
      <c r="AK881" s="120"/>
    </row>
    <row r="882" spans="1:37" s="22" customFormat="1" x14ac:dyDescent="0.3">
      <c r="A882" s="118" t="s">
        <v>88</v>
      </c>
      <c r="B882" s="62">
        <v>5</v>
      </c>
      <c r="C882" s="46" t="s">
        <v>9</v>
      </c>
      <c r="D882" s="62">
        <v>422</v>
      </c>
      <c r="E882" s="62" t="s">
        <v>63</v>
      </c>
      <c r="F882" s="62" t="s">
        <v>362</v>
      </c>
      <c r="G882" s="62" t="s">
        <v>9</v>
      </c>
      <c r="H882" s="62" t="s">
        <v>9</v>
      </c>
      <c r="I882" s="62" t="s">
        <v>9</v>
      </c>
      <c r="J882" s="62" t="s">
        <v>10</v>
      </c>
      <c r="K882" s="46" t="s">
        <v>1449</v>
      </c>
      <c r="L882" s="161">
        <v>4.0999999999999996</v>
      </c>
      <c r="M882" s="62" t="s">
        <v>89</v>
      </c>
      <c r="N882" s="62" t="s">
        <v>9</v>
      </c>
      <c r="O882" s="62" t="s">
        <v>8</v>
      </c>
      <c r="P882" s="62" t="s">
        <v>8</v>
      </c>
      <c r="Q882" s="62" t="s">
        <v>1422</v>
      </c>
      <c r="R882" s="62" t="s">
        <v>9</v>
      </c>
      <c r="S882" s="62">
        <v>393</v>
      </c>
      <c r="T882" s="62" t="s">
        <v>17</v>
      </c>
      <c r="U882" s="62">
        <v>19</v>
      </c>
      <c r="V882" s="62" t="s">
        <v>9</v>
      </c>
      <c r="W882" s="62">
        <v>58</v>
      </c>
      <c r="X882" s="62" t="s">
        <v>9</v>
      </c>
      <c r="Y882" s="62" t="s">
        <v>9</v>
      </c>
      <c r="Z882" s="62" t="s">
        <v>9</v>
      </c>
      <c r="AA882" s="62" t="s">
        <v>9</v>
      </c>
      <c r="AB882" s="62" t="s">
        <v>9</v>
      </c>
      <c r="AC882" s="62" t="s">
        <v>635</v>
      </c>
      <c r="AD882" s="62">
        <v>2018</v>
      </c>
      <c r="AE882" s="62" t="s">
        <v>650</v>
      </c>
      <c r="AF882" s="62" t="s">
        <v>196</v>
      </c>
      <c r="AG882" s="62" t="s">
        <v>636</v>
      </c>
      <c r="AH882" s="62" t="s">
        <v>21</v>
      </c>
      <c r="AI882" s="124" t="str">
        <f t="shared" si="20"/>
        <v>Belskaya, O. B., 2018</v>
      </c>
      <c r="AJ882" s="119" t="s">
        <v>1074</v>
      </c>
      <c r="AK882" s="120"/>
    </row>
    <row r="883" spans="1:37" s="22" customFormat="1" x14ac:dyDescent="0.3">
      <c r="A883" s="118" t="s">
        <v>88</v>
      </c>
      <c r="B883" s="62">
        <v>5</v>
      </c>
      <c r="C883" s="46" t="s">
        <v>9</v>
      </c>
      <c r="D883" s="62">
        <v>422</v>
      </c>
      <c r="E883" s="62" t="s">
        <v>63</v>
      </c>
      <c r="F883" s="62" t="s">
        <v>362</v>
      </c>
      <c r="G883" s="62" t="s">
        <v>9</v>
      </c>
      <c r="H883" s="62" t="s">
        <v>9</v>
      </c>
      <c r="I883" s="62" t="s">
        <v>9</v>
      </c>
      <c r="J883" s="62" t="s">
        <v>10</v>
      </c>
      <c r="K883" s="46" t="s">
        <v>1449</v>
      </c>
      <c r="L883" s="161">
        <v>5.5</v>
      </c>
      <c r="M883" s="62" t="s">
        <v>89</v>
      </c>
      <c r="N883" s="62" t="s">
        <v>9</v>
      </c>
      <c r="O883" s="62" t="s">
        <v>8</v>
      </c>
      <c r="P883" s="62" t="s">
        <v>8</v>
      </c>
      <c r="Q883" s="62" t="s">
        <v>1422</v>
      </c>
      <c r="R883" s="62" t="s">
        <v>9</v>
      </c>
      <c r="S883" s="62">
        <v>393</v>
      </c>
      <c r="T883" s="62" t="s">
        <v>17</v>
      </c>
      <c r="U883" s="62">
        <v>16</v>
      </c>
      <c r="V883" s="62" t="s">
        <v>9</v>
      </c>
      <c r="W883" s="62">
        <v>69</v>
      </c>
      <c r="X883" s="62" t="s">
        <v>9</v>
      </c>
      <c r="Y883" s="62" t="s">
        <v>9</v>
      </c>
      <c r="Z883" s="62" t="s">
        <v>9</v>
      </c>
      <c r="AA883" s="62" t="s">
        <v>9</v>
      </c>
      <c r="AB883" s="62" t="s">
        <v>9</v>
      </c>
      <c r="AC883" s="62" t="s">
        <v>635</v>
      </c>
      <c r="AD883" s="62">
        <v>2018</v>
      </c>
      <c r="AE883" s="62" t="s">
        <v>650</v>
      </c>
      <c r="AF883" s="62" t="s">
        <v>196</v>
      </c>
      <c r="AG883" s="62" t="s">
        <v>636</v>
      </c>
      <c r="AH883" s="62" t="s">
        <v>21</v>
      </c>
      <c r="AI883" s="124" t="str">
        <f t="shared" si="20"/>
        <v>Belskaya, O. B., 2018</v>
      </c>
      <c r="AJ883" s="119" t="s">
        <v>1074</v>
      </c>
      <c r="AK883" s="120"/>
    </row>
    <row r="884" spans="1:37" s="22" customFormat="1" x14ac:dyDescent="0.3">
      <c r="A884" s="118" t="s">
        <v>88</v>
      </c>
      <c r="B884" s="62">
        <v>5</v>
      </c>
      <c r="C884" s="46" t="s">
        <v>9</v>
      </c>
      <c r="D884" s="62">
        <v>422</v>
      </c>
      <c r="E884" s="62" t="s">
        <v>63</v>
      </c>
      <c r="F884" s="62" t="s">
        <v>362</v>
      </c>
      <c r="G884" s="62" t="s">
        <v>9</v>
      </c>
      <c r="H884" s="62" t="s">
        <v>9</v>
      </c>
      <c r="I884" s="62" t="s">
        <v>9</v>
      </c>
      <c r="J884" s="62" t="s">
        <v>10</v>
      </c>
      <c r="K884" s="46" t="s">
        <v>1449</v>
      </c>
      <c r="L884" s="161">
        <v>4.4000000000000004</v>
      </c>
      <c r="M884" s="62" t="s">
        <v>89</v>
      </c>
      <c r="N884" s="62" t="s">
        <v>9</v>
      </c>
      <c r="O884" s="62" t="s">
        <v>8</v>
      </c>
      <c r="P884" s="62" t="s">
        <v>8</v>
      </c>
      <c r="Q884" s="62" t="s">
        <v>1422</v>
      </c>
      <c r="R884" s="62" t="s">
        <v>9</v>
      </c>
      <c r="S884" s="62">
        <v>393</v>
      </c>
      <c r="T884" s="62" t="s">
        <v>17</v>
      </c>
      <c r="U884" s="62">
        <v>32</v>
      </c>
      <c r="V884" s="62" t="s">
        <v>9</v>
      </c>
      <c r="W884" s="62">
        <v>35</v>
      </c>
      <c r="X884" s="62" t="s">
        <v>9</v>
      </c>
      <c r="Y884" s="62" t="s">
        <v>9</v>
      </c>
      <c r="Z884" s="62" t="s">
        <v>9</v>
      </c>
      <c r="AA884" s="62">
        <v>57</v>
      </c>
      <c r="AB884" s="62" t="s">
        <v>9</v>
      </c>
      <c r="AC884" s="62" t="s">
        <v>635</v>
      </c>
      <c r="AD884" s="62">
        <v>2018</v>
      </c>
      <c r="AE884" s="62" t="s">
        <v>650</v>
      </c>
      <c r="AF884" s="62" t="s">
        <v>196</v>
      </c>
      <c r="AG884" s="62" t="s">
        <v>636</v>
      </c>
      <c r="AH884" s="62" t="s">
        <v>21</v>
      </c>
      <c r="AI884" s="124" t="str">
        <f t="shared" si="20"/>
        <v>Belskaya, O. B., 2018</v>
      </c>
      <c r="AJ884" s="119" t="s">
        <v>1073</v>
      </c>
      <c r="AK884" s="120"/>
    </row>
    <row r="885" spans="1:37" s="22" customFormat="1" x14ac:dyDescent="0.3">
      <c r="A885" s="118" t="s">
        <v>88</v>
      </c>
      <c r="B885" s="62">
        <v>5</v>
      </c>
      <c r="C885" s="46" t="s">
        <v>9</v>
      </c>
      <c r="D885" s="62">
        <v>422</v>
      </c>
      <c r="E885" s="62" t="s">
        <v>63</v>
      </c>
      <c r="F885" s="62" t="s">
        <v>362</v>
      </c>
      <c r="G885" s="62" t="s">
        <v>9</v>
      </c>
      <c r="H885" s="62" t="s">
        <v>9</v>
      </c>
      <c r="I885" s="62" t="s">
        <v>9</v>
      </c>
      <c r="J885" s="62" t="s">
        <v>10</v>
      </c>
      <c r="K885" s="46" t="s">
        <v>1449</v>
      </c>
      <c r="L885" s="161">
        <v>5.0999999999999996</v>
      </c>
      <c r="M885" s="62" t="s">
        <v>89</v>
      </c>
      <c r="N885" s="62" t="s">
        <v>9</v>
      </c>
      <c r="O885" s="62" t="s">
        <v>8</v>
      </c>
      <c r="P885" s="62" t="s">
        <v>8</v>
      </c>
      <c r="Q885" s="62" t="s">
        <v>1422</v>
      </c>
      <c r="R885" s="62" t="s">
        <v>9</v>
      </c>
      <c r="S885" s="62">
        <v>393</v>
      </c>
      <c r="T885" s="62" t="s">
        <v>17</v>
      </c>
      <c r="U885" s="62">
        <v>17</v>
      </c>
      <c r="V885" s="62" t="s">
        <v>9</v>
      </c>
      <c r="W885" s="62">
        <v>65</v>
      </c>
      <c r="X885" s="62" t="s">
        <v>9</v>
      </c>
      <c r="Y885" s="62" t="s">
        <v>9</v>
      </c>
      <c r="Z885" s="62" t="s">
        <v>9</v>
      </c>
      <c r="AA885" s="62">
        <v>102</v>
      </c>
      <c r="AB885" s="62" t="s">
        <v>9</v>
      </c>
      <c r="AC885" s="62" t="s">
        <v>635</v>
      </c>
      <c r="AD885" s="62">
        <v>2018</v>
      </c>
      <c r="AE885" s="62" t="s">
        <v>650</v>
      </c>
      <c r="AF885" s="62" t="s">
        <v>196</v>
      </c>
      <c r="AG885" s="62" t="s">
        <v>636</v>
      </c>
      <c r="AH885" s="62" t="s">
        <v>21</v>
      </c>
      <c r="AI885" s="124" t="str">
        <f t="shared" si="20"/>
        <v>Belskaya, O. B., 2018</v>
      </c>
      <c r="AJ885" s="119" t="s">
        <v>1073</v>
      </c>
      <c r="AK885" s="120"/>
    </row>
    <row r="886" spans="1:37" s="22" customFormat="1" x14ac:dyDescent="0.3">
      <c r="A886" s="118" t="s">
        <v>88</v>
      </c>
      <c r="B886" s="62">
        <v>5</v>
      </c>
      <c r="C886" s="46" t="s">
        <v>9</v>
      </c>
      <c r="D886" s="62">
        <v>422</v>
      </c>
      <c r="E886" s="62" t="s">
        <v>63</v>
      </c>
      <c r="F886" s="62" t="s">
        <v>362</v>
      </c>
      <c r="G886" s="62" t="s">
        <v>9</v>
      </c>
      <c r="H886" s="62" t="s">
        <v>9</v>
      </c>
      <c r="I886" s="62" t="s">
        <v>9</v>
      </c>
      <c r="J886" s="62" t="s">
        <v>10</v>
      </c>
      <c r="K886" s="46" t="s">
        <v>1449</v>
      </c>
      <c r="L886" s="161">
        <v>4.5</v>
      </c>
      <c r="M886" s="62" t="s">
        <v>89</v>
      </c>
      <c r="N886" s="62" t="s">
        <v>9</v>
      </c>
      <c r="O886" s="62" t="s">
        <v>8</v>
      </c>
      <c r="P886" s="62" t="s">
        <v>8</v>
      </c>
      <c r="Q886" s="62" t="s">
        <v>1422</v>
      </c>
      <c r="R886" s="62" t="s">
        <v>9</v>
      </c>
      <c r="S886" s="62">
        <v>393</v>
      </c>
      <c r="T886" s="62" t="s">
        <v>17</v>
      </c>
      <c r="U886" s="62">
        <v>15</v>
      </c>
      <c r="V886" s="62" t="s">
        <v>9</v>
      </c>
      <c r="W886" s="62">
        <v>74</v>
      </c>
      <c r="X886" s="62" t="s">
        <v>9</v>
      </c>
      <c r="Y886" s="62" t="s">
        <v>9</v>
      </c>
      <c r="Z886" s="62" t="s">
        <v>9</v>
      </c>
      <c r="AA886" s="62" t="s">
        <v>9</v>
      </c>
      <c r="AB886" s="62" t="s">
        <v>9</v>
      </c>
      <c r="AC886" s="62" t="s">
        <v>635</v>
      </c>
      <c r="AD886" s="62">
        <v>2018</v>
      </c>
      <c r="AE886" s="62" t="s">
        <v>650</v>
      </c>
      <c r="AF886" s="62" t="s">
        <v>196</v>
      </c>
      <c r="AG886" s="62" t="s">
        <v>636</v>
      </c>
      <c r="AH886" s="62" t="s">
        <v>21</v>
      </c>
      <c r="AI886" s="165" t="str">
        <f t="shared" si="20"/>
        <v>Belskaya, O. B., 2018</v>
      </c>
      <c r="AJ886" s="119" t="s">
        <v>1072</v>
      </c>
      <c r="AK886" s="120"/>
    </row>
    <row r="887" spans="1:37" s="22" customFormat="1" x14ac:dyDescent="0.3">
      <c r="A887" s="118" t="s">
        <v>88</v>
      </c>
      <c r="B887" s="62">
        <v>5</v>
      </c>
      <c r="C887" s="46" t="s">
        <v>9</v>
      </c>
      <c r="D887" s="62">
        <v>422</v>
      </c>
      <c r="E887" s="62" t="s">
        <v>63</v>
      </c>
      <c r="F887" s="62" t="s">
        <v>362</v>
      </c>
      <c r="G887" s="62" t="s">
        <v>9</v>
      </c>
      <c r="H887" s="62" t="s">
        <v>9</v>
      </c>
      <c r="I887" s="62" t="s">
        <v>9</v>
      </c>
      <c r="J887" s="62" t="s">
        <v>10</v>
      </c>
      <c r="K887" s="46" t="s">
        <v>1449</v>
      </c>
      <c r="L887" s="161">
        <v>5.4</v>
      </c>
      <c r="M887" s="62" t="s">
        <v>89</v>
      </c>
      <c r="N887" s="62" t="s">
        <v>9</v>
      </c>
      <c r="O887" s="62" t="s">
        <v>8</v>
      </c>
      <c r="P887" s="62" t="s">
        <v>8</v>
      </c>
      <c r="Q887" s="62" t="s">
        <v>1422</v>
      </c>
      <c r="R887" s="62" t="s">
        <v>9</v>
      </c>
      <c r="S887" s="62">
        <v>393</v>
      </c>
      <c r="T887" s="62" t="s">
        <v>17</v>
      </c>
      <c r="U887" s="62">
        <v>7</v>
      </c>
      <c r="V887" s="62" t="s">
        <v>9</v>
      </c>
      <c r="W887" s="62">
        <v>159</v>
      </c>
      <c r="X887" s="62" t="s">
        <v>9</v>
      </c>
      <c r="Y887" s="62" t="s">
        <v>9</v>
      </c>
      <c r="Z887" s="62" t="s">
        <v>9</v>
      </c>
      <c r="AA887" s="62" t="s">
        <v>9</v>
      </c>
      <c r="AB887" s="62" t="s">
        <v>9</v>
      </c>
      <c r="AC887" s="62" t="s">
        <v>635</v>
      </c>
      <c r="AD887" s="62">
        <v>2018</v>
      </c>
      <c r="AE887" s="62" t="s">
        <v>650</v>
      </c>
      <c r="AF887" s="62" t="s">
        <v>196</v>
      </c>
      <c r="AG887" s="62" t="s">
        <v>636</v>
      </c>
      <c r="AH887" s="62" t="s">
        <v>21</v>
      </c>
      <c r="AI887" s="165" t="str">
        <f t="shared" si="20"/>
        <v>Belskaya, O. B., 2018</v>
      </c>
      <c r="AJ887" s="119" t="s">
        <v>1072</v>
      </c>
      <c r="AK887" s="120"/>
    </row>
    <row r="888" spans="1:37" s="22" customFormat="1" x14ac:dyDescent="0.3">
      <c r="A888" s="118" t="s">
        <v>88</v>
      </c>
      <c r="B888" s="62">
        <v>5</v>
      </c>
      <c r="C888" s="46" t="s">
        <v>9</v>
      </c>
      <c r="D888" s="62">
        <v>422</v>
      </c>
      <c r="E888" s="62" t="s">
        <v>63</v>
      </c>
      <c r="F888" s="62" t="s">
        <v>362</v>
      </c>
      <c r="G888" s="62" t="s">
        <v>9</v>
      </c>
      <c r="H888" s="62" t="s">
        <v>9</v>
      </c>
      <c r="I888" s="62" t="s">
        <v>9</v>
      </c>
      <c r="J888" s="62" t="s">
        <v>10</v>
      </c>
      <c r="K888" s="46" t="s">
        <v>1449</v>
      </c>
      <c r="L888" s="161">
        <v>4.7</v>
      </c>
      <c r="M888" s="62" t="s">
        <v>89</v>
      </c>
      <c r="N888" s="62" t="s">
        <v>9</v>
      </c>
      <c r="O888" s="62" t="s">
        <v>8</v>
      </c>
      <c r="P888" s="62" t="s">
        <v>8</v>
      </c>
      <c r="Q888" s="62" t="s">
        <v>1422</v>
      </c>
      <c r="R888" s="62" t="s">
        <v>9</v>
      </c>
      <c r="S888" s="62">
        <v>393</v>
      </c>
      <c r="T888" s="62" t="s">
        <v>17</v>
      </c>
      <c r="U888" s="62">
        <v>21</v>
      </c>
      <c r="V888" s="62" t="s">
        <v>9</v>
      </c>
      <c r="W888" s="62">
        <v>53</v>
      </c>
      <c r="X888" s="62" t="s">
        <v>9</v>
      </c>
      <c r="Y888" s="62" t="s">
        <v>9</v>
      </c>
      <c r="Z888" s="62" t="s">
        <v>9</v>
      </c>
      <c r="AA888" s="62" t="s">
        <v>9</v>
      </c>
      <c r="AB888" s="62" t="s">
        <v>9</v>
      </c>
      <c r="AC888" s="62" t="s">
        <v>635</v>
      </c>
      <c r="AD888" s="62">
        <v>2018</v>
      </c>
      <c r="AE888" s="62" t="s">
        <v>650</v>
      </c>
      <c r="AF888" s="62" t="s">
        <v>196</v>
      </c>
      <c r="AG888" s="62" t="s">
        <v>636</v>
      </c>
      <c r="AH888" s="62" t="s">
        <v>21</v>
      </c>
      <c r="AI888" s="165" t="str">
        <f t="shared" si="20"/>
        <v>Belskaya, O. B., 2018</v>
      </c>
      <c r="AJ888" s="119" t="s">
        <v>1071</v>
      </c>
      <c r="AK888" s="120"/>
    </row>
    <row r="889" spans="1:37" s="22" customFormat="1" x14ac:dyDescent="0.3">
      <c r="A889" s="118" t="s">
        <v>88</v>
      </c>
      <c r="B889" s="62">
        <v>5</v>
      </c>
      <c r="C889" s="46" t="s">
        <v>9</v>
      </c>
      <c r="D889" s="62">
        <v>422</v>
      </c>
      <c r="E889" s="62" t="s">
        <v>63</v>
      </c>
      <c r="F889" s="62" t="s">
        <v>362</v>
      </c>
      <c r="G889" s="62" t="s">
        <v>9</v>
      </c>
      <c r="H889" s="62" t="s">
        <v>9</v>
      </c>
      <c r="I889" s="62" t="s">
        <v>9</v>
      </c>
      <c r="J889" s="62" t="s">
        <v>10</v>
      </c>
      <c r="K889" s="46" t="s">
        <v>1449</v>
      </c>
      <c r="L889" s="161">
        <v>5.5</v>
      </c>
      <c r="M889" s="62" t="s">
        <v>89</v>
      </c>
      <c r="N889" s="62" t="s">
        <v>9</v>
      </c>
      <c r="O889" s="62" t="s">
        <v>8</v>
      </c>
      <c r="P889" s="62" t="s">
        <v>8</v>
      </c>
      <c r="Q889" s="62" t="s">
        <v>1422</v>
      </c>
      <c r="R889" s="62" t="s">
        <v>9</v>
      </c>
      <c r="S889" s="62">
        <v>393</v>
      </c>
      <c r="T889" s="62" t="s">
        <v>17</v>
      </c>
      <c r="U889" s="62">
        <v>12</v>
      </c>
      <c r="V889" s="62" t="s">
        <v>9</v>
      </c>
      <c r="W889" s="62">
        <v>93</v>
      </c>
      <c r="X889" s="62" t="s">
        <v>9</v>
      </c>
      <c r="Y889" s="62" t="s">
        <v>9</v>
      </c>
      <c r="Z889" s="62" t="s">
        <v>9</v>
      </c>
      <c r="AA889" s="62" t="s">
        <v>9</v>
      </c>
      <c r="AB889" s="62" t="s">
        <v>9</v>
      </c>
      <c r="AC889" s="62" t="s">
        <v>635</v>
      </c>
      <c r="AD889" s="62">
        <v>2018</v>
      </c>
      <c r="AE889" s="62" t="s">
        <v>650</v>
      </c>
      <c r="AF889" s="62" t="s">
        <v>196</v>
      </c>
      <c r="AG889" s="62" t="s">
        <v>636</v>
      </c>
      <c r="AH889" s="62" t="s">
        <v>21</v>
      </c>
      <c r="AI889" s="165" t="str">
        <f t="shared" si="20"/>
        <v>Belskaya, O. B., 2018</v>
      </c>
      <c r="AJ889" s="119" t="s">
        <v>1071</v>
      </c>
      <c r="AK889" s="120"/>
    </row>
    <row r="890" spans="1:37" s="22" customFormat="1" x14ac:dyDescent="0.3">
      <c r="A890" s="118" t="s">
        <v>88</v>
      </c>
      <c r="B890" s="62">
        <v>5</v>
      </c>
      <c r="C890" s="46" t="s">
        <v>9</v>
      </c>
      <c r="D890" s="62">
        <v>422</v>
      </c>
      <c r="E890" s="62" t="s">
        <v>63</v>
      </c>
      <c r="F890" s="62" t="s">
        <v>362</v>
      </c>
      <c r="G890" s="62" t="s">
        <v>9</v>
      </c>
      <c r="H890" s="62" t="s">
        <v>9</v>
      </c>
      <c r="I890" s="62" t="s">
        <v>9</v>
      </c>
      <c r="J890" s="62" t="s">
        <v>10</v>
      </c>
      <c r="K890" s="46" t="s">
        <v>1449</v>
      </c>
      <c r="L890" s="161">
        <v>4.8</v>
      </c>
      <c r="M890" s="62" t="s">
        <v>89</v>
      </c>
      <c r="N890" s="62" t="s">
        <v>9</v>
      </c>
      <c r="O890" s="62" t="s">
        <v>8</v>
      </c>
      <c r="P890" s="62" t="s">
        <v>8</v>
      </c>
      <c r="Q890" s="62" t="s">
        <v>1422</v>
      </c>
      <c r="R890" s="62" t="s">
        <v>9</v>
      </c>
      <c r="S890" s="62">
        <v>393</v>
      </c>
      <c r="T890" s="62" t="s">
        <v>17</v>
      </c>
      <c r="U890" s="62">
        <v>21</v>
      </c>
      <c r="V890" s="62" t="s">
        <v>9</v>
      </c>
      <c r="W890" s="62">
        <v>53</v>
      </c>
      <c r="X890" s="62" t="s">
        <v>9</v>
      </c>
      <c r="Y890" s="62" t="s">
        <v>9</v>
      </c>
      <c r="Z890" s="62" t="s">
        <v>9</v>
      </c>
      <c r="AA890" s="62" t="s">
        <v>9</v>
      </c>
      <c r="AB890" s="62" t="s">
        <v>9</v>
      </c>
      <c r="AC890" s="62" t="s">
        <v>635</v>
      </c>
      <c r="AD890" s="62">
        <v>2018</v>
      </c>
      <c r="AE890" s="62" t="s">
        <v>650</v>
      </c>
      <c r="AF890" s="62" t="s">
        <v>196</v>
      </c>
      <c r="AG890" s="62" t="s">
        <v>636</v>
      </c>
      <c r="AH890" s="62" t="s">
        <v>21</v>
      </c>
      <c r="AI890" s="165" t="str">
        <f t="shared" si="20"/>
        <v>Belskaya, O. B., 2018</v>
      </c>
      <c r="AJ890" s="119" t="s">
        <v>1069</v>
      </c>
      <c r="AK890" s="120"/>
    </row>
    <row r="891" spans="1:37" s="23" customFormat="1" x14ac:dyDescent="0.3">
      <c r="A891" s="118" t="s">
        <v>88</v>
      </c>
      <c r="B891" s="62">
        <v>5</v>
      </c>
      <c r="C891" s="46" t="s">
        <v>9</v>
      </c>
      <c r="D891" s="62">
        <v>422</v>
      </c>
      <c r="E891" s="62" t="s">
        <v>63</v>
      </c>
      <c r="F891" s="62" t="s">
        <v>362</v>
      </c>
      <c r="G891" s="62" t="s">
        <v>9</v>
      </c>
      <c r="H891" s="62" t="s">
        <v>9</v>
      </c>
      <c r="I891" s="62" t="s">
        <v>9</v>
      </c>
      <c r="J891" s="62" t="s">
        <v>10</v>
      </c>
      <c r="K891" s="46" t="s">
        <v>1449</v>
      </c>
      <c r="L891" s="161">
        <v>5.5</v>
      </c>
      <c r="M891" s="62" t="s">
        <v>89</v>
      </c>
      <c r="N891" s="62" t="s">
        <v>9</v>
      </c>
      <c r="O891" s="62" t="s">
        <v>8</v>
      </c>
      <c r="P891" s="62" t="s">
        <v>8</v>
      </c>
      <c r="Q891" s="62" t="s">
        <v>1422</v>
      </c>
      <c r="R891" s="62" t="s">
        <v>9</v>
      </c>
      <c r="S891" s="62">
        <v>393</v>
      </c>
      <c r="T891" s="62" t="s">
        <v>17</v>
      </c>
      <c r="U891" s="62">
        <v>14</v>
      </c>
      <c r="V891" s="62" t="s">
        <v>9</v>
      </c>
      <c r="W891" s="62">
        <v>79</v>
      </c>
      <c r="X891" s="62" t="s">
        <v>9</v>
      </c>
      <c r="Y891" s="62" t="s">
        <v>9</v>
      </c>
      <c r="Z891" s="62" t="s">
        <v>9</v>
      </c>
      <c r="AA891" s="62">
        <v>163</v>
      </c>
      <c r="AB891" s="62" t="s">
        <v>9</v>
      </c>
      <c r="AC891" s="62" t="s">
        <v>635</v>
      </c>
      <c r="AD891" s="62">
        <v>2018</v>
      </c>
      <c r="AE891" s="62" t="s">
        <v>650</v>
      </c>
      <c r="AF891" s="62" t="s">
        <v>196</v>
      </c>
      <c r="AG891" s="62" t="s">
        <v>636</v>
      </c>
      <c r="AH891" s="62" t="s">
        <v>21</v>
      </c>
      <c r="AI891" s="165" t="str">
        <f t="shared" si="20"/>
        <v>Belskaya, O. B., 2018</v>
      </c>
      <c r="AJ891" s="119" t="s">
        <v>1069</v>
      </c>
      <c r="AK891" s="120"/>
    </row>
    <row r="892" spans="1:37" s="23" customFormat="1" x14ac:dyDescent="0.3">
      <c r="A892" s="118" t="s">
        <v>88</v>
      </c>
      <c r="B892" s="62">
        <v>5</v>
      </c>
      <c r="C892" s="46" t="s">
        <v>9</v>
      </c>
      <c r="D892" s="62">
        <v>422</v>
      </c>
      <c r="E892" s="62" t="s">
        <v>63</v>
      </c>
      <c r="F892" s="62" t="s">
        <v>362</v>
      </c>
      <c r="G892" s="62" t="s">
        <v>9</v>
      </c>
      <c r="H892" s="62" t="s">
        <v>9</v>
      </c>
      <c r="I892" s="62" t="s">
        <v>9</v>
      </c>
      <c r="J892" s="62" t="s">
        <v>10</v>
      </c>
      <c r="K892" s="46" t="s">
        <v>1449</v>
      </c>
      <c r="L892" s="161">
        <v>4.8</v>
      </c>
      <c r="M892" s="62" t="s">
        <v>89</v>
      </c>
      <c r="N892" s="62" t="s">
        <v>9</v>
      </c>
      <c r="O892" s="62" t="s">
        <v>8</v>
      </c>
      <c r="P892" s="62" t="s">
        <v>8</v>
      </c>
      <c r="Q892" s="62" t="s">
        <v>1422</v>
      </c>
      <c r="R892" s="62" t="s">
        <v>9</v>
      </c>
      <c r="S892" s="62">
        <v>393</v>
      </c>
      <c r="T892" s="62" t="s">
        <v>17</v>
      </c>
      <c r="U892" s="62">
        <v>14</v>
      </c>
      <c r="V892" s="62" t="s">
        <v>9</v>
      </c>
      <c r="W892" s="62">
        <v>79</v>
      </c>
      <c r="X892" s="62" t="s">
        <v>9</v>
      </c>
      <c r="Y892" s="62" t="s">
        <v>9</v>
      </c>
      <c r="Z892" s="62" t="s">
        <v>9</v>
      </c>
      <c r="AA892" s="62" t="s">
        <v>9</v>
      </c>
      <c r="AB892" s="62" t="s">
        <v>9</v>
      </c>
      <c r="AC892" s="62" t="s">
        <v>635</v>
      </c>
      <c r="AD892" s="62">
        <v>2018</v>
      </c>
      <c r="AE892" s="62" t="s">
        <v>650</v>
      </c>
      <c r="AF892" s="62" t="s">
        <v>196</v>
      </c>
      <c r="AG892" s="62" t="s">
        <v>636</v>
      </c>
      <c r="AH892" s="62" t="s">
        <v>21</v>
      </c>
      <c r="AI892" s="165" t="str">
        <f t="shared" si="20"/>
        <v>Belskaya, O. B., 2018</v>
      </c>
      <c r="AJ892" s="119" t="s">
        <v>1070</v>
      </c>
      <c r="AK892" s="120"/>
    </row>
    <row r="893" spans="1:37" s="23" customFormat="1" x14ac:dyDescent="0.3">
      <c r="A893" s="118" t="s">
        <v>88</v>
      </c>
      <c r="B893" s="62">
        <v>5</v>
      </c>
      <c r="C893" s="46" t="s">
        <v>9</v>
      </c>
      <c r="D893" s="62">
        <v>422</v>
      </c>
      <c r="E893" s="62" t="s">
        <v>63</v>
      </c>
      <c r="F893" s="62" t="s">
        <v>362</v>
      </c>
      <c r="G893" s="62" t="s">
        <v>9</v>
      </c>
      <c r="H893" s="62" t="s">
        <v>9</v>
      </c>
      <c r="I893" s="62" t="s">
        <v>9</v>
      </c>
      <c r="J893" s="62" t="s">
        <v>10</v>
      </c>
      <c r="K893" s="46" t="s">
        <v>1449</v>
      </c>
      <c r="L893" s="161">
        <v>5.3</v>
      </c>
      <c r="M893" s="62" t="s">
        <v>89</v>
      </c>
      <c r="N893" s="62" t="s">
        <v>9</v>
      </c>
      <c r="O893" s="62" t="s">
        <v>8</v>
      </c>
      <c r="P893" s="62" t="s">
        <v>8</v>
      </c>
      <c r="Q893" s="62" t="s">
        <v>1422</v>
      </c>
      <c r="R893" s="62" t="s">
        <v>9</v>
      </c>
      <c r="S893" s="62">
        <v>393</v>
      </c>
      <c r="T893" s="62" t="s">
        <v>17</v>
      </c>
      <c r="U893" s="62">
        <v>8</v>
      </c>
      <c r="V893" s="62" t="s">
        <v>9</v>
      </c>
      <c r="W893" s="62">
        <v>139</v>
      </c>
      <c r="X893" s="62" t="s">
        <v>9</v>
      </c>
      <c r="Y893" s="62" t="s">
        <v>9</v>
      </c>
      <c r="Z893" s="62" t="s">
        <v>9</v>
      </c>
      <c r="AA893" s="62" t="s">
        <v>9</v>
      </c>
      <c r="AB893" s="62" t="s">
        <v>9</v>
      </c>
      <c r="AC893" s="62" t="s">
        <v>635</v>
      </c>
      <c r="AD893" s="62">
        <v>2018</v>
      </c>
      <c r="AE893" s="62" t="s">
        <v>650</v>
      </c>
      <c r="AF893" s="62" t="s">
        <v>196</v>
      </c>
      <c r="AG893" s="62" t="s">
        <v>636</v>
      </c>
      <c r="AH893" s="62" t="s">
        <v>21</v>
      </c>
      <c r="AI893" s="165" t="str">
        <f t="shared" si="20"/>
        <v>Belskaya, O. B., 2018</v>
      </c>
      <c r="AJ893" s="119" t="s">
        <v>1070</v>
      </c>
      <c r="AK893" s="120"/>
    </row>
    <row r="894" spans="1:37" s="59" customFormat="1" x14ac:dyDescent="0.3">
      <c r="A894" s="46" t="s">
        <v>6</v>
      </c>
      <c r="B894" s="62">
        <v>2</v>
      </c>
      <c r="C894" s="46">
        <v>1.59</v>
      </c>
      <c r="D894" s="62">
        <v>152</v>
      </c>
      <c r="E894" s="62" t="s">
        <v>63</v>
      </c>
      <c r="F894" s="62" t="s">
        <v>1080</v>
      </c>
      <c r="G894" s="62" t="s">
        <v>8</v>
      </c>
      <c r="H894" s="62" t="s">
        <v>9</v>
      </c>
      <c r="I894" s="62" t="s">
        <v>9</v>
      </c>
      <c r="J894" s="62" t="s">
        <v>24</v>
      </c>
      <c r="K894" s="62" t="s">
        <v>90</v>
      </c>
      <c r="L894" s="62" t="s">
        <v>9</v>
      </c>
      <c r="M894" s="62" t="s">
        <v>199</v>
      </c>
      <c r="N894" s="62" t="s">
        <v>9</v>
      </c>
      <c r="O894" s="62" t="s">
        <v>9</v>
      </c>
      <c r="P894" s="62" t="s">
        <v>9</v>
      </c>
      <c r="Q894" s="62" t="s">
        <v>1422</v>
      </c>
      <c r="R894" s="62">
        <v>2</v>
      </c>
      <c r="S894" s="62">
        <v>573</v>
      </c>
      <c r="T894" s="62" t="s">
        <v>29</v>
      </c>
      <c r="U894" s="62" t="s">
        <v>9</v>
      </c>
      <c r="V894" s="62" t="s">
        <v>9</v>
      </c>
      <c r="W894" s="62" t="s">
        <v>9</v>
      </c>
      <c r="X894" s="62" t="s">
        <v>9</v>
      </c>
      <c r="Y894" s="62" t="s">
        <v>9</v>
      </c>
      <c r="Z894" s="62" t="s">
        <v>9</v>
      </c>
      <c r="AA894" s="62">
        <v>22.5</v>
      </c>
      <c r="AB894" s="62">
        <v>11.6</v>
      </c>
      <c r="AC894" s="62" t="s">
        <v>1392</v>
      </c>
      <c r="AD894" s="62">
        <v>2018</v>
      </c>
      <c r="AE894" s="62" t="s">
        <v>1853</v>
      </c>
      <c r="AF894" s="62" t="s">
        <v>53</v>
      </c>
      <c r="AG894" s="62" t="s">
        <v>637</v>
      </c>
      <c r="AH894" s="62" t="s">
        <v>87</v>
      </c>
      <c r="AI894" s="165" t="str">
        <f t="shared" si="20"/>
        <v>Louisia, S., 2018</v>
      </c>
      <c r="AJ894" s="160"/>
      <c r="AK894" s="120"/>
    </row>
    <row r="895" spans="1:37" s="23" customFormat="1" x14ac:dyDescent="0.3">
      <c r="A895" s="46" t="s">
        <v>6</v>
      </c>
      <c r="B895" s="62">
        <v>2</v>
      </c>
      <c r="C895" s="46">
        <v>1.81</v>
      </c>
      <c r="D895" s="62">
        <v>182</v>
      </c>
      <c r="E895" s="62" t="s">
        <v>63</v>
      </c>
      <c r="F895" s="62" t="s">
        <v>1010</v>
      </c>
      <c r="G895" s="62" t="s">
        <v>638</v>
      </c>
      <c r="H895" s="62" t="s">
        <v>9</v>
      </c>
      <c r="I895" s="62" t="s">
        <v>9</v>
      </c>
      <c r="J895" s="62" t="s">
        <v>24</v>
      </c>
      <c r="K895" s="62" t="s">
        <v>90</v>
      </c>
      <c r="L895" s="62" t="s">
        <v>9</v>
      </c>
      <c r="M895" s="62" t="s">
        <v>199</v>
      </c>
      <c r="N895" s="62" t="s">
        <v>9</v>
      </c>
      <c r="O895" s="62" t="s">
        <v>9</v>
      </c>
      <c r="P895" s="62" t="s">
        <v>9</v>
      </c>
      <c r="Q895" s="62" t="s">
        <v>1422</v>
      </c>
      <c r="R895" s="62">
        <v>2</v>
      </c>
      <c r="S895" s="62">
        <v>573</v>
      </c>
      <c r="T895" s="62" t="s">
        <v>29</v>
      </c>
      <c r="U895" s="62" t="s">
        <v>9</v>
      </c>
      <c r="V895" s="62" t="s">
        <v>9</v>
      </c>
      <c r="W895" s="62" t="s">
        <v>9</v>
      </c>
      <c r="X895" s="62" t="s">
        <v>9</v>
      </c>
      <c r="Y895" s="62" t="s">
        <v>9</v>
      </c>
      <c r="Z895" s="62" t="s">
        <v>9</v>
      </c>
      <c r="AA895" s="62">
        <v>21.1</v>
      </c>
      <c r="AB895" s="62">
        <v>8</v>
      </c>
      <c r="AC895" s="62" t="s">
        <v>1392</v>
      </c>
      <c r="AD895" s="62">
        <v>2018</v>
      </c>
      <c r="AE895" s="62" t="s">
        <v>1853</v>
      </c>
      <c r="AF895" s="62" t="s">
        <v>53</v>
      </c>
      <c r="AG895" s="62" t="s">
        <v>637</v>
      </c>
      <c r="AH895" s="62" t="s">
        <v>87</v>
      </c>
      <c r="AI895" s="165" t="str">
        <f t="shared" si="20"/>
        <v>Louisia, S., 2018</v>
      </c>
      <c r="AJ895" s="160"/>
      <c r="AK895" s="120"/>
    </row>
    <row r="896" spans="1:37" s="23" customFormat="1" x14ac:dyDescent="0.3">
      <c r="A896" s="46" t="s">
        <v>6</v>
      </c>
      <c r="B896" s="62">
        <v>2</v>
      </c>
      <c r="C896" s="46">
        <v>2.06</v>
      </c>
      <c r="D896" s="62">
        <v>338</v>
      </c>
      <c r="E896" s="62" t="s">
        <v>63</v>
      </c>
      <c r="F896" s="62" t="s">
        <v>1011</v>
      </c>
      <c r="G896" s="62" t="s">
        <v>639</v>
      </c>
      <c r="H896" s="62" t="s">
        <v>9</v>
      </c>
      <c r="I896" s="62" t="s">
        <v>9</v>
      </c>
      <c r="J896" s="62" t="s">
        <v>24</v>
      </c>
      <c r="K896" s="62" t="s">
        <v>90</v>
      </c>
      <c r="L896" s="62" t="s">
        <v>9</v>
      </c>
      <c r="M896" s="62" t="s">
        <v>199</v>
      </c>
      <c r="N896" s="62" t="s">
        <v>9</v>
      </c>
      <c r="O896" s="62" t="s">
        <v>9</v>
      </c>
      <c r="P896" s="62" t="s">
        <v>9</v>
      </c>
      <c r="Q896" s="62" t="s">
        <v>1422</v>
      </c>
      <c r="R896" s="62">
        <v>2</v>
      </c>
      <c r="S896" s="62">
        <v>573</v>
      </c>
      <c r="T896" s="62" t="s">
        <v>29</v>
      </c>
      <c r="U896" s="62" t="s">
        <v>9</v>
      </c>
      <c r="V896" s="62" t="s">
        <v>9</v>
      </c>
      <c r="W896" s="62" t="s">
        <v>9</v>
      </c>
      <c r="X896" s="62" t="s">
        <v>9</v>
      </c>
      <c r="Y896" s="62" t="s">
        <v>9</v>
      </c>
      <c r="Z896" s="62" t="s">
        <v>9</v>
      </c>
      <c r="AA896" s="62">
        <v>17.8</v>
      </c>
      <c r="AB896" s="62">
        <v>7.8</v>
      </c>
      <c r="AC896" s="62" t="s">
        <v>1392</v>
      </c>
      <c r="AD896" s="62">
        <v>2018</v>
      </c>
      <c r="AE896" s="62" t="s">
        <v>1853</v>
      </c>
      <c r="AF896" s="62" t="s">
        <v>53</v>
      </c>
      <c r="AG896" s="62" t="s">
        <v>637</v>
      </c>
      <c r="AH896" s="62" t="s">
        <v>87</v>
      </c>
      <c r="AI896" s="165" t="str">
        <f t="shared" si="20"/>
        <v>Louisia, S., 2018</v>
      </c>
      <c r="AJ896" s="160"/>
      <c r="AK896" s="120"/>
    </row>
    <row r="897" spans="1:37" s="23" customFormat="1" x14ac:dyDescent="0.3">
      <c r="A897" s="46" t="s">
        <v>6</v>
      </c>
      <c r="B897" s="62">
        <v>2</v>
      </c>
      <c r="C897" s="46">
        <v>2.04</v>
      </c>
      <c r="D897" s="62">
        <v>220</v>
      </c>
      <c r="E897" s="62" t="s">
        <v>63</v>
      </c>
      <c r="F897" s="62" t="s">
        <v>1009</v>
      </c>
      <c r="G897" s="62" t="s">
        <v>1081</v>
      </c>
      <c r="H897" s="62" t="s">
        <v>9</v>
      </c>
      <c r="I897" s="62" t="s">
        <v>9</v>
      </c>
      <c r="J897" s="62" t="s">
        <v>24</v>
      </c>
      <c r="K897" s="62" t="s">
        <v>90</v>
      </c>
      <c r="L897" s="62" t="s">
        <v>9</v>
      </c>
      <c r="M897" s="62" t="s">
        <v>199</v>
      </c>
      <c r="N897" s="62" t="s">
        <v>9</v>
      </c>
      <c r="O897" s="62" t="s">
        <v>9</v>
      </c>
      <c r="P897" s="62" t="s">
        <v>9</v>
      </c>
      <c r="Q897" s="62" t="s">
        <v>1422</v>
      </c>
      <c r="R897" s="62">
        <v>2</v>
      </c>
      <c r="S897" s="62">
        <v>573</v>
      </c>
      <c r="T897" s="62" t="s">
        <v>29</v>
      </c>
      <c r="U897" s="62" t="s">
        <v>9</v>
      </c>
      <c r="V897" s="62" t="s">
        <v>9</v>
      </c>
      <c r="W897" s="62" t="s">
        <v>9</v>
      </c>
      <c r="X897" s="62" t="s">
        <v>9</v>
      </c>
      <c r="Y897" s="62" t="s">
        <v>9</v>
      </c>
      <c r="Z897" s="62" t="s">
        <v>9</v>
      </c>
      <c r="AA897" s="62">
        <v>21.7</v>
      </c>
      <c r="AB897" s="62">
        <v>11</v>
      </c>
      <c r="AC897" s="62" t="s">
        <v>1392</v>
      </c>
      <c r="AD897" s="62">
        <v>2018</v>
      </c>
      <c r="AE897" s="62" t="s">
        <v>1853</v>
      </c>
      <c r="AF897" s="62" t="s">
        <v>53</v>
      </c>
      <c r="AG897" s="62" t="s">
        <v>637</v>
      </c>
      <c r="AH897" s="62" t="s">
        <v>87</v>
      </c>
      <c r="AI897" s="165" t="str">
        <f t="shared" si="20"/>
        <v>Louisia, S., 2018</v>
      </c>
      <c r="AJ897" s="160"/>
      <c r="AK897" s="120"/>
    </row>
    <row r="898" spans="1:37" s="23" customFormat="1" x14ac:dyDescent="0.3">
      <c r="A898" s="62" t="s">
        <v>14</v>
      </c>
      <c r="B898" s="62">
        <v>1</v>
      </c>
      <c r="C898" s="46">
        <v>0.99</v>
      </c>
      <c r="D898" s="62">
        <v>27.7</v>
      </c>
      <c r="E898" s="62" t="s">
        <v>582</v>
      </c>
      <c r="F898" s="62" t="s">
        <v>1099</v>
      </c>
      <c r="G898" s="62" t="s">
        <v>9</v>
      </c>
      <c r="H898" s="62">
        <v>1173</v>
      </c>
      <c r="I898" s="62" t="s">
        <v>9</v>
      </c>
      <c r="J898" s="62" t="s">
        <v>24</v>
      </c>
      <c r="K898" s="118" t="s">
        <v>1456</v>
      </c>
      <c r="L898" s="62" t="s">
        <v>9</v>
      </c>
      <c r="M898" s="62" t="s">
        <v>199</v>
      </c>
      <c r="N898" s="62">
        <v>10.5</v>
      </c>
      <c r="O898" s="62">
        <v>3</v>
      </c>
      <c r="P898" s="62">
        <v>1173</v>
      </c>
      <c r="Q898" s="62" t="s">
        <v>1422</v>
      </c>
      <c r="R898" s="62" t="s">
        <v>9</v>
      </c>
      <c r="S898" s="62">
        <v>353</v>
      </c>
      <c r="T898" s="62" t="s">
        <v>17</v>
      </c>
      <c r="U898" s="62">
        <v>42</v>
      </c>
      <c r="V898" s="62" t="s">
        <v>9</v>
      </c>
      <c r="W898" s="62" t="s">
        <v>9</v>
      </c>
      <c r="X898" s="62" t="s">
        <v>9</v>
      </c>
      <c r="Y898" s="62" t="s">
        <v>9</v>
      </c>
      <c r="Z898" s="62" t="s">
        <v>9</v>
      </c>
      <c r="AA898" s="62">
        <v>27</v>
      </c>
      <c r="AB898" s="62">
        <v>3</v>
      </c>
      <c r="AC898" s="46" t="s">
        <v>1365</v>
      </c>
      <c r="AD898" s="62">
        <v>2018</v>
      </c>
      <c r="AE898" s="62" t="s">
        <v>1854</v>
      </c>
      <c r="AF898" s="62" t="s">
        <v>80</v>
      </c>
      <c r="AG898" s="62" t="s">
        <v>640</v>
      </c>
      <c r="AH898" s="62" t="s">
        <v>62</v>
      </c>
      <c r="AI898" s="165" t="str">
        <f t="shared" ref="AI898:AI961" si="21">AE898&amp;", "&amp;AD898</f>
        <v>Toso, A., 2018</v>
      </c>
      <c r="AJ898" s="160"/>
      <c r="AK898" s="120"/>
    </row>
    <row r="899" spans="1:37" s="23" customFormat="1" x14ac:dyDescent="0.3">
      <c r="A899" s="62" t="s">
        <v>6</v>
      </c>
      <c r="B899" s="62">
        <v>1</v>
      </c>
      <c r="C899" s="46" t="s">
        <v>9</v>
      </c>
      <c r="D899" s="62">
        <v>320</v>
      </c>
      <c r="E899" s="62" t="s">
        <v>63</v>
      </c>
      <c r="F899" s="62" t="s">
        <v>362</v>
      </c>
      <c r="G899" s="62" t="s">
        <v>8</v>
      </c>
      <c r="H899" s="62" t="s">
        <v>9</v>
      </c>
      <c r="I899" s="62" t="s">
        <v>9</v>
      </c>
      <c r="J899" s="118" t="s">
        <v>10</v>
      </c>
      <c r="K899" s="46" t="s">
        <v>1449</v>
      </c>
      <c r="L899" s="62" t="s">
        <v>9</v>
      </c>
      <c r="M899" s="62" t="s">
        <v>199</v>
      </c>
      <c r="N899" s="62" t="s">
        <v>9</v>
      </c>
      <c r="O899" s="62" t="s">
        <v>9</v>
      </c>
      <c r="P899" s="62" t="s">
        <v>9</v>
      </c>
      <c r="Q899" s="62" t="s">
        <v>9</v>
      </c>
      <c r="R899" s="62">
        <v>4</v>
      </c>
      <c r="S899" s="62">
        <v>673</v>
      </c>
      <c r="T899" s="62" t="s">
        <v>29</v>
      </c>
      <c r="U899" s="62" t="s">
        <v>9</v>
      </c>
      <c r="V899" s="62" t="s">
        <v>9</v>
      </c>
      <c r="W899" s="62" t="s">
        <v>9</v>
      </c>
      <c r="X899" s="62" t="s">
        <v>9</v>
      </c>
      <c r="Y899" s="62" t="s">
        <v>9</v>
      </c>
      <c r="Z899" s="62" t="s">
        <v>9</v>
      </c>
      <c r="AA899" s="62">
        <v>47</v>
      </c>
      <c r="AB899" s="62" t="s">
        <v>9</v>
      </c>
      <c r="AC899" s="62" t="s">
        <v>641</v>
      </c>
      <c r="AD899" s="62">
        <v>2018</v>
      </c>
      <c r="AE899" s="62" t="s">
        <v>1855</v>
      </c>
      <c r="AF899" s="62" t="s">
        <v>196</v>
      </c>
      <c r="AG899" s="62" t="s">
        <v>642</v>
      </c>
      <c r="AH899" s="62" t="s">
        <v>288</v>
      </c>
      <c r="AI899" s="165" t="str">
        <f t="shared" si="21"/>
        <v>lost, KN, 2018</v>
      </c>
      <c r="AJ899" s="160"/>
      <c r="AK899" s="120"/>
    </row>
    <row r="900" spans="1:37" s="23" customFormat="1" x14ac:dyDescent="0.3">
      <c r="A900" s="62" t="s">
        <v>6</v>
      </c>
      <c r="B900" s="62">
        <v>1</v>
      </c>
      <c r="C900" s="46" t="s">
        <v>9</v>
      </c>
      <c r="D900" s="62">
        <v>46</v>
      </c>
      <c r="E900" s="62" t="s">
        <v>63</v>
      </c>
      <c r="F900" s="62" t="s">
        <v>362</v>
      </c>
      <c r="G900" s="62" t="s">
        <v>643</v>
      </c>
      <c r="H900" s="62" t="s">
        <v>9</v>
      </c>
      <c r="I900" s="62" t="s">
        <v>9</v>
      </c>
      <c r="J900" s="118" t="s">
        <v>10</v>
      </c>
      <c r="K900" s="46" t="s">
        <v>1449</v>
      </c>
      <c r="L900" s="62" t="s">
        <v>9</v>
      </c>
      <c r="M900" s="62" t="s">
        <v>199</v>
      </c>
      <c r="N900" s="62" t="s">
        <v>9</v>
      </c>
      <c r="O900" s="62" t="s">
        <v>9</v>
      </c>
      <c r="P900" s="62" t="s">
        <v>9</v>
      </c>
      <c r="Q900" s="62" t="s">
        <v>9</v>
      </c>
      <c r="R900" s="62">
        <v>4</v>
      </c>
      <c r="S900" s="62">
        <v>673</v>
      </c>
      <c r="T900" s="62" t="s">
        <v>29</v>
      </c>
      <c r="U900" s="62" t="s">
        <v>9</v>
      </c>
      <c r="V900" s="62" t="s">
        <v>9</v>
      </c>
      <c r="W900" s="62" t="s">
        <v>9</v>
      </c>
      <c r="X900" s="62" t="s">
        <v>9</v>
      </c>
      <c r="Y900" s="62" t="s">
        <v>9</v>
      </c>
      <c r="Z900" s="62" t="s">
        <v>9</v>
      </c>
      <c r="AA900" s="62">
        <v>61</v>
      </c>
      <c r="AB900" s="62" t="s">
        <v>9</v>
      </c>
      <c r="AC900" s="62" t="s">
        <v>641</v>
      </c>
      <c r="AD900" s="62">
        <v>2018</v>
      </c>
      <c r="AE900" s="62" t="s">
        <v>1855</v>
      </c>
      <c r="AF900" s="62" t="s">
        <v>196</v>
      </c>
      <c r="AG900" s="62" t="s">
        <v>642</v>
      </c>
      <c r="AH900" s="62" t="s">
        <v>288</v>
      </c>
      <c r="AI900" s="165" t="str">
        <f t="shared" si="21"/>
        <v>lost, KN, 2018</v>
      </c>
      <c r="AJ900" s="160"/>
      <c r="AK900" s="120"/>
    </row>
    <row r="901" spans="1:37" s="23" customFormat="1" x14ac:dyDescent="0.3">
      <c r="A901" s="62" t="s">
        <v>6</v>
      </c>
      <c r="B901" s="62">
        <v>1</v>
      </c>
      <c r="C901" s="46" t="s">
        <v>9</v>
      </c>
      <c r="D901" s="62">
        <v>304</v>
      </c>
      <c r="E901" s="62" t="s">
        <v>63</v>
      </c>
      <c r="F901" s="62" t="s">
        <v>362</v>
      </c>
      <c r="G901" s="62" t="s">
        <v>644</v>
      </c>
      <c r="H901" s="62" t="s">
        <v>9</v>
      </c>
      <c r="I901" s="62" t="s">
        <v>9</v>
      </c>
      <c r="J901" s="118" t="s">
        <v>10</v>
      </c>
      <c r="K901" s="46" t="s">
        <v>1449</v>
      </c>
      <c r="L901" s="62" t="s">
        <v>9</v>
      </c>
      <c r="M901" s="62" t="s">
        <v>199</v>
      </c>
      <c r="N901" s="62" t="s">
        <v>9</v>
      </c>
      <c r="O901" s="62" t="s">
        <v>9</v>
      </c>
      <c r="P901" s="62" t="s">
        <v>9</v>
      </c>
      <c r="Q901" s="62" t="s">
        <v>9</v>
      </c>
      <c r="R901" s="62">
        <v>4</v>
      </c>
      <c r="S901" s="62">
        <v>673</v>
      </c>
      <c r="T901" s="62" t="s">
        <v>29</v>
      </c>
      <c r="U901" s="62" t="s">
        <v>9</v>
      </c>
      <c r="V901" s="62" t="s">
        <v>9</v>
      </c>
      <c r="W901" s="62" t="s">
        <v>9</v>
      </c>
      <c r="X901" s="62" t="s">
        <v>9</v>
      </c>
      <c r="Y901" s="62" t="s">
        <v>9</v>
      </c>
      <c r="Z901" s="62" t="s">
        <v>9</v>
      </c>
      <c r="AA901" s="62">
        <v>43</v>
      </c>
      <c r="AB901" s="62" t="s">
        <v>9</v>
      </c>
      <c r="AC901" s="62" t="s">
        <v>641</v>
      </c>
      <c r="AD901" s="62">
        <v>2018</v>
      </c>
      <c r="AE901" s="62" t="s">
        <v>1855</v>
      </c>
      <c r="AF901" s="62" t="s">
        <v>196</v>
      </c>
      <c r="AG901" s="62" t="s">
        <v>642</v>
      </c>
      <c r="AH901" s="62" t="s">
        <v>288</v>
      </c>
      <c r="AI901" s="165" t="str">
        <f t="shared" si="21"/>
        <v>lost, KN, 2018</v>
      </c>
      <c r="AJ901" s="160"/>
      <c r="AK901" s="120"/>
    </row>
    <row r="902" spans="1:37" s="23" customFormat="1" x14ac:dyDescent="0.3">
      <c r="A902" s="62" t="s">
        <v>6</v>
      </c>
      <c r="B902" s="62">
        <v>1</v>
      </c>
      <c r="C902" s="46" t="s">
        <v>9</v>
      </c>
      <c r="D902" s="62">
        <v>39</v>
      </c>
      <c r="E902" s="62" t="s">
        <v>63</v>
      </c>
      <c r="F902" s="62" t="s">
        <v>362</v>
      </c>
      <c r="G902" s="62" t="s">
        <v>645</v>
      </c>
      <c r="H902" s="62" t="s">
        <v>9</v>
      </c>
      <c r="I902" s="62" t="s">
        <v>9</v>
      </c>
      <c r="J902" s="118" t="s">
        <v>10</v>
      </c>
      <c r="K902" s="46" t="s">
        <v>1449</v>
      </c>
      <c r="L902" s="62" t="s">
        <v>9</v>
      </c>
      <c r="M902" s="62" t="s">
        <v>199</v>
      </c>
      <c r="N902" s="62" t="s">
        <v>9</v>
      </c>
      <c r="O902" s="62" t="s">
        <v>9</v>
      </c>
      <c r="P902" s="62" t="s">
        <v>9</v>
      </c>
      <c r="Q902" s="62" t="s">
        <v>9</v>
      </c>
      <c r="R902" s="62">
        <v>4</v>
      </c>
      <c r="S902" s="62">
        <v>673</v>
      </c>
      <c r="T902" s="62" t="s">
        <v>29</v>
      </c>
      <c r="U902" s="62" t="s">
        <v>9</v>
      </c>
      <c r="V902" s="62" t="s">
        <v>9</v>
      </c>
      <c r="W902" s="62" t="s">
        <v>9</v>
      </c>
      <c r="X902" s="62" t="s">
        <v>9</v>
      </c>
      <c r="Y902" s="62" t="s">
        <v>9</v>
      </c>
      <c r="Z902" s="62" t="s">
        <v>9</v>
      </c>
      <c r="AA902" s="62">
        <v>59</v>
      </c>
      <c r="AB902" s="62" t="s">
        <v>9</v>
      </c>
      <c r="AC902" s="62" t="s">
        <v>641</v>
      </c>
      <c r="AD902" s="62">
        <v>2018</v>
      </c>
      <c r="AE902" s="62" t="s">
        <v>1855</v>
      </c>
      <c r="AF902" s="62" t="s">
        <v>196</v>
      </c>
      <c r="AG902" s="62" t="s">
        <v>642</v>
      </c>
      <c r="AH902" s="62" t="s">
        <v>288</v>
      </c>
      <c r="AI902" s="165" t="str">
        <f t="shared" si="21"/>
        <v>lost, KN, 2018</v>
      </c>
      <c r="AJ902" s="160"/>
      <c r="AK902" s="120"/>
    </row>
    <row r="903" spans="1:37" s="23" customFormat="1" x14ac:dyDescent="0.3">
      <c r="A903" s="62" t="s">
        <v>646</v>
      </c>
      <c r="B903" s="62">
        <v>1</v>
      </c>
      <c r="C903" s="46" t="s">
        <v>9</v>
      </c>
      <c r="D903" s="46" t="s">
        <v>9</v>
      </c>
      <c r="E903" s="62" t="s">
        <v>647</v>
      </c>
      <c r="F903" s="62" t="s">
        <v>1087</v>
      </c>
      <c r="G903" s="62" t="s">
        <v>9</v>
      </c>
      <c r="H903" s="62">
        <v>873</v>
      </c>
      <c r="I903" s="62">
        <v>6</v>
      </c>
      <c r="J903" s="62" t="s">
        <v>24</v>
      </c>
      <c r="K903" s="118" t="s">
        <v>1455</v>
      </c>
      <c r="L903" s="62" t="s">
        <v>9</v>
      </c>
      <c r="M903" s="62" t="s">
        <v>199</v>
      </c>
      <c r="N903" s="62" t="s">
        <v>9</v>
      </c>
      <c r="O903" s="62" t="s">
        <v>9</v>
      </c>
      <c r="P903" s="62" t="s">
        <v>9</v>
      </c>
      <c r="Q903" s="62" t="s">
        <v>9</v>
      </c>
      <c r="R903" s="62" t="s">
        <v>9</v>
      </c>
      <c r="S903" s="62" t="s">
        <v>9</v>
      </c>
      <c r="T903" s="62" t="s">
        <v>17</v>
      </c>
      <c r="U903" s="62">
        <v>13</v>
      </c>
      <c r="V903" s="62" t="s">
        <v>9</v>
      </c>
      <c r="W903" s="62">
        <v>85</v>
      </c>
      <c r="X903" s="62" t="s">
        <v>9</v>
      </c>
      <c r="Y903" s="62" t="s">
        <v>9</v>
      </c>
      <c r="Z903" s="62" t="s">
        <v>9</v>
      </c>
      <c r="AA903" s="62" t="s">
        <v>9</v>
      </c>
      <c r="AB903" s="62" t="s">
        <v>9</v>
      </c>
      <c r="AC903" s="46" t="s">
        <v>1373</v>
      </c>
      <c r="AD903" s="62">
        <v>2018</v>
      </c>
      <c r="AE903" s="62" t="s">
        <v>1856</v>
      </c>
      <c r="AF903" s="62" t="s">
        <v>112</v>
      </c>
      <c r="AG903" s="62" t="s">
        <v>648</v>
      </c>
      <c r="AH903" s="62" t="s">
        <v>649</v>
      </c>
      <c r="AI903" s="165" t="str">
        <f t="shared" si="21"/>
        <v>Burange, A.S., 2018</v>
      </c>
      <c r="AJ903" s="119" t="s">
        <v>1088</v>
      </c>
      <c r="AK903" s="120"/>
    </row>
    <row r="904" spans="1:37" s="23" customFormat="1" x14ac:dyDescent="0.3">
      <c r="A904" s="62" t="s">
        <v>646</v>
      </c>
      <c r="B904" s="62">
        <v>1</v>
      </c>
      <c r="C904" s="46" t="s">
        <v>9</v>
      </c>
      <c r="D904" s="46" t="s">
        <v>9</v>
      </c>
      <c r="E904" s="62" t="s">
        <v>647</v>
      </c>
      <c r="F904" s="62" t="s">
        <v>1087</v>
      </c>
      <c r="G904" s="62" t="s">
        <v>9</v>
      </c>
      <c r="H904" s="62">
        <v>873</v>
      </c>
      <c r="I904" s="62">
        <v>6</v>
      </c>
      <c r="J904" s="62" t="s">
        <v>24</v>
      </c>
      <c r="K904" s="118" t="s">
        <v>1455</v>
      </c>
      <c r="L904" s="62" t="s">
        <v>9</v>
      </c>
      <c r="M904" s="62" t="s">
        <v>199</v>
      </c>
      <c r="N904" s="62" t="s">
        <v>9</v>
      </c>
      <c r="O904" s="62" t="s">
        <v>9</v>
      </c>
      <c r="P904" s="62" t="s">
        <v>9</v>
      </c>
      <c r="Q904" s="62" t="s">
        <v>9</v>
      </c>
      <c r="R904" s="62" t="s">
        <v>9</v>
      </c>
      <c r="S904" s="62" t="s">
        <v>9</v>
      </c>
      <c r="T904" s="62" t="s">
        <v>17</v>
      </c>
      <c r="U904" s="62">
        <v>17</v>
      </c>
      <c r="V904" s="62" t="s">
        <v>9</v>
      </c>
      <c r="W904" s="62">
        <v>67</v>
      </c>
      <c r="X904" s="62" t="s">
        <v>9</v>
      </c>
      <c r="Y904" s="62" t="s">
        <v>9</v>
      </c>
      <c r="Z904" s="62" t="s">
        <v>9</v>
      </c>
      <c r="AA904" s="62" t="s">
        <v>9</v>
      </c>
      <c r="AB904" s="62" t="s">
        <v>9</v>
      </c>
      <c r="AC904" s="46" t="s">
        <v>1373</v>
      </c>
      <c r="AD904" s="62">
        <v>2018</v>
      </c>
      <c r="AE904" s="62" t="s">
        <v>1856</v>
      </c>
      <c r="AF904" s="62" t="s">
        <v>112</v>
      </c>
      <c r="AG904" s="62" t="s">
        <v>648</v>
      </c>
      <c r="AH904" s="62" t="s">
        <v>649</v>
      </c>
      <c r="AI904" s="165" t="str">
        <f t="shared" si="21"/>
        <v>Burange, A.S., 2018</v>
      </c>
      <c r="AJ904" s="119" t="s">
        <v>1089</v>
      </c>
      <c r="AK904" s="120"/>
    </row>
    <row r="905" spans="1:37" s="23" customFormat="1" x14ac:dyDescent="0.3">
      <c r="A905" s="62" t="s">
        <v>646</v>
      </c>
      <c r="B905" s="62">
        <v>1</v>
      </c>
      <c r="C905" s="46" t="s">
        <v>9</v>
      </c>
      <c r="D905" s="46" t="s">
        <v>9</v>
      </c>
      <c r="E905" s="62" t="s">
        <v>647</v>
      </c>
      <c r="F905" s="62" t="s">
        <v>1087</v>
      </c>
      <c r="G905" s="62" t="s">
        <v>9</v>
      </c>
      <c r="H905" s="62">
        <v>873</v>
      </c>
      <c r="I905" s="62">
        <v>6</v>
      </c>
      <c r="J905" s="62" t="s">
        <v>24</v>
      </c>
      <c r="K905" s="118" t="s">
        <v>1455</v>
      </c>
      <c r="L905" s="62" t="s">
        <v>9</v>
      </c>
      <c r="M905" s="62" t="s">
        <v>199</v>
      </c>
      <c r="N905" s="62" t="s">
        <v>9</v>
      </c>
      <c r="O905" s="62" t="s">
        <v>9</v>
      </c>
      <c r="P905" s="62" t="s">
        <v>9</v>
      </c>
      <c r="Q905" s="62" t="s">
        <v>9</v>
      </c>
      <c r="R905" s="62" t="s">
        <v>9</v>
      </c>
      <c r="S905" s="62" t="s">
        <v>9</v>
      </c>
      <c r="T905" s="62" t="s">
        <v>17</v>
      </c>
      <c r="U905" s="62">
        <v>17</v>
      </c>
      <c r="V905" s="62" t="s">
        <v>9</v>
      </c>
      <c r="W905" s="62">
        <v>66</v>
      </c>
      <c r="X905" s="62" t="s">
        <v>9</v>
      </c>
      <c r="Y905" s="62" t="s">
        <v>9</v>
      </c>
      <c r="Z905" s="62" t="s">
        <v>9</v>
      </c>
      <c r="AA905" s="62" t="s">
        <v>9</v>
      </c>
      <c r="AB905" s="62" t="s">
        <v>9</v>
      </c>
      <c r="AC905" s="46" t="s">
        <v>1373</v>
      </c>
      <c r="AD905" s="62">
        <v>2018</v>
      </c>
      <c r="AE905" s="62" t="s">
        <v>1856</v>
      </c>
      <c r="AF905" s="62" t="s">
        <v>112</v>
      </c>
      <c r="AG905" s="62" t="s">
        <v>648</v>
      </c>
      <c r="AH905" s="62" t="s">
        <v>649</v>
      </c>
      <c r="AI905" s="165" t="str">
        <f t="shared" si="21"/>
        <v>Burange, A.S., 2018</v>
      </c>
      <c r="AJ905" s="119" t="s">
        <v>1090</v>
      </c>
      <c r="AK905" s="120"/>
    </row>
    <row r="906" spans="1:37" s="23" customFormat="1" x14ac:dyDescent="0.3">
      <c r="A906" s="62" t="s">
        <v>14</v>
      </c>
      <c r="B906" s="62">
        <v>1</v>
      </c>
      <c r="C906" s="46" t="s">
        <v>9</v>
      </c>
      <c r="D906" s="62">
        <v>196</v>
      </c>
      <c r="E906" s="62" t="s">
        <v>63</v>
      </c>
      <c r="F906" s="62" t="s">
        <v>1012</v>
      </c>
      <c r="G906" s="62" t="s">
        <v>9</v>
      </c>
      <c r="H906" s="62" t="s">
        <v>9</v>
      </c>
      <c r="I906" s="62" t="s">
        <v>9</v>
      </c>
      <c r="J906" s="62" t="s">
        <v>10</v>
      </c>
      <c r="K906" s="46" t="s">
        <v>1449</v>
      </c>
      <c r="L906" s="62" t="s">
        <v>9</v>
      </c>
      <c r="M906" s="62" t="s">
        <v>199</v>
      </c>
      <c r="N906" s="62">
        <v>7.7</v>
      </c>
      <c r="O906" s="62" t="s">
        <v>9</v>
      </c>
      <c r="P906" s="62" t="s">
        <v>9</v>
      </c>
      <c r="Q906" s="62" t="s">
        <v>1422</v>
      </c>
      <c r="R906" s="62">
        <v>2</v>
      </c>
      <c r="S906" s="62">
        <v>573</v>
      </c>
      <c r="T906" s="62" t="s">
        <v>17</v>
      </c>
      <c r="U906" s="62">
        <v>60</v>
      </c>
      <c r="V906" s="62" t="s">
        <v>9</v>
      </c>
      <c r="W906" s="62" t="s">
        <v>9</v>
      </c>
      <c r="X906" s="62" t="s">
        <v>9</v>
      </c>
      <c r="Y906" s="62" t="s">
        <v>9</v>
      </c>
      <c r="Z906" s="62" t="s">
        <v>9</v>
      </c>
      <c r="AA906" s="62" t="s">
        <v>9</v>
      </c>
      <c r="AB906" s="62" t="s">
        <v>9</v>
      </c>
      <c r="AC906" s="62" t="s">
        <v>1350</v>
      </c>
      <c r="AD906" s="62">
        <v>2019</v>
      </c>
      <c r="AE906" s="62" t="s">
        <v>1091</v>
      </c>
      <c r="AF906" s="62" t="s">
        <v>196</v>
      </c>
      <c r="AG906" s="62" t="s">
        <v>651</v>
      </c>
      <c r="AH906" s="62" t="s">
        <v>526</v>
      </c>
      <c r="AI906" s="165" t="str">
        <f t="shared" si="21"/>
        <v>Mironenko, R.M., 2019</v>
      </c>
      <c r="AJ906" s="160"/>
      <c r="AK906" s="120"/>
    </row>
    <row r="907" spans="1:37" s="23" customFormat="1" x14ac:dyDescent="0.3">
      <c r="A907" s="62" t="s">
        <v>14</v>
      </c>
      <c r="B907" s="62">
        <v>1</v>
      </c>
      <c r="C907" s="46" t="s">
        <v>9</v>
      </c>
      <c r="D907" s="62">
        <v>415</v>
      </c>
      <c r="E907" s="62" t="s">
        <v>63</v>
      </c>
      <c r="F907" s="62" t="s">
        <v>652</v>
      </c>
      <c r="G907" s="62" t="s">
        <v>9</v>
      </c>
      <c r="H907" s="62" t="s">
        <v>9</v>
      </c>
      <c r="I907" s="62" t="s">
        <v>9</v>
      </c>
      <c r="J907" s="62" t="s">
        <v>10</v>
      </c>
      <c r="K907" s="46" t="s">
        <v>1449</v>
      </c>
      <c r="L907" s="62" t="s">
        <v>9</v>
      </c>
      <c r="M907" s="62" t="s">
        <v>199</v>
      </c>
      <c r="N907" s="62">
        <v>6.1</v>
      </c>
      <c r="O907" s="62" t="s">
        <v>9</v>
      </c>
      <c r="P907" s="62" t="s">
        <v>9</v>
      </c>
      <c r="Q907" s="62" t="s">
        <v>1422</v>
      </c>
      <c r="R907" s="62">
        <v>2</v>
      </c>
      <c r="S907" s="62">
        <v>573</v>
      </c>
      <c r="T907" s="62" t="s">
        <v>17</v>
      </c>
      <c r="U907" s="62">
        <v>34</v>
      </c>
      <c r="V907" s="62" t="s">
        <v>9</v>
      </c>
      <c r="W907" s="62" t="s">
        <v>9</v>
      </c>
      <c r="X907" s="62" t="s">
        <v>9</v>
      </c>
      <c r="Y907" s="62" t="s">
        <v>9</v>
      </c>
      <c r="Z907" s="62" t="s">
        <v>9</v>
      </c>
      <c r="AA907" s="62" t="s">
        <v>9</v>
      </c>
      <c r="AB907" s="62" t="s">
        <v>9</v>
      </c>
      <c r="AC907" s="62" t="s">
        <v>1350</v>
      </c>
      <c r="AD907" s="62">
        <v>2019</v>
      </c>
      <c r="AE907" s="62" t="s">
        <v>1091</v>
      </c>
      <c r="AF907" s="62" t="s">
        <v>196</v>
      </c>
      <c r="AG907" s="62" t="s">
        <v>651</v>
      </c>
      <c r="AH907" s="62" t="s">
        <v>526</v>
      </c>
      <c r="AI907" s="165" t="str">
        <f t="shared" si="21"/>
        <v>Mironenko, R.M., 2019</v>
      </c>
      <c r="AJ907" s="160"/>
      <c r="AK907" s="120"/>
    </row>
    <row r="908" spans="1:37" s="23" customFormat="1" x14ac:dyDescent="0.3">
      <c r="A908" s="62" t="s">
        <v>14</v>
      </c>
      <c r="B908" s="62">
        <v>1</v>
      </c>
      <c r="C908" s="46" t="s">
        <v>9</v>
      </c>
      <c r="D908" s="62">
        <v>202</v>
      </c>
      <c r="E908" s="62" t="s">
        <v>22</v>
      </c>
      <c r="F908" s="62" t="s">
        <v>653</v>
      </c>
      <c r="G908" s="62" t="s">
        <v>9</v>
      </c>
      <c r="H908" s="62" t="s">
        <v>9</v>
      </c>
      <c r="I908" s="62" t="s">
        <v>9</v>
      </c>
      <c r="J908" s="62" t="s">
        <v>10</v>
      </c>
      <c r="K908" s="46" t="s">
        <v>1449</v>
      </c>
      <c r="L908" s="62" t="s">
        <v>9</v>
      </c>
      <c r="M908" s="62" t="s">
        <v>199</v>
      </c>
      <c r="N908" s="62">
        <v>7.7</v>
      </c>
      <c r="O908" s="62" t="s">
        <v>9</v>
      </c>
      <c r="P908" s="62" t="s">
        <v>9</v>
      </c>
      <c r="Q908" s="62" t="s">
        <v>1422</v>
      </c>
      <c r="R908" s="62">
        <v>2</v>
      </c>
      <c r="S908" s="62">
        <v>573</v>
      </c>
      <c r="T908" s="62" t="s">
        <v>17</v>
      </c>
      <c r="U908" s="62">
        <v>57</v>
      </c>
      <c r="V908" s="62" t="s">
        <v>9</v>
      </c>
      <c r="W908" s="62" t="s">
        <v>9</v>
      </c>
      <c r="X908" s="62" t="s">
        <v>9</v>
      </c>
      <c r="Y908" s="62" t="s">
        <v>9</v>
      </c>
      <c r="Z908" s="62" t="s">
        <v>9</v>
      </c>
      <c r="AA908" s="62" t="s">
        <v>9</v>
      </c>
      <c r="AB908" s="62" t="s">
        <v>9</v>
      </c>
      <c r="AC908" s="62" t="s">
        <v>1350</v>
      </c>
      <c r="AD908" s="62">
        <v>2019</v>
      </c>
      <c r="AE908" s="62" t="s">
        <v>1091</v>
      </c>
      <c r="AF908" s="62" t="s">
        <v>196</v>
      </c>
      <c r="AG908" s="62" t="s">
        <v>651</v>
      </c>
      <c r="AH908" s="62" t="s">
        <v>526</v>
      </c>
      <c r="AI908" s="165" t="str">
        <f t="shared" si="21"/>
        <v>Mironenko, R.M., 2019</v>
      </c>
      <c r="AJ908" s="160"/>
      <c r="AK908" s="120"/>
    </row>
    <row r="909" spans="1:37" s="23" customFormat="1" x14ac:dyDescent="0.3">
      <c r="A909" s="62" t="s">
        <v>14</v>
      </c>
      <c r="B909" s="62">
        <v>0.9</v>
      </c>
      <c r="C909" s="46" t="s">
        <v>9</v>
      </c>
      <c r="D909" s="62">
        <v>241</v>
      </c>
      <c r="E909" s="62" t="s">
        <v>156</v>
      </c>
      <c r="F909" s="62" t="s">
        <v>1092</v>
      </c>
      <c r="G909" s="62" t="s">
        <v>9</v>
      </c>
      <c r="H909" s="62">
        <v>823</v>
      </c>
      <c r="I909" s="62">
        <v>3</v>
      </c>
      <c r="J909" s="62" t="s">
        <v>10</v>
      </c>
      <c r="K909" s="46" t="s">
        <v>1449</v>
      </c>
      <c r="L909" s="62" t="s">
        <v>9</v>
      </c>
      <c r="M909" s="62" t="s">
        <v>199</v>
      </c>
      <c r="N909" s="62">
        <v>8.6999999999999993</v>
      </c>
      <c r="O909" s="62">
        <v>3</v>
      </c>
      <c r="P909" s="62">
        <v>823</v>
      </c>
      <c r="Q909" s="62" t="s">
        <v>1422</v>
      </c>
      <c r="R909" s="62">
        <v>2</v>
      </c>
      <c r="S909" s="62">
        <v>573</v>
      </c>
      <c r="T909" s="62" t="s">
        <v>17</v>
      </c>
      <c r="U909" s="62">
        <v>4</v>
      </c>
      <c r="V909" s="62" t="s">
        <v>9</v>
      </c>
      <c r="W909" s="62" t="s">
        <v>9</v>
      </c>
      <c r="X909" s="62" t="s">
        <v>9</v>
      </c>
      <c r="Y909" s="62" t="s">
        <v>9</v>
      </c>
      <c r="Z909" s="62" t="s">
        <v>9</v>
      </c>
      <c r="AA909" s="62" t="s">
        <v>9</v>
      </c>
      <c r="AB909" s="62" t="s">
        <v>9</v>
      </c>
      <c r="AC909" s="62" t="s">
        <v>1350</v>
      </c>
      <c r="AD909" s="62">
        <v>2019</v>
      </c>
      <c r="AE909" s="62" t="s">
        <v>1091</v>
      </c>
      <c r="AF909" s="62" t="s">
        <v>196</v>
      </c>
      <c r="AG909" s="62" t="s">
        <v>651</v>
      </c>
      <c r="AH909" s="62" t="s">
        <v>526</v>
      </c>
      <c r="AI909" s="165" t="str">
        <f t="shared" si="21"/>
        <v>Mironenko, R.M., 2019</v>
      </c>
      <c r="AJ909" s="160"/>
      <c r="AK909" s="120"/>
    </row>
    <row r="910" spans="1:37" s="23" customFormat="1" x14ac:dyDescent="0.3">
      <c r="A910" s="62" t="s">
        <v>14</v>
      </c>
      <c r="B910" s="62">
        <v>1</v>
      </c>
      <c r="C910" s="46">
        <v>0.98</v>
      </c>
      <c r="D910" s="62">
        <v>162</v>
      </c>
      <c r="E910" s="62" t="s">
        <v>22</v>
      </c>
      <c r="F910" s="62" t="s">
        <v>658</v>
      </c>
      <c r="G910" s="62" t="s">
        <v>276</v>
      </c>
      <c r="H910" s="62">
        <v>673</v>
      </c>
      <c r="I910" s="62" t="s">
        <v>9</v>
      </c>
      <c r="J910" s="118" t="s">
        <v>33</v>
      </c>
      <c r="K910" s="118" t="s">
        <v>56</v>
      </c>
      <c r="L910" s="62" t="s">
        <v>9</v>
      </c>
      <c r="M910" s="62" t="s">
        <v>89</v>
      </c>
      <c r="N910" s="121">
        <v>7.5</v>
      </c>
      <c r="O910" s="62" t="s">
        <v>9</v>
      </c>
      <c r="P910" s="62">
        <v>673</v>
      </c>
      <c r="Q910" s="62" t="s">
        <v>1422</v>
      </c>
      <c r="R910" s="62" t="s">
        <v>9</v>
      </c>
      <c r="S910" s="62">
        <v>423</v>
      </c>
      <c r="T910" s="62" t="s">
        <v>95</v>
      </c>
      <c r="U910" s="62">
        <v>4.9000000000000004</v>
      </c>
      <c r="V910" s="62" t="s">
        <v>9</v>
      </c>
      <c r="W910" s="62">
        <v>180</v>
      </c>
      <c r="X910" s="62" t="s">
        <v>9</v>
      </c>
      <c r="Y910" s="62">
        <v>130</v>
      </c>
      <c r="Z910" s="62" t="s">
        <v>9</v>
      </c>
      <c r="AA910" s="62">
        <v>174</v>
      </c>
      <c r="AB910" s="62">
        <v>39</v>
      </c>
      <c r="AC910" s="62" t="s">
        <v>654</v>
      </c>
      <c r="AD910" s="62">
        <v>2019</v>
      </c>
      <c r="AE910" s="62" t="s">
        <v>1093</v>
      </c>
      <c r="AF910" s="62" t="s">
        <v>655</v>
      </c>
      <c r="AG910" s="62" t="s">
        <v>656</v>
      </c>
      <c r="AH910" s="62" t="s">
        <v>657</v>
      </c>
      <c r="AI910" s="165" t="str">
        <f t="shared" si="21"/>
        <v>Králik, M., 2019</v>
      </c>
      <c r="AJ910" s="160"/>
      <c r="AK910" s="120" t="s">
        <v>839</v>
      </c>
    </row>
    <row r="911" spans="1:37" s="23" customFormat="1" x14ac:dyDescent="0.3">
      <c r="A911" s="118" t="s">
        <v>88</v>
      </c>
      <c r="B911" s="62">
        <v>5.5</v>
      </c>
      <c r="C911" s="46">
        <v>4.5999999999999996</v>
      </c>
      <c r="D911" s="62">
        <v>200</v>
      </c>
      <c r="E911" s="62" t="s">
        <v>63</v>
      </c>
      <c r="F911" s="62" t="s">
        <v>1083</v>
      </c>
      <c r="G911" s="62" t="s">
        <v>8</v>
      </c>
      <c r="H911" s="62" t="s">
        <v>9</v>
      </c>
      <c r="I911" s="62" t="s">
        <v>9</v>
      </c>
      <c r="J911" s="118" t="s">
        <v>33</v>
      </c>
      <c r="K911" s="118" t="s">
        <v>56</v>
      </c>
      <c r="L911" s="62" t="s">
        <v>9</v>
      </c>
      <c r="M911" s="62" t="s">
        <v>199</v>
      </c>
      <c r="N911" s="62">
        <v>11</v>
      </c>
      <c r="O911" s="62" t="s">
        <v>9</v>
      </c>
      <c r="P911" s="62" t="s">
        <v>9</v>
      </c>
      <c r="Q911" s="62" t="s">
        <v>1427</v>
      </c>
      <c r="R911" s="62">
        <v>1</v>
      </c>
      <c r="S911" s="62">
        <v>298</v>
      </c>
      <c r="T911" s="62" t="s">
        <v>29</v>
      </c>
      <c r="U911" s="62" t="s">
        <v>9</v>
      </c>
      <c r="V911" s="62" t="s">
        <v>9</v>
      </c>
      <c r="W911" s="62" t="s">
        <v>9</v>
      </c>
      <c r="X911" s="62" t="s">
        <v>9</v>
      </c>
      <c r="Y911" s="62">
        <v>29</v>
      </c>
      <c r="Z911" s="62" t="s">
        <v>9</v>
      </c>
      <c r="AA911" s="62">
        <v>60</v>
      </c>
      <c r="AB911" s="62" t="s">
        <v>9</v>
      </c>
      <c r="AC911" s="62" t="s">
        <v>626</v>
      </c>
      <c r="AD911" s="62">
        <v>2019</v>
      </c>
      <c r="AE911" s="62" t="s">
        <v>1850</v>
      </c>
      <c r="AF911" s="62" t="s">
        <v>1082</v>
      </c>
      <c r="AG911" s="62" t="s">
        <v>659</v>
      </c>
      <c r="AH911" s="62" t="s">
        <v>179</v>
      </c>
      <c r="AI911" s="165" t="str">
        <f t="shared" si="21"/>
        <v>Lamme, W.S., 2019</v>
      </c>
      <c r="AJ911" s="119" t="s">
        <v>1437</v>
      </c>
      <c r="AK911" s="120"/>
    </row>
    <row r="912" spans="1:37" s="23" customFormat="1" x14ac:dyDescent="0.3">
      <c r="A912" s="118" t="s">
        <v>88</v>
      </c>
      <c r="B912" s="62">
        <v>5.5</v>
      </c>
      <c r="C912" s="46">
        <v>1.4</v>
      </c>
      <c r="D912" s="62">
        <v>200</v>
      </c>
      <c r="E912" s="62" t="s">
        <v>63</v>
      </c>
      <c r="F912" s="62" t="s">
        <v>1083</v>
      </c>
      <c r="G912" s="62" t="s">
        <v>8</v>
      </c>
      <c r="H912" s="62" t="s">
        <v>9</v>
      </c>
      <c r="I912" s="62" t="s">
        <v>9</v>
      </c>
      <c r="J912" s="118" t="s">
        <v>33</v>
      </c>
      <c r="K912" s="118" t="s">
        <v>56</v>
      </c>
      <c r="L912" s="62" t="s">
        <v>9</v>
      </c>
      <c r="M912" s="62" t="s">
        <v>199</v>
      </c>
      <c r="N912" s="62">
        <v>11</v>
      </c>
      <c r="O912" s="62" t="s">
        <v>9</v>
      </c>
      <c r="P912" s="62" t="s">
        <v>9</v>
      </c>
      <c r="Q912" s="62" t="s">
        <v>1425</v>
      </c>
      <c r="R912" s="62">
        <v>1</v>
      </c>
      <c r="S912" s="62">
        <v>353</v>
      </c>
      <c r="T912" s="62" t="s">
        <v>29</v>
      </c>
      <c r="U912" s="62" t="s">
        <v>9</v>
      </c>
      <c r="V912" s="62" t="s">
        <v>9</v>
      </c>
      <c r="W912" s="62" t="s">
        <v>9</v>
      </c>
      <c r="X912" s="62" t="s">
        <v>9</v>
      </c>
      <c r="Y912" s="62">
        <v>40</v>
      </c>
      <c r="Z912" s="62" t="s">
        <v>9</v>
      </c>
      <c r="AA912" s="62">
        <v>30</v>
      </c>
      <c r="AB912" s="62" t="s">
        <v>9</v>
      </c>
      <c r="AC912" s="62" t="s">
        <v>626</v>
      </c>
      <c r="AD912" s="62">
        <v>2019</v>
      </c>
      <c r="AE912" s="62" t="s">
        <v>1850</v>
      </c>
      <c r="AF912" s="62" t="s">
        <v>1082</v>
      </c>
      <c r="AG912" s="62" t="s">
        <v>659</v>
      </c>
      <c r="AH912" s="62" t="s">
        <v>179</v>
      </c>
      <c r="AI912" s="165" t="str">
        <f t="shared" si="21"/>
        <v>Lamme, W.S., 2019</v>
      </c>
      <c r="AJ912" s="119" t="s">
        <v>1437</v>
      </c>
      <c r="AK912" s="120"/>
    </row>
    <row r="913" spans="1:37" s="23" customFormat="1" x14ac:dyDescent="0.3">
      <c r="A913" s="118" t="s">
        <v>88</v>
      </c>
      <c r="B913" s="62">
        <v>1.3</v>
      </c>
      <c r="C913" s="46">
        <v>1.3</v>
      </c>
      <c r="D913" s="62">
        <v>270</v>
      </c>
      <c r="E913" s="62" t="s">
        <v>63</v>
      </c>
      <c r="F913" s="62" t="s">
        <v>1083</v>
      </c>
      <c r="G913" s="62" t="s">
        <v>1085</v>
      </c>
      <c r="H913" s="62" t="s">
        <v>9</v>
      </c>
      <c r="I913" s="62" t="s">
        <v>9</v>
      </c>
      <c r="J913" s="118" t="s">
        <v>33</v>
      </c>
      <c r="K913" s="118" t="s">
        <v>56</v>
      </c>
      <c r="L913" s="62" t="s">
        <v>9</v>
      </c>
      <c r="M913" s="62" t="s">
        <v>199</v>
      </c>
      <c r="N913" s="62">
        <v>11</v>
      </c>
      <c r="O913" s="62" t="s">
        <v>9</v>
      </c>
      <c r="P913" s="62" t="s">
        <v>9</v>
      </c>
      <c r="Q913" s="62" t="s">
        <v>1422</v>
      </c>
      <c r="R913" s="62">
        <v>1</v>
      </c>
      <c r="S913" s="62">
        <f t="shared" ref="S913:S925" si="22">273+90</f>
        <v>363</v>
      </c>
      <c r="T913" s="62" t="s">
        <v>95</v>
      </c>
      <c r="U913" s="62" t="s">
        <v>9</v>
      </c>
      <c r="V913" s="62" t="s">
        <v>9</v>
      </c>
      <c r="W913" s="62">
        <v>7</v>
      </c>
      <c r="X913" s="62" t="s">
        <v>9</v>
      </c>
      <c r="Y913" s="62" t="s">
        <v>9</v>
      </c>
      <c r="Z913" s="62" t="s">
        <v>9</v>
      </c>
      <c r="AA913" s="62">
        <v>9</v>
      </c>
      <c r="AB913" s="62">
        <v>2</v>
      </c>
      <c r="AC913" s="62" t="s">
        <v>626</v>
      </c>
      <c r="AD913" s="62">
        <v>2019</v>
      </c>
      <c r="AE913" s="62" t="s">
        <v>1850</v>
      </c>
      <c r="AF913" s="62" t="s">
        <v>1082</v>
      </c>
      <c r="AG913" s="62" t="s">
        <v>659</v>
      </c>
      <c r="AH913" s="62" t="s">
        <v>179</v>
      </c>
      <c r="AI913" s="165" t="str">
        <f t="shared" si="21"/>
        <v>Lamme, W.S., 2019</v>
      </c>
      <c r="AJ913" s="119" t="s">
        <v>1941</v>
      </c>
      <c r="AK913" s="120"/>
    </row>
    <row r="914" spans="1:37" s="23" customFormat="1" x14ac:dyDescent="0.3">
      <c r="A914" s="118" t="s">
        <v>88</v>
      </c>
      <c r="B914" s="62">
        <v>2</v>
      </c>
      <c r="C914" s="46">
        <v>1.8</v>
      </c>
      <c r="D914" s="62">
        <v>270</v>
      </c>
      <c r="E914" s="62" t="s">
        <v>63</v>
      </c>
      <c r="F914" s="62" t="s">
        <v>1083</v>
      </c>
      <c r="G914" s="62" t="s">
        <v>1085</v>
      </c>
      <c r="H914" s="62" t="s">
        <v>9</v>
      </c>
      <c r="I914" s="62" t="s">
        <v>9</v>
      </c>
      <c r="J914" s="118" t="s">
        <v>33</v>
      </c>
      <c r="K914" s="118" t="s">
        <v>56</v>
      </c>
      <c r="L914" s="62" t="s">
        <v>9</v>
      </c>
      <c r="M914" s="62" t="s">
        <v>199</v>
      </c>
      <c r="N914" s="62">
        <v>11</v>
      </c>
      <c r="O914" s="62" t="s">
        <v>9</v>
      </c>
      <c r="P914" s="62" t="s">
        <v>9</v>
      </c>
      <c r="Q914" s="62" t="s">
        <v>1422</v>
      </c>
      <c r="R914" s="62">
        <v>1</v>
      </c>
      <c r="S914" s="62">
        <f t="shared" si="22"/>
        <v>363</v>
      </c>
      <c r="T914" s="62" t="s">
        <v>95</v>
      </c>
      <c r="U914" s="62" t="s">
        <v>9</v>
      </c>
      <c r="V914" s="62" t="s">
        <v>9</v>
      </c>
      <c r="W914" s="62">
        <v>8</v>
      </c>
      <c r="X914" s="62" t="s">
        <v>9</v>
      </c>
      <c r="Y914" s="62" t="s">
        <v>9</v>
      </c>
      <c r="Z914" s="62" t="s">
        <v>9</v>
      </c>
      <c r="AA914" s="62">
        <v>14</v>
      </c>
      <c r="AB914" s="62">
        <v>3</v>
      </c>
      <c r="AC914" s="62" t="s">
        <v>626</v>
      </c>
      <c r="AD914" s="62">
        <v>2019</v>
      </c>
      <c r="AE914" s="62" t="s">
        <v>1850</v>
      </c>
      <c r="AF914" s="62" t="s">
        <v>1082</v>
      </c>
      <c r="AG914" s="62" t="s">
        <v>659</v>
      </c>
      <c r="AH914" s="62" t="s">
        <v>179</v>
      </c>
      <c r="AI914" s="165" t="str">
        <f t="shared" si="21"/>
        <v>Lamme, W.S., 2019</v>
      </c>
      <c r="AJ914" s="119" t="s">
        <v>1941</v>
      </c>
      <c r="AK914" s="120"/>
    </row>
    <row r="915" spans="1:37" s="23" customFormat="1" x14ac:dyDescent="0.3">
      <c r="A915" s="118" t="s">
        <v>88</v>
      </c>
      <c r="B915" s="62">
        <v>5.5</v>
      </c>
      <c r="C915" s="46">
        <v>3.9</v>
      </c>
      <c r="D915" s="62">
        <v>270</v>
      </c>
      <c r="E915" s="62" t="s">
        <v>63</v>
      </c>
      <c r="F915" s="62" t="s">
        <v>1083</v>
      </c>
      <c r="G915" s="62" t="s">
        <v>1085</v>
      </c>
      <c r="H915" s="62" t="s">
        <v>9</v>
      </c>
      <c r="I915" s="62" t="s">
        <v>9</v>
      </c>
      <c r="J915" s="118" t="s">
        <v>33</v>
      </c>
      <c r="K915" s="118" t="s">
        <v>56</v>
      </c>
      <c r="L915" s="62" t="s">
        <v>9</v>
      </c>
      <c r="M915" s="62" t="s">
        <v>199</v>
      </c>
      <c r="N915" s="62">
        <v>11</v>
      </c>
      <c r="O915" s="62" t="s">
        <v>9</v>
      </c>
      <c r="P915" s="62" t="s">
        <v>9</v>
      </c>
      <c r="Q915" s="62" t="s">
        <v>1422</v>
      </c>
      <c r="R915" s="62">
        <v>1</v>
      </c>
      <c r="S915" s="62">
        <f t="shared" si="22"/>
        <v>363</v>
      </c>
      <c r="T915" s="62" t="s">
        <v>95</v>
      </c>
      <c r="U915" s="62" t="s">
        <v>9</v>
      </c>
      <c r="V915" s="62" t="s">
        <v>9</v>
      </c>
      <c r="W915" s="62">
        <v>6</v>
      </c>
      <c r="X915" s="62" t="s">
        <v>9</v>
      </c>
      <c r="Y915" s="62" t="s">
        <v>9</v>
      </c>
      <c r="Z915" s="62" t="s">
        <v>9</v>
      </c>
      <c r="AA915" s="62">
        <v>8</v>
      </c>
      <c r="AB915" s="62">
        <v>3</v>
      </c>
      <c r="AC915" s="62" t="s">
        <v>626</v>
      </c>
      <c r="AD915" s="62">
        <v>2019</v>
      </c>
      <c r="AE915" s="62" t="s">
        <v>1850</v>
      </c>
      <c r="AF915" s="62" t="s">
        <v>1082</v>
      </c>
      <c r="AG915" s="62" t="s">
        <v>659</v>
      </c>
      <c r="AH915" s="62" t="s">
        <v>179</v>
      </c>
      <c r="AI915" s="165" t="str">
        <f t="shared" si="21"/>
        <v>Lamme, W.S., 2019</v>
      </c>
      <c r="AJ915" s="119" t="s">
        <v>1941</v>
      </c>
      <c r="AK915" s="120"/>
    </row>
    <row r="916" spans="1:37" s="23" customFormat="1" x14ac:dyDescent="0.3">
      <c r="A916" s="118" t="s">
        <v>88</v>
      </c>
      <c r="B916" s="62">
        <v>11.2</v>
      </c>
      <c r="C916" s="46">
        <v>3.7</v>
      </c>
      <c r="D916" s="62">
        <v>270</v>
      </c>
      <c r="E916" s="62" t="s">
        <v>63</v>
      </c>
      <c r="F916" s="62" t="s">
        <v>1083</v>
      </c>
      <c r="G916" s="62" t="s">
        <v>1085</v>
      </c>
      <c r="H916" s="62" t="s">
        <v>9</v>
      </c>
      <c r="I916" s="62" t="s">
        <v>9</v>
      </c>
      <c r="J916" s="118" t="s">
        <v>33</v>
      </c>
      <c r="K916" s="118" t="s">
        <v>56</v>
      </c>
      <c r="L916" s="62" t="s">
        <v>9</v>
      </c>
      <c r="M916" s="62" t="s">
        <v>199</v>
      </c>
      <c r="N916" s="62">
        <v>11</v>
      </c>
      <c r="O916" s="62" t="s">
        <v>9</v>
      </c>
      <c r="P916" s="62" t="s">
        <v>9</v>
      </c>
      <c r="Q916" s="62" t="s">
        <v>1422</v>
      </c>
      <c r="R916" s="62">
        <v>1</v>
      </c>
      <c r="S916" s="62">
        <f t="shared" si="22"/>
        <v>363</v>
      </c>
      <c r="T916" s="62" t="s">
        <v>95</v>
      </c>
      <c r="U916" s="62" t="s">
        <v>9</v>
      </c>
      <c r="V916" s="62" t="s">
        <v>9</v>
      </c>
      <c r="W916" s="62">
        <v>8</v>
      </c>
      <c r="X916" s="62" t="s">
        <v>9</v>
      </c>
      <c r="Y916" s="62" t="s">
        <v>9</v>
      </c>
      <c r="Z916" s="62" t="s">
        <v>9</v>
      </c>
      <c r="AA916" s="62">
        <v>14</v>
      </c>
      <c r="AB916" s="62">
        <v>3</v>
      </c>
      <c r="AC916" s="62" t="s">
        <v>626</v>
      </c>
      <c r="AD916" s="62">
        <v>2019</v>
      </c>
      <c r="AE916" s="62" t="s">
        <v>1850</v>
      </c>
      <c r="AF916" s="62" t="s">
        <v>1082</v>
      </c>
      <c r="AG916" s="62" t="s">
        <v>659</v>
      </c>
      <c r="AH916" s="62" t="s">
        <v>179</v>
      </c>
      <c r="AI916" s="165" t="str">
        <f t="shared" si="21"/>
        <v>Lamme, W.S., 2019</v>
      </c>
      <c r="AJ916" s="119" t="s">
        <v>1941</v>
      </c>
      <c r="AK916" s="120"/>
    </row>
    <row r="917" spans="1:37" s="23" customFormat="1" x14ac:dyDescent="0.3">
      <c r="A917" s="118" t="s">
        <v>88</v>
      </c>
      <c r="B917" s="62">
        <v>15.4</v>
      </c>
      <c r="C917" s="46">
        <v>3.9</v>
      </c>
      <c r="D917" s="62">
        <v>270</v>
      </c>
      <c r="E917" s="62" t="s">
        <v>63</v>
      </c>
      <c r="F917" s="62" t="s">
        <v>1083</v>
      </c>
      <c r="G917" s="62" t="s">
        <v>1085</v>
      </c>
      <c r="H917" s="62" t="s">
        <v>9</v>
      </c>
      <c r="I917" s="62" t="s">
        <v>9</v>
      </c>
      <c r="J917" s="118" t="s">
        <v>33</v>
      </c>
      <c r="K917" s="118" t="s">
        <v>56</v>
      </c>
      <c r="L917" s="62" t="s">
        <v>9</v>
      </c>
      <c r="M917" s="62" t="s">
        <v>199</v>
      </c>
      <c r="N917" s="62">
        <v>11</v>
      </c>
      <c r="O917" s="62" t="s">
        <v>9</v>
      </c>
      <c r="P917" s="62" t="s">
        <v>9</v>
      </c>
      <c r="Q917" s="62" t="s">
        <v>1422</v>
      </c>
      <c r="R917" s="62">
        <v>1</v>
      </c>
      <c r="S917" s="62">
        <f t="shared" si="22"/>
        <v>363</v>
      </c>
      <c r="T917" s="62" t="s">
        <v>95</v>
      </c>
      <c r="U917" s="62" t="s">
        <v>9</v>
      </c>
      <c r="V917" s="62" t="s">
        <v>9</v>
      </c>
      <c r="W917" s="62">
        <v>8</v>
      </c>
      <c r="X917" s="62" t="s">
        <v>9</v>
      </c>
      <c r="Y917" s="62" t="s">
        <v>9</v>
      </c>
      <c r="Z917" s="62" t="s">
        <v>9</v>
      </c>
      <c r="AA917" s="62">
        <v>10</v>
      </c>
      <c r="AB917" s="62">
        <v>2</v>
      </c>
      <c r="AC917" s="62" t="s">
        <v>626</v>
      </c>
      <c r="AD917" s="62">
        <v>2019</v>
      </c>
      <c r="AE917" s="62" t="s">
        <v>1850</v>
      </c>
      <c r="AF917" s="62" t="s">
        <v>1082</v>
      </c>
      <c r="AG917" s="62" t="s">
        <v>659</v>
      </c>
      <c r="AH917" s="62" t="s">
        <v>179</v>
      </c>
      <c r="AI917" s="165" t="str">
        <f t="shared" si="21"/>
        <v>Lamme, W.S., 2019</v>
      </c>
      <c r="AJ917" s="119" t="s">
        <v>1941</v>
      </c>
      <c r="AK917" s="120"/>
    </row>
    <row r="918" spans="1:37" s="23" customFormat="1" x14ac:dyDescent="0.3">
      <c r="A918" s="118" t="s">
        <v>88</v>
      </c>
      <c r="B918" s="62">
        <v>2.1</v>
      </c>
      <c r="C918" s="46">
        <v>1</v>
      </c>
      <c r="D918" s="62">
        <v>270</v>
      </c>
      <c r="E918" s="62" t="s">
        <v>63</v>
      </c>
      <c r="F918" s="62" t="s">
        <v>1083</v>
      </c>
      <c r="G918" s="62" t="s">
        <v>1085</v>
      </c>
      <c r="H918" s="62" t="s">
        <v>9</v>
      </c>
      <c r="I918" s="62" t="s">
        <v>9</v>
      </c>
      <c r="J918" s="118" t="s">
        <v>33</v>
      </c>
      <c r="K918" s="118" t="s">
        <v>56</v>
      </c>
      <c r="L918" s="62" t="s">
        <v>9</v>
      </c>
      <c r="M918" s="62" t="s">
        <v>199</v>
      </c>
      <c r="N918" s="62">
        <v>11</v>
      </c>
      <c r="O918" s="62" t="s">
        <v>9</v>
      </c>
      <c r="P918" s="62" t="s">
        <v>9</v>
      </c>
      <c r="Q918" s="62" t="s">
        <v>1422</v>
      </c>
      <c r="R918" s="62">
        <v>1</v>
      </c>
      <c r="S918" s="62">
        <f t="shared" si="22"/>
        <v>363</v>
      </c>
      <c r="T918" s="62" t="s">
        <v>95</v>
      </c>
      <c r="U918" s="62" t="s">
        <v>9</v>
      </c>
      <c r="V918" s="62" t="s">
        <v>9</v>
      </c>
      <c r="W918" s="62">
        <v>14</v>
      </c>
      <c r="X918" s="62" t="s">
        <v>9</v>
      </c>
      <c r="Y918" s="62" t="s">
        <v>9</v>
      </c>
      <c r="Z918" s="62" t="s">
        <v>9</v>
      </c>
      <c r="AA918" s="62">
        <v>15</v>
      </c>
      <c r="AB918" s="62">
        <v>4</v>
      </c>
      <c r="AC918" s="62" t="s">
        <v>626</v>
      </c>
      <c r="AD918" s="62">
        <v>2019</v>
      </c>
      <c r="AE918" s="62" t="s">
        <v>1850</v>
      </c>
      <c r="AF918" s="62" t="s">
        <v>1082</v>
      </c>
      <c r="AG918" s="62" t="s">
        <v>659</v>
      </c>
      <c r="AH918" s="62" t="s">
        <v>179</v>
      </c>
      <c r="AI918" s="165" t="str">
        <f t="shared" si="21"/>
        <v>Lamme, W.S., 2019</v>
      </c>
      <c r="AJ918" s="119" t="s">
        <v>1940</v>
      </c>
      <c r="AK918" s="120"/>
    </row>
    <row r="919" spans="1:37" s="23" customFormat="1" x14ac:dyDescent="0.3">
      <c r="A919" s="118" t="s">
        <v>88</v>
      </c>
      <c r="B919" s="62">
        <v>3.5</v>
      </c>
      <c r="C919" s="46">
        <v>2.4</v>
      </c>
      <c r="D919" s="62">
        <v>270</v>
      </c>
      <c r="E919" s="62" t="s">
        <v>63</v>
      </c>
      <c r="F919" s="62" t="s">
        <v>1083</v>
      </c>
      <c r="G919" s="62" t="s">
        <v>1085</v>
      </c>
      <c r="H919" s="62" t="s">
        <v>9</v>
      </c>
      <c r="I919" s="62" t="s">
        <v>9</v>
      </c>
      <c r="J919" s="118" t="s">
        <v>33</v>
      </c>
      <c r="K919" s="118" t="s">
        <v>56</v>
      </c>
      <c r="L919" s="62" t="s">
        <v>9</v>
      </c>
      <c r="M919" s="62" t="s">
        <v>199</v>
      </c>
      <c r="N919" s="62">
        <v>11</v>
      </c>
      <c r="O919" s="62" t="s">
        <v>9</v>
      </c>
      <c r="P919" s="62" t="s">
        <v>9</v>
      </c>
      <c r="Q919" s="62" t="s">
        <v>1422</v>
      </c>
      <c r="R919" s="62">
        <v>1</v>
      </c>
      <c r="S919" s="62">
        <f t="shared" si="22"/>
        <v>363</v>
      </c>
      <c r="T919" s="62" t="s">
        <v>95</v>
      </c>
      <c r="U919" s="62" t="s">
        <v>9</v>
      </c>
      <c r="V919" s="62" t="s">
        <v>9</v>
      </c>
      <c r="W919" s="62">
        <v>10</v>
      </c>
      <c r="X919" s="62" t="s">
        <v>9</v>
      </c>
      <c r="Y919" s="62" t="s">
        <v>9</v>
      </c>
      <c r="Z919" s="62" t="s">
        <v>9</v>
      </c>
      <c r="AA919" s="62">
        <v>8</v>
      </c>
      <c r="AB919" s="62">
        <v>2</v>
      </c>
      <c r="AC919" s="62" t="s">
        <v>626</v>
      </c>
      <c r="AD919" s="62">
        <v>2019</v>
      </c>
      <c r="AE919" s="62" t="s">
        <v>1850</v>
      </c>
      <c r="AF919" s="62" t="s">
        <v>1082</v>
      </c>
      <c r="AG919" s="62" t="s">
        <v>659</v>
      </c>
      <c r="AH919" s="62" t="s">
        <v>179</v>
      </c>
      <c r="AI919" s="165" t="str">
        <f t="shared" si="21"/>
        <v>Lamme, W.S., 2019</v>
      </c>
      <c r="AJ919" s="119" t="s">
        <v>1940</v>
      </c>
      <c r="AK919" s="120"/>
    </row>
    <row r="920" spans="1:37" s="23" customFormat="1" x14ac:dyDescent="0.3">
      <c r="A920" s="118" t="s">
        <v>88</v>
      </c>
      <c r="B920" s="62">
        <v>5.7</v>
      </c>
      <c r="C920" s="46">
        <v>4.4000000000000004</v>
      </c>
      <c r="D920" s="62">
        <v>270</v>
      </c>
      <c r="E920" s="62" t="s">
        <v>63</v>
      </c>
      <c r="F920" s="62" t="s">
        <v>1083</v>
      </c>
      <c r="G920" s="62" t="s">
        <v>1085</v>
      </c>
      <c r="H920" s="62" t="s">
        <v>9</v>
      </c>
      <c r="I920" s="62" t="s">
        <v>9</v>
      </c>
      <c r="J920" s="118" t="s">
        <v>33</v>
      </c>
      <c r="K920" s="118" t="s">
        <v>56</v>
      </c>
      <c r="L920" s="62" t="s">
        <v>9</v>
      </c>
      <c r="M920" s="62" t="s">
        <v>199</v>
      </c>
      <c r="N920" s="62">
        <v>11</v>
      </c>
      <c r="O920" s="62" t="s">
        <v>9</v>
      </c>
      <c r="P920" s="62" t="s">
        <v>9</v>
      </c>
      <c r="Q920" s="62" t="s">
        <v>1422</v>
      </c>
      <c r="R920" s="62">
        <v>1</v>
      </c>
      <c r="S920" s="62">
        <f t="shared" si="22"/>
        <v>363</v>
      </c>
      <c r="T920" s="62" t="s">
        <v>95</v>
      </c>
      <c r="U920" s="62" t="s">
        <v>9</v>
      </c>
      <c r="V920" s="62" t="s">
        <v>9</v>
      </c>
      <c r="W920" s="62">
        <v>20</v>
      </c>
      <c r="X920" s="62" t="s">
        <v>9</v>
      </c>
      <c r="Y920" s="62">
        <v>29</v>
      </c>
      <c r="Z920" s="62" t="s">
        <v>9</v>
      </c>
      <c r="AA920" s="62">
        <v>11</v>
      </c>
      <c r="AB920" s="62">
        <v>3</v>
      </c>
      <c r="AC920" s="62" t="s">
        <v>626</v>
      </c>
      <c r="AD920" s="62">
        <v>2019</v>
      </c>
      <c r="AE920" s="62" t="s">
        <v>1850</v>
      </c>
      <c r="AF920" s="62" t="s">
        <v>1082</v>
      </c>
      <c r="AG920" s="62" t="s">
        <v>659</v>
      </c>
      <c r="AH920" s="62" t="s">
        <v>179</v>
      </c>
      <c r="AI920" s="165" t="str">
        <f t="shared" si="21"/>
        <v>Lamme, W.S., 2019</v>
      </c>
      <c r="AJ920" s="119" t="s">
        <v>1940</v>
      </c>
      <c r="AK920" s="120"/>
    </row>
    <row r="921" spans="1:37" s="23" customFormat="1" x14ac:dyDescent="0.3">
      <c r="A921" s="118" t="s">
        <v>88</v>
      </c>
      <c r="B921" s="62">
        <v>11</v>
      </c>
      <c r="C921" s="46">
        <v>7.9</v>
      </c>
      <c r="D921" s="62">
        <v>270</v>
      </c>
      <c r="E921" s="62" t="s">
        <v>63</v>
      </c>
      <c r="F921" s="62" t="s">
        <v>1083</v>
      </c>
      <c r="G921" s="62" t="s">
        <v>1085</v>
      </c>
      <c r="H921" s="62" t="s">
        <v>9</v>
      </c>
      <c r="I921" s="62" t="s">
        <v>9</v>
      </c>
      <c r="J921" s="118" t="s">
        <v>33</v>
      </c>
      <c r="K921" s="118" t="s">
        <v>56</v>
      </c>
      <c r="L921" s="62" t="s">
        <v>9</v>
      </c>
      <c r="M921" s="62" t="s">
        <v>199</v>
      </c>
      <c r="N921" s="62">
        <v>11</v>
      </c>
      <c r="O921" s="62" t="s">
        <v>9</v>
      </c>
      <c r="P921" s="62" t="s">
        <v>9</v>
      </c>
      <c r="Q921" s="62" t="s">
        <v>1422</v>
      </c>
      <c r="R921" s="62">
        <v>1</v>
      </c>
      <c r="S921" s="62">
        <f t="shared" si="22"/>
        <v>363</v>
      </c>
      <c r="T921" s="62" t="s">
        <v>95</v>
      </c>
      <c r="U921" s="62" t="s">
        <v>9</v>
      </c>
      <c r="V921" s="62" t="s">
        <v>9</v>
      </c>
      <c r="W921" s="62">
        <v>18</v>
      </c>
      <c r="X921" s="62" t="s">
        <v>9</v>
      </c>
      <c r="Y921" s="62">
        <v>52</v>
      </c>
      <c r="Z921" s="62" t="s">
        <v>9</v>
      </c>
      <c r="AA921" s="62">
        <v>6</v>
      </c>
      <c r="AB921" s="62">
        <v>2</v>
      </c>
      <c r="AC921" s="62" t="s">
        <v>626</v>
      </c>
      <c r="AD921" s="62">
        <v>2019</v>
      </c>
      <c r="AE921" s="62" t="s">
        <v>1850</v>
      </c>
      <c r="AF921" s="62" t="s">
        <v>1082</v>
      </c>
      <c r="AG921" s="62" t="s">
        <v>659</v>
      </c>
      <c r="AH921" s="62" t="s">
        <v>179</v>
      </c>
      <c r="AI921" s="165" t="str">
        <f t="shared" si="21"/>
        <v>Lamme, W.S., 2019</v>
      </c>
      <c r="AJ921" s="119" t="s">
        <v>1940</v>
      </c>
      <c r="AK921" s="120"/>
    </row>
    <row r="922" spans="1:37" s="23" customFormat="1" x14ac:dyDescent="0.3">
      <c r="A922" s="118" t="s">
        <v>88</v>
      </c>
      <c r="B922" s="62">
        <v>15.4</v>
      </c>
      <c r="C922" s="46">
        <v>9.6</v>
      </c>
      <c r="D922" s="62">
        <v>270</v>
      </c>
      <c r="E922" s="62" t="s">
        <v>63</v>
      </c>
      <c r="F922" s="62" t="s">
        <v>1083</v>
      </c>
      <c r="G922" s="62" t="s">
        <v>1085</v>
      </c>
      <c r="H922" s="62" t="s">
        <v>9</v>
      </c>
      <c r="I922" s="62" t="s">
        <v>9</v>
      </c>
      <c r="J922" s="118" t="s">
        <v>33</v>
      </c>
      <c r="K922" s="118" t="s">
        <v>56</v>
      </c>
      <c r="L922" s="62" t="s">
        <v>9</v>
      </c>
      <c r="M922" s="62" t="s">
        <v>199</v>
      </c>
      <c r="N922" s="62">
        <v>11</v>
      </c>
      <c r="O922" s="62" t="s">
        <v>9</v>
      </c>
      <c r="P922" s="62" t="s">
        <v>9</v>
      </c>
      <c r="Q922" s="62" t="s">
        <v>1422</v>
      </c>
      <c r="R922" s="62">
        <v>1</v>
      </c>
      <c r="S922" s="62">
        <f t="shared" si="22"/>
        <v>363</v>
      </c>
      <c r="T922" s="62" t="s">
        <v>95</v>
      </c>
      <c r="U922" s="62" t="s">
        <v>9</v>
      </c>
      <c r="V922" s="62" t="s">
        <v>9</v>
      </c>
      <c r="W922" s="62">
        <v>29</v>
      </c>
      <c r="X922" s="62" t="s">
        <v>9</v>
      </c>
      <c r="Y922" s="62">
        <v>48</v>
      </c>
      <c r="Z922" s="62" t="s">
        <v>9</v>
      </c>
      <c r="AA922" s="62">
        <v>10</v>
      </c>
      <c r="AB922" s="62">
        <v>3</v>
      </c>
      <c r="AC922" s="62" t="s">
        <v>626</v>
      </c>
      <c r="AD922" s="62">
        <v>2019</v>
      </c>
      <c r="AE922" s="62" t="s">
        <v>1850</v>
      </c>
      <c r="AF922" s="62" t="s">
        <v>1082</v>
      </c>
      <c r="AG922" s="62" t="s">
        <v>659</v>
      </c>
      <c r="AH922" s="62" t="s">
        <v>179</v>
      </c>
      <c r="AI922" s="165" t="str">
        <f t="shared" si="21"/>
        <v>Lamme, W.S., 2019</v>
      </c>
      <c r="AJ922" s="119" t="s">
        <v>1940</v>
      </c>
      <c r="AK922" s="120"/>
    </row>
    <row r="923" spans="1:37" s="23" customFormat="1" x14ac:dyDescent="0.3">
      <c r="A923" s="118" t="s">
        <v>88</v>
      </c>
      <c r="B923" s="62">
        <v>4.8</v>
      </c>
      <c r="C923" s="46">
        <v>4.3</v>
      </c>
      <c r="D923" s="62">
        <v>704</v>
      </c>
      <c r="E923" s="62" t="s">
        <v>63</v>
      </c>
      <c r="F923" s="62" t="s">
        <v>1001</v>
      </c>
      <c r="G923" s="62" t="s">
        <v>1084</v>
      </c>
      <c r="H923" s="62" t="s">
        <v>9</v>
      </c>
      <c r="I923" s="62" t="s">
        <v>9</v>
      </c>
      <c r="J923" s="118" t="s">
        <v>33</v>
      </c>
      <c r="K923" s="118" t="s">
        <v>56</v>
      </c>
      <c r="L923" s="62" t="s">
        <v>9</v>
      </c>
      <c r="M923" s="62" t="s">
        <v>199</v>
      </c>
      <c r="N923" s="62">
        <v>11</v>
      </c>
      <c r="O923" s="62" t="s">
        <v>9</v>
      </c>
      <c r="P923" s="62" t="s">
        <v>9</v>
      </c>
      <c r="Q923" s="62" t="s">
        <v>1422</v>
      </c>
      <c r="R923" s="62">
        <v>1</v>
      </c>
      <c r="S923" s="62">
        <f t="shared" si="22"/>
        <v>363</v>
      </c>
      <c r="T923" s="62" t="s">
        <v>95</v>
      </c>
      <c r="U923" s="62" t="s">
        <v>9</v>
      </c>
      <c r="V923" s="62" t="s">
        <v>9</v>
      </c>
      <c r="W923" s="62">
        <v>3</v>
      </c>
      <c r="X923" s="62" t="s">
        <v>9</v>
      </c>
      <c r="Y923" s="62" t="s">
        <v>9</v>
      </c>
      <c r="Z923" s="62" t="s">
        <v>9</v>
      </c>
      <c r="AA923" s="62">
        <v>7</v>
      </c>
      <c r="AB923" s="62">
        <v>2</v>
      </c>
      <c r="AC923" s="62" t="s">
        <v>626</v>
      </c>
      <c r="AD923" s="62">
        <v>2019</v>
      </c>
      <c r="AE923" s="62" t="s">
        <v>1850</v>
      </c>
      <c r="AF923" s="62" t="s">
        <v>1082</v>
      </c>
      <c r="AG923" s="62" t="s">
        <v>659</v>
      </c>
      <c r="AH923" s="62" t="s">
        <v>179</v>
      </c>
      <c r="AI923" s="165" t="str">
        <f t="shared" si="21"/>
        <v>Lamme, W.S., 2019</v>
      </c>
      <c r="AJ923" s="119" t="s">
        <v>1940</v>
      </c>
      <c r="AK923" s="120"/>
    </row>
    <row r="924" spans="1:37" s="23" customFormat="1" x14ac:dyDescent="0.3">
      <c r="A924" s="118" t="s">
        <v>88</v>
      </c>
      <c r="B924" s="62">
        <v>11.8</v>
      </c>
      <c r="C924" s="46">
        <v>7.4</v>
      </c>
      <c r="D924" s="62">
        <v>704</v>
      </c>
      <c r="E924" s="62" t="s">
        <v>63</v>
      </c>
      <c r="F924" s="62" t="s">
        <v>1001</v>
      </c>
      <c r="G924" s="62" t="s">
        <v>1084</v>
      </c>
      <c r="H924" s="62" t="s">
        <v>9</v>
      </c>
      <c r="I924" s="62" t="s">
        <v>9</v>
      </c>
      <c r="J924" s="118" t="s">
        <v>33</v>
      </c>
      <c r="K924" s="118" t="s">
        <v>56</v>
      </c>
      <c r="L924" s="62" t="s">
        <v>9</v>
      </c>
      <c r="M924" s="62" t="s">
        <v>199</v>
      </c>
      <c r="N924" s="62">
        <v>11</v>
      </c>
      <c r="O924" s="62" t="s">
        <v>9</v>
      </c>
      <c r="P924" s="62" t="s">
        <v>9</v>
      </c>
      <c r="Q924" s="62" t="s">
        <v>1422</v>
      </c>
      <c r="R924" s="62">
        <v>1</v>
      </c>
      <c r="S924" s="62">
        <f t="shared" si="22"/>
        <v>363</v>
      </c>
      <c r="T924" s="62" t="s">
        <v>95</v>
      </c>
      <c r="U924" s="62" t="s">
        <v>9</v>
      </c>
      <c r="V924" s="62" t="s">
        <v>9</v>
      </c>
      <c r="W924" s="62">
        <v>8</v>
      </c>
      <c r="X924" s="62" t="s">
        <v>9</v>
      </c>
      <c r="Y924" s="62" t="s">
        <v>9</v>
      </c>
      <c r="Z924" s="62" t="s">
        <v>9</v>
      </c>
      <c r="AA924" s="62">
        <v>8</v>
      </c>
      <c r="AB924" s="62">
        <v>2</v>
      </c>
      <c r="AC924" s="62" t="s">
        <v>626</v>
      </c>
      <c r="AD924" s="62">
        <v>2019</v>
      </c>
      <c r="AE924" s="62" t="s">
        <v>1850</v>
      </c>
      <c r="AF924" s="62" t="s">
        <v>1082</v>
      </c>
      <c r="AG924" s="62" t="s">
        <v>659</v>
      </c>
      <c r="AH924" s="62" t="s">
        <v>179</v>
      </c>
      <c r="AI924" s="165" t="str">
        <f t="shared" si="21"/>
        <v>Lamme, W.S., 2019</v>
      </c>
      <c r="AJ924" s="119" t="s">
        <v>1940</v>
      </c>
      <c r="AK924" s="120"/>
    </row>
    <row r="925" spans="1:37" s="23" customFormat="1" x14ac:dyDescent="0.3">
      <c r="A925" s="118" t="s">
        <v>88</v>
      </c>
      <c r="B925" s="62">
        <v>19.100000000000001</v>
      </c>
      <c r="C925" s="46">
        <v>10.3</v>
      </c>
      <c r="D925" s="62">
        <v>704</v>
      </c>
      <c r="E925" s="62" t="s">
        <v>63</v>
      </c>
      <c r="F925" s="62" t="s">
        <v>1001</v>
      </c>
      <c r="G925" s="62" t="s">
        <v>1084</v>
      </c>
      <c r="H925" s="62" t="s">
        <v>9</v>
      </c>
      <c r="I925" s="62" t="s">
        <v>9</v>
      </c>
      <c r="J925" s="118" t="s">
        <v>33</v>
      </c>
      <c r="K925" s="118" t="s">
        <v>56</v>
      </c>
      <c r="L925" s="62" t="s">
        <v>9</v>
      </c>
      <c r="M925" s="62" t="s">
        <v>199</v>
      </c>
      <c r="N925" s="62">
        <v>11</v>
      </c>
      <c r="O925" s="62" t="s">
        <v>9</v>
      </c>
      <c r="P925" s="62" t="s">
        <v>9</v>
      </c>
      <c r="Q925" s="62" t="s">
        <v>1422</v>
      </c>
      <c r="R925" s="62">
        <v>1</v>
      </c>
      <c r="S925" s="62">
        <f t="shared" si="22"/>
        <v>363</v>
      </c>
      <c r="T925" s="62" t="s">
        <v>95</v>
      </c>
      <c r="U925" s="62" t="s">
        <v>9</v>
      </c>
      <c r="V925" s="62" t="s">
        <v>9</v>
      </c>
      <c r="W925" s="62">
        <v>9</v>
      </c>
      <c r="X925" s="62" t="s">
        <v>9</v>
      </c>
      <c r="Y925" s="62">
        <v>95</v>
      </c>
      <c r="Z925" s="62" t="s">
        <v>9</v>
      </c>
      <c r="AA925" s="62">
        <v>9</v>
      </c>
      <c r="AB925" s="62">
        <v>2</v>
      </c>
      <c r="AC925" s="62" t="s">
        <v>626</v>
      </c>
      <c r="AD925" s="62">
        <v>2019</v>
      </c>
      <c r="AE925" s="62" t="s">
        <v>1850</v>
      </c>
      <c r="AF925" s="62" t="s">
        <v>1082</v>
      </c>
      <c r="AG925" s="62" t="s">
        <v>659</v>
      </c>
      <c r="AH925" s="62" t="s">
        <v>179</v>
      </c>
      <c r="AI925" s="165" t="str">
        <f t="shared" si="21"/>
        <v>Lamme, W.S., 2019</v>
      </c>
      <c r="AJ925" s="119" t="s">
        <v>1940</v>
      </c>
      <c r="AK925" s="120"/>
    </row>
    <row r="926" spans="1:37" s="23" customFormat="1" x14ac:dyDescent="0.3">
      <c r="A926" s="62" t="s">
        <v>14</v>
      </c>
      <c r="B926" s="62">
        <v>2</v>
      </c>
      <c r="C926" s="62" t="s">
        <v>9</v>
      </c>
      <c r="D926" s="62">
        <v>141</v>
      </c>
      <c r="E926" s="62" t="s">
        <v>22</v>
      </c>
      <c r="F926" s="62" t="s">
        <v>9</v>
      </c>
      <c r="G926" s="62" t="s">
        <v>9</v>
      </c>
      <c r="H926" s="62">
        <v>773</v>
      </c>
      <c r="I926" s="62" t="s">
        <v>9</v>
      </c>
      <c r="J926" s="62" t="s">
        <v>24</v>
      </c>
      <c r="K926" s="118" t="s">
        <v>56</v>
      </c>
      <c r="L926" s="62" t="s">
        <v>9</v>
      </c>
      <c r="M926" s="62" t="s">
        <v>199</v>
      </c>
      <c r="N926" s="121">
        <v>8.5</v>
      </c>
      <c r="O926" s="62">
        <v>2</v>
      </c>
      <c r="P926" s="62">
        <v>773</v>
      </c>
      <c r="Q926" s="62" t="s">
        <v>1422</v>
      </c>
      <c r="R926" s="62">
        <v>2</v>
      </c>
      <c r="S926" s="62">
        <v>773</v>
      </c>
      <c r="T926" s="62" t="s">
        <v>17</v>
      </c>
      <c r="U926" s="62">
        <v>33</v>
      </c>
      <c r="V926" s="62" t="s">
        <v>9</v>
      </c>
      <c r="W926" s="62">
        <v>34</v>
      </c>
      <c r="X926" s="62" t="s">
        <v>9</v>
      </c>
      <c r="Y926" s="62" t="s">
        <v>9</v>
      </c>
      <c r="Z926" s="62" t="s">
        <v>9</v>
      </c>
      <c r="AA926" s="62" t="s">
        <v>9</v>
      </c>
      <c r="AB926" s="62" t="s">
        <v>9</v>
      </c>
      <c r="AC926" s="62" t="s">
        <v>1365</v>
      </c>
      <c r="AD926" s="62">
        <v>2019</v>
      </c>
      <c r="AE926" s="62" t="s">
        <v>1038</v>
      </c>
      <c r="AF926" s="62" t="s">
        <v>1039</v>
      </c>
      <c r="AG926" s="62" t="s">
        <v>660</v>
      </c>
      <c r="AH926" s="62" t="s">
        <v>230</v>
      </c>
      <c r="AI926" s="165" t="str">
        <f t="shared" si="21"/>
        <v>Velin, P., 2019</v>
      </c>
      <c r="AJ926" s="160"/>
      <c r="AK926" s="120" t="s">
        <v>827</v>
      </c>
    </row>
    <row r="927" spans="1:37" s="23" customFormat="1" x14ac:dyDescent="0.3">
      <c r="A927" s="62" t="s">
        <v>14</v>
      </c>
      <c r="B927" s="62">
        <v>2</v>
      </c>
      <c r="C927" s="62" t="s">
        <v>9</v>
      </c>
      <c r="D927" s="62">
        <v>141</v>
      </c>
      <c r="E927" s="62" t="s">
        <v>22</v>
      </c>
      <c r="F927" s="62" t="s">
        <v>9</v>
      </c>
      <c r="G927" s="62" t="s">
        <v>9</v>
      </c>
      <c r="H927" s="62">
        <v>773</v>
      </c>
      <c r="I927" s="62" t="s">
        <v>9</v>
      </c>
      <c r="J927" s="62" t="s">
        <v>24</v>
      </c>
      <c r="K927" s="118" t="s">
        <v>56</v>
      </c>
      <c r="L927" s="62" t="s">
        <v>9</v>
      </c>
      <c r="M927" s="62" t="s">
        <v>199</v>
      </c>
      <c r="N927" s="121">
        <v>8.5</v>
      </c>
      <c r="O927" s="62">
        <v>2</v>
      </c>
      <c r="P927" s="62">
        <v>923</v>
      </c>
      <c r="Q927" s="62" t="s">
        <v>1422</v>
      </c>
      <c r="R927" s="62">
        <v>2</v>
      </c>
      <c r="S927" s="62">
        <v>773</v>
      </c>
      <c r="T927" s="62" t="s">
        <v>17</v>
      </c>
      <c r="U927" s="62">
        <v>26</v>
      </c>
      <c r="V927" s="62" t="s">
        <v>9</v>
      </c>
      <c r="W927" s="62">
        <v>43</v>
      </c>
      <c r="X927" s="62" t="s">
        <v>9</v>
      </c>
      <c r="Y927" s="62" t="s">
        <v>9</v>
      </c>
      <c r="Z927" s="62" t="s">
        <v>9</v>
      </c>
      <c r="AA927" s="62" t="s">
        <v>9</v>
      </c>
      <c r="AB927" s="62" t="s">
        <v>9</v>
      </c>
      <c r="AC927" s="62" t="s">
        <v>1365</v>
      </c>
      <c r="AD927" s="62">
        <v>2019</v>
      </c>
      <c r="AE927" s="62" t="s">
        <v>1038</v>
      </c>
      <c r="AF927" s="62" t="s">
        <v>1039</v>
      </c>
      <c r="AG927" s="62" t="s">
        <v>660</v>
      </c>
      <c r="AH927" s="62" t="s">
        <v>230</v>
      </c>
      <c r="AI927" s="165" t="str">
        <f t="shared" si="21"/>
        <v>Velin, P., 2019</v>
      </c>
      <c r="AJ927" s="160"/>
      <c r="AK927" s="120" t="s">
        <v>827</v>
      </c>
    </row>
    <row r="928" spans="1:37" s="23" customFormat="1" x14ac:dyDescent="0.3">
      <c r="A928" s="62" t="s">
        <v>14</v>
      </c>
      <c r="B928" s="62">
        <v>2</v>
      </c>
      <c r="C928" s="62" t="s">
        <v>9</v>
      </c>
      <c r="D928" s="62">
        <v>141</v>
      </c>
      <c r="E928" s="62" t="s">
        <v>22</v>
      </c>
      <c r="F928" s="62" t="s">
        <v>9</v>
      </c>
      <c r="G928" s="62" t="s">
        <v>9</v>
      </c>
      <c r="H928" s="62">
        <v>773</v>
      </c>
      <c r="I928" s="62" t="s">
        <v>9</v>
      </c>
      <c r="J928" s="62" t="s">
        <v>24</v>
      </c>
      <c r="K928" s="118" t="s">
        <v>56</v>
      </c>
      <c r="L928" s="62" t="s">
        <v>9</v>
      </c>
      <c r="M928" s="62" t="s">
        <v>199</v>
      </c>
      <c r="N928" s="121">
        <v>8.5</v>
      </c>
      <c r="O928" s="62">
        <v>2</v>
      </c>
      <c r="P928" s="62">
        <v>1073</v>
      </c>
      <c r="Q928" s="62" t="s">
        <v>1422</v>
      </c>
      <c r="R928" s="62">
        <v>2</v>
      </c>
      <c r="S928" s="62">
        <v>773</v>
      </c>
      <c r="T928" s="62" t="s">
        <v>17</v>
      </c>
      <c r="U928" s="62">
        <v>25</v>
      </c>
      <c r="V928" s="62" t="s">
        <v>9</v>
      </c>
      <c r="W928" s="62">
        <v>45</v>
      </c>
      <c r="X928" s="62" t="s">
        <v>9</v>
      </c>
      <c r="Y928" s="62" t="s">
        <v>9</v>
      </c>
      <c r="Z928" s="62" t="s">
        <v>9</v>
      </c>
      <c r="AA928" s="62" t="s">
        <v>9</v>
      </c>
      <c r="AB928" s="62" t="s">
        <v>9</v>
      </c>
      <c r="AC928" s="62" t="s">
        <v>1365</v>
      </c>
      <c r="AD928" s="62">
        <v>2019</v>
      </c>
      <c r="AE928" s="62" t="s">
        <v>1038</v>
      </c>
      <c r="AF928" s="62" t="s">
        <v>1039</v>
      </c>
      <c r="AG928" s="62" t="s">
        <v>660</v>
      </c>
      <c r="AH928" s="62" t="s">
        <v>230</v>
      </c>
      <c r="AI928" s="165" t="str">
        <f t="shared" si="21"/>
        <v>Velin, P., 2019</v>
      </c>
      <c r="AJ928" s="160"/>
      <c r="AK928" s="120" t="s">
        <v>827</v>
      </c>
    </row>
    <row r="929" spans="1:37" s="23" customFormat="1" x14ac:dyDescent="0.3">
      <c r="A929" s="62" t="s">
        <v>14</v>
      </c>
      <c r="B929" s="62">
        <v>2</v>
      </c>
      <c r="C929" s="62" t="s">
        <v>9</v>
      </c>
      <c r="D929" s="62">
        <v>141</v>
      </c>
      <c r="E929" s="62" t="s">
        <v>22</v>
      </c>
      <c r="F929" s="62" t="s">
        <v>9</v>
      </c>
      <c r="G929" s="62" t="s">
        <v>9</v>
      </c>
      <c r="H929" s="62">
        <v>773</v>
      </c>
      <c r="I929" s="62" t="s">
        <v>9</v>
      </c>
      <c r="J929" s="62" t="s">
        <v>24</v>
      </c>
      <c r="K929" s="118" t="s">
        <v>56</v>
      </c>
      <c r="L929" s="62" t="s">
        <v>9</v>
      </c>
      <c r="M929" s="62" t="s">
        <v>199</v>
      </c>
      <c r="N929" s="121">
        <v>8.5</v>
      </c>
      <c r="O929" s="62">
        <v>2</v>
      </c>
      <c r="P929" s="62">
        <v>1173</v>
      </c>
      <c r="Q929" s="62" t="s">
        <v>1422</v>
      </c>
      <c r="R929" s="62">
        <v>2</v>
      </c>
      <c r="S929" s="62">
        <v>773</v>
      </c>
      <c r="T929" s="62" t="s">
        <v>17</v>
      </c>
      <c r="U929" s="62">
        <v>10</v>
      </c>
      <c r="V929" s="62" t="s">
        <v>9</v>
      </c>
      <c r="W929" s="62">
        <v>110</v>
      </c>
      <c r="X929" s="62" t="s">
        <v>9</v>
      </c>
      <c r="Y929" s="62" t="s">
        <v>9</v>
      </c>
      <c r="Z929" s="62" t="s">
        <v>9</v>
      </c>
      <c r="AA929" s="62" t="s">
        <v>9</v>
      </c>
      <c r="AB929" s="62" t="s">
        <v>9</v>
      </c>
      <c r="AC929" s="62" t="s">
        <v>1365</v>
      </c>
      <c r="AD929" s="62">
        <v>2019</v>
      </c>
      <c r="AE929" s="62" t="s">
        <v>1038</v>
      </c>
      <c r="AF929" s="62" t="s">
        <v>1039</v>
      </c>
      <c r="AG929" s="62" t="s">
        <v>660</v>
      </c>
      <c r="AH929" s="62" t="s">
        <v>230</v>
      </c>
      <c r="AI929" s="165" t="str">
        <f t="shared" si="21"/>
        <v>Velin, P., 2019</v>
      </c>
      <c r="AJ929" s="160"/>
      <c r="AK929" s="120" t="s">
        <v>827</v>
      </c>
    </row>
    <row r="930" spans="1:37" s="23" customFormat="1" x14ac:dyDescent="0.3">
      <c r="A930" s="62" t="s">
        <v>14</v>
      </c>
      <c r="B930" s="62">
        <v>2</v>
      </c>
      <c r="C930" s="62" t="s">
        <v>9</v>
      </c>
      <c r="D930" s="62">
        <v>109</v>
      </c>
      <c r="E930" s="62" t="s">
        <v>997</v>
      </c>
      <c r="F930" s="62" t="s">
        <v>9</v>
      </c>
      <c r="G930" s="62" t="s">
        <v>9</v>
      </c>
      <c r="H930" s="62">
        <v>773</v>
      </c>
      <c r="I930" s="62" t="s">
        <v>9</v>
      </c>
      <c r="J930" s="62" t="s">
        <v>24</v>
      </c>
      <c r="K930" s="118" t="s">
        <v>56</v>
      </c>
      <c r="L930" s="62" t="s">
        <v>9</v>
      </c>
      <c r="M930" s="62" t="s">
        <v>199</v>
      </c>
      <c r="N930" s="121">
        <v>8.5</v>
      </c>
      <c r="O930" s="62">
        <v>2</v>
      </c>
      <c r="P930" s="62">
        <v>773</v>
      </c>
      <c r="Q930" s="62" t="s">
        <v>1422</v>
      </c>
      <c r="R930" s="62">
        <v>2</v>
      </c>
      <c r="S930" s="62">
        <v>773</v>
      </c>
      <c r="T930" s="62" t="s">
        <v>17</v>
      </c>
      <c r="U930" s="62">
        <v>23</v>
      </c>
      <c r="V930" s="62" t="s">
        <v>9</v>
      </c>
      <c r="W930" s="62">
        <v>49</v>
      </c>
      <c r="X930" s="62" t="s">
        <v>9</v>
      </c>
      <c r="Y930" s="62" t="s">
        <v>9</v>
      </c>
      <c r="Z930" s="62" t="s">
        <v>9</v>
      </c>
      <c r="AA930" s="62" t="s">
        <v>9</v>
      </c>
      <c r="AB930" s="62" t="s">
        <v>9</v>
      </c>
      <c r="AC930" s="62" t="s">
        <v>1365</v>
      </c>
      <c r="AD930" s="62">
        <v>2019</v>
      </c>
      <c r="AE930" s="62" t="s">
        <v>1038</v>
      </c>
      <c r="AF930" s="62" t="s">
        <v>1039</v>
      </c>
      <c r="AG930" s="62" t="s">
        <v>660</v>
      </c>
      <c r="AH930" s="62" t="s">
        <v>230</v>
      </c>
      <c r="AI930" s="165" t="str">
        <f t="shared" si="21"/>
        <v>Velin, P., 2019</v>
      </c>
      <c r="AJ930" s="160"/>
      <c r="AK930" s="120" t="s">
        <v>827</v>
      </c>
    </row>
    <row r="931" spans="1:37" s="23" customFormat="1" x14ac:dyDescent="0.3">
      <c r="A931" s="62" t="s">
        <v>14</v>
      </c>
      <c r="B931" s="62">
        <v>1</v>
      </c>
      <c r="C931" s="46" t="s">
        <v>9</v>
      </c>
      <c r="D931" s="62">
        <v>170</v>
      </c>
      <c r="E931" s="118" t="s">
        <v>1414</v>
      </c>
      <c r="F931" s="62" t="s">
        <v>947</v>
      </c>
      <c r="G931" s="62" t="s">
        <v>9</v>
      </c>
      <c r="H931" s="62" t="s">
        <v>9</v>
      </c>
      <c r="I931" s="62" t="s">
        <v>9</v>
      </c>
      <c r="J931" s="118" t="s">
        <v>33</v>
      </c>
      <c r="K931" s="118" t="s">
        <v>56</v>
      </c>
      <c r="L931" s="62" t="s">
        <v>9</v>
      </c>
      <c r="M931" s="62" t="s">
        <v>199</v>
      </c>
      <c r="N931" s="121">
        <v>8.5</v>
      </c>
      <c r="O931" s="62">
        <v>4</v>
      </c>
      <c r="P931" s="62">
        <v>823</v>
      </c>
      <c r="Q931" s="62" t="s">
        <v>9</v>
      </c>
      <c r="R931" s="62" t="s">
        <v>9</v>
      </c>
      <c r="S931" s="62" t="s">
        <v>9</v>
      </c>
      <c r="T931" s="62" t="s">
        <v>29</v>
      </c>
      <c r="U931" s="62" t="s">
        <v>9</v>
      </c>
      <c r="V931" s="62" t="s">
        <v>9</v>
      </c>
      <c r="W931" s="62" t="s">
        <v>9</v>
      </c>
      <c r="X931" s="62" t="s">
        <v>9</v>
      </c>
      <c r="Y931" s="62" t="s">
        <v>9</v>
      </c>
      <c r="Z931" s="62" t="s">
        <v>9</v>
      </c>
      <c r="AA931" s="62">
        <v>45</v>
      </c>
      <c r="AB931" s="62" t="s">
        <v>9</v>
      </c>
      <c r="AC931" s="118" t="s">
        <v>1358</v>
      </c>
      <c r="AD931" s="62">
        <v>2019</v>
      </c>
      <c r="AE931" s="62" t="s">
        <v>1858</v>
      </c>
      <c r="AF931" s="62" t="s">
        <v>664</v>
      </c>
      <c r="AG931" s="62" t="s">
        <v>665</v>
      </c>
      <c r="AH931" s="62" t="s">
        <v>666</v>
      </c>
      <c r="AI931" s="165" t="str">
        <f t="shared" si="21"/>
        <v>Pham, T.H., 2019</v>
      </c>
      <c r="AJ931" s="160"/>
      <c r="AK931" s="120" t="s">
        <v>827</v>
      </c>
    </row>
    <row r="932" spans="1:37" s="23" customFormat="1" x14ac:dyDescent="0.3">
      <c r="A932" s="62" t="s">
        <v>14</v>
      </c>
      <c r="B932" s="62">
        <v>1</v>
      </c>
      <c r="C932" s="46" t="s">
        <v>9</v>
      </c>
      <c r="D932" s="62">
        <v>170</v>
      </c>
      <c r="E932" s="118" t="s">
        <v>1414</v>
      </c>
      <c r="F932" s="62" t="s">
        <v>947</v>
      </c>
      <c r="G932" s="62" t="s">
        <v>9</v>
      </c>
      <c r="H932" s="62" t="s">
        <v>9</v>
      </c>
      <c r="I932" s="62" t="s">
        <v>9</v>
      </c>
      <c r="J932" s="62" t="s">
        <v>10</v>
      </c>
      <c r="K932" s="118" t="s">
        <v>56</v>
      </c>
      <c r="L932" s="62" t="s">
        <v>9</v>
      </c>
      <c r="M932" s="62" t="s">
        <v>199</v>
      </c>
      <c r="N932" s="121">
        <v>8.5</v>
      </c>
      <c r="O932" s="62">
        <v>4</v>
      </c>
      <c r="P932" s="62">
        <v>823</v>
      </c>
      <c r="Q932" s="62" t="s">
        <v>9</v>
      </c>
      <c r="R932" s="62" t="s">
        <v>9</v>
      </c>
      <c r="S932" s="62" t="s">
        <v>9</v>
      </c>
      <c r="T932" s="62" t="s">
        <v>29</v>
      </c>
      <c r="U932" s="62" t="s">
        <v>9</v>
      </c>
      <c r="V932" s="62" t="s">
        <v>9</v>
      </c>
      <c r="W932" s="62" t="s">
        <v>9</v>
      </c>
      <c r="X932" s="62" t="s">
        <v>9</v>
      </c>
      <c r="Y932" s="62" t="s">
        <v>9</v>
      </c>
      <c r="Z932" s="62" t="s">
        <v>9</v>
      </c>
      <c r="AA932" s="62">
        <v>45</v>
      </c>
      <c r="AB932" s="62" t="s">
        <v>9</v>
      </c>
      <c r="AC932" s="118" t="s">
        <v>1358</v>
      </c>
      <c r="AD932" s="62">
        <v>2019</v>
      </c>
      <c r="AE932" s="62" t="s">
        <v>1858</v>
      </c>
      <c r="AF932" s="62" t="s">
        <v>664</v>
      </c>
      <c r="AG932" s="62" t="s">
        <v>665</v>
      </c>
      <c r="AH932" s="62" t="s">
        <v>666</v>
      </c>
      <c r="AI932" s="165" t="str">
        <f t="shared" si="21"/>
        <v>Pham, T.H., 2019</v>
      </c>
      <c r="AJ932" s="160"/>
      <c r="AK932" s="120" t="s">
        <v>827</v>
      </c>
    </row>
    <row r="933" spans="1:37" s="23" customFormat="1" x14ac:dyDescent="0.3">
      <c r="A933" s="62" t="s">
        <v>88</v>
      </c>
      <c r="B933" s="62">
        <v>1</v>
      </c>
      <c r="C933" s="46" t="s">
        <v>9</v>
      </c>
      <c r="D933" s="62">
        <v>170</v>
      </c>
      <c r="E933" s="118" t="s">
        <v>1414</v>
      </c>
      <c r="F933" s="62" t="s">
        <v>947</v>
      </c>
      <c r="G933" s="62" t="s">
        <v>9</v>
      </c>
      <c r="H933" s="62" t="s">
        <v>9</v>
      </c>
      <c r="I933" s="62" t="s">
        <v>9</v>
      </c>
      <c r="J933" s="62" t="s">
        <v>10</v>
      </c>
      <c r="K933" s="118" t="s">
        <v>56</v>
      </c>
      <c r="L933" s="161">
        <v>9</v>
      </c>
      <c r="M933" s="62" t="s">
        <v>89</v>
      </c>
      <c r="N933" s="121">
        <v>8.5</v>
      </c>
      <c r="O933" s="62">
        <v>4</v>
      </c>
      <c r="P933" s="62">
        <v>823</v>
      </c>
      <c r="Q933" s="62" t="s">
        <v>9</v>
      </c>
      <c r="R933" s="62" t="s">
        <v>9</v>
      </c>
      <c r="S933" s="62" t="s">
        <v>9</v>
      </c>
      <c r="T933" s="62" t="s">
        <v>29</v>
      </c>
      <c r="U933" s="62" t="s">
        <v>9</v>
      </c>
      <c r="V933" s="62" t="s">
        <v>9</v>
      </c>
      <c r="W933" s="62" t="s">
        <v>9</v>
      </c>
      <c r="X933" s="62" t="s">
        <v>9</v>
      </c>
      <c r="Y933" s="62" t="s">
        <v>9</v>
      </c>
      <c r="Z933" s="62" t="s">
        <v>9</v>
      </c>
      <c r="AA933" s="62">
        <v>45</v>
      </c>
      <c r="AB933" s="62" t="s">
        <v>9</v>
      </c>
      <c r="AC933" s="118" t="s">
        <v>1358</v>
      </c>
      <c r="AD933" s="62">
        <v>2019</v>
      </c>
      <c r="AE933" s="62" t="s">
        <v>1858</v>
      </c>
      <c r="AF933" s="62" t="s">
        <v>664</v>
      </c>
      <c r="AG933" s="62" t="s">
        <v>665</v>
      </c>
      <c r="AH933" s="62" t="s">
        <v>666</v>
      </c>
      <c r="AI933" s="165" t="str">
        <f t="shared" si="21"/>
        <v>Pham, T.H., 2019</v>
      </c>
      <c r="AJ933" s="119" t="s">
        <v>1937</v>
      </c>
      <c r="AK933" s="120" t="s">
        <v>827</v>
      </c>
    </row>
    <row r="934" spans="1:37" s="225" customFormat="1" x14ac:dyDescent="0.3">
      <c r="A934" s="118" t="s">
        <v>88</v>
      </c>
      <c r="B934" s="62">
        <v>8</v>
      </c>
      <c r="C934" s="62">
        <v>8.1999999999999993</v>
      </c>
      <c r="D934" s="62" t="s">
        <v>9</v>
      </c>
      <c r="E934" s="62" t="s">
        <v>86</v>
      </c>
      <c r="F934" s="62" t="s">
        <v>1041</v>
      </c>
      <c r="G934" s="62" t="s">
        <v>9</v>
      </c>
      <c r="H934" s="62" t="s">
        <v>8</v>
      </c>
      <c r="I934" s="62" t="s">
        <v>8</v>
      </c>
      <c r="J934" s="62" t="s">
        <v>24</v>
      </c>
      <c r="K934" s="118" t="s">
        <v>56</v>
      </c>
      <c r="L934" s="161">
        <v>8.9</v>
      </c>
      <c r="M934" s="62" t="s">
        <v>89</v>
      </c>
      <c r="N934" s="121">
        <v>6</v>
      </c>
      <c r="O934" s="62">
        <v>4</v>
      </c>
      <c r="P934" s="62">
        <v>873</v>
      </c>
      <c r="Q934" s="62" t="s">
        <v>9</v>
      </c>
      <c r="R934" s="62" t="s">
        <v>9</v>
      </c>
      <c r="S934" s="62" t="s">
        <v>9</v>
      </c>
      <c r="T934" s="62" t="s">
        <v>29</v>
      </c>
      <c r="U934" s="62" t="s">
        <v>9</v>
      </c>
      <c r="V934" s="62" t="s">
        <v>9</v>
      </c>
      <c r="W934" s="62" t="s">
        <v>9</v>
      </c>
      <c r="X934" s="62" t="s">
        <v>9</v>
      </c>
      <c r="Y934" s="62" t="s">
        <v>9</v>
      </c>
      <c r="Z934" s="62" t="s">
        <v>9</v>
      </c>
      <c r="AA934" s="62">
        <v>75</v>
      </c>
      <c r="AB934" s="62" t="s">
        <v>9</v>
      </c>
      <c r="AC934" s="46" t="s">
        <v>1373</v>
      </c>
      <c r="AD934" s="62">
        <v>2019</v>
      </c>
      <c r="AE934" s="62" t="s">
        <v>1859</v>
      </c>
      <c r="AF934" s="62" t="s">
        <v>196</v>
      </c>
      <c r="AG934" s="62" t="s">
        <v>667</v>
      </c>
      <c r="AH934" s="62" t="s">
        <v>254</v>
      </c>
      <c r="AI934" s="165" t="str">
        <f t="shared" si="21"/>
        <v>Stonkus, O.A., 2019</v>
      </c>
      <c r="AJ934" s="160"/>
      <c r="AK934" s="120" t="s">
        <v>838</v>
      </c>
    </row>
    <row r="935" spans="1:37" s="225" customFormat="1" x14ac:dyDescent="0.3">
      <c r="A935" s="118" t="s">
        <v>88</v>
      </c>
      <c r="B935" s="62">
        <v>8</v>
      </c>
      <c r="C935" s="62">
        <v>8.1999999999999993</v>
      </c>
      <c r="D935" s="62" t="s">
        <v>9</v>
      </c>
      <c r="E935" s="62" t="s">
        <v>86</v>
      </c>
      <c r="F935" s="62" t="s">
        <v>1041</v>
      </c>
      <c r="G935" s="62" t="s">
        <v>9</v>
      </c>
      <c r="H935" s="62" t="s">
        <v>8</v>
      </c>
      <c r="I935" s="62" t="s">
        <v>8</v>
      </c>
      <c r="J935" s="62" t="s">
        <v>24</v>
      </c>
      <c r="K935" s="118" t="s">
        <v>56</v>
      </c>
      <c r="L935" s="161">
        <v>8.9</v>
      </c>
      <c r="M935" s="62" t="s">
        <v>89</v>
      </c>
      <c r="N935" s="121">
        <v>6</v>
      </c>
      <c r="O935" s="62">
        <v>4</v>
      </c>
      <c r="P935" s="62">
        <v>1173</v>
      </c>
      <c r="Q935" s="62" t="s">
        <v>9</v>
      </c>
      <c r="R935" s="62" t="s">
        <v>9</v>
      </c>
      <c r="S935" s="62" t="s">
        <v>9</v>
      </c>
      <c r="T935" s="62" t="s">
        <v>34</v>
      </c>
      <c r="U935" s="62" t="s">
        <v>9</v>
      </c>
      <c r="V935" s="62" t="s">
        <v>9</v>
      </c>
      <c r="W935" s="62" t="s">
        <v>9</v>
      </c>
      <c r="X935" s="62" t="s">
        <v>9</v>
      </c>
      <c r="Y935" s="62">
        <v>230</v>
      </c>
      <c r="Z935" s="62">
        <v>20</v>
      </c>
      <c r="AA935" s="62" t="s">
        <v>9</v>
      </c>
      <c r="AB935" s="62" t="s">
        <v>9</v>
      </c>
      <c r="AC935" s="46" t="s">
        <v>1373</v>
      </c>
      <c r="AD935" s="62">
        <v>2019</v>
      </c>
      <c r="AE935" s="62" t="s">
        <v>1859</v>
      </c>
      <c r="AF935" s="62" t="s">
        <v>196</v>
      </c>
      <c r="AG935" s="62" t="s">
        <v>667</v>
      </c>
      <c r="AH935" s="62" t="s">
        <v>254</v>
      </c>
      <c r="AI935" s="165" t="str">
        <f t="shared" si="21"/>
        <v>Stonkus, O.A., 2019</v>
      </c>
      <c r="AJ935" s="160"/>
      <c r="AK935" s="120" t="s">
        <v>838</v>
      </c>
    </row>
    <row r="936" spans="1:37" s="225" customFormat="1" x14ac:dyDescent="0.3">
      <c r="A936" s="118" t="s">
        <v>88</v>
      </c>
      <c r="B936" s="62">
        <v>8</v>
      </c>
      <c r="C936" s="62">
        <v>8.1999999999999993</v>
      </c>
      <c r="D936" s="62" t="s">
        <v>9</v>
      </c>
      <c r="E936" s="62" t="s">
        <v>86</v>
      </c>
      <c r="F936" s="62" t="s">
        <v>1041</v>
      </c>
      <c r="G936" s="62" t="s">
        <v>9</v>
      </c>
      <c r="H936" s="62" t="s">
        <v>8</v>
      </c>
      <c r="I936" s="62" t="s">
        <v>8</v>
      </c>
      <c r="J936" s="62" t="s">
        <v>24</v>
      </c>
      <c r="K936" s="118" t="s">
        <v>56</v>
      </c>
      <c r="L936" s="161">
        <v>8.9</v>
      </c>
      <c r="M936" s="62" t="s">
        <v>89</v>
      </c>
      <c r="N936" s="121">
        <v>6</v>
      </c>
      <c r="O936" s="62">
        <v>4</v>
      </c>
      <c r="P936" s="62">
        <v>1223</v>
      </c>
      <c r="Q936" s="62" t="s">
        <v>9</v>
      </c>
      <c r="R936" s="62" t="s">
        <v>9</v>
      </c>
      <c r="S936" s="62" t="s">
        <v>9</v>
      </c>
      <c r="T936" s="62" t="s">
        <v>34</v>
      </c>
      <c r="U936" s="62" t="s">
        <v>9</v>
      </c>
      <c r="V936" s="62" t="s">
        <v>9</v>
      </c>
      <c r="W936" s="62" t="s">
        <v>9</v>
      </c>
      <c r="X936" s="62" t="s">
        <v>9</v>
      </c>
      <c r="Y936" s="62">
        <v>210</v>
      </c>
      <c r="Z936" s="62">
        <v>20</v>
      </c>
      <c r="AA936" s="62" t="s">
        <v>9</v>
      </c>
      <c r="AB936" s="62" t="s">
        <v>9</v>
      </c>
      <c r="AC936" s="46" t="s">
        <v>1373</v>
      </c>
      <c r="AD936" s="62">
        <v>2019</v>
      </c>
      <c r="AE936" s="62" t="s">
        <v>1859</v>
      </c>
      <c r="AF936" s="62" t="s">
        <v>196</v>
      </c>
      <c r="AG936" s="62" t="s">
        <v>667</v>
      </c>
      <c r="AH936" s="62" t="s">
        <v>254</v>
      </c>
      <c r="AI936" s="165" t="str">
        <f t="shared" si="21"/>
        <v>Stonkus, O.A., 2019</v>
      </c>
      <c r="AJ936" s="160"/>
      <c r="AK936" s="120" t="s">
        <v>838</v>
      </c>
    </row>
    <row r="937" spans="1:37" s="225" customFormat="1" x14ac:dyDescent="0.3">
      <c r="A937" s="118" t="s">
        <v>88</v>
      </c>
      <c r="B937" s="62">
        <v>8</v>
      </c>
      <c r="C937" s="62">
        <v>8.1999999999999993</v>
      </c>
      <c r="D937" s="62" t="s">
        <v>9</v>
      </c>
      <c r="E937" s="62" t="s">
        <v>86</v>
      </c>
      <c r="F937" s="62" t="s">
        <v>1041</v>
      </c>
      <c r="G937" s="62" t="s">
        <v>9</v>
      </c>
      <c r="H937" s="62" t="s">
        <v>8</v>
      </c>
      <c r="I937" s="62" t="s">
        <v>8</v>
      </c>
      <c r="J937" s="62" t="s">
        <v>24</v>
      </c>
      <c r="K937" s="118" t="s">
        <v>56</v>
      </c>
      <c r="L937" s="161">
        <v>8.9</v>
      </c>
      <c r="M937" s="62" t="s">
        <v>89</v>
      </c>
      <c r="N937" s="121">
        <v>6</v>
      </c>
      <c r="O937" s="62">
        <v>4</v>
      </c>
      <c r="P937" s="62">
        <v>1273</v>
      </c>
      <c r="Q937" s="62" t="s">
        <v>9</v>
      </c>
      <c r="R937" s="62" t="s">
        <v>9</v>
      </c>
      <c r="S937" s="62" t="s">
        <v>9</v>
      </c>
      <c r="T937" s="62" t="s">
        <v>34</v>
      </c>
      <c r="U937" s="62" t="s">
        <v>9</v>
      </c>
      <c r="V937" s="62" t="s">
        <v>9</v>
      </c>
      <c r="W937" s="62" t="s">
        <v>9</v>
      </c>
      <c r="X937" s="62" t="s">
        <v>9</v>
      </c>
      <c r="Y937" s="62">
        <v>180</v>
      </c>
      <c r="Z937" s="62">
        <v>10</v>
      </c>
      <c r="AA937" s="62" t="s">
        <v>9</v>
      </c>
      <c r="AB937" s="62" t="s">
        <v>9</v>
      </c>
      <c r="AC937" s="46" t="s">
        <v>1373</v>
      </c>
      <c r="AD937" s="62">
        <v>2019</v>
      </c>
      <c r="AE937" s="62" t="s">
        <v>1859</v>
      </c>
      <c r="AF937" s="62" t="s">
        <v>196</v>
      </c>
      <c r="AG937" s="62" t="s">
        <v>667</v>
      </c>
      <c r="AH937" s="62" t="s">
        <v>254</v>
      </c>
      <c r="AI937" s="165" t="str">
        <f t="shared" si="21"/>
        <v>Stonkus, O.A., 2019</v>
      </c>
      <c r="AJ937" s="160"/>
      <c r="AK937" s="120" t="s">
        <v>838</v>
      </c>
    </row>
    <row r="938" spans="1:37" s="225" customFormat="1" x14ac:dyDescent="0.3">
      <c r="A938" s="118" t="s">
        <v>88</v>
      </c>
      <c r="B938" s="62">
        <v>8</v>
      </c>
      <c r="C938" s="62">
        <v>8.1999999999999993</v>
      </c>
      <c r="D938" s="62" t="s">
        <v>9</v>
      </c>
      <c r="E938" s="62" t="s">
        <v>86</v>
      </c>
      <c r="F938" s="62" t="s">
        <v>1041</v>
      </c>
      <c r="G938" s="62" t="s">
        <v>9</v>
      </c>
      <c r="H938" s="62" t="s">
        <v>8</v>
      </c>
      <c r="I938" s="62" t="s">
        <v>8</v>
      </c>
      <c r="J938" s="62" t="s">
        <v>24</v>
      </c>
      <c r="K938" s="118" t="s">
        <v>56</v>
      </c>
      <c r="L938" s="161">
        <v>8.9</v>
      </c>
      <c r="M938" s="62" t="s">
        <v>89</v>
      </c>
      <c r="N938" s="121">
        <v>6</v>
      </c>
      <c r="O938" s="62">
        <v>4</v>
      </c>
      <c r="P938" s="62">
        <v>1373</v>
      </c>
      <c r="Q938" s="62" t="s">
        <v>9</v>
      </c>
      <c r="R938" s="62" t="s">
        <v>9</v>
      </c>
      <c r="S938" s="62" t="s">
        <v>9</v>
      </c>
      <c r="T938" s="62" t="s">
        <v>34</v>
      </c>
      <c r="U938" s="62" t="s">
        <v>9</v>
      </c>
      <c r="V938" s="62" t="s">
        <v>9</v>
      </c>
      <c r="W938" s="62" t="s">
        <v>9</v>
      </c>
      <c r="X938" s="62" t="s">
        <v>9</v>
      </c>
      <c r="Y938" s="62">
        <v>190</v>
      </c>
      <c r="Z938" s="62">
        <v>10</v>
      </c>
      <c r="AA938" s="62" t="s">
        <v>9</v>
      </c>
      <c r="AB938" s="62" t="s">
        <v>9</v>
      </c>
      <c r="AC938" s="46" t="s">
        <v>1373</v>
      </c>
      <c r="AD938" s="62">
        <v>2019</v>
      </c>
      <c r="AE938" s="62" t="s">
        <v>1859</v>
      </c>
      <c r="AF938" s="62" t="s">
        <v>196</v>
      </c>
      <c r="AG938" s="62" t="s">
        <v>667</v>
      </c>
      <c r="AH938" s="62" t="s">
        <v>254</v>
      </c>
      <c r="AI938" s="165" t="str">
        <f t="shared" si="21"/>
        <v>Stonkus, O.A., 2019</v>
      </c>
      <c r="AJ938" s="160"/>
      <c r="AK938" s="120" t="s">
        <v>838</v>
      </c>
    </row>
    <row r="939" spans="1:37" s="225" customFormat="1" x14ac:dyDescent="0.3">
      <c r="A939" s="118" t="s">
        <v>88</v>
      </c>
      <c r="B939" s="62">
        <v>8</v>
      </c>
      <c r="C939" s="62">
        <v>8.1999999999999993</v>
      </c>
      <c r="D939" s="62" t="s">
        <v>9</v>
      </c>
      <c r="E939" s="62" t="s">
        <v>86</v>
      </c>
      <c r="F939" s="62" t="s">
        <v>1041</v>
      </c>
      <c r="G939" s="62" t="s">
        <v>9</v>
      </c>
      <c r="H939" s="62" t="s">
        <v>8</v>
      </c>
      <c r="I939" s="62" t="s">
        <v>8</v>
      </c>
      <c r="J939" s="62" t="s">
        <v>24</v>
      </c>
      <c r="K939" s="118" t="s">
        <v>56</v>
      </c>
      <c r="L939" s="161">
        <v>8.9</v>
      </c>
      <c r="M939" s="62" t="s">
        <v>89</v>
      </c>
      <c r="N939" s="121">
        <v>6</v>
      </c>
      <c r="O939" s="62">
        <v>4</v>
      </c>
      <c r="P939" s="62">
        <v>1473</v>
      </c>
      <c r="Q939" s="62" t="s">
        <v>9</v>
      </c>
      <c r="R939" s="62" t="s">
        <v>9</v>
      </c>
      <c r="S939" s="62" t="s">
        <v>9</v>
      </c>
      <c r="T939" s="62" t="s">
        <v>34</v>
      </c>
      <c r="U939" s="62" t="s">
        <v>9</v>
      </c>
      <c r="V939" s="62" t="s">
        <v>9</v>
      </c>
      <c r="W939" s="62" t="s">
        <v>9</v>
      </c>
      <c r="X939" s="62" t="s">
        <v>9</v>
      </c>
      <c r="Y939" s="62">
        <v>170</v>
      </c>
      <c r="Z939" s="62">
        <v>10</v>
      </c>
      <c r="AA939" s="62" t="s">
        <v>9</v>
      </c>
      <c r="AB939" s="62" t="s">
        <v>9</v>
      </c>
      <c r="AC939" s="46" t="s">
        <v>1373</v>
      </c>
      <c r="AD939" s="62">
        <v>2019</v>
      </c>
      <c r="AE939" s="62" t="s">
        <v>1859</v>
      </c>
      <c r="AF939" s="62" t="s">
        <v>196</v>
      </c>
      <c r="AG939" s="62" t="s">
        <v>667</v>
      </c>
      <c r="AH939" s="62" t="s">
        <v>254</v>
      </c>
      <c r="AI939" s="165" t="str">
        <f t="shared" si="21"/>
        <v>Stonkus, O.A., 2019</v>
      </c>
      <c r="AJ939" s="160"/>
      <c r="AK939" s="120" t="s">
        <v>838</v>
      </c>
    </row>
    <row r="940" spans="1:37" s="23" customFormat="1" x14ac:dyDescent="0.3">
      <c r="A940" s="62" t="s">
        <v>14</v>
      </c>
      <c r="B940" s="62">
        <v>8</v>
      </c>
      <c r="C940" s="62">
        <v>8.1</v>
      </c>
      <c r="D940" s="62" t="s">
        <v>9</v>
      </c>
      <c r="E940" s="62" t="s">
        <v>86</v>
      </c>
      <c r="F940" s="62" t="s">
        <v>1041</v>
      </c>
      <c r="G940" s="62" t="s">
        <v>9</v>
      </c>
      <c r="H940" s="62">
        <v>723</v>
      </c>
      <c r="I940" s="62">
        <v>4</v>
      </c>
      <c r="J940" s="62" t="s">
        <v>24</v>
      </c>
      <c r="K940" s="118" t="s">
        <v>56</v>
      </c>
      <c r="L940" s="62" t="s">
        <v>9</v>
      </c>
      <c r="M940" s="62" t="s">
        <v>199</v>
      </c>
      <c r="N940" s="121">
        <v>6</v>
      </c>
      <c r="O940" s="62">
        <v>4</v>
      </c>
      <c r="P940" s="62">
        <v>873</v>
      </c>
      <c r="Q940" s="62" t="s">
        <v>9</v>
      </c>
      <c r="R940" s="62" t="s">
        <v>9</v>
      </c>
      <c r="S940" s="62" t="s">
        <v>9</v>
      </c>
      <c r="T940" s="62" t="s">
        <v>29</v>
      </c>
      <c r="U940" s="62" t="s">
        <v>9</v>
      </c>
      <c r="V940" s="62" t="s">
        <v>9</v>
      </c>
      <c r="W940" s="62" t="s">
        <v>9</v>
      </c>
      <c r="X940" s="62" t="s">
        <v>9</v>
      </c>
      <c r="Y940" s="62" t="s">
        <v>9</v>
      </c>
      <c r="Z940" s="62" t="s">
        <v>9</v>
      </c>
      <c r="AA940" s="62">
        <v>125</v>
      </c>
      <c r="AB940" s="62" t="s">
        <v>9</v>
      </c>
      <c r="AC940" s="46" t="s">
        <v>1373</v>
      </c>
      <c r="AD940" s="62">
        <v>2019</v>
      </c>
      <c r="AE940" s="62" t="s">
        <v>1859</v>
      </c>
      <c r="AF940" s="62" t="s">
        <v>196</v>
      </c>
      <c r="AG940" s="62" t="s">
        <v>667</v>
      </c>
      <c r="AH940" s="62" t="s">
        <v>254</v>
      </c>
      <c r="AI940" s="165" t="str">
        <f t="shared" si="21"/>
        <v>Stonkus, O.A., 2019</v>
      </c>
      <c r="AJ940" s="160"/>
      <c r="AK940" s="120" t="s">
        <v>838</v>
      </c>
    </row>
    <row r="941" spans="1:37" s="23" customFormat="1" x14ac:dyDescent="0.3">
      <c r="A941" s="62" t="s">
        <v>14</v>
      </c>
      <c r="B941" s="62">
        <v>8</v>
      </c>
      <c r="C941" s="62">
        <v>8.1</v>
      </c>
      <c r="D941" s="62" t="s">
        <v>9</v>
      </c>
      <c r="E941" s="62" t="s">
        <v>86</v>
      </c>
      <c r="F941" s="62" t="s">
        <v>1041</v>
      </c>
      <c r="G941" s="62" t="s">
        <v>9</v>
      </c>
      <c r="H941" s="62">
        <v>723</v>
      </c>
      <c r="I941" s="62">
        <v>4</v>
      </c>
      <c r="J941" s="62" t="s">
        <v>24</v>
      </c>
      <c r="K941" s="118" t="s">
        <v>56</v>
      </c>
      <c r="L941" s="62" t="s">
        <v>9</v>
      </c>
      <c r="M941" s="62" t="s">
        <v>199</v>
      </c>
      <c r="N941" s="121">
        <v>6</v>
      </c>
      <c r="O941" s="62">
        <v>4</v>
      </c>
      <c r="P941" s="62">
        <v>1173</v>
      </c>
      <c r="Q941" s="62" t="s">
        <v>9</v>
      </c>
      <c r="R941" s="62" t="s">
        <v>9</v>
      </c>
      <c r="S941" s="62" t="s">
        <v>9</v>
      </c>
      <c r="T941" s="62" t="s">
        <v>34</v>
      </c>
      <c r="U941" s="62" t="s">
        <v>9</v>
      </c>
      <c r="V941" s="62" t="s">
        <v>9</v>
      </c>
      <c r="W941" s="62" t="s">
        <v>9</v>
      </c>
      <c r="X941" s="62" t="s">
        <v>9</v>
      </c>
      <c r="Y941" s="62">
        <v>110</v>
      </c>
      <c r="Z941" s="62">
        <v>20</v>
      </c>
      <c r="AA941" s="62" t="s">
        <v>9</v>
      </c>
      <c r="AB941" s="62" t="s">
        <v>9</v>
      </c>
      <c r="AC941" s="46" t="s">
        <v>1373</v>
      </c>
      <c r="AD941" s="62">
        <v>2019</v>
      </c>
      <c r="AE941" s="62" t="s">
        <v>1859</v>
      </c>
      <c r="AF941" s="62" t="s">
        <v>196</v>
      </c>
      <c r="AG941" s="62" t="s">
        <v>667</v>
      </c>
      <c r="AH941" s="62" t="s">
        <v>254</v>
      </c>
      <c r="AI941" s="165" t="str">
        <f t="shared" si="21"/>
        <v>Stonkus, O.A., 2019</v>
      </c>
      <c r="AJ941" s="160"/>
      <c r="AK941" s="120" t="s">
        <v>838</v>
      </c>
    </row>
    <row r="942" spans="1:37" s="23" customFormat="1" x14ac:dyDescent="0.3">
      <c r="A942" s="62" t="s">
        <v>14</v>
      </c>
      <c r="B942" s="62">
        <v>8</v>
      </c>
      <c r="C942" s="62">
        <v>8.1</v>
      </c>
      <c r="D942" s="62" t="s">
        <v>9</v>
      </c>
      <c r="E942" s="62" t="s">
        <v>86</v>
      </c>
      <c r="F942" s="62" t="s">
        <v>1041</v>
      </c>
      <c r="G942" s="62" t="s">
        <v>9</v>
      </c>
      <c r="H942" s="62">
        <v>723</v>
      </c>
      <c r="I942" s="62">
        <v>4</v>
      </c>
      <c r="J942" s="62" t="s">
        <v>24</v>
      </c>
      <c r="K942" s="118" t="s">
        <v>56</v>
      </c>
      <c r="L942" s="62" t="s">
        <v>9</v>
      </c>
      <c r="M942" s="62" t="s">
        <v>199</v>
      </c>
      <c r="N942" s="121">
        <v>6</v>
      </c>
      <c r="O942" s="62">
        <v>4</v>
      </c>
      <c r="P942" s="62">
        <v>1223</v>
      </c>
      <c r="Q942" s="62" t="s">
        <v>9</v>
      </c>
      <c r="R942" s="62" t="s">
        <v>9</v>
      </c>
      <c r="S942" s="62" t="s">
        <v>9</v>
      </c>
      <c r="T942" s="62" t="s">
        <v>34</v>
      </c>
      <c r="U942" s="62" t="s">
        <v>9</v>
      </c>
      <c r="V942" s="62" t="s">
        <v>9</v>
      </c>
      <c r="W942" s="62" t="s">
        <v>9</v>
      </c>
      <c r="X942" s="62" t="s">
        <v>9</v>
      </c>
      <c r="Y942" s="62">
        <v>180</v>
      </c>
      <c r="Z942" s="62">
        <v>20</v>
      </c>
      <c r="AA942" s="62" t="s">
        <v>9</v>
      </c>
      <c r="AB942" s="62" t="s">
        <v>9</v>
      </c>
      <c r="AC942" s="46" t="s">
        <v>1373</v>
      </c>
      <c r="AD942" s="62">
        <v>2019</v>
      </c>
      <c r="AE942" s="62" t="s">
        <v>1859</v>
      </c>
      <c r="AF942" s="62" t="s">
        <v>196</v>
      </c>
      <c r="AG942" s="62" t="s">
        <v>667</v>
      </c>
      <c r="AH942" s="62" t="s">
        <v>254</v>
      </c>
      <c r="AI942" s="165" t="str">
        <f t="shared" si="21"/>
        <v>Stonkus, O.A., 2019</v>
      </c>
      <c r="AJ942" s="160"/>
      <c r="AK942" s="120" t="s">
        <v>838</v>
      </c>
    </row>
    <row r="943" spans="1:37" s="23" customFormat="1" x14ac:dyDescent="0.3">
      <c r="A943" s="62" t="s">
        <v>14</v>
      </c>
      <c r="B943" s="62">
        <v>8</v>
      </c>
      <c r="C943" s="62">
        <v>8.1</v>
      </c>
      <c r="D943" s="62" t="s">
        <v>9</v>
      </c>
      <c r="E943" s="62" t="s">
        <v>86</v>
      </c>
      <c r="F943" s="62" t="s">
        <v>1041</v>
      </c>
      <c r="G943" s="62" t="s">
        <v>9</v>
      </c>
      <c r="H943" s="62">
        <v>723</v>
      </c>
      <c r="I943" s="62">
        <v>4</v>
      </c>
      <c r="J943" s="62" t="s">
        <v>24</v>
      </c>
      <c r="K943" s="118" t="s">
        <v>56</v>
      </c>
      <c r="L943" s="62" t="s">
        <v>9</v>
      </c>
      <c r="M943" s="62" t="s">
        <v>199</v>
      </c>
      <c r="N943" s="121">
        <v>6</v>
      </c>
      <c r="O943" s="62">
        <v>4</v>
      </c>
      <c r="P943" s="62">
        <v>1273</v>
      </c>
      <c r="Q943" s="62" t="s">
        <v>9</v>
      </c>
      <c r="R943" s="62" t="s">
        <v>9</v>
      </c>
      <c r="S943" s="62" t="s">
        <v>9</v>
      </c>
      <c r="T943" s="62" t="s">
        <v>34</v>
      </c>
      <c r="U943" s="62" t="s">
        <v>9</v>
      </c>
      <c r="V943" s="62" t="s">
        <v>9</v>
      </c>
      <c r="W943" s="62" t="s">
        <v>9</v>
      </c>
      <c r="X943" s="62" t="s">
        <v>9</v>
      </c>
      <c r="Y943" s="62">
        <v>350</v>
      </c>
      <c r="Z943" s="62">
        <v>20</v>
      </c>
      <c r="AA943" s="62" t="s">
        <v>9</v>
      </c>
      <c r="AB943" s="62" t="s">
        <v>9</v>
      </c>
      <c r="AC943" s="46" t="s">
        <v>1373</v>
      </c>
      <c r="AD943" s="62">
        <v>2019</v>
      </c>
      <c r="AE943" s="62" t="s">
        <v>1859</v>
      </c>
      <c r="AF943" s="62" t="s">
        <v>196</v>
      </c>
      <c r="AG943" s="62" t="s">
        <v>667</v>
      </c>
      <c r="AH943" s="62" t="s">
        <v>254</v>
      </c>
      <c r="AI943" s="165" t="str">
        <f t="shared" si="21"/>
        <v>Stonkus, O.A., 2019</v>
      </c>
      <c r="AJ943" s="160"/>
      <c r="AK943" s="120" t="s">
        <v>838</v>
      </c>
    </row>
    <row r="944" spans="1:37" s="23" customFormat="1" x14ac:dyDescent="0.3">
      <c r="A944" s="62" t="s">
        <v>6</v>
      </c>
      <c r="B944" s="62">
        <v>0.3</v>
      </c>
      <c r="C944" s="46" t="s">
        <v>9</v>
      </c>
      <c r="D944" s="62">
        <v>95.8</v>
      </c>
      <c r="E944" s="62" t="s">
        <v>1044</v>
      </c>
      <c r="F944" s="62" t="s">
        <v>709</v>
      </c>
      <c r="G944" s="62" t="s">
        <v>1045</v>
      </c>
      <c r="H944" s="62" t="s">
        <v>9</v>
      </c>
      <c r="I944" s="62" t="s">
        <v>9</v>
      </c>
      <c r="J944" s="62" t="s">
        <v>303</v>
      </c>
      <c r="K944" s="62" t="s">
        <v>1043</v>
      </c>
      <c r="L944" s="62" t="s">
        <v>9</v>
      </c>
      <c r="M944" s="62" t="s">
        <v>199</v>
      </c>
      <c r="N944" s="121">
        <v>8.5</v>
      </c>
      <c r="O944" s="62" t="s">
        <v>9</v>
      </c>
      <c r="P944" s="62" t="s">
        <v>9</v>
      </c>
      <c r="Q944" s="62" t="s">
        <v>1422</v>
      </c>
      <c r="R944" s="62">
        <v>2</v>
      </c>
      <c r="S944" s="62">
        <v>423</v>
      </c>
      <c r="T944" s="62" t="s">
        <v>17</v>
      </c>
      <c r="U944" s="62">
        <v>35.4</v>
      </c>
      <c r="V944" s="62" t="s">
        <v>9</v>
      </c>
      <c r="W944" s="62">
        <v>32</v>
      </c>
      <c r="X944" s="62" t="s">
        <v>9</v>
      </c>
      <c r="Y944" s="62" t="s">
        <v>9</v>
      </c>
      <c r="Z944" s="62" t="s">
        <v>9</v>
      </c>
      <c r="AA944" s="62" t="s">
        <v>9</v>
      </c>
      <c r="AB944" s="62" t="s">
        <v>9</v>
      </c>
      <c r="AC944" s="62" t="s">
        <v>1357</v>
      </c>
      <c r="AD944" s="62">
        <v>2019</v>
      </c>
      <c r="AE944" s="62" t="s">
        <v>1042</v>
      </c>
      <c r="AF944" s="62" t="s">
        <v>196</v>
      </c>
      <c r="AG944" s="62" t="s">
        <v>668</v>
      </c>
      <c r="AH944" s="62" t="s">
        <v>669</v>
      </c>
      <c r="AI944" s="165" t="str">
        <f t="shared" si="21"/>
        <v>Laskin, A.I., 2019</v>
      </c>
      <c r="AJ944" s="160"/>
      <c r="AK944" s="120" t="s">
        <v>827</v>
      </c>
    </row>
    <row r="945" spans="1:37" s="23" customFormat="1" x14ac:dyDescent="0.3">
      <c r="A945" s="62" t="s">
        <v>6</v>
      </c>
      <c r="B945" s="62">
        <v>0.3</v>
      </c>
      <c r="C945" s="46" t="s">
        <v>9</v>
      </c>
      <c r="D945" s="62">
        <v>95.8</v>
      </c>
      <c r="E945" s="62" t="s">
        <v>1044</v>
      </c>
      <c r="F945" s="62" t="s">
        <v>709</v>
      </c>
      <c r="G945" s="62" t="s">
        <v>1045</v>
      </c>
      <c r="H945" s="62" t="s">
        <v>9</v>
      </c>
      <c r="I945" s="62" t="s">
        <v>9</v>
      </c>
      <c r="J945" s="62" t="s">
        <v>303</v>
      </c>
      <c r="K945" s="62" t="s">
        <v>1043</v>
      </c>
      <c r="L945" s="62" t="s">
        <v>9</v>
      </c>
      <c r="M945" s="62" t="s">
        <v>199</v>
      </c>
      <c r="N945" s="121">
        <v>8.5</v>
      </c>
      <c r="O945" s="62" t="s">
        <v>9</v>
      </c>
      <c r="P945" s="62" t="s">
        <v>9</v>
      </c>
      <c r="Q945" s="62" t="s">
        <v>1422</v>
      </c>
      <c r="R945" s="62">
        <v>2</v>
      </c>
      <c r="S945" s="62">
        <v>573</v>
      </c>
      <c r="T945" s="62" t="s">
        <v>17</v>
      </c>
      <c r="U945" s="62">
        <v>38.200000000000003</v>
      </c>
      <c r="V945" s="62" t="s">
        <v>9</v>
      </c>
      <c r="W945" s="62">
        <v>29</v>
      </c>
      <c r="X945" s="62" t="s">
        <v>9</v>
      </c>
      <c r="Y945" s="62" t="s">
        <v>9</v>
      </c>
      <c r="Z945" s="62" t="s">
        <v>9</v>
      </c>
      <c r="AA945" s="62" t="s">
        <v>9</v>
      </c>
      <c r="AB945" s="62" t="s">
        <v>9</v>
      </c>
      <c r="AC945" s="62" t="s">
        <v>1357</v>
      </c>
      <c r="AD945" s="62">
        <v>2019</v>
      </c>
      <c r="AE945" s="62" t="s">
        <v>1042</v>
      </c>
      <c r="AF945" s="62" t="s">
        <v>196</v>
      </c>
      <c r="AG945" s="62" t="s">
        <v>668</v>
      </c>
      <c r="AH945" s="62" t="s">
        <v>669</v>
      </c>
      <c r="AI945" s="165" t="str">
        <f t="shared" si="21"/>
        <v>Laskin, A.I., 2019</v>
      </c>
      <c r="AJ945" s="160"/>
      <c r="AK945" s="120" t="s">
        <v>827</v>
      </c>
    </row>
    <row r="946" spans="1:37" s="23" customFormat="1" x14ac:dyDescent="0.3">
      <c r="A946" s="62" t="s">
        <v>6</v>
      </c>
      <c r="B946" s="62">
        <v>0.3</v>
      </c>
      <c r="C946" s="46" t="s">
        <v>9</v>
      </c>
      <c r="D946" s="62">
        <v>95.8</v>
      </c>
      <c r="E946" s="62" t="s">
        <v>1044</v>
      </c>
      <c r="F946" s="62" t="s">
        <v>709</v>
      </c>
      <c r="G946" s="62" t="s">
        <v>1045</v>
      </c>
      <c r="H946" s="62" t="s">
        <v>9</v>
      </c>
      <c r="I946" s="62" t="s">
        <v>9</v>
      </c>
      <c r="J946" s="62" t="s">
        <v>303</v>
      </c>
      <c r="K946" s="62" t="s">
        <v>1043</v>
      </c>
      <c r="L946" s="62" t="s">
        <v>9</v>
      </c>
      <c r="M946" s="62" t="s">
        <v>199</v>
      </c>
      <c r="N946" s="121">
        <v>8.5</v>
      </c>
      <c r="O946" s="62" t="s">
        <v>9</v>
      </c>
      <c r="P946" s="62" t="s">
        <v>9</v>
      </c>
      <c r="Q946" s="62" t="s">
        <v>1422</v>
      </c>
      <c r="R946" s="62">
        <v>2</v>
      </c>
      <c r="S946" s="62">
        <v>673</v>
      </c>
      <c r="T946" s="62" t="s">
        <v>17</v>
      </c>
      <c r="U946" s="62">
        <v>41.3</v>
      </c>
      <c r="V946" s="62" t="s">
        <v>9</v>
      </c>
      <c r="W946" s="62">
        <v>27</v>
      </c>
      <c r="X946" s="62" t="s">
        <v>9</v>
      </c>
      <c r="Y946" s="62" t="s">
        <v>9</v>
      </c>
      <c r="Z946" s="62" t="s">
        <v>9</v>
      </c>
      <c r="AA946" s="62" t="s">
        <v>9</v>
      </c>
      <c r="AB946" s="62" t="s">
        <v>9</v>
      </c>
      <c r="AC946" s="62" t="s">
        <v>1357</v>
      </c>
      <c r="AD946" s="62">
        <v>2019</v>
      </c>
      <c r="AE946" s="62" t="s">
        <v>1042</v>
      </c>
      <c r="AF946" s="62" t="s">
        <v>196</v>
      </c>
      <c r="AG946" s="62" t="s">
        <v>668</v>
      </c>
      <c r="AH946" s="62" t="s">
        <v>669</v>
      </c>
      <c r="AI946" s="165" t="str">
        <f t="shared" si="21"/>
        <v>Laskin, A.I., 2019</v>
      </c>
      <c r="AJ946" s="160"/>
      <c r="AK946" s="120" t="s">
        <v>827</v>
      </c>
    </row>
    <row r="947" spans="1:37" s="23" customFormat="1" x14ac:dyDescent="0.3">
      <c r="A947" s="62" t="s">
        <v>6</v>
      </c>
      <c r="B947" s="62">
        <v>0.3</v>
      </c>
      <c r="C947" s="46" t="s">
        <v>9</v>
      </c>
      <c r="D947" s="62">
        <v>95.8</v>
      </c>
      <c r="E947" s="62" t="s">
        <v>1044</v>
      </c>
      <c r="F947" s="62" t="s">
        <v>709</v>
      </c>
      <c r="G947" s="62" t="s">
        <v>1045</v>
      </c>
      <c r="H947" s="62" t="s">
        <v>9</v>
      </c>
      <c r="I947" s="62" t="s">
        <v>9</v>
      </c>
      <c r="J947" s="62" t="s">
        <v>303</v>
      </c>
      <c r="K947" s="62" t="s">
        <v>1043</v>
      </c>
      <c r="L947" s="62" t="s">
        <v>9</v>
      </c>
      <c r="M947" s="62" t="s">
        <v>199</v>
      </c>
      <c r="N947" s="121">
        <v>8.5</v>
      </c>
      <c r="O947" s="62" t="s">
        <v>9</v>
      </c>
      <c r="P947" s="62" t="s">
        <v>9</v>
      </c>
      <c r="Q947" s="62" t="s">
        <v>1422</v>
      </c>
      <c r="R947" s="62">
        <v>2</v>
      </c>
      <c r="S947" s="62">
        <v>773</v>
      </c>
      <c r="T947" s="62" t="s">
        <v>17</v>
      </c>
      <c r="U947" s="62">
        <v>29.3</v>
      </c>
      <c r="V947" s="62" t="s">
        <v>9</v>
      </c>
      <c r="W947" s="62">
        <v>38</v>
      </c>
      <c r="X947" s="62" t="s">
        <v>9</v>
      </c>
      <c r="Y947" s="62" t="s">
        <v>9</v>
      </c>
      <c r="Z947" s="62" t="s">
        <v>9</v>
      </c>
      <c r="AA947" s="62" t="s">
        <v>9</v>
      </c>
      <c r="AB947" s="62" t="s">
        <v>9</v>
      </c>
      <c r="AC947" s="62" t="s">
        <v>1357</v>
      </c>
      <c r="AD947" s="62">
        <v>2019</v>
      </c>
      <c r="AE947" s="62" t="s">
        <v>1042</v>
      </c>
      <c r="AF947" s="62" t="s">
        <v>196</v>
      </c>
      <c r="AG947" s="62" t="s">
        <v>668</v>
      </c>
      <c r="AH947" s="62" t="s">
        <v>669</v>
      </c>
      <c r="AI947" s="165" t="str">
        <f t="shared" si="21"/>
        <v>Laskin, A.I., 2019</v>
      </c>
      <c r="AJ947" s="160"/>
      <c r="AK947" s="120" t="s">
        <v>827</v>
      </c>
    </row>
    <row r="948" spans="1:37" s="23" customFormat="1" x14ac:dyDescent="0.3">
      <c r="A948" s="62" t="s">
        <v>6</v>
      </c>
      <c r="B948" s="62">
        <v>0.3</v>
      </c>
      <c r="C948" s="46" t="s">
        <v>9</v>
      </c>
      <c r="D948" s="62">
        <v>95.8</v>
      </c>
      <c r="E948" s="62" t="s">
        <v>1044</v>
      </c>
      <c r="F948" s="62" t="s">
        <v>709</v>
      </c>
      <c r="G948" s="62" t="s">
        <v>1045</v>
      </c>
      <c r="H948" s="62" t="s">
        <v>9</v>
      </c>
      <c r="I948" s="62" t="s">
        <v>9</v>
      </c>
      <c r="J948" s="62" t="s">
        <v>303</v>
      </c>
      <c r="K948" s="62" t="s">
        <v>1043</v>
      </c>
      <c r="L948" s="62" t="s">
        <v>9</v>
      </c>
      <c r="M948" s="62" t="s">
        <v>199</v>
      </c>
      <c r="N948" s="121">
        <v>8.5</v>
      </c>
      <c r="O948" s="62" t="s">
        <v>9</v>
      </c>
      <c r="P948" s="62" t="s">
        <v>9</v>
      </c>
      <c r="Q948" s="62" t="s">
        <v>1422</v>
      </c>
      <c r="R948" s="62">
        <v>2</v>
      </c>
      <c r="S948" s="62">
        <v>873</v>
      </c>
      <c r="T948" s="62" t="s">
        <v>17</v>
      </c>
      <c r="U948" s="62">
        <v>25.4</v>
      </c>
      <c r="V948" s="62" t="s">
        <v>9</v>
      </c>
      <c r="W948" s="62">
        <v>44</v>
      </c>
      <c r="X948" s="62" t="s">
        <v>9</v>
      </c>
      <c r="Y948" s="62" t="s">
        <v>9</v>
      </c>
      <c r="Z948" s="62" t="s">
        <v>9</v>
      </c>
      <c r="AA948" s="62" t="s">
        <v>9</v>
      </c>
      <c r="AB948" s="62" t="s">
        <v>9</v>
      </c>
      <c r="AC948" s="62" t="s">
        <v>1357</v>
      </c>
      <c r="AD948" s="62">
        <v>2019</v>
      </c>
      <c r="AE948" s="62" t="s">
        <v>1042</v>
      </c>
      <c r="AF948" s="62" t="s">
        <v>196</v>
      </c>
      <c r="AG948" s="62" t="s">
        <v>668</v>
      </c>
      <c r="AH948" s="62" t="s">
        <v>669</v>
      </c>
      <c r="AI948" s="165" t="str">
        <f t="shared" si="21"/>
        <v>Laskin, A.I., 2019</v>
      </c>
      <c r="AJ948" s="160"/>
      <c r="AK948" s="120" t="s">
        <v>827</v>
      </c>
    </row>
    <row r="949" spans="1:37" s="23" customFormat="1" x14ac:dyDescent="0.3">
      <c r="A949" s="62" t="s">
        <v>6</v>
      </c>
      <c r="B949" s="62">
        <v>0.3</v>
      </c>
      <c r="C949" s="46" t="s">
        <v>9</v>
      </c>
      <c r="D949" s="62">
        <v>95.8</v>
      </c>
      <c r="E949" s="62" t="s">
        <v>1044</v>
      </c>
      <c r="F949" s="62" t="s">
        <v>709</v>
      </c>
      <c r="G949" s="62" t="s">
        <v>1045</v>
      </c>
      <c r="H949" s="62" t="s">
        <v>9</v>
      </c>
      <c r="I949" s="62" t="s">
        <v>9</v>
      </c>
      <c r="J949" s="62" t="s">
        <v>28</v>
      </c>
      <c r="K949" s="62" t="s">
        <v>1015</v>
      </c>
      <c r="L949" s="62" t="s">
        <v>9</v>
      </c>
      <c r="M949" s="62" t="s">
        <v>199</v>
      </c>
      <c r="N949" s="121">
        <v>8.5</v>
      </c>
      <c r="O949" s="62" t="s">
        <v>9</v>
      </c>
      <c r="P949" s="62" t="s">
        <v>9</v>
      </c>
      <c r="Q949" s="62" t="s">
        <v>1422</v>
      </c>
      <c r="R949" s="62">
        <v>2</v>
      </c>
      <c r="S949" s="62">
        <v>423</v>
      </c>
      <c r="T949" s="62" t="s">
        <v>17</v>
      </c>
      <c r="U949" s="62">
        <v>46.7</v>
      </c>
      <c r="V949" s="62" t="s">
        <v>9</v>
      </c>
      <c r="W949" s="62">
        <v>24</v>
      </c>
      <c r="X949" s="62" t="s">
        <v>9</v>
      </c>
      <c r="Y949" s="62" t="s">
        <v>9</v>
      </c>
      <c r="Z949" s="62" t="s">
        <v>9</v>
      </c>
      <c r="AA949" s="62" t="s">
        <v>9</v>
      </c>
      <c r="AB949" s="62" t="s">
        <v>9</v>
      </c>
      <c r="AC949" s="62" t="s">
        <v>1357</v>
      </c>
      <c r="AD949" s="62">
        <v>2019</v>
      </c>
      <c r="AE949" s="62" t="s">
        <v>1042</v>
      </c>
      <c r="AF949" s="62" t="s">
        <v>196</v>
      </c>
      <c r="AG949" s="62" t="s">
        <v>668</v>
      </c>
      <c r="AH949" s="62" t="s">
        <v>669</v>
      </c>
      <c r="AI949" s="165" t="str">
        <f t="shared" si="21"/>
        <v>Laskin, A.I., 2019</v>
      </c>
      <c r="AJ949" s="160"/>
      <c r="AK949" s="120" t="s">
        <v>827</v>
      </c>
    </row>
    <row r="950" spans="1:37" s="23" customFormat="1" x14ac:dyDescent="0.3">
      <c r="A950" s="62" t="s">
        <v>6</v>
      </c>
      <c r="B950" s="62">
        <v>0.3</v>
      </c>
      <c r="C950" s="46" t="s">
        <v>9</v>
      </c>
      <c r="D950" s="62">
        <v>95.8</v>
      </c>
      <c r="E950" s="62" t="s">
        <v>1044</v>
      </c>
      <c r="F950" s="62" t="s">
        <v>709</v>
      </c>
      <c r="G950" s="62" t="s">
        <v>1045</v>
      </c>
      <c r="H950" s="62" t="s">
        <v>9</v>
      </c>
      <c r="I950" s="62" t="s">
        <v>9</v>
      </c>
      <c r="J950" s="62" t="s">
        <v>28</v>
      </c>
      <c r="K950" s="62" t="s">
        <v>1015</v>
      </c>
      <c r="L950" s="62" t="s">
        <v>9</v>
      </c>
      <c r="M950" s="62" t="s">
        <v>199</v>
      </c>
      <c r="N950" s="121">
        <v>8.5</v>
      </c>
      <c r="O950" s="62" t="s">
        <v>9</v>
      </c>
      <c r="P950" s="62" t="s">
        <v>9</v>
      </c>
      <c r="Q950" s="62" t="s">
        <v>1422</v>
      </c>
      <c r="R950" s="62">
        <v>2</v>
      </c>
      <c r="S950" s="62">
        <v>573</v>
      </c>
      <c r="T950" s="62" t="s">
        <v>17</v>
      </c>
      <c r="U950" s="62">
        <v>54.7</v>
      </c>
      <c r="V950" s="62" t="s">
        <v>9</v>
      </c>
      <c r="W950" s="62">
        <v>20</v>
      </c>
      <c r="X950" s="62" t="s">
        <v>9</v>
      </c>
      <c r="Y950" s="62" t="s">
        <v>9</v>
      </c>
      <c r="Z950" s="62" t="s">
        <v>9</v>
      </c>
      <c r="AA950" s="62" t="s">
        <v>9</v>
      </c>
      <c r="AB950" s="62" t="s">
        <v>9</v>
      </c>
      <c r="AC950" s="62" t="s">
        <v>1357</v>
      </c>
      <c r="AD950" s="62">
        <v>2019</v>
      </c>
      <c r="AE950" s="62" t="s">
        <v>1042</v>
      </c>
      <c r="AF950" s="62" t="s">
        <v>196</v>
      </c>
      <c r="AG950" s="62" t="s">
        <v>668</v>
      </c>
      <c r="AH950" s="62" t="s">
        <v>669</v>
      </c>
      <c r="AI950" s="165" t="str">
        <f t="shared" si="21"/>
        <v>Laskin, A.I., 2019</v>
      </c>
      <c r="AJ950" s="160"/>
      <c r="AK950" s="120" t="s">
        <v>827</v>
      </c>
    </row>
    <row r="951" spans="1:37" s="23" customFormat="1" x14ac:dyDescent="0.3">
      <c r="A951" s="62" t="s">
        <v>6</v>
      </c>
      <c r="B951" s="62">
        <v>0.3</v>
      </c>
      <c r="C951" s="46" t="s">
        <v>9</v>
      </c>
      <c r="D951" s="62">
        <v>95.8</v>
      </c>
      <c r="E951" s="62" t="s">
        <v>1044</v>
      </c>
      <c r="F951" s="62" t="s">
        <v>709</v>
      </c>
      <c r="G951" s="62" t="s">
        <v>1045</v>
      </c>
      <c r="H951" s="62" t="s">
        <v>9</v>
      </c>
      <c r="I951" s="62" t="s">
        <v>9</v>
      </c>
      <c r="J951" s="62" t="s">
        <v>28</v>
      </c>
      <c r="K951" s="62" t="s">
        <v>1015</v>
      </c>
      <c r="L951" s="62" t="s">
        <v>9</v>
      </c>
      <c r="M951" s="62" t="s">
        <v>199</v>
      </c>
      <c r="N951" s="121">
        <v>8.5</v>
      </c>
      <c r="O951" s="62" t="s">
        <v>9</v>
      </c>
      <c r="P951" s="62" t="s">
        <v>9</v>
      </c>
      <c r="Q951" s="62" t="s">
        <v>1422</v>
      </c>
      <c r="R951" s="62">
        <v>2</v>
      </c>
      <c r="S951" s="62">
        <v>673</v>
      </c>
      <c r="T951" s="62" t="s">
        <v>17</v>
      </c>
      <c r="U951" s="62">
        <v>57.7</v>
      </c>
      <c r="V951" s="62" t="s">
        <v>9</v>
      </c>
      <c r="W951" s="62">
        <v>19</v>
      </c>
      <c r="X951" s="62" t="s">
        <v>9</v>
      </c>
      <c r="Y951" s="62" t="s">
        <v>9</v>
      </c>
      <c r="Z951" s="62" t="s">
        <v>9</v>
      </c>
      <c r="AA951" s="62" t="s">
        <v>9</v>
      </c>
      <c r="AB951" s="62" t="s">
        <v>9</v>
      </c>
      <c r="AC951" s="62" t="s">
        <v>1357</v>
      </c>
      <c r="AD951" s="62">
        <v>2019</v>
      </c>
      <c r="AE951" s="62" t="s">
        <v>1042</v>
      </c>
      <c r="AF951" s="62" t="s">
        <v>196</v>
      </c>
      <c r="AG951" s="62" t="s">
        <v>668</v>
      </c>
      <c r="AH951" s="62" t="s">
        <v>669</v>
      </c>
      <c r="AI951" s="165" t="str">
        <f t="shared" si="21"/>
        <v>Laskin, A.I., 2019</v>
      </c>
      <c r="AJ951" s="160"/>
      <c r="AK951" s="120" t="s">
        <v>827</v>
      </c>
    </row>
    <row r="952" spans="1:37" s="23" customFormat="1" x14ac:dyDescent="0.3">
      <c r="A952" s="62" t="s">
        <v>6</v>
      </c>
      <c r="B952" s="62">
        <v>0.3</v>
      </c>
      <c r="C952" s="46" t="s">
        <v>9</v>
      </c>
      <c r="D952" s="62">
        <v>95.8</v>
      </c>
      <c r="E952" s="62" t="s">
        <v>1044</v>
      </c>
      <c r="F952" s="62" t="s">
        <v>709</v>
      </c>
      <c r="G952" s="62" t="s">
        <v>1045</v>
      </c>
      <c r="H952" s="62" t="s">
        <v>9</v>
      </c>
      <c r="I952" s="62" t="s">
        <v>9</v>
      </c>
      <c r="J952" s="62" t="s">
        <v>28</v>
      </c>
      <c r="K952" s="62" t="s">
        <v>1015</v>
      </c>
      <c r="L952" s="62" t="s">
        <v>9</v>
      </c>
      <c r="M952" s="62" t="s">
        <v>199</v>
      </c>
      <c r="N952" s="121">
        <v>8.5</v>
      </c>
      <c r="O952" s="62" t="s">
        <v>9</v>
      </c>
      <c r="P952" s="62" t="s">
        <v>9</v>
      </c>
      <c r="Q952" s="62" t="s">
        <v>1422</v>
      </c>
      <c r="R952" s="62">
        <v>2</v>
      </c>
      <c r="S952" s="62">
        <v>773</v>
      </c>
      <c r="T952" s="62" t="s">
        <v>17</v>
      </c>
      <c r="U952" s="62">
        <v>50.5</v>
      </c>
      <c r="V952" s="62" t="s">
        <v>9</v>
      </c>
      <c r="W952" s="62">
        <v>22</v>
      </c>
      <c r="X952" s="62" t="s">
        <v>9</v>
      </c>
      <c r="Y952" s="62" t="s">
        <v>9</v>
      </c>
      <c r="Z952" s="62" t="s">
        <v>9</v>
      </c>
      <c r="AA952" s="62" t="s">
        <v>9</v>
      </c>
      <c r="AB952" s="62" t="s">
        <v>9</v>
      </c>
      <c r="AC952" s="62" t="s">
        <v>1357</v>
      </c>
      <c r="AD952" s="62">
        <v>2019</v>
      </c>
      <c r="AE952" s="62" t="s">
        <v>1042</v>
      </c>
      <c r="AF952" s="62" t="s">
        <v>196</v>
      </c>
      <c r="AG952" s="62" t="s">
        <v>668</v>
      </c>
      <c r="AH952" s="62" t="s">
        <v>669</v>
      </c>
      <c r="AI952" s="165" t="str">
        <f t="shared" si="21"/>
        <v>Laskin, A.I., 2019</v>
      </c>
      <c r="AJ952" s="160"/>
      <c r="AK952" s="120" t="s">
        <v>827</v>
      </c>
    </row>
    <row r="953" spans="1:37" s="23" customFormat="1" x14ac:dyDescent="0.3">
      <c r="A953" s="62" t="s">
        <v>6</v>
      </c>
      <c r="B953" s="62">
        <v>0.3</v>
      </c>
      <c r="C953" s="46" t="s">
        <v>9</v>
      </c>
      <c r="D953" s="62">
        <v>95.8</v>
      </c>
      <c r="E953" s="62" t="s">
        <v>1044</v>
      </c>
      <c r="F953" s="62" t="s">
        <v>709</v>
      </c>
      <c r="G953" s="62" t="s">
        <v>1045</v>
      </c>
      <c r="H953" s="62" t="s">
        <v>9</v>
      </c>
      <c r="I953" s="62" t="s">
        <v>9</v>
      </c>
      <c r="J953" s="62" t="s">
        <v>28</v>
      </c>
      <c r="K953" s="62" t="s">
        <v>1015</v>
      </c>
      <c r="L953" s="62" t="s">
        <v>9</v>
      </c>
      <c r="M953" s="62" t="s">
        <v>199</v>
      </c>
      <c r="N953" s="121">
        <v>8.5</v>
      </c>
      <c r="O953" s="62" t="s">
        <v>9</v>
      </c>
      <c r="P953" s="62" t="s">
        <v>9</v>
      </c>
      <c r="Q953" s="62" t="s">
        <v>1422</v>
      </c>
      <c r="R953" s="62">
        <v>2</v>
      </c>
      <c r="S953" s="62">
        <v>873</v>
      </c>
      <c r="T953" s="62" t="s">
        <v>17</v>
      </c>
      <c r="U953" s="62">
        <v>38</v>
      </c>
      <c r="V953" s="62" t="s">
        <v>9</v>
      </c>
      <c r="W953" s="62">
        <v>29</v>
      </c>
      <c r="X953" s="62" t="s">
        <v>9</v>
      </c>
      <c r="Y953" s="62" t="s">
        <v>9</v>
      </c>
      <c r="Z953" s="62" t="s">
        <v>9</v>
      </c>
      <c r="AA953" s="62" t="s">
        <v>9</v>
      </c>
      <c r="AB953" s="62" t="s">
        <v>9</v>
      </c>
      <c r="AC953" s="62" t="s">
        <v>1357</v>
      </c>
      <c r="AD953" s="62">
        <v>2019</v>
      </c>
      <c r="AE953" s="62" t="s">
        <v>1042</v>
      </c>
      <c r="AF953" s="62" t="s">
        <v>196</v>
      </c>
      <c r="AG953" s="62" t="s">
        <v>668</v>
      </c>
      <c r="AH953" s="62" t="s">
        <v>669</v>
      </c>
      <c r="AI953" s="165" t="str">
        <f t="shared" si="21"/>
        <v>Laskin, A.I., 2019</v>
      </c>
      <c r="AJ953" s="160"/>
      <c r="AK953" s="120" t="s">
        <v>827</v>
      </c>
    </row>
    <row r="954" spans="1:37" s="23" customFormat="1" x14ac:dyDescent="0.3">
      <c r="A954" s="118" t="s">
        <v>1954</v>
      </c>
      <c r="B954" s="62">
        <v>1</v>
      </c>
      <c r="C954" s="46" t="s">
        <v>9</v>
      </c>
      <c r="D954" s="62">
        <v>203.8</v>
      </c>
      <c r="E954" s="62" t="s">
        <v>7</v>
      </c>
      <c r="F954" s="62" t="s">
        <v>9</v>
      </c>
      <c r="G954" s="62" t="s">
        <v>9</v>
      </c>
      <c r="H954" s="62" t="s">
        <v>9</v>
      </c>
      <c r="I954" s="62" t="s">
        <v>9</v>
      </c>
      <c r="J954" s="62" t="s">
        <v>303</v>
      </c>
      <c r="K954" s="62" t="s">
        <v>16</v>
      </c>
      <c r="L954" s="161">
        <v>11</v>
      </c>
      <c r="M954" s="62" t="s">
        <v>89</v>
      </c>
      <c r="N954" s="121">
        <v>3</v>
      </c>
      <c r="O954" s="62" t="s">
        <v>9</v>
      </c>
      <c r="P954" s="62" t="s">
        <v>9</v>
      </c>
      <c r="Q954" s="62" t="s">
        <v>1422</v>
      </c>
      <c r="R954" s="62">
        <v>2</v>
      </c>
      <c r="S954" s="62">
        <v>523</v>
      </c>
      <c r="T954" s="62" t="s">
        <v>29</v>
      </c>
      <c r="U954" s="62" t="s">
        <v>9</v>
      </c>
      <c r="V954" s="62" t="s">
        <v>9</v>
      </c>
      <c r="W954" s="62" t="s">
        <v>9</v>
      </c>
      <c r="X954" s="62" t="s">
        <v>9</v>
      </c>
      <c r="Y954" s="62" t="s">
        <v>9</v>
      </c>
      <c r="Z954" s="62" t="s">
        <v>9</v>
      </c>
      <c r="AA954" s="62">
        <v>50.4</v>
      </c>
      <c r="AB954" s="62">
        <v>11.1</v>
      </c>
      <c r="AC954" s="46" t="s">
        <v>1343</v>
      </c>
      <c r="AD954" s="62">
        <v>2019</v>
      </c>
      <c r="AE954" s="62" t="s">
        <v>1860</v>
      </c>
      <c r="AF954" s="118" t="s">
        <v>11</v>
      </c>
      <c r="AG954" s="62" t="s">
        <v>670</v>
      </c>
      <c r="AH954" s="62" t="s">
        <v>671</v>
      </c>
      <c r="AI954" s="165" t="str">
        <f t="shared" si="21"/>
        <v>Kang, L., 2019</v>
      </c>
      <c r="AJ954" s="160"/>
      <c r="AK954" s="120" t="s">
        <v>815</v>
      </c>
    </row>
    <row r="955" spans="1:37" s="23" customFormat="1" x14ac:dyDescent="0.3">
      <c r="A955" s="118" t="s">
        <v>1954</v>
      </c>
      <c r="B955" s="62">
        <v>1</v>
      </c>
      <c r="C955" s="46" t="s">
        <v>9</v>
      </c>
      <c r="D955" s="62">
        <v>203.2</v>
      </c>
      <c r="E955" s="118" t="s">
        <v>1414</v>
      </c>
      <c r="F955" s="62" t="s">
        <v>9</v>
      </c>
      <c r="G955" s="62" t="s">
        <v>9</v>
      </c>
      <c r="H955" s="62" t="s">
        <v>9</v>
      </c>
      <c r="I955" s="62" t="s">
        <v>9</v>
      </c>
      <c r="J955" s="62" t="s">
        <v>303</v>
      </c>
      <c r="K955" s="62" t="s">
        <v>16</v>
      </c>
      <c r="L955" s="161">
        <v>11</v>
      </c>
      <c r="M955" s="62" t="s">
        <v>89</v>
      </c>
      <c r="N955" s="121">
        <v>8.5</v>
      </c>
      <c r="O955" s="62" t="s">
        <v>9</v>
      </c>
      <c r="P955" s="62" t="s">
        <v>9</v>
      </c>
      <c r="Q955" s="62" t="s">
        <v>1422</v>
      </c>
      <c r="R955" s="62">
        <v>2</v>
      </c>
      <c r="S955" s="62">
        <v>523</v>
      </c>
      <c r="T955" s="62" t="s">
        <v>29</v>
      </c>
      <c r="U955" s="62" t="s">
        <v>9</v>
      </c>
      <c r="V955" s="62" t="s">
        <v>9</v>
      </c>
      <c r="W955" s="62" t="s">
        <v>9</v>
      </c>
      <c r="X955" s="62" t="s">
        <v>9</v>
      </c>
      <c r="Y955" s="62" t="s">
        <v>9</v>
      </c>
      <c r="Z955" s="62" t="s">
        <v>9</v>
      </c>
      <c r="AA955" s="62">
        <v>62.2</v>
      </c>
      <c r="AB955" s="62">
        <v>12.2</v>
      </c>
      <c r="AC955" s="46" t="s">
        <v>1343</v>
      </c>
      <c r="AD955" s="62">
        <v>2019</v>
      </c>
      <c r="AE955" s="62" t="s">
        <v>1860</v>
      </c>
      <c r="AF955" s="118" t="s">
        <v>11</v>
      </c>
      <c r="AG955" s="62" t="s">
        <v>670</v>
      </c>
      <c r="AH955" s="62" t="s">
        <v>671</v>
      </c>
      <c r="AI955" s="165" t="str">
        <f t="shared" si="21"/>
        <v>Kang, L., 2019</v>
      </c>
      <c r="AJ955" s="160"/>
      <c r="AK955" s="120" t="s">
        <v>827</v>
      </c>
    </row>
    <row r="956" spans="1:37" s="23" customFormat="1" x14ac:dyDescent="0.3">
      <c r="A956" s="46" t="s">
        <v>14</v>
      </c>
      <c r="B956" s="46">
        <v>2</v>
      </c>
      <c r="C956" s="46" t="s">
        <v>9</v>
      </c>
      <c r="D956" s="46">
        <v>994</v>
      </c>
      <c r="E956" s="46" t="s">
        <v>63</v>
      </c>
      <c r="F956" s="46" t="s">
        <v>860</v>
      </c>
      <c r="G956" s="46" t="s">
        <v>8</v>
      </c>
      <c r="H956" s="62" t="s">
        <v>9</v>
      </c>
      <c r="I956" s="62" t="s">
        <v>9</v>
      </c>
      <c r="J956" s="46" t="s">
        <v>10</v>
      </c>
      <c r="K956" s="46" t="s">
        <v>16</v>
      </c>
      <c r="L956" s="62" t="s">
        <v>9</v>
      </c>
      <c r="M956" s="62" t="s">
        <v>199</v>
      </c>
      <c r="N956" s="46" t="s">
        <v>9</v>
      </c>
      <c r="O956" s="46" t="s">
        <v>9</v>
      </c>
      <c r="P956" s="46" t="s">
        <v>9</v>
      </c>
      <c r="Q956" s="46" t="s">
        <v>1422</v>
      </c>
      <c r="R956" s="62">
        <v>1</v>
      </c>
      <c r="S956" s="46">
        <v>323</v>
      </c>
      <c r="T956" s="46" t="s">
        <v>17</v>
      </c>
      <c r="U956" s="136">
        <v>13.07</v>
      </c>
      <c r="V956" s="62" t="s">
        <v>9</v>
      </c>
      <c r="W956" s="62" t="s">
        <v>9</v>
      </c>
      <c r="X956" s="62" t="s">
        <v>9</v>
      </c>
      <c r="Y956" s="62" t="s">
        <v>9</v>
      </c>
      <c r="Z956" s="62" t="s">
        <v>9</v>
      </c>
      <c r="AA956" s="62" t="s">
        <v>9</v>
      </c>
      <c r="AB956" s="62" t="s">
        <v>9</v>
      </c>
      <c r="AC956" s="46" t="s">
        <v>859</v>
      </c>
      <c r="AD956" s="46">
        <v>2020</v>
      </c>
      <c r="AE956" s="46" t="s">
        <v>1861</v>
      </c>
      <c r="AF956" s="46" t="s">
        <v>766</v>
      </c>
      <c r="AG956" s="46" t="s">
        <v>857</v>
      </c>
      <c r="AH956" s="46" t="s">
        <v>858</v>
      </c>
      <c r="AI956" s="165" t="str">
        <f t="shared" si="21"/>
        <v>Gu, Y., 2020</v>
      </c>
      <c r="AJ956" s="142"/>
      <c r="AK956" s="120"/>
    </row>
    <row r="957" spans="1:37" s="23" customFormat="1" x14ac:dyDescent="0.3">
      <c r="A957" s="46" t="s">
        <v>14</v>
      </c>
      <c r="B957" s="46">
        <v>2</v>
      </c>
      <c r="C957" s="46" t="s">
        <v>9</v>
      </c>
      <c r="D957" s="46">
        <v>869</v>
      </c>
      <c r="E957" s="46" t="s">
        <v>63</v>
      </c>
      <c r="F957" s="46" t="s">
        <v>860</v>
      </c>
      <c r="G957" s="46" t="s">
        <v>861</v>
      </c>
      <c r="H957" s="62" t="s">
        <v>9</v>
      </c>
      <c r="I957" s="62" t="s">
        <v>9</v>
      </c>
      <c r="J957" s="46" t="s">
        <v>10</v>
      </c>
      <c r="K957" s="46" t="s">
        <v>16</v>
      </c>
      <c r="L957" s="62" t="s">
        <v>9</v>
      </c>
      <c r="M957" s="62" t="s">
        <v>199</v>
      </c>
      <c r="N957" s="46" t="s">
        <v>9</v>
      </c>
      <c r="O957" s="46" t="s">
        <v>9</v>
      </c>
      <c r="P957" s="46" t="s">
        <v>9</v>
      </c>
      <c r="Q957" s="46" t="s">
        <v>1422</v>
      </c>
      <c r="R957" s="62">
        <v>1</v>
      </c>
      <c r="S957" s="46">
        <v>323</v>
      </c>
      <c r="T957" s="46" t="s">
        <v>17</v>
      </c>
      <c r="U957" s="136">
        <v>17.37</v>
      </c>
      <c r="V957" s="62" t="s">
        <v>9</v>
      </c>
      <c r="W957" s="62" t="s">
        <v>9</v>
      </c>
      <c r="X957" s="62" t="s">
        <v>9</v>
      </c>
      <c r="Y957" s="62" t="s">
        <v>9</v>
      </c>
      <c r="Z957" s="62" t="s">
        <v>9</v>
      </c>
      <c r="AA957" s="62" t="s">
        <v>9</v>
      </c>
      <c r="AB957" s="62" t="s">
        <v>9</v>
      </c>
      <c r="AC957" s="46" t="s">
        <v>859</v>
      </c>
      <c r="AD957" s="46">
        <v>2020</v>
      </c>
      <c r="AE957" s="46" t="s">
        <v>1861</v>
      </c>
      <c r="AF957" s="46" t="s">
        <v>766</v>
      </c>
      <c r="AG957" s="46" t="s">
        <v>857</v>
      </c>
      <c r="AH957" s="46" t="s">
        <v>858</v>
      </c>
      <c r="AI957" s="165" t="str">
        <f t="shared" si="21"/>
        <v>Gu, Y., 2020</v>
      </c>
      <c r="AJ957" s="142"/>
      <c r="AK957" s="120"/>
    </row>
    <row r="958" spans="1:37" s="23" customFormat="1" x14ac:dyDescent="0.3">
      <c r="A958" s="46" t="s">
        <v>14</v>
      </c>
      <c r="B958" s="46">
        <v>2</v>
      </c>
      <c r="C958" s="46" t="s">
        <v>9</v>
      </c>
      <c r="D958" s="46">
        <v>999</v>
      </c>
      <c r="E958" s="46" t="s">
        <v>63</v>
      </c>
      <c r="F958" s="46" t="s">
        <v>860</v>
      </c>
      <c r="G958" s="46" t="s">
        <v>862</v>
      </c>
      <c r="H958" s="62" t="s">
        <v>9</v>
      </c>
      <c r="I958" s="62" t="s">
        <v>9</v>
      </c>
      <c r="J958" s="46" t="s">
        <v>10</v>
      </c>
      <c r="K958" s="46" t="s">
        <v>16</v>
      </c>
      <c r="L958" s="62" t="s">
        <v>9</v>
      </c>
      <c r="M958" s="62" t="s">
        <v>199</v>
      </c>
      <c r="N958" s="46" t="s">
        <v>9</v>
      </c>
      <c r="O958" s="46" t="s">
        <v>9</v>
      </c>
      <c r="P958" s="46" t="s">
        <v>9</v>
      </c>
      <c r="Q958" s="46" t="s">
        <v>1422</v>
      </c>
      <c r="R958" s="62">
        <v>1</v>
      </c>
      <c r="S958" s="46">
        <v>323</v>
      </c>
      <c r="T958" s="46" t="s">
        <v>17</v>
      </c>
      <c r="U958" s="136">
        <v>17.399999999999999</v>
      </c>
      <c r="V958" s="62" t="s">
        <v>9</v>
      </c>
      <c r="W958" s="62" t="s">
        <v>9</v>
      </c>
      <c r="X958" s="62" t="s">
        <v>9</v>
      </c>
      <c r="Y958" s="62" t="s">
        <v>9</v>
      </c>
      <c r="Z958" s="62" t="s">
        <v>9</v>
      </c>
      <c r="AA958" s="62" t="s">
        <v>9</v>
      </c>
      <c r="AB958" s="62" t="s">
        <v>9</v>
      </c>
      <c r="AC958" s="46" t="s">
        <v>859</v>
      </c>
      <c r="AD958" s="46">
        <v>2020</v>
      </c>
      <c r="AE958" s="46" t="s">
        <v>1861</v>
      </c>
      <c r="AF958" s="46" t="s">
        <v>766</v>
      </c>
      <c r="AG958" s="46" t="s">
        <v>857</v>
      </c>
      <c r="AH958" s="46" t="s">
        <v>858</v>
      </c>
      <c r="AI958" s="165" t="str">
        <f t="shared" si="21"/>
        <v>Gu, Y., 2020</v>
      </c>
      <c r="AJ958" s="142"/>
      <c r="AK958" s="120"/>
    </row>
    <row r="959" spans="1:37" s="23" customFormat="1" x14ac:dyDescent="0.3">
      <c r="A959" s="46" t="s">
        <v>14</v>
      </c>
      <c r="B959" s="46">
        <v>2</v>
      </c>
      <c r="C959" s="46" t="s">
        <v>9</v>
      </c>
      <c r="D959" s="46">
        <v>1057</v>
      </c>
      <c r="E959" s="46" t="s">
        <v>63</v>
      </c>
      <c r="F959" s="46" t="s">
        <v>860</v>
      </c>
      <c r="G959" s="46" t="s">
        <v>863</v>
      </c>
      <c r="H959" s="62" t="s">
        <v>9</v>
      </c>
      <c r="I959" s="62" t="s">
        <v>9</v>
      </c>
      <c r="J959" s="46" t="s">
        <v>10</v>
      </c>
      <c r="K959" s="46" t="s">
        <v>16</v>
      </c>
      <c r="L959" s="62" t="s">
        <v>9</v>
      </c>
      <c r="M959" s="62" t="s">
        <v>199</v>
      </c>
      <c r="N959" s="46" t="s">
        <v>9</v>
      </c>
      <c r="O959" s="46" t="s">
        <v>9</v>
      </c>
      <c r="P959" s="46" t="s">
        <v>9</v>
      </c>
      <c r="Q959" s="46" t="s">
        <v>1422</v>
      </c>
      <c r="R959" s="62">
        <v>1</v>
      </c>
      <c r="S959" s="46">
        <v>323</v>
      </c>
      <c r="T959" s="46" t="s">
        <v>17</v>
      </c>
      <c r="U959" s="136">
        <v>23.6</v>
      </c>
      <c r="V959" s="62" t="s">
        <v>9</v>
      </c>
      <c r="W959" s="62" t="s">
        <v>9</v>
      </c>
      <c r="X959" s="62" t="s">
        <v>9</v>
      </c>
      <c r="Y959" s="62" t="s">
        <v>9</v>
      </c>
      <c r="Z959" s="62" t="s">
        <v>9</v>
      </c>
      <c r="AA959" s="62" t="s">
        <v>9</v>
      </c>
      <c r="AB959" s="62" t="s">
        <v>9</v>
      </c>
      <c r="AC959" s="46" t="s">
        <v>859</v>
      </c>
      <c r="AD959" s="46">
        <v>2020</v>
      </c>
      <c r="AE959" s="46" t="s">
        <v>1861</v>
      </c>
      <c r="AF959" s="46" t="s">
        <v>766</v>
      </c>
      <c r="AG959" s="46" t="s">
        <v>857</v>
      </c>
      <c r="AH959" s="46" t="s">
        <v>858</v>
      </c>
      <c r="AI959" s="165" t="str">
        <f t="shared" si="21"/>
        <v>Gu, Y., 2020</v>
      </c>
      <c r="AJ959" s="142"/>
      <c r="AK959" s="120"/>
    </row>
    <row r="960" spans="1:37" s="23" customFormat="1" x14ac:dyDescent="0.3">
      <c r="A960" s="46" t="s">
        <v>14</v>
      </c>
      <c r="B960" s="46">
        <v>2</v>
      </c>
      <c r="C960" s="46" t="s">
        <v>9</v>
      </c>
      <c r="D960" s="46">
        <v>1045</v>
      </c>
      <c r="E960" s="46" t="s">
        <v>63</v>
      </c>
      <c r="F960" s="46" t="s">
        <v>860</v>
      </c>
      <c r="G960" s="46" t="s">
        <v>864</v>
      </c>
      <c r="H960" s="62" t="s">
        <v>9</v>
      </c>
      <c r="I960" s="62" t="s">
        <v>9</v>
      </c>
      <c r="J960" s="46" t="s">
        <v>10</v>
      </c>
      <c r="K960" s="46" t="s">
        <v>16</v>
      </c>
      <c r="L960" s="62" t="s">
        <v>9</v>
      </c>
      <c r="M960" s="62" t="s">
        <v>199</v>
      </c>
      <c r="N960" s="46" t="s">
        <v>9</v>
      </c>
      <c r="O960" s="46" t="s">
        <v>9</v>
      </c>
      <c r="P960" s="46" t="s">
        <v>9</v>
      </c>
      <c r="Q960" s="46" t="s">
        <v>1422</v>
      </c>
      <c r="R960" s="62">
        <v>1</v>
      </c>
      <c r="S960" s="46">
        <v>323</v>
      </c>
      <c r="T960" s="46" t="s">
        <v>17</v>
      </c>
      <c r="U960" s="136">
        <v>22.65</v>
      </c>
      <c r="V960" s="62" t="s">
        <v>9</v>
      </c>
      <c r="W960" s="62" t="s">
        <v>9</v>
      </c>
      <c r="X960" s="62" t="s">
        <v>9</v>
      </c>
      <c r="Y960" s="62" t="s">
        <v>9</v>
      </c>
      <c r="Z960" s="62" t="s">
        <v>9</v>
      </c>
      <c r="AA960" s="62" t="s">
        <v>9</v>
      </c>
      <c r="AB960" s="62" t="s">
        <v>9</v>
      </c>
      <c r="AC960" s="46" t="s">
        <v>859</v>
      </c>
      <c r="AD960" s="46">
        <v>2020</v>
      </c>
      <c r="AE960" s="46" t="s">
        <v>1861</v>
      </c>
      <c r="AF960" s="46" t="s">
        <v>766</v>
      </c>
      <c r="AG960" s="46" t="s">
        <v>857</v>
      </c>
      <c r="AH960" s="46" t="s">
        <v>858</v>
      </c>
      <c r="AI960" s="165" t="str">
        <f t="shared" si="21"/>
        <v>Gu, Y., 2020</v>
      </c>
      <c r="AJ960" s="142"/>
      <c r="AK960" s="120"/>
    </row>
    <row r="961" spans="1:37" s="23" customFormat="1" x14ac:dyDescent="0.3">
      <c r="A961" s="46" t="s">
        <v>14</v>
      </c>
      <c r="B961" s="46">
        <v>2</v>
      </c>
      <c r="C961" s="46" t="s">
        <v>9</v>
      </c>
      <c r="D961" s="46">
        <v>1043</v>
      </c>
      <c r="E961" s="46" t="s">
        <v>63</v>
      </c>
      <c r="F961" s="46" t="s">
        <v>860</v>
      </c>
      <c r="G961" s="46" t="s">
        <v>865</v>
      </c>
      <c r="H961" s="62" t="s">
        <v>9</v>
      </c>
      <c r="I961" s="62" t="s">
        <v>9</v>
      </c>
      <c r="J961" s="46" t="s">
        <v>10</v>
      </c>
      <c r="K961" s="46" t="s">
        <v>16</v>
      </c>
      <c r="L961" s="62" t="s">
        <v>9</v>
      </c>
      <c r="M961" s="62" t="s">
        <v>199</v>
      </c>
      <c r="N961" s="46" t="s">
        <v>9</v>
      </c>
      <c r="O961" s="46" t="s">
        <v>9</v>
      </c>
      <c r="P961" s="46" t="s">
        <v>9</v>
      </c>
      <c r="Q961" s="46" t="s">
        <v>1422</v>
      </c>
      <c r="R961" s="62">
        <v>1</v>
      </c>
      <c r="S961" s="46">
        <v>323</v>
      </c>
      <c r="T961" s="46" t="s">
        <v>17</v>
      </c>
      <c r="U961" s="136">
        <v>18.760000000000002</v>
      </c>
      <c r="V961" s="62" t="s">
        <v>9</v>
      </c>
      <c r="W961" s="62" t="s">
        <v>9</v>
      </c>
      <c r="X961" s="62" t="s">
        <v>9</v>
      </c>
      <c r="Y961" s="62" t="s">
        <v>9</v>
      </c>
      <c r="Z961" s="62" t="s">
        <v>9</v>
      </c>
      <c r="AA961" s="62" t="s">
        <v>9</v>
      </c>
      <c r="AB961" s="62" t="s">
        <v>9</v>
      </c>
      <c r="AC961" s="46" t="s">
        <v>859</v>
      </c>
      <c r="AD961" s="46">
        <v>2020</v>
      </c>
      <c r="AE961" s="46" t="s">
        <v>1861</v>
      </c>
      <c r="AF961" s="46" t="s">
        <v>766</v>
      </c>
      <c r="AG961" s="46" t="s">
        <v>857</v>
      </c>
      <c r="AH961" s="46" t="s">
        <v>858</v>
      </c>
      <c r="AI961" s="165" t="str">
        <f t="shared" si="21"/>
        <v>Gu, Y., 2020</v>
      </c>
      <c r="AJ961" s="142"/>
      <c r="AK961" s="120"/>
    </row>
    <row r="962" spans="1:37" s="23" customFormat="1" x14ac:dyDescent="0.3">
      <c r="A962" s="46" t="s">
        <v>14</v>
      </c>
      <c r="B962" s="46">
        <v>2</v>
      </c>
      <c r="C962" s="46" t="s">
        <v>9</v>
      </c>
      <c r="D962" s="46">
        <v>1044</v>
      </c>
      <c r="E962" s="46" t="s">
        <v>63</v>
      </c>
      <c r="F962" s="46" t="s">
        <v>860</v>
      </c>
      <c r="G962" s="46" t="s">
        <v>866</v>
      </c>
      <c r="H962" s="62" t="s">
        <v>9</v>
      </c>
      <c r="I962" s="62" t="s">
        <v>9</v>
      </c>
      <c r="J962" s="46" t="s">
        <v>10</v>
      </c>
      <c r="K962" s="46" t="s">
        <v>16</v>
      </c>
      <c r="L962" s="62" t="s">
        <v>9</v>
      </c>
      <c r="M962" s="62" t="s">
        <v>199</v>
      </c>
      <c r="N962" s="46" t="s">
        <v>9</v>
      </c>
      <c r="O962" s="46" t="s">
        <v>9</v>
      </c>
      <c r="P962" s="46" t="s">
        <v>9</v>
      </c>
      <c r="Q962" s="46" t="s">
        <v>1422</v>
      </c>
      <c r="R962" s="62">
        <v>1</v>
      </c>
      <c r="S962" s="46">
        <v>323</v>
      </c>
      <c r="T962" s="46" t="s">
        <v>17</v>
      </c>
      <c r="U962" s="136">
        <v>17.97</v>
      </c>
      <c r="V962" s="62" t="s">
        <v>9</v>
      </c>
      <c r="W962" s="62" t="s">
        <v>9</v>
      </c>
      <c r="X962" s="62" t="s">
        <v>9</v>
      </c>
      <c r="Y962" s="62" t="s">
        <v>9</v>
      </c>
      <c r="Z962" s="62" t="s">
        <v>9</v>
      </c>
      <c r="AA962" s="62" t="s">
        <v>9</v>
      </c>
      <c r="AB962" s="62" t="s">
        <v>9</v>
      </c>
      <c r="AC962" s="46" t="s">
        <v>859</v>
      </c>
      <c r="AD962" s="46">
        <v>2020</v>
      </c>
      <c r="AE962" s="46" t="s">
        <v>1861</v>
      </c>
      <c r="AF962" s="46" t="s">
        <v>766</v>
      </c>
      <c r="AG962" s="46" t="s">
        <v>857</v>
      </c>
      <c r="AH962" s="46" t="s">
        <v>858</v>
      </c>
      <c r="AI962" s="165" t="str">
        <f t="shared" ref="AI962:AI1025" si="23">AE962&amp;", "&amp;AD962</f>
        <v>Gu, Y., 2020</v>
      </c>
      <c r="AJ962" s="142"/>
      <c r="AK962" s="120"/>
    </row>
    <row r="963" spans="1:37" s="23" customFormat="1" x14ac:dyDescent="0.3">
      <c r="A963" s="46" t="s">
        <v>14</v>
      </c>
      <c r="B963" s="46">
        <v>2</v>
      </c>
      <c r="C963" s="46" t="s">
        <v>9</v>
      </c>
      <c r="D963" s="46">
        <v>1009</v>
      </c>
      <c r="E963" s="46" t="s">
        <v>63</v>
      </c>
      <c r="F963" s="46" t="s">
        <v>860</v>
      </c>
      <c r="G963" s="46" t="s">
        <v>868</v>
      </c>
      <c r="H963" s="62" t="s">
        <v>9</v>
      </c>
      <c r="I963" s="62" t="s">
        <v>9</v>
      </c>
      <c r="J963" s="46" t="s">
        <v>10</v>
      </c>
      <c r="K963" s="46" t="s">
        <v>16</v>
      </c>
      <c r="L963" s="62" t="s">
        <v>9</v>
      </c>
      <c r="M963" s="62" t="s">
        <v>199</v>
      </c>
      <c r="N963" s="46" t="s">
        <v>9</v>
      </c>
      <c r="O963" s="46" t="s">
        <v>9</v>
      </c>
      <c r="P963" s="46" t="s">
        <v>9</v>
      </c>
      <c r="Q963" s="46" t="s">
        <v>1422</v>
      </c>
      <c r="R963" s="62">
        <v>1</v>
      </c>
      <c r="S963" s="46">
        <v>323</v>
      </c>
      <c r="T963" s="46" t="s">
        <v>17</v>
      </c>
      <c r="U963" s="136">
        <v>17.510000000000002</v>
      </c>
      <c r="V963" s="62" t="s">
        <v>9</v>
      </c>
      <c r="W963" s="62" t="s">
        <v>9</v>
      </c>
      <c r="X963" s="62" t="s">
        <v>9</v>
      </c>
      <c r="Y963" s="62" t="s">
        <v>9</v>
      </c>
      <c r="Z963" s="62" t="s">
        <v>9</v>
      </c>
      <c r="AA963" s="62" t="s">
        <v>9</v>
      </c>
      <c r="AB963" s="62" t="s">
        <v>9</v>
      </c>
      <c r="AC963" s="46" t="s">
        <v>859</v>
      </c>
      <c r="AD963" s="46">
        <v>2020</v>
      </c>
      <c r="AE963" s="46" t="s">
        <v>1861</v>
      </c>
      <c r="AF963" s="46" t="s">
        <v>766</v>
      </c>
      <c r="AG963" s="46" t="s">
        <v>857</v>
      </c>
      <c r="AH963" s="46" t="s">
        <v>858</v>
      </c>
      <c r="AI963" s="165" t="str">
        <f t="shared" si="23"/>
        <v>Gu, Y., 2020</v>
      </c>
      <c r="AJ963" s="142"/>
      <c r="AK963" s="120"/>
    </row>
    <row r="964" spans="1:37" s="23" customFormat="1" x14ac:dyDescent="0.3">
      <c r="A964" s="46" t="s">
        <v>14</v>
      </c>
      <c r="B964" s="46">
        <v>2</v>
      </c>
      <c r="C964" s="46" t="s">
        <v>9</v>
      </c>
      <c r="D964" s="46">
        <v>846</v>
      </c>
      <c r="E964" s="46" t="s">
        <v>63</v>
      </c>
      <c r="F964" s="46" t="s">
        <v>860</v>
      </c>
      <c r="G964" s="46" t="s">
        <v>867</v>
      </c>
      <c r="H964" s="62" t="s">
        <v>9</v>
      </c>
      <c r="I964" s="62" t="s">
        <v>9</v>
      </c>
      <c r="J964" s="46" t="s">
        <v>10</v>
      </c>
      <c r="K964" s="46" t="s">
        <v>16</v>
      </c>
      <c r="L964" s="62" t="s">
        <v>9</v>
      </c>
      <c r="M964" s="62" t="s">
        <v>199</v>
      </c>
      <c r="N964" s="46" t="s">
        <v>9</v>
      </c>
      <c r="O964" s="46" t="s">
        <v>9</v>
      </c>
      <c r="P964" s="46" t="s">
        <v>9</v>
      </c>
      <c r="Q964" s="46" t="s">
        <v>1422</v>
      </c>
      <c r="R964" s="62">
        <v>1</v>
      </c>
      <c r="S964" s="46">
        <v>323</v>
      </c>
      <c r="T964" s="46" t="s">
        <v>17</v>
      </c>
      <c r="U964" s="136">
        <v>17.170000000000002</v>
      </c>
      <c r="V964" s="62" t="s">
        <v>9</v>
      </c>
      <c r="W964" s="62" t="s">
        <v>9</v>
      </c>
      <c r="X964" s="62" t="s">
        <v>9</v>
      </c>
      <c r="Y964" s="62" t="s">
        <v>9</v>
      </c>
      <c r="Z964" s="62" t="s">
        <v>9</v>
      </c>
      <c r="AA964" s="62" t="s">
        <v>9</v>
      </c>
      <c r="AB964" s="62" t="s">
        <v>9</v>
      </c>
      <c r="AC964" s="46" t="s">
        <v>859</v>
      </c>
      <c r="AD964" s="46">
        <v>2020</v>
      </c>
      <c r="AE964" s="46" t="s">
        <v>1861</v>
      </c>
      <c r="AF964" s="46" t="s">
        <v>766</v>
      </c>
      <c r="AG964" s="46" t="s">
        <v>857</v>
      </c>
      <c r="AH964" s="46" t="s">
        <v>858</v>
      </c>
      <c r="AI964" s="165" t="str">
        <f t="shared" si="23"/>
        <v>Gu, Y., 2020</v>
      </c>
      <c r="AJ964" s="142"/>
      <c r="AK964" s="120"/>
    </row>
    <row r="965" spans="1:37" s="8" customFormat="1" x14ac:dyDescent="0.3">
      <c r="A965" s="46" t="s">
        <v>6</v>
      </c>
      <c r="B965" s="46">
        <v>1</v>
      </c>
      <c r="C965" s="46">
        <v>0.86</v>
      </c>
      <c r="D965" s="46">
        <v>147.35</v>
      </c>
      <c r="E965" s="118" t="s">
        <v>1414</v>
      </c>
      <c r="F965" s="46" t="s">
        <v>755</v>
      </c>
      <c r="G965" s="46" t="s">
        <v>9</v>
      </c>
      <c r="H965" s="46" t="s">
        <v>9</v>
      </c>
      <c r="I965" s="46" t="s">
        <v>9</v>
      </c>
      <c r="J965" s="46" t="s">
        <v>24</v>
      </c>
      <c r="K965" s="46" t="s">
        <v>56</v>
      </c>
      <c r="L965" s="46" t="s">
        <v>9</v>
      </c>
      <c r="M965" s="46" t="s">
        <v>199</v>
      </c>
      <c r="N965" s="132">
        <v>7.5</v>
      </c>
      <c r="O965" s="46">
        <v>2</v>
      </c>
      <c r="P965" s="46">
        <v>823</v>
      </c>
      <c r="Q965" s="46" t="s">
        <v>1422</v>
      </c>
      <c r="R965" s="46">
        <v>0.5</v>
      </c>
      <c r="S965" s="46">
        <v>573</v>
      </c>
      <c r="T965" s="46" t="s">
        <v>17</v>
      </c>
      <c r="U965" s="136">
        <v>8.5299999999999994</v>
      </c>
      <c r="V965" s="62" t="s">
        <v>9</v>
      </c>
      <c r="W965" s="46" t="s">
        <v>9</v>
      </c>
      <c r="X965" s="62" t="s">
        <v>9</v>
      </c>
      <c r="Y965" s="62" t="s">
        <v>9</v>
      </c>
      <c r="Z965" s="62" t="s">
        <v>9</v>
      </c>
      <c r="AA965" s="46" t="s">
        <v>9</v>
      </c>
      <c r="AB965" s="46" t="s">
        <v>9</v>
      </c>
      <c r="AC965" s="46" t="s">
        <v>1401</v>
      </c>
      <c r="AD965" s="46">
        <v>2020</v>
      </c>
      <c r="AE965" s="46" t="s">
        <v>1862</v>
      </c>
      <c r="AF965" s="46" t="s">
        <v>11</v>
      </c>
      <c r="AG965" s="120" t="s">
        <v>872</v>
      </c>
      <c r="AH965" s="46" t="s">
        <v>649</v>
      </c>
      <c r="AI965" s="165" t="str">
        <f t="shared" si="23"/>
        <v>Xiang, N., 2020</v>
      </c>
      <c r="AJ965" s="137"/>
      <c r="AK965" s="120" t="s">
        <v>873</v>
      </c>
    </row>
    <row r="966" spans="1:37" s="8" customFormat="1" x14ac:dyDescent="0.3">
      <c r="A966" s="46" t="s">
        <v>6</v>
      </c>
      <c r="B966" s="46">
        <v>1</v>
      </c>
      <c r="C966" s="46">
        <v>0.78</v>
      </c>
      <c r="D966" s="46">
        <v>188.82</v>
      </c>
      <c r="E966" s="118" t="s">
        <v>1414</v>
      </c>
      <c r="F966" s="46" t="s">
        <v>277</v>
      </c>
      <c r="G966" s="46" t="s">
        <v>9</v>
      </c>
      <c r="H966" s="46" t="s">
        <v>9</v>
      </c>
      <c r="I966" s="46" t="s">
        <v>9</v>
      </c>
      <c r="J966" s="46" t="s">
        <v>24</v>
      </c>
      <c r="K966" s="46" t="s">
        <v>56</v>
      </c>
      <c r="L966" s="46" t="s">
        <v>9</v>
      </c>
      <c r="M966" s="46" t="s">
        <v>199</v>
      </c>
      <c r="N966" s="132">
        <v>7.5</v>
      </c>
      <c r="O966" s="46">
        <v>2</v>
      </c>
      <c r="P966" s="46">
        <v>823</v>
      </c>
      <c r="Q966" s="46" t="s">
        <v>1422</v>
      </c>
      <c r="R966" s="46">
        <v>0.5</v>
      </c>
      <c r="S966" s="46">
        <v>573</v>
      </c>
      <c r="T966" s="46" t="s">
        <v>17</v>
      </c>
      <c r="U966" s="136">
        <v>22.22</v>
      </c>
      <c r="V966" s="62" t="s">
        <v>9</v>
      </c>
      <c r="W966" s="46" t="s">
        <v>9</v>
      </c>
      <c r="X966" s="62" t="s">
        <v>9</v>
      </c>
      <c r="Y966" s="62" t="s">
        <v>9</v>
      </c>
      <c r="Z966" s="62" t="s">
        <v>9</v>
      </c>
      <c r="AA966" s="46" t="s">
        <v>9</v>
      </c>
      <c r="AB966" s="46" t="s">
        <v>9</v>
      </c>
      <c r="AC966" s="46" t="s">
        <v>1401</v>
      </c>
      <c r="AD966" s="46">
        <v>2020</v>
      </c>
      <c r="AE966" s="46" t="s">
        <v>1862</v>
      </c>
      <c r="AF966" s="46" t="s">
        <v>11</v>
      </c>
      <c r="AG966" s="120" t="s">
        <v>872</v>
      </c>
      <c r="AH966" s="46" t="s">
        <v>649</v>
      </c>
      <c r="AI966" s="165" t="str">
        <f t="shared" si="23"/>
        <v>Xiang, N., 2020</v>
      </c>
      <c r="AJ966" s="137"/>
      <c r="AK966" s="120" t="s">
        <v>873</v>
      </c>
    </row>
    <row r="967" spans="1:37" s="8" customFormat="1" x14ac:dyDescent="0.3">
      <c r="A967" s="118" t="s">
        <v>1954</v>
      </c>
      <c r="B967" s="46">
        <v>5</v>
      </c>
      <c r="C967" s="46">
        <v>4.9000000000000004</v>
      </c>
      <c r="D967" s="46">
        <v>135</v>
      </c>
      <c r="E967" s="46" t="s">
        <v>22</v>
      </c>
      <c r="F967" s="46" t="s">
        <v>277</v>
      </c>
      <c r="G967" s="46" t="s">
        <v>9</v>
      </c>
      <c r="H967" s="46" t="s">
        <v>9</v>
      </c>
      <c r="I967" s="46" t="s">
        <v>9</v>
      </c>
      <c r="J967" s="46" t="s">
        <v>10</v>
      </c>
      <c r="K967" s="46" t="s">
        <v>16</v>
      </c>
      <c r="L967" s="143">
        <v>7</v>
      </c>
      <c r="M967" s="62" t="s">
        <v>89</v>
      </c>
      <c r="N967" s="132">
        <v>8.5</v>
      </c>
      <c r="O967" s="46" t="s">
        <v>9</v>
      </c>
      <c r="P967" s="46" t="s">
        <v>9</v>
      </c>
      <c r="Q967" s="46" t="s">
        <v>1427</v>
      </c>
      <c r="R967" s="46">
        <v>2</v>
      </c>
      <c r="S967" s="46">
        <v>273</v>
      </c>
      <c r="T967" s="46" t="s">
        <v>17</v>
      </c>
      <c r="U967" s="136">
        <v>26</v>
      </c>
      <c r="V967" s="62" t="s">
        <v>9</v>
      </c>
      <c r="W967" s="46" t="s">
        <v>9</v>
      </c>
      <c r="X967" s="62" t="s">
        <v>9</v>
      </c>
      <c r="Y967" s="62" t="s">
        <v>9</v>
      </c>
      <c r="Z967" s="62" t="s">
        <v>9</v>
      </c>
      <c r="AA967" s="46">
        <v>29</v>
      </c>
      <c r="AB967" s="46" t="s">
        <v>9</v>
      </c>
      <c r="AC967" s="62" t="s">
        <v>1350</v>
      </c>
      <c r="AD967" s="46">
        <v>2020</v>
      </c>
      <c r="AE967" s="46" t="s">
        <v>1863</v>
      </c>
      <c r="AF967" s="46" t="s">
        <v>1864</v>
      </c>
      <c r="AG967" s="46" t="s">
        <v>914</v>
      </c>
      <c r="AH967" s="46" t="s">
        <v>595</v>
      </c>
      <c r="AI967" s="165" t="str">
        <f t="shared" si="23"/>
        <v>Byun, M.Y., 2020</v>
      </c>
      <c r="AJ967" s="120" t="s">
        <v>1958</v>
      </c>
      <c r="AK967" s="120" t="s">
        <v>827</v>
      </c>
    </row>
    <row r="968" spans="1:37" s="8" customFormat="1" x14ac:dyDescent="0.3">
      <c r="A968" s="118" t="s">
        <v>1954</v>
      </c>
      <c r="B968" s="46">
        <v>5</v>
      </c>
      <c r="C968" s="46">
        <v>4.8</v>
      </c>
      <c r="D968" s="46">
        <v>170</v>
      </c>
      <c r="E968" s="46" t="s">
        <v>7</v>
      </c>
      <c r="F968" s="46" t="s">
        <v>915</v>
      </c>
      <c r="G968" s="46" t="s">
        <v>9</v>
      </c>
      <c r="H968" s="46" t="s">
        <v>9</v>
      </c>
      <c r="I968" s="46" t="s">
        <v>9</v>
      </c>
      <c r="J968" s="46" t="s">
        <v>10</v>
      </c>
      <c r="K968" s="46" t="s">
        <v>16</v>
      </c>
      <c r="L968" s="143">
        <v>7</v>
      </c>
      <c r="M968" s="62" t="s">
        <v>89</v>
      </c>
      <c r="N968" s="132">
        <v>3</v>
      </c>
      <c r="O968" s="46" t="s">
        <v>9</v>
      </c>
      <c r="P968" s="46" t="s">
        <v>9</v>
      </c>
      <c r="Q968" s="46" t="s">
        <v>1427</v>
      </c>
      <c r="R968" s="46">
        <v>2</v>
      </c>
      <c r="S968" s="46">
        <v>273</v>
      </c>
      <c r="T968" s="46" t="s">
        <v>17</v>
      </c>
      <c r="U968" s="136">
        <v>5</v>
      </c>
      <c r="V968" s="62" t="s">
        <v>9</v>
      </c>
      <c r="W968" s="46" t="s">
        <v>9</v>
      </c>
      <c r="X968" s="62" t="s">
        <v>9</v>
      </c>
      <c r="Y968" s="62" t="s">
        <v>9</v>
      </c>
      <c r="Z968" s="62" t="s">
        <v>9</v>
      </c>
      <c r="AA968" s="46">
        <v>92</v>
      </c>
      <c r="AB968" s="46" t="s">
        <v>9</v>
      </c>
      <c r="AC968" s="62" t="s">
        <v>1350</v>
      </c>
      <c r="AD968" s="46">
        <v>2020</v>
      </c>
      <c r="AE968" s="46" t="s">
        <v>1863</v>
      </c>
      <c r="AF968" s="46" t="s">
        <v>1864</v>
      </c>
      <c r="AG968" s="46" t="s">
        <v>914</v>
      </c>
      <c r="AH968" s="46" t="s">
        <v>595</v>
      </c>
      <c r="AI968" s="165" t="str">
        <f t="shared" si="23"/>
        <v>Byun, M.Y., 2020</v>
      </c>
      <c r="AJ968" s="120" t="s">
        <v>1958</v>
      </c>
      <c r="AK968" s="120" t="s">
        <v>815</v>
      </c>
    </row>
    <row r="969" spans="1:37" s="8" customFormat="1" x14ac:dyDescent="0.3">
      <c r="A969" s="118" t="s">
        <v>1954</v>
      </c>
      <c r="B969" s="46">
        <v>5</v>
      </c>
      <c r="C969" s="46">
        <v>4.9000000000000004</v>
      </c>
      <c r="D969" s="46">
        <v>69</v>
      </c>
      <c r="E969" s="46" t="s">
        <v>86</v>
      </c>
      <c r="F969" s="46" t="s">
        <v>672</v>
      </c>
      <c r="G969" s="46" t="s">
        <v>9</v>
      </c>
      <c r="H969" s="46" t="s">
        <v>9</v>
      </c>
      <c r="I969" s="46" t="s">
        <v>9</v>
      </c>
      <c r="J969" s="46" t="s">
        <v>10</v>
      </c>
      <c r="K969" s="46" t="s">
        <v>16</v>
      </c>
      <c r="L969" s="143">
        <v>7</v>
      </c>
      <c r="M969" s="62" t="s">
        <v>89</v>
      </c>
      <c r="N969" s="132">
        <v>6</v>
      </c>
      <c r="O969" s="46" t="s">
        <v>9</v>
      </c>
      <c r="P969" s="46" t="s">
        <v>9</v>
      </c>
      <c r="Q969" s="46" t="s">
        <v>1427</v>
      </c>
      <c r="R969" s="46">
        <v>2</v>
      </c>
      <c r="S969" s="46">
        <v>273</v>
      </c>
      <c r="T969" s="46" t="s">
        <v>17</v>
      </c>
      <c r="U969" s="136">
        <v>32</v>
      </c>
      <c r="V969" s="62" t="s">
        <v>9</v>
      </c>
      <c r="W969" s="46" t="s">
        <v>9</v>
      </c>
      <c r="X969" s="62" t="s">
        <v>9</v>
      </c>
      <c r="Y969" s="62" t="s">
        <v>9</v>
      </c>
      <c r="Z969" s="62" t="s">
        <v>9</v>
      </c>
      <c r="AA969" s="46">
        <v>27</v>
      </c>
      <c r="AB969" s="46" t="s">
        <v>9</v>
      </c>
      <c r="AC969" s="62" t="s">
        <v>1350</v>
      </c>
      <c r="AD969" s="46">
        <v>2020</v>
      </c>
      <c r="AE969" s="46" t="s">
        <v>1863</v>
      </c>
      <c r="AF969" s="46" t="s">
        <v>1864</v>
      </c>
      <c r="AG969" s="46" t="s">
        <v>914</v>
      </c>
      <c r="AH969" s="46" t="s">
        <v>595</v>
      </c>
      <c r="AI969" s="165" t="str">
        <f t="shared" si="23"/>
        <v>Byun, M.Y., 2020</v>
      </c>
      <c r="AJ969" s="120" t="s">
        <v>1958</v>
      </c>
      <c r="AK969" s="120" t="s">
        <v>838</v>
      </c>
    </row>
    <row r="970" spans="1:37" s="8" customFormat="1" x14ac:dyDescent="0.3">
      <c r="A970" s="118" t="s">
        <v>1954</v>
      </c>
      <c r="B970" s="46">
        <v>5</v>
      </c>
      <c r="C970" s="46">
        <v>5</v>
      </c>
      <c r="D970" s="46">
        <v>35</v>
      </c>
      <c r="E970" s="46" t="s">
        <v>15</v>
      </c>
      <c r="F970" s="46" t="s">
        <v>632</v>
      </c>
      <c r="G970" s="46" t="s">
        <v>9</v>
      </c>
      <c r="H970" s="46" t="s">
        <v>9</v>
      </c>
      <c r="I970" s="46" t="s">
        <v>9</v>
      </c>
      <c r="J970" s="46" t="s">
        <v>10</v>
      </c>
      <c r="K970" s="46" t="s">
        <v>16</v>
      </c>
      <c r="L970" s="143">
        <v>7</v>
      </c>
      <c r="M970" s="62" t="s">
        <v>89</v>
      </c>
      <c r="N970" s="132">
        <v>6.1</v>
      </c>
      <c r="O970" s="46" t="s">
        <v>9</v>
      </c>
      <c r="P970" s="46" t="s">
        <v>9</v>
      </c>
      <c r="Q970" s="46" t="s">
        <v>1427</v>
      </c>
      <c r="R970" s="46">
        <v>2</v>
      </c>
      <c r="S970" s="46">
        <v>273</v>
      </c>
      <c r="T970" s="46" t="s">
        <v>17</v>
      </c>
      <c r="U970" s="136">
        <v>8</v>
      </c>
      <c r="V970" s="62" t="s">
        <v>9</v>
      </c>
      <c r="W970" s="46" t="s">
        <v>9</v>
      </c>
      <c r="X970" s="62" t="s">
        <v>9</v>
      </c>
      <c r="Y970" s="62" t="s">
        <v>9</v>
      </c>
      <c r="Z970" s="62" t="s">
        <v>9</v>
      </c>
      <c r="AA970" s="46">
        <v>52</v>
      </c>
      <c r="AB970" s="46" t="s">
        <v>9</v>
      </c>
      <c r="AC970" s="62" t="s">
        <v>1350</v>
      </c>
      <c r="AD970" s="46">
        <v>2020</v>
      </c>
      <c r="AE970" s="46" t="s">
        <v>1863</v>
      </c>
      <c r="AF970" s="46" t="s">
        <v>1864</v>
      </c>
      <c r="AG970" s="46" t="s">
        <v>914</v>
      </c>
      <c r="AH970" s="46" t="s">
        <v>595</v>
      </c>
      <c r="AI970" s="165" t="str">
        <f t="shared" si="23"/>
        <v>Byun, M.Y., 2020</v>
      </c>
      <c r="AJ970" s="120" t="s">
        <v>1958</v>
      </c>
      <c r="AK970" s="120" t="s">
        <v>817</v>
      </c>
    </row>
    <row r="971" spans="1:37" s="8" customFormat="1" x14ac:dyDescent="0.3">
      <c r="A971" s="118" t="s">
        <v>1954</v>
      </c>
      <c r="B971" s="46">
        <v>5</v>
      </c>
      <c r="C971" s="46">
        <v>4.9000000000000004</v>
      </c>
      <c r="D971" s="46">
        <v>51</v>
      </c>
      <c r="E971" s="46" t="s">
        <v>37</v>
      </c>
      <c r="F971" s="46" t="s">
        <v>399</v>
      </c>
      <c r="G971" s="46" t="s">
        <v>9</v>
      </c>
      <c r="H971" s="46" t="s">
        <v>9</v>
      </c>
      <c r="I971" s="46" t="s">
        <v>9</v>
      </c>
      <c r="J971" s="46" t="s">
        <v>10</v>
      </c>
      <c r="K971" s="46" t="s">
        <v>16</v>
      </c>
      <c r="L971" s="143">
        <v>7</v>
      </c>
      <c r="M971" s="62" t="s">
        <v>89</v>
      </c>
      <c r="N971" s="132">
        <v>6</v>
      </c>
      <c r="O971" s="46" t="s">
        <v>9</v>
      </c>
      <c r="P971" s="46" t="s">
        <v>9</v>
      </c>
      <c r="Q971" s="46" t="s">
        <v>1427</v>
      </c>
      <c r="R971" s="46">
        <v>2</v>
      </c>
      <c r="S971" s="46">
        <v>273</v>
      </c>
      <c r="T971" s="46" t="s">
        <v>17</v>
      </c>
      <c r="U971" s="136">
        <v>10</v>
      </c>
      <c r="V971" s="62" t="s">
        <v>9</v>
      </c>
      <c r="W971" s="46" t="s">
        <v>9</v>
      </c>
      <c r="X971" s="62" t="s">
        <v>9</v>
      </c>
      <c r="Y971" s="62" t="s">
        <v>9</v>
      </c>
      <c r="Z971" s="62" t="s">
        <v>9</v>
      </c>
      <c r="AA971" s="46">
        <v>43</v>
      </c>
      <c r="AB971" s="46" t="s">
        <v>9</v>
      </c>
      <c r="AC971" s="62" t="s">
        <v>1350</v>
      </c>
      <c r="AD971" s="46">
        <v>2020</v>
      </c>
      <c r="AE971" s="46" t="s">
        <v>1863</v>
      </c>
      <c r="AF971" s="46" t="s">
        <v>1864</v>
      </c>
      <c r="AG971" s="46" t="s">
        <v>914</v>
      </c>
      <c r="AH971" s="46" t="s">
        <v>595</v>
      </c>
      <c r="AI971" s="165" t="str">
        <f t="shared" si="23"/>
        <v>Byun, M.Y., 2020</v>
      </c>
      <c r="AJ971" s="120" t="s">
        <v>1958</v>
      </c>
      <c r="AK971" s="120" t="s">
        <v>916</v>
      </c>
    </row>
    <row r="972" spans="1:37" s="8" customFormat="1" x14ac:dyDescent="0.3">
      <c r="A972" s="46" t="s">
        <v>14</v>
      </c>
      <c r="B972" s="46" t="s">
        <v>9</v>
      </c>
      <c r="C972" s="46">
        <v>0.8</v>
      </c>
      <c r="D972" s="46" t="s">
        <v>9</v>
      </c>
      <c r="E972" s="46" t="s">
        <v>86</v>
      </c>
      <c r="F972" s="46" t="s">
        <v>918</v>
      </c>
      <c r="G972" s="46" t="s">
        <v>9</v>
      </c>
      <c r="H972" s="46">
        <f>550+273</f>
        <v>823</v>
      </c>
      <c r="I972" s="46">
        <v>2</v>
      </c>
      <c r="J972" s="46" t="s">
        <v>24</v>
      </c>
      <c r="K972" s="46" t="s">
        <v>56</v>
      </c>
      <c r="L972" s="46" t="s">
        <v>9</v>
      </c>
      <c r="M972" s="46" t="s">
        <v>199</v>
      </c>
      <c r="N972" s="132">
        <v>6</v>
      </c>
      <c r="O972" s="46">
        <v>2</v>
      </c>
      <c r="P972" s="46">
        <v>823</v>
      </c>
      <c r="Q972" s="46" t="s">
        <v>1422</v>
      </c>
      <c r="R972" s="46">
        <v>1</v>
      </c>
      <c r="S972" s="46">
        <v>573</v>
      </c>
      <c r="T972" s="46" t="s">
        <v>17</v>
      </c>
      <c r="U972" s="136">
        <v>23.9</v>
      </c>
      <c r="V972" s="62" t="s">
        <v>9</v>
      </c>
      <c r="W972" s="46" t="s">
        <v>9</v>
      </c>
      <c r="X972" s="62" t="s">
        <v>9</v>
      </c>
      <c r="Y972" s="62" t="s">
        <v>9</v>
      </c>
      <c r="Z972" s="62" t="s">
        <v>9</v>
      </c>
      <c r="AA972" s="62" t="s">
        <v>9</v>
      </c>
      <c r="AB972" s="46" t="s">
        <v>9</v>
      </c>
      <c r="AC972" s="46" t="s">
        <v>1365</v>
      </c>
      <c r="AD972" s="46">
        <v>2020</v>
      </c>
      <c r="AE972" s="46" t="s">
        <v>1865</v>
      </c>
      <c r="AF972" s="46" t="s">
        <v>11</v>
      </c>
      <c r="AG972" s="46" t="s">
        <v>917</v>
      </c>
      <c r="AH972" s="46" t="s">
        <v>363</v>
      </c>
      <c r="AI972" s="165" t="str">
        <f t="shared" si="23"/>
        <v>Ding, Y., 2020</v>
      </c>
      <c r="AJ972" s="137"/>
      <c r="AK972" s="120" t="s">
        <v>838</v>
      </c>
    </row>
    <row r="973" spans="1:37" s="8" customFormat="1" x14ac:dyDescent="0.3">
      <c r="A973" s="46" t="s">
        <v>14</v>
      </c>
      <c r="B973" s="46" t="s">
        <v>9</v>
      </c>
      <c r="C973" s="46">
        <v>0.8</v>
      </c>
      <c r="D973" s="46" t="s">
        <v>9</v>
      </c>
      <c r="E973" s="46" t="s">
        <v>582</v>
      </c>
      <c r="F973" s="46" t="s">
        <v>1927</v>
      </c>
      <c r="G973" s="46" t="s">
        <v>9</v>
      </c>
      <c r="H973" s="46">
        <f>550+273</f>
        <v>823</v>
      </c>
      <c r="I973" s="46">
        <v>2</v>
      </c>
      <c r="J973" s="46" t="s">
        <v>24</v>
      </c>
      <c r="K973" s="46" t="s">
        <v>56</v>
      </c>
      <c r="L973" s="46" t="s">
        <v>9</v>
      </c>
      <c r="M973" s="46" t="s">
        <v>199</v>
      </c>
      <c r="N973" s="46" t="s">
        <v>9</v>
      </c>
      <c r="O973" s="46">
        <v>2</v>
      </c>
      <c r="P973" s="46">
        <v>823</v>
      </c>
      <c r="Q973" s="46" t="s">
        <v>1422</v>
      </c>
      <c r="R973" s="46">
        <v>1</v>
      </c>
      <c r="S973" s="46">
        <v>573</v>
      </c>
      <c r="T973" s="46" t="s">
        <v>17</v>
      </c>
      <c r="U973" s="136">
        <v>44.2</v>
      </c>
      <c r="V973" s="62" t="s">
        <v>9</v>
      </c>
      <c r="W973" s="46" t="s">
        <v>9</v>
      </c>
      <c r="X973" s="62" t="s">
        <v>9</v>
      </c>
      <c r="Y973" s="62" t="s">
        <v>9</v>
      </c>
      <c r="Z973" s="62" t="s">
        <v>9</v>
      </c>
      <c r="AA973" s="62" t="s">
        <v>9</v>
      </c>
      <c r="AB973" s="46" t="s">
        <v>9</v>
      </c>
      <c r="AC973" s="46" t="s">
        <v>1365</v>
      </c>
      <c r="AD973" s="46">
        <v>2020</v>
      </c>
      <c r="AE973" s="46" t="s">
        <v>1865</v>
      </c>
      <c r="AF973" s="46" t="s">
        <v>11</v>
      </c>
      <c r="AG973" s="46" t="s">
        <v>917</v>
      </c>
      <c r="AH973" s="46" t="s">
        <v>363</v>
      </c>
      <c r="AI973" s="165" t="str">
        <f t="shared" si="23"/>
        <v>Ding, Y., 2020</v>
      </c>
      <c r="AJ973" s="137"/>
      <c r="AK973" s="120"/>
    </row>
    <row r="974" spans="1:37" x14ac:dyDescent="0.3">
      <c r="A974" s="46" t="s">
        <v>1954</v>
      </c>
      <c r="B974" s="46" t="s">
        <v>9</v>
      </c>
      <c r="C974" s="46">
        <v>0.95</v>
      </c>
      <c r="D974" s="46">
        <v>37</v>
      </c>
      <c r="E974" s="46" t="s">
        <v>582</v>
      </c>
      <c r="F974" s="46" t="s">
        <v>1931</v>
      </c>
      <c r="G974" s="46" t="s">
        <v>920</v>
      </c>
      <c r="H974" s="46">
        <v>873</v>
      </c>
      <c r="I974" s="46">
        <v>4</v>
      </c>
      <c r="J974" s="46" t="s">
        <v>24</v>
      </c>
      <c r="K974" s="46" t="s">
        <v>56</v>
      </c>
      <c r="L974" s="46" t="s">
        <v>9</v>
      </c>
      <c r="M974" s="46" t="s">
        <v>199</v>
      </c>
      <c r="N974" s="46" t="s">
        <v>9</v>
      </c>
      <c r="O974" s="46">
        <v>3</v>
      </c>
      <c r="P974" s="46">
        <v>773</v>
      </c>
      <c r="Q974" s="46" t="s">
        <v>1422</v>
      </c>
      <c r="R974" s="46">
        <v>1</v>
      </c>
      <c r="S974" s="46">
        <v>673</v>
      </c>
      <c r="T974" s="46" t="s">
        <v>17</v>
      </c>
      <c r="U974" s="136">
        <v>36.200000000000003</v>
      </c>
      <c r="V974" s="62" t="s">
        <v>9</v>
      </c>
      <c r="W974" s="46" t="s">
        <v>9</v>
      </c>
      <c r="X974" s="62" t="s">
        <v>9</v>
      </c>
      <c r="Y974" s="62" t="s">
        <v>9</v>
      </c>
      <c r="Z974" s="62" t="s">
        <v>9</v>
      </c>
      <c r="AA974" s="62">
        <v>55</v>
      </c>
      <c r="AB974" s="46" t="s">
        <v>9</v>
      </c>
      <c r="AC974" s="46" t="s">
        <v>1365</v>
      </c>
      <c r="AD974" s="46">
        <v>2020</v>
      </c>
      <c r="AE974" s="46" t="s">
        <v>1865</v>
      </c>
      <c r="AF974" s="46" t="s">
        <v>11</v>
      </c>
      <c r="AG974" s="46" t="s">
        <v>919</v>
      </c>
      <c r="AH974" s="46" t="s">
        <v>62</v>
      </c>
      <c r="AI974" s="165" t="str">
        <f t="shared" si="23"/>
        <v>Ding, Y., 2020</v>
      </c>
      <c r="AJ974" s="119" t="s">
        <v>1432</v>
      </c>
      <c r="AK974" s="120"/>
    </row>
    <row r="975" spans="1:37" x14ac:dyDescent="0.3">
      <c r="A975" s="46" t="s">
        <v>1954</v>
      </c>
      <c r="B975" s="46" t="s">
        <v>9</v>
      </c>
      <c r="C975" s="46">
        <v>0.93</v>
      </c>
      <c r="D975" s="46">
        <v>85</v>
      </c>
      <c r="E975" s="46" t="s">
        <v>582</v>
      </c>
      <c r="F975" s="46" t="s">
        <v>1928</v>
      </c>
      <c r="G975" s="46" t="s">
        <v>921</v>
      </c>
      <c r="H975" s="46">
        <v>873</v>
      </c>
      <c r="I975" s="46">
        <v>4</v>
      </c>
      <c r="J975" s="46" t="s">
        <v>24</v>
      </c>
      <c r="K975" s="46" t="s">
        <v>56</v>
      </c>
      <c r="L975" s="46" t="s">
        <v>9</v>
      </c>
      <c r="M975" s="46" t="s">
        <v>199</v>
      </c>
      <c r="N975" s="46" t="s">
        <v>9</v>
      </c>
      <c r="O975" s="46">
        <v>3</v>
      </c>
      <c r="P975" s="46">
        <v>773</v>
      </c>
      <c r="Q975" s="46" t="s">
        <v>1422</v>
      </c>
      <c r="R975" s="46">
        <v>1</v>
      </c>
      <c r="S975" s="46">
        <v>673</v>
      </c>
      <c r="T975" s="46" t="s">
        <v>17</v>
      </c>
      <c r="U975" s="136">
        <v>21.3</v>
      </c>
      <c r="V975" s="62" t="s">
        <v>9</v>
      </c>
      <c r="W975" s="46" t="s">
        <v>9</v>
      </c>
      <c r="X975" s="62" t="s">
        <v>9</v>
      </c>
      <c r="Y975" s="62" t="s">
        <v>9</v>
      </c>
      <c r="Z975" s="62" t="s">
        <v>9</v>
      </c>
      <c r="AA975" s="62">
        <v>74</v>
      </c>
      <c r="AB975" s="46" t="s">
        <v>9</v>
      </c>
      <c r="AC975" s="46" t="s">
        <v>1365</v>
      </c>
      <c r="AD975" s="46">
        <v>2020</v>
      </c>
      <c r="AE975" s="46" t="s">
        <v>1865</v>
      </c>
      <c r="AF975" s="46" t="s">
        <v>11</v>
      </c>
      <c r="AG975" s="46" t="s">
        <v>919</v>
      </c>
      <c r="AH975" s="46" t="s">
        <v>62</v>
      </c>
      <c r="AI975" s="165" t="str">
        <f t="shared" si="23"/>
        <v>Ding, Y., 2020</v>
      </c>
      <c r="AJ975" s="119" t="s">
        <v>1432</v>
      </c>
      <c r="AK975" s="120"/>
    </row>
    <row r="976" spans="1:37" x14ac:dyDescent="0.3">
      <c r="A976" s="46" t="s">
        <v>88</v>
      </c>
      <c r="B976" s="46" t="s">
        <v>9</v>
      </c>
      <c r="C976" s="46">
        <v>0.25</v>
      </c>
      <c r="D976" s="46" t="s">
        <v>9</v>
      </c>
      <c r="E976" s="46" t="s">
        <v>86</v>
      </c>
      <c r="F976" s="46" t="s">
        <v>922</v>
      </c>
      <c r="G976" s="46" t="s">
        <v>923</v>
      </c>
      <c r="H976" s="46" t="s">
        <v>9</v>
      </c>
      <c r="I976" s="46" t="s">
        <v>9</v>
      </c>
      <c r="J976" s="46" t="s">
        <v>10</v>
      </c>
      <c r="K976" s="118" t="s">
        <v>56</v>
      </c>
      <c r="L976" s="143">
        <v>10.5</v>
      </c>
      <c r="M976" s="62" t="s">
        <v>89</v>
      </c>
      <c r="N976" s="46">
        <v>6.81</v>
      </c>
      <c r="O976" s="46">
        <v>4</v>
      </c>
      <c r="P976" s="46">
        <v>573</v>
      </c>
      <c r="Q976" s="46" t="s">
        <v>1422</v>
      </c>
      <c r="R976" s="46">
        <v>2</v>
      </c>
      <c r="S976" s="46">
        <v>573</v>
      </c>
      <c r="T976" s="46" t="s">
        <v>17</v>
      </c>
      <c r="U976" s="136">
        <v>81.8</v>
      </c>
      <c r="V976" s="62" t="s">
        <v>9</v>
      </c>
      <c r="W976" s="46">
        <v>13.6</v>
      </c>
      <c r="X976" s="62" t="s">
        <v>9</v>
      </c>
      <c r="Y976" s="62" t="s">
        <v>9</v>
      </c>
      <c r="Z976" s="62" t="s">
        <v>9</v>
      </c>
      <c r="AA976" s="46">
        <v>18.100000000000001</v>
      </c>
      <c r="AB976" s="46" t="s">
        <v>9</v>
      </c>
      <c r="AC976" s="46" t="s">
        <v>1386</v>
      </c>
      <c r="AD976" s="46">
        <v>2020</v>
      </c>
      <c r="AE976" s="46" t="s">
        <v>1866</v>
      </c>
      <c r="AF976" s="46" t="s">
        <v>11</v>
      </c>
      <c r="AG976" s="46" t="s">
        <v>869</v>
      </c>
      <c r="AH976" s="46" t="s">
        <v>870</v>
      </c>
      <c r="AI976" s="165" t="str">
        <f t="shared" si="23"/>
        <v>Zheng, C., 2020</v>
      </c>
      <c r="AJ976" s="120" t="s">
        <v>1939</v>
      </c>
      <c r="AK976" s="120"/>
    </row>
    <row r="977" spans="1:37" x14ac:dyDescent="0.3">
      <c r="A977" s="46" t="s">
        <v>88</v>
      </c>
      <c r="B977" s="46" t="s">
        <v>9</v>
      </c>
      <c r="C977" s="46">
        <v>0.9</v>
      </c>
      <c r="D977" s="46" t="s">
        <v>9</v>
      </c>
      <c r="E977" s="46" t="s">
        <v>86</v>
      </c>
      <c r="F977" s="46" t="s">
        <v>922</v>
      </c>
      <c r="G977" s="46" t="s">
        <v>923</v>
      </c>
      <c r="H977" s="46" t="s">
        <v>9</v>
      </c>
      <c r="I977" s="46" t="s">
        <v>9</v>
      </c>
      <c r="J977" s="46" t="s">
        <v>10</v>
      </c>
      <c r="K977" s="118" t="s">
        <v>56</v>
      </c>
      <c r="L977" s="143">
        <v>10.5</v>
      </c>
      <c r="M977" s="62" t="s">
        <v>89</v>
      </c>
      <c r="N977" s="46">
        <v>6.81</v>
      </c>
      <c r="O977" s="46">
        <v>4</v>
      </c>
      <c r="P977" s="46">
        <v>573</v>
      </c>
      <c r="Q977" s="46" t="s">
        <v>1422</v>
      </c>
      <c r="R977" s="46">
        <v>2</v>
      </c>
      <c r="S977" s="46">
        <v>573</v>
      </c>
      <c r="T977" s="46" t="s">
        <v>17</v>
      </c>
      <c r="U977" s="136">
        <v>69.099999999999994</v>
      </c>
      <c r="V977" s="62" t="s">
        <v>9</v>
      </c>
      <c r="W977" s="46">
        <v>15.3</v>
      </c>
      <c r="X977" s="62" t="s">
        <v>9</v>
      </c>
      <c r="Y977" s="62" t="s">
        <v>9</v>
      </c>
      <c r="Z977" s="62" t="s">
        <v>9</v>
      </c>
      <c r="AA977" s="46">
        <v>19.3</v>
      </c>
      <c r="AB977" s="46" t="s">
        <v>9</v>
      </c>
      <c r="AC977" s="46" t="s">
        <v>1386</v>
      </c>
      <c r="AD977" s="46">
        <v>2020</v>
      </c>
      <c r="AE977" s="46" t="s">
        <v>1866</v>
      </c>
      <c r="AF977" s="46" t="s">
        <v>11</v>
      </c>
      <c r="AG977" s="46" t="s">
        <v>869</v>
      </c>
      <c r="AH977" s="46" t="s">
        <v>870</v>
      </c>
      <c r="AI977" s="165" t="str">
        <f t="shared" si="23"/>
        <v>Zheng, C., 2020</v>
      </c>
      <c r="AJ977" s="120" t="s">
        <v>1939</v>
      </c>
      <c r="AK977" s="120"/>
    </row>
    <row r="978" spans="1:37" x14ac:dyDescent="0.3">
      <c r="A978" s="46" t="s">
        <v>88</v>
      </c>
      <c r="B978" s="46" t="s">
        <v>9</v>
      </c>
      <c r="C978" s="46">
        <v>1.4</v>
      </c>
      <c r="D978" s="46" t="s">
        <v>9</v>
      </c>
      <c r="E978" s="46" t="s">
        <v>86</v>
      </c>
      <c r="F978" s="46" t="s">
        <v>922</v>
      </c>
      <c r="G978" s="46" t="s">
        <v>923</v>
      </c>
      <c r="H978" s="46" t="s">
        <v>9</v>
      </c>
      <c r="I978" s="46" t="s">
        <v>9</v>
      </c>
      <c r="J978" s="46" t="s">
        <v>10</v>
      </c>
      <c r="K978" s="118" t="s">
        <v>56</v>
      </c>
      <c r="L978" s="143">
        <v>10.5</v>
      </c>
      <c r="M978" s="62" t="s">
        <v>89</v>
      </c>
      <c r="N978" s="46">
        <v>6.81</v>
      </c>
      <c r="O978" s="46">
        <v>4</v>
      </c>
      <c r="P978" s="46">
        <v>573</v>
      </c>
      <c r="Q978" s="46" t="s">
        <v>1422</v>
      </c>
      <c r="R978" s="46">
        <v>2</v>
      </c>
      <c r="S978" s="46">
        <v>573</v>
      </c>
      <c r="T978" s="46" t="s">
        <v>17</v>
      </c>
      <c r="U978" s="136">
        <v>56.2</v>
      </c>
      <c r="V978" s="62" t="s">
        <v>9</v>
      </c>
      <c r="W978" s="46">
        <v>17.7</v>
      </c>
      <c r="X978" s="62" t="s">
        <v>9</v>
      </c>
      <c r="Y978" s="62" t="s">
        <v>9</v>
      </c>
      <c r="Z978" s="62" t="s">
        <v>9</v>
      </c>
      <c r="AA978" s="46">
        <v>22.6</v>
      </c>
      <c r="AB978" s="46" t="s">
        <v>9</v>
      </c>
      <c r="AC978" s="46" t="s">
        <v>1386</v>
      </c>
      <c r="AD978" s="46">
        <v>2020</v>
      </c>
      <c r="AE978" s="46" t="s">
        <v>1866</v>
      </c>
      <c r="AF978" s="46" t="s">
        <v>11</v>
      </c>
      <c r="AG978" s="46" t="s">
        <v>869</v>
      </c>
      <c r="AH978" s="46" t="s">
        <v>870</v>
      </c>
      <c r="AI978" s="165" t="str">
        <f t="shared" si="23"/>
        <v>Zheng, C., 2020</v>
      </c>
      <c r="AJ978" s="120" t="s">
        <v>1939</v>
      </c>
      <c r="AK978" s="120"/>
    </row>
    <row r="979" spans="1:37" x14ac:dyDescent="0.3">
      <c r="A979" s="46" t="s">
        <v>88</v>
      </c>
      <c r="B979" s="46" t="s">
        <v>9</v>
      </c>
      <c r="C979" s="46">
        <v>2.7</v>
      </c>
      <c r="D979" s="46" t="s">
        <v>9</v>
      </c>
      <c r="E979" s="46" t="s">
        <v>86</v>
      </c>
      <c r="F979" s="46" t="s">
        <v>922</v>
      </c>
      <c r="G979" s="46" t="s">
        <v>923</v>
      </c>
      <c r="H979" s="46" t="s">
        <v>9</v>
      </c>
      <c r="I979" s="46" t="s">
        <v>9</v>
      </c>
      <c r="J979" s="46" t="s">
        <v>10</v>
      </c>
      <c r="K979" s="118" t="s">
        <v>56</v>
      </c>
      <c r="L979" s="143">
        <v>10.5</v>
      </c>
      <c r="M979" s="62" t="s">
        <v>89</v>
      </c>
      <c r="N979" s="46">
        <v>6.81</v>
      </c>
      <c r="O979" s="46">
        <v>4</v>
      </c>
      <c r="P979" s="46">
        <v>573</v>
      </c>
      <c r="Q979" s="46" t="s">
        <v>1422</v>
      </c>
      <c r="R979" s="46">
        <v>2</v>
      </c>
      <c r="S979" s="46">
        <v>573</v>
      </c>
      <c r="T979" s="46" t="s">
        <v>17</v>
      </c>
      <c r="U979" s="136">
        <v>41.6</v>
      </c>
      <c r="V979" s="62" t="s">
        <v>9</v>
      </c>
      <c r="W979" s="46">
        <v>26.9</v>
      </c>
      <c r="X979" s="62" t="s">
        <v>9</v>
      </c>
      <c r="Y979" s="62" t="s">
        <v>9</v>
      </c>
      <c r="Z979" s="62" t="s">
        <v>9</v>
      </c>
      <c r="AA979" s="46">
        <v>29.4</v>
      </c>
      <c r="AB979" s="46" t="s">
        <v>9</v>
      </c>
      <c r="AC979" s="46" t="s">
        <v>1386</v>
      </c>
      <c r="AD979" s="46">
        <v>2020</v>
      </c>
      <c r="AE979" s="46" t="s">
        <v>1866</v>
      </c>
      <c r="AF979" s="46" t="s">
        <v>11</v>
      </c>
      <c r="AG979" s="46" t="s">
        <v>869</v>
      </c>
      <c r="AH979" s="46" t="s">
        <v>870</v>
      </c>
      <c r="AI979" s="165" t="str">
        <f t="shared" si="23"/>
        <v>Zheng, C., 2020</v>
      </c>
      <c r="AJ979" s="120" t="s">
        <v>1939</v>
      </c>
      <c r="AK979" s="120"/>
    </row>
    <row r="980" spans="1:37" x14ac:dyDescent="0.3">
      <c r="A980" s="46" t="s">
        <v>88</v>
      </c>
      <c r="B980" s="46" t="s">
        <v>9</v>
      </c>
      <c r="C980" s="46">
        <v>1.5</v>
      </c>
      <c r="D980" s="46" t="s">
        <v>9</v>
      </c>
      <c r="E980" s="118" t="s">
        <v>1414</v>
      </c>
      <c r="F980" s="46" t="s">
        <v>871</v>
      </c>
      <c r="G980" s="46" t="s">
        <v>9</v>
      </c>
      <c r="H980" s="46">
        <v>873</v>
      </c>
      <c r="I980" s="46">
        <v>4</v>
      </c>
      <c r="J980" s="46" t="s">
        <v>10</v>
      </c>
      <c r="K980" s="118" t="s">
        <v>56</v>
      </c>
      <c r="L980" s="143">
        <v>10.5</v>
      </c>
      <c r="M980" s="62" t="s">
        <v>89</v>
      </c>
      <c r="N980" s="46">
        <v>8.4499999999999993</v>
      </c>
      <c r="O980" s="46">
        <v>4</v>
      </c>
      <c r="P980" s="46">
        <v>573</v>
      </c>
      <c r="Q980" s="46" t="s">
        <v>1422</v>
      </c>
      <c r="R980" s="46">
        <v>2</v>
      </c>
      <c r="S980" s="46">
        <v>573</v>
      </c>
      <c r="T980" s="46" t="s">
        <v>17</v>
      </c>
      <c r="U980" s="136">
        <v>28.3</v>
      </c>
      <c r="V980" s="62" t="s">
        <v>9</v>
      </c>
      <c r="W980" s="46">
        <v>37.6</v>
      </c>
      <c r="X980" s="62" t="s">
        <v>9</v>
      </c>
      <c r="Y980" s="62" t="s">
        <v>9</v>
      </c>
      <c r="Z980" s="62" t="s">
        <v>9</v>
      </c>
      <c r="AA980" s="46">
        <v>32.1</v>
      </c>
      <c r="AB980" s="46" t="s">
        <v>9</v>
      </c>
      <c r="AC980" s="46" t="s">
        <v>1386</v>
      </c>
      <c r="AD980" s="46">
        <v>2020</v>
      </c>
      <c r="AE980" s="46" t="s">
        <v>1866</v>
      </c>
      <c r="AF980" s="46" t="s">
        <v>11</v>
      </c>
      <c r="AG980" s="46" t="s">
        <v>869</v>
      </c>
      <c r="AH980" s="46" t="s">
        <v>870</v>
      </c>
      <c r="AI980" s="165" t="str">
        <f t="shared" si="23"/>
        <v>Zheng, C., 2020</v>
      </c>
      <c r="AJ980" s="120" t="s">
        <v>1939</v>
      </c>
      <c r="AK980" s="120"/>
    </row>
    <row r="981" spans="1:37" x14ac:dyDescent="0.3">
      <c r="A981" s="46" t="s">
        <v>88</v>
      </c>
      <c r="B981" s="46" t="s">
        <v>9</v>
      </c>
      <c r="C981" s="46">
        <v>0.9</v>
      </c>
      <c r="D981" s="46" t="s">
        <v>9</v>
      </c>
      <c r="E981" s="46" t="s">
        <v>7</v>
      </c>
      <c r="F981" s="46" t="s">
        <v>871</v>
      </c>
      <c r="G981" s="46" t="s">
        <v>9</v>
      </c>
      <c r="H981" s="46">
        <v>873</v>
      </c>
      <c r="I981" s="46">
        <v>4</v>
      </c>
      <c r="J981" s="46" t="s">
        <v>10</v>
      </c>
      <c r="K981" s="118" t="s">
        <v>56</v>
      </c>
      <c r="L981" s="143">
        <v>10.5</v>
      </c>
      <c r="M981" s="62" t="s">
        <v>89</v>
      </c>
      <c r="N981" s="46">
        <v>2.54</v>
      </c>
      <c r="O981" s="46">
        <v>4</v>
      </c>
      <c r="P981" s="46">
        <v>573</v>
      </c>
      <c r="Q981" s="46" t="s">
        <v>1422</v>
      </c>
      <c r="R981" s="46">
        <v>2</v>
      </c>
      <c r="S981" s="46">
        <v>573</v>
      </c>
      <c r="T981" s="46" t="s">
        <v>17</v>
      </c>
      <c r="U981" s="136">
        <v>10.3</v>
      </c>
      <c r="V981" s="62" t="s">
        <v>9</v>
      </c>
      <c r="W981" s="46">
        <v>103.3</v>
      </c>
      <c r="X981" s="62" t="s">
        <v>9</v>
      </c>
      <c r="Y981" s="62" t="s">
        <v>9</v>
      </c>
      <c r="Z981" s="62" t="s">
        <v>9</v>
      </c>
      <c r="AA981" s="46">
        <v>114.6</v>
      </c>
      <c r="AB981" s="46" t="s">
        <v>9</v>
      </c>
      <c r="AC981" s="46" t="s">
        <v>1386</v>
      </c>
      <c r="AD981" s="46">
        <v>2020</v>
      </c>
      <c r="AE981" s="46" t="s">
        <v>1866</v>
      </c>
      <c r="AF981" s="46" t="s">
        <v>11</v>
      </c>
      <c r="AG981" s="46" t="s">
        <v>869</v>
      </c>
      <c r="AH981" s="46" t="s">
        <v>870</v>
      </c>
      <c r="AI981" s="165" t="str">
        <f t="shared" si="23"/>
        <v>Zheng, C., 2020</v>
      </c>
      <c r="AJ981" s="120" t="s">
        <v>1939</v>
      </c>
      <c r="AK981" s="120"/>
    </row>
    <row r="982" spans="1:37" x14ac:dyDescent="0.3">
      <c r="A982" s="46" t="s">
        <v>88</v>
      </c>
      <c r="B982" s="46" t="s">
        <v>9</v>
      </c>
      <c r="C982" s="46">
        <v>0.7</v>
      </c>
      <c r="D982" s="46" t="s">
        <v>9</v>
      </c>
      <c r="E982" s="46" t="s">
        <v>63</v>
      </c>
      <c r="F982" s="46" t="s">
        <v>924</v>
      </c>
      <c r="G982" s="46" t="s">
        <v>925</v>
      </c>
      <c r="H982" s="46" t="s">
        <v>9</v>
      </c>
      <c r="I982" s="46" t="s">
        <v>9</v>
      </c>
      <c r="J982" s="46" t="s">
        <v>10</v>
      </c>
      <c r="K982" s="118" t="s">
        <v>56</v>
      </c>
      <c r="L982" s="143">
        <v>10.5</v>
      </c>
      <c r="M982" s="62" t="s">
        <v>89</v>
      </c>
      <c r="N982" s="46">
        <v>2.06</v>
      </c>
      <c r="O982" s="46">
        <v>4</v>
      </c>
      <c r="P982" s="46">
        <v>573</v>
      </c>
      <c r="Q982" s="46" t="s">
        <v>1422</v>
      </c>
      <c r="R982" s="46">
        <v>2</v>
      </c>
      <c r="S982" s="46">
        <v>573</v>
      </c>
      <c r="T982" s="46" t="s">
        <v>17</v>
      </c>
      <c r="U982" s="136" t="s">
        <v>9</v>
      </c>
      <c r="V982" s="62" t="s">
        <v>9</v>
      </c>
      <c r="W982" s="46" t="s">
        <v>9</v>
      </c>
      <c r="X982" s="62" t="s">
        <v>9</v>
      </c>
      <c r="Y982" s="62" t="s">
        <v>9</v>
      </c>
      <c r="Z982" s="62" t="s">
        <v>9</v>
      </c>
      <c r="AA982" s="46">
        <v>71.3</v>
      </c>
      <c r="AB982" s="46" t="s">
        <v>9</v>
      </c>
      <c r="AC982" s="46" t="s">
        <v>1386</v>
      </c>
      <c r="AD982" s="46">
        <v>2020</v>
      </c>
      <c r="AE982" s="46" t="s">
        <v>1866</v>
      </c>
      <c r="AF982" s="46" t="s">
        <v>11</v>
      </c>
      <c r="AG982" s="46" t="s">
        <v>869</v>
      </c>
      <c r="AH982" s="46" t="s">
        <v>870</v>
      </c>
      <c r="AI982" s="165" t="str">
        <f t="shared" si="23"/>
        <v>Zheng, C., 2020</v>
      </c>
      <c r="AJ982" s="120" t="s">
        <v>1939</v>
      </c>
      <c r="AK982" s="120"/>
    </row>
    <row r="983" spans="1:37" x14ac:dyDescent="0.3">
      <c r="A983" s="46" t="s">
        <v>14</v>
      </c>
      <c r="B983" s="46">
        <v>0.2</v>
      </c>
      <c r="C983" s="46" t="s">
        <v>9</v>
      </c>
      <c r="D983" s="46">
        <v>96</v>
      </c>
      <c r="E983" s="46" t="s">
        <v>86</v>
      </c>
      <c r="F983" s="46" t="s">
        <v>927</v>
      </c>
      <c r="G983" s="46" t="s">
        <v>928</v>
      </c>
      <c r="H983" s="46">
        <v>773</v>
      </c>
      <c r="I983" s="46">
        <v>5</v>
      </c>
      <c r="J983" s="46" t="s">
        <v>33</v>
      </c>
      <c r="K983" s="46" t="s">
        <v>9</v>
      </c>
      <c r="L983" s="46" t="s">
        <v>9</v>
      </c>
      <c r="M983" s="46" t="s">
        <v>199</v>
      </c>
      <c r="N983" s="132">
        <v>6</v>
      </c>
      <c r="O983" s="46">
        <v>5</v>
      </c>
      <c r="P983" s="46">
        <v>773</v>
      </c>
      <c r="Q983" s="46" t="s">
        <v>1422</v>
      </c>
      <c r="R983" s="46">
        <v>0.5</v>
      </c>
      <c r="S983" s="46">
        <v>473</v>
      </c>
      <c r="T983" s="46" t="s">
        <v>17</v>
      </c>
      <c r="U983" s="136">
        <v>87</v>
      </c>
      <c r="V983" s="62" t="s">
        <v>9</v>
      </c>
      <c r="W983" s="46" t="s">
        <v>9</v>
      </c>
      <c r="X983" s="62" t="s">
        <v>9</v>
      </c>
      <c r="Y983" s="62" t="s">
        <v>9</v>
      </c>
      <c r="Z983" s="62" t="s">
        <v>9</v>
      </c>
      <c r="AA983" s="46" t="s">
        <v>9</v>
      </c>
      <c r="AB983" s="46" t="s">
        <v>9</v>
      </c>
      <c r="AC983" s="46" t="s">
        <v>1373</v>
      </c>
      <c r="AD983" s="46">
        <v>2020</v>
      </c>
      <c r="AE983" s="46" t="s">
        <v>1867</v>
      </c>
      <c r="AF983" s="46" t="s">
        <v>11</v>
      </c>
      <c r="AG983" s="46" t="s">
        <v>926</v>
      </c>
      <c r="AH983" s="46" t="s">
        <v>602</v>
      </c>
      <c r="AI983" s="165" t="str">
        <f t="shared" si="23"/>
        <v>Li, H., 2020</v>
      </c>
      <c r="AJ983" s="142"/>
      <c r="AK983" s="120"/>
    </row>
    <row r="984" spans="1:37" x14ac:dyDescent="0.3">
      <c r="A984" s="46" t="s">
        <v>14</v>
      </c>
      <c r="B984" s="46">
        <v>0.2</v>
      </c>
      <c r="C984" s="46" t="s">
        <v>9</v>
      </c>
      <c r="D984" s="46">
        <v>122</v>
      </c>
      <c r="E984" s="46" t="s">
        <v>582</v>
      </c>
      <c r="F984" s="46" t="s">
        <v>1929</v>
      </c>
      <c r="G984" s="46" t="s">
        <v>928</v>
      </c>
      <c r="H984" s="46">
        <v>773</v>
      </c>
      <c r="I984" s="46">
        <v>5</v>
      </c>
      <c r="J984" s="46" t="s">
        <v>33</v>
      </c>
      <c r="K984" s="46" t="s">
        <v>9</v>
      </c>
      <c r="L984" s="46" t="s">
        <v>9</v>
      </c>
      <c r="M984" s="46" t="s">
        <v>199</v>
      </c>
      <c r="N984" s="46" t="s">
        <v>9</v>
      </c>
      <c r="O984" s="46">
        <v>5</v>
      </c>
      <c r="P984" s="46">
        <v>773</v>
      </c>
      <c r="Q984" s="46" t="s">
        <v>1422</v>
      </c>
      <c r="R984" s="46">
        <v>0.5</v>
      </c>
      <c r="S984" s="46">
        <v>473</v>
      </c>
      <c r="T984" s="46" t="s">
        <v>17</v>
      </c>
      <c r="U984" s="136">
        <v>83</v>
      </c>
      <c r="V984" s="62" t="s">
        <v>9</v>
      </c>
      <c r="W984" s="46" t="s">
        <v>9</v>
      </c>
      <c r="X984" s="62" t="s">
        <v>9</v>
      </c>
      <c r="Y984" s="62" t="s">
        <v>9</v>
      </c>
      <c r="Z984" s="62" t="s">
        <v>9</v>
      </c>
      <c r="AA984" s="46" t="s">
        <v>9</v>
      </c>
      <c r="AB984" s="46" t="s">
        <v>9</v>
      </c>
      <c r="AC984" s="46" t="s">
        <v>1373</v>
      </c>
      <c r="AD984" s="46">
        <v>2020</v>
      </c>
      <c r="AE984" s="46" t="s">
        <v>1867</v>
      </c>
      <c r="AF984" s="46" t="s">
        <v>11</v>
      </c>
      <c r="AG984" s="46" t="s">
        <v>926</v>
      </c>
      <c r="AH984" s="46" t="s">
        <v>602</v>
      </c>
      <c r="AI984" s="165" t="str">
        <f t="shared" si="23"/>
        <v>Li, H., 2020</v>
      </c>
      <c r="AJ984" s="142"/>
      <c r="AK984" s="120"/>
    </row>
    <row r="985" spans="1:37" s="8" customFormat="1" x14ac:dyDescent="0.3">
      <c r="A985" s="46" t="s">
        <v>14</v>
      </c>
      <c r="B985" s="46">
        <v>0.2</v>
      </c>
      <c r="C985" s="46" t="s">
        <v>9</v>
      </c>
      <c r="D985" s="46">
        <v>108</v>
      </c>
      <c r="E985" s="46" t="s">
        <v>582</v>
      </c>
      <c r="F985" s="46" t="s">
        <v>1930</v>
      </c>
      <c r="G985" s="46" t="s">
        <v>928</v>
      </c>
      <c r="H985" s="46">
        <v>773</v>
      </c>
      <c r="I985" s="46">
        <v>5</v>
      </c>
      <c r="J985" s="46" t="s">
        <v>33</v>
      </c>
      <c r="K985" s="46" t="s">
        <v>9</v>
      </c>
      <c r="L985" s="46" t="s">
        <v>9</v>
      </c>
      <c r="M985" s="46" t="s">
        <v>199</v>
      </c>
      <c r="N985" s="46" t="s">
        <v>9</v>
      </c>
      <c r="O985" s="46">
        <v>5</v>
      </c>
      <c r="P985" s="46">
        <v>773</v>
      </c>
      <c r="Q985" s="46" t="s">
        <v>1422</v>
      </c>
      <c r="R985" s="46">
        <v>0.5</v>
      </c>
      <c r="S985" s="46">
        <v>473</v>
      </c>
      <c r="T985" s="46" t="s">
        <v>17</v>
      </c>
      <c r="U985" s="136">
        <v>75</v>
      </c>
      <c r="V985" s="62" t="s">
        <v>9</v>
      </c>
      <c r="W985" s="46" t="s">
        <v>9</v>
      </c>
      <c r="X985" s="62" t="s">
        <v>9</v>
      </c>
      <c r="Y985" s="62" t="s">
        <v>9</v>
      </c>
      <c r="Z985" s="62" t="s">
        <v>9</v>
      </c>
      <c r="AA985" s="46" t="s">
        <v>9</v>
      </c>
      <c r="AB985" s="46" t="s">
        <v>9</v>
      </c>
      <c r="AC985" s="46" t="s">
        <v>1373</v>
      </c>
      <c r="AD985" s="46">
        <v>2020</v>
      </c>
      <c r="AE985" s="46" t="s">
        <v>1867</v>
      </c>
      <c r="AF985" s="46" t="s">
        <v>11</v>
      </c>
      <c r="AG985" s="46" t="s">
        <v>926</v>
      </c>
      <c r="AH985" s="46" t="s">
        <v>602</v>
      </c>
      <c r="AI985" s="165" t="str">
        <f t="shared" si="23"/>
        <v>Li, H., 2020</v>
      </c>
      <c r="AJ985" s="142"/>
      <c r="AK985" s="120"/>
    </row>
    <row r="986" spans="1:37" s="8" customFormat="1" x14ac:dyDescent="0.3">
      <c r="A986" s="46" t="s">
        <v>6</v>
      </c>
      <c r="B986" s="46">
        <v>0.5</v>
      </c>
      <c r="C986" s="46">
        <v>0.49</v>
      </c>
      <c r="D986" s="46">
        <v>537</v>
      </c>
      <c r="E986" s="46" t="s">
        <v>7</v>
      </c>
      <c r="F986" s="46" t="s">
        <v>930</v>
      </c>
      <c r="G986" s="46" t="s">
        <v>931</v>
      </c>
      <c r="H986" s="46">
        <v>673</v>
      </c>
      <c r="I986" s="46">
        <v>5</v>
      </c>
      <c r="J986" s="46" t="s">
        <v>10</v>
      </c>
      <c r="K986" s="46" t="s">
        <v>56</v>
      </c>
      <c r="L986" s="46" t="s">
        <v>9</v>
      </c>
      <c r="M986" s="46" t="s">
        <v>199</v>
      </c>
      <c r="N986" s="132">
        <v>3</v>
      </c>
      <c r="O986" s="46" t="s">
        <v>9</v>
      </c>
      <c r="P986" s="46" t="s">
        <v>9</v>
      </c>
      <c r="Q986" s="46" t="s">
        <v>1422</v>
      </c>
      <c r="R986" s="46">
        <v>2</v>
      </c>
      <c r="S986" s="46">
        <f>480+273</f>
        <v>753</v>
      </c>
      <c r="T986" s="46" t="s">
        <v>17</v>
      </c>
      <c r="U986" s="136">
        <v>19.8</v>
      </c>
      <c r="V986" s="62" t="s">
        <v>9</v>
      </c>
      <c r="W986" s="46" t="s">
        <v>9</v>
      </c>
      <c r="X986" s="62" t="s">
        <v>9</v>
      </c>
      <c r="Y986" s="62" t="s">
        <v>9</v>
      </c>
      <c r="Z986" s="62" t="s">
        <v>9</v>
      </c>
      <c r="AA986" s="46">
        <v>57.7</v>
      </c>
      <c r="AB986" s="46">
        <v>26.84</v>
      </c>
      <c r="AC986" s="46" t="s">
        <v>2836</v>
      </c>
      <c r="AD986" s="46">
        <v>2020</v>
      </c>
      <c r="AE986" s="46" t="s">
        <v>1868</v>
      </c>
      <c r="AF986" s="46" t="s">
        <v>11</v>
      </c>
      <c r="AG986" s="46" t="s">
        <v>929</v>
      </c>
      <c r="AH986" s="46" t="s">
        <v>21</v>
      </c>
      <c r="AI986" s="165" t="str">
        <f t="shared" si="23"/>
        <v>Ma, M., 2020</v>
      </c>
      <c r="AJ986" s="142"/>
      <c r="AK986" s="120" t="s">
        <v>933</v>
      </c>
    </row>
    <row r="987" spans="1:37" s="8" customFormat="1" x14ac:dyDescent="0.3">
      <c r="A987" s="46" t="s">
        <v>6</v>
      </c>
      <c r="B987" s="46">
        <v>0.5</v>
      </c>
      <c r="C987" s="46">
        <v>0.43</v>
      </c>
      <c r="D987" s="46">
        <v>1540</v>
      </c>
      <c r="E987" s="46" t="s">
        <v>7</v>
      </c>
      <c r="F987" s="46" t="s">
        <v>932</v>
      </c>
      <c r="G987" s="46" t="s">
        <v>931</v>
      </c>
      <c r="H987" s="46">
        <v>673</v>
      </c>
      <c r="I987" s="46">
        <v>5</v>
      </c>
      <c r="J987" s="46" t="s">
        <v>10</v>
      </c>
      <c r="K987" s="46" t="s">
        <v>56</v>
      </c>
      <c r="L987" s="46" t="s">
        <v>9</v>
      </c>
      <c r="M987" s="46" t="s">
        <v>199</v>
      </c>
      <c r="N987" s="132">
        <v>3</v>
      </c>
      <c r="O987" s="46" t="s">
        <v>9</v>
      </c>
      <c r="P987" s="46" t="s">
        <v>9</v>
      </c>
      <c r="Q987" s="46" t="s">
        <v>1422</v>
      </c>
      <c r="R987" s="46">
        <v>2</v>
      </c>
      <c r="S987" s="46">
        <f>480+273</f>
        <v>753</v>
      </c>
      <c r="T987" s="46" t="s">
        <v>17</v>
      </c>
      <c r="U987" s="136">
        <v>30.6</v>
      </c>
      <c r="V987" s="62" t="s">
        <v>9</v>
      </c>
      <c r="W987" s="46" t="s">
        <v>9</v>
      </c>
      <c r="X987" s="62" t="s">
        <v>9</v>
      </c>
      <c r="Y987" s="62" t="s">
        <v>9</v>
      </c>
      <c r="Z987" s="62" t="s">
        <v>9</v>
      </c>
      <c r="AA987" s="46">
        <v>48.4</v>
      </c>
      <c r="AB987" s="46">
        <v>33.06</v>
      </c>
      <c r="AC987" s="46" t="s">
        <v>2836</v>
      </c>
      <c r="AD987" s="46">
        <v>2020</v>
      </c>
      <c r="AE987" s="46" t="s">
        <v>1868</v>
      </c>
      <c r="AF987" s="46" t="s">
        <v>11</v>
      </c>
      <c r="AG987" s="46" t="s">
        <v>929</v>
      </c>
      <c r="AH987" s="46" t="s">
        <v>21</v>
      </c>
      <c r="AI987" s="165" t="str">
        <f t="shared" si="23"/>
        <v>Ma, M., 2020</v>
      </c>
      <c r="AJ987" s="142"/>
      <c r="AK987" s="120" t="s">
        <v>933</v>
      </c>
    </row>
    <row r="988" spans="1:37" s="8" customFormat="1" x14ac:dyDescent="0.3">
      <c r="A988" s="46" t="s">
        <v>6</v>
      </c>
      <c r="B988" s="46">
        <v>0.5</v>
      </c>
      <c r="C988" s="46">
        <v>0.48</v>
      </c>
      <c r="D988" s="46">
        <v>225</v>
      </c>
      <c r="E988" s="46" t="s">
        <v>22</v>
      </c>
      <c r="F988" s="46" t="s">
        <v>936</v>
      </c>
      <c r="G988" s="46" t="s">
        <v>9</v>
      </c>
      <c r="H988" s="46">
        <f t="shared" ref="H988:H997" si="24">450+273</f>
        <v>723</v>
      </c>
      <c r="I988" s="46">
        <v>3</v>
      </c>
      <c r="J988" s="46" t="s">
        <v>10</v>
      </c>
      <c r="K988" s="46" t="s">
        <v>16</v>
      </c>
      <c r="L988" s="138">
        <v>1</v>
      </c>
      <c r="M988" s="62" t="s">
        <v>89</v>
      </c>
      <c r="N988" s="132">
        <v>8.5</v>
      </c>
      <c r="O988" s="46">
        <v>3</v>
      </c>
      <c r="P988" s="46">
        <v>723</v>
      </c>
      <c r="Q988" s="46" t="s">
        <v>1422</v>
      </c>
      <c r="R988" s="46" t="s">
        <v>9</v>
      </c>
      <c r="S988" s="46">
        <v>673</v>
      </c>
      <c r="T988" s="46" t="s">
        <v>17</v>
      </c>
      <c r="U988" s="136">
        <v>32.200000000000003</v>
      </c>
      <c r="V988" s="62" t="s">
        <v>9</v>
      </c>
      <c r="W988" s="46">
        <v>35</v>
      </c>
      <c r="X988" s="62" t="s">
        <v>9</v>
      </c>
      <c r="Y988" s="62" t="s">
        <v>9</v>
      </c>
      <c r="Z988" s="62" t="s">
        <v>9</v>
      </c>
      <c r="AA988" s="46" t="s">
        <v>9</v>
      </c>
      <c r="AB988" s="46" t="s">
        <v>9</v>
      </c>
      <c r="AC988" s="46" t="s">
        <v>1296</v>
      </c>
      <c r="AD988" s="46">
        <v>2020</v>
      </c>
      <c r="AE988" s="46" t="s">
        <v>1869</v>
      </c>
      <c r="AF988" s="46" t="s">
        <v>169</v>
      </c>
      <c r="AG988" s="46" t="s">
        <v>934</v>
      </c>
      <c r="AH988" s="46" t="s">
        <v>526</v>
      </c>
      <c r="AI988" s="165" t="str">
        <f t="shared" si="23"/>
        <v>Howeizi, J., 2020</v>
      </c>
      <c r="AJ988" s="142" t="s">
        <v>935</v>
      </c>
      <c r="AK988" s="120" t="s">
        <v>827</v>
      </c>
    </row>
    <row r="989" spans="1:37" s="8" customFormat="1" x14ac:dyDescent="0.3">
      <c r="A989" s="46" t="s">
        <v>6</v>
      </c>
      <c r="B989" s="46">
        <v>0.5</v>
      </c>
      <c r="C989" s="46">
        <v>0.47</v>
      </c>
      <c r="D989" s="46">
        <v>225</v>
      </c>
      <c r="E989" s="46" t="s">
        <v>22</v>
      </c>
      <c r="F989" s="46" t="s">
        <v>936</v>
      </c>
      <c r="G989" s="46" t="s">
        <v>9</v>
      </c>
      <c r="H989" s="46">
        <f t="shared" si="24"/>
        <v>723</v>
      </c>
      <c r="I989" s="46">
        <v>3</v>
      </c>
      <c r="J989" s="46" t="s">
        <v>10</v>
      </c>
      <c r="K989" s="46" t="s">
        <v>16</v>
      </c>
      <c r="L989" s="138">
        <v>1</v>
      </c>
      <c r="M989" s="62" t="s">
        <v>89</v>
      </c>
      <c r="N989" s="132">
        <v>8.5</v>
      </c>
      <c r="O989" s="46">
        <v>3</v>
      </c>
      <c r="P989" s="46">
        <v>723</v>
      </c>
      <c r="Q989" s="46" t="s">
        <v>1422</v>
      </c>
      <c r="R989" s="46" t="s">
        <v>9</v>
      </c>
      <c r="S989" s="46">
        <v>673</v>
      </c>
      <c r="T989" s="46" t="s">
        <v>17</v>
      </c>
      <c r="U989" s="136">
        <v>40.6</v>
      </c>
      <c r="V989" s="62" t="s">
        <v>9</v>
      </c>
      <c r="W989" s="46">
        <v>28</v>
      </c>
      <c r="X989" s="62" t="s">
        <v>9</v>
      </c>
      <c r="Y989" s="62" t="s">
        <v>9</v>
      </c>
      <c r="Z989" s="62" t="s">
        <v>9</v>
      </c>
      <c r="AA989" s="46" t="s">
        <v>9</v>
      </c>
      <c r="AB989" s="46" t="s">
        <v>9</v>
      </c>
      <c r="AC989" s="46" t="s">
        <v>1296</v>
      </c>
      <c r="AD989" s="46">
        <v>2020</v>
      </c>
      <c r="AE989" s="46" t="s">
        <v>1869</v>
      </c>
      <c r="AF989" s="46" t="s">
        <v>169</v>
      </c>
      <c r="AG989" s="46" t="s">
        <v>934</v>
      </c>
      <c r="AH989" s="46" t="s">
        <v>526</v>
      </c>
      <c r="AI989" s="165" t="str">
        <f t="shared" si="23"/>
        <v>Howeizi, J., 2020</v>
      </c>
      <c r="AJ989" s="142" t="s">
        <v>935</v>
      </c>
      <c r="AK989" s="120" t="s">
        <v>827</v>
      </c>
    </row>
    <row r="990" spans="1:37" s="8" customFormat="1" x14ac:dyDescent="0.3">
      <c r="A990" s="46" t="s">
        <v>6</v>
      </c>
      <c r="B990" s="46">
        <v>0.5</v>
      </c>
      <c r="C990" s="46">
        <v>0.48</v>
      </c>
      <c r="D990" s="46">
        <v>225</v>
      </c>
      <c r="E990" s="46" t="s">
        <v>22</v>
      </c>
      <c r="F990" s="46" t="s">
        <v>936</v>
      </c>
      <c r="G990" s="46" t="s">
        <v>9</v>
      </c>
      <c r="H990" s="46">
        <f t="shared" si="24"/>
        <v>723</v>
      </c>
      <c r="I990" s="46">
        <v>3</v>
      </c>
      <c r="J990" s="46" t="s">
        <v>10</v>
      </c>
      <c r="K990" s="46" t="s">
        <v>16</v>
      </c>
      <c r="L990" s="138">
        <v>1.4</v>
      </c>
      <c r="M990" s="62" t="s">
        <v>89</v>
      </c>
      <c r="N990" s="132">
        <v>8.5</v>
      </c>
      <c r="O990" s="46">
        <v>3</v>
      </c>
      <c r="P990" s="46">
        <v>723</v>
      </c>
      <c r="Q990" s="46" t="s">
        <v>1422</v>
      </c>
      <c r="R990" s="46" t="s">
        <v>9</v>
      </c>
      <c r="S990" s="46">
        <v>673</v>
      </c>
      <c r="T990" s="46" t="s">
        <v>17</v>
      </c>
      <c r="U990" s="136">
        <v>43</v>
      </c>
      <c r="V990" s="62" t="s">
        <v>9</v>
      </c>
      <c r="W990" s="46">
        <v>26</v>
      </c>
      <c r="X990" s="62" t="s">
        <v>9</v>
      </c>
      <c r="Y990" s="62" t="s">
        <v>9</v>
      </c>
      <c r="Z990" s="62" t="s">
        <v>9</v>
      </c>
      <c r="AA990" s="46" t="s">
        <v>9</v>
      </c>
      <c r="AB990" s="46" t="s">
        <v>9</v>
      </c>
      <c r="AC990" s="46" t="s">
        <v>1296</v>
      </c>
      <c r="AD990" s="46">
        <v>2020</v>
      </c>
      <c r="AE990" s="46" t="s">
        <v>1869</v>
      </c>
      <c r="AF990" s="46" t="s">
        <v>169</v>
      </c>
      <c r="AG990" s="46" t="s">
        <v>934</v>
      </c>
      <c r="AH990" s="46" t="s">
        <v>526</v>
      </c>
      <c r="AI990" s="165" t="str">
        <f t="shared" si="23"/>
        <v>Howeizi, J., 2020</v>
      </c>
      <c r="AJ990" s="142" t="s">
        <v>935</v>
      </c>
      <c r="AK990" s="120" t="s">
        <v>827</v>
      </c>
    </row>
    <row r="991" spans="1:37" s="8" customFormat="1" x14ac:dyDescent="0.3">
      <c r="A991" s="46" t="s">
        <v>6</v>
      </c>
      <c r="B991" s="46">
        <v>0.5</v>
      </c>
      <c r="C991" s="46">
        <v>0.47</v>
      </c>
      <c r="D991" s="46">
        <v>225</v>
      </c>
      <c r="E991" s="46" t="s">
        <v>22</v>
      </c>
      <c r="F991" s="46" t="s">
        <v>936</v>
      </c>
      <c r="G991" s="46" t="s">
        <v>9</v>
      </c>
      <c r="H991" s="46">
        <f t="shared" si="24"/>
        <v>723</v>
      </c>
      <c r="I991" s="46">
        <v>3</v>
      </c>
      <c r="J991" s="46" t="s">
        <v>10</v>
      </c>
      <c r="K991" s="46" t="s">
        <v>16</v>
      </c>
      <c r="L991" s="138">
        <v>1.4</v>
      </c>
      <c r="M991" s="62" t="s">
        <v>89</v>
      </c>
      <c r="N991" s="132">
        <v>8.5</v>
      </c>
      <c r="O991" s="46">
        <v>3</v>
      </c>
      <c r="P991" s="46">
        <v>723</v>
      </c>
      <c r="Q991" s="46" t="s">
        <v>1422</v>
      </c>
      <c r="R991" s="46" t="s">
        <v>9</v>
      </c>
      <c r="S991" s="46">
        <v>673</v>
      </c>
      <c r="T991" s="46" t="s">
        <v>17</v>
      </c>
      <c r="U991" s="136">
        <v>29.2</v>
      </c>
      <c r="V991" s="62" t="s">
        <v>9</v>
      </c>
      <c r="W991" s="46">
        <v>38</v>
      </c>
      <c r="X991" s="62" t="s">
        <v>9</v>
      </c>
      <c r="Y991" s="62" t="s">
        <v>9</v>
      </c>
      <c r="Z991" s="62" t="s">
        <v>9</v>
      </c>
      <c r="AA991" s="46" t="s">
        <v>9</v>
      </c>
      <c r="AB991" s="46" t="s">
        <v>9</v>
      </c>
      <c r="AC991" s="46" t="s">
        <v>1296</v>
      </c>
      <c r="AD991" s="46">
        <v>2020</v>
      </c>
      <c r="AE991" s="46" t="s">
        <v>1869</v>
      </c>
      <c r="AF991" s="46" t="s">
        <v>169</v>
      </c>
      <c r="AG991" s="46" t="s">
        <v>934</v>
      </c>
      <c r="AH991" s="46" t="s">
        <v>526</v>
      </c>
      <c r="AI991" s="165" t="str">
        <f t="shared" si="23"/>
        <v>Howeizi, J., 2020</v>
      </c>
      <c r="AJ991" s="142" t="s">
        <v>935</v>
      </c>
      <c r="AK991" s="120" t="s">
        <v>827</v>
      </c>
    </row>
    <row r="992" spans="1:37" s="8" customFormat="1" x14ac:dyDescent="0.3">
      <c r="A992" s="46" t="s">
        <v>6</v>
      </c>
      <c r="B992" s="46">
        <v>0.5</v>
      </c>
      <c r="C992" s="46">
        <v>0.47</v>
      </c>
      <c r="D992" s="46">
        <v>225</v>
      </c>
      <c r="E992" s="46" t="s">
        <v>22</v>
      </c>
      <c r="F992" s="46" t="s">
        <v>936</v>
      </c>
      <c r="G992" s="46" t="s">
        <v>9</v>
      </c>
      <c r="H992" s="46">
        <f t="shared" si="24"/>
        <v>723</v>
      </c>
      <c r="I992" s="46">
        <v>3</v>
      </c>
      <c r="J992" s="46" t="s">
        <v>10</v>
      </c>
      <c r="K992" s="46" t="s">
        <v>16</v>
      </c>
      <c r="L992" s="138">
        <v>1.4</v>
      </c>
      <c r="M992" s="62" t="s">
        <v>89</v>
      </c>
      <c r="N992" s="132">
        <v>8.5</v>
      </c>
      <c r="O992" s="46">
        <v>3</v>
      </c>
      <c r="P992" s="46">
        <v>723</v>
      </c>
      <c r="Q992" s="46" t="s">
        <v>1422</v>
      </c>
      <c r="R992" s="46" t="s">
        <v>9</v>
      </c>
      <c r="S992" s="46">
        <v>673</v>
      </c>
      <c r="T992" s="46" t="s">
        <v>17</v>
      </c>
      <c r="U992" s="136">
        <v>27</v>
      </c>
      <c r="V992" s="62" t="s">
        <v>9</v>
      </c>
      <c r="W992" s="46">
        <v>41</v>
      </c>
      <c r="X992" s="62" t="s">
        <v>9</v>
      </c>
      <c r="Y992" s="62" t="s">
        <v>9</v>
      </c>
      <c r="Z992" s="62" t="s">
        <v>9</v>
      </c>
      <c r="AA992" s="46" t="s">
        <v>9</v>
      </c>
      <c r="AB992" s="46" t="s">
        <v>9</v>
      </c>
      <c r="AC992" s="46" t="s">
        <v>1296</v>
      </c>
      <c r="AD992" s="46">
        <v>2020</v>
      </c>
      <c r="AE992" s="46" t="s">
        <v>1869</v>
      </c>
      <c r="AF992" s="46" t="s">
        <v>169</v>
      </c>
      <c r="AG992" s="46" t="s">
        <v>934</v>
      </c>
      <c r="AH992" s="46" t="s">
        <v>526</v>
      </c>
      <c r="AI992" s="165" t="str">
        <f t="shared" si="23"/>
        <v>Howeizi, J., 2020</v>
      </c>
      <c r="AJ992" s="142" t="s">
        <v>935</v>
      </c>
      <c r="AK992" s="120" t="s">
        <v>827</v>
      </c>
    </row>
    <row r="993" spans="1:37" s="8" customFormat="1" x14ac:dyDescent="0.3">
      <c r="A993" s="46" t="s">
        <v>6</v>
      </c>
      <c r="B993" s="46">
        <v>0.5</v>
      </c>
      <c r="C993" s="46">
        <v>0.46</v>
      </c>
      <c r="D993" s="46">
        <v>225</v>
      </c>
      <c r="E993" s="46" t="s">
        <v>22</v>
      </c>
      <c r="F993" s="46" t="s">
        <v>936</v>
      </c>
      <c r="G993" s="46" t="s">
        <v>9</v>
      </c>
      <c r="H993" s="46">
        <f t="shared" si="24"/>
        <v>723</v>
      </c>
      <c r="I993" s="46">
        <v>3</v>
      </c>
      <c r="J993" s="46" t="s">
        <v>10</v>
      </c>
      <c r="K993" s="46" t="s">
        <v>16</v>
      </c>
      <c r="L993" s="138">
        <v>1.4</v>
      </c>
      <c r="M993" s="62" t="s">
        <v>89</v>
      </c>
      <c r="N993" s="132">
        <v>8.5</v>
      </c>
      <c r="O993" s="46">
        <v>3</v>
      </c>
      <c r="P993" s="46">
        <v>723</v>
      </c>
      <c r="Q993" s="46" t="s">
        <v>1422</v>
      </c>
      <c r="R993" s="46" t="s">
        <v>9</v>
      </c>
      <c r="S993" s="46">
        <v>673</v>
      </c>
      <c r="T993" s="46" t="s">
        <v>17</v>
      </c>
      <c r="U993" s="136">
        <v>24.1</v>
      </c>
      <c r="V993" s="62" t="s">
        <v>9</v>
      </c>
      <c r="W993" s="46">
        <v>46</v>
      </c>
      <c r="X993" s="62" t="s">
        <v>9</v>
      </c>
      <c r="Y993" s="62" t="s">
        <v>9</v>
      </c>
      <c r="Z993" s="62" t="s">
        <v>9</v>
      </c>
      <c r="AA993" s="46" t="s">
        <v>9</v>
      </c>
      <c r="AB993" s="46" t="s">
        <v>9</v>
      </c>
      <c r="AC993" s="46" t="s">
        <v>1296</v>
      </c>
      <c r="AD993" s="46">
        <v>2020</v>
      </c>
      <c r="AE993" s="46" t="s">
        <v>1869</v>
      </c>
      <c r="AF993" s="46" t="s">
        <v>169</v>
      </c>
      <c r="AG993" s="46" t="s">
        <v>934</v>
      </c>
      <c r="AH993" s="46" t="s">
        <v>526</v>
      </c>
      <c r="AI993" s="165" t="str">
        <f t="shared" si="23"/>
        <v>Howeizi, J., 2020</v>
      </c>
      <c r="AJ993" s="142" t="s">
        <v>935</v>
      </c>
      <c r="AK993" s="120" t="s">
        <v>827</v>
      </c>
    </row>
    <row r="994" spans="1:37" s="8" customFormat="1" x14ac:dyDescent="0.3">
      <c r="A994" s="46" t="s">
        <v>6</v>
      </c>
      <c r="B994" s="46">
        <v>0.5</v>
      </c>
      <c r="C994" s="46">
        <v>0.48</v>
      </c>
      <c r="D994" s="46">
        <v>225</v>
      </c>
      <c r="E994" s="46" t="s">
        <v>22</v>
      </c>
      <c r="F994" s="46" t="s">
        <v>936</v>
      </c>
      <c r="G994" s="46" t="s">
        <v>9</v>
      </c>
      <c r="H994" s="46">
        <f t="shared" si="24"/>
        <v>723</v>
      </c>
      <c r="I994" s="46">
        <v>3</v>
      </c>
      <c r="J994" s="46" t="s">
        <v>10</v>
      </c>
      <c r="K994" s="46" t="s">
        <v>16</v>
      </c>
      <c r="L994" s="138">
        <v>2.2000000000000002</v>
      </c>
      <c r="M994" s="62" t="s">
        <v>89</v>
      </c>
      <c r="N994" s="132">
        <v>8.5</v>
      </c>
      <c r="O994" s="46">
        <v>3</v>
      </c>
      <c r="P994" s="46">
        <v>723</v>
      </c>
      <c r="Q994" s="46" t="s">
        <v>1422</v>
      </c>
      <c r="R994" s="46" t="s">
        <v>9</v>
      </c>
      <c r="S994" s="46">
        <v>673</v>
      </c>
      <c r="T994" s="46" t="s">
        <v>17</v>
      </c>
      <c r="U994" s="136">
        <v>36.200000000000003</v>
      </c>
      <c r="V994" s="62" t="s">
        <v>9</v>
      </c>
      <c r="W994" s="46">
        <v>32</v>
      </c>
      <c r="X994" s="62" t="s">
        <v>9</v>
      </c>
      <c r="Y994" s="62" t="s">
        <v>9</v>
      </c>
      <c r="Z994" s="62" t="s">
        <v>9</v>
      </c>
      <c r="AA994" s="46" t="s">
        <v>9</v>
      </c>
      <c r="AB994" s="46" t="s">
        <v>9</v>
      </c>
      <c r="AC994" s="46" t="s">
        <v>1296</v>
      </c>
      <c r="AD994" s="46">
        <v>2020</v>
      </c>
      <c r="AE994" s="46" t="s">
        <v>1869</v>
      </c>
      <c r="AF994" s="46" t="s">
        <v>169</v>
      </c>
      <c r="AG994" s="46" t="s">
        <v>934</v>
      </c>
      <c r="AH994" s="46" t="s">
        <v>526</v>
      </c>
      <c r="AI994" s="165" t="str">
        <f t="shared" si="23"/>
        <v>Howeizi, J., 2020</v>
      </c>
      <c r="AJ994" s="142" t="s">
        <v>935</v>
      </c>
      <c r="AK994" s="120" t="s">
        <v>827</v>
      </c>
    </row>
    <row r="995" spans="1:37" s="8" customFormat="1" x14ac:dyDescent="0.3">
      <c r="A995" s="46" t="s">
        <v>6</v>
      </c>
      <c r="B995" s="46">
        <v>0.5</v>
      </c>
      <c r="C995" s="46">
        <v>0.47</v>
      </c>
      <c r="D995" s="46">
        <v>225</v>
      </c>
      <c r="E995" s="46" t="s">
        <v>22</v>
      </c>
      <c r="F995" s="46" t="s">
        <v>936</v>
      </c>
      <c r="G995" s="46" t="s">
        <v>9</v>
      </c>
      <c r="H995" s="46">
        <f t="shared" si="24"/>
        <v>723</v>
      </c>
      <c r="I995" s="46">
        <v>3</v>
      </c>
      <c r="J995" s="46" t="s">
        <v>10</v>
      </c>
      <c r="K995" s="46" t="s">
        <v>16</v>
      </c>
      <c r="L995" s="138">
        <v>2.2000000000000002</v>
      </c>
      <c r="M995" s="62" t="s">
        <v>89</v>
      </c>
      <c r="N995" s="132">
        <v>8.5</v>
      </c>
      <c r="O995" s="46">
        <v>3</v>
      </c>
      <c r="P995" s="46">
        <v>723</v>
      </c>
      <c r="Q995" s="46" t="s">
        <v>1422</v>
      </c>
      <c r="R995" s="46" t="s">
        <v>9</v>
      </c>
      <c r="S995" s="46">
        <v>673</v>
      </c>
      <c r="T995" s="46" t="s">
        <v>17</v>
      </c>
      <c r="U995" s="136">
        <v>35.799999999999997</v>
      </c>
      <c r="V995" s="62" t="s">
        <v>9</v>
      </c>
      <c r="W995" s="46">
        <v>31</v>
      </c>
      <c r="X995" s="62" t="s">
        <v>9</v>
      </c>
      <c r="Y995" s="62" t="s">
        <v>9</v>
      </c>
      <c r="Z995" s="62" t="s">
        <v>9</v>
      </c>
      <c r="AA995" s="46" t="s">
        <v>9</v>
      </c>
      <c r="AB995" s="46" t="s">
        <v>9</v>
      </c>
      <c r="AC995" s="46" t="s">
        <v>1296</v>
      </c>
      <c r="AD995" s="46">
        <v>2020</v>
      </c>
      <c r="AE995" s="46" t="s">
        <v>1869</v>
      </c>
      <c r="AF995" s="46" t="s">
        <v>169</v>
      </c>
      <c r="AG995" s="46" t="s">
        <v>934</v>
      </c>
      <c r="AH995" s="46" t="s">
        <v>526</v>
      </c>
      <c r="AI995" s="165" t="str">
        <f t="shared" si="23"/>
        <v>Howeizi, J., 2020</v>
      </c>
      <c r="AJ995" s="142" t="s">
        <v>935</v>
      </c>
      <c r="AK995" s="120" t="s">
        <v>827</v>
      </c>
    </row>
    <row r="996" spans="1:37" s="8" customFormat="1" x14ac:dyDescent="0.3">
      <c r="A996" s="46" t="s">
        <v>6</v>
      </c>
      <c r="B996" s="46">
        <v>0.5</v>
      </c>
      <c r="C996" s="46">
        <v>0.47</v>
      </c>
      <c r="D996" s="46">
        <v>225</v>
      </c>
      <c r="E996" s="46" t="s">
        <v>22</v>
      </c>
      <c r="F996" s="46" t="s">
        <v>936</v>
      </c>
      <c r="G996" s="46" t="s">
        <v>9</v>
      </c>
      <c r="H996" s="46">
        <f t="shared" si="24"/>
        <v>723</v>
      </c>
      <c r="I996" s="46">
        <v>3</v>
      </c>
      <c r="J996" s="46" t="s">
        <v>10</v>
      </c>
      <c r="K996" s="46" t="s">
        <v>16</v>
      </c>
      <c r="L996" s="138">
        <v>2.2000000000000002</v>
      </c>
      <c r="M996" s="62" t="s">
        <v>89</v>
      </c>
      <c r="N996" s="132">
        <v>8.5</v>
      </c>
      <c r="O996" s="46">
        <v>3</v>
      </c>
      <c r="P996" s="46">
        <v>723</v>
      </c>
      <c r="Q996" s="46" t="s">
        <v>1422</v>
      </c>
      <c r="R996" s="46" t="s">
        <v>9</v>
      </c>
      <c r="S996" s="46">
        <v>673</v>
      </c>
      <c r="T996" s="46" t="s">
        <v>17</v>
      </c>
      <c r="U996" s="136">
        <v>36.5</v>
      </c>
      <c r="V996" s="62" t="s">
        <v>9</v>
      </c>
      <c r="W996" s="46">
        <v>31</v>
      </c>
      <c r="X996" s="62" t="s">
        <v>9</v>
      </c>
      <c r="Y996" s="62" t="s">
        <v>9</v>
      </c>
      <c r="Z996" s="62" t="s">
        <v>9</v>
      </c>
      <c r="AA996" s="46" t="s">
        <v>9</v>
      </c>
      <c r="AB996" s="46" t="s">
        <v>9</v>
      </c>
      <c r="AC996" s="46" t="s">
        <v>1296</v>
      </c>
      <c r="AD996" s="46">
        <v>2020</v>
      </c>
      <c r="AE996" s="46" t="s">
        <v>1869</v>
      </c>
      <c r="AF996" s="46" t="s">
        <v>169</v>
      </c>
      <c r="AG996" s="46" t="s">
        <v>934</v>
      </c>
      <c r="AH996" s="46" t="s">
        <v>526</v>
      </c>
      <c r="AI996" s="165" t="str">
        <f t="shared" si="23"/>
        <v>Howeizi, J., 2020</v>
      </c>
      <c r="AJ996" s="142" t="s">
        <v>935</v>
      </c>
      <c r="AK996" s="120" t="s">
        <v>827</v>
      </c>
    </row>
    <row r="997" spans="1:37" s="8" customFormat="1" x14ac:dyDescent="0.3">
      <c r="A997" s="46" t="s">
        <v>6</v>
      </c>
      <c r="B997" s="46">
        <v>0.5</v>
      </c>
      <c r="C997" s="46">
        <v>0.46</v>
      </c>
      <c r="D997" s="46">
        <v>225</v>
      </c>
      <c r="E997" s="46" t="s">
        <v>22</v>
      </c>
      <c r="F997" s="46" t="s">
        <v>936</v>
      </c>
      <c r="G997" s="46" t="s">
        <v>9</v>
      </c>
      <c r="H997" s="46">
        <f t="shared" si="24"/>
        <v>723</v>
      </c>
      <c r="I997" s="46">
        <v>3</v>
      </c>
      <c r="J997" s="46" t="s">
        <v>10</v>
      </c>
      <c r="K997" s="46" t="s">
        <v>16</v>
      </c>
      <c r="L997" s="138">
        <v>2.2000000000000002</v>
      </c>
      <c r="M997" s="62" t="s">
        <v>89</v>
      </c>
      <c r="N997" s="132">
        <v>8.5</v>
      </c>
      <c r="O997" s="46">
        <v>3</v>
      </c>
      <c r="P997" s="46">
        <v>723</v>
      </c>
      <c r="Q997" s="46" t="s">
        <v>1422</v>
      </c>
      <c r="R997" s="46" t="s">
        <v>9</v>
      </c>
      <c r="S997" s="46">
        <v>673</v>
      </c>
      <c r="T997" s="46" t="s">
        <v>17</v>
      </c>
      <c r="U997" s="136">
        <v>36.9</v>
      </c>
      <c r="V997" s="62" t="s">
        <v>9</v>
      </c>
      <c r="W997" s="46">
        <v>30</v>
      </c>
      <c r="X997" s="62" t="s">
        <v>9</v>
      </c>
      <c r="Y997" s="62" t="s">
        <v>9</v>
      </c>
      <c r="Z997" s="62" t="s">
        <v>9</v>
      </c>
      <c r="AA997" s="46" t="s">
        <v>9</v>
      </c>
      <c r="AB997" s="46" t="s">
        <v>9</v>
      </c>
      <c r="AC997" s="46" t="s">
        <v>1296</v>
      </c>
      <c r="AD997" s="46">
        <v>2020</v>
      </c>
      <c r="AE997" s="46" t="s">
        <v>1869</v>
      </c>
      <c r="AF997" s="46" t="s">
        <v>169</v>
      </c>
      <c r="AG997" s="46" t="s">
        <v>934</v>
      </c>
      <c r="AH997" s="46" t="s">
        <v>526</v>
      </c>
      <c r="AI997" s="165" t="str">
        <f t="shared" si="23"/>
        <v>Howeizi, J., 2020</v>
      </c>
      <c r="AJ997" s="142" t="s">
        <v>935</v>
      </c>
      <c r="AK997" s="120" t="s">
        <v>827</v>
      </c>
    </row>
    <row r="998" spans="1:37" s="8" customFormat="1" x14ac:dyDescent="0.3">
      <c r="A998" s="46" t="s">
        <v>14</v>
      </c>
      <c r="B998" s="46" t="s">
        <v>9</v>
      </c>
      <c r="C998" s="46">
        <v>0.79</v>
      </c>
      <c r="D998" s="46">
        <v>71</v>
      </c>
      <c r="E998" s="46" t="s">
        <v>86</v>
      </c>
      <c r="F998" s="46" t="s">
        <v>944</v>
      </c>
      <c r="G998" s="46" t="s">
        <v>945</v>
      </c>
      <c r="H998" s="46">
        <v>873</v>
      </c>
      <c r="I998" s="46">
        <v>4</v>
      </c>
      <c r="J998" s="46" t="s">
        <v>24</v>
      </c>
      <c r="K998" s="46" t="s">
        <v>56</v>
      </c>
      <c r="L998" s="46" t="s">
        <v>9</v>
      </c>
      <c r="M998" s="46" t="s">
        <v>199</v>
      </c>
      <c r="N998" s="132">
        <v>7.5</v>
      </c>
      <c r="O998" s="46">
        <v>4</v>
      </c>
      <c r="P998" s="46">
        <f>450+273</f>
        <v>723</v>
      </c>
      <c r="Q998" s="46" t="s">
        <v>9</v>
      </c>
      <c r="R998" s="46" t="s">
        <v>9</v>
      </c>
      <c r="S998" s="46" t="s">
        <v>9</v>
      </c>
      <c r="T998" s="46" t="s">
        <v>17</v>
      </c>
      <c r="U998" s="136">
        <v>15</v>
      </c>
      <c r="V998" s="62" t="s">
        <v>9</v>
      </c>
      <c r="W998" s="46" t="s">
        <v>9</v>
      </c>
      <c r="X998" s="46" t="s">
        <v>9</v>
      </c>
      <c r="Y998" s="46" t="s">
        <v>9</v>
      </c>
      <c r="Z998" s="46" t="s">
        <v>9</v>
      </c>
      <c r="AA998" s="46" t="s">
        <v>9</v>
      </c>
      <c r="AB998" s="46" t="s">
        <v>9</v>
      </c>
      <c r="AC998" s="46" t="s">
        <v>1373</v>
      </c>
      <c r="AD998" s="46">
        <v>2020</v>
      </c>
      <c r="AE998" s="46" t="s">
        <v>943</v>
      </c>
      <c r="AF998" s="46" t="s">
        <v>11</v>
      </c>
      <c r="AG998" s="46" t="s">
        <v>941</v>
      </c>
      <c r="AH998" s="46" t="s">
        <v>942</v>
      </c>
      <c r="AI998" s="165" t="str">
        <f t="shared" si="23"/>
        <v>Zhou, G.-F., 2020</v>
      </c>
      <c r="AJ998" s="142"/>
      <c r="AK998" s="120" t="s">
        <v>946</v>
      </c>
    </row>
    <row r="999" spans="1:37" s="8" customFormat="1" x14ac:dyDescent="0.3">
      <c r="A999" s="46" t="s">
        <v>6</v>
      </c>
      <c r="B999" s="46" t="s">
        <v>9</v>
      </c>
      <c r="C999" s="46">
        <v>0.77</v>
      </c>
      <c r="D999" s="46">
        <v>93</v>
      </c>
      <c r="E999" s="46" t="s">
        <v>86</v>
      </c>
      <c r="F999" s="46" t="s">
        <v>950</v>
      </c>
      <c r="G999" s="46" t="s">
        <v>945</v>
      </c>
      <c r="H999" s="46">
        <v>673</v>
      </c>
      <c r="I999" s="46">
        <v>4</v>
      </c>
      <c r="J999" s="46" t="s">
        <v>24</v>
      </c>
      <c r="K999" s="46" t="s">
        <v>56</v>
      </c>
      <c r="L999" s="46" t="s">
        <v>9</v>
      </c>
      <c r="M999" s="46" t="s">
        <v>199</v>
      </c>
      <c r="N999" s="132">
        <v>6</v>
      </c>
      <c r="O999" s="46">
        <v>4</v>
      </c>
      <c r="P999" s="46">
        <v>673</v>
      </c>
      <c r="Q999" s="46" t="s">
        <v>1422</v>
      </c>
      <c r="R999" s="46">
        <v>1</v>
      </c>
      <c r="S999" s="46">
        <v>473</v>
      </c>
      <c r="T999" s="46" t="s">
        <v>17</v>
      </c>
      <c r="U999" s="136">
        <v>59.4</v>
      </c>
      <c r="V999" s="62" t="s">
        <v>9</v>
      </c>
      <c r="W999" s="62" t="s">
        <v>9</v>
      </c>
      <c r="X999" s="46" t="s">
        <v>9</v>
      </c>
      <c r="Y999" s="46" t="s">
        <v>9</v>
      </c>
      <c r="Z999" s="46" t="s">
        <v>9</v>
      </c>
      <c r="AA999" s="46" t="s">
        <v>9</v>
      </c>
      <c r="AB999" s="46" t="s">
        <v>9</v>
      </c>
      <c r="AC999" s="46" t="s">
        <v>1373</v>
      </c>
      <c r="AD999" s="46">
        <v>2020</v>
      </c>
      <c r="AE999" s="46" t="s">
        <v>1871</v>
      </c>
      <c r="AF999" s="46" t="s">
        <v>11</v>
      </c>
      <c r="AG999" s="46" t="s">
        <v>949</v>
      </c>
      <c r="AH999" s="46" t="s">
        <v>948</v>
      </c>
      <c r="AI999" s="165" t="str">
        <f t="shared" si="23"/>
        <v>Song, S., 2020</v>
      </c>
      <c r="AJ999" s="142"/>
      <c r="AK999" s="120"/>
    </row>
    <row r="1000" spans="1:37" s="8" customFormat="1" x14ac:dyDescent="0.3">
      <c r="A1000" s="46" t="s">
        <v>6</v>
      </c>
      <c r="B1000" s="46" t="s">
        <v>9</v>
      </c>
      <c r="C1000" s="46">
        <v>0.78</v>
      </c>
      <c r="D1000" s="46">
        <v>18.5</v>
      </c>
      <c r="E1000" s="46" t="s">
        <v>86</v>
      </c>
      <c r="F1000" s="46" t="s">
        <v>952</v>
      </c>
      <c r="G1000" s="46" t="s">
        <v>951</v>
      </c>
      <c r="H1000" s="46">
        <v>673</v>
      </c>
      <c r="I1000" s="46">
        <v>4</v>
      </c>
      <c r="J1000" s="46" t="s">
        <v>24</v>
      </c>
      <c r="K1000" s="46" t="s">
        <v>56</v>
      </c>
      <c r="L1000" s="46" t="s">
        <v>9</v>
      </c>
      <c r="M1000" s="46" t="s">
        <v>199</v>
      </c>
      <c r="N1000" s="132">
        <v>6</v>
      </c>
      <c r="O1000" s="46">
        <v>4</v>
      </c>
      <c r="P1000" s="46">
        <v>673</v>
      </c>
      <c r="Q1000" s="46" t="s">
        <v>1422</v>
      </c>
      <c r="R1000" s="46">
        <v>1</v>
      </c>
      <c r="S1000" s="46">
        <v>473</v>
      </c>
      <c r="T1000" s="46" t="s">
        <v>17</v>
      </c>
      <c r="U1000" s="136">
        <v>41.5</v>
      </c>
      <c r="V1000" s="62" t="s">
        <v>9</v>
      </c>
      <c r="W1000" s="62" t="s">
        <v>9</v>
      </c>
      <c r="X1000" s="46" t="s">
        <v>9</v>
      </c>
      <c r="Y1000" s="46" t="s">
        <v>9</v>
      </c>
      <c r="Z1000" s="46" t="s">
        <v>9</v>
      </c>
      <c r="AA1000" s="46" t="s">
        <v>9</v>
      </c>
      <c r="AB1000" s="46" t="s">
        <v>9</v>
      </c>
      <c r="AC1000" s="46" t="s">
        <v>1373</v>
      </c>
      <c r="AD1000" s="46">
        <v>2020</v>
      </c>
      <c r="AE1000" s="46" t="s">
        <v>1871</v>
      </c>
      <c r="AF1000" s="46" t="s">
        <v>11</v>
      </c>
      <c r="AG1000" s="46" t="s">
        <v>949</v>
      </c>
      <c r="AH1000" s="46" t="s">
        <v>948</v>
      </c>
      <c r="AI1000" s="165" t="str">
        <f t="shared" si="23"/>
        <v>Song, S., 2020</v>
      </c>
      <c r="AJ1000" s="142"/>
      <c r="AK1000" s="120"/>
    </row>
    <row r="1001" spans="1:37" s="8" customFormat="1" x14ac:dyDescent="0.3">
      <c r="A1001" s="46" t="s">
        <v>6</v>
      </c>
      <c r="B1001" s="46" t="s">
        <v>9</v>
      </c>
      <c r="C1001" s="46">
        <v>0.8</v>
      </c>
      <c r="D1001" s="46">
        <v>6.2</v>
      </c>
      <c r="E1001" s="46" t="s">
        <v>86</v>
      </c>
      <c r="F1001" s="46" t="s">
        <v>953</v>
      </c>
      <c r="G1001" s="46" t="s">
        <v>954</v>
      </c>
      <c r="H1001" s="46">
        <v>673</v>
      </c>
      <c r="I1001" s="46">
        <v>4</v>
      </c>
      <c r="J1001" s="46" t="s">
        <v>24</v>
      </c>
      <c r="K1001" s="46" t="s">
        <v>56</v>
      </c>
      <c r="L1001" s="46" t="s">
        <v>9</v>
      </c>
      <c r="M1001" s="46" t="s">
        <v>199</v>
      </c>
      <c r="N1001" s="132">
        <v>6</v>
      </c>
      <c r="O1001" s="46">
        <v>4</v>
      </c>
      <c r="P1001" s="46">
        <v>673</v>
      </c>
      <c r="Q1001" s="46" t="s">
        <v>1422</v>
      </c>
      <c r="R1001" s="46">
        <v>1</v>
      </c>
      <c r="S1001" s="46">
        <v>473</v>
      </c>
      <c r="T1001" s="46" t="s">
        <v>17</v>
      </c>
      <c r="U1001" s="136">
        <v>32.4</v>
      </c>
      <c r="V1001" s="62" t="s">
        <v>9</v>
      </c>
      <c r="W1001" s="62" t="s">
        <v>9</v>
      </c>
      <c r="X1001" s="46" t="s">
        <v>9</v>
      </c>
      <c r="Y1001" s="46" t="s">
        <v>9</v>
      </c>
      <c r="Z1001" s="46" t="s">
        <v>9</v>
      </c>
      <c r="AA1001" s="46" t="s">
        <v>9</v>
      </c>
      <c r="AB1001" s="46" t="s">
        <v>9</v>
      </c>
      <c r="AC1001" s="46" t="s">
        <v>1373</v>
      </c>
      <c r="AD1001" s="46">
        <v>2020</v>
      </c>
      <c r="AE1001" s="46" t="s">
        <v>1871</v>
      </c>
      <c r="AF1001" s="46" t="s">
        <v>11</v>
      </c>
      <c r="AG1001" s="46" t="s">
        <v>949</v>
      </c>
      <c r="AH1001" s="46" t="s">
        <v>948</v>
      </c>
      <c r="AI1001" s="165" t="str">
        <f t="shared" si="23"/>
        <v>Song, S., 2020</v>
      </c>
      <c r="AJ1001" s="142"/>
      <c r="AK1001" s="120"/>
    </row>
    <row r="1002" spans="1:37" s="8" customFormat="1" x14ac:dyDescent="0.3">
      <c r="A1002" s="46" t="s">
        <v>6</v>
      </c>
      <c r="B1002" s="46">
        <v>1</v>
      </c>
      <c r="C1002" s="46">
        <v>1.1000000000000001</v>
      </c>
      <c r="D1002" s="46">
        <v>210</v>
      </c>
      <c r="E1002" s="46" t="s">
        <v>188</v>
      </c>
      <c r="F1002" s="46" t="s">
        <v>957</v>
      </c>
      <c r="G1002" s="46" t="s">
        <v>958</v>
      </c>
      <c r="H1002" s="46">
        <v>673</v>
      </c>
      <c r="I1002" s="46">
        <v>2</v>
      </c>
      <c r="J1002" s="46" t="s">
        <v>24</v>
      </c>
      <c r="K1002" s="46" t="s">
        <v>9</v>
      </c>
      <c r="L1002" s="46" t="s">
        <v>9</v>
      </c>
      <c r="M1002" s="46" t="s">
        <v>199</v>
      </c>
      <c r="N1002" s="132">
        <v>4</v>
      </c>
      <c r="O1002" s="46">
        <v>2</v>
      </c>
      <c r="P1002" s="46">
        <v>573</v>
      </c>
      <c r="Q1002" s="46" t="s">
        <v>1422</v>
      </c>
      <c r="R1002" s="46">
        <v>2</v>
      </c>
      <c r="S1002" s="46">
        <v>573</v>
      </c>
      <c r="T1002" s="46" t="s">
        <v>29</v>
      </c>
      <c r="U1002" s="136" t="s">
        <v>9</v>
      </c>
      <c r="V1002" s="46" t="s">
        <v>9</v>
      </c>
      <c r="W1002" s="46" t="s">
        <v>9</v>
      </c>
      <c r="X1002" s="46" t="s">
        <v>9</v>
      </c>
      <c r="Y1002" s="46" t="s">
        <v>9</v>
      </c>
      <c r="Z1002" s="46" t="s">
        <v>9</v>
      </c>
      <c r="AA1002" s="46">
        <v>47</v>
      </c>
      <c r="AB1002" s="46">
        <v>13</v>
      </c>
      <c r="AC1002" s="46" t="s">
        <v>1410</v>
      </c>
      <c r="AD1002" s="46">
        <v>2020</v>
      </c>
      <c r="AE1002" s="46" t="s">
        <v>1872</v>
      </c>
      <c r="AF1002" s="46" t="s">
        <v>955</v>
      </c>
      <c r="AG1002" s="46" t="s">
        <v>956</v>
      </c>
      <c r="AH1002" s="46" t="s">
        <v>179</v>
      </c>
      <c r="AI1002" s="165" t="str">
        <f t="shared" si="23"/>
        <v>Lin, M., 2020</v>
      </c>
      <c r="AJ1002" s="142"/>
      <c r="AK1002" s="120" t="s">
        <v>959</v>
      </c>
    </row>
    <row r="1003" spans="1:37" s="8" customFormat="1" x14ac:dyDescent="0.3">
      <c r="A1003" s="46" t="s">
        <v>14</v>
      </c>
      <c r="B1003" s="46">
        <v>0.25</v>
      </c>
      <c r="C1003" s="46">
        <v>0.23</v>
      </c>
      <c r="D1003" s="46" t="s">
        <v>9</v>
      </c>
      <c r="E1003" s="46" t="s">
        <v>22</v>
      </c>
      <c r="F1003" s="46" t="s">
        <v>9</v>
      </c>
      <c r="G1003" s="46" t="s">
        <v>9</v>
      </c>
      <c r="H1003" s="46" t="s">
        <v>9</v>
      </c>
      <c r="I1003" s="46" t="s">
        <v>9</v>
      </c>
      <c r="J1003" s="46" t="s">
        <v>24</v>
      </c>
      <c r="K1003" s="46" t="s">
        <v>56</v>
      </c>
      <c r="L1003" s="46" t="s">
        <v>9</v>
      </c>
      <c r="M1003" s="46" t="s">
        <v>199</v>
      </c>
      <c r="N1003" s="132">
        <v>8.5</v>
      </c>
      <c r="O1003" s="46">
        <v>2</v>
      </c>
      <c r="P1003" s="46">
        <v>773</v>
      </c>
      <c r="Q1003" s="46" t="s">
        <v>1422</v>
      </c>
      <c r="R1003" s="46">
        <v>1</v>
      </c>
      <c r="S1003" s="46">
        <v>773</v>
      </c>
      <c r="T1003" s="46" t="s">
        <v>17</v>
      </c>
      <c r="U1003" s="136">
        <v>93</v>
      </c>
      <c r="V1003" s="46" t="s">
        <v>9</v>
      </c>
      <c r="W1003" s="46">
        <v>12</v>
      </c>
      <c r="X1003" s="46" t="s">
        <v>9</v>
      </c>
      <c r="Y1003" s="46" t="s">
        <v>9</v>
      </c>
      <c r="Z1003" s="46" t="s">
        <v>9</v>
      </c>
      <c r="AA1003" s="46" t="s">
        <v>9</v>
      </c>
      <c r="AB1003" s="46" t="s">
        <v>9</v>
      </c>
      <c r="AC1003" s="46" t="s">
        <v>1365</v>
      </c>
      <c r="AD1003" s="46">
        <v>2020</v>
      </c>
      <c r="AE1003" s="46" t="s">
        <v>1038</v>
      </c>
      <c r="AF1003" s="46" t="s">
        <v>961</v>
      </c>
      <c r="AG1003" s="46" t="s">
        <v>960</v>
      </c>
      <c r="AH1003" s="46" t="s">
        <v>586</v>
      </c>
      <c r="AI1003" s="165" t="str">
        <f t="shared" si="23"/>
        <v>Velin, P., 2020</v>
      </c>
      <c r="AJ1003" s="142"/>
      <c r="AK1003" s="120" t="s">
        <v>827</v>
      </c>
    </row>
    <row r="1004" spans="1:37" s="8" customFormat="1" x14ac:dyDescent="0.3">
      <c r="A1004" s="46" t="s">
        <v>14</v>
      </c>
      <c r="B1004" s="46">
        <v>0.5</v>
      </c>
      <c r="C1004" s="46">
        <v>0.47</v>
      </c>
      <c r="D1004" s="46" t="s">
        <v>9</v>
      </c>
      <c r="E1004" s="46" t="s">
        <v>22</v>
      </c>
      <c r="F1004" s="46" t="s">
        <v>9</v>
      </c>
      <c r="G1004" s="46" t="s">
        <v>9</v>
      </c>
      <c r="H1004" s="46" t="s">
        <v>9</v>
      </c>
      <c r="I1004" s="46" t="s">
        <v>9</v>
      </c>
      <c r="J1004" s="46" t="s">
        <v>24</v>
      </c>
      <c r="K1004" s="46" t="s">
        <v>56</v>
      </c>
      <c r="L1004" s="46" t="s">
        <v>9</v>
      </c>
      <c r="M1004" s="46" t="s">
        <v>199</v>
      </c>
      <c r="N1004" s="132">
        <v>8.5</v>
      </c>
      <c r="O1004" s="46">
        <v>2</v>
      </c>
      <c r="P1004" s="46">
        <v>773</v>
      </c>
      <c r="Q1004" s="46" t="s">
        <v>1422</v>
      </c>
      <c r="R1004" s="46">
        <v>1</v>
      </c>
      <c r="S1004" s="46">
        <v>773</v>
      </c>
      <c r="T1004" s="46" t="s">
        <v>17</v>
      </c>
      <c r="U1004" s="136">
        <v>73</v>
      </c>
      <c r="V1004" s="46" t="s">
        <v>9</v>
      </c>
      <c r="W1004" s="46">
        <v>15</v>
      </c>
      <c r="X1004" s="46" t="s">
        <v>9</v>
      </c>
      <c r="Y1004" s="46" t="s">
        <v>9</v>
      </c>
      <c r="Z1004" s="46" t="s">
        <v>9</v>
      </c>
      <c r="AA1004" s="46" t="s">
        <v>9</v>
      </c>
      <c r="AB1004" s="46" t="s">
        <v>9</v>
      </c>
      <c r="AC1004" s="46" t="s">
        <v>1365</v>
      </c>
      <c r="AD1004" s="46">
        <v>2020</v>
      </c>
      <c r="AE1004" s="46" t="s">
        <v>1038</v>
      </c>
      <c r="AF1004" s="46" t="s">
        <v>961</v>
      </c>
      <c r="AG1004" s="46" t="s">
        <v>960</v>
      </c>
      <c r="AH1004" s="46" t="s">
        <v>586</v>
      </c>
      <c r="AI1004" s="165" t="str">
        <f t="shared" si="23"/>
        <v>Velin, P., 2020</v>
      </c>
      <c r="AJ1004" s="142"/>
      <c r="AK1004" s="120" t="s">
        <v>827</v>
      </c>
    </row>
    <row r="1005" spans="1:37" s="8" customFormat="1" x14ac:dyDescent="0.3">
      <c r="A1005" s="46" t="s">
        <v>14</v>
      </c>
      <c r="B1005" s="46">
        <v>1</v>
      </c>
      <c r="C1005" s="46">
        <v>0.93</v>
      </c>
      <c r="D1005" s="46" t="s">
        <v>9</v>
      </c>
      <c r="E1005" s="46" t="s">
        <v>22</v>
      </c>
      <c r="F1005" s="46" t="s">
        <v>9</v>
      </c>
      <c r="G1005" s="46" t="s">
        <v>9</v>
      </c>
      <c r="H1005" s="46" t="s">
        <v>9</v>
      </c>
      <c r="I1005" s="46" t="s">
        <v>9</v>
      </c>
      <c r="J1005" s="46" t="s">
        <v>24</v>
      </c>
      <c r="K1005" s="46" t="s">
        <v>56</v>
      </c>
      <c r="L1005" s="46" t="s">
        <v>9</v>
      </c>
      <c r="M1005" s="46" t="s">
        <v>199</v>
      </c>
      <c r="N1005" s="132">
        <v>8.5</v>
      </c>
      <c r="O1005" s="46">
        <v>2</v>
      </c>
      <c r="P1005" s="46">
        <v>773</v>
      </c>
      <c r="Q1005" s="46" t="s">
        <v>1422</v>
      </c>
      <c r="R1005" s="46">
        <v>1</v>
      </c>
      <c r="S1005" s="46">
        <v>773</v>
      </c>
      <c r="T1005" s="46" t="s">
        <v>17</v>
      </c>
      <c r="U1005" s="136">
        <v>54</v>
      </c>
      <c r="V1005" s="46" t="s">
        <v>9</v>
      </c>
      <c r="W1005" s="46">
        <v>21</v>
      </c>
      <c r="X1005" s="46" t="s">
        <v>9</v>
      </c>
      <c r="Y1005" s="46" t="s">
        <v>9</v>
      </c>
      <c r="Z1005" s="46" t="s">
        <v>9</v>
      </c>
      <c r="AA1005" s="46" t="s">
        <v>9</v>
      </c>
      <c r="AB1005" s="46" t="s">
        <v>9</v>
      </c>
      <c r="AC1005" s="46" t="s">
        <v>1365</v>
      </c>
      <c r="AD1005" s="46">
        <v>2020</v>
      </c>
      <c r="AE1005" s="46" t="s">
        <v>1038</v>
      </c>
      <c r="AF1005" s="46" t="s">
        <v>961</v>
      </c>
      <c r="AG1005" s="46" t="s">
        <v>960</v>
      </c>
      <c r="AH1005" s="46" t="s">
        <v>586</v>
      </c>
      <c r="AI1005" s="165" t="str">
        <f t="shared" si="23"/>
        <v>Velin, P., 2020</v>
      </c>
      <c r="AJ1005" s="142"/>
      <c r="AK1005" s="120" t="s">
        <v>827</v>
      </c>
    </row>
    <row r="1006" spans="1:37" s="8" customFormat="1" x14ac:dyDescent="0.3">
      <c r="A1006" s="46" t="s">
        <v>14</v>
      </c>
      <c r="B1006" s="46">
        <v>2</v>
      </c>
      <c r="C1006" s="46">
        <v>1.9</v>
      </c>
      <c r="D1006" s="46" t="s">
        <v>9</v>
      </c>
      <c r="E1006" s="46" t="s">
        <v>22</v>
      </c>
      <c r="F1006" s="46" t="s">
        <v>9</v>
      </c>
      <c r="G1006" s="46" t="s">
        <v>9</v>
      </c>
      <c r="H1006" s="46" t="s">
        <v>9</v>
      </c>
      <c r="I1006" s="46" t="s">
        <v>9</v>
      </c>
      <c r="J1006" s="46" t="s">
        <v>24</v>
      </c>
      <c r="K1006" s="46" t="s">
        <v>56</v>
      </c>
      <c r="L1006" s="46" t="s">
        <v>9</v>
      </c>
      <c r="M1006" s="46" t="s">
        <v>199</v>
      </c>
      <c r="N1006" s="132">
        <v>8.5</v>
      </c>
      <c r="O1006" s="46">
        <v>2</v>
      </c>
      <c r="P1006" s="46">
        <v>773</v>
      </c>
      <c r="Q1006" s="46" t="s">
        <v>1422</v>
      </c>
      <c r="R1006" s="46">
        <v>1</v>
      </c>
      <c r="S1006" s="46">
        <v>773</v>
      </c>
      <c r="T1006" s="46" t="s">
        <v>17</v>
      </c>
      <c r="U1006" s="136">
        <v>34</v>
      </c>
      <c r="V1006" s="46" t="s">
        <v>9</v>
      </c>
      <c r="W1006" s="46">
        <v>33</v>
      </c>
      <c r="X1006" s="46" t="s">
        <v>9</v>
      </c>
      <c r="Y1006" s="46" t="s">
        <v>9</v>
      </c>
      <c r="Z1006" s="46" t="s">
        <v>9</v>
      </c>
      <c r="AA1006" s="46" t="s">
        <v>9</v>
      </c>
      <c r="AB1006" s="46" t="s">
        <v>9</v>
      </c>
      <c r="AC1006" s="46" t="s">
        <v>1365</v>
      </c>
      <c r="AD1006" s="46">
        <v>2020</v>
      </c>
      <c r="AE1006" s="46" t="s">
        <v>1038</v>
      </c>
      <c r="AF1006" s="46" t="s">
        <v>961</v>
      </c>
      <c r="AG1006" s="46" t="s">
        <v>960</v>
      </c>
      <c r="AH1006" s="46" t="s">
        <v>586</v>
      </c>
      <c r="AI1006" s="165" t="str">
        <f t="shared" si="23"/>
        <v>Velin, P., 2020</v>
      </c>
      <c r="AJ1006" s="142"/>
      <c r="AK1006" s="120" t="s">
        <v>827</v>
      </c>
    </row>
    <row r="1007" spans="1:37" s="183" customFormat="1" x14ac:dyDescent="0.3">
      <c r="A1007" s="46" t="s">
        <v>14</v>
      </c>
      <c r="B1007" s="46">
        <v>4</v>
      </c>
      <c r="C1007" s="46">
        <v>3.6</v>
      </c>
      <c r="D1007" s="46" t="s">
        <v>9</v>
      </c>
      <c r="E1007" s="46" t="s">
        <v>22</v>
      </c>
      <c r="F1007" s="46" t="s">
        <v>9</v>
      </c>
      <c r="G1007" s="46" t="s">
        <v>9</v>
      </c>
      <c r="H1007" s="46" t="s">
        <v>9</v>
      </c>
      <c r="I1007" s="46" t="s">
        <v>9</v>
      </c>
      <c r="J1007" s="46" t="s">
        <v>24</v>
      </c>
      <c r="K1007" s="46" t="s">
        <v>56</v>
      </c>
      <c r="L1007" s="46" t="s">
        <v>9</v>
      </c>
      <c r="M1007" s="46" t="s">
        <v>199</v>
      </c>
      <c r="N1007" s="132">
        <v>8.5</v>
      </c>
      <c r="O1007" s="46">
        <v>2</v>
      </c>
      <c r="P1007" s="46">
        <v>773</v>
      </c>
      <c r="Q1007" s="46" t="s">
        <v>1422</v>
      </c>
      <c r="R1007" s="46">
        <v>1</v>
      </c>
      <c r="S1007" s="46">
        <v>773</v>
      </c>
      <c r="T1007" s="46" t="s">
        <v>17</v>
      </c>
      <c r="U1007" s="136">
        <v>21</v>
      </c>
      <c r="V1007" s="46" t="s">
        <v>9</v>
      </c>
      <c r="W1007" s="46">
        <v>53</v>
      </c>
      <c r="X1007" s="46" t="s">
        <v>9</v>
      </c>
      <c r="Y1007" s="46" t="s">
        <v>9</v>
      </c>
      <c r="Z1007" s="46" t="s">
        <v>9</v>
      </c>
      <c r="AA1007" s="46" t="s">
        <v>9</v>
      </c>
      <c r="AB1007" s="46" t="s">
        <v>9</v>
      </c>
      <c r="AC1007" s="46" t="s">
        <v>1365</v>
      </c>
      <c r="AD1007" s="46">
        <v>2020</v>
      </c>
      <c r="AE1007" s="46" t="s">
        <v>1038</v>
      </c>
      <c r="AF1007" s="46" t="s">
        <v>961</v>
      </c>
      <c r="AG1007" s="46" t="s">
        <v>960</v>
      </c>
      <c r="AH1007" s="46" t="s">
        <v>586</v>
      </c>
      <c r="AI1007" s="165" t="str">
        <f t="shared" si="23"/>
        <v>Velin, P., 2020</v>
      </c>
      <c r="AJ1007" s="142"/>
      <c r="AK1007" s="120" t="s">
        <v>827</v>
      </c>
    </row>
    <row r="1008" spans="1:37" s="183" customFormat="1" x14ac:dyDescent="0.3">
      <c r="A1008" s="46" t="s">
        <v>14</v>
      </c>
      <c r="B1008" s="46">
        <v>0.25</v>
      </c>
      <c r="C1008" s="46">
        <v>0.47</v>
      </c>
      <c r="D1008" s="46" t="s">
        <v>9</v>
      </c>
      <c r="E1008" s="46" t="s">
        <v>22</v>
      </c>
      <c r="F1008" s="46" t="s">
        <v>9</v>
      </c>
      <c r="G1008" s="46" t="s">
        <v>9</v>
      </c>
      <c r="H1008" s="46" t="s">
        <v>9</v>
      </c>
      <c r="I1008" s="46" t="s">
        <v>9</v>
      </c>
      <c r="J1008" s="46" t="s">
        <v>24</v>
      </c>
      <c r="K1008" s="46" t="s">
        <v>56</v>
      </c>
      <c r="L1008" s="46" t="s">
        <v>9</v>
      </c>
      <c r="M1008" s="46" t="s">
        <v>199</v>
      </c>
      <c r="N1008" s="132">
        <v>8.5</v>
      </c>
      <c r="O1008" s="46">
        <v>7</v>
      </c>
      <c r="P1008" s="46">
        <v>973</v>
      </c>
      <c r="Q1008" s="46" t="s">
        <v>1422</v>
      </c>
      <c r="R1008" s="46">
        <v>1</v>
      </c>
      <c r="S1008" s="46">
        <v>773</v>
      </c>
      <c r="T1008" s="46" t="s">
        <v>17</v>
      </c>
      <c r="U1008" s="136">
        <v>47</v>
      </c>
      <c r="V1008" s="46" t="s">
        <v>9</v>
      </c>
      <c r="W1008" s="46">
        <v>26</v>
      </c>
      <c r="X1008" s="46" t="s">
        <v>9</v>
      </c>
      <c r="Y1008" s="46" t="s">
        <v>9</v>
      </c>
      <c r="Z1008" s="46" t="s">
        <v>9</v>
      </c>
      <c r="AA1008" s="46" t="s">
        <v>9</v>
      </c>
      <c r="AB1008" s="46" t="s">
        <v>9</v>
      </c>
      <c r="AC1008" s="46" t="s">
        <v>1365</v>
      </c>
      <c r="AD1008" s="46">
        <v>2020</v>
      </c>
      <c r="AE1008" s="46" t="s">
        <v>1038</v>
      </c>
      <c r="AF1008" s="46" t="s">
        <v>961</v>
      </c>
      <c r="AG1008" s="46" t="s">
        <v>960</v>
      </c>
      <c r="AH1008" s="46" t="s">
        <v>586</v>
      </c>
      <c r="AI1008" s="165" t="str">
        <f t="shared" si="23"/>
        <v>Velin, P., 2020</v>
      </c>
      <c r="AJ1008" s="166" t="s">
        <v>962</v>
      </c>
      <c r="AK1008" s="120" t="s">
        <v>827</v>
      </c>
    </row>
    <row r="1009" spans="1:37" s="183" customFormat="1" x14ac:dyDescent="0.3">
      <c r="A1009" s="46" t="s">
        <v>14</v>
      </c>
      <c r="B1009" s="46">
        <v>0.5</v>
      </c>
      <c r="C1009" s="46">
        <v>0.93</v>
      </c>
      <c r="D1009" s="46" t="s">
        <v>9</v>
      </c>
      <c r="E1009" s="46" t="s">
        <v>22</v>
      </c>
      <c r="F1009" s="46" t="s">
        <v>9</v>
      </c>
      <c r="G1009" s="46" t="s">
        <v>9</v>
      </c>
      <c r="H1009" s="46" t="s">
        <v>9</v>
      </c>
      <c r="I1009" s="46" t="s">
        <v>9</v>
      </c>
      <c r="J1009" s="46" t="s">
        <v>24</v>
      </c>
      <c r="K1009" s="46" t="s">
        <v>56</v>
      </c>
      <c r="L1009" s="46" t="s">
        <v>9</v>
      </c>
      <c r="M1009" s="46" t="s">
        <v>199</v>
      </c>
      <c r="N1009" s="132">
        <v>8.5</v>
      </c>
      <c r="O1009" s="46">
        <v>3.5</v>
      </c>
      <c r="P1009" s="46">
        <f>850+273</f>
        <v>1123</v>
      </c>
      <c r="Q1009" s="46" t="s">
        <v>1422</v>
      </c>
      <c r="R1009" s="46">
        <v>1</v>
      </c>
      <c r="S1009" s="46">
        <v>773</v>
      </c>
      <c r="T1009" s="46" t="s">
        <v>17</v>
      </c>
      <c r="U1009" s="136">
        <v>32</v>
      </c>
      <c r="V1009" s="46" t="s">
        <v>9</v>
      </c>
      <c r="W1009" s="46">
        <v>35</v>
      </c>
      <c r="X1009" s="46" t="s">
        <v>9</v>
      </c>
      <c r="Y1009" s="46" t="s">
        <v>9</v>
      </c>
      <c r="Z1009" s="46" t="s">
        <v>9</v>
      </c>
      <c r="AA1009" s="46" t="s">
        <v>9</v>
      </c>
      <c r="AB1009" s="46" t="s">
        <v>9</v>
      </c>
      <c r="AC1009" s="46" t="s">
        <v>1365</v>
      </c>
      <c r="AD1009" s="46">
        <v>2020</v>
      </c>
      <c r="AE1009" s="46" t="s">
        <v>1038</v>
      </c>
      <c r="AF1009" s="46" t="s">
        <v>961</v>
      </c>
      <c r="AG1009" s="46" t="s">
        <v>960</v>
      </c>
      <c r="AH1009" s="46" t="s">
        <v>586</v>
      </c>
      <c r="AI1009" s="165" t="str">
        <f t="shared" si="23"/>
        <v>Velin, P., 2020</v>
      </c>
      <c r="AJ1009" s="166" t="s">
        <v>962</v>
      </c>
      <c r="AK1009" s="120" t="s">
        <v>827</v>
      </c>
    </row>
    <row r="1010" spans="1:37" s="183" customFormat="1" x14ac:dyDescent="0.3">
      <c r="A1010" s="46" t="s">
        <v>14</v>
      </c>
      <c r="B1010" s="46">
        <v>1</v>
      </c>
      <c r="C1010" s="46">
        <v>1.9</v>
      </c>
      <c r="D1010" s="46" t="s">
        <v>9</v>
      </c>
      <c r="E1010" s="46" t="s">
        <v>22</v>
      </c>
      <c r="F1010" s="46" t="s">
        <v>9</v>
      </c>
      <c r="G1010" s="46" t="s">
        <v>9</v>
      </c>
      <c r="H1010" s="46" t="s">
        <v>9</v>
      </c>
      <c r="I1010" s="46" t="s">
        <v>9</v>
      </c>
      <c r="J1010" s="46" t="s">
        <v>24</v>
      </c>
      <c r="K1010" s="46" t="s">
        <v>56</v>
      </c>
      <c r="L1010" s="46" t="s">
        <v>9</v>
      </c>
      <c r="M1010" s="46" t="s">
        <v>199</v>
      </c>
      <c r="N1010" s="132">
        <v>8.5</v>
      </c>
      <c r="O1010" s="46">
        <v>4</v>
      </c>
      <c r="P1010" s="46">
        <v>1173</v>
      </c>
      <c r="Q1010" s="46" t="s">
        <v>1422</v>
      </c>
      <c r="R1010" s="46">
        <v>1</v>
      </c>
      <c r="S1010" s="46">
        <v>773</v>
      </c>
      <c r="T1010" s="46" t="s">
        <v>17</v>
      </c>
      <c r="U1010" s="136">
        <v>14</v>
      </c>
      <c r="V1010" s="46" t="s">
        <v>9</v>
      </c>
      <c r="W1010" s="46">
        <v>83</v>
      </c>
      <c r="X1010" s="46" t="s">
        <v>9</v>
      </c>
      <c r="Y1010" s="46" t="s">
        <v>9</v>
      </c>
      <c r="Z1010" s="46" t="s">
        <v>9</v>
      </c>
      <c r="AA1010" s="46" t="s">
        <v>9</v>
      </c>
      <c r="AB1010" s="46" t="s">
        <v>9</v>
      </c>
      <c r="AC1010" s="46" t="s">
        <v>1365</v>
      </c>
      <c r="AD1010" s="46">
        <v>2020</v>
      </c>
      <c r="AE1010" s="46" t="s">
        <v>1038</v>
      </c>
      <c r="AF1010" s="46" t="s">
        <v>961</v>
      </c>
      <c r="AG1010" s="46" t="s">
        <v>960</v>
      </c>
      <c r="AH1010" s="46" t="s">
        <v>586</v>
      </c>
      <c r="AI1010" s="165" t="str">
        <f t="shared" si="23"/>
        <v>Velin, P., 2020</v>
      </c>
      <c r="AJ1010" s="166" t="s">
        <v>962</v>
      </c>
      <c r="AK1010" s="120" t="s">
        <v>827</v>
      </c>
    </row>
    <row r="1011" spans="1:37" s="183" customFormat="1" x14ac:dyDescent="0.3">
      <c r="A1011" s="46" t="s">
        <v>14</v>
      </c>
      <c r="B1011" s="46">
        <v>2</v>
      </c>
      <c r="C1011" s="46">
        <v>3.6</v>
      </c>
      <c r="D1011" s="46" t="s">
        <v>9</v>
      </c>
      <c r="E1011" s="46" t="s">
        <v>22</v>
      </c>
      <c r="F1011" s="46" t="s">
        <v>9</v>
      </c>
      <c r="G1011" s="46" t="s">
        <v>9</v>
      </c>
      <c r="H1011" s="46" t="s">
        <v>9</v>
      </c>
      <c r="I1011" s="46" t="s">
        <v>9</v>
      </c>
      <c r="J1011" s="46" t="s">
        <v>24</v>
      </c>
      <c r="K1011" s="46" t="s">
        <v>56</v>
      </c>
      <c r="L1011" s="46" t="s">
        <v>9</v>
      </c>
      <c r="M1011" s="46" t="s">
        <v>199</v>
      </c>
      <c r="N1011" s="132">
        <v>8.5</v>
      </c>
      <c r="O1011" s="46">
        <v>6</v>
      </c>
      <c r="P1011" s="46">
        <v>1173</v>
      </c>
      <c r="Q1011" s="46" t="s">
        <v>1422</v>
      </c>
      <c r="R1011" s="46">
        <v>1</v>
      </c>
      <c r="S1011" s="46">
        <v>773</v>
      </c>
      <c r="T1011" s="46" t="s">
        <v>17</v>
      </c>
      <c r="U1011" s="136">
        <v>8.5</v>
      </c>
      <c r="V1011" s="46" t="s">
        <v>9</v>
      </c>
      <c r="W1011" s="46">
        <v>130</v>
      </c>
      <c r="X1011" s="46" t="s">
        <v>9</v>
      </c>
      <c r="Y1011" s="46" t="s">
        <v>9</v>
      </c>
      <c r="Z1011" s="46" t="s">
        <v>9</v>
      </c>
      <c r="AA1011" s="46" t="s">
        <v>9</v>
      </c>
      <c r="AB1011" s="46" t="s">
        <v>9</v>
      </c>
      <c r="AC1011" s="46" t="s">
        <v>1365</v>
      </c>
      <c r="AD1011" s="46">
        <v>2020</v>
      </c>
      <c r="AE1011" s="46" t="s">
        <v>1038</v>
      </c>
      <c r="AF1011" s="46" t="s">
        <v>961</v>
      </c>
      <c r="AG1011" s="46" t="s">
        <v>960</v>
      </c>
      <c r="AH1011" s="46" t="s">
        <v>586</v>
      </c>
      <c r="AI1011" s="165" t="str">
        <f t="shared" si="23"/>
        <v>Velin, P., 2020</v>
      </c>
      <c r="AJ1011" s="166" t="s">
        <v>962</v>
      </c>
      <c r="AK1011" s="120" t="s">
        <v>827</v>
      </c>
    </row>
    <row r="1012" spans="1:37" s="183" customFormat="1" x14ac:dyDescent="0.3">
      <c r="A1012" s="46" t="s">
        <v>14</v>
      </c>
      <c r="B1012" s="46">
        <v>1</v>
      </c>
      <c r="C1012" s="46" t="s">
        <v>9</v>
      </c>
      <c r="D1012" s="46">
        <v>184</v>
      </c>
      <c r="E1012" s="46" t="s">
        <v>22</v>
      </c>
      <c r="F1012" s="46" t="s">
        <v>966</v>
      </c>
      <c r="G1012" s="46" t="s">
        <v>9</v>
      </c>
      <c r="H1012" s="46">
        <v>773</v>
      </c>
      <c r="I1012" s="46">
        <v>2</v>
      </c>
      <c r="J1012" s="46" t="s">
        <v>24</v>
      </c>
      <c r="K1012" s="46" t="s">
        <v>9</v>
      </c>
      <c r="L1012" s="46" t="s">
        <v>9</v>
      </c>
      <c r="M1012" s="46" t="s">
        <v>199</v>
      </c>
      <c r="N1012" s="132">
        <v>9.5</v>
      </c>
      <c r="O1012" s="46">
        <v>2</v>
      </c>
      <c r="P1012" s="46">
        <v>773</v>
      </c>
      <c r="Q1012" s="46" t="s">
        <v>1422</v>
      </c>
      <c r="R1012" s="46">
        <v>2</v>
      </c>
      <c r="S1012" s="46">
        <v>773</v>
      </c>
      <c r="T1012" s="46" t="s">
        <v>17</v>
      </c>
      <c r="U1012" s="136">
        <v>36</v>
      </c>
      <c r="V1012" s="46" t="s">
        <v>9</v>
      </c>
      <c r="W1012" s="46">
        <v>30</v>
      </c>
      <c r="X1012" s="46" t="s">
        <v>9</v>
      </c>
      <c r="Y1012" s="46" t="s">
        <v>9</v>
      </c>
      <c r="Z1012" s="46" t="s">
        <v>9</v>
      </c>
      <c r="AA1012" s="46">
        <v>33</v>
      </c>
      <c r="AB1012" s="46" t="s">
        <v>9</v>
      </c>
      <c r="AC1012" s="46" t="s">
        <v>1381</v>
      </c>
      <c r="AD1012" s="46">
        <v>2020</v>
      </c>
      <c r="AE1012" s="46" t="s">
        <v>1873</v>
      </c>
      <c r="AF1012" s="46" t="s">
        <v>964</v>
      </c>
      <c r="AG1012" s="46" t="s">
        <v>965</v>
      </c>
      <c r="AH1012" s="46" t="s">
        <v>288</v>
      </c>
      <c r="AI1012" s="165" t="str">
        <f t="shared" si="23"/>
        <v>Brijaldo, M.H., 2020</v>
      </c>
      <c r="AJ1012" s="142"/>
      <c r="AK1012" s="120" t="s">
        <v>967</v>
      </c>
    </row>
    <row r="1013" spans="1:37" s="8" customFormat="1" x14ac:dyDescent="0.3">
      <c r="A1013" s="46" t="s">
        <v>14</v>
      </c>
      <c r="B1013" s="46">
        <v>0.4</v>
      </c>
      <c r="C1013" s="46" t="s">
        <v>9</v>
      </c>
      <c r="D1013" s="46">
        <v>123.7</v>
      </c>
      <c r="E1013" s="46" t="s">
        <v>1916</v>
      </c>
      <c r="F1013" s="46" t="s">
        <v>1309</v>
      </c>
      <c r="G1013" s="46" t="s">
        <v>9</v>
      </c>
      <c r="H1013" s="46">
        <v>823</v>
      </c>
      <c r="I1013" s="46">
        <v>4</v>
      </c>
      <c r="J1013" s="46" t="s">
        <v>303</v>
      </c>
      <c r="K1013" s="46" t="s">
        <v>90</v>
      </c>
      <c r="L1013" s="46" t="s">
        <v>9</v>
      </c>
      <c r="M1013" s="46" t="s">
        <v>199</v>
      </c>
      <c r="N1013" s="46" t="s">
        <v>9</v>
      </c>
      <c r="O1013" s="46">
        <v>2</v>
      </c>
      <c r="P1013" s="46">
        <v>673</v>
      </c>
      <c r="Q1013" s="46" t="s">
        <v>1422</v>
      </c>
      <c r="R1013" s="46">
        <v>0.5</v>
      </c>
      <c r="S1013" s="46">
        <v>673</v>
      </c>
      <c r="T1013" s="46" t="s">
        <v>29</v>
      </c>
      <c r="U1013" s="136" t="s">
        <v>9</v>
      </c>
      <c r="V1013" s="46" t="s">
        <v>9</v>
      </c>
      <c r="W1013" s="136" t="s">
        <v>9</v>
      </c>
      <c r="X1013" s="46" t="s">
        <v>9</v>
      </c>
      <c r="Y1013" s="136" t="s">
        <v>9</v>
      </c>
      <c r="Z1013" s="46" t="s">
        <v>9</v>
      </c>
      <c r="AA1013" s="46">
        <v>22.5</v>
      </c>
      <c r="AB1013" s="46">
        <v>6.5</v>
      </c>
      <c r="AC1013" s="46" t="s">
        <v>1387</v>
      </c>
      <c r="AD1013" s="46">
        <v>2021</v>
      </c>
      <c r="AE1013" s="46" t="s">
        <v>1874</v>
      </c>
      <c r="AF1013" s="46" t="s">
        <v>11</v>
      </c>
      <c r="AG1013" s="46" t="s">
        <v>1308</v>
      </c>
      <c r="AH1013" s="46" t="s">
        <v>446</v>
      </c>
      <c r="AI1013" s="165" t="str">
        <f t="shared" si="23"/>
        <v>Yang, L., 2021</v>
      </c>
      <c r="AJ1013" s="142"/>
      <c r="AK1013" s="120"/>
    </row>
    <row r="1014" spans="1:37" s="8" customFormat="1" x14ac:dyDescent="0.3">
      <c r="A1014" s="46" t="s">
        <v>14</v>
      </c>
      <c r="B1014" s="46">
        <v>0.4</v>
      </c>
      <c r="C1014" s="46" t="s">
        <v>9</v>
      </c>
      <c r="D1014" s="46">
        <v>100.4</v>
      </c>
      <c r="E1014" s="46" t="s">
        <v>1916</v>
      </c>
      <c r="F1014" s="46" t="s">
        <v>1310</v>
      </c>
      <c r="G1014" s="46" t="s">
        <v>9</v>
      </c>
      <c r="H1014" s="46">
        <v>823</v>
      </c>
      <c r="I1014" s="46">
        <v>4</v>
      </c>
      <c r="J1014" s="46" t="s">
        <v>303</v>
      </c>
      <c r="K1014" s="46" t="s">
        <v>90</v>
      </c>
      <c r="L1014" s="46" t="s">
        <v>9</v>
      </c>
      <c r="M1014" s="46" t="s">
        <v>199</v>
      </c>
      <c r="N1014" s="46" t="s">
        <v>9</v>
      </c>
      <c r="O1014" s="46">
        <v>2</v>
      </c>
      <c r="P1014" s="46">
        <v>673</v>
      </c>
      <c r="Q1014" s="46" t="s">
        <v>1422</v>
      </c>
      <c r="R1014" s="46">
        <v>0.5</v>
      </c>
      <c r="S1014" s="46">
        <v>673</v>
      </c>
      <c r="T1014" s="46" t="s">
        <v>29</v>
      </c>
      <c r="U1014" s="136" t="s">
        <v>9</v>
      </c>
      <c r="V1014" s="46" t="s">
        <v>9</v>
      </c>
      <c r="W1014" s="136" t="s">
        <v>9</v>
      </c>
      <c r="X1014" s="46" t="s">
        <v>9</v>
      </c>
      <c r="Y1014" s="136" t="s">
        <v>9</v>
      </c>
      <c r="Z1014" s="46" t="s">
        <v>9</v>
      </c>
      <c r="AA1014" s="46">
        <v>19.899999999999999</v>
      </c>
      <c r="AB1014" s="46">
        <v>5.0999999999999996</v>
      </c>
      <c r="AC1014" s="46" t="s">
        <v>1387</v>
      </c>
      <c r="AD1014" s="46">
        <v>2021</v>
      </c>
      <c r="AE1014" s="46" t="s">
        <v>1874</v>
      </c>
      <c r="AF1014" s="46" t="s">
        <v>11</v>
      </c>
      <c r="AG1014" s="46" t="s">
        <v>1308</v>
      </c>
      <c r="AH1014" s="46" t="s">
        <v>446</v>
      </c>
      <c r="AI1014" s="165" t="str">
        <f t="shared" si="23"/>
        <v>Yang, L., 2021</v>
      </c>
      <c r="AJ1014" s="142"/>
      <c r="AK1014" s="120"/>
    </row>
    <row r="1015" spans="1:37" s="8" customFormat="1" x14ac:dyDescent="0.3">
      <c r="A1015" s="46" t="s">
        <v>14</v>
      </c>
      <c r="B1015" s="46">
        <v>0.4</v>
      </c>
      <c r="C1015" s="46" t="s">
        <v>9</v>
      </c>
      <c r="D1015" s="46">
        <v>83</v>
      </c>
      <c r="E1015" s="46" t="s">
        <v>1916</v>
      </c>
      <c r="F1015" s="46" t="s">
        <v>1311</v>
      </c>
      <c r="G1015" s="46" t="s">
        <v>9</v>
      </c>
      <c r="H1015" s="46">
        <v>823</v>
      </c>
      <c r="I1015" s="46">
        <v>4</v>
      </c>
      <c r="J1015" s="46" t="s">
        <v>303</v>
      </c>
      <c r="K1015" s="46" t="s">
        <v>90</v>
      </c>
      <c r="L1015" s="46" t="s">
        <v>9</v>
      </c>
      <c r="M1015" s="46" t="s">
        <v>199</v>
      </c>
      <c r="N1015" s="46" t="s">
        <v>9</v>
      </c>
      <c r="O1015" s="46">
        <v>2</v>
      </c>
      <c r="P1015" s="46">
        <v>673</v>
      </c>
      <c r="Q1015" s="46" t="s">
        <v>1422</v>
      </c>
      <c r="R1015" s="46">
        <v>0.5</v>
      </c>
      <c r="S1015" s="46">
        <v>673</v>
      </c>
      <c r="T1015" s="46" t="s">
        <v>29</v>
      </c>
      <c r="U1015" s="136" t="s">
        <v>9</v>
      </c>
      <c r="V1015" s="46" t="s">
        <v>9</v>
      </c>
      <c r="W1015" s="136" t="s">
        <v>9</v>
      </c>
      <c r="X1015" s="46" t="s">
        <v>9</v>
      </c>
      <c r="Y1015" s="136" t="s">
        <v>9</v>
      </c>
      <c r="Z1015" s="46" t="s">
        <v>9</v>
      </c>
      <c r="AA1015" s="46">
        <v>17.100000000000001</v>
      </c>
      <c r="AB1015" s="46">
        <v>4</v>
      </c>
      <c r="AC1015" s="46" t="s">
        <v>1387</v>
      </c>
      <c r="AD1015" s="46">
        <v>2021</v>
      </c>
      <c r="AE1015" s="46" t="s">
        <v>1874</v>
      </c>
      <c r="AF1015" s="46" t="s">
        <v>11</v>
      </c>
      <c r="AG1015" s="46" t="s">
        <v>1308</v>
      </c>
      <c r="AH1015" s="46" t="s">
        <v>446</v>
      </c>
      <c r="AI1015" s="165" t="str">
        <f t="shared" si="23"/>
        <v>Yang, L., 2021</v>
      </c>
      <c r="AJ1015" s="142"/>
      <c r="AK1015" s="120"/>
    </row>
    <row r="1016" spans="1:37" s="8" customFormat="1" x14ac:dyDescent="0.3">
      <c r="A1016" s="46" t="s">
        <v>14</v>
      </c>
      <c r="B1016" s="46">
        <v>0.4</v>
      </c>
      <c r="C1016" s="46" t="s">
        <v>9</v>
      </c>
      <c r="D1016" s="46">
        <v>72.2</v>
      </c>
      <c r="E1016" s="46" t="s">
        <v>1916</v>
      </c>
      <c r="F1016" s="46" t="s">
        <v>1312</v>
      </c>
      <c r="G1016" s="46" t="s">
        <v>9</v>
      </c>
      <c r="H1016" s="46">
        <v>823</v>
      </c>
      <c r="I1016" s="46">
        <v>4</v>
      </c>
      <c r="J1016" s="46" t="s">
        <v>303</v>
      </c>
      <c r="K1016" s="46" t="s">
        <v>90</v>
      </c>
      <c r="L1016" s="46" t="s">
        <v>9</v>
      </c>
      <c r="M1016" s="46" t="s">
        <v>199</v>
      </c>
      <c r="N1016" s="46" t="s">
        <v>9</v>
      </c>
      <c r="O1016" s="46">
        <v>2</v>
      </c>
      <c r="P1016" s="46">
        <v>673</v>
      </c>
      <c r="Q1016" s="46" t="s">
        <v>1422</v>
      </c>
      <c r="R1016" s="46">
        <v>0.5</v>
      </c>
      <c r="S1016" s="46">
        <v>673</v>
      </c>
      <c r="T1016" s="46" t="s">
        <v>29</v>
      </c>
      <c r="U1016" s="136" t="s">
        <v>9</v>
      </c>
      <c r="V1016" s="46" t="s">
        <v>9</v>
      </c>
      <c r="W1016" s="136" t="s">
        <v>9</v>
      </c>
      <c r="X1016" s="46" t="s">
        <v>9</v>
      </c>
      <c r="Y1016" s="136" t="s">
        <v>9</v>
      </c>
      <c r="Z1016" s="46" t="s">
        <v>9</v>
      </c>
      <c r="AA1016" s="46">
        <v>17.5</v>
      </c>
      <c r="AB1016" s="46">
        <v>2.9</v>
      </c>
      <c r="AC1016" s="46" t="s">
        <v>1387</v>
      </c>
      <c r="AD1016" s="46">
        <v>2021</v>
      </c>
      <c r="AE1016" s="46" t="s">
        <v>1874</v>
      </c>
      <c r="AF1016" s="46" t="s">
        <v>11</v>
      </c>
      <c r="AG1016" s="46" t="s">
        <v>1308</v>
      </c>
      <c r="AH1016" s="46" t="s">
        <v>446</v>
      </c>
      <c r="AI1016" s="165" t="str">
        <f t="shared" si="23"/>
        <v>Yang, L., 2021</v>
      </c>
      <c r="AJ1016" s="142"/>
      <c r="AK1016" s="120"/>
    </row>
    <row r="1017" spans="1:37" s="8" customFormat="1" x14ac:dyDescent="0.3">
      <c r="A1017" s="46" t="s">
        <v>14</v>
      </c>
      <c r="B1017" s="46">
        <v>0.4</v>
      </c>
      <c r="C1017" s="46" t="s">
        <v>9</v>
      </c>
      <c r="D1017" s="46">
        <v>167.6</v>
      </c>
      <c r="E1017" s="46" t="s">
        <v>22</v>
      </c>
      <c r="F1017" s="46" t="s">
        <v>9</v>
      </c>
      <c r="G1017" s="46" t="s">
        <v>9</v>
      </c>
      <c r="H1017" s="46" t="s">
        <v>9</v>
      </c>
      <c r="I1017" s="46" t="s">
        <v>9</v>
      </c>
      <c r="J1017" s="46" t="s">
        <v>303</v>
      </c>
      <c r="K1017" s="46" t="s">
        <v>90</v>
      </c>
      <c r="L1017" s="46" t="s">
        <v>9</v>
      </c>
      <c r="M1017" s="46" t="s">
        <v>199</v>
      </c>
      <c r="N1017" s="46" t="s">
        <v>9</v>
      </c>
      <c r="O1017" s="46">
        <v>2</v>
      </c>
      <c r="P1017" s="46">
        <v>673</v>
      </c>
      <c r="Q1017" s="46" t="s">
        <v>1422</v>
      </c>
      <c r="R1017" s="46">
        <v>0.5</v>
      </c>
      <c r="S1017" s="46">
        <v>673</v>
      </c>
      <c r="T1017" s="46" t="s">
        <v>29</v>
      </c>
      <c r="U1017" s="136" t="s">
        <v>9</v>
      </c>
      <c r="V1017" s="46" t="s">
        <v>9</v>
      </c>
      <c r="W1017" s="136" t="s">
        <v>9</v>
      </c>
      <c r="X1017" s="46" t="s">
        <v>9</v>
      </c>
      <c r="Y1017" s="136" t="s">
        <v>9</v>
      </c>
      <c r="Z1017" s="46" t="s">
        <v>9</v>
      </c>
      <c r="AA1017" s="46">
        <v>25.2</v>
      </c>
      <c r="AB1017" s="46">
        <v>8</v>
      </c>
      <c r="AC1017" s="46" t="s">
        <v>1387</v>
      </c>
      <c r="AD1017" s="46">
        <v>2021</v>
      </c>
      <c r="AE1017" s="46" t="s">
        <v>1874</v>
      </c>
      <c r="AF1017" s="46" t="s">
        <v>11</v>
      </c>
      <c r="AG1017" s="46" t="s">
        <v>1308</v>
      </c>
      <c r="AH1017" s="46" t="s">
        <v>446</v>
      </c>
      <c r="AI1017" s="165" t="str">
        <f t="shared" si="23"/>
        <v>Yang, L., 2021</v>
      </c>
      <c r="AJ1017" s="142"/>
      <c r="AK1017" s="120"/>
    </row>
    <row r="1018" spans="1:37" s="8" customFormat="1" ht="27.6" x14ac:dyDescent="0.3">
      <c r="A1018" s="46" t="s">
        <v>6</v>
      </c>
      <c r="B1018" s="46" t="s">
        <v>9</v>
      </c>
      <c r="C1018" s="46">
        <v>0.85</v>
      </c>
      <c r="D1018" s="46" t="s">
        <v>9</v>
      </c>
      <c r="E1018" s="46" t="s">
        <v>582</v>
      </c>
      <c r="F1018" s="46" t="s">
        <v>1315</v>
      </c>
      <c r="G1018" s="46" t="s">
        <v>1901</v>
      </c>
      <c r="H1018" s="46">
        <f>550+273</f>
        <v>823</v>
      </c>
      <c r="I1018" s="46">
        <v>4</v>
      </c>
      <c r="J1018" s="46" t="s">
        <v>24</v>
      </c>
      <c r="K1018" s="46" t="s">
        <v>56</v>
      </c>
      <c r="L1018" s="46" t="s">
        <v>9</v>
      </c>
      <c r="M1018" s="46" t="s">
        <v>199</v>
      </c>
      <c r="N1018" s="46" t="s">
        <v>9</v>
      </c>
      <c r="O1018" s="46">
        <v>3</v>
      </c>
      <c r="P1018" s="46">
        <v>773</v>
      </c>
      <c r="Q1018" s="46" t="s">
        <v>1422</v>
      </c>
      <c r="R1018" s="46">
        <v>1</v>
      </c>
      <c r="S1018" s="46">
        <v>673</v>
      </c>
      <c r="T1018" s="46" t="s">
        <v>17</v>
      </c>
      <c r="U1018" s="136">
        <v>19.600000000000001</v>
      </c>
      <c r="V1018" s="46" t="s">
        <v>9</v>
      </c>
      <c r="W1018" s="46">
        <v>67</v>
      </c>
      <c r="X1018" s="46" t="s">
        <v>9</v>
      </c>
      <c r="Y1018" s="136" t="s">
        <v>9</v>
      </c>
      <c r="Z1018" s="46" t="s">
        <v>9</v>
      </c>
      <c r="AA1018" s="46" t="s">
        <v>9</v>
      </c>
      <c r="AB1018" s="46" t="s">
        <v>9</v>
      </c>
      <c r="AC1018" s="46" t="s">
        <v>1365</v>
      </c>
      <c r="AD1018" s="46">
        <v>2021</v>
      </c>
      <c r="AE1018" s="46" t="s">
        <v>1865</v>
      </c>
      <c r="AF1018" s="46" t="s">
        <v>1313</v>
      </c>
      <c r="AG1018" s="46" t="s">
        <v>1314</v>
      </c>
      <c r="AH1018" s="46" t="s">
        <v>363</v>
      </c>
      <c r="AI1018" s="165" t="str">
        <f t="shared" si="23"/>
        <v>Ding, Y., 2021</v>
      </c>
      <c r="AJ1018" s="142"/>
      <c r="AK1018" s="120"/>
    </row>
    <row r="1019" spans="1:37" s="8" customFormat="1" ht="27.6" x14ac:dyDescent="0.3">
      <c r="A1019" s="46" t="s">
        <v>6</v>
      </c>
      <c r="B1019" s="46" t="s">
        <v>9</v>
      </c>
      <c r="C1019" s="46">
        <v>0.87</v>
      </c>
      <c r="D1019" s="46" t="s">
        <v>9</v>
      </c>
      <c r="E1019" s="46" t="s">
        <v>582</v>
      </c>
      <c r="F1019" s="46" t="s">
        <v>1316</v>
      </c>
      <c r="G1019" s="46" t="s">
        <v>1901</v>
      </c>
      <c r="H1019" s="46">
        <f>550+273</f>
        <v>823</v>
      </c>
      <c r="I1019" s="46">
        <v>4</v>
      </c>
      <c r="J1019" s="46" t="s">
        <v>24</v>
      </c>
      <c r="K1019" s="46" t="s">
        <v>56</v>
      </c>
      <c r="L1019" s="46" t="s">
        <v>9</v>
      </c>
      <c r="M1019" s="46" t="s">
        <v>199</v>
      </c>
      <c r="N1019" s="46" t="s">
        <v>9</v>
      </c>
      <c r="O1019" s="46">
        <v>3</v>
      </c>
      <c r="P1019" s="46">
        <v>773</v>
      </c>
      <c r="Q1019" s="46" t="s">
        <v>1422</v>
      </c>
      <c r="R1019" s="46">
        <v>1</v>
      </c>
      <c r="S1019" s="46">
        <v>673</v>
      </c>
      <c r="T1019" s="46" t="s">
        <v>17</v>
      </c>
      <c r="U1019" s="136">
        <v>22.6</v>
      </c>
      <c r="V1019" s="46" t="s">
        <v>9</v>
      </c>
      <c r="W1019" s="46">
        <v>58</v>
      </c>
      <c r="X1019" s="46" t="s">
        <v>9</v>
      </c>
      <c r="Y1019" s="136" t="s">
        <v>9</v>
      </c>
      <c r="Z1019" s="46" t="s">
        <v>9</v>
      </c>
      <c r="AA1019" s="46" t="s">
        <v>9</v>
      </c>
      <c r="AB1019" s="46" t="s">
        <v>9</v>
      </c>
      <c r="AC1019" s="46" t="s">
        <v>1365</v>
      </c>
      <c r="AD1019" s="46">
        <v>2021</v>
      </c>
      <c r="AE1019" s="46" t="s">
        <v>1865</v>
      </c>
      <c r="AF1019" s="46" t="s">
        <v>1313</v>
      </c>
      <c r="AG1019" s="46" t="s">
        <v>1314</v>
      </c>
      <c r="AH1019" s="46" t="s">
        <v>363</v>
      </c>
      <c r="AI1019" s="165" t="str">
        <f t="shared" si="23"/>
        <v>Ding, Y., 2021</v>
      </c>
      <c r="AJ1019" s="142"/>
      <c r="AK1019" s="120"/>
    </row>
    <row r="1020" spans="1:37" s="8" customFormat="1" ht="27.6" x14ac:dyDescent="0.3">
      <c r="A1020" s="46" t="s">
        <v>6</v>
      </c>
      <c r="B1020" s="46" t="s">
        <v>9</v>
      </c>
      <c r="C1020" s="46">
        <v>0.92</v>
      </c>
      <c r="D1020" s="46" t="s">
        <v>9</v>
      </c>
      <c r="E1020" s="46" t="s">
        <v>582</v>
      </c>
      <c r="F1020" s="46" t="s">
        <v>1317</v>
      </c>
      <c r="G1020" s="46" t="s">
        <v>1901</v>
      </c>
      <c r="H1020" s="46">
        <f>550+273</f>
        <v>823</v>
      </c>
      <c r="I1020" s="46">
        <v>4</v>
      </c>
      <c r="J1020" s="46" t="s">
        <v>24</v>
      </c>
      <c r="K1020" s="46" t="s">
        <v>56</v>
      </c>
      <c r="L1020" s="46" t="s">
        <v>9</v>
      </c>
      <c r="M1020" s="46" t="s">
        <v>199</v>
      </c>
      <c r="N1020" s="46" t="s">
        <v>9</v>
      </c>
      <c r="O1020" s="46">
        <v>3</v>
      </c>
      <c r="P1020" s="46">
        <v>773</v>
      </c>
      <c r="Q1020" s="46" t="s">
        <v>1422</v>
      </c>
      <c r="R1020" s="46">
        <v>1</v>
      </c>
      <c r="S1020" s="46">
        <v>673</v>
      </c>
      <c r="T1020" s="46" t="s">
        <v>17</v>
      </c>
      <c r="U1020" s="136">
        <v>10</v>
      </c>
      <c r="V1020" s="46" t="s">
        <v>9</v>
      </c>
      <c r="W1020" s="46">
        <v>128</v>
      </c>
      <c r="X1020" s="46" t="s">
        <v>9</v>
      </c>
      <c r="Y1020" s="136" t="s">
        <v>9</v>
      </c>
      <c r="Z1020" s="46" t="s">
        <v>9</v>
      </c>
      <c r="AA1020" s="46" t="s">
        <v>9</v>
      </c>
      <c r="AB1020" s="46" t="s">
        <v>9</v>
      </c>
      <c r="AC1020" s="46" t="s">
        <v>1365</v>
      </c>
      <c r="AD1020" s="46">
        <v>2021</v>
      </c>
      <c r="AE1020" s="46" t="s">
        <v>1865</v>
      </c>
      <c r="AF1020" s="46" t="s">
        <v>1313</v>
      </c>
      <c r="AG1020" s="46" t="s">
        <v>1314</v>
      </c>
      <c r="AH1020" s="46" t="s">
        <v>363</v>
      </c>
      <c r="AI1020" s="165" t="str">
        <f t="shared" si="23"/>
        <v>Ding, Y., 2021</v>
      </c>
      <c r="AJ1020" s="142"/>
      <c r="AK1020" s="120"/>
    </row>
    <row r="1021" spans="1:37" s="8" customFormat="1" x14ac:dyDescent="0.3">
      <c r="A1021" s="46" t="s">
        <v>14</v>
      </c>
      <c r="B1021" s="46">
        <v>1</v>
      </c>
      <c r="C1021" s="46">
        <v>0.98</v>
      </c>
      <c r="D1021" s="46">
        <v>80</v>
      </c>
      <c r="E1021" s="118" t="s">
        <v>1414</v>
      </c>
      <c r="F1021" s="46" t="s">
        <v>1324</v>
      </c>
      <c r="G1021" s="46" t="s">
        <v>9</v>
      </c>
      <c r="H1021" s="46" t="s">
        <v>9</v>
      </c>
      <c r="I1021" s="46" t="s">
        <v>9</v>
      </c>
      <c r="J1021" s="46" t="s">
        <v>10</v>
      </c>
      <c r="K1021" s="46" t="s">
        <v>1449</v>
      </c>
      <c r="L1021" s="46" t="s">
        <v>9</v>
      </c>
      <c r="M1021" s="62" t="s">
        <v>89</v>
      </c>
      <c r="N1021" s="132">
        <v>8.1999999999999993</v>
      </c>
      <c r="O1021" s="46" t="s">
        <v>9</v>
      </c>
      <c r="P1021" s="46">
        <v>773</v>
      </c>
      <c r="Q1021" s="46" t="s">
        <v>1422</v>
      </c>
      <c r="R1021" s="46">
        <v>4</v>
      </c>
      <c r="S1021" s="46">
        <v>473</v>
      </c>
      <c r="T1021" s="46" t="s">
        <v>17</v>
      </c>
      <c r="U1021" s="136">
        <v>45.5</v>
      </c>
      <c r="V1021" s="46" t="s">
        <v>9</v>
      </c>
      <c r="W1021" s="46" t="s">
        <v>9</v>
      </c>
      <c r="X1021" s="46" t="s">
        <v>9</v>
      </c>
      <c r="Y1021" s="136" t="s">
        <v>9</v>
      </c>
      <c r="Z1021" s="46" t="s">
        <v>9</v>
      </c>
      <c r="AA1021" s="46" t="s">
        <v>9</v>
      </c>
      <c r="AB1021" s="46" t="s">
        <v>9</v>
      </c>
      <c r="AC1021" s="46" t="s">
        <v>1369</v>
      </c>
      <c r="AD1021" s="46">
        <v>2021</v>
      </c>
      <c r="AE1021" s="46" t="s">
        <v>1875</v>
      </c>
      <c r="AF1021" s="46" t="s">
        <v>1322</v>
      </c>
      <c r="AG1021" s="46" t="s">
        <v>1323</v>
      </c>
      <c r="AH1021" s="46" t="s">
        <v>254</v>
      </c>
      <c r="AI1021" s="165" t="str">
        <f t="shared" si="23"/>
        <v>Cerrillo, J.L., 2021</v>
      </c>
      <c r="AJ1021" s="120" t="s">
        <v>1318</v>
      </c>
      <c r="AK1021" s="120" t="s">
        <v>1326</v>
      </c>
    </row>
    <row r="1022" spans="1:37" s="8" customFormat="1" x14ac:dyDescent="0.3">
      <c r="A1022" s="46" t="s">
        <v>14</v>
      </c>
      <c r="B1022" s="46">
        <v>2.5</v>
      </c>
      <c r="C1022" s="46">
        <v>2.57</v>
      </c>
      <c r="D1022" s="46">
        <v>80</v>
      </c>
      <c r="E1022" s="118" t="s">
        <v>1414</v>
      </c>
      <c r="F1022" s="46" t="s">
        <v>1324</v>
      </c>
      <c r="G1022" s="46" t="s">
        <v>9</v>
      </c>
      <c r="H1022" s="46" t="s">
        <v>9</v>
      </c>
      <c r="I1022" s="46" t="s">
        <v>9</v>
      </c>
      <c r="J1022" s="46" t="s">
        <v>10</v>
      </c>
      <c r="K1022" s="46" t="s">
        <v>1449</v>
      </c>
      <c r="L1022" s="46" t="s">
        <v>9</v>
      </c>
      <c r="M1022" s="62" t="s">
        <v>89</v>
      </c>
      <c r="N1022" s="132">
        <v>8.1999999999999993</v>
      </c>
      <c r="O1022" s="46" t="s">
        <v>9</v>
      </c>
      <c r="P1022" s="46">
        <v>773</v>
      </c>
      <c r="Q1022" s="46" t="s">
        <v>1422</v>
      </c>
      <c r="R1022" s="46">
        <v>4</v>
      </c>
      <c r="S1022" s="46">
        <v>473</v>
      </c>
      <c r="T1022" s="46" t="s">
        <v>17</v>
      </c>
      <c r="U1022" s="136">
        <v>28.3</v>
      </c>
      <c r="V1022" s="46" t="s">
        <v>9</v>
      </c>
      <c r="W1022" s="46" t="s">
        <v>9</v>
      </c>
      <c r="X1022" s="46" t="s">
        <v>9</v>
      </c>
      <c r="Y1022" s="136" t="s">
        <v>9</v>
      </c>
      <c r="Z1022" s="46" t="s">
        <v>9</v>
      </c>
      <c r="AA1022" s="46" t="s">
        <v>9</v>
      </c>
      <c r="AB1022" s="46" t="s">
        <v>9</v>
      </c>
      <c r="AC1022" s="46" t="s">
        <v>1369</v>
      </c>
      <c r="AD1022" s="46">
        <v>2021</v>
      </c>
      <c r="AE1022" s="46" t="s">
        <v>1875</v>
      </c>
      <c r="AF1022" s="46" t="s">
        <v>1322</v>
      </c>
      <c r="AG1022" s="46" t="s">
        <v>1323</v>
      </c>
      <c r="AH1022" s="46" t="s">
        <v>254</v>
      </c>
      <c r="AI1022" s="165" t="str">
        <f t="shared" si="23"/>
        <v>Cerrillo, J.L., 2021</v>
      </c>
      <c r="AJ1022" s="120" t="s">
        <v>1319</v>
      </c>
      <c r="AK1022" s="120" t="s">
        <v>1326</v>
      </c>
    </row>
    <row r="1023" spans="1:37" s="8" customFormat="1" x14ac:dyDescent="0.3">
      <c r="A1023" s="46" t="s">
        <v>14</v>
      </c>
      <c r="B1023" s="46">
        <v>5</v>
      </c>
      <c r="C1023" s="46">
        <v>4.99</v>
      </c>
      <c r="D1023" s="46">
        <v>80</v>
      </c>
      <c r="E1023" s="118" t="s">
        <v>1414</v>
      </c>
      <c r="F1023" s="46" t="s">
        <v>1324</v>
      </c>
      <c r="G1023" s="46" t="s">
        <v>9</v>
      </c>
      <c r="H1023" s="46" t="s">
        <v>9</v>
      </c>
      <c r="I1023" s="46" t="s">
        <v>9</v>
      </c>
      <c r="J1023" s="46" t="s">
        <v>10</v>
      </c>
      <c r="K1023" s="46" t="s">
        <v>1449</v>
      </c>
      <c r="L1023" s="46" t="s">
        <v>9</v>
      </c>
      <c r="M1023" s="62" t="s">
        <v>89</v>
      </c>
      <c r="N1023" s="132">
        <v>8.1999999999999993</v>
      </c>
      <c r="O1023" s="46" t="s">
        <v>9</v>
      </c>
      <c r="P1023" s="46">
        <v>773</v>
      </c>
      <c r="Q1023" s="46" t="s">
        <v>1422</v>
      </c>
      <c r="R1023" s="46">
        <v>4</v>
      </c>
      <c r="S1023" s="46">
        <v>473</v>
      </c>
      <c r="T1023" s="46" t="s">
        <v>17</v>
      </c>
      <c r="U1023" s="136">
        <v>19</v>
      </c>
      <c r="V1023" s="46" t="s">
        <v>9</v>
      </c>
      <c r="W1023" s="46" t="s">
        <v>9</v>
      </c>
      <c r="X1023" s="46" t="s">
        <v>9</v>
      </c>
      <c r="Y1023" s="136" t="s">
        <v>9</v>
      </c>
      <c r="Z1023" s="46" t="s">
        <v>9</v>
      </c>
      <c r="AA1023" s="46" t="s">
        <v>9</v>
      </c>
      <c r="AB1023" s="46" t="s">
        <v>9</v>
      </c>
      <c r="AC1023" s="46" t="s">
        <v>1369</v>
      </c>
      <c r="AD1023" s="46">
        <v>2021</v>
      </c>
      <c r="AE1023" s="46" t="s">
        <v>1875</v>
      </c>
      <c r="AF1023" s="46" t="s">
        <v>1322</v>
      </c>
      <c r="AG1023" s="46" t="s">
        <v>1323</v>
      </c>
      <c r="AH1023" s="46" t="s">
        <v>254</v>
      </c>
      <c r="AI1023" s="165" t="str">
        <f t="shared" si="23"/>
        <v>Cerrillo, J.L., 2021</v>
      </c>
      <c r="AJ1023" s="120" t="s">
        <v>1320</v>
      </c>
      <c r="AK1023" s="120" t="s">
        <v>1326</v>
      </c>
    </row>
    <row r="1024" spans="1:37" s="8" customFormat="1" x14ac:dyDescent="0.3">
      <c r="A1024" s="46" t="s">
        <v>14</v>
      </c>
      <c r="B1024" s="46">
        <v>7</v>
      </c>
      <c r="C1024" s="46">
        <v>7.15</v>
      </c>
      <c r="D1024" s="46">
        <v>80</v>
      </c>
      <c r="E1024" s="118" t="s">
        <v>1414</v>
      </c>
      <c r="F1024" s="46" t="s">
        <v>1324</v>
      </c>
      <c r="G1024" s="46" t="s">
        <v>9</v>
      </c>
      <c r="H1024" s="46" t="s">
        <v>9</v>
      </c>
      <c r="I1024" s="46" t="s">
        <v>9</v>
      </c>
      <c r="J1024" s="46" t="s">
        <v>10</v>
      </c>
      <c r="K1024" s="46" t="s">
        <v>1449</v>
      </c>
      <c r="L1024" s="46" t="s">
        <v>9</v>
      </c>
      <c r="M1024" s="62" t="s">
        <v>89</v>
      </c>
      <c r="N1024" s="132">
        <v>8.1999999999999993</v>
      </c>
      <c r="O1024" s="46" t="s">
        <v>9</v>
      </c>
      <c r="P1024" s="46">
        <v>773</v>
      </c>
      <c r="Q1024" s="46" t="s">
        <v>1422</v>
      </c>
      <c r="R1024" s="46">
        <v>4</v>
      </c>
      <c r="S1024" s="46">
        <v>473</v>
      </c>
      <c r="T1024" s="46" t="s">
        <v>17</v>
      </c>
      <c r="U1024" s="136">
        <v>13.7</v>
      </c>
      <c r="V1024" s="46" t="s">
        <v>9</v>
      </c>
      <c r="W1024" s="46" t="s">
        <v>9</v>
      </c>
      <c r="X1024" s="46" t="s">
        <v>9</v>
      </c>
      <c r="Y1024" s="136" t="s">
        <v>9</v>
      </c>
      <c r="Z1024" s="46" t="s">
        <v>9</v>
      </c>
      <c r="AA1024" s="46">
        <v>80</v>
      </c>
      <c r="AB1024" s="46" t="s">
        <v>9</v>
      </c>
      <c r="AC1024" s="46" t="s">
        <v>1369</v>
      </c>
      <c r="AD1024" s="46">
        <v>2021</v>
      </c>
      <c r="AE1024" s="46" t="s">
        <v>1875</v>
      </c>
      <c r="AF1024" s="46" t="s">
        <v>1322</v>
      </c>
      <c r="AG1024" s="46" t="s">
        <v>1323</v>
      </c>
      <c r="AH1024" s="46" t="s">
        <v>254</v>
      </c>
      <c r="AI1024" s="165" t="str">
        <f t="shared" si="23"/>
        <v>Cerrillo, J.L., 2021</v>
      </c>
      <c r="AJ1024" s="120" t="s">
        <v>1321</v>
      </c>
      <c r="AK1024" s="120" t="s">
        <v>1326</v>
      </c>
    </row>
    <row r="1025" spans="1:37" s="8" customFormat="1" x14ac:dyDescent="0.3">
      <c r="A1025" s="46" t="s">
        <v>14</v>
      </c>
      <c r="B1025" s="46">
        <v>7</v>
      </c>
      <c r="C1025" s="46" t="s">
        <v>9</v>
      </c>
      <c r="D1025" s="46">
        <v>80</v>
      </c>
      <c r="E1025" s="118" t="s">
        <v>1414</v>
      </c>
      <c r="F1025" s="46" t="s">
        <v>1324</v>
      </c>
      <c r="G1025" s="46" t="s">
        <v>9</v>
      </c>
      <c r="H1025" s="46" t="s">
        <v>9</v>
      </c>
      <c r="I1025" s="46" t="s">
        <v>9</v>
      </c>
      <c r="J1025" s="46" t="s">
        <v>303</v>
      </c>
      <c r="K1025" s="118" t="s">
        <v>1453</v>
      </c>
      <c r="L1025" s="46" t="s">
        <v>9</v>
      </c>
      <c r="M1025" s="62" t="s">
        <v>89</v>
      </c>
      <c r="N1025" s="132">
        <v>8.1999999999999993</v>
      </c>
      <c r="O1025" s="46" t="s">
        <v>9</v>
      </c>
      <c r="P1025" s="46">
        <v>773</v>
      </c>
      <c r="Q1025" s="46" t="s">
        <v>1422</v>
      </c>
      <c r="R1025" s="46">
        <v>4</v>
      </c>
      <c r="S1025" s="46">
        <v>473</v>
      </c>
      <c r="T1025" s="46" t="s">
        <v>29</v>
      </c>
      <c r="U1025" s="136" t="s">
        <v>9</v>
      </c>
      <c r="V1025" s="46" t="s">
        <v>9</v>
      </c>
      <c r="W1025" s="46" t="s">
        <v>9</v>
      </c>
      <c r="X1025" s="46" t="s">
        <v>9</v>
      </c>
      <c r="Y1025" s="136" t="s">
        <v>9</v>
      </c>
      <c r="Z1025" s="46" t="s">
        <v>9</v>
      </c>
      <c r="AA1025" s="46">
        <v>70</v>
      </c>
      <c r="AB1025" s="46" t="s">
        <v>9</v>
      </c>
      <c r="AC1025" s="46" t="s">
        <v>1369</v>
      </c>
      <c r="AD1025" s="46">
        <v>2021</v>
      </c>
      <c r="AE1025" s="46" t="s">
        <v>1875</v>
      </c>
      <c r="AF1025" s="46" t="s">
        <v>1322</v>
      </c>
      <c r="AG1025" s="46" t="s">
        <v>1323</v>
      </c>
      <c r="AH1025" s="46" t="s">
        <v>254</v>
      </c>
      <c r="AI1025" s="165" t="str">
        <f t="shared" si="23"/>
        <v>Cerrillo, J.L., 2021</v>
      </c>
      <c r="AJ1025" s="120"/>
      <c r="AK1025" s="120" t="s">
        <v>1326</v>
      </c>
    </row>
    <row r="1026" spans="1:37" s="8" customFormat="1" x14ac:dyDescent="0.3">
      <c r="A1026" s="46" t="s">
        <v>14</v>
      </c>
      <c r="B1026" s="46">
        <v>7</v>
      </c>
      <c r="C1026" s="46" t="s">
        <v>9</v>
      </c>
      <c r="D1026" s="46">
        <v>80</v>
      </c>
      <c r="E1026" s="118" t="s">
        <v>1414</v>
      </c>
      <c r="F1026" s="46" t="s">
        <v>1324</v>
      </c>
      <c r="G1026" s="46" t="s">
        <v>9</v>
      </c>
      <c r="H1026" s="46" t="s">
        <v>9</v>
      </c>
      <c r="I1026" s="46" t="s">
        <v>9</v>
      </c>
      <c r="J1026" s="46" t="s">
        <v>24</v>
      </c>
      <c r="K1026" s="46" t="s">
        <v>56</v>
      </c>
      <c r="L1026" s="46" t="s">
        <v>9</v>
      </c>
      <c r="M1026" s="62" t="s">
        <v>89</v>
      </c>
      <c r="N1026" s="132">
        <v>8.1999999999999993</v>
      </c>
      <c r="O1026" s="46" t="s">
        <v>9</v>
      </c>
      <c r="P1026" s="46">
        <v>773</v>
      </c>
      <c r="Q1026" s="46" t="s">
        <v>1422</v>
      </c>
      <c r="R1026" s="46">
        <v>4</v>
      </c>
      <c r="S1026" s="46">
        <v>473</v>
      </c>
      <c r="T1026" s="46" t="s">
        <v>29</v>
      </c>
      <c r="U1026" s="136" t="s">
        <v>9</v>
      </c>
      <c r="V1026" s="46" t="s">
        <v>9</v>
      </c>
      <c r="W1026" s="46" t="s">
        <v>9</v>
      </c>
      <c r="X1026" s="46" t="s">
        <v>9</v>
      </c>
      <c r="Y1026" s="136" t="s">
        <v>9</v>
      </c>
      <c r="Z1026" s="46" t="s">
        <v>9</v>
      </c>
      <c r="AA1026" s="46">
        <v>84</v>
      </c>
      <c r="AB1026" s="46" t="s">
        <v>9</v>
      </c>
      <c r="AC1026" s="46" t="s">
        <v>1369</v>
      </c>
      <c r="AD1026" s="46">
        <v>2021</v>
      </c>
      <c r="AE1026" s="46" t="s">
        <v>1875</v>
      </c>
      <c r="AF1026" s="46" t="s">
        <v>1322</v>
      </c>
      <c r="AG1026" s="46" t="s">
        <v>1323</v>
      </c>
      <c r="AH1026" s="46" t="s">
        <v>254</v>
      </c>
      <c r="AI1026" s="165" t="str">
        <f t="shared" ref="AI1026:AI1089" si="25">AE1026&amp;", "&amp;AD1026</f>
        <v>Cerrillo, J.L., 2021</v>
      </c>
      <c r="AJ1026" s="120"/>
      <c r="AK1026" s="120" t="s">
        <v>1326</v>
      </c>
    </row>
    <row r="1027" spans="1:37" s="8" customFormat="1" x14ac:dyDescent="0.3">
      <c r="A1027" s="46" t="s">
        <v>14</v>
      </c>
      <c r="B1027" s="46">
        <v>7</v>
      </c>
      <c r="C1027" s="46" t="s">
        <v>9</v>
      </c>
      <c r="D1027" s="46">
        <v>1108</v>
      </c>
      <c r="E1027" s="46" t="s">
        <v>63</v>
      </c>
      <c r="F1027" s="46" t="s">
        <v>1325</v>
      </c>
      <c r="G1027" s="46" t="s">
        <v>9</v>
      </c>
      <c r="H1027" s="46" t="s">
        <v>9</v>
      </c>
      <c r="I1027" s="46" t="s">
        <v>9</v>
      </c>
      <c r="J1027" s="46" t="s">
        <v>303</v>
      </c>
      <c r="K1027" s="118" t="s">
        <v>1453</v>
      </c>
      <c r="L1027" s="46" t="s">
        <v>9</v>
      </c>
      <c r="M1027" s="62" t="s">
        <v>89</v>
      </c>
      <c r="N1027" s="46" t="s">
        <v>9</v>
      </c>
      <c r="O1027" s="46" t="s">
        <v>9</v>
      </c>
      <c r="P1027" s="46" t="s">
        <v>9</v>
      </c>
      <c r="Q1027" s="46" t="s">
        <v>1422</v>
      </c>
      <c r="R1027" s="46">
        <v>4</v>
      </c>
      <c r="S1027" s="46">
        <v>473</v>
      </c>
      <c r="T1027" s="46" t="s">
        <v>29</v>
      </c>
      <c r="U1027" s="136" t="s">
        <v>9</v>
      </c>
      <c r="V1027" s="46" t="s">
        <v>9</v>
      </c>
      <c r="W1027" s="46" t="s">
        <v>9</v>
      </c>
      <c r="X1027" s="46" t="s">
        <v>9</v>
      </c>
      <c r="Y1027" s="136" t="s">
        <v>9</v>
      </c>
      <c r="Z1027" s="46" t="s">
        <v>9</v>
      </c>
      <c r="AA1027" s="46">
        <v>45</v>
      </c>
      <c r="AB1027" s="46" t="s">
        <v>9</v>
      </c>
      <c r="AC1027" s="46" t="s">
        <v>1369</v>
      </c>
      <c r="AD1027" s="46">
        <v>2021</v>
      </c>
      <c r="AE1027" s="46" t="s">
        <v>1875</v>
      </c>
      <c r="AF1027" s="46" t="s">
        <v>1322</v>
      </c>
      <c r="AG1027" s="46" t="s">
        <v>1323</v>
      </c>
      <c r="AH1027" s="46" t="s">
        <v>254</v>
      </c>
      <c r="AI1027" s="165" t="str">
        <f t="shared" si="25"/>
        <v>Cerrillo, J.L., 2021</v>
      </c>
      <c r="AJ1027" s="120"/>
      <c r="AK1027" s="120"/>
    </row>
    <row r="1028" spans="1:37" s="8" customFormat="1" x14ac:dyDescent="0.3">
      <c r="A1028" s="46" t="s">
        <v>14</v>
      </c>
      <c r="B1028" s="46">
        <v>7</v>
      </c>
      <c r="C1028" s="46" t="s">
        <v>9</v>
      </c>
      <c r="D1028" s="46">
        <v>1108</v>
      </c>
      <c r="E1028" s="46" t="s">
        <v>63</v>
      </c>
      <c r="F1028" s="46" t="s">
        <v>1325</v>
      </c>
      <c r="G1028" s="46" t="s">
        <v>9</v>
      </c>
      <c r="H1028" s="46" t="s">
        <v>9</v>
      </c>
      <c r="I1028" s="46" t="s">
        <v>9</v>
      </c>
      <c r="J1028" s="46" t="s">
        <v>24</v>
      </c>
      <c r="K1028" s="46" t="s">
        <v>56</v>
      </c>
      <c r="L1028" s="46" t="s">
        <v>9</v>
      </c>
      <c r="M1028" s="62" t="s">
        <v>89</v>
      </c>
      <c r="N1028" s="46" t="s">
        <v>9</v>
      </c>
      <c r="O1028" s="46" t="s">
        <v>9</v>
      </c>
      <c r="P1028" s="46" t="s">
        <v>9</v>
      </c>
      <c r="Q1028" s="46" t="s">
        <v>1422</v>
      </c>
      <c r="R1028" s="46">
        <v>4</v>
      </c>
      <c r="S1028" s="46">
        <v>473</v>
      </c>
      <c r="T1028" s="46" t="s">
        <v>29</v>
      </c>
      <c r="U1028" s="136" t="s">
        <v>9</v>
      </c>
      <c r="V1028" s="46" t="s">
        <v>9</v>
      </c>
      <c r="W1028" s="46" t="s">
        <v>9</v>
      </c>
      <c r="X1028" s="46" t="s">
        <v>9</v>
      </c>
      <c r="Y1028" s="136" t="s">
        <v>9</v>
      </c>
      <c r="Z1028" s="46" t="s">
        <v>9</v>
      </c>
      <c r="AA1028" s="46">
        <v>93</v>
      </c>
      <c r="AB1028" s="46" t="s">
        <v>9</v>
      </c>
      <c r="AC1028" s="46" t="s">
        <v>1369</v>
      </c>
      <c r="AD1028" s="46">
        <v>2021</v>
      </c>
      <c r="AE1028" s="46" t="s">
        <v>1875</v>
      </c>
      <c r="AF1028" s="46" t="s">
        <v>1322</v>
      </c>
      <c r="AG1028" s="46" t="s">
        <v>1323</v>
      </c>
      <c r="AH1028" s="46" t="s">
        <v>254</v>
      </c>
      <c r="AI1028" s="165" t="str">
        <f t="shared" si="25"/>
        <v>Cerrillo, J.L., 2021</v>
      </c>
      <c r="AJ1028" s="120"/>
      <c r="AK1028" s="120"/>
    </row>
    <row r="1029" spans="1:37" s="8" customFormat="1" x14ac:dyDescent="0.3">
      <c r="A1029" s="46" t="s">
        <v>14</v>
      </c>
      <c r="B1029" s="46">
        <v>7</v>
      </c>
      <c r="C1029" s="46" t="s">
        <v>9</v>
      </c>
      <c r="D1029" s="46">
        <v>1108</v>
      </c>
      <c r="E1029" s="46" t="s">
        <v>63</v>
      </c>
      <c r="F1029" s="46" t="s">
        <v>1325</v>
      </c>
      <c r="G1029" s="46" t="s">
        <v>9</v>
      </c>
      <c r="H1029" s="46" t="s">
        <v>9</v>
      </c>
      <c r="I1029" s="46" t="s">
        <v>9</v>
      </c>
      <c r="J1029" s="46" t="s">
        <v>10</v>
      </c>
      <c r="K1029" s="46" t="s">
        <v>1449</v>
      </c>
      <c r="L1029" s="46" t="s">
        <v>9</v>
      </c>
      <c r="M1029" s="46" t="s">
        <v>199</v>
      </c>
      <c r="N1029" s="46" t="s">
        <v>9</v>
      </c>
      <c r="O1029" s="46" t="s">
        <v>9</v>
      </c>
      <c r="P1029" s="46" t="s">
        <v>9</v>
      </c>
      <c r="Q1029" s="46" t="s">
        <v>1422</v>
      </c>
      <c r="R1029" s="46">
        <v>4</v>
      </c>
      <c r="S1029" s="46">
        <v>473</v>
      </c>
      <c r="T1029" s="46" t="s">
        <v>29</v>
      </c>
      <c r="U1029" s="136" t="s">
        <v>9</v>
      </c>
      <c r="V1029" s="46" t="s">
        <v>9</v>
      </c>
      <c r="W1029" s="46" t="s">
        <v>9</v>
      </c>
      <c r="X1029" s="46" t="s">
        <v>9</v>
      </c>
      <c r="Y1029" s="136" t="s">
        <v>9</v>
      </c>
      <c r="Z1029" s="46" t="s">
        <v>9</v>
      </c>
      <c r="AA1029" s="46">
        <v>46</v>
      </c>
      <c r="AB1029" s="46" t="s">
        <v>9</v>
      </c>
      <c r="AC1029" s="46" t="s">
        <v>1369</v>
      </c>
      <c r="AD1029" s="46">
        <v>2021</v>
      </c>
      <c r="AE1029" s="46" t="s">
        <v>1875</v>
      </c>
      <c r="AF1029" s="46" t="s">
        <v>1322</v>
      </c>
      <c r="AG1029" s="46" t="s">
        <v>1323</v>
      </c>
      <c r="AH1029" s="46" t="s">
        <v>254</v>
      </c>
      <c r="AI1029" s="165" t="str">
        <f t="shared" si="25"/>
        <v>Cerrillo, J.L., 2021</v>
      </c>
      <c r="AJ1029" s="137"/>
      <c r="AK1029" s="120"/>
    </row>
    <row r="1030" spans="1:37" s="8" customFormat="1" x14ac:dyDescent="0.3">
      <c r="A1030" s="118" t="s">
        <v>6</v>
      </c>
      <c r="B1030" s="46">
        <v>0.5</v>
      </c>
      <c r="C1030" s="46" t="s">
        <v>9</v>
      </c>
      <c r="D1030" s="46">
        <v>1300</v>
      </c>
      <c r="E1030" s="46" t="s">
        <v>63</v>
      </c>
      <c r="F1030" s="46" t="s">
        <v>1329</v>
      </c>
      <c r="G1030" s="46" t="s">
        <v>1330</v>
      </c>
      <c r="H1030" s="46" t="s">
        <v>9</v>
      </c>
      <c r="I1030" s="46" t="s">
        <v>9</v>
      </c>
      <c r="J1030" s="46" t="s">
        <v>245</v>
      </c>
      <c r="K1030" s="46" t="s">
        <v>56</v>
      </c>
      <c r="L1030" s="46" t="s">
        <v>9</v>
      </c>
      <c r="M1030" s="46" t="s">
        <v>199</v>
      </c>
      <c r="N1030" s="46" t="s">
        <v>9</v>
      </c>
      <c r="O1030" s="46" t="s">
        <v>9</v>
      </c>
      <c r="P1030" s="46" t="s">
        <v>9</v>
      </c>
      <c r="Q1030" s="46" t="s">
        <v>1422</v>
      </c>
      <c r="R1030" s="46">
        <f>5/60</f>
        <v>8.3333333333333329E-2</v>
      </c>
      <c r="S1030" s="46">
        <v>298</v>
      </c>
      <c r="T1030" s="46" t="s">
        <v>17</v>
      </c>
      <c r="U1030" s="136">
        <v>23</v>
      </c>
      <c r="V1030" s="46" t="s">
        <v>9</v>
      </c>
      <c r="W1030" s="46">
        <v>48.8</v>
      </c>
      <c r="X1030" s="46" t="s">
        <v>9</v>
      </c>
      <c r="Y1030" s="136" t="s">
        <v>9</v>
      </c>
      <c r="Z1030" s="46" t="s">
        <v>9</v>
      </c>
      <c r="AA1030" s="46" t="s">
        <v>9</v>
      </c>
      <c r="AB1030" s="46" t="s">
        <v>9</v>
      </c>
      <c r="AC1030" s="46" t="s">
        <v>1360</v>
      </c>
      <c r="AD1030" s="46">
        <v>2021</v>
      </c>
      <c r="AE1030" s="46" t="s">
        <v>1876</v>
      </c>
      <c r="AF1030" s="46" t="s">
        <v>39</v>
      </c>
      <c r="AG1030" s="46" t="s">
        <v>1328</v>
      </c>
      <c r="AH1030" s="46" t="s">
        <v>1327</v>
      </c>
      <c r="AI1030" s="165" t="str">
        <f t="shared" si="25"/>
        <v>Gao, J., 2021</v>
      </c>
      <c r="AJ1030" s="142"/>
      <c r="AK1030" s="120"/>
    </row>
    <row r="1031" spans="1:37" s="8" customFormat="1" x14ac:dyDescent="0.3">
      <c r="A1031" s="118" t="s">
        <v>6</v>
      </c>
      <c r="B1031" s="46">
        <v>1</v>
      </c>
      <c r="C1031" s="46" t="s">
        <v>9</v>
      </c>
      <c r="D1031" s="46">
        <v>1300</v>
      </c>
      <c r="E1031" s="46" t="s">
        <v>63</v>
      </c>
      <c r="F1031" s="46" t="s">
        <v>1329</v>
      </c>
      <c r="G1031" s="46" t="s">
        <v>1330</v>
      </c>
      <c r="H1031" s="46" t="s">
        <v>9</v>
      </c>
      <c r="I1031" s="46" t="s">
        <v>9</v>
      </c>
      <c r="J1031" s="46" t="s">
        <v>245</v>
      </c>
      <c r="K1031" s="46" t="s">
        <v>56</v>
      </c>
      <c r="L1031" s="46" t="s">
        <v>9</v>
      </c>
      <c r="M1031" s="46" t="s">
        <v>199</v>
      </c>
      <c r="N1031" s="46" t="s">
        <v>9</v>
      </c>
      <c r="O1031" s="46" t="s">
        <v>9</v>
      </c>
      <c r="P1031" s="46" t="s">
        <v>9</v>
      </c>
      <c r="Q1031" s="46" t="s">
        <v>1422</v>
      </c>
      <c r="R1031" s="46">
        <f>5/60</f>
        <v>8.3333333333333329E-2</v>
      </c>
      <c r="S1031" s="46">
        <v>298</v>
      </c>
      <c r="T1031" s="46" t="s">
        <v>17</v>
      </c>
      <c r="U1031" s="136">
        <v>20.9</v>
      </c>
      <c r="V1031" s="46" t="s">
        <v>9</v>
      </c>
      <c r="W1031" s="46">
        <v>53.7</v>
      </c>
      <c r="X1031" s="46" t="s">
        <v>9</v>
      </c>
      <c r="Y1031" s="136" t="s">
        <v>9</v>
      </c>
      <c r="Z1031" s="46" t="s">
        <v>9</v>
      </c>
      <c r="AA1031" s="46" t="s">
        <v>9</v>
      </c>
      <c r="AB1031" s="46" t="s">
        <v>9</v>
      </c>
      <c r="AC1031" s="46" t="s">
        <v>1360</v>
      </c>
      <c r="AD1031" s="46">
        <v>2021</v>
      </c>
      <c r="AE1031" s="46" t="s">
        <v>1876</v>
      </c>
      <c r="AF1031" s="46" t="s">
        <v>39</v>
      </c>
      <c r="AG1031" s="46" t="s">
        <v>1328</v>
      </c>
      <c r="AH1031" s="46" t="s">
        <v>1327</v>
      </c>
      <c r="AI1031" s="165" t="str">
        <f t="shared" si="25"/>
        <v>Gao, J., 2021</v>
      </c>
      <c r="AJ1031" s="142"/>
      <c r="AK1031" s="120"/>
    </row>
    <row r="1032" spans="1:37" s="8" customFormat="1" x14ac:dyDescent="0.3">
      <c r="A1032" s="118" t="s">
        <v>6</v>
      </c>
      <c r="B1032" s="46">
        <v>5</v>
      </c>
      <c r="C1032" s="46" t="s">
        <v>9</v>
      </c>
      <c r="D1032" s="46">
        <v>1300</v>
      </c>
      <c r="E1032" s="46" t="s">
        <v>63</v>
      </c>
      <c r="F1032" s="46" t="s">
        <v>1329</v>
      </c>
      <c r="G1032" s="46" t="s">
        <v>1330</v>
      </c>
      <c r="H1032" s="46" t="s">
        <v>9</v>
      </c>
      <c r="I1032" s="46" t="s">
        <v>9</v>
      </c>
      <c r="J1032" s="46" t="s">
        <v>245</v>
      </c>
      <c r="K1032" s="46" t="s">
        <v>56</v>
      </c>
      <c r="L1032" s="46" t="s">
        <v>9</v>
      </c>
      <c r="M1032" s="46" t="s">
        <v>199</v>
      </c>
      <c r="N1032" s="46" t="s">
        <v>9</v>
      </c>
      <c r="O1032" s="46" t="s">
        <v>9</v>
      </c>
      <c r="P1032" s="46" t="s">
        <v>9</v>
      </c>
      <c r="Q1032" s="46" t="s">
        <v>1422</v>
      </c>
      <c r="R1032" s="46">
        <f>5/60</f>
        <v>8.3333333333333329E-2</v>
      </c>
      <c r="S1032" s="46">
        <v>298</v>
      </c>
      <c r="T1032" s="46" t="s">
        <v>17</v>
      </c>
      <c r="U1032" s="136">
        <v>11.9</v>
      </c>
      <c r="V1032" s="46" t="s">
        <v>9</v>
      </c>
      <c r="W1032" s="46">
        <v>94</v>
      </c>
      <c r="X1032" s="46" t="s">
        <v>9</v>
      </c>
      <c r="Y1032" s="136" t="s">
        <v>9</v>
      </c>
      <c r="Z1032" s="46" t="s">
        <v>9</v>
      </c>
      <c r="AA1032" s="46" t="s">
        <v>9</v>
      </c>
      <c r="AB1032" s="46" t="s">
        <v>9</v>
      </c>
      <c r="AC1032" s="46" t="s">
        <v>1360</v>
      </c>
      <c r="AD1032" s="46">
        <v>2021</v>
      </c>
      <c r="AE1032" s="46" t="s">
        <v>1876</v>
      </c>
      <c r="AF1032" s="46" t="s">
        <v>39</v>
      </c>
      <c r="AG1032" s="46" t="s">
        <v>1328</v>
      </c>
      <c r="AH1032" s="46" t="s">
        <v>1327</v>
      </c>
      <c r="AI1032" s="165" t="str">
        <f t="shared" si="25"/>
        <v>Gao, J., 2021</v>
      </c>
      <c r="AJ1032" s="142"/>
      <c r="AK1032" s="120"/>
    </row>
    <row r="1033" spans="1:37" s="8" customFormat="1" x14ac:dyDescent="0.3">
      <c r="A1033" s="118" t="s">
        <v>6</v>
      </c>
      <c r="B1033" s="46">
        <v>10</v>
      </c>
      <c r="C1033" s="46" t="s">
        <v>9</v>
      </c>
      <c r="D1033" s="46">
        <v>1300</v>
      </c>
      <c r="E1033" s="46" t="s">
        <v>63</v>
      </c>
      <c r="F1033" s="46" t="s">
        <v>1329</v>
      </c>
      <c r="G1033" s="46" t="s">
        <v>1330</v>
      </c>
      <c r="H1033" s="46" t="s">
        <v>9</v>
      </c>
      <c r="I1033" s="46" t="s">
        <v>9</v>
      </c>
      <c r="J1033" s="46" t="s">
        <v>245</v>
      </c>
      <c r="K1033" s="46" t="s">
        <v>56</v>
      </c>
      <c r="L1033" s="46" t="s">
        <v>9</v>
      </c>
      <c r="M1033" s="46" t="s">
        <v>199</v>
      </c>
      <c r="N1033" s="46" t="s">
        <v>9</v>
      </c>
      <c r="O1033" s="46" t="s">
        <v>9</v>
      </c>
      <c r="P1033" s="46" t="s">
        <v>9</v>
      </c>
      <c r="Q1033" s="46" t="s">
        <v>1422</v>
      </c>
      <c r="R1033" s="46">
        <f>5/60</f>
        <v>8.3333333333333329E-2</v>
      </c>
      <c r="S1033" s="46">
        <v>298</v>
      </c>
      <c r="T1033" s="46" t="s">
        <v>17</v>
      </c>
      <c r="U1033" s="136">
        <v>8.9</v>
      </c>
      <c r="V1033" s="46" t="s">
        <v>9</v>
      </c>
      <c r="W1033" s="46">
        <v>126.7</v>
      </c>
      <c r="X1033" s="46" t="s">
        <v>9</v>
      </c>
      <c r="Y1033" s="136" t="s">
        <v>9</v>
      </c>
      <c r="Z1033" s="46" t="s">
        <v>9</v>
      </c>
      <c r="AA1033" s="46" t="s">
        <v>9</v>
      </c>
      <c r="AB1033" s="46" t="s">
        <v>9</v>
      </c>
      <c r="AC1033" s="46" t="s">
        <v>1360</v>
      </c>
      <c r="AD1033" s="46">
        <v>2021</v>
      </c>
      <c r="AE1033" s="46" t="s">
        <v>1876</v>
      </c>
      <c r="AF1033" s="46" t="s">
        <v>39</v>
      </c>
      <c r="AG1033" s="46" t="s">
        <v>1328</v>
      </c>
      <c r="AH1033" s="46" t="s">
        <v>1327</v>
      </c>
      <c r="AI1033" s="165" t="str">
        <f t="shared" si="25"/>
        <v>Gao, J., 2021</v>
      </c>
      <c r="AJ1033" s="142"/>
      <c r="AK1033" s="120"/>
    </row>
    <row r="1034" spans="1:37" s="8" customFormat="1" x14ac:dyDescent="0.3">
      <c r="A1034" s="118" t="s">
        <v>6</v>
      </c>
      <c r="B1034" s="46">
        <v>15</v>
      </c>
      <c r="C1034" s="46" t="s">
        <v>9</v>
      </c>
      <c r="D1034" s="46">
        <v>1300</v>
      </c>
      <c r="E1034" s="46" t="s">
        <v>63</v>
      </c>
      <c r="F1034" s="46" t="s">
        <v>1329</v>
      </c>
      <c r="G1034" s="46" t="s">
        <v>1330</v>
      </c>
      <c r="H1034" s="46" t="s">
        <v>9</v>
      </c>
      <c r="I1034" s="46" t="s">
        <v>9</v>
      </c>
      <c r="J1034" s="46" t="s">
        <v>245</v>
      </c>
      <c r="K1034" s="46" t="s">
        <v>56</v>
      </c>
      <c r="L1034" s="46" t="s">
        <v>9</v>
      </c>
      <c r="M1034" s="46" t="s">
        <v>199</v>
      </c>
      <c r="N1034" s="46" t="s">
        <v>9</v>
      </c>
      <c r="O1034" s="46" t="s">
        <v>9</v>
      </c>
      <c r="P1034" s="46" t="s">
        <v>9</v>
      </c>
      <c r="Q1034" s="46" t="s">
        <v>1422</v>
      </c>
      <c r="R1034" s="46">
        <f>5/60</f>
        <v>8.3333333333333329E-2</v>
      </c>
      <c r="S1034" s="46">
        <v>298</v>
      </c>
      <c r="T1034" s="46" t="s">
        <v>17</v>
      </c>
      <c r="U1034" s="136">
        <v>6.3</v>
      </c>
      <c r="V1034" s="46" t="s">
        <v>9</v>
      </c>
      <c r="W1034" s="46">
        <v>178.2</v>
      </c>
      <c r="X1034" s="46" t="s">
        <v>9</v>
      </c>
      <c r="Y1034" s="136" t="s">
        <v>9</v>
      </c>
      <c r="Z1034" s="46" t="s">
        <v>9</v>
      </c>
      <c r="AA1034" s="46" t="s">
        <v>9</v>
      </c>
      <c r="AB1034" s="46" t="s">
        <v>9</v>
      </c>
      <c r="AC1034" s="46" t="s">
        <v>1360</v>
      </c>
      <c r="AD1034" s="46">
        <v>2021</v>
      </c>
      <c r="AE1034" s="46" t="s">
        <v>1876</v>
      </c>
      <c r="AF1034" s="46" t="s">
        <v>39</v>
      </c>
      <c r="AG1034" s="46" t="s">
        <v>1328</v>
      </c>
      <c r="AH1034" s="46" t="s">
        <v>1327</v>
      </c>
      <c r="AI1034" s="165" t="str">
        <f t="shared" si="25"/>
        <v>Gao, J., 2021</v>
      </c>
      <c r="AJ1034" s="142"/>
      <c r="AK1034" s="120"/>
    </row>
    <row r="1035" spans="1:37" s="8" customFormat="1" x14ac:dyDescent="0.3">
      <c r="A1035" s="46" t="s">
        <v>6</v>
      </c>
      <c r="B1035" s="46">
        <v>3</v>
      </c>
      <c r="C1035" s="46">
        <v>2.82</v>
      </c>
      <c r="D1035" s="46" t="s">
        <v>9</v>
      </c>
      <c r="E1035" s="46" t="s">
        <v>86</v>
      </c>
      <c r="F1035" s="46" t="s">
        <v>1333</v>
      </c>
      <c r="G1035" s="46" t="s">
        <v>1205</v>
      </c>
      <c r="H1035" s="46">
        <v>773</v>
      </c>
      <c r="I1035" s="46">
        <v>3</v>
      </c>
      <c r="J1035" s="46" t="s">
        <v>10</v>
      </c>
      <c r="K1035" s="46" t="s">
        <v>16</v>
      </c>
      <c r="L1035" s="46" t="s">
        <v>9</v>
      </c>
      <c r="M1035" s="46" t="s">
        <v>199</v>
      </c>
      <c r="N1035" s="132">
        <v>7.5</v>
      </c>
      <c r="O1035" s="46">
        <v>2</v>
      </c>
      <c r="P1035" s="46">
        <v>773</v>
      </c>
      <c r="Q1035" s="46" t="s">
        <v>1422</v>
      </c>
      <c r="R1035" s="46">
        <v>1</v>
      </c>
      <c r="S1035" s="46">
        <v>473</v>
      </c>
      <c r="T1035" s="46" t="s">
        <v>17</v>
      </c>
      <c r="U1035" s="136">
        <v>83.8</v>
      </c>
      <c r="V1035" s="46" t="s">
        <v>9</v>
      </c>
      <c r="W1035" s="46" t="s">
        <v>9</v>
      </c>
      <c r="X1035" s="46" t="s">
        <v>9</v>
      </c>
      <c r="Y1035" s="46" t="s">
        <v>9</v>
      </c>
      <c r="Z1035" s="46" t="s">
        <v>9</v>
      </c>
      <c r="AA1035" s="46" t="s">
        <v>9</v>
      </c>
      <c r="AB1035" s="46" t="s">
        <v>9</v>
      </c>
      <c r="AC1035" s="62" t="s">
        <v>1189</v>
      </c>
      <c r="AD1035" s="46">
        <v>2021</v>
      </c>
      <c r="AE1035" s="46" t="s">
        <v>1331</v>
      </c>
      <c r="AF1035" s="46" t="s">
        <v>11</v>
      </c>
      <c r="AG1035" s="46" t="s">
        <v>1332</v>
      </c>
      <c r="AH1035" s="46" t="s">
        <v>288</v>
      </c>
      <c r="AI1035" s="165" t="str">
        <f t="shared" si="25"/>
        <v>Zhou, G., 2021</v>
      </c>
      <c r="AJ1035" s="142"/>
      <c r="AK1035" s="120" t="s">
        <v>1338</v>
      </c>
    </row>
    <row r="1036" spans="1:37" x14ac:dyDescent="0.3">
      <c r="A1036" s="46" t="s">
        <v>6</v>
      </c>
      <c r="B1036" s="46">
        <v>3</v>
      </c>
      <c r="C1036" s="46">
        <v>2.87</v>
      </c>
      <c r="D1036" s="46" t="s">
        <v>9</v>
      </c>
      <c r="E1036" s="46" t="s">
        <v>86</v>
      </c>
      <c r="F1036" s="46" t="s">
        <v>1334</v>
      </c>
      <c r="G1036" s="46" t="s">
        <v>1205</v>
      </c>
      <c r="H1036" s="46" t="s">
        <v>9</v>
      </c>
      <c r="I1036" s="46" t="s">
        <v>9</v>
      </c>
      <c r="J1036" s="46" t="s">
        <v>10</v>
      </c>
      <c r="K1036" s="46" t="s">
        <v>16</v>
      </c>
      <c r="L1036" s="46" t="s">
        <v>9</v>
      </c>
      <c r="M1036" s="46" t="s">
        <v>199</v>
      </c>
      <c r="N1036" s="132">
        <v>7.5</v>
      </c>
      <c r="O1036" s="46">
        <v>2</v>
      </c>
      <c r="P1036" s="46">
        <v>773</v>
      </c>
      <c r="Q1036" s="46" t="s">
        <v>1422</v>
      </c>
      <c r="R1036" s="46">
        <v>1</v>
      </c>
      <c r="S1036" s="46">
        <v>473</v>
      </c>
      <c r="T1036" s="46" t="s">
        <v>17</v>
      </c>
      <c r="U1036" s="136">
        <v>72.599999999999994</v>
      </c>
      <c r="V1036" s="46" t="s">
        <v>9</v>
      </c>
      <c r="W1036" s="46" t="s">
        <v>9</v>
      </c>
      <c r="X1036" s="46" t="s">
        <v>9</v>
      </c>
      <c r="Y1036" s="46" t="s">
        <v>9</v>
      </c>
      <c r="Z1036" s="46" t="s">
        <v>9</v>
      </c>
      <c r="AA1036" s="46" t="s">
        <v>9</v>
      </c>
      <c r="AB1036" s="46" t="s">
        <v>9</v>
      </c>
      <c r="AC1036" s="62" t="s">
        <v>1189</v>
      </c>
      <c r="AD1036" s="46">
        <v>2021</v>
      </c>
      <c r="AE1036" s="46" t="s">
        <v>1331</v>
      </c>
      <c r="AF1036" s="46" t="s">
        <v>11</v>
      </c>
      <c r="AG1036" s="46" t="s">
        <v>1332</v>
      </c>
      <c r="AH1036" s="46" t="s">
        <v>288</v>
      </c>
      <c r="AI1036" s="165" t="str">
        <f t="shared" si="25"/>
        <v>Zhou, G., 2021</v>
      </c>
      <c r="AJ1036" s="142"/>
      <c r="AK1036" s="120" t="s">
        <v>1338</v>
      </c>
    </row>
    <row r="1037" spans="1:37" x14ac:dyDescent="0.3">
      <c r="A1037" s="46" t="s">
        <v>6</v>
      </c>
      <c r="B1037" s="46">
        <v>3</v>
      </c>
      <c r="C1037" s="46">
        <v>2.76</v>
      </c>
      <c r="D1037" s="46" t="s">
        <v>9</v>
      </c>
      <c r="E1037" s="46" t="s">
        <v>86</v>
      </c>
      <c r="F1037" s="46" t="s">
        <v>1335</v>
      </c>
      <c r="G1037" s="46" t="s">
        <v>1205</v>
      </c>
      <c r="H1037" s="46">
        <v>773</v>
      </c>
      <c r="I1037" s="46">
        <v>3</v>
      </c>
      <c r="J1037" s="46" t="s">
        <v>10</v>
      </c>
      <c r="K1037" s="46" t="s">
        <v>16</v>
      </c>
      <c r="L1037" s="46" t="s">
        <v>9</v>
      </c>
      <c r="M1037" s="46" t="s">
        <v>199</v>
      </c>
      <c r="N1037" s="132">
        <v>7.5</v>
      </c>
      <c r="O1037" s="46">
        <v>2</v>
      </c>
      <c r="P1037" s="46">
        <v>773</v>
      </c>
      <c r="Q1037" s="46" t="s">
        <v>1422</v>
      </c>
      <c r="R1037" s="46">
        <v>1</v>
      </c>
      <c r="S1037" s="46">
        <v>473</v>
      </c>
      <c r="T1037" s="46" t="s">
        <v>17</v>
      </c>
      <c r="U1037" s="136">
        <v>61.1</v>
      </c>
      <c r="V1037" s="46" t="s">
        <v>9</v>
      </c>
      <c r="W1037" s="46" t="s">
        <v>9</v>
      </c>
      <c r="X1037" s="46" t="s">
        <v>9</v>
      </c>
      <c r="Y1037" s="46" t="s">
        <v>9</v>
      </c>
      <c r="Z1037" s="46" t="s">
        <v>9</v>
      </c>
      <c r="AA1037" s="46" t="s">
        <v>9</v>
      </c>
      <c r="AB1037" s="46" t="s">
        <v>9</v>
      </c>
      <c r="AC1037" s="62" t="s">
        <v>1189</v>
      </c>
      <c r="AD1037" s="46">
        <v>2021</v>
      </c>
      <c r="AE1037" s="46" t="s">
        <v>1331</v>
      </c>
      <c r="AF1037" s="46" t="s">
        <v>11</v>
      </c>
      <c r="AG1037" s="46" t="s">
        <v>1332</v>
      </c>
      <c r="AH1037" s="46" t="s">
        <v>288</v>
      </c>
      <c r="AI1037" s="165" t="str">
        <f t="shared" si="25"/>
        <v>Zhou, G., 2021</v>
      </c>
      <c r="AJ1037" s="142"/>
      <c r="AK1037" s="120" t="s">
        <v>1338</v>
      </c>
    </row>
    <row r="1038" spans="1:37" x14ac:dyDescent="0.3">
      <c r="A1038" s="46" t="s">
        <v>6</v>
      </c>
      <c r="B1038" s="46">
        <v>3</v>
      </c>
      <c r="C1038" s="46">
        <v>2.88</v>
      </c>
      <c r="D1038" s="46" t="s">
        <v>9</v>
      </c>
      <c r="E1038" s="46" t="s">
        <v>86</v>
      </c>
      <c r="F1038" s="46" t="s">
        <v>1336</v>
      </c>
      <c r="G1038" s="46" t="s">
        <v>1205</v>
      </c>
      <c r="H1038" s="46">
        <v>773</v>
      </c>
      <c r="I1038" s="46">
        <v>3</v>
      </c>
      <c r="J1038" s="46" t="s">
        <v>10</v>
      </c>
      <c r="K1038" s="46" t="s">
        <v>16</v>
      </c>
      <c r="L1038" s="46" t="s">
        <v>9</v>
      </c>
      <c r="M1038" s="46" t="s">
        <v>199</v>
      </c>
      <c r="N1038" s="132">
        <v>7.5</v>
      </c>
      <c r="O1038" s="46">
        <v>2</v>
      </c>
      <c r="P1038" s="46">
        <v>773</v>
      </c>
      <c r="Q1038" s="46" t="s">
        <v>1422</v>
      </c>
      <c r="R1038" s="46">
        <v>1</v>
      </c>
      <c r="S1038" s="46">
        <v>473</v>
      </c>
      <c r="T1038" s="46" t="s">
        <v>17</v>
      </c>
      <c r="U1038" s="136">
        <v>56.9</v>
      </c>
      <c r="V1038" s="46" t="s">
        <v>9</v>
      </c>
      <c r="W1038" s="46" t="s">
        <v>9</v>
      </c>
      <c r="X1038" s="46" t="s">
        <v>9</v>
      </c>
      <c r="Y1038" s="46" t="s">
        <v>9</v>
      </c>
      <c r="Z1038" s="46" t="s">
        <v>9</v>
      </c>
      <c r="AA1038" s="46" t="s">
        <v>9</v>
      </c>
      <c r="AB1038" s="46" t="s">
        <v>9</v>
      </c>
      <c r="AC1038" s="62" t="s">
        <v>1189</v>
      </c>
      <c r="AD1038" s="46">
        <v>2021</v>
      </c>
      <c r="AE1038" s="46" t="s">
        <v>1331</v>
      </c>
      <c r="AF1038" s="46" t="s">
        <v>11</v>
      </c>
      <c r="AG1038" s="46" t="s">
        <v>1332</v>
      </c>
      <c r="AH1038" s="46" t="s">
        <v>288</v>
      </c>
      <c r="AI1038" s="165" t="str">
        <f t="shared" si="25"/>
        <v>Zhou, G., 2021</v>
      </c>
      <c r="AJ1038" s="142"/>
      <c r="AK1038" s="120" t="s">
        <v>1338</v>
      </c>
    </row>
    <row r="1039" spans="1:37" x14ac:dyDescent="0.3">
      <c r="A1039" s="46" t="s">
        <v>6</v>
      </c>
      <c r="B1039" s="46">
        <v>3</v>
      </c>
      <c r="C1039" s="46">
        <v>2.88</v>
      </c>
      <c r="D1039" s="46" t="s">
        <v>9</v>
      </c>
      <c r="E1039" s="46" t="s">
        <v>86</v>
      </c>
      <c r="F1039" s="46" t="s">
        <v>1337</v>
      </c>
      <c r="G1039" s="46" t="s">
        <v>9</v>
      </c>
      <c r="H1039" s="46">
        <v>773</v>
      </c>
      <c r="I1039" s="46">
        <v>3</v>
      </c>
      <c r="J1039" s="46" t="s">
        <v>10</v>
      </c>
      <c r="K1039" s="46" t="s">
        <v>16</v>
      </c>
      <c r="L1039" s="46" t="s">
        <v>9</v>
      </c>
      <c r="M1039" s="46" t="s">
        <v>199</v>
      </c>
      <c r="N1039" s="132">
        <v>7.5</v>
      </c>
      <c r="O1039" s="46">
        <v>2</v>
      </c>
      <c r="P1039" s="46">
        <v>773</v>
      </c>
      <c r="Q1039" s="46" t="s">
        <v>1422</v>
      </c>
      <c r="R1039" s="46">
        <v>1</v>
      </c>
      <c r="S1039" s="46">
        <v>473</v>
      </c>
      <c r="T1039" s="46" t="s">
        <v>17</v>
      </c>
      <c r="U1039" s="136">
        <v>40.6</v>
      </c>
      <c r="V1039" s="46" t="s">
        <v>9</v>
      </c>
      <c r="W1039" s="46" t="s">
        <v>9</v>
      </c>
      <c r="X1039" s="46" t="s">
        <v>9</v>
      </c>
      <c r="Y1039" s="46" t="s">
        <v>9</v>
      </c>
      <c r="Z1039" s="46" t="s">
        <v>9</v>
      </c>
      <c r="AA1039" s="46" t="s">
        <v>9</v>
      </c>
      <c r="AB1039" s="46" t="s">
        <v>9</v>
      </c>
      <c r="AC1039" s="62" t="s">
        <v>1189</v>
      </c>
      <c r="AD1039" s="46">
        <v>2021</v>
      </c>
      <c r="AE1039" s="46" t="s">
        <v>1331</v>
      </c>
      <c r="AF1039" s="46" t="s">
        <v>11</v>
      </c>
      <c r="AG1039" s="46" t="s">
        <v>1332</v>
      </c>
      <c r="AH1039" s="46" t="s">
        <v>288</v>
      </c>
      <c r="AI1039" s="165" t="str">
        <f t="shared" si="25"/>
        <v>Zhou, G., 2021</v>
      </c>
      <c r="AJ1039" s="142"/>
      <c r="AK1039" s="120" t="s">
        <v>1338</v>
      </c>
    </row>
    <row r="1040" spans="1:37" ht="27.6" x14ac:dyDescent="0.3">
      <c r="A1040" s="120" t="s">
        <v>88</v>
      </c>
      <c r="B1040" s="120">
        <v>3</v>
      </c>
      <c r="C1040" s="120">
        <v>1.97</v>
      </c>
      <c r="D1040" s="120">
        <v>230</v>
      </c>
      <c r="E1040" s="120" t="s">
        <v>1414</v>
      </c>
      <c r="F1040" s="120" t="s">
        <v>1459</v>
      </c>
      <c r="G1040" s="120" t="s">
        <v>9</v>
      </c>
      <c r="H1040" s="120" t="s">
        <v>9</v>
      </c>
      <c r="I1040" s="120" t="s">
        <v>9</v>
      </c>
      <c r="J1040" s="120" t="s">
        <v>10</v>
      </c>
      <c r="K1040" s="120" t="s">
        <v>56</v>
      </c>
      <c r="L1040" s="167">
        <v>10</v>
      </c>
      <c r="M1040" s="120" t="s">
        <v>89</v>
      </c>
      <c r="N1040" s="168">
        <v>7.5</v>
      </c>
      <c r="O1040" s="120">
        <v>5</v>
      </c>
      <c r="P1040" s="120">
        <v>773</v>
      </c>
      <c r="Q1040" s="120" t="s">
        <v>1422</v>
      </c>
      <c r="R1040" s="120">
        <v>1</v>
      </c>
      <c r="S1040" s="120">
        <v>573</v>
      </c>
      <c r="T1040" s="120" t="s">
        <v>29</v>
      </c>
      <c r="U1040" s="169" t="s">
        <v>9</v>
      </c>
      <c r="V1040" s="120" t="s">
        <v>9</v>
      </c>
      <c r="W1040" s="120" t="s">
        <v>9</v>
      </c>
      <c r="X1040" s="120" t="s">
        <v>9</v>
      </c>
      <c r="Y1040" s="120" t="s">
        <v>9</v>
      </c>
      <c r="Z1040" s="120" t="s">
        <v>9</v>
      </c>
      <c r="AA1040" s="120">
        <v>40</v>
      </c>
      <c r="AB1040" s="120" t="s">
        <v>9</v>
      </c>
      <c r="AC1040" s="120" t="s">
        <v>1345</v>
      </c>
      <c r="AD1040" s="120">
        <v>2001</v>
      </c>
      <c r="AE1040" s="120" t="s">
        <v>1458</v>
      </c>
      <c r="AF1040" s="120" t="s">
        <v>71</v>
      </c>
      <c r="AG1040" s="120" t="s">
        <v>1457</v>
      </c>
      <c r="AH1040" s="120" t="s">
        <v>45</v>
      </c>
      <c r="AI1040" s="165" t="str">
        <f t="shared" si="25"/>
        <v>Shen, W.-J., 2001</v>
      </c>
      <c r="AJ1040" s="120" t="s">
        <v>1939</v>
      </c>
      <c r="AK1040" s="120" t="s">
        <v>1706</v>
      </c>
    </row>
    <row r="1041" spans="1:37" ht="27.6" x14ac:dyDescent="0.3">
      <c r="A1041" s="120" t="s">
        <v>88</v>
      </c>
      <c r="B1041" s="120">
        <v>3</v>
      </c>
      <c r="C1041" s="120">
        <v>0.68</v>
      </c>
      <c r="D1041" s="120">
        <v>272</v>
      </c>
      <c r="E1041" s="120" t="s">
        <v>7</v>
      </c>
      <c r="F1041" s="120" t="s">
        <v>1460</v>
      </c>
      <c r="G1041" s="120" t="s">
        <v>9</v>
      </c>
      <c r="H1041" s="120" t="s">
        <v>9</v>
      </c>
      <c r="I1041" s="120" t="s">
        <v>9</v>
      </c>
      <c r="J1041" s="120" t="s">
        <v>10</v>
      </c>
      <c r="K1041" s="120" t="s">
        <v>56</v>
      </c>
      <c r="L1041" s="167">
        <v>10</v>
      </c>
      <c r="M1041" s="120" t="s">
        <v>89</v>
      </c>
      <c r="N1041" s="168">
        <v>3</v>
      </c>
      <c r="O1041" s="120">
        <v>5</v>
      </c>
      <c r="P1041" s="120">
        <v>773</v>
      </c>
      <c r="Q1041" s="120" t="s">
        <v>1422</v>
      </c>
      <c r="R1041" s="120">
        <v>1</v>
      </c>
      <c r="S1041" s="120">
        <v>573</v>
      </c>
      <c r="T1041" s="120" t="s">
        <v>29</v>
      </c>
      <c r="U1041" s="169" t="s">
        <v>9</v>
      </c>
      <c r="V1041" s="120" t="s">
        <v>9</v>
      </c>
      <c r="W1041" s="120" t="s">
        <v>9</v>
      </c>
      <c r="X1041" s="120" t="s">
        <v>9</v>
      </c>
      <c r="Y1041" s="120" t="s">
        <v>9</v>
      </c>
      <c r="Z1041" s="120" t="s">
        <v>9</v>
      </c>
      <c r="AA1041" s="120">
        <v>40</v>
      </c>
      <c r="AB1041" s="120" t="s">
        <v>9</v>
      </c>
      <c r="AC1041" s="120" t="s">
        <v>1345</v>
      </c>
      <c r="AD1041" s="120">
        <v>2001</v>
      </c>
      <c r="AE1041" s="120" t="s">
        <v>1458</v>
      </c>
      <c r="AF1041" s="120" t="s">
        <v>71</v>
      </c>
      <c r="AG1041" s="120" t="s">
        <v>1457</v>
      </c>
      <c r="AH1041" s="120" t="s">
        <v>45</v>
      </c>
      <c r="AI1041" s="165" t="str">
        <f t="shared" si="25"/>
        <v>Shen, W.-J., 2001</v>
      </c>
      <c r="AJ1041" s="120" t="s">
        <v>1939</v>
      </c>
      <c r="AK1041" s="120" t="s">
        <v>815</v>
      </c>
    </row>
    <row r="1042" spans="1:37" ht="27.6" x14ac:dyDescent="0.3">
      <c r="A1042" s="120" t="s">
        <v>88</v>
      </c>
      <c r="B1042" s="120">
        <v>3</v>
      </c>
      <c r="C1042" s="120">
        <v>2.75</v>
      </c>
      <c r="D1042" s="120">
        <v>60</v>
      </c>
      <c r="E1042" s="120" t="s">
        <v>37</v>
      </c>
      <c r="F1042" s="120" t="s">
        <v>1461</v>
      </c>
      <c r="G1042" s="120" t="s">
        <v>9</v>
      </c>
      <c r="H1042" s="120" t="s">
        <v>9</v>
      </c>
      <c r="I1042" s="120" t="s">
        <v>9</v>
      </c>
      <c r="J1042" s="120" t="s">
        <v>10</v>
      </c>
      <c r="K1042" s="120" t="s">
        <v>56</v>
      </c>
      <c r="L1042" s="167">
        <v>10</v>
      </c>
      <c r="M1042" s="120" t="s">
        <v>89</v>
      </c>
      <c r="N1042" s="168">
        <v>6</v>
      </c>
      <c r="O1042" s="120">
        <v>5</v>
      </c>
      <c r="P1042" s="120">
        <v>773</v>
      </c>
      <c r="Q1042" s="120" t="s">
        <v>1422</v>
      </c>
      <c r="R1042" s="120">
        <v>1</v>
      </c>
      <c r="S1042" s="120">
        <v>573</v>
      </c>
      <c r="T1042" s="120" t="s">
        <v>29</v>
      </c>
      <c r="U1042" s="169" t="s">
        <v>9</v>
      </c>
      <c r="V1042" s="120" t="s">
        <v>9</v>
      </c>
      <c r="W1042" s="120" t="s">
        <v>9</v>
      </c>
      <c r="X1042" s="120" t="s">
        <v>9</v>
      </c>
      <c r="Y1042" s="120" t="s">
        <v>9</v>
      </c>
      <c r="Z1042" s="120" t="s">
        <v>9</v>
      </c>
      <c r="AA1042" s="120">
        <v>100</v>
      </c>
      <c r="AB1042" s="120" t="s">
        <v>9</v>
      </c>
      <c r="AC1042" s="120" t="s">
        <v>1345</v>
      </c>
      <c r="AD1042" s="120">
        <v>2001</v>
      </c>
      <c r="AE1042" s="120" t="s">
        <v>1458</v>
      </c>
      <c r="AF1042" s="120" t="s">
        <v>71</v>
      </c>
      <c r="AG1042" s="120" t="s">
        <v>1457</v>
      </c>
      <c r="AH1042" s="120" t="s">
        <v>45</v>
      </c>
      <c r="AI1042" s="165" t="str">
        <f t="shared" si="25"/>
        <v>Shen, W.-J., 2001</v>
      </c>
      <c r="AJ1042" s="120" t="s">
        <v>1939</v>
      </c>
      <c r="AK1042" s="120" t="s">
        <v>1707</v>
      </c>
    </row>
    <row r="1043" spans="1:37" ht="27.6" x14ac:dyDescent="0.3">
      <c r="A1043" s="120" t="s">
        <v>88</v>
      </c>
      <c r="B1043" s="120">
        <v>3</v>
      </c>
      <c r="C1043" s="120">
        <v>2.63</v>
      </c>
      <c r="D1043" s="120">
        <v>91</v>
      </c>
      <c r="E1043" s="120" t="s">
        <v>15</v>
      </c>
      <c r="F1043" s="120" t="s">
        <v>1462</v>
      </c>
      <c r="G1043" s="120" t="s">
        <v>9</v>
      </c>
      <c r="H1043" s="120" t="s">
        <v>9</v>
      </c>
      <c r="I1043" s="120" t="s">
        <v>9</v>
      </c>
      <c r="J1043" s="120" t="s">
        <v>10</v>
      </c>
      <c r="K1043" s="120" t="s">
        <v>56</v>
      </c>
      <c r="L1043" s="167">
        <v>10</v>
      </c>
      <c r="M1043" s="120" t="s">
        <v>89</v>
      </c>
      <c r="N1043" s="168">
        <v>6.1</v>
      </c>
      <c r="O1043" s="120">
        <v>5</v>
      </c>
      <c r="P1043" s="120">
        <v>773</v>
      </c>
      <c r="Q1043" s="120" t="s">
        <v>1422</v>
      </c>
      <c r="R1043" s="120">
        <v>1</v>
      </c>
      <c r="S1043" s="120">
        <v>573</v>
      </c>
      <c r="T1043" s="120" t="s">
        <v>34</v>
      </c>
      <c r="U1043" s="169" t="s">
        <v>9</v>
      </c>
      <c r="V1043" s="120" t="s">
        <v>9</v>
      </c>
      <c r="W1043" s="120" t="s">
        <v>9</v>
      </c>
      <c r="X1043" s="120" t="s">
        <v>9</v>
      </c>
      <c r="Y1043" s="120">
        <v>30</v>
      </c>
      <c r="Z1043" s="120" t="s">
        <v>9</v>
      </c>
      <c r="AA1043" s="120" t="s">
        <v>8</v>
      </c>
      <c r="AB1043" s="120" t="s">
        <v>9</v>
      </c>
      <c r="AC1043" s="120" t="s">
        <v>1345</v>
      </c>
      <c r="AD1043" s="120">
        <v>2001</v>
      </c>
      <c r="AE1043" s="120" t="s">
        <v>1458</v>
      </c>
      <c r="AF1043" s="120" t="s">
        <v>71</v>
      </c>
      <c r="AG1043" s="120" t="s">
        <v>1457</v>
      </c>
      <c r="AH1043" s="120" t="s">
        <v>45</v>
      </c>
      <c r="AI1043" s="165" t="str">
        <f t="shared" si="25"/>
        <v>Shen, W.-J., 2001</v>
      </c>
      <c r="AJ1043" s="120" t="s">
        <v>1939</v>
      </c>
      <c r="AK1043" s="120" t="s">
        <v>817</v>
      </c>
    </row>
    <row r="1044" spans="1:37" x14ac:dyDescent="0.3">
      <c r="A1044" s="120" t="s">
        <v>6</v>
      </c>
      <c r="B1044" s="120">
        <v>1</v>
      </c>
      <c r="C1044" s="120" t="s">
        <v>9</v>
      </c>
      <c r="D1044" s="120">
        <v>3.6</v>
      </c>
      <c r="E1044" s="120" t="s">
        <v>61</v>
      </c>
      <c r="F1044" s="120" t="s">
        <v>1465</v>
      </c>
      <c r="G1044" s="120" t="s">
        <v>9</v>
      </c>
      <c r="H1044" s="120" t="s">
        <v>9</v>
      </c>
      <c r="I1044" s="120" t="s">
        <v>9</v>
      </c>
      <c r="J1044" s="120" t="s">
        <v>10</v>
      </c>
      <c r="K1044" s="120" t="s">
        <v>1449</v>
      </c>
      <c r="L1044" s="120" t="s">
        <v>9</v>
      </c>
      <c r="M1044" s="120" t="s">
        <v>199</v>
      </c>
      <c r="N1044" s="168">
        <v>6.7</v>
      </c>
      <c r="O1044" s="120" t="s">
        <v>9</v>
      </c>
      <c r="P1044" s="120" t="s">
        <v>9</v>
      </c>
      <c r="Q1044" s="120" t="s">
        <v>1422</v>
      </c>
      <c r="R1044" s="120">
        <v>4</v>
      </c>
      <c r="S1044" s="120">
        <v>573</v>
      </c>
      <c r="T1044" s="120" t="s">
        <v>95</v>
      </c>
      <c r="U1044" s="169">
        <v>5</v>
      </c>
      <c r="V1044" s="120" t="s">
        <v>9</v>
      </c>
      <c r="W1044" s="120">
        <v>180</v>
      </c>
      <c r="X1044" s="120" t="s">
        <v>9</v>
      </c>
      <c r="Y1044" s="120" t="s">
        <v>9</v>
      </c>
      <c r="Z1044" s="120" t="s">
        <v>9</v>
      </c>
      <c r="AA1044" s="120" t="s">
        <v>9</v>
      </c>
      <c r="AB1044" s="120" t="s">
        <v>9</v>
      </c>
      <c r="AC1044" s="120" t="s">
        <v>1481</v>
      </c>
      <c r="AD1044" s="120">
        <v>2001</v>
      </c>
      <c r="AE1044" s="120" t="s">
        <v>1464</v>
      </c>
      <c r="AF1044" s="120" t="s">
        <v>1463</v>
      </c>
      <c r="AG1044" s="120" t="s">
        <v>1902</v>
      </c>
      <c r="AH1044" s="120" t="s">
        <v>45</v>
      </c>
      <c r="AI1044" s="165" t="str">
        <f t="shared" si="25"/>
        <v>Jiang, X.Z., 2001</v>
      </c>
      <c r="AJ1044" s="142"/>
      <c r="AK1044" s="120" t="s">
        <v>828</v>
      </c>
    </row>
    <row r="1045" spans="1:37" s="8" customFormat="1" x14ac:dyDescent="0.3">
      <c r="A1045" s="120" t="s">
        <v>6</v>
      </c>
      <c r="B1045" s="120">
        <v>1</v>
      </c>
      <c r="C1045" s="120" t="s">
        <v>9</v>
      </c>
      <c r="D1045" s="120">
        <v>1.5</v>
      </c>
      <c r="E1045" s="120" t="s">
        <v>61</v>
      </c>
      <c r="F1045" s="120" t="s">
        <v>1466</v>
      </c>
      <c r="G1045" s="120" t="s">
        <v>9</v>
      </c>
      <c r="H1045" s="120" t="s">
        <v>9</v>
      </c>
      <c r="I1045" s="120" t="s">
        <v>9</v>
      </c>
      <c r="J1045" s="120" t="s">
        <v>10</v>
      </c>
      <c r="K1045" s="120" t="s">
        <v>1449</v>
      </c>
      <c r="L1045" s="120" t="s">
        <v>9</v>
      </c>
      <c r="M1045" s="120" t="s">
        <v>199</v>
      </c>
      <c r="N1045" s="168">
        <v>6.7</v>
      </c>
      <c r="O1045" s="120" t="s">
        <v>9</v>
      </c>
      <c r="P1045" s="120" t="s">
        <v>9</v>
      </c>
      <c r="Q1045" s="120" t="s">
        <v>1422</v>
      </c>
      <c r="R1045" s="120">
        <v>4</v>
      </c>
      <c r="S1045" s="120">
        <v>573</v>
      </c>
      <c r="T1045" s="120" t="s">
        <v>95</v>
      </c>
      <c r="U1045" s="169">
        <v>0</v>
      </c>
      <c r="V1045" s="120" t="s">
        <v>9</v>
      </c>
      <c r="W1045" s="120">
        <v>1000</v>
      </c>
      <c r="X1045" s="120" t="s">
        <v>9</v>
      </c>
      <c r="Y1045" s="120" t="s">
        <v>9</v>
      </c>
      <c r="Z1045" s="120" t="s">
        <v>9</v>
      </c>
      <c r="AA1045" s="120" t="s">
        <v>9</v>
      </c>
      <c r="AB1045" s="120" t="s">
        <v>9</v>
      </c>
      <c r="AC1045" s="120" t="s">
        <v>1481</v>
      </c>
      <c r="AD1045" s="120">
        <v>2001</v>
      </c>
      <c r="AE1045" s="120" t="s">
        <v>1464</v>
      </c>
      <c r="AF1045" s="120" t="s">
        <v>1463</v>
      </c>
      <c r="AG1045" s="120" t="s">
        <v>1902</v>
      </c>
      <c r="AH1045" s="120" t="s">
        <v>45</v>
      </c>
      <c r="AI1045" s="165" t="str">
        <f t="shared" si="25"/>
        <v>Jiang, X.Z., 2001</v>
      </c>
      <c r="AJ1045" s="142" t="s">
        <v>1467</v>
      </c>
      <c r="AK1045" s="120" t="s">
        <v>828</v>
      </c>
    </row>
    <row r="1046" spans="1:37" s="8" customFormat="1" x14ac:dyDescent="0.3">
      <c r="A1046" s="120" t="s">
        <v>6</v>
      </c>
      <c r="B1046" s="120">
        <v>5</v>
      </c>
      <c r="C1046" s="120" t="s">
        <v>9</v>
      </c>
      <c r="D1046" s="120">
        <v>260</v>
      </c>
      <c r="E1046" s="120" t="s">
        <v>22</v>
      </c>
      <c r="F1046" s="120" t="s">
        <v>1471</v>
      </c>
      <c r="G1046" s="120" t="s">
        <v>1472</v>
      </c>
      <c r="H1046" s="120" t="s">
        <v>9</v>
      </c>
      <c r="I1046" s="120" t="s">
        <v>9</v>
      </c>
      <c r="J1046" s="120" t="s">
        <v>24</v>
      </c>
      <c r="K1046" s="120" t="s">
        <v>56</v>
      </c>
      <c r="L1046" s="120" t="s">
        <v>9</v>
      </c>
      <c r="M1046" s="120" t="s">
        <v>199</v>
      </c>
      <c r="N1046" s="168">
        <v>8.5</v>
      </c>
      <c r="O1046" s="120">
        <v>5</v>
      </c>
      <c r="P1046" s="120">
        <v>823</v>
      </c>
      <c r="Q1046" s="120" t="s">
        <v>1422</v>
      </c>
      <c r="R1046" s="120">
        <v>0.33</v>
      </c>
      <c r="S1046" s="120">
        <v>593</v>
      </c>
      <c r="T1046" s="120" t="s">
        <v>69</v>
      </c>
      <c r="U1046" s="169">
        <v>11.7</v>
      </c>
      <c r="V1046" s="120" t="s">
        <v>9</v>
      </c>
      <c r="W1046" s="120">
        <v>161</v>
      </c>
      <c r="X1046" s="120" t="s">
        <v>9</v>
      </c>
      <c r="Y1046" s="120" t="s">
        <v>9</v>
      </c>
      <c r="Z1046" s="120" t="s">
        <v>9</v>
      </c>
      <c r="AA1046" s="120" t="s">
        <v>9</v>
      </c>
      <c r="AB1046" s="120" t="s">
        <v>9</v>
      </c>
      <c r="AC1046" s="120" t="s">
        <v>1345</v>
      </c>
      <c r="AD1046" s="120">
        <v>2002</v>
      </c>
      <c r="AE1046" s="120" t="s">
        <v>1468</v>
      </c>
      <c r="AF1046" s="120" t="s">
        <v>71</v>
      </c>
      <c r="AG1046" s="120" t="s">
        <v>1470</v>
      </c>
      <c r="AH1046" s="120" t="s">
        <v>1469</v>
      </c>
      <c r="AI1046" s="165" t="str">
        <f t="shared" si="25"/>
        <v>Imamura, S., 2002</v>
      </c>
      <c r="AJ1046" s="142"/>
      <c r="AK1046" s="120" t="s">
        <v>827</v>
      </c>
    </row>
    <row r="1047" spans="1:37" s="8" customFormat="1" x14ac:dyDescent="0.3">
      <c r="A1047" s="120" t="s">
        <v>6</v>
      </c>
      <c r="B1047" s="120">
        <v>5</v>
      </c>
      <c r="C1047" s="120" t="s">
        <v>9</v>
      </c>
      <c r="D1047" s="120">
        <v>260</v>
      </c>
      <c r="E1047" s="120" t="s">
        <v>22</v>
      </c>
      <c r="F1047" s="120" t="s">
        <v>1471</v>
      </c>
      <c r="G1047" s="120" t="s">
        <v>1473</v>
      </c>
      <c r="H1047" s="120" t="s">
        <v>9</v>
      </c>
      <c r="I1047" s="120" t="s">
        <v>9</v>
      </c>
      <c r="J1047" s="120" t="s">
        <v>24</v>
      </c>
      <c r="K1047" s="120" t="s">
        <v>56</v>
      </c>
      <c r="L1047" s="120" t="s">
        <v>9</v>
      </c>
      <c r="M1047" s="120" t="s">
        <v>199</v>
      </c>
      <c r="N1047" s="120" t="s">
        <v>9</v>
      </c>
      <c r="O1047" s="120">
        <v>5</v>
      </c>
      <c r="P1047" s="120">
        <v>823</v>
      </c>
      <c r="Q1047" s="120" t="s">
        <v>1422</v>
      </c>
      <c r="R1047" s="120">
        <v>0.33</v>
      </c>
      <c r="S1047" s="120">
        <v>593</v>
      </c>
      <c r="T1047" s="120" t="s">
        <v>69</v>
      </c>
      <c r="U1047" s="169">
        <v>12.1</v>
      </c>
      <c r="V1047" s="120" t="s">
        <v>9</v>
      </c>
      <c r="W1047" s="120">
        <v>155</v>
      </c>
      <c r="X1047" s="120" t="s">
        <v>9</v>
      </c>
      <c r="Y1047" s="120" t="s">
        <v>9</v>
      </c>
      <c r="Z1047" s="120" t="s">
        <v>9</v>
      </c>
      <c r="AA1047" s="120" t="s">
        <v>9</v>
      </c>
      <c r="AB1047" s="120" t="s">
        <v>9</v>
      </c>
      <c r="AC1047" s="120" t="s">
        <v>1345</v>
      </c>
      <c r="AD1047" s="120">
        <v>2002</v>
      </c>
      <c r="AE1047" s="120" t="s">
        <v>1468</v>
      </c>
      <c r="AF1047" s="120" t="s">
        <v>71</v>
      </c>
      <c r="AG1047" s="120" t="s">
        <v>1470</v>
      </c>
      <c r="AH1047" s="120" t="s">
        <v>1469</v>
      </c>
      <c r="AI1047" s="165" t="str">
        <f t="shared" si="25"/>
        <v>Imamura, S., 2002</v>
      </c>
      <c r="AJ1047" s="142"/>
      <c r="AK1047" s="120"/>
    </row>
    <row r="1048" spans="1:37" s="8" customFormat="1" x14ac:dyDescent="0.3">
      <c r="A1048" s="120" t="s">
        <v>6</v>
      </c>
      <c r="B1048" s="120">
        <v>5</v>
      </c>
      <c r="C1048" s="120" t="s">
        <v>9</v>
      </c>
      <c r="D1048" s="120">
        <v>260</v>
      </c>
      <c r="E1048" s="120" t="s">
        <v>22</v>
      </c>
      <c r="F1048" s="120" t="s">
        <v>1471</v>
      </c>
      <c r="G1048" s="120" t="s">
        <v>1474</v>
      </c>
      <c r="H1048" s="120" t="s">
        <v>9</v>
      </c>
      <c r="I1048" s="120" t="s">
        <v>9</v>
      </c>
      <c r="J1048" s="120" t="s">
        <v>24</v>
      </c>
      <c r="K1048" s="120" t="s">
        <v>56</v>
      </c>
      <c r="L1048" s="120" t="s">
        <v>9</v>
      </c>
      <c r="M1048" s="120" t="s">
        <v>199</v>
      </c>
      <c r="N1048" s="120" t="s">
        <v>9</v>
      </c>
      <c r="O1048" s="120">
        <v>5</v>
      </c>
      <c r="P1048" s="120">
        <v>823</v>
      </c>
      <c r="Q1048" s="120" t="s">
        <v>1422</v>
      </c>
      <c r="R1048" s="120">
        <v>0.33</v>
      </c>
      <c r="S1048" s="120">
        <v>593</v>
      </c>
      <c r="T1048" s="120" t="s">
        <v>69</v>
      </c>
      <c r="U1048" s="169">
        <v>12.8</v>
      </c>
      <c r="V1048" s="120" t="s">
        <v>9</v>
      </c>
      <c r="W1048" s="120">
        <v>142</v>
      </c>
      <c r="X1048" s="120" t="s">
        <v>9</v>
      </c>
      <c r="Y1048" s="120" t="s">
        <v>9</v>
      </c>
      <c r="Z1048" s="120" t="s">
        <v>9</v>
      </c>
      <c r="AA1048" s="120" t="s">
        <v>9</v>
      </c>
      <c r="AB1048" s="120" t="s">
        <v>9</v>
      </c>
      <c r="AC1048" s="120" t="s">
        <v>1345</v>
      </c>
      <c r="AD1048" s="120">
        <v>2002</v>
      </c>
      <c r="AE1048" s="120" t="s">
        <v>1468</v>
      </c>
      <c r="AF1048" s="120" t="s">
        <v>71</v>
      </c>
      <c r="AG1048" s="120" t="s">
        <v>1470</v>
      </c>
      <c r="AH1048" s="120" t="s">
        <v>1469</v>
      </c>
      <c r="AI1048" s="165" t="str">
        <f t="shared" si="25"/>
        <v>Imamura, S., 2002</v>
      </c>
      <c r="AJ1048" s="142"/>
      <c r="AK1048" s="120"/>
    </row>
    <row r="1049" spans="1:37" s="8" customFormat="1" x14ac:dyDescent="0.3">
      <c r="A1049" s="120" t="s">
        <v>6</v>
      </c>
      <c r="B1049" s="120">
        <v>5</v>
      </c>
      <c r="C1049" s="120" t="s">
        <v>9</v>
      </c>
      <c r="D1049" s="120">
        <v>260</v>
      </c>
      <c r="E1049" s="120" t="s">
        <v>22</v>
      </c>
      <c r="F1049" s="120" t="s">
        <v>1471</v>
      </c>
      <c r="G1049" s="120" t="s">
        <v>1475</v>
      </c>
      <c r="H1049" s="120" t="s">
        <v>9</v>
      </c>
      <c r="I1049" s="120" t="s">
        <v>9</v>
      </c>
      <c r="J1049" s="120" t="s">
        <v>24</v>
      </c>
      <c r="K1049" s="120" t="s">
        <v>56</v>
      </c>
      <c r="L1049" s="120" t="s">
        <v>9</v>
      </c>
      <c r="M1049" s="120" t="s">
        <v>199</v>
      </c>
      <c r="N1049" s="120" t="s">
        <v>9</v>
      </c>
      <c r="O1049" s="120">
        <v>5</v>
      </c>
      <c r="P1049" s="120">
        <v>823</v>
      </c>
      <c r="Q1049" s="120" t="s">
        <v>1422</v>
      </c>
      <c r="R1049" s="120">
        <v>0.33</v>
      </c>
      <c r="S1049" s="120">
        <v>593</v>
      </c>
      <c r="T1049" s="120" t="s">
        <v>69</v>
      </c>
      <c r="U1049" s="169">
        <v>13.2</v>
      </c>
      <c r="V1049" s="120" t="s">
        <v>9</v>
      </c>
      <c r="W1049" s="120">
        <v>133</v>
      </c>
      <c r="X1049" s="120" t="s">
        <v>9</v>
      </c>
      <c r="Y1049" s="120" t="s">
        <v>9</v>
      </c>
      <c r="Z1049" s="120" t="s">
        <v>9</v>
      </c>
      <c r="AA1049" s="120" t="s">
        <v>9</v>
      </c>
      <c r="AB1049" s="120" t="s">
        <v>9</v>
      </c>
      <c r="AC1049" s="120" t="s">
        <v>1345</v>
      </c>
      <c r="AD1049" s="120">
        <v>2002</v>
      </c>
      <c r="AE1049" s="120" t="s">
        <v>1468</v>
      </c>
      <c r="AF1049" s="120" t="s">
        <v>71</v>
      </c>
      <c r="AG1049" s="120" t="s">
        <v>1470</v>
      </c>
      <c r="AH1049" s="120" t="s">
        <v>1469</v>
      </c>
      <c r="AI1049" s="165" t="str">
        <f t="shared" si="25"/>
        <v>Imamura, S., 2002</v>
      </c>
      <c r="AJ1049" s="142"/>
      <c r="AK1049" s="120"/>
    </row>
    <row r="1050" spans="1:37" s="8" customFormat="1" x14ac:dyDescent="0.3">
      <c r="A1050" s="120" t="s">
        <v>6</v>
      </c>
      <c r="B1050" s="120">
        <v>5</v>
      </c>
      <c r="C1050" s="120" t="s">
        <v>9</v>
      </c>
      <c r="D1050" s="120">
        <v>260</v>
      </c>
      <c r="E1050" s="120" t="s">
        <v>22</v>
      </c>
      <c r="F1050" s="120" t="s">
        <v>1471</v>
      </c>
      <c r="G1050" s="120" t="s">
        <v>1476</v>
      </c>
      <c r="H1050" s="120" t="s">
        <v>9</v>
      </c>
      <c r="I1050" s="120" t="s">
        <v>9</v>
      </c>
      <c r="J1050" s="120" t="s">
        <v>24</v>
      </c>
      <c r="K1050" s="120" t="s">
        <v>56</v>
      </c>
      <c r="L1050" s="120" t="s">
        <v>9</v>
      </c>
      <c r="M1050" s="120" t="s">
        <v>199</v>
      </c>
      <c r="N1050" s="120" t="s">
        <v>9</v>
      </c>
      <c r="O1050" s="120">
        <v>5</v>
      </c>
      <c r="P1050" s="120">
        <v>823</v>
      </c>
      <c r="Q1050" s="120" t="s">
        <v>1422</v>
      </c>
      <c r="R1050" s="120">
        <v>0.33</v>
      </c>
      <c r="S1050" s="120">
        <v>593</v>
      </c>
      <c r="T1050" s="120" t="s">
        <v>69</v>
      </c>
      <c r="U1050" s="169">
        <v>16.100000000000001</v>
      </c>
      <c r="V1050" s="120" t="s">
        <v>9</v>
      </c>
      <c r="W1050" s="120">
        <v>118</v>
      </c>
      <c r="X1050" s="120" t="s">
        <v>9</v>
      </c>
      <c r="Y1050" s="120" t="s">
        <v>9</v>
      </c>
      <c r="Z1050" s="120" t="s">
        <v>9</v>
      </c>
      <c r="AA1050" s="120" t="s">
        <v>9</v>
      </c>
      <c r="AB1050" s="120" t="s">
        <v>9</v>
      </c>
      <c r="AC1050" s="120" t="s">
        <v>1345</v>
      </c>
      <c r="AD1050" s="120">
        <v>2002</v>
      </c>
      <c r="AE1050" s="120" t="s">
        <v>1468</v>
      </c>
      <c r="AF1050" s="120" t="s">
        <v>71</v>
      </c>
      <c r="AG1050" s="120" t="s">
        <v>1470</v>
      </c>
      <c r="AH1050" s="120" t="s">
        <v>1469</v>
      </c>
      <c r="AI1050" s="165" t="str">
        <f t="shared" si="25"/>
        <v>Imamura, S., 2002</v>
      </c>
      <c r="AJ1050" s="142"/>
      <c r="AK1050" s="120"/>
    </row>
    <row r="1051" spans="1:37" s="8" customFormat="1" x14ac:dyDescent="0.3">
      <c r="A1051" s="120" t="s">
        <v>6</v>
      </c>
      <c r="B1051" s="120">
        <v>5</v>
      </c>
      <c r="C1051" s="120" t="s">
        <v>9</v>
      </c>
      <c r="D1051" s="120">
        <v>260</v>
      </c>
      <c r="E1051" s="120" t="s">
        <v>22</v>
      </c>
      <c r="F1051" s="120" t="s">
        <v>1471</v>
      </c>
      <c r="G1051" s="120" t="s">
        <v>1477</v>
      </c>
      <c r="H1051" s="120" t="s">
        <v>9</v>
      </c>
      <c r="I1051" s="120" t="s">
        <v>9</v>
      </c>
      <c r="J1051" s="120" t="s">
        <v>24</v>
      </c>
      <c r="K1051" s="120" t="s">
        <v>56</v>
      </c>
      <c r="L1051" s="120" t="s">
        <v>9</v>
      </c>
      <c r="M1051" s="120" t="s">
        <v>199</v>
      </c>
      <c r="N1051" s="120" t="s">
        <v>9</v>
      </c>
      <c r="O1051" s="120">
        <v>5</v>
      </c>
      <c r="P1051" s="120">
        <v>823</v>
      </c>
      <c r="Q1051" s="120" t="s">
        <v>1422</v>
      </c>
      <c r="R1051" s="120">
        <v>0.33</v>
      </c>
      <c r="S1051" s="120">
        <v>593</v>
      </c>
      <c r="T1051" s="120" t="s">
        <v>69</v>
      </c>
      <c r="U1051" s="169">
        <v>17.100000000000001</v>
      </c>
      <c r="V1051" s="120" t="s">
        <v>9</v>
      </c>
      <c r="W1051" s="120">
        <v>108</v>
      </c>
      <c r="X1051" s="120" t="s">
        <v>9</v>
      </c>
      <c r="Y1051" s="120" t="s">
        <v>9</v>
      </c>
      <c r="Z1051" s="120" t="s">
        <v>9</v>
      </c>
      <c r="AA1051" s="120" t="s">
        <v>9</v>
      </c>
      <c r="AB1051" s="120" t="s">
        <v>9</v>
      </c>
      <c r="AC1051" s="120" t="s">
        <v>1345</v>
      </c>
      <c r="AD1051" s="120">
        <v>2002</v>
      </c>
      <c r="AE1051" s="120" t="s">
        <v>1468</v>
      </c>
      <c r="AF1051" s="120" t="s">
        <v>71</v>
      </c>
      <c r="AG1051" s="120" t="s">
        <v>1470</v>
      </c>
      <c r="AH1051" s="120" t="s">
        <v>1469</v>
      </c>
      <c r="AI1051" s="165" t="str">
        <f t="shared" si="25"/>
        <v>Imamura, S., 2002</v>
      </c>
      <c r="AJ1051" s="142"/>
      <c r="AK1051" s="120"/>
    </row>
    <row r="1052" spans="1:37" s="8" customFormat="1" x14ac:dyDescent="0.3">
      <c r="A1052" s="120" t="s">
        <v>6</v>
      </c>
      <c r="B1052" s="120">
        <v>5</v>
      </c>
      <c r="C1052" s="120" t="s">
        <v>9</v>
      </c>
      <c r="D1052" s="120">
        <v>260</v>
      </c>
      <c r="E1052" s="120" t="s">
        <v>22</v>
      </c>
      <c r="F1052" s="120" t="s">
        <v>1471</v>
      </c>
      <c r="G1052" s="120" t="s">
        <v>1472</v>
      </c>
      <c r="H1052" s="120" t="s">
        <v>9</v>
      </c>
      <c r="I1052" s="120" t="s">
        <v>9</v>
      </c>
      <c r="J1052" s="120" t="s">
        <v>24</v>
      </c>
      <c r="K1052" s="120" t="s">
        <v>56</v>
      </c>
      <c r="L1052" s="120" t="s">
        <v>9</v>
      </c>
      <c r="M1052" s="120" t="s">
        <v>199</v>
      </c>
      <c r="N1052" s="168">
        <v>8.5</v>
      </c>
      <c r="O1052" s="120">
        <v>5</v>
      </c>
      <c r="P1052" s="120">
        <v>823</v>
      </c>
      <c r="Q1052" s="120" t="s">
        <v>1422</v>
      </c>
      <c r="R1052" s="120">
        <v>1</v>
      </c>
      <c r="S1052" s="120">
        <v>593</v>
      </c>
      <c r="T1052" s="120" t="s">
        <v>29</v>
      </c>
      <c r="U1052" s="169" t="s">
        <v>9</v>
      </c>
      <c r="V1052" s="120" t="s">
        <v>9</v>
      </c>
      <c r="W1052" s="120" t="s">
        <v>9</v>
      </c>
      <c r="X1052" s="120" t="s">
        <v>9</v>
      </c>
      <c r="Y1052" s="120" t="s">
        <v>9</v>
      </c>
      <c r="Z1052" s="120" t="s">
        <v>9</v>
      </c>
      <c r="AA1052" s="120">
        <v>80</v>
      </c>
      <c r="AB1052" s="120" t="s">
        <v>9</v>
      </c>
      <c r="AC1052" s="120" t="s">
        <v>1345</v>
      </c>
      <c r="AD1052" s="120">
        <v>2002</v>
      </c>
      <c r="AE1052" s="120" t="s">
        <v>1468</v>
      </c>
      <c r="AF1052" s="120" t="s">
        <v>71</v>
      </c>
      <c r="AG1052" s="120" t="s">
        <v>1470</v>
      </c>
      <c r="AH1052" s="120" t="s">
        <v>1469</v>
      </c>
      <c r="AI1052" s="165" t="str">
        <f t="shared" si="25"/>
        <v>Imamura, S., 2002</v>
      </c>
      <c r="AJ1052" s="142"/>
      <c r="AK1052" s="120" t="s">
        <v>827</v>
      </c>
    </row>
    <row r="1053" spans="1:37" s="8" customFormat="1" x14ac:dyDescent="0.3">
      <c r="A1053" s="120" t="s">
        <v>6</v>
      </c>
      <c r="B1053" s="120">
        <v>5</v>
      </c>
      <c r="C1053" s="120" t="s">
        <v>9</v>
      </c>
      <c r="D1053" s="120">
        <v>260</v>
      </c>
      <c r="E1053" s="120" t="s">
        <v>22</v>
      </c>
      <c r="F1053" s="120" t="s">
        <v>1471</v>
      </c>
      <c r="G1053" s="120" t="s">
        <v>1475</v>
      </c>
      <c r="H1053" s="120" t="s">
        <v>9</v>
      </c>
      <c r="I1053" s="120" t="s">
        <v>9</v>
      </c>
      <c r="J1053" s="120" t="s">
        <v>24</v>
      </c>
      <c r="K1053" s="120" t="s">
        <v>56</v>
      </c>
      <c r="L1053" s="120" t="s">
        <v>9</v>
      </c>
      <c r="M1053" s="120" t="s">
        <v>199</v>
      </c>
      <c r="N1053" s="120" t="s">
        <v>9</v>
      </c>
      <c r="O1053" s="120">
        <v>5</v>
      </c>
      <c r="P1053" s="120">
        <v>823</v>
      </c>
      <c r="Q1053" s="120" t="s">
        <v>1422</v>
      </c>
      <c r="R1053" s="120">
        <v>1</v>
      </c>
      <c r="S1053" s="120">
        <v>593</v>
      </c>
      <c r="T1053" s="120" t="s">
        <v>29</v>
      </c>
      <c r="U1053" s="169" t="s">
        <v>9</v>
      </c>
      <c r="V1053" s="120" t="s">
        <v>9</v>
      </c>
      <c r="W1053" s="120" t="s">
        <v>9</v>
      </c>
      <c r="X1053" s="120" t="s">
        <v>9</v>
      </c>
      <c r="Y1053" s="120" t="s">
        <v>9</v>
      </c>
      <c r="Z1053" s="120" t="s">
        <v>9</v>
      </c>
      <c r="AA1053" s="120">
        <v>63</v>
      </c>
      <c r="AB1053" s="120" t="s">
        <v>9</v>
      </c>
      <c r="AC1053" s="120" t="s">
        <v>1345</v>
      </c>
      <c r="AD1053" s="120">
        <v>2002</v>
      </c>
      <c r="AE1053" s="120" t="s">
        <v>1468</v>
      </c>
      <c r="AF1053" s="120" t="s">
        <v>71</v>
      </c>
      <c r="AG1053" s="120" t="s">
        <v>1470</v>
      </c>
      <c r="AH1053" s="120" t="s">
        <v>1469</v>
      </c>
      <c r="AI1053" s="165" t="str">
        <f t="shared" si="25"/>
        <v>Imamura, S., 2002</v>
      </c>
      <c r="AJ1053" s="142"/>
      <c r="AK1053" s="120"/>
    </row>
    <row r="1054" spans="1:37" s="8" customFormat="1" x14ac:dyDescent="0.3">
      <c r="A1054" s="120" t="s">
        <v>6</v>
      </c>
      <c r="B1054" s="120">
        <v>5</v>
      </c>
      <c r="C1054" s="120" t="s">
        <v>9</v>
      </c>
      <c r="D1054" s="120">
        <v>260</v>
      </c>
      <c r="E1054" s="120" t="s">
        <v>22</v>
      </c>
      <c r="F1054" s="120" t="s">
        <v>1471</v>
      </c>
      <c r="G1054" s="120" t="s">
        <v>1477</v>
      </c>
      <c r="H1054" s="120" t="s">
        <v>9</v>
      </c>
      <c r="I1054" s="120" t="s">
        <v>9</v>
      </c>
      <c r="J1054" s="120" t="s">
        <v>24</v>
      </c>
      <c r="K1054" s="120" t="s">
        <v>56</v>
      </c>
      <c r="L1054" s="120" t="s">
        <v>9</v>
      </c>
      <c r="M1054" s="120" t="s">
        <v>199</v>
      </c>
      <c r="N1054" s="120" t="s">
        <v>9</v>
      </c>
      <c r="O1054" s="120">
        <v>5</v>
      </c>
      <c r="P1054" s="120">
        <v>823</v>
      </c>
      <c r="Q1054" s="120" t="s">
        <v>1422</v>
      </c>
      <c r="R1054" s="120">
        <v>1</v>
      </c>
      <c r="S1054" s="120">
        <v>593</v>
      </c>
      <c r="T1054" s="120" t="s">
        <v>29</v>
      </c>
      <c r="U1054" s="169" t="s">
        <v>9</v>
      </c>
      <c r="V1054" s="120" t="s">
        <v>9</v>
      </c>
      <c r="W1054" s="120" t="s">
        <v>9</v>
      </c>
      <c r="X1054" s="120" t="s">
        <v>9</v>
      </c>
      <c r="Y1054" s="120" t="s">
        <v>9</v>
      </c>
      <c r="Z1054" s="120" t="s">
        <v>9</v>
      </c>
      <c r="AA1054" s="120">
        <v>52</v>
      </c>
      <c r="AB1054" s="120" t="s">
        <v>9</v>
      </c>
      <c r="AC1054" s="120" t="s">
        <v>1345</v>
      </c>
      <c r="AD1054" s="120">
        <v>2002</v>
      </c>
      <c r="AE1054" s="120" t="s">
        <v>1468</v>
      </c>
      <c r="AF1054" s="120" t="s">
        <v>71</v>
      </c>
      <c r="AG1054" s="120" t="s">
        <v>1470</v>
      </c>
      <c r="AH1054" s="120" t="s">
        <v>1469</v>
      </c>
      <c r="AI1054" s="165" t="str">
        <f t="shared" si="25"/>
        <v>Imamura, S., 2002</v>
      </c>
      <c r="AJ1054" s="142"/>
      <c r="AK1054" s="120"/>
    </row>
    <row r="1055" spans="1:37" s="8" customFormat="1" x14ac:dyDescent="0.3">
      <c r="A1055" s="120" t="s">
        <v>88</v>
      </c>
      <c r="B1055" s="120">
        <v>3</v>
      </c>
      <c r="C1055" s="120" t="s">
        <v>9</v>
      </c>
      <c r="D1055" s="120">
        <v>229</v>
      </c>
      <c r="E1055" s="120" t="s">
        <v>86</v>
      </c>
      <c r="F1055" s="120" t="s">
        <v>1484</v>
      </c>
      <c r="G1055" s="120" t="s">
        <v>1482</v>
      </c>
      <c r="H1055" s="120">
        <v>673</v>
      </c>
      <c r="I1055" s="120">
        <v>5</v>
      </c>
      <c r="J1055" s="120" t="s">
        <v>10</v>
      </c>
      <c r="K1055" s="120" t="s">
        <v>1449</v>
      </c>
      <c r="L1055" s="167">
        <v>10</v>
      </c>
      <c r="M1055" s="120" t="s">
        <v>89</v>
      </c>
      <c r="N1055" s="120" t="s">
        <v>9</v>
      </c>
      <c r="O1055" s="120">
        <v>3</v>
      </c>
      <c r="P1055" s="120">
        <v>673</v>
      </c>
      <c r="Q1055" s="120" t="s">
        <v>1422</v>
      </c>
      <c r="R1055" s="120">
        <v>1</v>
      </c>
      <c r="S1055" s="120">
        <v>573</v>
      </c>
      <c r="T1055" s="120" t="s">
        <v>1483</v>
      </c>
      <c r="U1055" s="169" t="s">
        <v>9</v>
      </c>
      <c r="V1055" s="120" t="s">
        <v>9</v>
      </c>
      <c r="W1055" s="120">
        <v>22.7</v>
      </c>
      <c r="X1055" s="120" t="s">
        <v>9</v>
      </c>
      <c r="Y1055" s="120" t="s">
        <v>9</v>
      </c>
      <c r="Z1055" s="120" t="s">
        <v>9</v>
      </c>
      <c r="AA1055" s="120" t="s">
        <v>9</v>
      </c>
      <c r="AB1055" s="120" t="s">
        <v>9</v>
      </c>
      <c r="AC1055" s="120" t="s">
        <v>1396</v>
      </c>
      <c r="AD1055" s="120">
        <v>2001</v>
      </c>
      <c r="AE1055" s="120" t="s">
        <v>1478</v>
      </c>
      <c r="AF1055" s="120" t="s">
        <v>71</v>
      </c>
      <c r="AG1055" s="120" t="s">
        <v>1479</v>
      </c>
      <c r="AH1055" s="120" t="s">
        <v>1480</v>
      </c>
      <c r="AI1055" s="165" t="str">
        <f t="shared" si="25"/>
        <v>Kapoor, M.P., 2001</v>
      </c>
      <c r="AJ1055" s="120" t="s">
        <v>1939</v>
      </c>
      <c r="AK1055" s="120"/>
    </row>
    <row r="1056" spans="1:37" s="8" customFormat="1" x14ac:dyDescent="0.3">
      <c r="A1056" s="120" t="s">
        <v>88</v>
      </c>
      <c r="B1056" s="120">
        <v>3</v>
      </c>
      <c r="C1056" s="120" t="s">
        <v>9</v>
      </c>
      <c r="D1056" s="120">
        <v>365</v>
      </c>
      <c r="E1056" s="120" t="s">
        <v>15</v>
      </c>
      <c r="F1056" s="120" t="s">
        <v>1485</v>
      </c>
      <c r="G1056" s="120" t="s">
        <v>1482</v>
      </c>
      <c r="H1056" s="120">
        <v>673</v>
      </c>
      <c r="I1056" s="120">
        <v>5</v>
      </c>
      <c r="J1056" s="120" t="s">
        <v>10</v>
      </c>
      <c r="K1056" s="120" t="s">
        <v>1449</v>
      </c>
      <c r="L1056" s="167">
        <v>10</v>
      </c>
      <c r="M1056" s="120" t="s">
        <v>89</v>
      </c>
      <c r="N1056" s="120" t="s">
        <v>9</v>
      </c>
      <c r="O1056" s="120">
        <v>3</v>
      </c>
      <c r="P1056" s="120">
        <v>673</v>
      </c>
      <c r="Q1056" s="120" t="s">
        <v>1422</v>
      </c>
      <c r="R1056" s="120">
        <v>1</v>
      </c>
      <c r="S1056" s="120">
        <v>573</v>
      </c>
      <c r="T1056" s="120" t="s">
        <v>1483</v>
      </c>
      <c r="U1056" s="169" t="s">
        <v>9</v>
      </c>
      <c r="V1056" s="120" t="s">
        <v>9</v>
      </c>
      <c r="W1056" s="120">
        <v>34.5</v>
      </c>
      <c r="X1056" s="120" t="s">
        <v>9</v>
      </c>
      <c r="Y1056" s="120" t="s">
        <v>9</v>
      </c>
      <c r="Z1056" s="120" t="s">
        <v>9</v>
      </c>
      <c r="AA1056" s="120" t="s">
        <v>9</v>
      </c>
      <c r="AB1056" s="120" t="s">
        <v>9</v>
      </c>
      <c r="AC1056" s="120" t="s">
        <v>1396</v>
      </c>
      <c r="AD1056" s="120">
        <v>2001</v>
      </c>
      <c r="AE1056" s="120" t="s">
        <v>1478</v>
      </c>
      <c r="AF1056" s="120" t="s">
        <v>71</v>
      </c>
      <c r="AG1056" s="120" t="s">
        <v>1479</v>
      </c>
      <c r="AH1056" s="120" t="s">
        <v>1480</v>
      </c>
      <c r="AI1056" s="165" t="str">
        <f t="shared" si="25"/>
        <v>Kapoor, M.P., 2001</v>
      </c>
      <c r="AJ1056" s="120" t="s">
        <v>1939</v>
      </c>
      <c r="AK1056" s="120"/>
    </row>
    <row r="1057" spans="1:37" s="8" customFormat="1" x14ac:dyDescent="0.3">
      <c r="A1057" s="120" t="s">
        <v>88</v>
      </c>
      <c r="B1057" s="120">
        <v>3</v>
      </c>
      <c r="C1057" s="120" t="s">
        <v>9</v>
      </c>
      <c r="D1057" s="120">
        <v>241</v>
      </c>
      <c r="E1057" s="120" t="s">
        <v>582</v>
      </c>
      <c r="F1057" s="120" t="s">
        <v>1487</v>
      </c>
      <c r="G1057" s="120" t="s">
        <v>1482</v>
      </c>
      <c r="H1057" s="120">
        <v>673</v>
      </c>
      <c r="I1057" s="120">
        <v>5</v>
      </c>
      <c r="J1057" s="120" t="s">
        <v>10</v>
      </c>
      <c r="K1057" s="120" t="s">
        <v>1449</v>
      </c>
      <c r="L1057" s="167">
        <v>10</v>
      </c>
      <c r="M1057" s="120" t="s">
        <v>89</v>
      </c>
      <c r="N1057" s="120" t="s">
        <v>9</v>
      </c>
      <c r="O1057" s="120">
        <v>3</v>
      </c>
      <c r="P1057" s="120">
        <v>673</v>
      </c>
      <c r="Q1057" s="120" t="s">
        <v>1422</v>
      </c>
      <c r="R1057" s="120">
        <v>1</v>
      </c>
      <c r="S1057" s="120">
        <v>573</v>
      </c>
      <c r="T1057" s="120" t="s">
        <v>1483</v>
      </c>
      <c r="U1057" s="169" t="s">
        <v>9</v>
      </c>
      <c r="V1057" s="120" t="s">
        <v>9</v>
      </c>
      <c r="W1057" s="120">
        <v>22.2</v>
      </c>
      <c r="X1057" s="120" t="s">
        <v>9</v>
      </c>
      <c r="Y1057" s="120" t="s">
        <v>9</v>
      </c>
      <c r="Z1057" s="120" t="s">
        <v>9</v>
      </c>
      <c r="AA1057" s="120" t="s">
        <v>9</v>
      </c>
      <c r="AB1057" s="120" t="s">
        <v>9</v>
      </c>
      <c r="AC1057" s="120" t="s">
        <v>1396</v>
      </c>
      <c r="AD1057" s="120">
        <v>2001</v>
      </c>
      <c r="AE1057" s="120" t="s">
        <v>1478</v>
      </c>
      <c r="AF1057" s="120" t="s">
        <v>71</v>
      </c>
      <c r="AG1057" s="120" t="s">
        <v>1479</v>
      </c>
      <c r="AH1057" s="120" t="s">
        <v>1480</v>
      </c>
      <c r="AI1057" s="165" t="str">
        <f t="shared" si="25"/>
        <v>Kapoor, M.P., 2001</v>
      </c>
      <c r="AJ1057" s="120" t="s">
        <v>1939</v>
      </c>
      <c r="AK1057" s="120"/>
    </row>
    <row r="1058" spans="1:37" s="8" customFormat="1" x14ac:dyDescent="0.3">
      <c r="A1058" s="120" t="s">
        <v>88</v>
      </c>
      <c r="B1058" s="120">
        <v>3</v>
      </c>
      <c r="C1058" s="120" t="s">
        <v>9</v>
      </c>
      <c r="D1058" s="120">
        <v>274</v>
      </c>
      <c r="E1058" s="120" t="s">
        <v>582</v>
      </c>
      <c r="F1058" s="120" t="s">
        <v>1488</v>
      </c>
      <c r="G1058" s="120" t="s">
        <v>1482</v>
      </c>
      <c r="H1058" s="120">
        <v>673</v>
      </c>
      <c r="I1058" s="120">
        <v>5</v>
      </c>
      <c r="J1058" s="120" t="s">
        <v>10</v>
      </c>
      <c r="K1058" s="120" t="s">
        <v>1449</v>
      </c>
      <c r="L1058" s="167">
        <v>10</v>
      </c>
      <c r="M1058" s="120" t="s">
        <v>89</v>
      </c>
      <c r="N1058" s="120" t="s">
        <v>9</v>
      </c>
      <c r="O1058" s="120">
        <v>3</v>
      </c>
      <c r="P1058" s="120">
        <v>673</v>
      </c>
      <c r="Q1058" s="120" t="s">
        <v>1422</v>
      </c>
      <c r="R1058" s="120">
        <v>1</v>
      </c>
      <c r="S1058" s="120">
        <v>573</v>
      </c>
      <c r="T1058" s="120" t="s">
        <v>1483</v>
      </c>
      <c r="U1058" s="169" t="s">
        <v>9</v>
      </c>
      <c r="V1058" s="120" t="s">
        <v>9</v>
      </c>
      <c r="W1058" s="120">
        <v>21.6</v>
      </c>
      <c r="X1058" s="120" t="s">
        <v>9</v>
      </c>
      <c r="Y1058" s="120" t="s">
        <v>9</v>
      </c>
      <c r="Z1058" s="120" t="s">
        <v>9</v>
      </c>
      <c r="AA1058" s="120" t="s">
        <v>9</v>
      </c>
      <c r="AB1058" s="120" t="s">
        <v>9</v>
      </c>
      <c r="AC1058" s="120" t="s">
        <v>1396</v>
      </c>
      <c r="AD1058" s="120">
        <v>2001</v>
      </c>
      <c r="AE1058" s="120" t="s">
        <v>1478</v>
      </c>
      <c r="AF1058" s="120" t="s">
        <v>71</v>
      </c>
      <c r="AG1058" s="120" t="s">
        <v>1479</v>
      </c>
      <c r="AH1058" s="120" t="s">
        <v>1480</v>
      </c>
      <c r="AI1058" s="165" t="str">
        <f t="shared" si="25"/>
        <v>Kapoor, M.P., 2001</v>
      </c>
      <c r="AJ1058" s="120" t="s">
        <v>1939</v>
      </c>
      <c r="AK1058" s="120"/>
    </row>
    <row r="1059" spans="1:37" s="8" customFormat="1" x14ac:dyDescent="0.3">
      <c r="A1059" s="120" t="s">
        <v>88</v>
      </c>
      <c r="B1059" s="120">
        <v>3</v>
      </c>
      <c r="C1059" s="120" t="s">
        <v>9</v>
      </c>
      <c r="D1059" s="120">
        <v>309</v>
      </c>
      <c r="E1059" s="120" t="s">
        <v>582</v>
      </c>
      <c r="F1059" s="120" t="s">
        <v>1489</v>
      </c>
      <c r="G1059" s="120" t="s">
        <v>1482</v>
      </c>
      <c r="H1059" s="120">
        <v>673</v>
      </c>
      <c r="I1059" s="120">
        <v>5</v>
      </c>
      <c r="J1059" s="120" t="s">
        <v>10</v>
      </c>
      <c r="K1059" s="120" t="s">
        <v>1449</v>
      </c>
      <c r="L1059" s="167">
        <v>10</v>
      </c>
      <c r="M1059" s="120" t="s">
        <v>89</v>
      </c>
      <c r="N1059" s="120" t="s">
        <v>9</v>
      </c>
      <c r="O1059" s="120">
        <v>3</v>
      </c>
      <c r="P1059" s="120">
        <v>673</v>
      </c>
      <c r="Q1059" s="120" t="s">
        <v>1422</v>
      </c>
      <c r="R1059" s="120">
        <v>1</v>
      </c>
      <c r="S1059" s="120">
        <v>573</v>
      </c>
      <c r="T1059" s="120" t="s">
        <v>1483</v>
      </c>
      <c r="U1059" s="169" t="s">
        <v>9</v>
      </c>
      <c r="V1059" s="120" t="s">
        <v>9</v>
      </c>
      <c r="W1059" s="120">
        <v>23.5</v>
      </c>
      <c r="X1059" s="120" t="s">
        <v>9</v>
      </c>
      <c r="Y1059" s="120" t="s">
        <v>9</v>
      </c>
      <c r="Z1059" s="120" t="s">
        <v>9</v>
      </c>
      <c r="AA1059" s="120" t="s">
        <v>9</v>
      </c>
      <c r="AB1059" s="120" t="s">
        <v>9</v>
      </c>
      <c r="AC1059" s="120" t="s">
        <v>1396</v>
      </c>
      <c r="AD1059" s="120">
        <v>2001</v>
      </c>
      <c r="AE1059" s="120" t="s">
        <v>1478</v>
      </c>
      <c r="AF1059" s="120" t="s">
        <v>71</v>
      </c>
      <c r="AG1059" s="120" t="s">
        <v>1479</v>
      </c>
      <c r="AH1059" s="120" t="s">
        <v>1480</v>
      </c>
      <c r="AI1059" s="165" t="str">
        <f t="shared" si="25"/>
        <v>Kapoor, M.P., 2001</v>
      </c>
      <c r="AJ1059" s="120" t="s">
        <v>1939</v>
      </c>
      <c r="AK1059" s="120"/>
    </row>
    <row r="1060" spans="1:37" s="8" customFormat="1" x14ac:dyDescent="0.3">
      <c r="A1060" s="120" t="s">
        <v>88</v>
      </c>
      <c r="B1060" s="120">
        <v>5</v>
      </c>
      <c r="C1060" s="120" t="s">
        <v>9</v>
      </c>
      <c r="D1060" s="120">
        <v>274</v>
      </c>
      <c r="E1060" s="120" t="s">
        <v>582</v>
      </c>
      <c r="F1060" s="120" t="s">
        <v>1488</v>
      </c>
      <c r="G1060" s="120" t="s">
        <v>1482</v>
      </c>
      <c r="H1060" s="120">
        <v>673</v>
      </c>
      <c r="I1060" s="120">
        <v>5</v>
      </c>
      <c r="J1060" s="120" t="s">
        <v>10</v>
      </c>
      <c r="K1060" s="120" t="s">
        <v>1449</v>
      </c>
      <c r="L1060" s="167">
        <v>10</v>
      </c>
      <c r="M1060" s="120" t="s">
        <v>89</v>
      </c>
      <c r="N1060" s="120" t="s">
        <v>9</v>
      </c>
      <c r="O1060" s="120">
        <v>3</v>
      </c>
      <c r="P1060" s="120">
        <v>673</v>
      </c>
      <c r="Q1060" s="120" t="s">
        <v>1422</v>
      </c>
      <c r="R1060" s="120">
        <v>1</v>
      </c>
      <c r="S1060" s="120">
        <v>573</v>
      </c>
      <c r="T1060" s="120" t="s">
        <v>1483</v>
      </c>
      <c r="U1060" s="169" t="s">
        <v>9</v>
      </c>
      <c r="V1060" s="120" t="s">
        <v>9</v>
      </c>
      <c r="W1060" s="120">
        <v>32.6</v>
      </c>
      <c r="X1060" s="120" t="s">
        <v>9</v>
      </c>
      <c r="Y1060" s="120" t="s">
        <v>9</v>
      </c>
      <c r="Z1060" s="120" t="s">
        <v>9</v>
      </c>
      <c r="AA1060" s="120" t="s">
        <v>9</v>
      </c>
      <c r="AB1060" s="120" t="s">
        <v>9</v>
      </c>
      <c r="AC1060" s="120" t="s">
        <v>1396</v>
      </c>
      <c r="AD1060" s="120">
        <v>2001</v>
      </c>
      <c r="AE1060" s="120" t="s">
        <v>1478</v>
      </c>
      <c r="AF1060" s="120" t="s">
        <v>71</v>
      </c>
      <c r="AG1060" s="120" t="s">
        <v>1479</v>
      </c>
      <c r="AH1060" s="120" t="s">
        <v>1480</v>
      </c>
      <c r="AI1060" s="165" t="str">
        <f t="shared" si="25"/>
        <v>Kapoor, M.P., 2001</v>
      </c>
      <c r="AJ1060" s="120" t="s">
        <v>1939</v>
      </c>
      <c r="AK1060" s="120"/>
    </row>
    <row r="1061" spans="1:37" s="8" customFormat="1" x14ac:dyDescent="0.3">
      <c r="A1061" s="120" t="s">
        <v>88</v>
      </c>
      <c r="B1061" s="120">
        <v>10</v>
      </c>
      <c r="C1061" s="120" t="s">
        <v>9</v>
      </c>
      <c r="D1061" s="120">
        <v>274</v>
      </c>
      <c r="E1061" s="120" t="s">
        <v>582</v>
      </c>
      <c r="F1061" s="120" t="s">
        <v>1488</v>
      </c>
      <c r="G1061" s="120" t="s">
        <v>1482</v>
      </c>
      <c r="H1061" s="120">
        <v>673</v>
      </c>
      <c r="I1061" s="120">
        <v>5</v>
      </c>
      <c r="J1061" s="120" t="s">
        <v>10</v>
      </c>
      <c r="K1061" s="120" t="s">
        <v>1449</v>
      </c>
      <c r="L1061" s="167">
        <v>10</v>
      </c>
      <c r="M1061" s="120" t="s">
        <v>89</v>
      </c>
      <c r="N1061" s="120" t="s">
        <v>9</v>
      </c>
      <c r="O1061" s="120">
        <v>3</v>
      </c>
      <c r="P1061" s="120">
        <v>673</v>
      </c>
      <c r="Q1061" s="120" t="s">
        <v>1422</v>
      </c>
      <c r="R1061" s="120">
        <v>1</v>
      </c>
      <c r="S1061" s="120">
        <v>573</v>
      </c>
      <c r="T1061" s="120" t="s">
        <v>1483</v>
      </c>
      <c r="U1061" s="169" t="s">
        <v>9</v>
      </c>
      <c r="V1061" s="120" t="s">
        <v>9</v>
      </c>
      <c r="W1061" s="120">
        <v>60.4</v>
      </c>
      <c r="X1061" s="120" t="s">
        <v>9</v>
      </c>
      <c r="Y1061" s="120" t="s">
        <v>9</v>
      </c>
      <c r="Z1061" s="120" t="s">
        <v>9</v>
      </c>
      <c r="AA1061" s="120" t="s">
        <v>9</v>
      </c>
      <c r="AB1061" s="120" t="s">
        <v>9</v>
      </c>
      <c r="AC1061" s="120" t="s">
        <v>1396</v>
      </c>
      <c r="AD1061" s="120">
        <v>2001</v>
      </c>
      <c r="AE1061" s="120" t="s">
        <v>1478</v>
      </c>
      <c r="AF1061" s="120" t="s">
        <v>71</v>
      </c>
      <c r="AG1061" s="120" t="s">
        <v>1479</v>
      </c>
      <c r="AH1061" s="120" t="s">
        <v>1480</v>
      </c>
      <c r="AI1061" s="165" t="str">
        <f t="shared" si="25"/>
        <v>Kapoor, M.P., 2001</v>
      </c>
      <c r="AJ1061" s="120" t="s">
        <v>1939</v>
      </c>
      <c r="AK1061" s="120"/>
    </row>
    <row r="1062" spans="1:37" s="8" customFormat="1" x14ac:dyDescent="0.3">
      <c r="A1062" s="120" t="s">
        <v>88</v>
      </c>
      <c r="B1062" s="120">
        <v>3</v>
      </c>
      <c r="C1062" s="120" t="s">
        <v>9</v>
      </c>
      <c r="D1062" s="120">
        <v>89</v>
      </c>
      <c r="E1062" s="120" t="s">
        <v>582</v>
      </c>
      <c r="F1062" s="120" t="s">
        <v>1488</v>
      </c>
      <c r="G1062" s="120" t="s">
        <v>1486</v>
      </c>
      <c r="H1062" s="120" t="s">
        <v>9</v>
      </c>
      <c r="I1062" s="120" t="s">
        <v>9</v>
      </c>
      <c r="J1062" s="120" t="s">
        <v>10</v>
      </c>
      <c r="K1062" s="120" t="s">
        <v>1449</v>
      </c>
      <c r="L1062" s="167">
        <v>10</v>
      </c>
      <c r="M1062" s="120" t="s">
        <v>89</v>
      </c>
      <c r="N1062" s="120" t="s">
        <v>9</v>
      </c>
      <c r="O1062" s="120">
        <v>3</v>
      </c>
      <c r="P1062" s="120">
        <v>673</v>
      </c>
      <c r="Q1062" s="120" t="s">
        <v>1422</v>
      </c>
      <c r="R1062" s="120">
        <v>1</v>
      </c>
      <c r="S1062" s="120">
        <v>573</v>
      </c>
      <c r="T1062" s="120" t="s">
        <v>1483</v>
      </c>
      <c r="U1062" s="169" t="s">
        <v>9</v>
      </c>
      <c r="V1062" s="120" t="s">
        <v>9</v>
      </c>
      <c r="W1062" s="120">
        <v>67.5</v>
      </c>
      <c r="X1062" s="120" t="s">
        <v>9</v>
      </c>
      <c r="Y1062" s="120" t="s">
        <v>9</v>
      </c>
      <c r="Z1062" s="120" t="s">
        <v>9</v>
      </c>
      <c r="AA1062" s="120" t="s">
        <v>9</v>
      </c>
      <c r="AB1062" s="120" t="s">
        <v>9</v>
      </c>
      <c r="AC1062" s="120" t="s">
        <v>1396</v>
      </c>
      <c r="AD1062" s="120">
        <v>2001</v>
      </c>
      <c r="AE1062" s="120" t="s">
        <v>1478</v>
      </c>
      <c r="AF1062" s="120" t="s">
        <v>71</v>
      </c>
      <c r="AG1062" s="120" t="s">
        <v>1479</v>
      </c>
      <c r="AH1062" s="120" t="s">
        <v>1480</v>
      </c>
      <c r="AI1062" s="165" t="str">
        <f t="shared" si="25"/>
        <v>Kapoor, M.P., 2001</v>
      </c>
      <c r="AJ1062" s="120" t="s">
        <v>1939</v>
      </c>
      <c r="AK1062" s="120"/>
    </row>
    <row r="1063" spans="1:37" s="8" customFormat="1" ht="27.6" x14ac:dyDescent="0.3">
      <c r="A1063" s="120" t="s">
        <v>88</v>
      </c>
      <c r="B1063" s="120">
        <v>3</v>
      </c>
      <c r="C1063" s="120">
        <v>2.5</v>
      </c>
      <c r="D1063" s="120">
        <v>98</v>
      </c>
      <c r="E1063" s="120" t="s">
        <v>86</v>
      </c>
      <c r="F1063" s="120" t="s">
        <v>1462</v>
      </c>
      <c r="G1063" s="120" t="s">
        <v>9</v>
      </c>
      <c r="H1063" s="120" t="s">
        <v>9</v>
      </c>
      <c r="I1063" s="120" t="s">
        <v>9</v>
      </c>
      <c r="J1063" s="120" t="s">
        <v>10</v>
      </c>
      <c r="K1063" s="120" t="s">
        <v>56</v>
      </c>
      <c r="L1063" s="167">
        <v>10</v>
      </c>
      <c r="M1063" s="120" t="s">
        <v>89</v>
      </c>
      <c r="N1063" s="168">
        <v>6</v>
      </c>
      <c r="O1063" s="120">
        <v>5</v>
      </c>
      <c r="P1063" s="120">
        <v>773</v>
      </c>
      <c r="Q1063" s="120" t="s">
        <v>1422</v>
      </c>
      <c r="R1063" s="120">
        <v>28.5</v>
      </c>
      <c r="S1063" s="120">
        <v>523</v>
      </c>
      <c r="T1063" s="120" t="s">
        <v>34</v>
      </c>
      <c r="U1063" s="169" t="s">
        <v>9</v>
      </c>
      <c r="V1063" s="120" t="s">
        <v>9</v>
      </c>
      <c r="W1063" s="120" t="s">
        <v>9</v>
      </c>
      <c r="X1063" s="120" t="s">
        <v>9</v>
      </c>
      <c r="Y1063" s="120">
        <v>30</v>
      </c>
      <c r="Z1063" s="120" t="s">
        <v>9</v>
      </c>
      <c r="AA1063" s="120" t="s">
        <v>9</v>
      </c>
      <c r="AB1063" s="120" t="s">
        <v>9</v>
      </c>
      <c r="AC1063" s="120" t="s">
        <v>1345</v>
      </c>
      <c r="AD1063" s="120">
        <v>2001</v>
      </c>
      <c r="AE1063" s="120" t="s">
        <v>1458</v>
      </c>
      <c r="AF1063" s="120" t="s">
        <v>71</v>
      </c>
      <c r="AG1063" s="120" t="s">
        <v>1490</v>
      </c>
      <c r="AH1063" s="120" t="s">
        <v>45</v>
      </c>
      <c r="AI1063" s="165" t="str">
        <f t="shared" si="25"/>
        <v>Shen, W.-J., 2001</v>
      </c>
      <c r="AJ1063" s="120" t="s">
        <v>1938</v>
      </c>
      <c r="AK1063" s="120" t="s">
        <v>838</v>
      </c>
    </row>
    <row r="1064" spans="1:37" s="8" customFormat="1" ht="27.6" x14ac:dyDescent="0.3">
      <c r="A1064" s="120" t="s">
        <v>88</v>
      </c>
      <c r="B1064" s="120">
        <v>3</v>
      </c>
      <c r="C1064" s="120">
        <v>2.5</v>
      </c>
      <c r="D1064" s="120">
        <v>98</v>
      </c>
      <c r="E1064" s="120" t="s">
        <v>86</v>
      </c>
      <c r="F1064" s="120" t="s">
        <v>1462</v>
      </c>
      <c r="G1064" s="120" t="s">
        <v>9</v>
      </c>
      <c r="H1064" s="120" t="s">
        <v>9</v>
      </c>
      <c r="I1064" s="120" t="s">
        <v>9</v>
      </c>
      <c r="J1064" s="120" t="s">
        <v>24</v>
      </c>
      <c r="K1064" s="120" t="s">
        <v>56</v>
      </c>
      <c r="L1064" s="167">
        <v>10</v>
      </c>
      <c r="M1064" s="120" t="s">
        <v>89</v>
      </c>
      <c r="N1064" s="168">
        <v>6</v>
      </c>
      <c r="O1064" s="120">
        <v>5</v>
      </c>
      <c r="P1064" s="120">
        <v>773</v>
      </c>
      <c r="Q1064" s="120" t="s">
        <v>1422</v>
      </c>
      <c r="R1064" s="120">
        <v>28.5</v>
      </c>
      <c r="S1064" s="120">
        <v>523</v>
      </c>
      <c r="T1064" s="120" t="s">
        <v>34</v>
      </c>
      <c r="U1064" s="169" t="s">
        <v>9</v>
      </c>
      <c r="V1064" s="120" t="s">
        <v>9</v>
      </c>
      <c r="W1064" s="120" t="s">
        <v>9</v>
      </c>
      <c r="X1064" s="120" t="s">
        <v>9</v>
      </c>
      <c r="Y1064" s="120">
        <v>30</v>
      </c>
      <c r="Z1064" s="120" t="s">
        <v>9</v>
      </c>
      <c r="AA1064" s="120" t="s">
        <v>9</v>
      </c>
      <c r="AB1064" s="120" t="s">
        <v>9</v>
      </c>
      <c r="AC1064" s="120" t="s">
        <v>1345</v>
      </c>
      <c r="AD1064" s="120">
        <v>2001</v>
      </c>
      <c r="AE1064" s="120" t="s">
        <v>1458</v>
      </c>
      <c r="AF1064" s="120" t="s">
        <v>71</v>
      </c>
      <c r="AG1064" s="120" t="s">
        <v>1490</v>
      </c>
      <c r="AH1064" s="120" t="s">
        <v>45</v>
      </c>
      <c r="AI1064" s="165" t="str">
        <f t="shared" si="25"/>
        <v>Shen, W.-J., 2001</v>
      </c>
      <c r="AJ1064" s="120" t="s">
        <v>1938</v>
      </c>
      <c r="AK1064" s="120" t="s">
        <v>838</v>
      </c>
    </row>
    <row r="1065" spans="1:37" s="8" customFormat="1" ht="27.6" x14ac:dyDescent="0.3">
      <c r="A1065" s="120" t="s">
        <v>88</v>
      </c>
      <c r="B1065" s="120">
        <v>3</v>
      </c>
      <c r="C1065" s="120">
        <v>2.5</v>
      </c>
      <c r="D1065" s="120">
        <v>98</v>
      </c>
      <c r="E1065" s="120" t="s">
        <v>86</v>
      </c>
      <c r="F1065" s="120" t="s">
        <v>1462</v>
      </c>
      <c r="G1065" s="120" t="s">
        <v>9</v>
      </c>
      <c r="H1065" s="120" t="s">
        <v>9</v>
      </c>
      <c r="I1065" s="120" t="s">
        <v>9</v>
      </c>
      <c r="J1065" s="120" t="s">
        <v>303</v>
      </c>
      <c r="K1065" s="120" t="s">
        <v>56</v>
      </c>
      <c r="L1065" s="167">
        <v>10</v>
      </c>
      <c r="M1065" s="120" t="s">
        <v>89</v>
      </c>
      <c r="N1065" s="168">
        <v>6</v>
      </c>
      <c r="O1065" s="120">
        <v>5</v>
      </c>
      <c r="P1065" s="120">
        <v>773</v>
      </c>
      <c r="Q1065" s="120" t="s">
        <v>1422</v>
      </c>
      <c r="R1065" s="120">
        <v>28.5</v>
      </c>
      <c r="S1065" s="120">
        <v>523</v>
      </c>
      <c r="T1065" s="120" t="s">
        <v>34</v>
      </c>
      <c r="U1065" s="169" t="s">
        <v>9</v>
      </c>
      <c r="V1065" s="120" t="s">
        <v>9</v>
      </c>
      <c r="W1065" s="120" t="s">
        <v>9</v>
      </c>
      <c r="X1065" s="120" t="s">
        <v>9</v>
      </c>
      <c r="Y1065" s="120">
        <v>30</v>
      </c>
      <c r="Z1065" s="120" t="s">
        <v>9</v>
      </c>
      <c r="AA1065" s="120" t="s">
        <v>9</v>
      </c>
      <c r="AB1065" s="120" t="s">
        <v>9</v>
      </c>
      <c r="AC1065" s="120" t="s">
        <v>1345</v>
      </c>
      <c r="AD1065" s="120">
        <v>2001</v>
      </c>
      <c r="AE1065" s="120" t="s">
        <v>1458</v>
      </c>
      <c r="AF1065" s="120" t="s">
        <v>71</v>
      </c>
      <c r="AG1065" s="120" t="s">
        <v>1490</v>
      </c>
      <c r="AH1065" s="120" t="s">
        <v>45</v>
      </c>
      <c r="AI1065" s="165" t="str">
        <f t="shared" si="25"/>
        <v>Shen, W.-J., 2001</v>
      </c>
      <c r="AJ1065" s="120" t="s">
        <v>1938</v>
      </c>
      <c r="AK1065" s="120" t="s">
        <v>838</v>
      </c>
    </row>
    <row r="1066" spans="1:37" s="8" customFormat="1" ht="41.4" x14ac:dyDescent="0.3">
      <c r="A1066" s="120" t="s">
        <v>6</v>
      </c>
      <c r="B1066" s="120" t="s">
        <v>9</v>
      </c>
      <c r="C1066" s="120">
        <v>0.87</v>
      </c>
      <c r="D1066" s="120">
        <v>95</v>
      </c>
      <c r="E1066" s="120" t="s">
        <v>22</v>
      </c>
      <c r="F1066" s="120" t="s">
        <v>836</v>
      </c>
      <c r="G1066" s="120" t="s">
        <v>9</v>
      </c>
      <c r="H1066" s="120" t="s">
        <v>9</v>
      </c>
      <c r="I1066" s="120" t="s">
        <v>9</v>
      </c>
      <c r="J1066" s="120" t="s">
        <v>10</v>
      </c>
      <c r="K1066" s="120" t="s">
        <v>1449</v>
      </c>
      <c r="L1066" s="120" t="s">
        <v>9</v>
      </c>
      <c r="M1066" s="120" t="s">
        <v>199</v>
      </c>
      <c r="N1066" s="168">
        <v>8.5</v>
      </c>
      <c r="O1066" s="120" t="s">
        <v>9</v>
      </c>
      <c r="P1066" s="120" t="s">
        <v>9</v>
      </c>
      <c r="Q1066" s="120" t="s">
        <v>1422</v>
      </c>
      <c r="R1066" s="120">
        <v>1</v>
      </c>
      <c r="S1066" s="120">
        <v>673</v>
      </c>
      <c r="T1066" s="120" t="s">
        <v>17</v>
      </c>
      <c r="U1066" s="169">
        <v>22</v>
      </c>
      <c r="V1066" s="120" t="s">
        <v>9</v>
      </c>
      <c r="W1066" s="120" t="s">
        <v>9</v>
      </c>
      <c r="X1066" s="120" t="s">
        <v>9</v>
      </c>
      <c r="Y1066" s="120" t="s">
        <v>9</v>
      </c>
      <c r="Z1066" s="120" t="s">
        <v>9</v>
      </c>
      <c r="AA1066" s="120" t="s">
        <v>9</v>
      </c>
      <c r="AB1066" s="120" t="s">
        <v>9</v>
      </c>
      <c r="AC1066" s="120" t="s">
        <v>1298</v>
      </c>
      <c r="AD1066" s="120">
        <v>2002</v>
      </c>
      <c r="AE1066" s="120" t="s">
        <v>1903</v>
      </c>
      <c r="AF1066" s="120" t="s">
        <v>80</v>
      </c>
      <c r="AG1066" s="120" t="s">
        <v>1491</v>
      </c>
      <c r="AH1066" s="120" t="s">
        <v>45</v>
      </c>
      <c r="AI1066" s="165" t="str">
        <f t="shared" si="25"/>
        <v>Scirè, S., 2002</v>
      </c>
      <c r="AJ1066" s="120" t="s">
        <v>1494</v>
      </c>
      <c r="AK1066" s="120" t="s">
        <v>827</v>
      </c>
    </row>
    <row r="1067" spans="1:37" s="8" customFormat="1" ht="41.4" x14ac:dyDescent="0.3">
      <c r="A1067" s="120" t="s">
        <v>6</v>
      </c>
      <c r="B1067" s="120" t="s">
        <v>9</v>
      </c>
      <c r="C1067" s="120">
        <v>0.94</v>
      </c>
      <c r="D1067" s="120">
        <v>95</v>
      </c>
      <c r="E1067" s="120" t="s">
        <v>22</v>
      </c>
      <c r="F1067" s="120" t="s">
        <v>836</v>
      </c>
      <c r="G1067" s="120" t="s">
        <v>9</v>
      </c>
      <c r="H1067" s="120" t="s">
        <v>9</v>
      </c>
      <c r="I1067" s="120" t="s">
        <v>9</v>
      </c>
      <c r="J1067" s="120" t="s">
        <v>303</v>
      </c>
      <c r="K1067" s="120" t="s">
        <v>51</v>
      </c>
      <c r="L1067" s="120" t="s">
        <v>9</v>
      </c>
      <c r="M1067" s="120" t="s">
        <v>199</v>
      </c>
      <c r="N1067" s="168">
        <v>8.5</v>
      </c>
      <c r="O1067" s="120" t="s">
        <v>9</v>
      </c>
      <c r="P1067" s="120" t="s">
        <v>9</v>
      </c>
      <c r="Q1067" s="120" t="s">
        <v>1422</v>
      </c>
      <c r="R1067" s="120">
        <v>1</v>
      </c>
      <c r="S1067" s="120">
        <v>673</v>
      </c>
      <c r="T1067" s="120" t="s">
        <v>17</v>
      </c>
      <c r="U1067" s="169">
        <v>29</v>
      </c>
      <c r="V1067" s="120" t="s">
        <v>9</v>
      </c>
      <c r="W1067" s="120" t="s">
        <v>9</v>
      </c>
      <c r="X1067" s="120" t="s">
        <v>9</v>
      </c>
      <c r="Y1067" s="120" t="s">
        <v>9</v>
      </c>
      <c r="Z1067" s="120" t="s">
        <v>9</v>
      </c>
      <c r="AA1067" s="120" t="s">
        <v>9</v>
      </c>
      <c r="AB1067" s="120" t="s">
        <v>9</v>
      </c>
      <c r="AC1067" s="120" t="s">
        <v>1298</v>
      </c>
      <c r="AD1067" s="120">
        <v>2002</v>
      </c>
      <c r="AE1067" s="120" t="s">
        <v>1903</v>
      </c>
      <c r="AF1067" s="120" t="s">
        <v>80</v>
      </c>
      <c r="AG1067" s="120" t="s">
        <v>1491</v>
      </c>
      <c r="AH1067" s="120" t="s">
        <v>45</v>
      </c>
      <c r="AI1067" s="165" t="str">
        <f t="shared" si="25"/>
        <v>Scirè, S., 2002</v>
      </c>
      <c r="AJ1067" s="120" t="s">
        <v>1494</v>
      </c>
      <c r="AK1067" s="120" t="s">
        <v>827</v>
      </c>
    </row>
    <row r="1068" spans="1:37" s="8" customFormat="1" ht="41.4" x14ac:dyDescent="0.3">
      <c r="A1068" s="120" t="s">
        <v>6</v>
      </c>
      <c r="B1068" s="120" t="s">
        <v>9</v>
      </c>
      <c r="C1068" s="120">
        <v>0.91</v>
      </c>
      <c r="D1068" s="120">
        <v>28</v>
      </c>
      <c r="E1068" s="120" t="s">
        <v>86</v>
      </c>
      <c r="F1068" s="120" t="s">
        <v>1493</v>
      </c>
      <c r="G1068" s="120" t="s">
        <v>9</v>
      </c>
      <c r="H1068" s="120" t="s">
        <v>9</v>
      </c>
      <c r="I1068" s="120" t="s">
        <v>9</v>
      </c>
      <c r="J1068" s="120" t="s">
        <v>10</v>
      </c>
      <c r="K1068" s="120" t="s">
        <v>1449</v>
      </c>
      <c r="L1068" s="120" t="s">
        <v>9</v>
      </c>
      <c r="M1068" s="120" t="s">
        <v>199</v>
      </c>
      <c r="N1068" s="168">
        <v>6</v>
      </c>
      <c r="O1068" s="120" t="s">
        <v>9</v>
      </c>
      <c r="P1068" s="120" t="s">
        <v>9</v>
      </c>
      <c r="Q1068" s="120" t="s">
        <v>1422</v>
      </c>
      <c r="R1068" s="120">
        <v>1</v>
      </c>
      <c r="S1068" s="120">
        <v>673</v>
      </c>
      <c r="T1068" s="120" t="s">
        <v>17</v>
      </c>
      <c r="U1068" s="169">
        <v>8</v>
      </c>
      <c r="V1068" s="120" t="s">
        <v>9</v>
      </c>
      <c r="W1068" s="120" t="s">
        <v>9</v>
      </c>
      <c r="X1068" s="120" t="s">
        <v>9</v>
      </c>
      <c r="Y1068" s="120" t="s">
        <v>9</v>
      </c>
      <c r="Z1068" s="120" t="s">
        <v>9</v>
      </c>
      <c r="AA1068" s="120" t="s">
        <v>9</v>
      </c>
      <c r="AB1068" s="120" t="s">
        <v>9</v>
      </c>
      <c r="AC1068" s="120" t="s">
        <v>1298</v>
      </c>
      <c r="AD1068" s="120">
        <v>2002</v>
      </c>
      <c r="AE1068" s="120" t="s">
        <v>1903</v>
      </c>
      <c r="AF1068" s="120" t="s">
        <v>80</v>
      </c>
      <c r="AG1068" s="120" t="s">
        <v>1491</v>
      </c>
      <c r="AH1068" s="120" t="s">
        <v>45</v>
      </c>
      <c r="AI1068" s="165" t="str">
        <f t="shared" si="25"/>
        <v>Scirè, S., 2002</v>
      </c>
      <c r="AJ1068" s="120" t="s">
        <v>1494</v>
      </c>
      <c r="AK1068" s="120" t="s">
        <v>838</v>
      </c>
    </row>
    <row r="1069" spans="1:37" s="8" customFormat="1" ht="41.4" x14ac:dyDescent="0.3">
      <c r="A1069" s="120" t="s">
        <v>6</v>
      </c>
      <c r="B1069" s="120" t="s">
        <v>9</v>
      </c>
      <c r="C1069" s="120">
        <v>0.87</v>
      </c>
      <c r="D1069" s="120">
        <v>28</v>
      </c>
      <c r="E1069" s="120" t="s">
        <v>86</v>
      </c>
      <c r="F1069" s="120" t="s">
        <v>1493</v>
      </c>
      <c r="G1069" s="120" t="s">
        <v>9</v>
      </c>
      <c r="H1069" s="120" t="s">
        <v>9</v>
      </c>
      <c r="I1069" s="120" t="s">
        <v>9</v>
      </c>
      <c r="J1069" s="120" t="s">
        <v>303</v>
      </c>
      <c r="K1069" s="120" t="s">
        <v>51</v>
      </c>
      <c r="L1069" s="120" t="s">
        <v>9</v>
      </c>
      <c r="M1069" s="120" t="s">
        <v>199</v>
      </c>
      <c r="N1069" s="168">
        <v>6</v>
      </c>
      <c r="O1069" s="120" t="s">
        <v>9</v>
      </c>
      <c r="P1069" s="120" t="s">
        <v>9</v>
      </c>
      <c r="Q1069" s="120" t="s">
        <v>1422</v>
      </c>
      <c r="R1069" s="120">
        <v>1</v>
      </c>
      <c r="S1069" s="120">
        <v>673</v>
      </c>
      <c r="T1069" s="120" t="s">
        <v>17</v>
      </c>
      <c r="U1069" s="169">
        <v>25</v>
      </c>
      <c r="V1069" s="120" t="s">
        <v>9</v>
      </c>
      <c r="W1069" s="120" t="s">
        <v>9</v>
      </c>
      <c r="X1069" s="120" t="s">
        <v>9</v>
      </c>
      <c r="Y1069" s="120" t="s">
        <v>9</v>
      </c>
      <c r="Z1069" s="120" t="s">
        <v>9</v>
      </c>
      <c r="AA1069" s="120" t="s">
        <v>9</v>
      </c>
      <c r="AB1069" s="120" t="s">
        <v>9</v>
      </c>
      <c r="AC1069" s="120" t="s">
        <v>1298</v>
      </c>
      <c r="AD1069" s="120">
        <v>2002</v>
      </c>
      <c r="AE1069" s="120" t="s">
        <v>1903</v>
      </c>
      <c r="AF1069" s="120" t="s">
        <v>80</v>
      </c>
      <c r="AG1069" s="120" t="s">
        <v>1491</v>
      </c>
      <c r="AH1069" s="120" t="s">
        <v>45</v>
      </c>
      <c r="AI1069" s="165" t="str">
        <f t="shared" si="25"/>
        <v>Scirè, S., 2002</v>
      </c>
      <c r="AJ1069" s="120" t="s">
        <v>1494</v>
      </c>
      <c r="AK1069" s="120" t="s">
        <v>838</v>
      </c>
    </row>
    <row r="1070" spans="1:37" s="8" customFormat="1" ht="41.4" x14ac:dyDescent="0.3">
      <c r="A1070" s="120" t="s">
        <v>6</v>
      </c>
      <c r="B1070" s="120" t="s">
        <v>9</v>
      </c>
      <c r="C1070" s="120">
        <v>0.88</v>
      </c>
      <c r="D1070" s="120">
        <v>11</v>
      </c>
      <c r="E1070" s="120" t="s">
        <v>1492</v>
      </c>
      <c r="F1070" s="120" t="s">
        <v>1493</v>
      </c>
      <c r="G1070" s="120" t="s">
        <v>9</v>
      </c>
      <c r="H1070" s="120" t="s">
        <v>9</v>
      </c>
      <c r="I1070" s="120" t="s">
        <v>9</v>
      </c>
      <c r="J1070" s="120" t="s">
        <v>10</v>
      </c>
      <c r="K1070" s="120" t="s">
        <v>1449</v>
      </c>
      <c r="L1070" s="120" t="s">
        <v>9</v>
      </c>
      <c r="M1070" s="120" t="s">
        <v>199</v>
      </c>
      <c r="N1070" s="168">
        <v>9</v>
      </c>
      <c r="O1070" s="120" t="s">
        <v>9</v>
      </c>
      <c r="P1070" s="120" t="s">
        <v>9</v>
      </c>
      <c r="Q1070" s="120" t="s">
        <v>1422</v>
      </c>
      <c r="R1070" s="120">
        <v>1</v>
      </c>
      <c r="S1070" s="120">
        <v>673</v>
      </c>
      <c r="T1070" s="120" t="s">
        <v>17</v>
      </c>
      <c r="U1070" s="169">
        <v>7</v>
      </c>
      <c r="V1070" s="120" t="s">
        <v>9</v>
      </c>
      <c r="W1070" s="120" t="s">
        <v>9</v>
      </c>
      <c r="X1070" s="120" t="s">
        <v>9</v>
      </c>
      <c r="Y1070" s="120" t="s">
        <v>9</v>
      </c>
      <c r="Z1070" s="120" t="s">
        <v>9</v>
      </c>
      <c r="AA1070" s="120" t="s">
        <v>9</v>
      </c>
      <c r="AB1070" s="120" t="s">
        <v>9</v>
      </c>
      <c r="AC1070" s="120" t="s">
        <v>1298</v>
      </c>
      <c r="AD1070" s="120">
        <v>2002</v>
      </c>
      <c r="AE1070" s="120" t="s">
        <v>1903</v>
      </c>
      <c r="AF1070" s="120" t="s">
        <v>80</v>
      </c>
      <c r="AG1070" s="120" t="s">
        <v>1491</v>
      </c>
      <c r="AH1070" s="120" t="s">
        <v>45</v>
      </c>
      <c r="AI1070" s="165" t="str">
        <f t="shared" si="25"/>
        <v>Scirè, S., 2002</v>
      </c>
      <c r="AJ1070" s="120" t="s">
        <v>1494</v>
      </c>
      <c r="AK1070" s="120" t="s">
        <v>1708</v>
      </c>
    </row>
    <row r="1071" spans="1:37" s="8" customFormat="1" ht="41.4" x14ac:dyDescent="0.3">
      <c r="A1071" s="120" t="s">
        <v>6</v>
      </c>
      <c r="B1071" s="120" t="s">
        <v>9</v>
      </c>
      <c r="C1071" s="120">
        <v>0.85</v>
      </c>
      <c r="D1071" s="120">
        <v>11</v>
      </c>
      <c r="E1071" s="120" t="s">
        <v>1492</v>
      </c>
      <c r="F1071" s="120" t="s">
        <v>1493</v>
      </c>
      <c r="G1071" s="120" t="s">
        <v>9</v>
      </c>
      <c r="H1071" s="120" t="s">
        <v>9</v>
      </c>
      <c r="I1071" s="120" t="s">
        <v>9</v>
      </c>
      <c r="J1071" s="120" t="s">
        <v>303</v>
      </c>
      <c r="K1071" s="120" t="s">
        <v>51</v>
      </c>
      <c r="L1071" s="120" t="s">
        <v>9</v>
      </c>
      <c r="M1071" s="120" t="s">
        <v>199</v>
      </c>
      <c r="N1071" s="168">
        <v>9</v>
      </c>
      <c r="O1071" s="120" t="s">
        <v>9</v>
      </c>
      <c r="P1071" s="120" t="s">
        <v>9</v>
      </c>
      <c r="Q1071" s="120" t="s">
        <v>1422</v>
      </c>
      <c r="R1071" s="120">
        <v>1</v>
      </c>
      <c r="S1071" s="120">
        <v>673</v>
      </c>
      <c r="T1071" s="120" t="s">
        <v>17</v>
      </c>
      <c r="U1071" s="169">
        <v>16</v>
      </c>
      <c r="V1071" s="120" t="s">
        <v>9</v>
      </c>
      <c r="W1071" s="120" t="s">
        <v>9</v>
      </c>
      <c r="X1071" s="120" t="s">
        <v>9</v>
      </c>
      <c r="Y1071" s="120" t="s">
        <v>9</v>
      </c>
      <c r="Z1071" s="120" t="s">
        <v>9</v>
      </c>
      <c r="AA1071" s="120" t="s">
        <v>9</v>
      </c>
      <c r="AB1071" s="120" t="s">
        <v>9</v>
      </c>
      <c r="AC1071" s="120" t="s">
        <v>1298</v>
      </c>
      <c r="AD1071" s="120">
        <v>2002</v>
      </c>
      <c r="AE1071" s="120" t="s">
        <v>1903</v>
      </c>
      <c r="AF1071" s="120" t="s">
        <v>80</v>
      </c>
      <c r="AG1071" s="120" t="s">
        <v>1491</v>
      </c>
      <c r="AH1071" s="120" t="s">
        <v>45</v>
      </c>
      <c r="AI1071" s="165" t="str">
        <f t="shared" si="25"/>
        <v>Scirè, S., 2002</v>
      </c>
      <c r="AJ1071" s="120" t="s">
        <v>1494</v>
      </c>
      <c r="AK1071" s="120" t="s">
        <v>1708</v>
      </c>
    </row>
    <row r="1072" spans="1:37" s="8" customFormat="1" x14ac:dyDescent="0.3">
      <c r="A1072" s="120" t="s">
        <v>6</v>
      </c>
      <c r="B1072" s="120">
        <v>3</v>
      </c>
      <c r="C1072" s="120" t="s">
        <v>9</v>
      </c>
      <c r="D1072" s="120">
        <v>160</v>
      </c>
      <c r="E1072" s="120" t="s">
        <v>22</v>
      </c>
      <c r="F1072" s="120" t="s">
        <v>1497</v>
      </c>
      <c r="G1072" s="120" t="s">
        <v>8</v>
      </c>
      <c r="H1072" s="120">
        <v>773</v>
      </c>
      <c r="I1072" s="120">
        <v>4</v>
      </c>
      <c r="J1072" s="120" t="s">
        <v>10</v>
      </c>
      <c r="K1072" s="120" t="s">
        <v>9</v>
      </c>
      <c r="L1072" s="120" t="s">
        <v>9</v>
      </c>
      <c r="M1072" s="120" t="s">
        <v>199</v>
      </c>
      <c r="N1072" s="168">
        <v>8.5</v>
      </c>
      <c r="O1072" s="120">
        <v>4</v>
      </c>
      <c r="P1072" s="120">
        <v>773</v>
      </c>
      <c r="Q1072" s="120" t="s">
        <v>1422</v>
      </c>
      <c r="R1072" s="120">
        <v>1</v>
      </c>
      <c r="S1072" s="120">
        <v>773</v>
      </c>
      <c r="T1072" s="120" t="s">
        <v>95</v>
      </c>
      <c r="U1072" s="169">
        <v>31.1</v>
      </c>
      <c r="V1072" s="120" t="s">
        <v>9</v>
      </c>
      <c r="W1072" s="120" t="s">
        <v>9</v>
      </c>
      <c r="X1072" s="120" t="s">
        <v>9</v>
      </c>
      <c r="Y1072" s="120" t="s">
        <v>9</v>
      </c>
      <c r="Z1072" s="120" t="s">
        <v>9</v>
      </c>
      <c r="AA1072" s="120" t="s">
        <v>9</v>
      </c>
      <c r="AB1072" s="120" t="s">
        <v>9</v>
      </c>
      <c r="AC1072" s="120" t="s">
        <v>1396</v>
      </c>
      <c r="AD1072" s="120">
        <v>2002</v>
      </c>
      <c r="AE1072" s="120" t="s">
        <v>1877</v>
      </c>
      <c r="AF1072" s="120" t="s">
        <v>11</v>
      </c>
      <c r="AG1072" s="120" t="s">
        <v>1495</v>
      </c>
      <c r="AH1072" s="120" t="s">
        <v>32</v>
      </c>
      <c r="AI1072" s="165" t="str">
        <f t="shared" si="25"/>
        <v>Yang, C., 2002</v>
      </c>
      <c r="AJ1072" s="142"/>
      <c r="AK1072" s="120" t="s">
        <v>827</v>
      </c>
    </row>
    <row r="1073" spans="1:37" s="8" customFormat="1" x14ac:dyDescent="0.3">
      <c r="A1073" s="120" t="s">
        <v>6</v>
      </c>
      <c r="B1073" s="120">
        <v>3</v>
      </c>
      <c r="C1073" s="120" t="s">
        <v>9</v>
      </c>
      <c r="D1073" s="120" t="s">
        <v>9</v>
      </c>
      <c r="E1073" s="120" t="s">
        <v>1915</v>
      </c>
      <c r="F1073" s="120" t="s">
        <v>1498</v>
      </c>
      <c r="G1073" s="120" t="s">
        <v>1507</v>
      </c>
      <c r="H1073" s="120">
        <v>773</v>
      </c>
      <c r="I1073" s="120">
        <v>4</v>
      </c>
      <c r="J1073" s="120" t="s">
        <v>10</v>
      </c>
      <c r="K1073" s="120" t="s">
        <v>9</v>
      </c>
      <c r="L1073" s="120" t="s">
        <v>9</v>
      </c>
      <c r="M1073" s="120" t="s">
        <v>199</v>
      </c>
      <c r="N1073" s="120" t="s">
        <v>9</v>
      </c>
      <c r="O1073" s="120">
        <v>4</v>
      </c>
      <c r="P1073" s="120">
        <v>773</v>
      </c>
      <c r="Q1073" s="120" t="s">
        <v>1422</v>
      </c>
      <c r="R1073" s="120">
        <v>1</v>
      </c>
      <c r="S1073" s="120">
        <v>773</v>
      </c>
      <c r="T1073" s="120" t="s">
        <v>95</v>
      </c>
      <c r="U1073" s="169">
        <v>28.3</v>
      </c>
      <c r="V1073" s="120" t="s">
        <v>9</v>
      </c>
      <c r="W1073" s="120" t="s">
        <v>9</v>
      </c>
      <c r="X1073" s="120" t="s">
        <v>9</v>
      </c>
      <c r="Y1073" s="120" t="s">
        <v>9</v>
      </c>
      <c r="Z1073" s="120" t="s">
        <v>9</v>
      </c>
      <c r="AA1073" s="120" t="s">
        <v>9</v>
      </c>
      <c r="AB1073" s="120" t="s">
        <v>9</v>
      </c>
      <c r="AC1073" s="120" t="s">
        <v>1396</v>
      </c>
      <c r="AD1073" s="120">
        <v>2002</v>
      </c>
      <c r="AE1073" s="120" t="s">
        <v>1877</v>
      </c>
      <c r="AF1073" s="120" t="s">
        <v>11</v>
      </c>
      <c r="AG1073" s="120" t="s">
        <v>1495</v>
      </c>
      <c r="AH1073" s="120" t="s">
        <v>32</v>
      </c>
      <c r="AI1073" s="165" t="str">
        <f t="shared" si="25"/>
        <v>Yang, C., 2002</v>
      </c>
      <c r="AJ1073" s="142"/>
      <c r="AK1073" s="120"/>
    </row>
    <row r="1074" spans="1:37" s="8" customFormat="1" x14ac:dyDescent="0.3">
      <c r="A1074" s="120" t="s">
        <v>6</v>
      </c>
      <c r="B1074" s="120">
        <v>3</v>
      </c>
      <c r="C1074" s="120" t="s">
        <v>9</v>
      </c>
      <c r="D1074" s="120" t="s">
        <v>9</v>
      </c>
      <c r="E1074" s="120" t="s">
        <v>1915</v>
      </c>
      <c r="F1074" s="120" t="s">
        <v>1499</v>
      </c>
      <c r="G1074" s="120" t="s">
        <v>1507</v>
      </c>
      <c r="H1074" s="120">
        <v>773</v>
      </c>
      <c r="I1074" s="120">
        <v>4</v>
      </c>
      <c r="J1074" s="120" t="s">
        <v>10</v>
      </c>
      <c r="K1074" s="120" t="s">
        <v>9</v>
      </c>
      <c r="L1074" s="120" t="s">
        <v>9</v>
      </c>
      <c r="M1074" s="120" t="s">
        <v>199</v>
      </c>
      <c r="N1074" s="120" t="s">
        <v>9</v>
      </c>
      <c r="O1074" s="120">
        <v>4</v>
      </c>
      <c r="P1074" s="120">
        <v>773</v>
      </c>
      <c r="Q1074" s="120" t="s">
        <v>1422</v>
      </c>
      <c r="R1074" s="120">
        <v>1</v>
      </c>
      <c r="S1074" s="120">
        <v>773</v>
      </c>
      <c r="T1074" s="120" t="s">
        <v>95</v>
      </c>
      <c r="U1074" s="169">
        <v>21.7</v>
      </c>
      <c r="V1074" s="120" t="s">
        <v>9</v>
      </c>
      <c r="W1074" s="120" t="s">
        <v>9</v>
      </c>
      <c r="X1074" s="120" t="s">
        <v>9</v>
      </c>
      <c r="Y1074" s="120" t="s">
        <v>9</v>
      </c>
      <c r="Z1074" s="120" t="s">
        <v>9</v>
      </c>
      <c r="AA1074" s="120" t="s">
        <v>9</v>
      </c>
      <c r="AB1074" s="120" t="s">
        <v>9</v>
      </c>
      <c r="AC1074" s="120" t="s">
        <v>1396</v>
      </c>
      <c r="AD1074" s="120">
        <v>2002</v>
      </c>
      <c r="AE1074" s="120" t="s">
        <v>1877</v>
      </c>
      <c r="AF1074" s="120" t="s">
        <v>11</v>
      </c>
      <c r="AG1074" s="120" t="s">
        <v>1495</v>
      </c>
      <c r="AH1074" s="120" t="s">
        <v>32</v>
      </c>
      <c r="AI1074" s="165" t="str">
        <f t="shared" si="25"/>
        <v>Yang, C., 2002</v>
      </c>
      <c r="AJ1074" s="142"/>
      <c r="AK1074" s="120"/>
    </row>
    <row r="1075" spans="1:37" s="8" customFormat="1" x14ac:dyDescent="0.3">
      <c r="A1075" s="120" t="s">
        <v>6</v>
      </c>
      <c r="B1075" s="120">
        <v>3</v>
      </c>
      <c r="C1075" s="120" t="s">
        <v>9</v>
      </c>
      <c r="D1075" s="120" t="s">
        <v>9</v>
      </c>
      <c r="E1075" s="120" t="s">
        <v>1915</v>
      </c>
      <c r="F1075" s="120" t="s">
        <v>1500</v>
      </c>
      <c r="G1075" s="120" t="s">
        <v>1507</v>
      </c>
      <c r="H1075" s="120">
        <v>773</v>
      </c>
      <c r="I1075" s="120">
        <v>4</v>
      </c>
      <c r="J1075" s="120" t="s">
        <v>10</v>
      </c>
      <c r="K1075" s="120" t="s">
        <v>9</v>
      </c>
      <c r="L1075" s="120" t="s">
        <v>9</v>
      </c>
      <c r="M1075" s="120" t="s">
        <v>199</v>
      </c>
      <c r="N1075" s="120" t="s">
        <v>9</v>
      </c>
      <c r="O1075" s="120">
        <v>4</v>
      </c>
      <c r="P1075" s="120">
        <v>773</v>
      </c>
      <c r="Q1075" s="120" t="s">
        <v>1422</v>
      </c>
      <c r="R1075" s="120">
        <v>1</v>
      </c>
      <c r="S1075" s="120">
        <v>773</v>
      </c>
      <c r="T1075" s="120" t="s">
        <v>95</v>
      </c>
      <c r="U1075" s="169">
        <v>17.100000000000001</v>
      </c>
      <c r="V1075" s="120" t="s">
        <v>9</v>
      </c>
      <c r="W1075" s="120" t="s">
        <v>9</v>
      </c>
      <c r="X1075" s="120" t="s">
        <v>9</v>
      </c>
      <c r="Y1075" s="120" t="s">
        <v>9</v>
      </c>
      <c r="Z1075" s="120" t="s">
        <v>9</v>
      </c>
      <c r="AA1075" s="120" t="s">
        <v>9</v>
      </c>
      <c r="AB1075" s="120" t="s">
        <v>9</v>
      </c>
      <c r="AC1075" s="120" t="s">
        <v>1396</v>
      </c>
      <c r="AD1075" s="120">
        <v>2002</v>
      </c>
      <c r="AE1075" s="120" t="s">
        <v>1877</v>
      </c>
      <c r="AF1075" s="120" t="s">
        <v>11</v>
      </c>
      <c r="AG1075" s="120" t="s">
        <v>1495</v>
      </c>
      <c r="AH1075" s="120" t="s">
        <v>32</v>
      </c>
      <c r="AI1075" s="165" t="str">
        <f t="shared" si="25"/>
        <v>Yang, C., 2002</v>
      </c>
      <c r="AJ1075" s="142"/>
      <c r="AK1075" s="120"/>
    </row>
    <row r="1076" spans="1:37" s="8" customFormat="1" x14ac:dyDescent="0.3">
      <c r="A1076" s="120" t="s">
        <v>6</v>
      </c>
      <c r="B1076" s="120">
        <v>3</v>
      </c>
      <c r="C1076" s="120" t="s">
        <v>9</v>
      </c>
      <c r="D1076" s="120" t="s">
        <v>9</v>
      </c>
      <c r="E1076" s="120" t="s">
        <v>1915</v>
      </c>
      <c r="F1076" s="120" t="s">
        <v>1501</v>
      </c>
      <c r="G1076" s="120" t="s">
        <v>1507</v>
      </c>
      <c r="H1076" s="120">
        <v>773</v>
      </c>
      <c r="I1076" s="120">
        <v>4</v>
      </c>
      <c r="J1076" s="120" t="s">
        <v>10</v>
      </c>
      <c r="K1076" s="120" t="s">
        <v>9</v>
      </c>
      <c r="L1076" s="120" t="s">
        <v>9</v>
      </c>
      <c r="M1076" s="120" t="s">
        <v>199</v>
      </c>
      <c r="N1076" s="120" t="s">
        <v>9</v>
      </c>
      <c r="O1076" s="120">
        <v>4</v>
      </c>
      <c r="P1076" s="120">
        <v>773</v>
      </c>
      <c r="Q1076" s="120" t="s">
        <v>1422</v>
      </c>
      <c r="R1076" s="120">
        <v>1</v>
      </c>
      <c r="S1076" s="120">
        <v>773</v>
      </c>
      <c r="T1076" s="120" t="s">
        <v>95</v>
      </c>
      <c r="U1076" s="169">
        <v>13.2</v>
      </c>
      <c r="V1076" s="120" t="s">
        <v>9</v>
      </c>
      <c r="W1076" s="120" t="s">
        <v>9</v>
      </c>
      <c r="X1076" s="120" t="s">
        <v>9</v>
      </c>
      <c r="Y1076" s="120" t="s">
        <v>9</v>
      </c>
      <c r="Z1076" s="120" t="s">
        <v>9</v>
      </c>
      <c r="AA1076" s="120" t="s">
        <v>9</v>
      </c>
      <c r="AB1076" s="120" t="s">
        <v>9</v>
      </c>
      <c r="AC1076" s="120" t="s">
        <v>1396</v>
      </c>
      <c r="AD1076" s="120">
        <v>2002</v>
      </c>
      <c r="AE1076" s="120" t="s">
        <v>1877</v>
      </c>
      <c r="AF1076" s="120" t="s">
        <v>11</v>
      </c>
      <c r="AG1076" s="120" t="s">
        <v>1495</v>
      </c>
      <c r="AH1076" s="120" t="s">
        <v>32</v>
      </c>
      <c r="AI1076" s="165" t="str">
        <f t="shared" si="25"/>
        <v>Yang, C., 2002</v>
      </c>
      <c r="AJ1076" s="142"/>
      <c r="AK1076" s="120"/>
    </row>
    <row r="1077" spans="1:37" s="8" customFormat="1" x14ac:dyDescent="0.3">
      <c r="A1077" s="120" t="s">
        <v>6</v>
      </c>
      <c r="B1077" s="120">
        <v>3</v>
      </c>
      <c r="C1077" s="120" t="s">
        <v>9</v>
      </c>
      <c r="D1077" s="120" t="s">
        <v>9</v>
      </c>
      <c r="E1077" s="120" t="s">
        <v>1681</v>
      </c>
      <c r="F1077" s="120" t="s">
        <v>1506</v>
      </c>
      <c r="G1077" s="120" t="s">
        <v>1507</v>
      </c>
      <c r="H1077" s="120">
        <v>773</v>
      </c>
      <c r="I1077" s="120">
        <v>4</v>
      </c>
      <c r="J1077" s="120" t="s">
        <v>10</v>
      </c>
      <c r="K1077" s="120" t="s">
        <v>9</v>
      </c>
      <c r="L1077" s="120" t="s">
        <v>9</v>
      </c>
      <c r="M1077" s="120" t="s">
        <v>199</v>
      </c>
      <c r="N1077" s="120" t="s">
        <v>9</v>
      </c>
      <c r="O1077" s="120">
        <v>4</v>
      </c>
      <c r="P1077" s="120">
        <v>773</v>
      </c>
      <c r="Q1077" s="120" t="s">
        <v>1422</v>
      </c>
      <c r="R1077" s="120">
        <v>1</v>
      </c>
      <c r="S1077" s="120">
        <v>773</v>
      </c>
      <c r="T1077" s="120" t="s">
        <v>95</v>
      </c>
      <c r="U1077" s="169">
        <v>37.700000000000003</v>
      </c>
      <c r="V1077" s="120" t="s">
        <v>9</v>
      </c>
      <c r="W1077" s="120" t="s">
        <v>9</v>
      </c>
      <c r="X1077" s="120" t="s">
        <v>9</v>
      </c>
      <c r="Y1077" s="120" t="s">
        <v>9</v>
      </c>
      <c r="Z1077" s="120" t="s">
        <v>9</v>
      </c>
      <c r="AA1077" s="120" t="s">
        <v>9</v>
      </c>
      <c r="AB1077" s="120" t="s">
        <v>9</v>
      </c>
      <c r="AC1077" s="120" t="s">
        <v>1396</v>
      </c>
      <c r="AD1077" s="120">
        <v>2002</v>
      </c>
      <c r="AE1077" s="120" t="s">
        <v>1877</v>
      </c>
      <c r="AF1077" s="120" t="s">
        <v>11</v>
      </c>
      <c r="AG1077" s="120" t="s">
        <v>1495</v>
      </c>
      <c r="AH1077" s="120" t="s">
        <v>32</v>
      </c>
      <c r="AI1077" s="165" t="str">
        <f t="shared" si="25"/>
        <v>Yang, C., 2002</v>
      </c>
      <c r="AJ1077" s="142"/>
      <c r="AK1077" s="120"/>
    </row>
    <row r="1078" spans="1:37" s="8" customFormat="1" x14ac:dyDescent="0.3">
      <c r="A1078" s="120" t="s">
        <v>6</v>
      </c>
      <c r="B1078" s="120">
        <v>3</v>
      </c>
      <c r="C1078" s="120" t="s">
        <v>9</v>
      </c>
      <c r="D1078" s="120" t="s">
        <v>9</v>
      </c>
      <c r="E1078" s="120" t="s">
        <v>1496</v>
      </c>
      <c r="F1078" s="120" t="s">
        <v>1502</v>
      </c>
      <c r="G1078" s="120" t="s">
        <v>1508</v>
      </c>
      <c r="H1078" s="120">
        <v>773</v>
      </c>
      <c r="I1078" s="120">
        <v>4</v>
      </c>
      <c r="J1078" s="120" t="s">
        <v>10</v>
      </c>
      <c r="K1078" s="120" t="s">
        <v>9</v>
      </c>
      <c r="L1078" s="120" t="s">
        <v>9</v>
      </c>
      <c r="M1078" s="120" t="s">
        <v>199</v>
      </c>
      <c r="N1078" s="120" t="s">
        <v>9</v>
      </c>
      <c r="O1078" s="120">
        <v>4</v>
      </c>
      <c r="P1078" s="120">
        <v>773</v>
      </c>
      <c r="Q1078" s="120" t="s">
        <v>1422</v>
      </c>
      <c r="R1078" s="120">
        <v>1</v>
      </c>
      <c r="S1078" s="120">
        <v>773</v>
      </c>
      <c r="T1078" s="120" t="s">
        <v>95</v>
      </c>
      <c r="U1078" s="169">
        <v>39</v>
      </c>
      <c r="V1078" s="120" t="s">
        <v>9</v>
      </c>
      <c r="W1078" s="120" t="s">
        <v>9</v>
      </c>
      <c r="X1078" s="120" t="s">
        <v>9</v>
      </c>
      <c r="Y1078" s="120" t="s">
        <v>9</v>
      </c>
      <c r="Z1078" s="120" t="s">
        <v>9</v>
      </c>
      <c r="AA1078" s="120" t="s">
        <v>9</v>
      </c>
      <c r="AB1078" s="120" t="s">
        <v>9</v>
      </c>
      <c r="AC1078" s="120" t="s">
        <v>1396</v>
      </c>
      <c r="AD1078" s="120">
        <v>2002</v>
      </c>
      <c r="AE1078" s="120" t="s">
        <v>1877</v>
      </c>
      <c r="AF1078" s="120" t="s">
        <v>11</v>
      </c>
      <c r="AG1078" s="120" t="s">
        <v>1495</v>
      </c>
      <c r="AH1078" s="120" t="s">
        <v>32</v>
      </c>
      <c r="AI1078" s="165" t="str">
        <f t="shared" si="25"/>
        <v>Yang, C., 2002</v>
      </c>
      <c r="AJ1078" s="142"/>
      <c r="AK1078" s="120"/>
    </row>
    <row r="1079" spans="1:37" s="8" customFormat="1" x14ac:dyDescent="0.3">
      <c r="A1079" s="120" t="s">
        <v>6</v>
      </c>
      <c r="B1079" s="120">
        <v>3</v>
      </c>
      <c r="C1079" s="120" t="s">
        <v>9</v>
      </c>
      <c r="D1079" s="120" t="s">
        <v>9</v>
      </c>
      <c r="E1079" s="120" t="s">
        <v>1496</v>
      </c>
      <c r="F1079" s="120" t="s">
        <v>1503</v>
      </c>
      <c r="G1079" s="120" t="s">
        <v>1508</v>
      </c>
      <c r="H1079" s="120">
        <v>773</v>
      </c>
      <c r="I1079" s="120">
        <v>4</v>
      </c>
      <c r="J1079" s="120" t="s">
        <v>10</v>
      </c>
      <c r="K1079" s="120" t="s">
        <v>9</v>
      </c>
      <c r="L1079" s="120" t="s">
        <v>9</v>
      </c>
      <c r="M1079" s="120" t="s">
        <v>199</v>
      </c>
      <c r="N1079" s="120" t="s">
        <v>9</v>
      </c>
      <c r="O1079" s="120">
        <v>4</v>
      </c>
      <c r="P1079" s="120">
        <v>773</v>
      </c>
      <c r="Q1079" s="120" t="s">
        <v>1422</v>
      </c>
      <c r="R1079" s="120">
        <v>1</v>
      </c>
      <c r="S1079" s="120">
        <v>773</v>
      </c>
      <c r="T1079" s="120" t="s">
        <v>95</v>
      </c>
      <c r="U1079" s="169">
        <v>46.1</v>
      </c>
      <c r="V1079" s="120" t="s">
        <v>9</v>
      </c>
      <c r="W1079" s="120" t="s">
        <v>9</v>
      </c>
      <c r="X1079" s="120" t="s">
        <v>9</v>
      </c>
      <c r="Y1079" s="120" t="s">
        <v>9</v>
      </c>
      <c r="Z1079" s="120" t="s">
        <v>9</v>
      </c>
      <c r="AA1079" s="120" t="s">
        <v>9</v>
      </c>
      <c r="AB1079" s="120" t="s">
        <v>9</v>
      </c>
      <c r="AC1079" s="120" t="s">
        <v>1396</v>
      </c>
      <c r="AD1079" s="120">
        <v>2002</v>
      </c>
      <c r="AE1079" s="120" t="s">
        <v>1877</v>
      </c>
      <c r="AF1079" s="120" t="s">
        <v>11</v>
      </c>
      <c r="AG1079" s="120" t="s">
        <v>1495</v>
      </c>
      <c r="AH1079" s="120" t="s">
        <v>32</v>
      </c>
      <c r="AI1079" s="165" t="str">
        <f t="shared" si="25"/>
        <v>Yang, C., 2002</v>
      </c>
      <c r="AJ1079" s="142"/>
      <c r="AK1079" s="120"/>
    </row>
    <row r="1080" spans="1:37" s="8" customFormat="1" x14ac:dyDescent="0.3">
      <c r="A1080" s="120" t="s">
        <v>6</v>
      </c>
      <c r="B1080" s="120">
        <v>3</v>
      </c>
      <c r="C1080" s="120" t="s">
        <v>9</v>
      </c>
      <c r="D1080" s="120" t="s">
        <v>9</v>
      </c>
      <c r="E1080" s="120" t="s">
        <v>1496</v>
      </c>
      <c r="F1080" s="120" t="s">
        <v>1504</v>
      </c>
      <c r="G1080" s="120" t="s">
        <v>1508</v>
      </c>
      <c r="H1080" s="120">
        <v>773</v>
      </c>
      <c r="I1080" s="120">
        <v>4</v>
      </c>
      <c r="J1080" s="120" t="s">
        <v>10</v>
      </c>
      <c r="K1080" s="120" t="s">
        <v>9</v>
      </c>
      <c r="L1080" s="120" t="s">
        <v>9</v>
      </c>
      <c r="M1080" s="120" t="s">
        <v>199</v>
      </c>
      <c r="N1080" s="120" t="s">
        <v>9</v>
      </c>
      <c r="O1080" s="120">
        <v>4</v>
      </c>
      <c r="P1080" s="120">
        <v>773</v>
      </c>
      <c r="Q1080" s="120" t="s">
        <v>1422</v>
      </c>
      <c r="R1080" s="120">
        <v>1</v>
      </c>
      <c r="S1080" s="120">
        <v>773</v>
      </c>
      <c r="T1080" s="120" t="s">
        <v>95</v>
      </c>
      <c r="U1080" s="169">
        <v>45.3</v>
      </c>
      <c r="V1080" s="120" t="s">
        <v>9</v>
      </c>
      <c r="W1080" s="120" t="s">
        <v>9</v>
      </c>
      <c r="X1080" s="120" t="s">
        <v>9</v>
      </c>
      <c r="Y1080" s="120" t="s">
        <v>9</v>
      </c>
      <c r="Z1080" s="120" t="s">
        <v>9</v>
      </c>
      <c r="AA1080" s="120" t="s">
        <v>9</v>
      </c>
      <c r="AB1080" s="120" t="s">
        <v>9</v>
      </c>
      <c r="AC1080" s="120" t="s">
        <v>1396</v>
      </c>
      <c r="AD1080" s="120">
        <v>2002</v>
      </c>
      <c r="AE1080" s="120" t="s">
        <v>1877</v>
      </c>
      <c r="AF1080" s="120" t="s">
        <v>11</v>
      </c>
      <c r="AG1080" s="120" t="s">
        <v>1495</v>
      </c>
      <c r="AH1080" s="120" t="s">
        <v>32</v>
      </c>
      <c r="AI1080" s="165" t="str">
        <f t="shared" si="25"/>
        <v>Yang, C., 2002</v>
      </c>
      <c r="AJ1080" s="142"/>
      <c r="AK1080" s="120"/>
    </row>
    <row r="1081" spans="1:37" s="8" customFormat="1" x14ac:dyDescent="0.3">
      <c r="A1081" s="120" t="s">
        <v>6</v>
      </c>
      <c r="B1081" s="120">
        <v>3</v>
      </c>
      <c r="C1081" s="120" t="s">
        <v>9</v>
      </c>
      <c r="D1081" s="120" t="s">
        <v>9</v>
      </c>
      <c r="E1081" s="120" t="s">
        <v>1496</v>
      </c>
      <c r="F1081" s="120" t="s">
        <v>1505</v>
      </c>
      <c r="G1081" s="120" t="s">
        <v>1508</v>
      </c>
      <c r="H1081" s="120">
        <v>773</v>
      </c>
      <c r="I1081" s="120">
        <v>4</v>
      </c>
      <c r="J1081" s="120" t="s">
        <v>10</v>
      </c>
      <c r="K1081" s="120" t="s">
        <v>9</v>
      </c>
      <c r="L1081" s="120" t="s">
        <v>9</v>
      </c>
      <c r="M1081" s="120" t="s">
        <v>199</v>
      </c>
      <c r="N1081" s="120" t="s">
        <v>9</v>
      </c>
      <c r="O1081" s="120">
        <v>4</v>
      </c>
      <c r="P1081" s="120">
        <v>773</v>
      </c>
      <c r="Q1081" s="120" t="s">
        <v>1422</v>
      </c>
      <c r="R1081" s="120">
        <v>1</v>
      </c>
      <c r="S1081" s="120">
        <v>773</v>
      </c>
      <c r="T1081" s="120" t="s">
        <v>95</v>
      </c>
      <c r="U1081" s="169">
        <v>43.9</v>
      </c>
      <c r="V1081" s="120" t="s">
        <v>9</v>
      </c>
      <c r="W1081" s="120" t="s">
        <v>9</v>
      </c>
      <c r="X1081" s="120" t="s">
        <v>9</v>
      </c>
      <c r="Y1081" s="120" t="s">
        <v>9</v>
      </c>
      <c r="Z1081" s="120" t="s">
        <v>9</v>
      </c>
      <c r="AA1081" s="120" t="s">
        <v>9</v>
      </c>
      <c r="AB1081" s="120" t="s">
        <v>9</v>
      </c>
      <c r="AC1081" s="120" t="s">
        <v>1396</v>
      </c>
      <c r="AD1081" s="120">
        <v>2002</v>
      </c>
      <c r="AE1081" s="120" t="s">
        <v>1877</v>
      </c>
      <c r="AF1081" s="120" t="s">
        <v>11</v>
      </c>
      <c r="AG1081" s="120" t="s">
        <v>1495</v>
      </c>
      <c r="AH1081" s="120" t="s">
        <v>32</v>
      </c>
      <c r="AI1081" s="165" t="str">
        <f t="shared" si="25"/>
        <v>Yang, C., 2002</v>
      </c>
      <c r="AJ1081" s="142"/>
      <c r="AK1081" s="120"/>
    </row>
    <row r="1082" spans="1:37" s="8" customFormat="1" ht="27.6" x14ac:dyDescent="0.3">
      <c r="A1082" s="120" t="s">
        <v>14</v>
      </c>
      <c r="B1082" s="120" t="s">
        <v>9</v>
      </c>
      <c r="C1082" s="120">
        <v>10.09</v>
      </c>
      <c r="D1082" s="120">
        <v>108</v>
      </c>
      <c r="E1082" s="120" t="s">
        <v>22</v>
      </c>
      <c r="F1082" s="120" t="s">
        <v>1324</v>
      </c>
      <c r="G1082" s="120" t="s">
        <v>9</v>
      </c>
      <c r="H1082" s="120" t="s">
        <v>9</v>
      </c>
      <c r="I1082" s="120" t="s">
        <v>9</v>
      </c>
      <c r="J1082" s="120" t="s">
        <v>10</v>
      </c>
      <c r="K1082" s="120" t="s">
        <v>16</v>
      </c>
      <c r="L1082" s="120" t="s">
        <v>9</v>
      </c>
      <c r="M1082" s="120" t="s">
        <v>199</v>
      </c>
      <c r="N1082" s="168">
        <v>8.9</v>
      </c>
      <c r="O1082" s="120">
        <v>4</v>
      </c>
      <c r="P1082" s="120">
        <v>773</v>
      </c>
      <c r="Q1082" s="120" t="s">
        <v>1422</v>
      </c>
      <c r="R1082" s="120">
        <v>1</v>
      </c>
      <c r="S1082" s="120">
        <v>573</v>
      </c>
      <c r="T1082" s="120" t="s">
        <v>95</v>
      </c>
      <c r="U1082" s="169">
        <v>14</v>
      </c>
      <c r="V1082" s="120" t="s">
        <v>9</v>
      </c>
      <c r="W1082" s="120">
        <v>79</v>
      </c>
      <c r="X1082" s="120" t="s">
        <v>9</v>
      </c>
      <c r="Y1082" s="120" t="s">
        <v>9</v>
      </c>
      <c r="Z1082" s="120" t="s">
        <v>9</v>
      </c>
      <c r="AA1082" s="120" t="s">
        <v>9</v>
      </c>
      <c r="AB1082" s="120" t="s">
        <v>9</v>
      </c>
      <c r="AC1082" s="120" t="s">
        <v>9</v>
      </c>
      <c r="AD1082" s="120">
        <v>2002</v>
      </c>
      <c r="AE1082" s="120" t="s">
        <v>1510</v>
      </c>
      <c r="AF1082" s="120" t="s">
        <v>2479</v>
      </c>
      <c r="AG1082" s="120" t="s">
        <v>1509</v>
      </c>
      <c r="AH1082" s="120" t="s">
        <v>76</v>
      </c>
      <c r="AI1082" s="165" t="str">
        <f t="shared" si="25"/>
        <v>Wang, C.-B., 2002</v>
      </c>
      <c r="AJ1082" s="142"/>
      <c r="AK1082" s="120" t="s">
        <v>1709</v>
      </c>
    </row>
    <row r="1083" spans="1:37" s="8" customFormat="1" ht="27.6" x14ac:dyDescent="0.3">
      <c r="A1083" s="120" t="s">
        <v>14</v>
      </c>
      <c r="B1083" s="120" t="s">
        <v>9</v>
      </c>
      <c r="C1083" s="120">
        <v>4.72</v>
      </c>
      <c r="D1083" s="120">
        <v>108</v>
      </c>
      <c r="E1083" s="120" t="s">
        <v>22</v>
      </c>
      <c r="F1083" s="120" t="s">
        <v>1324</v>
      </c>
      <c r="G1083" s="120" t="s">
        <v>9</v>
      </c>
      <c r="H1083" s="120" t="s">
        <v>9</v>
      </c>
      <c r="I1083" s="120" t="s">
        <v>9</v>
      </c>
      <c r="J1083" s="120" t="s">
        <v>10</v>
      </c>
      <c r="K1083" s="120" t="s">
        <v>16</v>
      </c>
      <c r="L1083" s="120" t="s">
        <v>9</v>
      </c>
      <c r="M1083" s="120" t="s">
        <v>199</v>
      </c>
      <c r="N1083" s="168">
        <v>8.9</v>
      </c>
      <c r="O1083" s="120">
        <v>4</v>
      </c>
      <c r="P1083" s="120">
        <v>773</v>
      </c>
      <c r="Q1083" s="120" t="s">
        <v>1422</v>
      </c>
      <c r="R1083" s="120">
        <v>1</v>
      </c>
      <c r="S1083" s="120">
        <v>573</v>
      </c>
      <c r="T1083" s="120" t="s">
        <v>95</v>
      </c>
      <c r="U1083" s="169">
        <v>21</v>
      </c>
      <c r="V1083" s="120" t="s">
        <v>9</v>
      </c>
      <c r="W1083" s="120">
        <v>52</v>
      </c>
      <c r="X1083" s="120" t="s">
        <v>9</v>
      </c>
      <c r="Y1083" s="120" t="s">
        <v>9</v>
      </c>
      <c r="Z1083" s="120" t="s">
        <v>9</v>
      </c>
      <c r="AA1083" s="120" t="s">
        <v>9</v>
      </c>
      <c r="AB1083" s="120" t="s">
        <v>9</v>
      </c>
      <c r="AC1083" s="120" t="s">
        <v>9</v>
      </c>
      <c r="AD1083" s="120">
        <v>2002</v>
      </c>
      <c r="AE1083" s="120" t="s">
        <v>1510</v>
      </c>
      <c r="AF1083" s="120" t="s">
        <v>2479</v>
      </c>
      <c r="AG1083" s="120" t="s">
        <v>1509</v>
      </c>
      <c r="AH1083" s="120" t="s">
        <v>76</v>
      </c>
      <c r="AI1083" s="165" t="str">
        <f t="shared" si="25"/>
        <v>Wang, C.-B., 2002</v>
      </c>
      <c r="AJ1083" s="142"/>
      <c r="AK1083" s="120" t="s">
        <v>1709</v>
      </c>
    </row>
    <row r="1084" spans="1:37" s="8" customFormat="1" ht="27.6" x14ac:dyDescent="0.3">
      <c r="A1084" s="120" t="s">
        <v>14</v>
      </c>
      <c r="B1084" s="120" t="s">
        <v>9</v>
      </c>
      <c r="C1084" s="120">
        <v>0.98</v>
      </c>
      <c r="D1084" s="120">
        <v>108</v>
      </c>
      <c r="E1084" s="120" t="s">
        <v>22</v>
      </c>
      <c r="F1084" s="120" t="s">
        <v>1324</v>
      </c>
      <c r="G1084" s="120" t="s">
        <v>9</v>
      </c>
      <c r="H1084" s="120" t="s">
        <v>9</v>
      </c>
      <c r="I1084" s="120" t="s">
        <v>9</v>
      </c>
      <c r="J1084" s="120" t="s">
        <v>10</v>
      </c>
      <c r="K1084" s="120" t="s">
        <v>16</v>
      </c>
      <c r="L1084" s="120" t="s">
        <v>9</v>
      </c>
      <c r="M1084" s="120" t="s">
        <v>199</v>
      </c>
      <c r="N1084" s="168">
        <v>8.9</v>
      </c>
      <c r="O1084" s="120">
        <v>4</v>
      </c>
      <c r="P1084" s="120">
        <v>773</v>
      </c>
      <c r="Q1084" s="120" t="s">
        <v>1422</v>
      </c>
      <c r="R1084" s="120">
        <v>1</v>
      </c>
      <c r="S1084" s="120">
        <v>573</v>
      </c>
      <c r="T1084" s="120" t="s">
        <v>95</v>
      </c>
      <c r="U1084" s="169">
        <v>38</v>
      </c>
      <c r="V1084" s="120" t="s">
        <v>9</v>
      </c>
      <c r="W1084" s="120">
        <v>29</v>
      </c>
      <c r="X1084" s="120" t="s">
        <v>9</v>
      </c>
      <c r="Y1084" s="120" t="s">
        <v>9</v>
      </c>
      <c r="Z1084" s="120" t="s">
        <v>9</v>
      </c>
      <c r="AA1084" s="120" t="s">
        <v>9</v>
      </c>
      <c r="AB1084" s="120" t="s">
        <v>9</v>
      </c>
      <c r="AC1084" s="120" t="s">
        <v>9</v>
      </c>
      <c r="AD1084" s="120">
        <v>2002</v>
      </c>
      <c r="AE1084" s="120" t="s">
        <v>1510</v>
      </c>
      <c r="AF1084" s="120" t="s">
        <v>2479</v>
      </c>
      <c r="AG1084" s="120" t="s">
        <v>1509</v>
      </c>
      <c r="AH1084" s="120" t="s">
        <v>76</v>
      </c>
      <c r="AI1084" s="165" t="str">
        <f t="shared" si="25"/>
        <v>Wang, C.-B., 2002</v>
      </c>
      <c r="AJ1084" s="142"/>
      <c r="AK1084" s="120" t="s">
        <v>1709</v>
      </c>
    </row>
    <row r="1085" spans="1:37" s="8" customFormat="1" ht="27.6" x14ac:dyDescent="0.3">
      <c r="A1085" s="120" t="s">
        <v>14</v>
      </c>
      <c r="B1085" s="120" t="s">
        <v>9</v>
      </c>
      <c r="C1085" s="120">
        <v>1.07</v>
      </c>
      <c r="D1085" s="120">
        <v>108</v>
      </c>
      <c r="E1085" s="120" t="s">
        <v>22</v>
      </c>
      <c r="F1085" s="120" t="s">
        <v>1324</v>
      </c>
      <c r="G1085" s="120" t="s">
        <v>9</v>
      </c>
      <c r="H1085" s="120" t="s">
        <v>9</v>
      </c>
      <c r="I1085" s="120" t="s">
        <v>9</v>
      </c>
      <c r="J1085" s="120" t="s">
        <v>10</v>
      </c>
      <c r="K1085" s="120" t="s">
        <v>16</v>
      </c>
      <c r="L1085" s="120" t="s">
        <v>9</v>
      </c>
      <c r="M1085" s="120" t="s">
        <v>199</v>
      </c>
      <c r="N1085" s="168">
        <v>8.9</v>
      </c>
      <c r="O1085" s="120">
        <v>4</v>
      </c>
      <c r="P1085" s="120">
        <v>773</v>
      </c>
      <c r="Q1085" s="120" t="s">
        <v>1422</v>
      </c>
      <c r="R1085" s="120">
        <v>1</v>
      </c>
      <c r="S1085" s="120">
        <v>573</v>
      </c>
      <c r="T1085" s="120" t="s">
        <v>95</v>
      </c>
      <c r="U1085" s="169">
        <v>52</v>
      </c>
      <c r="V1085" s="120" t="s">
        <v>9</v>
      </c>
      <c r="W1085" s="120">
        <v>21</v>
      </c>
      <c r="X1085" s="120" t="s">
        <v>9</v>
      </c>
      <c r="Y1085" s="120" t="s">
        <v>9</v>
      </c>
      <c r="Z1085" s="120" t="s">
        <v>9</v>
      </c>
      <c r="AA1085" s="120" t="s">
        <v>9</v>
      </c>
      <c r="AB1085" s="120" t="s">
        <v>9</v>
      </c>
      <c r="AC1085" s="120" t="s">
        <v>9</v>
      </c>
      <c r="AD1085" s="120">
        <v>2002</v>
      </c>
      <c r="AE1085" s="120" t="s">
        <v>1510</v>
      </c>
      <c r="AF1085" s="120" t="s">
        <v>2479</v>
      </c>
      <c r="AG1085" s="120" t="s">
        <v>1509</v>
      </c>
      <c r="AH1085" s="120" t="s">
        <v>76</v>
      </c>
      <c r="AI1085" s="165" t="str">
        <f t="shared" si="25"/>
        <v>Wang, C.-B., 2002</v>
      </c>
      <c r="AJ1085" s="142"/>
      <c r="AK1085" s="120" t="s">
        <v>1709</v>
      </c>
    </row>
    <row r="1086" spans="1:37" s="8" customFormat="1" ht="27.6" x14ac:dyDescent="0.3">
      <c r="A1086" s="120" t="s">
        <v>14</v>
      </c>
      <c r="B1086" s="120" t="s">
        <v>9</v>
      </c>
      <c r="C1086" s="120">
        <v>1.08</v>
      </c>
      <c r="D1086" s="120">
        <v>108</v>
      </c>
      <c r="E1086" s="120" t="s">
        <v>22</v>
      </c>
      <c r="F1086" s="120" t="s">
        <v>1324</v>
      </c>
      <c r="G1086" s="120" t="s">
        <v>9</v>
      </c>
      <c r="H1086" s="120" t="s">
        <v>9</v>
      </c>
      <c r="I1086" s="120" t="s">
        <v>9</v>
      </c>
      <c r="J1086" s="120" t="s">
        <v>10</v>
      </c>
      <c r="K1086" s="120" t="s">
        <v>16</v>
      </c>
      <c r="L1086" s="120" t="s">
        <v>9</v>
      </c>
      <c r="M1086" s="120" t="s">
        <v>199</v>
      </c>
      <c r="N1086" s="168">
        <v>8.9</v>
      </c>
      <c r="O1086" s="120">
        <v>4</v>
      </c>
      <c r="P1086" s="120">
        <v>773</v>
      </c>
      <c r="Q1086" s="120" t="s">
        <v>1422</v>
      </c>
      <c r="R1086" s="120">
        <v>1</v>
      </c>
      <c r="S1086" s="120">
        <v>573</v>
      </c>
      <c r="T1086" s="120" t="s">
        <v>95</v>
      </c>
      <c r="U1086" s="169">
        <v>80</v>
      </c>
      <c r="V1086" s="120" t="s">
        <v>9</v>
      </c>
      <c r="W1086" s="120">
        <v>14</v>
      </c>
      <c r="X1086" s="120" t="s">
        <v>9</v>
      </c>
      <c r="Y1086" s="120" t="s">
        <v>9</v>
      </c>
      <c r="Z1086" s="120" t="s">
        <v>9</v>
      </c>
      <c r="AA1086" s="120" t="s">
        <v>9</v>
      </c>
      <c r="AB1086" s="120" t="s">
        <v>9</v>
      </c>
      <c r="AC1086" s="120" t="s">
        <v>9</v>
      </c>
      <c r="AD1086" s="120">
        <v>2002</v>
      </c>
      <c r="AE1086" s="120" t="s">
        <v>1510</v>
      </c>
      <c r="AF1086" s="120" t="s">
        <v>2479</v>
      </c>
      <c r="AG1086" s="120" t="s">
        <v>1509</v>
      </c>
      <c r="AH1086" s="120" t="s">
        <v>76</v>
      </c>
      <c r="AI1086" s="165" t="str">
        <f t="shared" si="25"/>
        <v>Wang, C.-B., 2002</v>
      </c>
      <c r="AJ1086" s="142"/>
      <c r="AK1086" s="120" t="s">
        <v>1709</v>
      </c>
    </row>
    <row r="1087" spans="1:37" s="8" customFormat="1" ht="27.6" x14ac:dyDescent="0.3">
      <c r="A1087" s="120" t="s">
        <v>14</v>
      </c>
      <c r="B1087" s="120" t="s">
        <v>9</v>
      </c>
      <c r="C1087" s="120">
        <v>2.4700000000000002</v>
      </c>
      <c r="D1087" s="120" t="s">
        <v>9</v>
      </c>
      <c r="E1087" s="120" t="s">
        <v>37</v>
      </c>
      <c r="F1087" s="120" t="s">
        <v>9</v>
      </c>
      <c r="G1087" s="120" t="s">
        <v>9</v>
      </c>
      <c r="H1087" s="120" t="s">
        <v>9</v>
      </c>
      <c r="I1087" s="120" t="s">
        <v>9</v>
      </c>
      <c r="J1087" s="120" t="s">
        <v>10</v>
      </c>
      <c r="K1087" s="120" t="s">
        <v>16</v>
      </c>
      <c r="L1087" s="120" t="s">
        <v>9</v>
      </c>
      <c r="M1087" s="120" t="s">
        <v>199</v>
      </c>
      <c r="N1087" s="168">
        <v>5.5</v>
      </c>
      <c r="O1087" s="120">
        <v>4</v>
      </c>
      <c r="P1087" s="120">
        <v>773</v>
      </c>
      <c r="Q1087" s="120" t="s">
        <v>1422</v>
      </c>
      <c r="R1087" s="120">
        <v>1</v>
      </c>
      <c r="S1087" s="120">
        <v>423</v>
      </c>
      <c r="T1087" s="120" t="s">
        <v>95</v>
      </c>
      <c r="U1087" s="169">
        <v>20</v>
      </c>
      <c r="V1087" s="120" t="s">
        <v>9</v>
      </c>
      <c r="W1087" s="120">
        <v>55</v>
      </c>
      <c r="X1087" s="120" t="s">
        <v>9</v>
      </c>
      <c r="Y1087" s="120" t="s">
        <v>9</v>
      </c>
      <c r="Z1087" s="120" t="s">
        <v>9</v>
      </c>
      <c r="AA1087" s="120" t="s">
        <v>9</v>
      </c>
      <c r="AB1087" s="120" t="s">
        <v>9</v>
      </c>
      <c r="AC1087" s="120" t="s">
        <v>9</v>
      </c>
      <c r="AD1087" s="120">
        <v>2002</v>
      </c>
      <c r="AE1087" s="120" t="s">
        <v>1510</v>
      </c>
      <c r="AF1087" s="120" t="s">
        <v>2479</v>
      </c>
      <c r="AG1087" s="120" t="s">
        <v>1509</v>
      </c>
      <c r="AH1087" s="120" t="s">
        <v>76</v>
      </c>
      <c r="AI1087" s="165" t="str">
        <f t="shared" si="25"/>
        <v>Wang, C.-B., 2002</v>
      </c>
      <c r="AJ1087" s="142"/>
      <c r="AK1087" s="120" t="s">
        <v>823</v>
      </c>
    </row>
    <row r="1088" spans="1:37" s="8" customFormat="1" ht="27.6" x14ac:dyDescent="0.3">
      <c r="A1088" s="120" t="s">
        <v>14</v>
      </c>
      <c r="B1088" s="120" t="s">
        <v>9</v>
      </c>
      <c r="C1088" s="120">
        <v>1.95</v>
      </c>
      <c r="D1088" s="120" t="s">
        <v>9</v>
      </c>
      <c r="E1088" s="120" t="s">
        <v>37</v>
      </c>
      <c r="F1088" s="120" t="s">
        <v>9</v>
      </c>
      <c r="G1088" s="120" t="s">
        <v>9</v>
      </c>
      <c r="H1088" s="120" t="s">
        <v>9</v>
      </c>
      <c r="I1088" s="120" t="s">
        <v>9</v>
      </c>
      <c r="J1088" s="120" t="s">
        <v>10</v>
      </c>
      <c r="K1088" s="120" t="s">
        <v>16</v>
      </c>
      <c r="L1088" s="120" t="s">
        <v>9</v>
      </c>
      <c r="M1088" s="120" t="s">
        <v>199</v>
      </c>
      <c r="N1088" s="168">
        <v>5.5</v>
      </c>
      <c r="O1088" s="120">
        <v>4</v>
      </c>
      <c r="P1088" s="120">
        <v>773</v>
      </c>
      <c r="Q1088" s="120" t="s">
        <v>1422</v>
      </c>
      <c r="R1088" s="120">
        <v>1</v>
      </c>
      <c r="S1088" s="120">
        <v>423</v>
      </c>
      <c r="T1088" s="120" t="s">
        <v>95</v>
      </c>
      <c r="U1088" s="169">
        <v>33</v>
      </c>
      <c r="V1088" s="120" t="s">
        <v>9</v>
      </c>
      <c r="W1088" s="120">
        <v>33</v>
      </c>
      <c r="X1088" s="120" t="s">
        <v>9</v>
      </c>
      <c r="Y1088" s="120" t="s">
        <v>9</v>
      </c>
      <c r="Z1088" s="120" t="s">
        <v>9</v>
      </c>
      <c r="AA1088" s="120" t="s">
        <v>9</v>
      </c>
      <c r="AB1088" s="120" t="s">
        <v>9</v>
      </c>
      <c r="AC1088" s="120" t="s">
        <v>9</v>
      </c>
      <c r="AD1088" s="120">
        <v>2002</v>
      </c>
      <c r="AE1088" s="120" t="s">
        <v>1510</v>
      </c>
      <c r="AF1088" s="120" t="s">
        <v>2479</v>
      </c>
      <c r="AG1088" s="120" t="s">
        <v>1509</v>
      </c>
      <c r="AH1088" s="120" t="s">
        <v>76</v>
      </c>
      <c r="AI1088" s="165" t="str">
        <f t="shared" si="25"/>
        <v>Wang, C.-B., 2002</v>
      </c>
      <c r="AJ1088" s="142"/>
      <c r="AK1088" s="120" t="s">
        <v>823</v>
      </c>
    </row>
    <row r="1089" spans="1:37" s="8" customFormat="1" ht="27.6" x14ac:dyDescent="0.3">
      <c r="A1089" s="120" t="s">
        <v>14</v>
      </c>
      <c r="B1089" s="120" t="s">
        <v>9</v>
      </c>
      <c r="C1089" s="120">
        <v>1.1000000000000001</v>
      </c>
      <c r="D1089" s="120" t="s">
        <v>9</v>
      </c>
      <c r="E1089" s="120" t="s">
        <v>37</v>
      </c>
      <c r="F1089" s="120" t="s">
        <v>9</v>
      </c>
      <c r="G1089" s="120" t="s">
        <v>9</v>
      </c>
      <c r="H1089" s="120" t="s">
        <v>9</v>
      </c>
      <c r="I1089" s="120" t="s">
        <v>9</v>
      </c>
      <c r="J1089" s="120" t="s">
        <v>10</v>
      </c>
      <c r="K1089" s="120" t="s">
        <v>16</v>
      </c>
      <c r="L1089" s="120" t="s">
        <v>9</v>
      </c>
      <c r="M1089" s="120" t="s">
        <v>199</v>
      </c>
      <c r="N1089" s="168">
        <v>5.5</v>
      </c>
      <c r="O1089" s="120">
        <v>4</v>
      </c>
      <c r="P1089" s="120">
        <v>773</v>
      </c>
      <c r="Q1089" s="120" t="s">
        <v>1422</v>
      </c>
      <c r="R1089" s="120">
        <v>1</v>
      </c>
      <c r="S1089" s="120">
        <v>423</v>
      </c>
      <c r="T1089" s="120" t="s">
        <v>95</v>
      </c>
      <c r="U1089" s="169">
        <v>50</v>
      </c>
      <c r="V1089" s="120" t="s">
        <v>9</v>
      </c>
      <c r="W1089" s="120">
        <v>22</v>
      </c>
      <c r="X1089" s="120" t="s">
        <v>9</v>
      </c>
      <c r="Y1089" s="120" t="s">
        <v>9</v>
      </c>
      <c r="Z1089" s="120" t="s">
        <v>9</v>
      </c>
      <c r="AA1089" s="120" t="s">
        <v>9</v>
      </c>
      <c r="AB1089" s="120" t="s">
        <v>9</v>
      </c>
      <c r="AC1089" s="120" t="s">
        <v>9</v>
      </c>
      <c r="AD1089" s="120">
        <v>2002</v>
      </c>
      <c r="AE1089" s="120" t="s">
        <v>1510</v>
      </c>
      <c r="AF1089" s="120" t="s">
        <v>2479</v>
      </c>
      <c r="AG1089" s="120" t="s">
        <v>1509</v>
      </c>
      <c r="AH1089" s="120" t="s">
        <v>76</v>
      </c>
      <c r="AI1089" s="165" t="str">
        <f t="shared" si="25"/>
        <v>Wang, C.-B., 2002</v>
      </c>
      <c r="AJ1089" s="142"/>
      <c r="AK1089" s="120" t="s">
        <v>823</v>
      </c>
    </row>
    <row r="1090" spans="1:37" s="8" customFormat="1" ht="27.6" x14ac:dyDescent="0.3">
      <c r="A1090" s="120" t="s">
        <v>14</v>
      </c>
      <c r="B1090" s="120" t="s">
        <v>9</v>
      </c>
      <c r="C1090" s="120">
        <v>0.98</v>
      </c>
      <c r="D1090" s="120" t="s">
        <v>9</v>
      </c>
      <c r="E1090" s="120" t="s">
        <v>1917</v>
      </c>
      <c r="F1090" s="120" t="s">
        <v>1511</v>
      </c>
      <c r="G1090" s="120" t="s">
        <v>9</v>
      </c>
      <c r="H1090" s="120">
        <v>873</v>
      </c>
      <c r="I1090" s="120">
        <v>6</v>
      </c>
      <c r="J1090" s="120" t="s">
        <v>10</v>
      </c>
      <c r="K1090" s="120" t="s">
        <v>16</v>
      </c>
      <c r="L1090" s="120" t="s">
        <v>9</v>
      </c>
      <c r="M1090" s="120" t="s">
        <v>199</v>
      </c>
      <c r="N1090" s="120" t="s">
        <v>9</v>
      </c>
      <c r="O1090" s="120">
        <v>4</v>
      </c>
      <c r="P1090" s="120">
        <v>773</v>
      </c>
      <c r="Q1090" s="120" t="s">
        <v>1422</v>
      </c>
      <c r="R1090" s="120">
        <v>1</v>
      </c>
      <c r="S1090" s="120">
        <v>423</v>
      </c>
      <c r="T1090" s="120" t="s">
        <v>95</v>
      </c>
      <c r="U1090" s="169">
        <v>60</v>
      </c>
      <c r="V1090" s="120" t="s">
        <v>9</v>
      </c>
      <c r="W1090" s="120">
        <v>18</v>
      </c>
      <c r="X1090" s="120" t="s">
        <v>9</v>
      </c>
      <c r="Y1090" s="120" t="s">
        <v>9</v>
      </c>
      <c r="Z1090" s="120" t="s">
        <v>9</v>
      </c>
      <c r="AA1090" s="120" t="s">
        <v>9</v>
      </c>
      <c r="AB1090" s="120" t="s">
        <v>9</v>
      </c>
      <c r="AC1090" s="120" t="s">
        <v>9</v>
      </c>
      <c r="AD1090" s="120">
        <v>2002</v>
      </c>
      <c r="AE1090" s="120" t="s">
        <v>1510</v>
      </c>
      <c r="AF1090" s="120" t="s">
        <v>2479</v>
      </c>
      <c r="AG1090" s="120" t="s">
        <v>1509</v>
      </c>
      <c r="AH1090" s="120" t="s">
        <v>76</v>
      </c>
      <c r="AI1090" s="165" t="str">
        <f t="shared" ref="AI1090:AI1153" si="26">AE1090&amp;", "&amp;AD1090</f>
        <v>Wang, C.-B., 2002</v>
      </c>
      <c r="AJ1090" s="142"/>
      <c r="AK1090" s="120"/>
    </row>
    <row r="1091" spans="1:37" s="8" customFormat="1" ht="27.6" x14ac:dyDescent="0.3">
      <c r="A1091" s="120" t="s">
        <v>14</v>
      </c>
      <c r="B1091" s="120" t="s">
        <v>9</v>
      </c>
      <c r="C1091" s="120">
        <v>1.02</v>
      </c>
      <c r="D1091" s="120" t="s">
        <v>9</v>
      </c>
      <c r="E1091" s="120" t="s">
        <v>1917</v>
      </c>
      <c r="F1091" s="120" t="s">
        <v>1512</v>
      </c>
      <c r="G1091" s="120" t="s">
        <v>9</v>
      </c>
      <c r="H1091" s="120">
        <v>873</v>
      </c>
      <c r="I1091" s="120">
        <v>6</v>
      </c>
      <c r="J1091" s="120" t="s">
        <v>10</v>
      </c>
      <c r="K1091" s="120" t="s">
        <v>16</v>
      </c>
      <c r="L1091" s="120" t="s">
        <v>9</v>
      </c>
      <c r="M1091" s="120" t="s">
        <v>199</v>
      </c>
      <c r="N1091" s="120" t="s">
        <v>9</v>
      </c>
      <c r="O1091" s="120">
        <v>4</v>
      </c>
      <c r="P1091" s="120">
        <v>773</v>
      </c>
      <c r="Q1091" s="120" t="s">
        <v>1422</v>
      </c>
      <c r="R1091" s="120">
        <v>1</v>
      </c>
      <c r="S1091" s="120">
        <v>423</v>
      </c>
      <c r="T1091" s="120" t="s">
        <v>95</v>
      </c>
      <c r="U1091" s="169">
        <v>75</v>
      </c>
      <c r="V1091" s="120" t="s">
        <v>9</v>
      </c>
      <c r="W1091" s="120">
        <v>15</v>
      </c>
      <c r="X1091" s="120" t="s">
        <v>9</v>
      </c>
      <c r="Y1091" s="120" t="s">
        <v>9</v>
      </c>
      <c r="Z1091" s="120" t="s">
        <v>9</v>
      </c>
      <c r="AA1091" s="120" t="s">
        <v>9</v>
      </c>
      <c r="AB1091" s="120" t="s">
        <v>9</v>
      </c>
      <c r="AC1091" s="120" t="s">
        <v>9</v>
      </c>
      <c r="AD1091" s="120">
        <v>2002</v>
      </c>
      <c r="AE1091" s="120" t="s">
        <v>1510</v>
      </c>
      <c r="AF1091" s="120" t="s">
        <v>2479</v>
      </c>
      <c r="AG1091" s="120" t="s">
        <v>1509</v>
      </c>
      <c r="AH1091" s="120" t="s">
        <v>76</v>
      </c>
      <c r="AI1091" s="165" t="str">
        <f t="shared" si="26"/>
        <v>Wang, C.-B., 2002</v>
      </c>
      <c r="AJ1091" s="142"/>
      <c r="AK1091" s="120"/>
    </row>
    <row r="1092" spans="1:37" s="8" customFormat="1" ht="27.6" x14ac:dyDescent="0.3">
      <c r="A1092" s="120" t="s">
        <v>14</v>
      </c>
      <c r="B1092" s="120" t="s">
        <v>9</v>
      </c>
      <c r="C1092" s="120">
        <v>0.96</v>
      </c>
      <c r="D1092" s="120" t="s">
        <v>9</v>
      </c>
      <c r="E1092" s="120" t="s">
        <v>1917</v>
      </c>
      <c r="F1092" s="120" t="s">
        <v>1513</v>
      </c>
      <c r="G1092" s="120" t="s">
        <v>9</v>
      </c>
      <c r="H1092" s="120">
        <v>873</v>
      </c>
      <c r="I1092" s="120">
        <v>6</v>
      </c>
      <c r="J1092" s="120" t="s">
        <v>10</v>
      </c>
      <c r="K1092" s="120" t="s">
        <v>16</v>
      </c>
      <c r="L1092" s="120" t="s">
        <v>9</v>
      </c>
      <c r="M1092" s="120" t="s">
        <v>199</v>
      </c>
      <c r="N1092" s="120" t="s">
        <v>9</v>
      </c>
      <c r="O1092" s="120">
        <v>4</v>
      </c>
      <c r="P1092" s="120">
        <v>773</v>
      </c>
      <c r="Q1092" s="120" t="s">
        <v>1422</v>
      </c>
      <c r="R1092" s="120">
        <v>1</v>
      </c>
      <c r="S1092" s="120">
        <v>423</v>
      </c>
      <c r="T1092" s="120" t="s">
        <v>95</v>
      </c>
      <c r="U1092" s="169">
        <v>80</v>
      </c>
      <c r="V1092" s="120" t="s">
        <v>9</v>
      </c>
      <c r="W1092" s="120">
        <v>14</v>
      </c>
      <c r="X1092" s="120" t="s">
        <v>9</v>
      </c>
      <c r="Y1092" s="120" t="s">
        <v>9</v>
      </c>
      <c r="Z1092" s="120" t="s">
        <v>9</v>
      </c>
      <c r="AA1092" s="120" t="s">
        <v>9</v>
      </c>
      <c r="AB1092" s="120" t="s">
        <v>9</v>
      </c>
      <c r="AC1092" s="120" t="s">
        <v>9</v>
      </c>
      <c r="AD1092" s="120">
        <v>2002</v>
      </c>
      <c r="AE1092" s="120" t="s">
        <v>1510</v>
      </c>
      <c r="AF1092" s="120" t="s">
        <v>2479</v>
      </c>
      <c r="AG1092" s="120" t="s">
        <v>1509</v>
      </c>
      <c r="AH1092" s="120" t="s">
        <v>76</v>
      </c>
      <c r="AI1092" s="165" t="str">
        <f t="shared" si="26"/>
        <v>Wang, C.-B., 2002</v>
      </c>
      <c r="AJ1092" s="142"/>
      <c r="AK1092" s="120"/>
    </row>
    <row r="1093" spans="1:37" s="8" customFormat="1" x14ac:dyDescent="0.3">
      <c r="A1093" s="120" t="s">
        <v>6</v>
      </c>
      <c r="B1093" s="120" t="s">
        <v>9</v>
      </c>
      <c r="C1093" s="120">
        <v>1.6</v>
      </c>
      <c r="D1093" s="120">
        <v>200</v>
      </c>
      <c r="E1093" s="120" t="s">
        <v>86</v>
      </c>
      <c r="F1093" s="120" t="s">
        <v>1516</v>
      </c>
      <c r="G1093" s="120" t="s">
        <v>9</v>
      </c>
      <c r="H1093" s="120" t="s">
        <v>9</v>
      </c>
      <c r="I1093" s="120" t="s">
        <v>9</v>
      </c>
      <c r="J1093" s="120" t="s">
        <v>33</v>
      </c>
      <c r="K1093" s="120" t="s">
        <v>9</v>
      </c>
      <c r="L1093" s="120" t="s">
        <v>9</v>
      </c>
      <c r="M1093" s="120" t="s">
        <v>199</v>
      </c>
      <c r="N1093" s="120">
        <v>6</v>
      </c>
      <c r="O1093" s="120">
        <v>4</v>
      </c>
      <c r="P1093" s="120">
        <v>673</v>
      </c>
      <c r="Q1093" s="120" t="s">
        <v>1422</v>
      </c>
      <c r="R1093" s="120">
        <v>1</v>
      </c>
      <c r="S1093" s="120">
        <v>673</v>
      </c>
      <c r="T1093" s="120" t="s">
        <v>95</v>
      </c>
      <c r="U1093" s="169">
        <v>70</v>
      </c>
      <c r="V1093" s="120" t="s">
        <v>9</v>
      </c>
      <c r="W1093" s="120" t="s">
        <v>9</v>
      </c>
      <c r="X1093" s="120" t="s">
        <v>9</v>
      </c>
      <c r="Y1093" s="120" t="s">
        <v>9</v>
      </c>
      <c r="Z1093" s="120" t="s">
        <v>9</v>
      </c>
      <c r="AA1093" s="120" t="s">
        <v>9</v>
      </c>
      <c r="AB1093" s="120" t="s">
        <v>9</v>
      </c>
      <c r="AC1093" s="120" t="s">
        <v>1518</v>
      </c>
      <c r="AD1093" s="120">
        <v>2002</v>
      </c>
      <c r="AE1093" s="120" t="s">
        <v>1514</v>
      </c>
      <c r="AF1093" s="120" t="s">
        <v>53</v>
      </c>
      <c r="AG1093" s="120" t="s">
        <v>1515</v>
      </c>
      <c r="AH1093" s="120" t="s">
        <v>179</v>
      </c>
      <c r="AI1093" s="165" t="str">
        <f t="shared" si="26"/>
        <v>Epron, F., 2002</v>
      </c>
      <c r="AJ1093" s="142"/>
      <c r="AK1093" s="120"/>
    </row>
    <row r="1094" spans="1:37" s="8" customFormat="1" x14ac:dyDescent="0.3">
      <c r="A1094" s="120" t="s">
        <v>6</v>
      </c>
      <c r="B1094" s="120" t="s">
        <v>9</v>
      </c>
      <c r="C1094" s="120">
        <v>1.6</v>
      </c>
      <c r="D1094" s="120">
        <v>218</v>
      </c>
      <c r="E1094" s="120" t="s">
        <v>22</v>
      </c>
      <c r="F1094" s="120" t="s">
        <v>1517</v>
      </c>
      <c r="G1094" s="120" t="s">
        <v>9</v>
      </c>
      <c r="H1094" s="120" t="s">
        <v>9</v>
      </c>
      <c r="I1094" s="120" t="s">
        <v>9</v>
      </c>
      <c r="J1094" s="120" t="s">
        <v>33</v>
      </c>
      <c r="K1094" s="120" t="s">
        <v>9</v>
      </c>
      <c r="L1094" s="120" t="s">
        <v>9</v>
      </c>
      <c r="M1094" s="120" t="s">
        <v>199</v>
      </c>
      <c r="N1094" s="168">
        <v>9.5</v>
      </c>
      <c r="O1094" s="120">
        <v>4</v>
      </c>
      <c r="P1094" s="120">
        <v>673</v>
      </c>
      <c r="Q1094" s="120" t="s">
        <v>1422</v>
      </c>
      <c r="R1094" s="120">
        <v>1</v>
      </c>
      <c r="S1094" s="120">
        <v>673</v>
      </c>
      <c r="T1094" s="120" t="s">
        <v>95</v>
      </c>
      <c r="U1094" s="169">
        <v>13</v>
      </c>
      <c r="V1094" s="120" t="s">
        <v>9</v>
      </c>
      <c r="W1094" s="120" t="s">
        <v>9</v>
      </c>
      <c r="X1094" s="120" t="s">
        <v>9</v>
      </c>
      <c r="Y1094" s="120" t="s">
        <v>9</v>
      </c>
      <c r="Z1094" s="120" t="s">
        <v>9</v>
      </c>
      <c r="AA1094" s="120" t="s">
        <v>9</v>
      </c>
      <c r="AB1094" s="120" t="s">
        <v>9</v>
      </c>
      <c r="AC1094" s="120" t="s">
        <v>1518</v>
      </c>
      <c r="AD1094" s="120">
        <v>2002</v>
      </c>
      <c r="AE1094" s="120" t="s">
        <v>1514</v>
      </c>
      <c r="AF1094" s="120" t="s">
        <v>53</v>
      </c>
      <c r="AG1094" s="120" t="s">
        <v>1515</v>
      </c>
      <c r="AH1094" s="120" t="s">
        <v>179</v>
      </c>
      <c r="AI1094" s="165" t="str">
        <f t="shared" si="26"/>
        <v>Epron, F., 2002</v>
      </c>
      <c r="AJ1094" s="142"/>
      <c r="AK1094" s="120" t="s">
        <v>1710</v>
      </c>
    </row>
    <row r="1095" spans="1:37" s="8" customFormat="1" x14ac:dyDescent="0.3">
      <c r="A1095" s="120" t="s">
        <v>6</v>
      </c>
      <c r="B1095" s="120" t="s">
        <v>9</v>
      </c>
      <c r="C1095" s="120">
        <v>0.16</v>
      </c>
      <c r="D1095" s="120" t="s">
        <v>9</v>
      </c>
      <c r="E1095" s="120" t="s">
        <v>252</v>
      </c>
      <c r="F1095" s="120" t="s">
        <v>1521</v>
      </c>
      <c r="G1095" s="120" t="s">
        <v>1522</v>
      </c>
      <c r="H1095" s="120">
        <v>873</v>
      </c>
      <c r="I1095" s="120">
        <v>4</v>
      </c>
      <c r="J1095" s="120" t="s">
        <v>303</v>
      </c>
      <c r="K1095" s="120" t="s">
        <v>763</v>
      </c>
      <c r="L1095" s="120" t="s">
        <v>9</v>
      </c>
      <c r="M1095" s="120" t="s">
        <v>199</v>
      </c>
      <c r="N1095" s="120" t="s">
        <v>9</v>
      </c>
      <c r="O1095" s="120">
        <v>4</v>
      </c>
      <c r="P1095" s="120">
        <v>873</v>
      </c>
      <c r="Q1095" s="120" t="s">
        <v>1422</v>
      </c>
      <c r="R1095" s="120">
        <v>1</v>
      </c>
      <c r="S1095" s="120">
        <v>423</v>
      </c>
      <c r="T1095" s="120" t="s">
        <v>17</v>
      </c>
      <c r="U1095" s="169">
        <v>33.6</v>
      </c>
      <c r="V1095" s="120" t="s">
        <v>9</v>
      </c>
      <c r="W1095" s="120">
        <v>33</v>
      </c>
      <c r="X1095" s="120" t="s">
        <v>9</v>
      </c>
      <c r="Y1095" s="120" t="s">
        <v>9</v>
      </c>
      <c r="Z1095" s="120" t="s">
        <v>9</v>
      </c>
      <c r="AA1095" s="120" t="s">
        <v>9</v>
      </c>
      <c r="AB1095" s="120" t="s">
        <v>9</v>
      </c>
      <c r="AC1095" s="46" t="s">
        <v>1365</v>
      </c>
      <c r="AD1095" s="120">
        <v>2017</v>
      </c>
      <c r="AE1095" s="120" t="s">
        <v>1520</v>
      </c>
      <c r="AF1095" s="120" t="s">
        <v>11</v>
      </c>
      <c r="AG1095" s="120" t="s">
        <v>1519</v>
      </c>
      <c r="AH1095" s="120" t="s">
        <v>519</v>
      </c>
      <c r="AI1095" s="165" t="str">
        <f t="shared" si="26"/>
        <v>Zhao, Z., 2017</v>
      </c>
      <c r="AJ1095" s="142"/>
      <c r="AK1095" s="120"/>
    </row>
    <row r="1096" spans="1:37" s="8" customFormat="1" x14ac:dyDescent="0.3">
      <c r="A1096" s="120" t="s">
        <v>6</v>
      </c>
      <c r="B1096" s="120" t="s">
        <v>9</v>
      </c>
      <c r="C1096" s="120">
        <v>0.15</v>
      </c>
      <c r="D1096" s="120" t="s">
        <v>9</v>
      </c>
      <c r="E1096" s="120" t="s">
        <v>252</v>
      </c>
      <c r="F1096" s="120" t="s">
        <v>1521</v>
      </c>
      <c r="G1096" s="120" t="s">
        <v>1522</v>
      </c>
      <c r="H1096" s="120">
        <v>1073</v>
      </c>
      <c r="I1096" s="120">
        <v>4</v>
      </c>
      <c r="J1096" s="120" t="s">
        <v>303</v>
      </c>
      <c r="K1096" s="120" t="s">
        <v>763</v>
      </c>
      <c r="L1096" s="120" t="s">
        <v>9</v>
      </c>
      <c r="M1096" s="120" t="s">
        <v>199</v>
      </c>
      <c r="N1096" s="120" t="s">
        <v>9</v>
      </c>
      <c r="O1096" s="120">
        <v>4</v>
      </c>
      <c r="P1096" s="120">
        <v>873</v>
      </c>
      <c r="Q1096" s="120" t="s">
        <v>1422</v>
      </c>
      <c r="R1096" s="120">
        <v>1</v>
      </c>
      <c r="S1096" s="120">
        <v>423</v>
      </c>
      <c r="T1096" s="120" t="s">
        <v>17</v>
      </c>
      <c r="U1096" s="169">
        <v>20.8</v>
      </c>
      <c r="V1096" s="120" t="s">
        <v>9</v>
      </c>
      <c r="W1096" s="120">
        <v>53</v>
      </c>
      <c r="X1096" s="120" t="s">
        <v>9</v>
      </c>
      <c r="Y1096" s="120" t="s">
        <v>9</v>
      </c>
      <c r="Z1096" s="120" t="s">
        <v>9</v>
      </c>
      <c r="AA1096" s="120" t="s">
        <v>9</v>
      </c>
      <c r="AB1096" s="120" t="s">
        <v>9</v>
      </c>
      <c r="AC1096" s="46" t="s">
        <v>1365</v>
      </c>
      <c r="AD1096" s="120">
        <v>2017</v>
      </c>
      <c r="AE1096" s="120" t="s">
        <v>1520</v>
      </c>
      <c r="AF1096" s="120" t="s">
        <v>11</v>
      </c>
      <c r="AG1096" s="120" t="s">
        <v>1519</v>
      </c>
      <c r="AH1096" s="120" t="s">
        <v>519</v>
      </c>
      <c r="AI1096" s="165" t="str">
        <f t="shared" si="26"/>
        <v>Zhao, Z., 2017</v>
      </c>
      <c r="AJ1096" s="142"/>
      <c r="AK1096" s="120"/>
    </row>
    <row r="1097" spans="1:37" s="8" customFormat="1" x14ac:dyDescent="0.3">
      <c r="A1097" s="120" t="s">
        <v>6</v>
      </c>
      <c r="B1097" s="120" t="s">
        <v>9</v>
      </c>
      <c r="C1097" s="120">
        <v>0.15</v>
      </c>
      <c r="D1097" s="120" t="s">
        <v>9</v>
      </c>
      <c r="E1097" s="120" t="s">
        <v>252</v>
      </c>
      <c r="F1097" s="120" t="s">
        <v>1521</v>
      </c>
      <c r="G1097" s="120" t="s">
        <v>1522</v>
      </c>
      <c r="H1097" s="120">
        <v>1273</v>
      </c>
      <c r="I1097" s="120">
        <v>4</v>
      </c>
      <c r="J1097" s="120" t="s">
        <v>303</v>
      </c>
      <c r="K1097" s="120" t="s">
        <v>763</v>
      </c>
      <c r="L1097" s="120" t="s">
        <v>9</v>
      </c>
      <c r="M1097" s="120" t="s">
        <v>199</v>
      </c>
      <c r="N1097" s="120" t="s">
        <v>9</v>
      </c>
      <c r="O1097" s="120">
        <v>4</v>
      </c>
      <c r="P1097" s="120">
        <v>873</v>
      </c>
      <c r="Q1097" s="120" t="s">
        <v>1422</v>
      </c>
      <c r="R1097" s="120">
        <v>1</v>
      </c>
      <c r="S1097" s="120">
        <v>423</v>
      </c>
      <c r="T1097" s="120" t="s">
        <v>17</v>
      </c>
      <c r="U1097" s="169">
        <v>16.100000000000001</v>
      </c>
      <c r="V1097" s="120" t="s">
        <v>9</v>
      </c>
      <c r="W1097" s="120">
        <v>68</v>
      </c>
      <c r="X1097" s="120" t="s">
        <v>9</v>
      </c>
      <c r="Y1097" s="120" t="s">
        <v>9</v>
      </c>
      <c r="Z1097" s="120" t="s">
        <v>9</v>
      </c>
      <c r="AA1097" s="120" t="s">
        <v>9</v>
      </c>
      <c r="AB1097" s="120" t="s">
        <v>9</v>
      </c>
      <c r="AC1097" s="46" t="s">
        <v>1365</v>
      </c>
      <c r="AD1097" s="120">
        <v>2017</v>
      </c>
      <c r="AE1097" s="120" t="s">
        <v>1520</v>
      </c>
      <c r="AF1097" s="120" t="s">
        <v>11</v>
      </c>
      <c r="AG1097" s="120" t="s">
        <v>1519</v>
      </c>
      <c r="AH1097" s="120" t="s">
        <v>519</v>
      </c>
      <c r="AI1097" s="165" t="str">
        <f t="shared" si="26"/>
        <v>Zhao, Z., 2017</v>
      </c>
      <c r="AJ1097" s="142"/>
      <c r="AK1097" s="120"/>
    </row>
    <row r="1098" spans="1:37" s="8" customFormat="1" x14ac:dyDescent="0.3">
      <c r="A1098" s="120" t="s">
        <v>6</v>
      </c>
      <c r="B1098" s="120" t="s">
        <v>9</v>
      </c>
      <c r="C1098" s="120">
        <v>0.15</v>
      </c>
      <c r="D1098" s="120" t="s">
        <v>9</v>
      </c>
      <c r="E1098" s="120" t="s">
        <v>252</v>
      </c>
      <c r="F1098" s="120" t="s">
        <v>1521</v>
      </c>
      <c r="G1098" s="120" t="s">
        <v>1522</v>
      </c>
      <c r="H1098" s="120">
        <v>1473</v>
      </c>
      <c r="I1098" s="120">
        <v>4</v>
      </c>
      <c r="J1098" s="120" t="s">
        <v>303</v>
      </c>
      <c r="K1098" s="120" t="s">
        <v>763</v>
      </c>
      <c r="L1098" s="120" t="s">
        <v>9</v>
      </c>
      <c r="M1098" s="120" t="s">
        <v>199</v>
      </c>
      <c r="N1098" s="120" t="s">
        <v>9</v>
      </c>
      <c r="O1098" s="120">
        <v>4</v>
      </c>
      <c r="P1098" s="120">
        <v>873</v>
      </c>
      <c r="Q1098" s="120" t="s">
        <v>1422</v>
      </c>
      <c r="R1098" s="120">
        <v>1</v>
      </c>
      <c r="S1098" s="120">
        <v>423</v>
      </c>
      <c r="T1098" s="120" t="s">
        <v>17</v>
      </c>
      <c r="U1098" s="169">
        <v>15.7</v>
      </c>
      <c r="V1098" s="120" t="s">
        <v>9</v>
      </c>
      <c r="W1098" s="120">
        <v>70</v>
      </c>
      <c r="X1098" s="120" t="s">
        <v>9</v>
      </c>
      <c r="Y1098" s="120" t="s">
        <v>9</v>
      </c>
      <c r="Z1098" s="120" t="s">
        <v>9</v>
      </c>
      <c r="AA1098" s="120" t="s">
        <v>9</v>
      </c>
      <c r="AB1098" s="120" t="s">
        <v>9</v>
      </c>
      <c r="AC1098" s="46" t="s">
        <v>1365</v>
      </c>
      <c r="AD1098" s="120">
        <v>2017</v>
      </c>
      <c r="AE1098" s="120" t="s">
        <v>1520</v>
      </c>
      <c r="AF1098" s="120" t="s">
        <v>11</v>
      </c>
      <c r="AG1098" s="120" t="s">
        <v>1519</v>
      </c>
      <c r="AH1098" s="120" t="s">
        <v>519</v>
      </c>
      <c r="AI1098" s="165" t="str">
        <f t="shared" si="26"/>
        <v>Zhao, Z., 2017</v>
      </c>
      <c r="AJ1098" s="142"/>
      <c r="AK1098" s="120"/>
    </row>
    <row r="1099" spans="1:37" s="8" customFormat="1" ht="27.6" x14ac:dyDescent="0.3">
      <c r="A1099" s="120" t="s">
        <v>14</v>
      </c>
      <c r="B1099" s="120">
        <v>0.5</v>
      </c>
      <c r="C1099" s="120">
        <v>0.47</v>
      </c>
      <c r="D1099" s="120" t="s">
        <v>9</v>
      </c>
      <c r="E1099" s="120" t="s">
        <v>22</v>
      </c>
      <c r="F1099" s="120" t="s">
        <v>1527</v>
      </c>
      <c r="G1099" s="120" t="s">
        <v>9</v>
      </c>
      <c r="H1099" s="120">
        <v>673</v>
      </c>
      <c r="I1099" s="120">
        <v>6</v>
      </c>
      <c r="J1099" s="120" t="s">
        <v>24</v>
      </c>
      <c r="K1099" s="120" t="s">
        <v>56</v>
      </c>
      <c r="L1099" s="170">
        <v>1.5</v>
      </c>
      <c r="M1099" s="120" t="s">
        <v>89</v>
      </c>
      <c r="N1099" s="168">
        <v>7.5</v>
      </c>
      <c r="O1099" s="120">
        <v>4</v>
      </c>
      <c r="P1099" s="120">
        <v>673</v>
      </c>
      <c r="Q1099" s="120" t="s">
        <v>1422</v>
      </c>
      <c r="R1099" s="120">
        <v>1</v>
      </c>
      <c r="S1099" s="120">
        <v>573</v>
      </c>
      <c r="T1099" s="120" t="s">
        <v>17</v>
      </c>
      <c r="U1099" s="169">
        <v>37.4</v>
      </c>
      <c r="V1099" s="120" t="s">
        <v>9</v>
      </c>
      <c r="W1099" s="120">
        <v>30</v>
      </c>
      <c r="X1099" s="120" t="s">
        <v>9</v>
      </c>
      <c r="Y1099" s="120" t="s">
        <v>9</v>
      </c>
      <c r="Z1099" s="120" t="s">
        <v>9</v>
      </c>
      <c r="AA1099" s="120">
        <v>35</v>
      </c>
      <c r="AB1099" s="120">
        <v>12</v>
      </c>
      <c r="AC1099" s="120" t="s">
        <v>1524</v>
      </c>
      <c r="AD1099" s="120">
        <v>2017</v>
      </c>
      <c r="AE1099" s="120" t="s">
        <v>1525</v>
      </c>
      <c r="AF1099" s="120" t="s">
        <v>11</v>
      </c>
      <c r="AG1099" s="120" t="s">
        <v>1526</v>
      </c>
      <c r="AH1099" s="120" t="s">
        <v>45</v>
      </c>
      <c r="AI1099" s="165" t="str">
        <f t="shared" si="26"/>
        <v>Dai, C., 2017</v>
      </c>
      <c r="AJ1099" s="142"/>
      <c r="AK1099" s="120" t="s">
        <v>1706</v>
      </c>
    </row>
    <row r="1100" spans="1:37" s="8" customFormat="1" ht="27.6" x14ac:dyDescent="0.3">
      <c r="A1100" s="120" t="s">
        <v>14</v>
      </c>
      <c r="B1100" s="120">
        <v>0.5</v>
      </c>
      <c r="C1100" s="120">
        <v>0.47</v>
      </c>
      <c r="D1100" s="120" t="s">
        <v>9</v>
      </c>
      <c r="E1100" s="120" t="s">
        <v>997</v>
      </c>
      <c r="F1100" s="120" t="s">
        <v>1528</v>
      </c>
      <c r="G1100" s="120" t="s">
        <v>9</v>
      </c>
      <c r="H1100" s="120">
        <v>1273</v>
      </c>
      <c r="I1100" s="120">
        <v>6</v>
      </c>
      <c r="J1100" s="120" t="s">
        <v>24</v>
      </c>
      <c r="K1100" s="120" t="s">
        <v>56</v>
      </c>
      <c r="L1100" s="170">
        <v>1.5</v>
      </c>
      <c r="M1100" s="120" t="s">
        <v>89</v>
      </c>
      <c r="N1100" s="120" t="s">
        <v>9</v>
      </c>
      <c r="O1100" s="120">
        <v>4</v>
      </c>
      <c r="P1100" s="120">
        <v>673</v>
      </c>
      <c r="Q1100" s="120" t="s">
        <v>1422</v>
      </c>
      <c r="R1100" s="120">
        <v>1</v>
      </c>
      <c r="S1100" s="120">
        <v>573</v>
      </c>
      <c r="T1100" s="120" t="s">
        <v>17</v>
      </c>
      <c r="U1100" s="169">
        <v>13.6</v>
      </c>
      <c r="V1100" s="120" t="s">
        <v>9</v>
      </c>
      <c r="W1100" s="120">
        <v>85</v>
      </c>
      <c r="X1100" s="120" t="s">
        <v>9</v>
      </c>
      <c r="Y1100" s="120" t="s">
        <v>9</v>
      </c>
      <c r="Z1100" s="120" t="s">
        <v>9</v>
      </c>
      <c r="AA1100" s="120">
        <v>80</v>
      </c>
      <c r="AB1100" s="120">
        <v>30</v>
      </c>
      <c r="AC1100" s="120" t="s">
        <v>1524</v>
      </c>
      <c r="AD1100" s="120">
        <v>2017</v>
      </c>
      <c r="AE1100" s="120" t="s">
        <v>1525</v>
      </c>
      <c r="AF1100" s="120" t="s">
        <v>11</v>
      </c>
      <c r="AG1100" s="120" t="s">
        <v>1526</v>
      </c>
      <c r="AH1100" s="120" t="s">
        <v>45</v>
      </c>
      <c r="AI1100" s="165" t="str">
        <f t="shared" si="26"/>
        <v>Dai, C., 2017</v>
      </c>
      <c r="AJ1100" s="142"/>
      <c r="AK1100" s="120"/>
    </row>
    <row r="1101" spans="1:37" s="8" customFormat="1" ht="27.6" x14ac:dyDescent="0.3">
      <c r="A1101" s="120" t="s">
        <v>14</v>
      </c>
      <c r="B1101" s="120">
        <v>0.5</v>
      </c>
      <c r="C1101" s="120">
        <v>0.47</v>
      </c>
      <c r="D1101" s="120" t="s">
        <v>9</v>
      </c>
      <c r="E1101" s="120" t="s">
        <v>61</v>
      </c>
      <c r="F1101" s="120" t="s">
        <v>1527</v>
      </c>
      <c r="G1101" s="120" t="s">
        <v>9</v>
      </c>
      <c r="H1101" s="120">
        <v>1473</v>
      </c>
      <c r="I1101" s="120">
        <v>6</v>
      </c>
      <c r="J1101" s="120" t="s">
        <v>24</v>
      </c>
      <c r="K1101" s="120" t="s">
        <v>56</v>
      </c>
      <c r="L1101" s="170">
        <v>1.5</v>
      </c>
      <c r="M1101" s="120" t="s">
        <v>89</v>
      </c>
      <c r="N1101" s="168">
        <v>7.5</v>
      </c>
      <c r="O1101" s="120">
        <v>4</v>
      </c>
      <c r="P1101" s="120">
        <v>673</v>
      </c>
      <c r="Q1101" s="120" t="s">
        <v>1422</v>
      </c>
      <c r="R1101" s="120">
        <v>1</v>
      </c>
      <c r="S1101" s="120">
        <v>573</v>
      </c>
      <c r="T1101" s="120" t="s">
        <v>17</v>
      </c>
      <c r="U1101" s="169">
        <v>3</v>
      </c>
      <c r="V1101" s="120" t="s">
        <v>9</v>
      </c>
      <c r="W1101" s="120">
        <v>369</v>
      </c>
      <c r="X1101" s="120" t="s">
        <v>9</v>
      </c>
      <c r="Y1101" s="120" t="s">
        <v>9</v>
      </c>
      <c r="Z1101" s="120" t="s">
        <v>9</v>
      </c>
      <c r="AA1101" s="120">
        <v>320</v>
      </c>
      <c r="AB1101" s="120">
        <v>180</v>
      </c>
      <c r="AC1101" s="120" t="s">
        <v>1524</v>
      </c>
      <c r="AD1101" s="120">
        <v>2017</v>
      </c>
      <c r="AE1101" s="120" t="s">
        <v>1525</v>
      </c>
      <c r="AF1101" s="120" t="s">
        <v>11</v>
      </c>
      <c r="AG1101" s="120" t="s">
        <v>1526</v>
      </c>
      <c r="AH1101" s="120" t="s">
        <v>45</v>
      </c>
      <c r="AI1101" s="165" t="str">
        <f t="shared" si="26"/>
        <v>Dai, C., 2017</v>
      </c>
      <c r="AJ1101" s="142"/>
      <c r="AK1101" s="120" t="s">
        <v>1706</v>
      </c>
    </row>
    <row r="1102" spans="1:37" s="8" customFormat="1" ht="27.6" x14ac:dyDescent="0.3">
      <c r="A1102" s="120" t="s">
        <v>6</v>
      </c>
      <c r="B1102" s="120">
        <v>1</v>
      </c>
      <c r="C1102" s="120" t="s">
        <v>9</v>
      </c>
      <c r="D1102" s="120">
        <v>58.3</v>
      </c>
      <c r="E1102" s="120" t="s">
        <v>37</v>
      </c>
      <c r="F1102" s="120" t="s">
        <v>1050</v>
      </c>
      <c r="G1102" s="120" t="s">
        <v>9</v>
      </c>
      <c r="H1102" s="120" t="s">
        <v>9</v>
      </c>
      <c r="I1102" s="120" t="s">
        <v>9</v>
      </c>
      <c r="J1102" s="120" t="s">
        <v>24</v>
      </c>
      <c r="K1102" s="120" t="s">
        <v>56</v>
      </c>
      <c r="L1102" s="120" t="s">
        <v>9</v>
      </c>
      <c r="M1102" s="120" t="s">
        <v>199</v>
      </c>
      <c r="N1102" s="168">
        <v>6</v>
      </c>
      <c r="O1102" s="120">
        <v>2</v>
      </c>
      <c r="P1102" s="120">
        <v>673</v>
      </c>
      <c r="Q1102" s="120" t="s">
        <v>1422</v>
      </c>
      <c r="R1102" s="120">
        <v>1</v>
      </c>
      <c r="S1102" s="120">
        <v>573</v>
      </c>
      <c r="T1102" s="120" t="s">
        <v>17</v>
      </c>
      <c r="U1102" s="169">
        <v>21.4</v>
      </c>
      <c r="V1102" s="120" t="s">
        <v>9</v>
      </c>
      <c r="W1102" s="120" t="s">
        <v>9</v>
      </c>
      <c r="X1102" s="120" t="s">
        <v>9</v>
      </c>
      <c r="Y1102" s="120" t="s">
        <v>9</v>
      </c>
      <c r="Z1102" s="120" t="s">
        <v>9</v>
      </c>
      <c r="AA1102" s="120">
        <v>49</v>
      </c>
      <c r="AB1102" s="120" t="s">
        <v>1532</v>
      </c>
      <c r="AC1102" s="120" t="s">
        <v>1531</v>
      </c>
      <c r="AD1102" s="120">
        <v>2017</v>
      </c>
      <c r="AE1102" s="120" t="s">
        <v>1530</v>
      </c>
      <c r="AF1102" s="120" t="s">
        <v>11</v>
      </c>
      <c r="AG1102" s="120" t="s">
        <v>1529</v>
      </c>
      <c r="AH1102" s="120" t="s">
        <v>62</v>
      </c>
      <c r="AI1102" s="165" t="str">
        <f t="shared" si="26"/>
        <v>Li, Y., 2017</v>
      </c>
      <c r="AJ1102" s="142"/>
      <c r="AK1102" s="120" t="s">
        <v>1711</v>
      </c>
    </row>
    <row r="1103" spans="1:37" s="8" customFormat="1" x14ac:dyDescent="0.3">
      <c r="A1103" s="120" t="s">
        <v>6</v>
      </c>
      <c r="B1103" s="120">
        <v>1</v>
      </c>
      <c r="C1103" s="120" t="s">
        <v>9</v>
      </c>
      <c r="D1103" s="120">
        <v>58.3</v>
      </c>
      <c r="E1103" s="120" t="s">
        <v>37</v>
      </c>
      <c r="F1103" s="120" t="s">
        <v>1050</v>
      </c>
      <c r="G1103" s="120" t="s">
        <v>9</v>
      </c>
      <c r="H1103" s="120" t="s">
        <v>9</v>
      </c>
      <c r="I1103" s="120" t="s">
        <v>9</v>
      </c>
      <c r="J1103" s="120" t="s">
        <v>24</v>
      </c>
      <c r="K1103" s="120" t="s">
        <v>56</v>
      </c>
      <c r="L1103" s="120" t="s">
        <v>9</v>
      </c>
      <c r="M1103" s="120" t="s">
        <v>199</v>
      </c>
      <c r="N1103" s="168">
        <v>6</v>
      </c>
      <c r="O1103" s="120">
        <v>2</v>
      </c>
      <c r="P1103" s="120">
        <v>673</v>
      </c>
      <c r="Q1103" s="120" t="s">
        <v>1422</v>
      </c>
      <c r="R1103" s="120">
        <v>1</v>
      </c>
      <c r="S1103" s="120">
        <v>723</v>
      </c>
      <c r="T1103" s="120" t="s">
        <v>17</v>
      </c>
      <c r="U1103" s="169">
        <v>16.899999999999999</v>
      </c>
      <c r="V1103" s="120" t="s">
        <v>9</v>
      </c>
      <c r="W1103" s="120" t="s">
        <v>9</v>
      </c>
      <c r="X1103" s="120" t="s">
        <v>9</v>
      </c>
      <c r="Y1103" s="120" t="s">
        <v>9</v>
      </c>
      <c r="Z1103" s="120" t="s">
        <v>9</v>
      </c>
      <c r="AA1103" s="120">
        <v>38</v>
      </c>
      <c r="AB1103" s="120" t="s">
        <v>9</v>
      </c>
      <c r="AC1103" s="120" t="s">
        <v>1531</v>
      </c>
      <c r="AD1103" s="120">
        <v>2017</v>
      </c>
      <c r="AE1103" s="120" t="s">
        <v>1530</v>
      </c>
      <c r="AF1103" s="120" t="s">
        <v>11</v>
      </c>
      <c r="AG1103" s="120" t="s">
        <v>1533</v>
      </c>
      <c r="AH1103" s="120" t="s">
        <v>62</v>
      </c>
      <c r="AI1103" s="165" t="str">
        <f t="shared" si="26"/>
        <v>Li, Y., 2017</v>
      </c>
      <c r="AJ1103" s="120"/>
      <c r="AK1103" s="120" t="s">
        <v>1711</v>
      </c>
    </row>
    <row r="1104" spans="1:37" s="8" customFormat="1" ht="69" x14ac:dyDescent="0.3">
      <c r="A1104" s="120" t="s">
        <v>6</v>
      </c>
      <c r="B1104" s="120">
        <v>10</v>
      </c>
      <c r="C1104" s="120" t="s">
        <v>9</v>
      </c>
      <c r="D1104" s="120">
        <v>954</v>
      </c>
      <c r="E1104" s="120" t="s">
        <v>63</v>
      </c>
      <c r="F1104" s="120" t="s">
        <v>1538</v>
      </c>
      <c r="G1104" s="120" t="s">
        <v>1539</v>
      </c>
      <c r="H1104" s="120">
        <v>673</v>
      </c>
      <c r="I1104" s="120">
        <v>10</v>
      </c>
      <c r="J1104" s="120" t="s">
        <v>48</v>
      </c>
      <c r="K1104" s="120" t="s">
        <v>56</v>
      </c>
      <c r="L1104" s="167">
        <v>11</v>
      </c>
      <c r="M1104" s="120" t="s">
        <v>89</v>
      </c>
      <c r="N1104" s="120" t="s">
        <v>9</v>
      </c>
      <c r="O1104" s="120" t="s">
        <v>9</v>
      </c>
      <c r="P1104" s="120" t="s">
        <v>9</v>
      </c>
      <c r="Q1104" s="120" t="s">
        <v>1428</v>
      </c>
      <c r="R1104" s="120">
        <v>0.5</v>
      </c>
      <c r="S1104" s="120">
        <v>298</v>
      </c>
      <c r="T1104" s="120" t="s">
        <v>95</v>
      </c>
      <c r="U1104" s="169">
        <v>8.4</v>
      </c>
      <c r="V1104" s="120" t="s">
        <v>9</v>
      </c>
      <c r="W1104" s="120" t="s">
        <v>9</v>
      </c>
      <c r="X1104" s="120" t="s">
        <v>9</v>
      </c>
      <c r="Y1104" s="120" t="s">
        <v>9</v>
      </c>
      <c r="Z1104" s="120" t="s">
        <v>9</v>
      </c>
      <c r="AA1104" s="120">
        <v>5000</v>
      </c>
      <c r="AB1104" s="120" t="s">
        <v>9</v>
      </c>
      <c r="AC1104" s="120" t="s">
        <v>1537</v>
      </c>
      <c r="AD1104" s="120">
        <v>2004</v>
      </c>
      <c r="AE1104" s="120" t="s">
        <v>1534</v>
      </c>
      <c r="AF1104" s="120" t="s">
        <v>1535</v>
      </c>
      <c r="AG1104" s="120" t="s">
        <v>1536</v>
      </c>
      <c r="AH1104" s="120" t="s">
        <v>76</v>
      </c>
      <c r="AI1104" s="165" t="str">
        <f t="shared" si="26"/>
        <v>Sípos, É, 2004</v>
      </c>
      <c r="AJ1104" s="120" t="s">
        <v>1540</v>
      </c>
      <c r="AK1104" s="120"/>
    </row>
    <row r="1105" spans="1:37" s="8" customFormat="1" ht="69" x14ac:dyDescent="0.3">
      <c r="A1105" s="120" t="s">
        <v>6</v>
      </c>
      <c r="B1105" s="120">
        <v>10</v>
      </c>
      <c r="C1105" s="120" t="s">
        <v>9</v>
      </c>
      <c r="D1105" s="120">
        <v>954</v>
      </c>
      <c r="E1105" s="120" t="s">
        <v>63</v>
      </c>
      <c r="F1105" s="120" t="s">
        <v>1538</v>
      </c>
      <c r="G1105" s="120" t="s">
        <v>1539</v>
      </c>
      <c r="H1105" s="120">
        <v>673</v>
      </c>
      <c r="I1105" s="120">
        <v>10</v>
      </c>
      <c r="J1105" s="120" t="s">
        <v>48</v>
      </c>
      <c r="K1105" s="120" t="s">
        <v>56</v>
      </c>
      <c r="L1105" s="167">
        <v>11</v>
      </c>
      <c r="M1105" s="120" t="s">
        <v>89</v>
      </c>
      <c r="N1105" s="120" t="s">
        <v>9</v>
      </c>
      <c r="O1105" s="120" t="s">
        <v>9</v>
      </c>
      <c r="P1105" s="120" t="s">
        <v>9</v>
      </c>
      <c r="Q1105" s="120" t="s">
        <v>1422</v>
      </c>
      <c r="R1105" s="120">
        <v>1</v>
      </c>
      <c r="S1105" s="120">
        <v>623</v>
      </c>
      <c r="T1105" s="120" t="s">
        <v>95</v>
      </c>
      <c r="U1105" s="169">
        <v>30.58</v>
      </c>
      <c r="V1105" s="120" t="s">
        <v>9</v>
      </c>
      <c r="W1105" s="120" t="s">
        <v>9</v>
      </c>
      <c r="X1105" s="120" t="s">
        <v>9</v>
      </c>
      <c r="Y1105" s="120" t="s">
        <v>9</v>
      </c>
      <c r="Z1105" s="120" t="s">
        <v>9</v>
      </c>
      <c r="AA1105" s="120">
        <v>500</v>
      </c>
      <c r="AB1105" s="120" t="s">
        <v>9</v>
      </c>
      <c r="AC1105" s="120" t="s">
        <v>1537</v>
      </c>
      <c r="AD1105" s="120">
        <v>2004</v>
      </c>
      <c r="AE1105" s="120" t="s">
        <v>1534</v>
      </c>
      <c r="AF1105" s="120" t="s">
        <v>1535</v>
      </c>
      <c r="AG1105" s="120" t="s">
        <v>1536</v>
      </c>
      <c r="AH1105" s="120" t="s">
        <v>76</v>
      </c>
      <c r="AI1105" s="165" t="str">
        <f t="shared" si="26"/>
        <v>Sípos, É, 2004</v>
      </c>
      <c r="AJ1105" s="120" t="s">
        <v>1541</v>
      </c>
      <c r="AK1105" s="120"/>
    </row>
    <row r="1106" spans="1:37" s="8" customFormat="1" x14ac:dyDescent="0.3">
      <c r="A1106" s="120" t="s">
        <v>6</v>
      </c>
      <c r="B1106" s="120" t="s">
        <v>9</v>
      </c>
      <c r="C1106" s="120">
        <v>0.68</v>
      </c>
      <c r="D1106" s="120">
        <v>77</v>
      </c>
      <c r="E1106" s="120" t="s">
        <v>22</v>
      </c>
      <c r="F1106" s="120" t="s">
        <v>1544</v>
      </c>
      <c r="G1106" s="120" t="s">
        <v>9</v>
      </c>
      <c r="H1106" s="120" t="s">
        <v>9</v>
      </c>
      <c r="I1106" s="120" t="s">
        <v>9</v>
      </c>
      <c r="J1106" s="120" t="s">
        <v>28</v>
      </c>
      <c r="K1106" s="120" t="s">
        <v>51</v>
      </c>
      <c r="L1106" s="120" t="s">
        <v>9</v>
      </c>
      <c r="M1106" s="120" t="s">
        <v>199</v>
      </c>
      <c r="N1106" s="168">
        <v>8.5</v>
      </c>
      <c r="O1106" s="120">
        <v>2</v>
      </c>
      <c r="P1106" s="120">
        <v>623</v>
      </c>
      <c r="Q1106" s="120" t="s">
        <v>1422</v>
      </c>
      <c r="R1106" s="120">
        <v>3.5</v>
      </c>
      <c r="S1106" s="120">
        <v>573</v>
      </c>
      <c r="T1106" s="120" t="s">
        <v>95</v>
      </c>
      <c r="U1106" s="169">
        <v>47</v>
      </c>
      <c r="V1106" s="120" t="s">
        <v>9</v>
      </c>
      <c r="W1106" s="120">
        <v>24</v>
      </c>
      <c r="X1106" s="120" t="s">
        <v>9</v>
      </c>
      <c r="Y1106" s="120" t="s">
        <v>9</v>
      </c>
      <c r="Z1106" s="120" t="s">
        <v>9</v>
      </c>
      <c r="AA1106" s="120">
        <v>31</v>
      </c>
      <c r="AB1106" s="120" t="s">
        <v>9</v>
      </c>
      <c r="AC1106" s="46" t="s">
        <v>1365</v>
      </c>
      <c r="AD1106" s="120">
        <v>2004</v>
      </c>
      <c r="AE1106" s="120" t="s">
        <v>1542</v>
      </c>
      <c r="AF1106" s="120" t="s">
        <v>58</v>
      </c>
      <c r="AG1106" s="120" t="s">
        <v>1543</v>
      </c>
      <c r="AH1106" s="120" t="s">
        <v>45</v>
      </c>
      <c r="AI1106" s="165" t="str">
        <f t="shared" si="26"/>
        <v>Neyertz, C., 2004</v>
      </c>
      <c r="AJ1106" s="142"/>
      <c r="AK1106" s="120" t="s">
        <v>827</v>
      </c>
    </row>
    <row r="1107" spans="1:37" s="8" customFormat="1" ht="41.4" x14ac:dyDescent="0.3">
      <c r="A1107" s="120" t="s">
        <v>6</v>
      </c>
      <c r="B1107" s="120">
        <v>1</v>
      </c>
      <c r="C1107" s="120" t="s">
        <v>9</v>
      </c>
      <c r="D1107" s="120">
        <v>55</v>
      </c>
      <c r="E1107" s="120" t="s">
        <v>15</v>
      </c>
      <c r="F1107" s="120" t="s">
        <v>1547</v>
      </c>
      <c r="G1107" s="120" t="s">
        <v>9</v>
      </c>
      <c r="H1107" s="120" t="s">
        <v>9</v>
      </c>
      <c r="I1107" s="120" t="s">
        <v>9</v>
      </c>
      <c r="J1107" s="120" t="s">
        <v>10</v>
      </c>
      <c r="K1107" s="120" t="s">
        <v>56</v>
      </c>
      <c r="L1107" s="120" t="s">
        <v>9</v>
      </c>
      <c r="M1107" s="120" t="s">
        <v>199</v>
      </c>
      <c r="N1107" s="168">
        <v>6.1</v>
      </c>
      <c r="O1107" s="120">
        <v>5</v>
      </c>
      <c r="P1107" s="120">
        <v>773</v>
      </c>
      <c r="Q1107" s="120" t="s">
        <v>1422</v>
      </c>
      <c r="R1107" s="120">
        <v>0.5</v>
      </c>
      <c r="S1107" s="120">
        <v>573</v>
      </c>
      <c r="T1107" s="120" t="s">
        <v>17</v>
      </c>
      <c r="U1107" s="169">
        <v>47</v>
      </c>
      <c r="V1107" s="120" t="s">
        <v>9</v>
      </c>
      <c r="W1107" s="120">
        <v>20</v>
      </c>
      <c r="X1107" s="120" t="s">
        <v>9</v>
      </c>
      <c r="Y1107" s="120" t="s">
        <v>9</v>
      </c>
      <c r="Z1107" s="120" t="s">
        <v>9</v>
      </c>
      <c r="AA1107" s="120" t="s">
        <v>9</v>
      </c>
      <c r="AB1107" s="120" t="s">
        <v>9</v>
      </c>
      <c r="AC1107" s="120" t="s">
        <v>1380</v>
      </c>
      <c r="AD1107" s="120">
        <v>2004</v>
      </c>
      <c r="AE1107" s="120" t="s">
        <v>1546</v>
      </c>
      <c r="AF1107" s="120" t="s">
        <v>848</v>
      </c>
      <c r="AG1107" s="120" t="s">
        <v>1545</v>
      </c>
      <c r="AH1107" s="120" t="s">
        <v>76</v>
      </c>
      <c r="AI1107" s="165" t="str">
        <f t="shared" si="26"/>
        <v>Gopinath, R., 2004</v>
      </c>
      <c r="AJ1107" s="142"/>
      <c r="AK1107" s="120" t="s">
        <v>817</v>
      </c>
    </row>
    <row r="1108" spans="1:37" s="8" customFormat="1" ht="41.4" x14ac:dyDescent="0.3">
      <c r="A1108" s="120" t="s">
        <v>6</v>
      </c>
      <c r="B1108" s="120">
        <v>1</v>
      </c>
      <c r="C1108" s="120" t="s">
        <v>9</v>
      </c>
      <c r="D1108" s="120">
        <v>55</v>
      </c>
      <c r="E1108" s="120" t="s">
        <v>15</v>
      </c>
      <c r="F1108" s="120" t="s">
        <v>1547</v>
      </c>
      <c r="G1108" s="120" t="s">
        <v>9</v>
      </c>
      <c r="H1108" s="120" t="s">
        <v>9</v>
      </c>
      <c r="I1108" s="120" t="s">
        <v>9</v>
      </c>
      <c r="J1108" s="120" t="s">
        <v>24</v>
      </c>
      <c r="K1108" s="120" t="s">
        <v>56</v>
      </c>
      <c r="L1108" s="120" t="s">
        <v>9</v>
      </c>
      <c r="M1108" s="120" t="s">
        <v>199</v>
      </c>
      <c r="N1108" s="168">
        <v>6.1</v>
      </c>
      <c r="O1108" s="120">
        <v>5</v>
      </c>
      <c r="P1108" s="120">
        <v>773</v>
      </c>
      <c r="Q1108" s="120" t="s">
        <v>1422</v>
      </c>
      <c r="R1108" s="120">
        <v>0.5</v>
      </c>
      <c r="S1108" s="120">
        <v>573</v>
      </c>
      <c r="T1108" s="120" t="s">
        <v>17</v>
      </c>
      <c r="U1108" s="169">
        <v>7</v>
      </c>
      <c r="V1108" s="120" t="s">
        <v>9</v>
      </c>
      <c r="W1108" s="120">
        <v>127</v>
      </c>
      <c r="X1108" s="120" t="s">
        <v>9</v>
      </c>
      <c r="Y1108" s="120" t="s">
        <v>9</v>
      </c>
      <c r="Z1108" s="120" t="s">
        <v>9</v>
      </c>
      <c r="AA1108" s="120" t="s">
        <v>9</v>
      </c>
      <c r="AB1108" s="120" t="s">
        <v>9</v>
      </c>
      <c r="AC1108" s="120" t="s">
        <v>1380</v>
      </c>
      <c r="AD1108" s="120">
        <v>2004</v>
      </c>
      <c r="AE1108" s="120" t="s">
        <v>1546</v>
      </c>
      <c r="AF1108" s="120" t="s">
        <v>848</v>
      </c>
      <c r="AG1108" s="120" t="s">
        <v>1545</v>
      </c>
      <c r="AH1108" s="120" t="s">
        <v>76</v>
      </c>
      <c r="AI1108" s="165" t="str">
        <f t="shared" si="26"/>
        <v>Gopinath, R., 2004</v>
      </c>
      <c r="AJ1108" s="142"/>
      <c r="AK1108" s="120" t="s">
        <v>817</v>
      </c>
    </row>
    <row r="1109" spans="1:37" s="8" customFormat="1" ht="41.4" x14ac:dyDescent="0.3">
      <c r="A1109" s="120" t="s">
        <v>88</v>
      </c>
      <c r="B1109" s="120">
        <v>1</v>
      </c>
      <c r="C1109" s="120" t="s">
        <v>9</v>
      </c>
      <c r="D1109" s="120">
        <v>55</v>
      </c>
      <c r="E1109" s="120" t="s">
        <v>15</v>
      </c>
      <c r="F1109" s="120" t="s">
        <v>1547</v>
      </c>
      <c r="G1109" s="120" t="s">
        <v>9</v>
      </c>
      <c r="H1109" s="120" t="s">
        <v>9</v>
      </c>
      <c r="I1109" s="120" t="s">
        <v>9</v>
      </c>
      <c r="J1109" s="120" t="s">
        <v>10</v>
      </c>
      <c r="K1109" s="120" t="s">
        <v>56</v>
      </c>
      <c r="L1109" s="167">
        <v>10.5</v>
      </c>
      <c r="M1109" s="120" t="s">
        <v>89</v>
      </c>
      <c r="N1109" s="168">
        <v>6.1</v>
      </c>
      <c r="O1109" s="120">
        <v>5</v>
      </c>
      <c r="P1109" s="120">
        <v>773</v>
      </c>
      <c r="Q1109" s="120" t="s">
        <v>1422</v>
      </c>
      <c r="R1109" s="120">
        <v>0.5</v>
      </c>
      <c r="S1109" s="120">
        <v>573</v>
      </c>
      <c r="T1109" s="120" t="s">
        <v>17</v>
      </c>
      <c r="U1109" s="169">
        <v>72</v>
      </c>
      <c r="V1109" s="120" t="s">
        <v>9</v>
      </c>
      <c r="W1109" s="120">
        <v>13.4</v>
      </c>
      <c r="X1109" s="120" t="s">
        <v>9</v>
      </c>
      <c r="Y1109" s="120" t="s">
        <v>9</v>
      </c>
      <c r="Z1109" s="120" t="s">
        <v>9</v>
      </c>
      <c r="AA1109" s="120" t="s">
        <v>9</v>
      </c>
      <c r="AB1109" s="120" t="s">
        <v>9</v>
      </c>
      <c r="AC1109" s="120" t="s">
        <v>1380</v>
      </c>
      <c r="AD1109" s="120">
        <v>2004</v>
      </c>
      <c r="AE1109" s="120" t="s">
        <v>1546</v>
      </c>
      <c r="AF1109" s="120" t="s">
        <v>848</v>
      </c>
      <c r="AG1109" s="120" t="s">
        <v>1545</v>
      </c>
      <c r="AH1109" s="120" t="s">
        <v>76</v>
      </c>
      <c r="AI1109" s="165" t="str">
        <f t="shared" si="26"/>
        <v>Gopinath, R., 2004</v>
      </c>
      <c r="AJ1109" s="120" t="s">
        <v>1939</v>
      </c>
      <c r="AK1109" s="120" t="s">
        <v>817</v>
      </c>
    </row>
    <row r="1110" spans="1:37" s="8" customFormat="1" ht="41.4" x14ac:dyDescent="0.3">
      <c r="A1110" s="120" t="s">
        <v>88</v>
      </c>
      <c r="B1110" s="120">
        <v>1</v>
      </c>
      <c r="C1110" s="120" t="s">
        <v>9</v>
      </c>
      <c r="D1110" s="120">
        <v>55</v>
      </c>
      <c r="E1110" s="120" t="s">
        <v>15</v>
      </c>
      <c r="F1110" s="120" t="s">
        <v>1547</v>
      </c>
      <c r="G1110" s="120" t="s">
        <v>9</v>
      </c>
      <c r="H1110" s="120" t="s">
        <v>9</v>
      </c>
      <c r="I1110" s="120" t="s">
        <v>9</v>
      </c>
      <c r="J1110" s="120" t="s">
        <v>24</v>
      </c>
      <c r="K1110" s="120" t="s">
        <v>56</v>
      </c>
      <c r="L1110" s="167">
        <v>10.5</v>
      </c>
      <c r="M1110" s="120" t="s">
        <v>89</v>
      </c>
      <c r="N1110" s="168">
        <v>6.1</v>
      </c>
      <c r="O1110" s="120">
        <v>5</v>
      </c>
      <c r="P1110" s="120">
        <v>773</v>
      </c>
      <c r="Q1110" s="120" t="s">
        <v>1422</v>
      </c>
      <c r="R1110" s="120">
        <v>0.5</v>
      </c>
      <c r="S1110" s="120">
        <v>573</v>
      </c>
      <c r="T1110" s="120" t="s">
        <v>17</v>
      </c>
      <c r="U1110" s="169">
        <v>8</v>
      </c>
      <c r="V1110" s="120" t="s">
        <v>9</v>
      </c>
      <c r="W1110" s="120">
        <v>117</v>
      </c>
      <c r="X1110" s="120" t="s">
        <v>9</v>
      </c>
      <c r="Y1110" s="120" t="s">
        <v>9</v>
      </c>
      <c r="Z1110" s="120" t="s">
        <v>9</v>
      </c>
      <c r="AA1110" s="120" t="s">
        <v>9</v>
      </c>
      <c r="AB1110" s="120" t="s">
        <v>9</v>
      </c>
      <c r="AC1110" s="120" t="s">
        <v>1380</v>
      </c>
      <c r="AD1110" s="120">
        <v>2004</v>
      </c>
      <c r="AE1110" s="120" t="s">
        <v>1546</v>
      </c>
      <c r="AF1110" s="120" t="s">
        <v>848</v>
      </c>
      <c r="AG1110" s="120" t="s">
        <v>1545</v>
      </c>
      <c r="AH1110" s="120" t="s">
        <v>76</v>
      </c>
      <c r="AI1110" s="165" t="str">
        <f t="shared" si="26"/>
        <v>Gopinath, R., 2004</v>
      </c>
      <c r="AJ1110" s="120" t="s">
        <v>1939</v>
      </c>
      <c r="AK1110" s="120" t="s">
        <v>817</v>
      </c>
    </row>
    <row r="1111" spans="1:37" s="8" customFormat="1" ht="27.6" x14ac:dyDescent="0.3">
      <c r="A1111" s="120" t="s">
        <v>6</v>
      </c>
      <c r="B1111" s="120">
        <v>5</v>
      </c>
      <c r="C1111" s="120" t="s">
        <v>9</v>
      </c>
      <c r="D1111" s="120">
        <v>174</v>
      </c>
      <c r="E1111" s="120" t="s">
        <v>37</v>
      </c>
      <c r="F1111" s="120" t="s">
        <v>1552</v>
      </c>
      <c r="G1111" s="120" t="s">
        <v>1553</v>
      </c>
      <c r="H1111" s="120" t="s">
        <v>9</v>
      </c>
      <c r="I1111" s="120" t="s">
        <v>9</v>
      </c>
      <c r="J1111" s="120" t="s">
        <v>303</v>
      </c>
      <c r="K1111" s="120" t="s">
        <v>1014</v>
      </c>
      <c r="L1111" s="120" t="s">
        <v>9</v>
      </c>
      <c r="M1111" s="120" t="s">
        <v>199</v>
      </c>
      <c r="N1111" s="120" t="s">
        <v>9</v>
      </c>
      <c r="O1111" s="120">
        <v>5</v>
      </c>
      <c r="P1111" s="120">
        <v>573</v>
      </c>
      <c r="Q1111" s="120" t="s">
        <v>9</v>
      </c>
      <c r="R1111" s="120" t="s">
        <v>9</v>
      </c>
      <c r="S1111" s="120" t="s">
        <v>9</v>
      </c>
      <c r="T1111" s="120" t="s">
        <v>29</v>
      </c>
      <c r="U1111" s="169" t="s">
        <v>9</v>
      </c>
      <c r="V1111" s="120" t="s">
        <v>9</v>
      </c>
      <c r="W1111" s="120" t="s">
        <v>9</v>
      </c>
      <c r="X1111" s="120" t="s">
        <v>9</v>
      </c>
      <c r="Y1111" s="120" t="s">
        <v>9</v>
      </c>
      <c r="Z1111" s="120" t="s">
        <v>9</v>
      </c>
      <c r="AA1111" s="120">
        <v>23</v>
      </c>
      <c r="AB1111" s="120" t="s">
        <v>9</v>
      </c>
      <c r="AC1111" s="120" t="s">
        <v>1551</v>
      </c>
      <c r="AD1111" s="120">
        <v>2007</v>
      </c>
      <c r="AE1111" s="120" t="s">
        <v>1550</v>
      </c>
      <c r="AF1111" s="120" t="s">
        <v>1549</v>
      </c>
      <c r="AG1111" s="120" t="s">
        <v>1548</v>
      </c>
      <c r="AH1111" s="120" t="s">
        <v>87</v>
      </c>
      <c r="AI1111" s="165" t="str">
        <f t="shared" si="26"/>
        <v xml:space="preserve"> Sikhwivhilu, L.M., 2007</v>
      </c>
      <c r="AJ1111" s="142"/>
      <c r="AK1111" s="120"/>
    </row>
    <row r="1112" spans="1:37" s="8" customFormat="1" ht="27.6" x14ac:dyDescent="0.3">
      <c r="A1112" s="120" t="s">
        <v>6</v>
      </c>
      <c r="B1112" s="120">
        <v>7</v>
      </c>
      <c r="C1112" s="120" t="s">
        <v>9</v>
      </c>
      <c r="D1112" s="120">
        <v>174</v>
      </c>
      <c r="E1112" s="120" t="s">
        <v>37</v>
      </c>
      <c r="F1112" s="120" t="s">
        <v>1552</v>
      </c>
      <c r="G1112" s="120" t="s">
        <v>1553</v>
      </c>
      <c r="H1112" s="120" t="s">
        <v>9</v>
      </c>
      <c r="I1112" s="120" t="s">
        <v>9</v>
      </c>
      <c r="J1112" s="120" t="s">
        <v>303</v>
      </c>
      <c r="K1112" s="120" t="s">
        <v>1014</v>
      </c>
      <c r="L1112" s="120" t="s">
        <v>9</v>
      </c>
      <c r="M1112" s="120" t="s">
        <v>199</v>
      </c>
      <c r="N1112" s="120" t="s">
        <v>9</v>
      </c>
      <c r="O1112" s="120">
        <v>5</v>
      </c>
      <c r="P1112" s="120">
        <v>573</v>
      </c>
      <c r="Q1112" s="120" t="s">
        <v>9</v>
      </c>
      <c r="R1112" s="120" t="s">
        <v>9</v>
      </c>
      <c r="S1112" s="120" t="s">
        <v>9</v>
      </c>
      <c r="T1112" s="120" t="s">
        <v>29</v>
      </c>
      <c r="U1112" s="169" t="s">
        <v>9</v>
      </c>
      <c r="V1112" s="120" t="s">
        <v>9</v>
      </c>
      <c r="W1112" s="120" t="s">
        <v>9</v>
      </c>
      <c r="X1112" s="120" t="s">
        <v>9</v>
      </c>
      <c r="Y1112" s="120" t="s">
        <v>9</v>
      </c>
      <c r="Z1112" s="120" t="s">
        <v>9</v>
      </c>
      <c r="AA1112" s="120">
        <v>31</v>
      </c>
      <c r="AB1112" s="120" t="s">
        <v>9</v>
      </c>
      <c r="AC1112" s="120" t="s">
        <v>1551</v>
      </c>
      <c r="AD1112" s="120">
        <v>2007</v>
      </c>
      <c r="AE1112" s="120" t="s">
        <v>1550</v>
      </c>
      <c r="AF1112" s="120" t="s">
        <v>1549</v>
      </c>
      <c r="AG1112" s="120" t="s">
        <v>1548</v>
      </c>
      <c r="AH1112" s="120" t="s">
        <v>87</v>
      </c>
      <c r="AI1112" s="165" t="str">
        <f t="shared" si="26"/>
        <v xml:space="preserve"> Sikhwivhilu, L.M., 2007</v>
      </c>
      <c r="AJ1112" s="142"/>
      <c r="AK1112" s="120"/>
    </row>
    <row r="1113" spans="1:37" s="8" customFormat="1" x14ac:dyDescent="0.3">
      <c r="A1113" s="120" t="s">
        <v>14</v>
      </c>
      <c r="B1113" s="120">
        <v>1</v>
      </c>
      <c r="C1113" s="120" t="s">
        <v>9</v>
      </c>
      <c r="D1113" s="120" t="s">
        <v>9</v>
      </c>
      <c r="E1113" s="120" t="s">
        <v>61</v>
      </c>
      <c r="F1113" s="120" t="s">
        <v>1556</v>
      </c>
      <c r="G1113" s="120" t="s">
        <v>9</v>
      </c>
      <c r="H1113" s="120" t="s">
        <v>9</v>
      </c>
      <c r="I1113" s="120" t="s">
        <v>9</v>
      </c>
      <c r="J1113" s="120" t="s">
        <v>24</v>
      </c>
      <c r="K1113" s="120" t="s">
        <v>9</v>
      </c>
      <c r="L1113" s="120" t="s">
        <v>9</v>
      </c>
      <c r="M1113" s="120" t="s">
        <v>199</v>
      </c>
      <c r="N1113" s="168">
        <v>6.7</v>
      </c>
      <c r="O1113" s="120">
        <v>2</v>
      </c>
      <c r="P1113" s="120">
        <v>773</v>
      </c>
      <c r="Q1113" s="120" t="s">
        <v>9</v>
      </c>
      <c r="R1113" s="120" t="s">
        <v>9</v>
      </c>
      <c r="S1113" s="120" t="s">
        <v>9</v>
      </c>
      <c r="T1113" s="120" t="s">
        <v>17</v>
      </c>
      <c r="U1113" s="169">
        <v>2.2999999999999998</v>
      </c>
      <c r="V1113" s="120" t="s">
        <v>9</v>
      </c>
      <c r="W1113" s="120">
        <v>486</v>
      </c>
      <c r="X1113" s="120" t="s">
        <v>9</v>
      </c>
      <c r="Y1113" s="120" t="s">
        <v>9</v>
      </c>
      <c r="Z1113" s="120" t="s">
        <v>9</v>
      </c>
      <c r="AA1113" s="120" t="s">
        <v>9</v>
      </c>
      <c r="AB1113" s="120" t="s">
        <v>9</v>
      </c>
      <c r="AC1113" s="120" t="s">
        <v>1343</v>
      </c>
      <c r="AD1113" s="120">
        <v>2008</v>
      </c>
      <c r="AE1113" s="120" t="s">
        <v>1555</v>
      </c>
      <c r="AF1113" s="120" t="s">
        <v>43</v>
      </c>
      <c r="AG1113" s="120" t="s">
        <v>1554</v>
      </c>
      <c r="AH1113" s="120" t="s">
        <v>526</v>
      </c>
      <c r="AI1113" s="124" t="str">
        <f t="shared" si="26"/>
        <v>Komhom, S., 2008</v>
      </c>
      <c r="AJ1113" s="142"/>
      <c r="AK1113" s="120" t="s">
        <v>828</v>
      </c>
    </row>
    <row r="1114" spans="1:37" s="8" customFormat="1" x14ac:dyDescent="0.3">
      <c r="A1114" s="120" t="s">
        <v>14</v>
      </c>
      <c r="B1114" s="120">
        <v>1</v>
      </c>
      <c r="C1114" s="120" t="s">
        <v>9</v>
      </c>
      <c r="D1114" s="120" t="s">
        <v>9</v>
      </c>
      <c r="E1114" s="120" t="s">
        <v>61</v>
      </c>
      <c r="F1114" s="120" t="s">
        <v>1557</v>
      </c>
      <c r="G1114" s="120" t="s">
        <v>1558</v>
      </c>
      <c r="H1114" s="120">
        <v>1423</v>
      </c>
      <c r="I1114" s="120">
        <v>1</v>
      </c>
      <c r="J1114" s="120" t="s">
        <v>24</v>
      </c>
      <c r="K1114" s="120" t="s">
        <v>9</v>
      </c>
      <c r="L1114" s="120" t="s">
        <v>9</v>
      </c>
      <c r="M1114" s="120" t="s">
        <v>199</v>
      </c>
      <c r="N1114" s="168">
        <v>8.6</v>
      </c>
      <c r="O1114" s="120">
        <v>2</v>
      </c>
      <c r="P1114" s="120">
        <v>773</v>
      </c>
      <c r="Q1114" s="120" t="s">
        <v>9</v>
      </c>
      <c r="R1114" s="120" t="s">
        <v>9</v>
      </c>
      <c r="S1114" s="120" t="s">
        <v>9</v>
      </c>
      <c r="T1114" s="120" t="s">
        <v>17</v>
      </c>
      <c r="U1114" s="169">
        <v>8.1999999999999993</v>
      </c>
      <c r="V1114" s="120" t="s">
        <v>9</v>
      </c>
      <c r="W1114" s="120">
        <v>137</v>
      </c>
      <c r="X1114" s="120" t="s">
        <v>9</v>
      </c>
      <c r="Y1114" s="120" t="s">
        <v>9</v>
      </c>
      <c r="Z1114" s="120" t="s">
        <v>9</v>
      </c>
      <c r="AA1114" s="120" t="s">
        <v>9</v>
      </c>
      <c r="AB1114" s="120" t="s">
        <v>9</v>
      </c>
      <c r="AC1114" s="120" t="s">
        <v>1343</v>
      </c>
      <c r="AD1114" s="120">
        <v>2008</v>
      </c>
      <c r="AE1114" s="120" t="s">
        <v>1555</v>
      </c>
      <c r="AF1114" s="120" t="s">
        <v>43</v>
      </c>
      <c r="AG1114" s="120" t="s">
        <v>1554</v>
      </c>
      <c r="AH1114" s="120" t="s">
        <v>526</v>
      </c>
      <c r="AI1114" s="165" t="str">
        <f t="shared" si="26"/>
        <v>Komhom, S., 2008</v>
      </c>
      <c r="AJ1114" s="142"/>
      <c r="AK1114" s="120" t="s">
        <v>1712</v>
      </c>
    </row>
    <row r="1115" spans="1:37" s="8" customFormat="1" x14ac:dyDescent="0.3">
      <c r="A1115" s="120" t="s">
        <v>14</v>
      </c>
      <c r="B1115" s="120">
        <v>0.18</v>
      </c>
      <c r="C1115" s="120" t="s">
        <v>9</v>
      </c>
      <c r="D1115" s="120" t="s">
        <v>9</v>
      </c>
      <c r="E1115" s="120" t="s">
        <v>1414</v>
      </c>
      <c r="F1115" s="120" t="s">
        <v>9</v>
      </c>
      <c r="G1115" s="120" t="s">
        <v>9</v>
      </c>
      <c r="H1115" s="120">
        <v>773</v>
      </c>
      <c r="I1115" s="120">
        <v>2</v>
      </c>
      <c r="J1115" s="120" t="s">
        <v>10</v>
      </c>
      <c r="K1115" s="120" t="s">
        <v>56</v>
      </c>
      <c r="L1115" s="120" t="s">
        <v>9</v>
      </c>
      <c r="M1115" s="120" t="s">
        <v>199</v>
      </c>
      <c r="N1115" s="168">
        <v>7.5</v>
      </c>
      <c r="O1115" s="120">
        <v>2</v>
      </c>
      <c r="P1115" s="120">
        <v>873</v>
      </c>
      <c r="Q1115" s="120" t="s">
        <v>1422</v>
      </c>
      <c r="R1115" s="120">
        <v>2</v>
      </c>
      <c r="S1115" s="120">
        <v>723</v>
      </c>
      <c r="T1115" s="120" t="s">
        <v>69</v>
      </c>
      <c r="U1115" s="169">
        <v>70.290000000000006</v>
      </c>
      <c r="V1115" s="120" t="s">
        <v>9</v>
      </c>
      <c r="W1115" s="120" t="s">
        <v>9</v>
      </c>
      <c r="X1115" s="120" t="s">
        <v>9</v>
      </c>
      <c r="Y1115" s="120" t="s">
        <v>9</v>
      </c>
      <c r="Z1115" s="120" t="s">
        <v>9</v>
      </c>
      <c r="AA1115" s="120" t="s">
        <v>9</v>
      </c>
      <c r="AB1115" s="120" t="s">
        <v>9</v>
      </c>
      <c r="AC1115" s="46" t="s">
        <v>1365</v>
      </c>
      <c r="AD1115" s="120">
        <v>2008</v>
      </c>
      <c r="AE1115" s="120" t="s">
        <v>1560</v>
      </c>
      <c r="AF1115" s="120" t="s">
        <v>11</v>
      </c>
      <c r="AG1115" s="120" t="s">
        <v>1559</v>
      </c>
      <c r="AH1115" s="120" t="s">
        <v>87</v>
      </c>
      <c r="AI1115" s="165" t="str">
        <f t="shared" si="26"/>
        <v>Gao, D., 2008</v>
      </c>
      <c r="AJ1115" s="142"/>
      <c r="AK1115" s="120" t="s">
        <v>1706</v>
      </c>
    </row>
    <row r="1116" spans="1:37" s="8" customFormat="1" x14ac:dyDescent="0.3">
      <c r="A1116" s="120" t="s">
        <v>14</v>
      </c>
      <c r="B1116" s="120">
        <v>0.18</v>
      </c>
      <c r="C1116" s="120" t="s">
        <v>9</v>
      </c>
      <c r="D1116" s="120" t="s">
        <v>9</v>
      </c>
      <c r="E1116" s="120" t="s">
        <v>1414</v>
      </c>
      <c r="F1116" s="120" t="s">
        <v>9</v>
      </c>
      <c r="G1116" s="120" t="s">
        <v>9</v>
      </c>
      <c r="H1116" s="120">
        <v>1073</v>
      </c>
      <c r="I1116" s="120">
        <v>2</v>
      </c>
      <c r="J1116" s="120" t="s">
        <v>10</v>
      </c>
      <c r="K1116" s="120" t="s">
        <v>56</v>
      </c>
      <c r="L1116" s="120" t="s">
        <v>9</v>
      </c>
      <c r="M1116" s="120" t="s">
        <v>199</v>
      </c>
      <c r="N1116" s="168">
        <v>7.5</v>
      </c>
      <c r="O1116" s="120">
        <v>2</v>
      </c>
      <c r="P1116" s="120">
        <v>873</v>
      </c>
      <c r="Q1116" s="120" t="s">
        <v>1422</v>
      </c>
      <c r="R1116" s="120">
        <v>2</v>
      </c>
      <c r="S1116" s="120">
        <v>723</v>
      </c>
      <c r="T1116" s="120" t="s">
        <v>69</v>
      </c>
      <c r="U1116" s="169">
        <v>53.82</v>
      </c>
      <c r="V1116" s="120" t="s">
        <v>9</v>
      </c>
      <c r="W1116" s="120" t="s">
        <v>9</v>
      </c>
      <c r="X1116" s="120" t="s">
        <v>9</v>
      </c>
      <c r="Y1116" s="120" t="s">
        <v>9</v>
      </c>
      <c r="Z1116" s="120" t="s">
        <v>9</v>
      </c>
      <c r="AA1116" s="120" t="s">
        <v>9</v>
      </c>
      <c r="AB1116" s="120" t="s">
        <v>9</v>
      </c>
      <c r="AC1116" s="46" t="s">
        <v>1365</v>
      </c>
      <c r="AD1116" s="120">
        <v>2008</v>
      </c>
      <c r="AE1116" s="120" t="s">
        <v>1560</v>
      </c>
      <c r="AF1116" s="120" t="s">
        <v>11</v>
      </c>
      <c r="AG1116" s="120" t="s">
        <v>1559</v>
      </c>
      <c r="AH1116" s="120" t="s">
        <v>87</v>
      </c>
      <c r="AI1116" s="165" t="str">
        <f t="shared" si="26"/>
        <v>Gao, D., 2008</v>
      </c>
      <c r="AJ1116" s="142"/>
      <c r="AK1116" s="120" t="s">
        <v>1706</v>
      </c>
    </row>
    <row r="1117" spans="1:37" s="8" customFormat="1" x14ac:dyDescent="0.3">
      <c r="A1117" s="120" t="s">
        <v>14</v>
      </c>
      <c r="B1117" s="120">
        <v>0.18</v>
      </c>
      <c r="C1117" s="120" t="s">
        <v>9</v>
      </c>
      <c r="D1117" s="120" t="s">
        <v>9</v>
      </c>
      <c r="E1117" s="120" t="s">
        <v>1414</v>
      </c>
      <c r="F1117" s="120" t="s">
        <v>9</v>
      </c>
      <c r="G1117" s="120" t="s">
        <v>9</v>
      </c>
      <c r="H1117" s="120">
        <v>1373</v>
      </c>
      <c r="I1117" s="120">
        <v>2</v>
      </c>
      <c r="J1117" s="120" t="s">
        <v>10</v>
      </c>
      <c r="K1117" s="120" t="s">
        <v>56</v>
      </c>
      <c r="L1117" s="120" t="s">
        <v>9</v>
      </c>
      <c r="M1117" s="120" t="s">
        <v>199</v>
      </c>
      <c r="N1117" s="168">
        <v>7.5</v>
      </c>
      <c r="O1117" s="120">
        <v>2</v>
      </c>
      <c r="P1117" s="120">
        <v>873</v>
      </c>
      <c r="Q1117" s="120" t="s">
        <v>1422</v>
      </c>
      <c r="R1117" s="120">
        <v>2</v>
      </c>
      <c r="S1117" s="120">
        <v>723</v>
      </c>
      <c r="T1117" s="120" t="s">
        <v>69</v>
      </c>
      <c r="U1117" s="169">
        <v>47.9</v>
      </c>
      <c r="V1117" s="120" t="s">
        <v>9</v>
      </c>
      <c r="W1117" s="120" t="s">
        <v>9</v>
      </c>
      <c r="X1117" s="120" t="s">
        <v>9</v>
      </c>
      <c r="Y1117" s="120" t="s">
        <v>9</v>
      </c>
      <c r="Z1117" s="120" t="s">
        <v>9</v>
      </c>
      <c r="AA1117" s="120">
        <v>83.4</v>
      </c>
      <c r="AB1117" s="120" t="s">
        <v>9</v>
      </c>
      <c r="AC1117" s="46" t="s">
        <v>1365</v>
      </c>
      <c r="AD1117" s="120">
        <v>2008</v>
      </c>
      <c r="AE1117" s="120" t="s">
        <v>1560</v>
      </c>
      <c r="AF1117" s="120" t="s">
        <v>11</v>
      </c>
      <c r="AG1117" s="120" t="s">
        <v>1559</v>
      </c>
      <c r="AH1117" s="120" t="s">
        <v>87</v>
      </c>
      <c r="AI1117" s="165" t="str">
        <f t="shared" si="26"/>
        <v>Gao, D., 2008</v>
      </c>
      <c r="AJ1117" s="142"/>
      <c r="AK1117" s="120" t="s">
        <v>1706</v>
      </c>
    </row>
    <row r="1118" spans="1:37" s="8" customFormat="1" x14ac:dyDescent="0.3">
      <c r="A1118" s="120" t="s">
        <v>14</v>
      </c>
      <c r="B1118" s="120">
        <v>0.18</v>
      </c>
      <c r="C1118" s="120" t="s">
        <v>9</v>
      </c>
      <c r="D1118" s="120" t="s">
        <v>9</v>
      </c>
      <c r="E1118" s="120" t="s">
        <v>1414</v>
      </c>
      <c r="F1118" s="120" t="s">
        <v>9</v>
      </c>
      <c r="G1118" s="120" t="s">
        <v>9</v>
      </c>
      <c r="H1118" s="120">
        <v>1573</v>
      </c>
      <c r="I1118" s="120">
        <v>2</v>
      </c>
      <c r="J1118" s="120" t="s">
        <v>10</v>
      </c>
      <c r="K1118" s="120" t="s">
        <v>56</v>
      </c>
      <c r="L1118" s="120" t="s">
        <v>9</v>
      </c>
      <c r="M1118" s="120" t="s">
        <v>199</v>
      </c>
      <c r="N1118" s="168">
        <v>7.5</v>
      </c>
      <c r="O1118" s="120">
        <v>2</v>
      </c>
      <c r="P1118" s="120">
        <v>873</v>
      </c>
      <c r="Q1118" s="120" t="s">
        <v>1422</v>
      </c>
      <c r="R1118" s="120">
        <v>2</v>
      </c>
      <c r="S1118" s="120">
        <v>723</v>
      </c>
      <c r="T1118" s="120" t="s">
        <v>69</v>
      </c>
      <c r="U1118" s="169">
        <v>42.63</v>
      </c>
      <c r="V1118" s="120" t="s">
        <v>9</v>
      </c>
      <c r="W1118" s="120" t="s">
        <v>9</v>
      </c>
      <c r="X1118" s="120" t="s">
        <v>9</v>
      </c>
      <c r="Y1118" s="120" t="s">
        <v>9</v>
      </c>
      <c r="Z1118" s="120" t="s">
        <v>9</v>
      </c>
      <c r="AA1118" s="120" t="s">
        <v>9</v>
      </c>
      <c r="AB1118" s="120" t="s">
        <v>9</v>
      </c>
      <c r="AC1118" s="46" t="s">
        <v>1365</v>
      </c>
      <c r="AD1118" s="120">
        <v>2008</v>
      </c>
      <c r="AE1118" s="120" t="s">
        <v>1560</v>
      </c>
      <c r="AF1118" s="120" t="s">
        <v>11</v>
      </c>
      <c r="AG1118" s="120" t="s">
        <v>1559</v>
      </c>
      <c r="AH1118" s="120" t="s">
        <v>87</v>
      </c>
      <c r="AI1118" s="165" t="str">
        <f t="shared" si="26"/>
        <v>Gao, D., 2008</v>
      </c>
      <c r="AJ1118" s="142"/>
      <c r="AK1118" s="120" t="s">
        <v>1706</v>
      </c>
    </row>
    <row r="1119" spans="1:37" s="8" customFormat="1" x14ac:dyDescent="0.3">
      <c r="A1119" s="120" t="s">
        <v>14</v>
      </c>
      <c r="B1119" s="120">
        <v>0.18</v>
      </c>
      <c r="C1119" s="120" t="s">
        <v>9</v>
      </c>
      <c r="D1119" s="120" t="s">
        <v>9</v>
      </c>
      <c r="E1119" s="120" t="s">
        <v>1414</v>
      </c>
      <c r="F1119" s="120" t="s">
        <v>9</v>
      </c>
      <c r="G1119" s="120" t="s">
        <v>9</v>
      </c>
      <c r="H1119" s="120">
        <v>1373</v>
      </c>
      <c r="I1119" s="120">
        <v>2</v>
      </c>
      <c r="J1119" s="120" t="s">
        <v>10</v>
      </c>
      <c r="K1119" s="120" t="s">
        <v>56</v>
      </c>
      <c r="L1119" s="120" t="s">
        <v>9</v>
      </c>
      <c r="M1119" s="120" t="s">
        <v>199</v>
      </c>
      <c r="N1119" s="168">
        <v>7.5</v>
      </c>
      <c r="O1119" s="120">
        <v>2</v>
      </c>
      <c r="P1119" s="120">
        <v>473</v>
      </c>
      <c r="Q1119" s="120" t="s">
        <v>1422</v>
      </c>
      <c r="R1119" s="120">
        <v>2</v>
      </c>
      <c r="S1119" s="120">
        <v>723</v>
      </c>
      <c r="T1119" s="120" t="s">
        <v>69</v>
      </c>
      <c r="U1119" s="169">
        <v>87.83</v>
      </c>
      <c r="V1119" s="120" t="s">
        <v>9</v>
      </c>
      <c r="W1119" s="120" t="s">
        <v>9</v>
      </c>
      <c r="X1119" s="120" t="s">
        <v>9</v>
      </c>
      <c r="Y1119" s="120" t="s">
        <v>9</v>
      </c>
      <c r="Z1119" s="120" t="s">
        <v>9</v>
      </c>
      <c r="AA1119" s="120">
        <v>21.6</v>
      </c>
      <c r="AB1119" s="120" t="s">
        <v>9</v>
      </c>
      <c r="AC1119" s="46" t="s">
        <v>1365</v>
      </c>
      <c r="AD1119" s="120">
        <v>2008</v>
      </c>
      <c r="AE1119" s="120" t="s">
        <v>1560</v>
      </c>
      <c r="AF1119" s="120" t="s">
        <v>11</v>
      </c>
      <c r="AG1119" s="120" t="s">
        <v>1559</v>
      </c>
      <c r="AH1119" s="120" t="s">
        <v>87</v>
      </c>
      <c r="AI1119" s="165" t="str">
        <f t="shared" si="26"/>
        <v>Gao, D., 2008</v>
      </c>
      <c r="AJ1119" s="142"/>
      <c r="AK1119" s="120" t="s">
        <v>1706</v>
      </c>
    </row>
    <row r="1120" spans="1:37" s="8" customFormat="1" x14ac:dyDescent="0.3">
      <c r="A1120" s="120" t="s">
        <v>14</v>
      </c>
      <c r="B1120" s="120">
        <v>0.18</v>
      </c>
      <c r="C1120" s="120" t="s">
        <v>9</v>
      </c>
      <c r="D1120" s="120" t="s">
        <v>9</v>
      </c>
      <c r="E1120" s="120" t="s">
        <v>1414</v>
      </c>
      <c r="F1120" s="120" t="s">
        <v>9</v>
      </c>
      <c r="G1120" s="120" t="s">
        <v>9</v>
      </c>
      <c r="H1120" s="120">
        <v>1373</v>
      </c>
      <c r="I1120" s="120">
        <v>2</v>
      </c>
      <c r="J1120" s="120" t="s">
        <v>10</v>
      </c>
      <c r="K1120" s="120" t="s">
        <v>56</v>
      </c>
      <c r="L1120" s="120" t="s">
        <v>9</v>
      </c>
      <c r="M1120" s="120" t="s">
        <v>199</v>
      </c>
      <c r="N1120" s="168">
        <v>7.5</v>
      </c>
      <c r="O1120" s="120">
        <v>2</v>
      </c>
      <c r="P1120" s="120">
        <v>673</v>
      </c>
      <c r="Q1120" s="120" t="s">
        <v>1422</v>
      </c>
      <c r="R1120" s="120">
        <v>2</v>
      </c>
      <c r="S1120" s="120">
        <v>723</v>
      </c>
      <c r="T1120" s="120" t="s">
        <v>69</v>
      </c>
      <c r="U1120" s="169">
        <v>68.7</v>
      </c>
      <c r="V1120" s="120" t="s">
        <v>9</v>
      </c>
      <c r="W1120" s="120" t="s">
        <v>9</v>
      </c>
      <c r="X1120" s="120" t="s">
        <v>9</v>
      </c>
      <c r="Y1120" s="120" t="s">
        <v>9</v>
      </c>
      <c r="Z1120" s="120" t="s">
        <v>9</v>
      </c>
      <c r="AA1120" s="120">
        <v>45.9</v>
      </c>
      <c r="AB1120" s="120" t="s">
        <v>9</v>
      </c>
      <c r="AC1120" s="46" t="s">
        <v>1365</v>
      </c>
      <c r="AD1120" s="120">
        <v>2008</v>
      </c>
      <c r="AE1120" s="120" t="s">
        <v>1560</v>
      </c>
      <c r="AF1120" s="120" t="s">
        <v>11</v>
      </c>
      <c r="AG1120" s="120" t="s">
        <v>1559</v>
      </c>
      <c r="AH1120" s="120" t="s">
        <v>87</v>
      </c>
      <c r="AI1120" s="165" t="str">
        <f t="shared" si="26"/>
        <v>Gao, D., 2008</v>
      </c>
      <c r="AJ1120" s="142"/>
      <c r="AK1120" s="120" t="s">
        <v>1706</v>
      </c>
    </row>
    <row r="1121" spans="1:37" s="8" customFormat="1" x14ac:dyDescent="0.3">
      <c r="A1121" s="120" t="s">
        <v>14</v>
      </c>
      <c r="B1121" s="120">
        <v>0.18</v>
      </c>
      <c r="C1121" s="120" t="s">
        <v>9</v>
      </c>
      <c r="D1121" s="120" t="s">
        <v>9</v>
      </c>
      <c r="E1121" s="120" t="s">
        <v>1414</v>
      </c>
      <c r="F1121" s="120" t="s">
        <v>9</v>
      </c>
      <c r="G1121" s="120" t="s">
        <v>9</v>
      </c>
      <c r="H1121" s="120">
        <v>1373</v>
      </c>
      <c r="I1121" s="120">
        <v>2</v>
      </c>
      <c r="J1121" s="120" t="s">
        <v>10</v>
      </c>
      <c r="K1121" s="120" t="s">
        <v>56</v>
      </c>
      <c r="L1121" s="120" t="s">
        <v>9</v>
      </c>
      <c r="M1121" s="120" t="s">
        <v>199</v>
      </c>
      <c r="N1121" s="168">
        <v>7.5</v>
      </c>
      <c r="O1121" s="120">
        <v>2</v>
      </c>
      <c r="P1121" s="120">
        <v>1073</v>
      </c>
      <c r="Q1121" s="120" t="s">
        <v>1422</v>
      </c>
      <c r="R1121" s="120">
        <v>2</v>
      </c>
      <c r="S1121" s="120">
        <v>723</v>
      </c>
      <c r="T1121" s="120" t="s">
        <v>69</v>
      </c>
      <c r="U1121" s="169">
        <v>36.22</v>
      </c>
      <c r="V1121" s="120" t="s">
        <v>9</v>
      </c>
      <c r="W1121" s="120" t="s">
        <v>9</v>
      </c>
      <c r="X1121" s="120" t="s">
        <v>9</v>
      </c>
      <c r="Y1121" s="120" t="s">
        <v>9</v>
      </c>
      <c r="Z1121" s="120" t="s">
        <v>9</v>
      </c>
      <c r="AA1121" s="120">
        <v>137.30000000000001</v>
      </c>
      <c r="AB1121" s="120" t="s">
        <v>9</v>
      </c>
      <c r="AC1121" s="46" t="s">
        <v>1365</v>
      </c>
      <c r="AD1121" s="120">
        <v>2008</v>
      </c>
      <c r="AE1121" s="120" t="s">
        <v>1560</v>
      </c>
      <c r="AF1121" s="120" t="s">
        <v>11</v>
      </c>
      <c r="AG1121" s="120" t="s">
        <v>1559</v>
      </c>
      <c r="AH1121" s="120" t="s">
        <v>87</v>
      </c>
      <c r="AI1121" s="165" t="str">
        <f t="shared" si="26"/>
        <v>Gao, D., 2008</v>
      </c>
      <c r="AJ1121" s="142"/>
      <c r="AK1121" s="120" t="s">
        <v>1706</v>
      </c>
    </row>
    <row r="1122" spans="1:37" s="8" customFormat="1" ht="27.6" x14ac:dyDescent="0.3">
      <c r="A1122" s="120" t="s">
        <v>6</v>
      </c>
      <c r="B1122" s="120">
        <v>0.5</v>
      </c>
      <c r="C1122" s="120">
        <v>0.5</v>
      </c>
      <c r="D1122" s="120">
        <v>200</v>
      </c>
      <c r="E1122" s="120" t="s">
        <v>15</v>
      </c>
      <c r="F1122" s="120" t="s">
        <v>1565</v>
      </c>
      <c r="G1122" s="120" t="s">
        <v>9</v>
      </c>
      <c r="H1122" s="120">
        <v>673</v>
      </c>
      <c r="I1122" s="120">
        <v>4</v>
      </c>
      <c r="J1122" s="120" t="s">
        <v>24</v>
      </c>
      <c r="K1122" s="120" t="s">
        <v>56</v>
      </c>
      <c r="L1122" s="120" t="s">
        <v>9</v>
      </c>
      <c r="M1122" s="120" t="s">
        <v>199</v>
      </c>
      <c r="N1122" s="168">
        <v>6.1</v>
      </c>
      <c r="O1122" s="120">
        <v>4</v>
      </c>
      <c r="P1122" s="120">
        <v>673</v>
      </c>
      <c r="Q1122" s="120" t="s">
        <v>1422</v>
      </c>
      <c r="R1122" s="120">
        <v>2</v>
      </c>
      <c r="S1122" s="120">
        <v>473</v>
      </c>
      <c r="T1122" s="120" t="s">
        <v>95</v>
      </c>
      <c r="U1122" s="169">
        <v>64</v>
      </c>
      <c r="V1122" s="120" t="s">
        <v>9</v>
      </c>
      <c r="W1122" s="120">
        <v>17</v>
      </c>
      <c r="X1122" s="120" t="s">
        <v>9</v>
      </c>
      <c r="Y1122" s="120" t="s">
        <v>9</v>
      </c>
      <c r="Z1122" s="120" t="s">
        <v>9</v>
      </c>
      <c r="AA1122" s="120" t="s">
        <v>9</v>
      </c>
      <c r="AB1122" s="120" t="s">
        <v>9</v>
      </c>
      <c r="AC1122" s="120" t="s">
        <v>1563</v>
      </c>
      <c r="AD1122" s="120">
        <v>2008</v>
      </c>
      <c r="AE1122" s="120" t="s">
        <v>1562</v>
      </c>
      <c r="AF1122" s="120" t="s">
        <v>829</v>
      </c>
      <c r="AG1122" s="120" t="s">
        <v>1561</v>
      </c>
      <c r="AH1122" s="120" t="s">
        <v>21</v>
      </c>
      <c r="AI1122" s="165" t="str">
        <f t="shared" si="26"/>
        <v>Giraudon, J.-M., 2008</v>
      </c>
      <c r="AJ1122" s="142"/>
      <c r="AK1122" s="120" t="s">
        <v>817</v>
      </c>
    </row>
    <row r="1123" spans="1:37" s="8" customFormat="1" ht="27.6" x14ac:dyDescent="0.3">
      <c r="A1123" s="120" t="s">
        <v>6</v>
      </c>
      <c r="B1123" s="120">
        <v>0.5</v>
      </c>
      <c r="C1123" s="120">
        <v>0.5</v>
      </c>
      <c r="D1123" s="120">
        <v>95</v>
      </c>
      <c r="E1123" s="120" t="s">
        <v>15</v>
      </c>
      <c r="F1123" s="120" t="s">
        <v>1565</v>
      </c>
      <c r="G1123" s="120" t="s">
        <v>9</v>
      </c>
      <c r="H1123" s="120">
        <v>873</v>
      </c>
      <c r="I1123" s="120">
        <v>4</v>
      </c>
      <c r="J1123" s="120" t="s">
        <v>24</v>
      </c>
      <c r="K1123" s="120" t="s">
        <v>56</v>
      </c>
      <c r="L1123" s="120" t="s">
        <v>9</v>
      </c>
      <c r="M1123" s="120" t="s">
        <v>199</v>
      </c>
      <c r="N1123" s="168">
        <v>6.1</v>
      </c>
      <c r="O1123" s="120">
        <v>4</v>
      </c>
      <c r="P1123" s="120">
        <v>673</v>
      </c>
      <c r="Q1123" s="120" t="s">
        <v>1422</v>
      </c>
      <c r="R1123" s="120">
        <v>2</v>
      </c>
      <c r="S1123" s="120">
        <v>473</v>
      </c>
      <c r="T1123" s="120" t="s">
        <v>95</v>
      </c>
      <c r="U1123" s="169">
        <v>40</v>
      </c>
      <c r="V1123" s="120" t="s">
        <v>9</v>
      </c>
      <c r="W1123" s="120">
        <v>28</v>
      </c>
      <c r="X1123" s="120" t="s">
        <v>9</v>
      </c>
      <c r="Y1123" s="120" t="s">
        <v>9</v>
      </c>
      <c r="Z1123" s="120" t="s">
        <v>9</v>
      </c>
      <c r="AA1123" s="120" t="s">
        <v>9</v>
      </c>
      <c r="AB1123" s="120" t="s">
        <v>9</v>
      </c>
      <c r="AC1123" s="120" t="s">
        <v>1563</v>
      </c>
      <c r="AD1123" s="120">
        <v>2008</v>
      </c>
      <c r="AE1123" s="120" t="s">
        <v>1562</v>
      </c>
      <c r="AF1123" s="120" t="s">
        <v>829</v>
      </c>
      <c r="AG1123" s="120" t="s">
        <v>1561</v>
      </c>
      <c r="AH1123" s="120" t="s">
        <v>21</v>
      </c>
      <c r="AI1123" s="165" t="str">
        <f t="shared" si="26"/>
        <v>Giraudon, J.-M., 2008</v>
      </c>
      <c r="AJ1123" s="142"/>
      <c r="AK1123" s="120" t="s">
        <v>817</v>
      </c>
    </row>
    <row r="1124" spans="1:37" s="8" customFormat="1" ht="27.6" x14ac:dyDescent="0.3">
      <c r="A1124" s="120" t="s">
        <v>6</v>
      </c>
      <c r="B1124" s="120">
        <v>0.5</v>
      </c>
      <c r="C1124" s="120">
        <v>0.5</v>
      </c>
      <c r="D1124" s="120">
        <v>183</v>
      </c>
      <c r="E1124" s="120" t="s">
        <v>37</v>
      </c>
      <c r="F1124" s="120" t="s">
        <v>1566</v>
      </c>
      <c r="G1124" s="120" t="s">
        <v>9</v>
      </c>
      <c r="H1124" s="120">
        <v>673</v>
      </c>
      <c r="I1124" s="120">
        <v>4</v>
      </c>
      <c r="J1124" s="120" t="s">
        <v>24</v>
      </c>
      <c r="K1124" s="120" t="s">
        <v>56</v>
      </c>
      <c r="L1124" s="120" t="s">
        <v>9</v>
      </c>
      <c r="M1124" s="120" t="s">
        <v>199</v>
      </c>
      <c r="N1124" s="168">
        <v>6.1</v>
      </c>
      <c r="O1124" s="120">
        <v>4</v>
      </c>
      <c r="P1124" s="120">
        <v>673</v>
      </c>
      <c r="Q1124" s="120" t="s">
        <v>1422</v>
      </c>
      <c r="R1124" s="120">
        <v>2</v>
      </c>
      <c r="S1124" s="120">
        <v>473</v>
      </c>
      <c r="T1124" s="120" t="s">
        <v>95</v>
      </c>
      <c r="U1124" s="169">
        <v>50</v>
      </c>
      <c r="V1124" s="120" t="s">
        <v>9</v>
      </c>
      <c r="W1124" s="120">
        <v>22</v>
      </c>
      <c r="X1124" s="120" t="s">
        <v>9</v>
      </c>
      <c r="Y1124" s="120" t="s">
        <v>9</v>
      </c>
      <c r="Z1124" s="120" t="s">
        <v>9</v>
      </c>
      <c r="AA1124" s="120" t="s">
        <v>9</v>
      </c>
      <c r="AB1124" s="120" t="s">
        <v>9</v>
      </c>
      <c r="AC1124" s="120" t="s">
        <v>1563</v>
      </c>
      <c r="AD1124" s="120">
        <v>2008</v>
      </c>
      <c r="AE1124" s="120" t="s">
        <v>1562</v>
      </c>
      <c r="AF1124" s="120" t="s">
        <v>829</v>
      </c>
      <c r="AG1124" s="120" t="s">
        <v>1561</v>
      </c>
      <c r="AH1124" s="120" t="s">
        <v>21</v>
      </c>
      <c r="AI1124" s="165" t="str">
        <f t="shared" si="26"/>
        <v>Giraudon, J.-M., 2008</v>
      </c>
      <c r="AJ1124" s="120"/>
      <c r="AK1124" s="120" t="s">
        <v>1713</v>
      </c>
    </row>
    <row r="1125" spans="1:37" s="8" customFormat="1" ht="27.6" x14ac:dyDescent="0.3">
      <c r="A1125" s="120" t="s">
        <v>6</v>
      </c>
      <c r="B1125" s="120">
        <v>0.5</v>
      </c>
      <c r="C1125" s="120">
        <v>0.5</v>
      </c>
      <c r="D1125" s="120">
        <v>80</v>
      </c>
      <c r="E1125" s="120" t="s">
        <v>37</v>
      </c>
      <c r="F1125" s="120" t="s">
        <v>1566</v>
      </c>
      <c r="G1125" s="120" t="s">
        <v>9</v>
      </c>
      <c r="H1125" s="120">
        <v>873</v>
      </c>
      <c r="I1125" s="120">
        <v>4</v>
      </c>
      <c r="J1125" s="120" t="s">
        <v>24</v>
      </c>
      <c r="K1125" s="120" t="s">
        <v>56</v>
      </c>
      <c r="L1125" s="120" t="s">
        <v>9</v>
      </c>
      <c r="M1125" s="120" t="s">
        <v>199</v>
      </c>
      <c r="N1125" s="168">
        <v>6.1</v>
      </c>
      <c r="O1125" s="120">
        <v>4</v>
      </c>
      <c r="P1125" s="120">
        <v>673</v>
      </c>
      <c r="Q1125" s="120" t="s">
        <v>1422</v>
      </c>
      <c r="R1125" s="120">
        <v>2</v>
      </c>
      <c r="S1125" s="120">
        <v>473</v>
      </c>
      <c r="T1125" s="120" t="s">
        <v>95</v>
      </c>
      <c r="U1125" s="169">
        <v>38</v>
      </c>
      <c r="V1125" s="120" t="s">
        <v>9</v>
      </c>
      <c r="W1125" s="120">
        <v>29</v>
      </c>
      <c r="X1125" s="120" t="s">
        <v>9</v>
      </c>
      <c r="Y1125" s="120" t="s">
        <v>9</v>
      </c>
      <c r="Z1125" s="120" t="s">
        <v>9</v>
      </c>
      <c r="AA1125" s="120" t="s">
        <v>9</v>
      </c>
      <c r="AB1125" s="120" t="s">
        <v>9</v>
      </c>
      <c r="AC1125" s="120" t="s">
        <v>1563</v>
      </c>
      <c r="AD1125" s="120">
        <v>2008</v>
      </c>
      <c r="AE1125" s="120" t="s">
        <v>1562</v>
      </c>
      <c r="AF1125" s="120" t="s">
        <v>829</v>
      </c>
      <c r="AG1125" s="120" t="s">
        <v>1561</v>
      </c>
      <c r="AH1125" s="120" t="s">
        <v>21</v>
      </c>
      <c r="AI1125" s="165" t="str">
        <f t="shared" si="26"/>
        <v>Giraudon, J.-M., 2008</v>
      </c>
      <c r="AJ1125" s="120"/>
      <c r="AK1125" s="120" t="s">
        <v>1713</v>
      </c>
    </row>
    <row r="1126" spans="1:37" s="8" customFormat="1" ht="27.6" x14ac:dyDescent="0.3">
      <c r="A1126" s="120" t="s">
        <v>6</v>
      </c>
      <c r="B1126" s="120">
        <v>0.5</v>
      </c>
      <c r="C1126" s="120">
        <v>0.5</v>
      </c>
      <c r="D1126" s="120">
        <v>210</v>
      </c>
      <c r="E1126" s="120" t="s">
        <v>37</v>
      </c>
      <c r="F1126" s="120" t="s">
        <v>1564</v>
      </c>
      <c r="G1126" s="120" t="s">
        <v>9</v>
      </c>
      <c r="H1126" s="120">
        <v>773</v>
      </c>
      <c r="I1126" s="120">
        <v>5</v>
      </c>
      <c r="J1126" s="120" t="s">
        <v>24</v>
      </c>
      <c r="K1126" s="120" t="s">
        <v>56</v>
      </c>
      <c r="L1126" s="120" t="s">
        <v>9</v>
      </c>
      <c r="M1126" s="120" t="s">
        <v>199</v>
      </c>
      <c r="N1126" s="168">
        <v>5.9</v>
      </c>
      <c r="O1126" s="120">
        <v>4</v>
      </c>
      <c r="P1126" s="120">
        <v>673</v>
      </c>
      <c r="Q1126" s="120" t="s">
        <v>1422</v>
      </c>
      <c r="R1126" s="120">
        <v>2</v>
      </c>
      <c r="S1126" s="120">
        <v>473</v>
      </c>
      <c r="T1126" s="120" t="s">
        <v>95</v>
      </c>
      <c r="U1126" s="169">
        <v>14</v>
      </c>
      <c r="V1126" s="120" t="s">
        <v>9</v>
      </c>
      <c r="W1126" s="120">
        <v>84</v>
      </c>
      <c r="X1126" s="120" t="s">
        <v>9</v>
      </c>
      <c r="Y1126" s="120" t="s">
        <v>9</v>
      </c>
      <c r="Z1126" s="120" t="s">
        <v>9</v>
      </c>
      <c r="AA1126" s="120" t="s">
        <v>9</v>
      </c>
      <c r="AB1126" s="120" t="s">
        <v>9</v>
      </c>
      <c r="AC1126" s="120" t="s">
        <v>1563</v>
      </c>
      <c r="AD1126" s="120">
        <v>2008</v>
      </c>
      <c r="AE1126" s="120" t="s">
        <v>1562</v>
      </c>
      <c r="AF1126" s="120" t="s">
        <v>829</v>
      </c>
      <c r="AG1126" s="120" t="s">
        <v>1561</v>
      </c>
      <c r="AH1126" s="120" t="s">
        <v>21</v>
      </c>
      <c r="AI1126" s="165" t="str">
        <f t="shared" si="26"/>
        <v>Giraudon, J.-M., 2008</v>
      </c>
      <c r="AJ1126" s="120"/>
      <c r="AK1126" s="120" t="s">
        <v>824</v>
      </c>
    </row>
    <row r="1127" spans="1:37" s="8" customFormat="1" x14ac:dyDescent="0.3">
      <c r="A1127" s="120" t="s">
        <v>14</v>
      </c>
      <c r="B1127" s="120">
        <v>1</v>
      </c>
      <c r="C1127" s="120" t="s">
        <v>9</v>
      </c>
      <c r="D1127" s="120" t="s">
        <v>9</v>
      </c>
      <c r="E1127" s="120" t="s">
        <v>1569</v>
      </c>
      <c r="F1127" s="120" t="s">
        <v>1570</v>
      </c>
      <c r="G1127" s="120" t="s">
        <v>9</v>
      </c>
      <c r="H1127" s="120">
        <v>1073</v>
      </c>
      <c r="I1127" s="120" t="s">
        <v>9</v>
      </c>
      <c r="J1127" s="120" t="s">
        <v>10</v>
      </c>
      <c r="K1127" s="120" t="s">
        <v>56</v>
      </c>
      <c r="L1127" s="120" t="s">
        <v>9</v>
      </c>
      <c r="M1127" s="120" t="s">
        <v>199</v>
      </c>
      <c r="N1127" s="168">
        <v>8</v>
      </c>
      <c r="O1127" s="120" t="s">
        <v>9</v>
      </c>
      <c r="P1127" s="120">
        <v>673</v>
      </c>
      <c r="Q1127" s="120" t="s">
        <v>1422</v>
      </c>
      <c r="R1127" s="120" t="s">
        <v>9</v>
      </c>
      <c r="S1127" s="120">
        <v>923</v>
      </c>
      <c r="T1127" s="120" t="s">
        <v>29</v>
      </c>
      <c r="U1127" s="169" t="s">
        <v>9</v>
      </c>
      <c r="V1127" s="120" t="s">
        <v>9</v>
      </c>
      <c r="W1127" s="120" t="s">
        <v>9</v>
      </c>
      <c r="X1127" s="120" t="s">
        <v>9</v>
      </c>
      <c r="Y1127" s="120" t="s">
        <v>9</v>
      </c>
      <c r="Z1127" s="120" t="s">
        <v>9</v>
      </c>
      <c r="AA1127" s="120">
        <v>40</v>
      </c>
      <c r="AB1127" s="120" t="s">
        <v>9</v>
      </c>
      <c r="AC1127" s="120" t="s">
        <v>1392</v>
      </c>
      <c r="AD1127" s="120">
        <v>2008</v>
      </c>
      <c r="AE1127" s="120" t="s">
        <v>1568</v>
      </c>
      <c r="AF1127" s="120" t="s">
        <v>19</v>
      </c>
      <c r="AG1127" s="120" t="s">
        <v>1567</v>
      </c>
      <c r="AH1127" s="120" t="s">
        <v>21</v>
      </c>
      <c r="AI1127" s="165" t="str">
        <f t="shared" si="26"/>
        <v>Costa, L.O.O., 2008</v>
      </c>
      <c r="AJ1127" s="120" t="s">
        <v>1572</v>
      </c>
      <c r="AK1127" s="120" t="s">
        <v>1714</v>
      </c>
    </row>
    <row r="1128" spans="1:37" s="8" customFormat="1" x14ac:dyDescent="0.3">
      <c r="A1128" s="120" t="s">
        <v>14</v>
      </c>
      <c r="B1128" s="120">
        <v>1</v>
      </c>
      <c r="C1128" s="120" t="s">
        <v>9</v>
      </c>
      <c r="D1128" s="120" t="s">
        <v>9</v>
      </c>
      <c r="E1128" s="120" t="s">
        <v>86</v>
      </c>
      <c r="F1128" s="120" t="s">
        <v>1571</v>
      </c>
      <c r="G1128" s="120" t="s">
        <v>9</v>
      </c>
      <c r="H1128" s="120">
        <v>1073</v>
      </c>
      <c r="I1128" s="120" t="s">
        <v>9</v>
      </c>
      <c r="J1128" s="120" t="s">
        <v>10</v>
      </c>
      <c r="K1128" s="120" t="s">
        <v>56</v>
      </c>
      <c r="L1128" s="120" t="s">
        <v>9</v>
      </c>
      <c r="M1128" s="120" t="s">
        <v>199</v>
      </c>
      <c r="N1128" s="168">
        <v>6</v>
      </c>
      <c r="O1128" s="120" t="s">
        <v>9</v>
      </c>
      <c r="P1128" s="120">
        <v>673</v>
      </c>
      <c r="Q1128" s="120" t="s">
        <v>1422</v>
      </c>
      <c r="R1128" s="120" t="s">
        <v>9</v>
      </c>
      <c r="S1128" s="120">
        <v>923</v>
      </c>
      <c r="T1128" s="120" t="s">
        <v>29</v>
      </c>
      <c r="U1128" s="169" t="s">
        <v>9</v>
      </c>
      <c r="V1128" s="120" t="s">
        <v>9</v>
      </c>
      <c r="W1128" s="120" t="s">
        <v>9</v>
      </c>
      <c r="X1128" s="120" t="s">
        <v>9</v>
      </c>
      <c r="Y1128" s="120" t="s">
        <v>9</v>
      </c>
      <c r="Z1128" s="120" t="s">
        <v>9</v>
      </c>
      <c r="AA1128" s="120">
        <v>25</v>
      </c>
      <c r="AB1128" s="120" t="s">
        <v>9</v>
      </c>
      <c r="AC1128" s="120" t="s">
        <v>1392</v>
      </c>
      <c r="AD1128" s="120">
        <v>2008</v>
      </c>
      <c r="AE1128" s="120" t="s">
        <v>1568</v>
      </c>
      <c r="AF1128" s="120" t="s">
        <v>19</v>
      </c>
      <c r="AG1128" s="120" t="s">
        <v>1567</v>
      </c>
      <c r="AH1128" s="120" t="s">
        <v>21</v>
      </c>
      <c r="AI1128" s="165" t="str">
        <f t="shared" si="26"/>
        <v>Costa, L.O.O., 2008</v>
      </c>
      <c r="AJ1128" s="120" t="s">
        <v>1573</v>
      </c>
      <c r="AK1128" s="120" t="s">
        <v>838</v>
      </c>
    </row>
    <row r="1129" spans="1:37" s="8" customFormat="1" ht="27.6" x14ac:dyDescent="0.3">
      <c r="A1129" s="120" t="s">
        <v>6</v>
      </c>
      <c r="B1129" s="120" t="s">
        <v>9</v>
      </c>
      <c r="C1129" s="120">
        <v>7.8</v>
      </c>
      <c r="D1129" s="120">
        <v>905</v>
      </c>
      <c r="E1129" s="120" t="s">
        <v>63</v>
      </c>
      <c r="F1129" s="120" t="s">
        <v>1577</v>
      </c>
      <c r="G1129" s="120" t="s">
        <v>1579</v>
      </c>
      <c r="H1129" s="120" t="s">
        <v>9</v>
      </c>
      <c r="I1129" s="120" t="s">
        <v>9</v>
      </c>
      <c r="J1129" s="120" t="s">
        <v>24</v>
      </c>
      <c r="K1129" s="120" t="s">
        <v>1016</v>
      </c>
      <c r="L1129" s="120" t="s">
        <v>9</v>
      </c>
      <c r="M1129" s="120" t="s">
        <v>199</v>
      </c>
      <c r="N1129" s="120" t="s">
        <v>9</v>
      </c>
      <c r="O1129" s="120" t="s">
        <v>9</v>
      </c>
      <c r="P1129" s="120" t="s">
        <v>9</v>
      </c>
      <c r="Q1129" s="120" t="s">
        <v>9</v>
      </c>
      <c r="R1129" s="120" t="s">
        <v>9</v>
      </c>
      <c r="S1129" s="120" t="s">
        <v>9</v>
      </c>
      <c r="T1129" s="120" t="s">
        <v>29</v>
      </c>
      <c r="U1129" s="169" t="s">
        <v>9</v>
      </c>
      <c r="V1129" s="120" t="s">
        <v>9</v>
      </c>
      <c r="W1129" s="120" t="s">
        <v>9</v>
      </c>
      <c r="X1129" s="120" t="s">
        <v>9</v>
      </c>
      <c r="Y1129" s="120" t="s">
        <v>9</v>
      </c>
      <c r="Z1129" s="120" t="s">
        <v>9</v>
      </c>
      <c r="AA1129" s="120">
        <v>100</v>
      </c>
      <c r="AB1129" s="120" t="s">
        <v>9</v>
      </c>
      <c r="AC1129" s="120" t="s">
        <v>1380</v>
      </c>
      <c r="AD1129" s="120">
        <v>2008</v>
      </c>
      <c r="AE1129" s="120" t="s">
        <v>1576</v>
      </c>
      <c r="AF1129" s="120" t="s">
        <v>1575</v>
      </c>
      <c r="AG1129" s="120" t="s">
        <v>1574</v>
      </c>
      <c r="AH1129" s="120" t="s">
        <v>263</v>
      </c>
      <c r="AI1129" s="165" t="str">
        <f t="shared" si="26"/>
        <v>Amorim, C., 2008</v>
      </c>
      <c r="AJ1129" s="120"/>
      <c r="AK1129" s="120"/>
    </row>
    <row r="1130" spans="1:37" s="8" customFormat="1" ht="27.6" x14ac:dyDescent="0.3">
      <c r="A1130" s="120" t="s">
        <v>6</v>
      </c>
      <c r="B1130" s="120" t="s">
        <v>9</v>
      </c>
      <c r="C1130" s="120">
        <v>8.5</v>
      </c>
      <c r="D1130" s="120">
        <v>14</v>
      </c>
      <c r="E1130" s="120" t="s">
        <v>63</v>
      </c>
      <c r="F1130" s="120" t="s">
        <v>1578</v>
      </c>
      <c r="G1130" s="120" t="s">
        <v>1579</v>
      </c>
      <c r="H1130" s="120" t="s">
        <v>9</v>
      </c>
      <c r="I1130" s="120" t="s">
        <v>9</v>
      </c>
      <c r="J1130" s="120" t="s">
        <v>24</v>
      </c>
      <c r="K1130" s="120" t="s">
        <v>1016</v>
      </c>
      <c r="L1130" s="120" t="s">
        <v>9</v>
      </c>
      <c r="M1130" s="120" t="s">
        <v>199</v>
      </c>
      <c r="N1130" s="120" t="s">
        <v>9</v>
      </c>
      <c r="O1130" s="120" t="s">
        <v>9</v>
      </c>
      <c r="P1130" s="120" t="s">
        <v>9</v>
      </c>
      <c r="Q1130" s="120" t="s">
        <v>9</v>
      </c>
      <c r="R1130" s="120" t="s">
        <v>9</v>
      </c>
      <c r="S1130" s="120" t="s">
        <v>9</v>
      </c>
      <c r="T1130" s="120" t="s">
        <v>29</v>
      </c>
      <c r="U1130" s="169" t="s">
        <v>9</v>
      </c>
      <c r="V1130" s="120" t="s">
        <v>9</v>
      </c>
      <c r="W1130" s="120" t="s">
        <v>9</v>
      </c>
      <c r="X1130" s="120" t="s">
        <v>9</v>
      </c>
      <c r="Y1130" s="120" t="s">
        <v>9</v>
      </c>
      <c r="Z1130" s="120" t="s">
        <v>9</v>
      </c>
      <c r="AA1130" s="120">
        <v>80</v>
      </c>
      <c r="AB1130" s="120" t="s">
        <v>9</v>
      </c>
      <c r="AC1130" s="120" t="s">
        <v>1380</v>
      </c>
      <c r="AD1130" s="120">
        <v>2008</v>
      </c>
      <c r="AE1130" s="120" t="s">
        <v>1576</v>
      </c>
      <c r="AF1130" s="120" t="s">
        <v>1575</v>
      </c>
      <c r="AG1130" s="120" t="s">
        <v>1574</v>
      </c>
      <c r="AH1130" s="120" t="s">
        <v>263</v>
      </c>
      <c r="AI1130" s="165" t="str">
        <f t="shared" si="26"/>
        <v>Amorim, C., 2008</v>
      </c>
      <c r="AJ1130" s="120"/>
      <c r="AK1130" s="120"/>
    </row>
    <row r="1131" spans="1:37" s="8" customFormat="1" x14ac:dyDescent="0.3">
      <c r="A1131" s="120" t="s">
        <v>14</v>
      </c>
      <c r="B1131" s="120" t="s">
        <v>9</v>
      </c>
      <c r="C1131" s="120">
        <v>1</v>
      </c>
      <c r="D1131" s="120">
        <v>220</v>
      </c>
      <c r="E1131" s="120" t="s">
        <v>22</v>
      </c>
      <c r="F1131" s="120" t="s">
        <v>1583</v>
      </c>
      <c r="G1131" s="120" t="s">
        <v>9</v>
      </c>
      <c r="H1131" s="120" t="s">
        <v>9</v>
      </c>
      <c r="I1131" s="120" t="s">
        <v>9</v>
      </c>
      <c r="J1131" s="120" t="s">
        <v>10</v>
      </c>
      <c r="K1131" s="120" t="s">
        <v>56</v>
      </c>
      <c r="L1131" s="120" t="s">
        <v>9</v>
      </c>
      <c r="M1131" s="120" t="s">
        <v>199</v>
      </c>
      <c r="N1131" s="168">
        <v>8.5</v>
      </c>
      <c r="O1131" s="120">
        <v>1</v>
      </c>
      <c r="P1131" s="120">
        <v>823</v>
      </c>
      <c r="Q1131" s="120" t="s">
        <v>1422</v>
      </c>
      <c r="R1131" s="120" t="s">
        <v>9</v>
      </c>
      <c r="S1131" s="120">
        <v>773</v>
      </c>
      <c r="T1131" s="120" t="s">
        <v>95</v>
      </c>
      <c r="U1131" s="169">
        <v>62.2</v>
      </c>
      <c r="V1131" s="120" t="s">
        <v>9</v>
      </c>
      <c r="W1131" s="120" t="s">
        <v>9</v>
      </c>
      <c r="X1131" s="120" t="s">
        <v>9</v>
      </c>
      <c r="Y1131" s="120" t="s">
        <v>9</v>
      </c>
      <c r="Z1131" s="120" t="s">
        <v>9</v>
      </c>
      <c r="AA1131" s="120" t="s">
        <v>9</v>
      </c>
      <c r="AB1131" s="120" t="s">
        <v>9</v>
      </c>
      <c r="AC1131" s="120" t="s">
        <v>1580</v>
      </c>
      <c r="AD1131" s="120">
        <v>2008</v>
      </c>
      <c r="AE1131" s="120" t="s">
        <v>1581</v>
      </c>
      <c r="AF1131" s="120" t="s">
        <v>19</v>
      </c>
      <c r="AG1131" s="120" t="s">
        <v>1582</v>
      </c>
      <c r="AH1131" s="120" t="s">
        <v>21</v>
      </c>
      <c r="AI1131" s="165" t="str">
        <f t="shared" si="26"/>
        <v>Gaspar, A.B., 2008</v>
      </c>
      <c r="AJ1131" s="120"/>
      <c r="AK1131" s="120" t="s">
        <v>827</v>
      </c>
    </row>
    <row r="1132" spans="1:37" s="8" customFormat="1" x14ac:dyDescent="0.3">
      <c r="A1132" s="120" t="s">
        <v>14</v>
      </c>
      <c r="B1132" s="120" t="s">
        <v>9</v>
      </c>
      <c r="C1132" s="120">
        <v>1.1000000000000001</v>
      </c>
      <c r="D1132" s="120">
        <v>177</v>
      </c>
      <c r="E1132" s="120" t="s">
        <v>998</v>
      </c>
      <c r="F1132" s="120" t="s">
        <v>1584</v>
      </c>
      <c r="G1132" s="120" t="s">
        <v>9</v>
      </c>
      <c r="H1132" s="120">
        <v>823</v>
      </c>
      <c r="I1132" s="120">
        <v>4</v>
      </c>
      <c r="J1132" s="120" t="s">
        <v>10</v>
      </c>
      <c r="K1132" s="120" t="s">
        <v>56</v>
      </c>
      <c r="L1132" s="120" t="s">
        <v>9</v>
      </c>
      <c r="M1132" s="120" t="s">
        <v>199</v>
      </c>
      <c r="N1132" s="120" t="s">
        <v>9</v>
      </c>
      <c r="O1132" s="120">
        <v>1</v>
      </c>
      <c r="P1132" s="120">
        <v>823</v>
      </c>
      <c r="Q1132" s="120" t="s">
        <v>1422</v>
      </c>
      <c r="R1132" s="120" t="s">
        <v>9</v>
      </c>
      <c r="S1132" s="120">
        <v>773</v>
      </c>
      <c r="T1132" s="120" t="s">
        <v>95</v>
      </c>
      <c r="U1132" s="169">
        <v>52.5</v>
      </c>
      <c r="V1132" s="120" t="s">
        <v>9</v>
      </c>
      <c r="W1132" s="120" t="s">
        <v>9</v>
      </c>
      <c r="X1132" s="120" t="s">
        <v>9</v>
      </c>
      <c r="Y1132" s="120" t="s">
        <v>9</v>
      </c>
      <c r="Z1132" s="120" t="s">
        <v>9</v>
      </c>
      <c r="AA1132" s="120" t="s">
        <v>9</v>
      </c>
      <c r="AB1132" s="120" t="s">
        <v>9</v>
      </c>
      <c r="AC1132" s="120" t="s">
        <v>1580</v>
      </c>
      <c r="AD1132" s="120">
        <v>2008</v>
      </c>
      <c r="AE1132" s="120" t="s">
        <v>1581</v>
      </c>
      <c r="AF1132" s="120" t="s">
        <v>19</v>
      </c>
      <c r="AG1132" s="120" t="s">
        <v>1582</v>
      </c>
      <c r="AH1132" s="120" t="s">
        <v>21</v>
      </c>
      <c r="AI1132" s="165" t="str">
        <f t="shared" si="26"/>
        <v>Gaspar, A.B., 2008</v>
      </c>
      <c r="AJ1132" s="120"/>
      <c r="AK1132" s="120"/>
    </row>
    <row r="1133" spans="1:37" s="8" customFormat="1" x14ac:dyDescent="0.3">
      <c r="A1133" s="120" t="s">
        <v>14</v>
      </c>
      <c r="B1133" s="120" t="s">
        <v>9</v>
      </c>
      <c r="C1133" s="120">
        <v>1.3</v>
      </c>
      <c r="D1133" s="120">
        <v>156</v>
      </c>
      <c r="E1133" s="120" t="s">
        <v>998</v>
      </c>
      <c r="F1133" s="120" t="s">
        <v>1585</v>
      </c>
      <c r="G1133" s="120" t="s">
        <v>9</v>
      </c>
      <c r="H1133" s="120">
        <v>823</v>
      </c>
      <c r="I1133" s="120">
        <v>4</v>
      </c>
      <c r="J1133" s="120" t="s">
        <v>10</v>
      </c>
      <c r="K1133" s="120" t="s">
        <v>56</v>
      </c>
      <c r="L1133" s="120" t="s">
        <v>9</v>
      </c>
      <c r="M1133" s="120" t="s">
        <v>199</v>
      </c>
      <c r="N1133" s="120" t="s">
        <v>9</v>
      </c>
      <c r="O1133" s="120">
        <v>1</v>
      </c>
      <c r="P1133" s="120">
        <v>823</v>
      </c>
      <c r="Q1133" s="120" t="s">
        <v>1422</v>
      </c>
      <c r="R1133" s="120" t="s">
        <v>9</v>
      </c>
      <c r="S1133" s="120">
        <v>773</v>
      </c>
      <c r="T1133" s="120" t="s">
        <v>95</v>
      </c>
      <c r="U1133" s="169">
        <v>39</v>
      </c>
      <c r="V1133" s="120" t="s">
        <v>9</v>
      </c>
      <c r="W1133" s="120" t="s">
        <v>9</v>
      </c>
      <c r="X1133" s="120" t="s">
        <v>9</v>
      </c>
      <c r="Y1133" s="120" t="s">
        <v>9</v>
      </c>
      <c r="Z1133" s="120" t="s">
        <v>9</v>
      </c>
      <c r="AA1133" s="120" t="s">
        <v>9</v>
      </c>
      <c r="AB1133" s="120" t="s">
        <v>9</v>
      </c>
      <c r="AC1133" s="120" t="s">
        <v>1580</v>
      </c>
      <c r="AD1133" s="120">
        <v>2008</v>
      </c>
      <c r="AE1133" s="120" t="s">
        <v>1581</v>
      </c>
      <c r="AF1133" s="120" t="s">
        <v>19</v>
      </c>
      <c r="AG1133" s="120" t="s">
        <v>1582</v>
      </c>
      <c r="AH1133" s="120" t="s">
        <v>21</v>
      </c>
      <c r="AI1133" s="165" t="str">
        <f t="shared" si="26"/>
        <v>Gaspar, A.B., 2008</v>
      </c>
      <c r="AJ1133" s="120"/>
      <c r="AK1133" s="120"/>
    </row>
    <row r="1134" spans="1:37" s="8" customFormat="1" ht="27.6" x14ac:dyDescent="0.3">
      <c r="A1134" s="120" t="s">
        <v>88</v>
      </c>
      <c r="B1134" s="120">
        <v>5</v>
      </c>
      <c r="C1134" s="120" t="s">
        <v>9</v>
      </c>
      <c r="D1134" s="120">
        <v>121</v>
      </c>
      <c r="E1134" s="120" t="s">
        <v>22</v>
      </c>
      <c r="F1134" s="120" t="s">
        <v>1587</v>
      </c>
      <c r="G1134" s="120" t="s">
        <v>9</v>
      </c>
      <c r="H1134" s="120" t="s">
        <v>9</v>
      </c>
      <c r="I1134" s="120" t="s">
        <v>9</v>
      </c>
      <c r="J1134" s="120" t="s">
        <v>245</v>
      </c>
      <c r="K1134" s="120" t="s">
        <v>56</v>
      </c>
      <c r="L1134" s="120" t="s">
        <v>9</v>
      </c>
      <c r="M1134" s="120" t="s">
        <v>199</v>
      </c>
      <c r="N1134" s="168">
        <v>8.5</v>
      </c>
      <c r="O1134" s="120" t="s">
        <v>9</v>
      </c>
      <c r="P1134" s="120" t="s">
        <v>9</v>
      </c>
      <c r="Q1134" s="120" t="s">
        <v>1422</v>
      </c>
      <c r="R1134" s="120">
        <v>0.5</v>
      </c>
      <c r="S1134" s="120">
        <v>393</v>
      </c>
      <c r="T1134" s="120" t="s">
        <v>17</v>
      </c>
      <c r="U1134" s="169">
        <v>24</v>
      </c>
      <c r="V1134" s="120" t="s">
        <v>9</v>
      </c>
      <c r="W1134" s="120" t="s">
        <v>9</v>
      </c>
      <c r="X1134" s="120" t="s">
        <v>9</v>
      </c>
      <c r="Y1134" s="120" t="s">
        <v>9</v>
      </c>
      <c r="Z1134" s="120" t="s">
        <v>9</v>
      </c>
      <c r="AA1134" s="120" t="s">
        <v>9</v>
      </c>
      <c r="AB1134" s="120" t="s">
        <v>9</v>
      </c>
      <c r="AC1134" s="120" t="s">
        <v>1371</v>
      </c>
      <c r="AD1134" s="120">
        <v>2012</v>
      </c>
      <c r="AE1134" s="120" t="s">
        <v>427</v>
      </c>
      <c r="AF1134" s="120" t="s">
        <v>761</v>
      </c>
      <c r="AG1134" s="120" t="s">
        <v>1586</v>
      </c>
      <c r="AH1134" s="120" t="s">
        <v>179</v>
      </c>
      <c r="AI1134" s="165" t="str">
        <f t="shared" si="26"/>
        <v>Groppo, E., 2012</v>
      </c>
      <c r="AJ1134" s="120" t="s">
        <v>1942</v>
      </c>
      <c r="AK1134" s="120" t="s">
        <v>827</v>
      </c>
    </row>
    <row r="1135" spans="1:37" s="8" customFormat="1" ht="27.6" x14ac:dyDescent="0.3">
      <c r="A1135" s="120" t="s">
        <v>88</v>
      </c>
      <c r="B1135" s="120">
        <v>5</v>
      </c>
      <c r="C1135" s="120" t="s">
        <v>9</v>
      </c>
      <c r="D1135" s="120">
        <v>121</v>
      </c>
      <c r="E1135" s="120" t="s">
        <v>22</v>
      </c>
      <c r="F1135" s="120" t="s">
        <v>1587</v>
      </c>
      <c r="G1135" s="120" t="s">
        <v>9</v>
      </c>
      <c r="H1135" s="120" t="s">
        <v>9</v>
      </c>
      <c r="I1135" s="120" t="s">
        <v>9</v>
      </c>
      <c r="J1135" s="120" t="s">
        <v>245</v>
      </c>
      <c r="K1135" s="120" t="s">
        <v>56</v>
      </c>
      <c r="L1135" s="120" t="s">
        <v>9</v>
      </c>
      <c r="M1135" s="120" t="s">
        <v>199</v>
      </c>
      <c r="N1135" s="168">
        <v>8.5</v>
      </c>
      <c r="O1135" s="120" t="s">
        <v>9</v>
      </c>
      <c r="P1135" s="120" t="s">
        <v>9</v>
      </c>
      <c r="Q1135" s="120" t="s">
        <v>1422</v>
      </c>
      <c r="R1135" s="120">
        <v>0.5</v>
      </c>
      <c r="S1135" s="120">
        <v>393</v>
      </c>
      <c r="T1135" s="120" t="s">
        <v>17</v>
      </c>
      <c r="U1135" s="169">
        <v>23</v>
      </c>
      <c r="V1135" s="120" t="s">
        <v>9</v>
      </c>
      <c r="W1135" s="120" t="s">
        <v>9</v>
      </c>
      <c r="X1135" s="120" t="s">
        <v>9</v>
      </c>
      <c r="Y1135" s="120" t="s">
        <v>9</v>
      </c>
      <c r="Z1135" s="120" t="s">
        <v>9</v>
      </c>
      <c r="AA1135" s="120" t="s">
        <v>9</v>
      </c>
      <c r="AB1135" s="120" t="s">
        <v>9</v>
      </c>
      <c r="AC1135" s="120" t="s">
        <v>1371</v>
      </c>
      <c r="AD1135" s="120">
        <v>2012</v>
      </c>
      <c r="AE1135" s="120" t="s">
        <v>427</v>
      </c>
      <c r="AF1135" s="120" t="s">
        <v>761</v>
      </c>
      <c r="AG1135" s="120" t="s">
        <v>1586</v>
      </c>
      <c r="AH1135" s="120" t="s">
        <v>179</v>
      </c>
      <c r="AI1135" s="165" t="str">
        <f t="shared" si="26"/>
        <v>Groppo, E., 2012</v>
      </c>
      <c r="AJ1135" s="120" t="s">
        <v>1943</v>
      </c>
      <c r="AK1135" s="120" t="s">
        <v>827</v>
      </c>
    </row>
    <row r="1136" spans="1:37" s="8" customFormat="1" ht="27.6" x14ac:dyDescent="0.3">
      <c r="A1136" s="120" t="s">
        <v>88</v>
      </c>
      <c r="B1136" s="120">
        <v>5</v>
      </c>
      <c r="C1136" s="120" t="s">
        <v>9</v>
      </c>
      <c r="D1136" s="120">
        <v>121</v>
      </c>
      <c r="E1136" s="120" t="s">
        <v>22</v>
      </c>
      <c r="F1136" s="120" t="s">
        <v>1587</v>
      </c>
      <c r="G1136" s="120" t="s">
        <v>9</v>
      </c>
      <c r="H1136" s="120" t="s">
        <v>9</v>
      </c>
      <c r="I1136" s="120" t="s">
        <v>9</v>
      </c>
      <c r="J1136" s="120" t="s">
        <v>245</v>
      </c>
      <c r="K1136" s="120" t="s">
        <v>56</v>
      </c>
      <c r="L1136" s="120" t="s">
        <v>9</v>
      </c>
      <c r="M1136" s="120" t="s">
        <v>199</v>
      </c>
      <c r="N1136" s="168">
        <v>8.5</v>
      </c>
      <c r="O1136" s="120" t="s">
        <v>9</v>
      </c>
      <c r="P1136" s="120" t="s">
        <v>9</v>
      </c>
      <c r="Q1136" s="120" t="s">
        <v>1422</v>
      </c>
      <c r="R1136" s="120">
        <v>0.5</v>
      </c>
      <c r="S1136" s="120">
        <v>393</v>
      </c>
      <c r="T1136" s="120" t="s">
        <v>17</v>
      </c>
      <c r="U1136" s="169">
        <v>25</v>
      </c>
      <c r="V1136" s="120" t="s">
        <v>9</v>
      </c>
      <c r="W1136" s="120" t="s">
        <v>9</v>
      </c>
      <c r="X1136" s="120" t="s">
        <v>9</v>
      </c>
      <c r="Y1136" s="120" t="s">
        <v>9</v>
      </c>
      <c r="Z1136" s="120" t="s">
        <v>9</v>
      </c>
      <c r="AA1136" s="120" t="s">
        <v>9</v>
      </c>
      <c r="AB1136" s="120" t="s">
        <v>9</v>
      </c>
      <c r="AC1136" s="120" t="s">
        <v>1371</v>
      </c>
      <c r="AD1136" s="120">
        <v>2012</v>
      </c>
      <c r="AE1136" s="120" t="s">
        <v>427</v>
      </c>
      <c r="AF1136" s="120" t="s">
        <v>761</v>
      </c>
      <c r="AG1136" s="120" t="s">
        <v>1586</v>
      </c>
      <c r="AH1136" s="120" t="s">
        <v>179</v>
      </c>
      <c r="AI1136" s="165" t="str">
        <f t="shared" si="26"/>
        <v>Groppo, E., 2012</v>
      </c>
      <c r="AJ1136" s="120" t="s">
        <v>1944</v>
      </c>
      <c r="AK1136" s="120" t="s">
        <v>827</v>
      </c>
    </row>
    <row r="1137" spans="1:37" s="8" customFormat="1" ht="27.6" x14ac:dyDescent="0.3">
      <c r="A1137" s="120" t="s">
        <v>6</v>
      </c>
      <c r="B1137" s="120">
        <v>0.5</v>
      </c>
      <c r="C1137" s="120" t="s">
        <v>9</v>
      </c>
      <c r="D1137" s="120">
        <v>247</v>
      </c>
      <c r="E1137" s="145" t="s">
        <v>999</v>
      </c>
      <c r="F1137" s="120" t="s">
        <v>1591</v>
      </c>
      <c r="G1137" s="120" t="s">
        <v>9</v>
      </c>
      <c r="H1137" s="120">
        <v>773</v>
      </c>
      <c r="I1137" s="120">
        <v>4</v>
      </c>
      <c r="J1137" s="120" t="s">
        <v>10</v>
      </c>
      <c r="K1137" s="120" t="s">
        <v>1449</v>
      </c>
      <c r="L1137" s="120" t="s">
        <v>9</v>
      </c>
      <c r="M1137" s="120" t="s">
        <v>199</v>
      </c>
      <c r="N1137" s="120" t="s">
        <v>9</v>
      </c>
      <c r="O1137" s="120">
        <v>4</v>
      </c>
      <c r="P1137" s="120">
        <v>573</v>
      </c>
      <c r="Q1137" s="120" t="s">
        <v>1422</v>
      </c>
      <c r="R1137" s="120">
        <v>3</v>
      </c>
      <c r="S1137" s="120">
        <v>573</v>
      </c>
      <c r="T1137" s="120" t="s">
        <v>17</v>
      </c>
      <c r="U1137" s="169">
        <v>19.7</v>
      </c>
      <c r="V1137" s="120" t="s">
        <v>9</v>
      </c>
      <c r="W1137" s="120">
        <v>57</v>
      </c>
      <c r="X1137" s="120" t="s">
        <v>9</v>
      </c>
      <c r="Y1137" s="120" t="s">
        <v>9</v>
      </c>
      <c r="Z1137" s="120" t="s">
        <v>9</v>
      </c>
      <c r="AA1137" s="120" t="s">
        <v>9</v>
      </c>
      <c r="AB1137" s="120" t="s">
        <v>9</v>
      </c>
      <c r="AC1137" s="120" t="s">
        <v>1590</v>
      </c>
      <c r="AD1137" s="120">
        <v>2012</v>
      </c>
      <c r="AE1137" s="120" t="s">
        <v>1589</v>
      </c>
      <c r="AF1137" s="120" t="s">
        <v>11</v>
      </c>
      <c r="AG1137" s="120" t="s">
        <v>1588</v>
      </c>
      <c r="AH1137" s="120" t="s">
        <v>292</v>
      </c>
      <c r="AI1137" s="165" t="str">
        <f t="shared" si="26"/>
        <v>Liu, C., 2012</v>
      </c>
      <c r="AJ1137" s="120"/>
      <c r="AK1137" s="120"/>
    </row>
    <row r="1138" spans="1:37" s="8" customFormat="1" ht="41.4" x14ac:dyDescent="0.3">
      <c r="A1138" s="120" t="s">
        <v>14</v>
      </c>
      <c r="B1138" s="120" t="s">
        <v>9</v>
      </c>
      <c r="C1138" s="120">
        <v>0.5</v>
      </c>
      <c r="D1138" s="120" t="s">
        <v>9</v>
      </c>
      <c r="E1138" s="120" t="s">
        <v>86</v>
      </c>
      <c r="F1138" s="120" t="s">
        <v>9</v>
      </c>
      <c r="G1138" s="120" t="s">
        <v>9</v>
      </c>
      <c r="H1138" s="120" t="s">
        <v>9</v>
      </c>
      <c r="I1138" s="120" t="s">
        <v>9</v>
      </c>
      <c r="J1138" s="120" t="s">
        <v>24</v>
      </c>
      <c r="K1138" s="120" t="s">
        <v>56</v>
      </c>
      <c r="L1138" s="120" t="s">
        <v>9</v>
      </c>
      <c r="M1138" s="120" t="s">
        <v>199</v>
      </c>
      <c r="N1138" s="168">
        <v>6</v>
      </c>
      <c r="O1138" s="120">
        <v>2</v>
      </c>
      <c r="P1138" s="120">
        <v>823</v>
      </c>
      <c r="Q1138" s="120" t="s">
        <v>1422</v>
      </c>
      <c r="R1138" s="120">
        <v>1</v>
      </c>
      <c r="S1138" s="120">
        <v>623</v>
      </c>
      <c r="T1138" s="120" t="s">
        <v>1594</v>
      </c>
      <c r="U1138" s="169">
        <v>37</v>
      </c>
      <c r="V1138" s="120" t="s">
        <v>9</v>
      </c>
      <c r="W1138" s="120" t="s">
        <v>9</v>
      </c>
      <c r="X1138" s="120" t="s">
        <v>9</v>
      </c>
      <c r="Y1138" s="120" t="s">
        <v>9</v>
      </c>
      <c r="Z1138" s="120" t="s">
        <v>9</v>
      </c>
      <c r="AA1138" s="120">
        <v>31</v>
      </c>
      <c r="AB1138" s="120">
        <v>1</v>
      </c>
      <c r="AC1138" s="120" t="s">
        <v>9</v>
      </c>
      <c r="AD1138" s="120">
        <v>2012</v>
      </c>
      <c r="AE1138" s="120" t="s">
        <v>1593</v>
      </c>
      <c r="AF1138" s="120" t="s">
        <v>119</v>
      </c>
      <c r="AG1138" s="120" t="s">
        <v>1592</v>
      </c>
      <c r="AH1138" s="120" t="s">
        <v>21</v>
      </c>
      <c r="AI1138" s="165" t="str">
        <f t="shared" si="26"/>
        <v>Mira, C., 2012</v>
      </c>
      <c r="AJ1138" s="120"/>
      <c r="AK1138" s="120" t="s">
        <v>838</v>
      </c>
    </row>
    <row r="1139" spans="1:37" s="8" customFormat="1" ht="41.4" x14ac:dyDescent="0.3">
      <c r="A1139" s="120" t="s">
        <v>14</v>
      </c>
      <c r="B1139" s="120" t="s">
        <v>9</v>
      </c>
      <c r="C1139" s="120">
        <v>0.5</v>
      </c>
      <c r="D1139" s="120" t="s">
        <v>9</v>
      </c>
      <c r="E1139" s="120" t="s">
        <v>86</v>
      </c>
      <c r="F1139" s="120" t="s">
        <v>9</v>
      </c>
      <c r="G1139" s="120" t="s">
        <v>9</v>
      </c>
      <c r="H1139" s="120" t="s">
        <v>9</v>
      </c>
      <c r="I1139" s="120" t="s">
        <v>9</v>
      </c>
      <c r="J1139" s="120" t="s">
        <v>24</v>
      </c>
      <c r="K1139" s="120" t="s">
        <v>56</v>
      </c>
      <c r="L1139" s="120" t="s">
        <v>9</v>
      </c>
      <c r="M1139" s="120" t="s">
        <v>199</v>
      </c>
      <c r="N1139" s="168">
        <v>6</v>
      </c>
      <c r="O1139" s="120">
        <v>2</v>
      </c>
      <c r="P1139" s="120">
        <v>823</v>
      </c>
      <c r="Q1139" s="120" t="s">
        <v>1422</v>
      </c>
      <c r="R1139" s="120">
        <v>1</v>
      </c>
      <c r="S1139" s="120">
        <v>773</v>
      </c>
      <c r="T1139" s="120" t="s">
        <v>1594</v>
      </c>
      <c r="U1139" s="169">
        <v>35</v>
      </c>
      <c r="V1139" s="120" t="s">
        <v>9</v>
      </c>
      <c r="W1139" s="120" t="s">
        <v>9</v>
      </c>
      <c r="X1139" s="120" t="s">
        <v>9</v>
      </c>
      <c r="Y1139" s="120" t="s">
        <v>9</v>
      </c>
      <c r="Z1139" s="120" t="s">
        <v>9</v>
      </c>
      <c r="AA1139" s="120">
        <v>33</v>
      </c>
      <c r="AB1139" s="120">
        <v>1</v>
      </c>
      <c r="AC1139" s="120" t="s">
        <v>9</v>
      </c>
      <c r="AD1139" s="120">
        <v>2012</v>
      </c>
      <c r="AE1139" s="120" t="s">
        <v>1593</v>
      </c>
      <c r="AF1139" s="120" t="s">
        <v>119</v>
      </c>
      <c r="AG1139" s="120" t="s">
        <v>1592</v>
      </c>
      <c r="AH1139" s="120" t="s">
        <v>21</v>
      </c>
      <c r="AI1139" s="165" t="str">
        <f t="shared" si="26"/>
        <v>Mira, C., 2012</v>
      </c>
      <c r="AJ1139" s="120"/>
      <c r="AK1139" s="120" t="s">
        <v>838</v>
      </c>
    </row>
    <row r="1140" spans="1:37" s="8" customFormat="1" ht="41.4" x14ac:dyDescent="0.3">
      <c r="A1140" s="120" t="s">
        <v>14</v>
      </c>
      <c r="B1140" s="120" t="s">
        <v>9</v>
      </c>
      <c r="C1140" s="120">
        <v>2.4</v>
      </c>
      <c r="D1140" s="120" t="s">
        <v>9</v>
      </c>
      <c r="E1140" s="120" t="s">
        <v>86</v>
      </c>
      <c r="F1140" s="120" t="s">
        <v>9</v>
      </c>
      <c r="G1140" s="120" t="s">
        <v>9</v>
      </c>
      <c r="H1140" s="120" t="s">
        <v>9</v>
      </c>
      <c r="I1140" s="120" t="s">
        <v>9</v>
      </c>
      <c r="J1140" s="120" t="s">
        <v>24</v>
      </c>
      <c r="K1140" s="120" t="s">
        <v>56</v>
      </c>
      <c r="L1140" s="120" t="s">
        <v>9</v>
      </c>
      <c r="M1140" s="120" t="s">
        <v>199</v>
      </c>
      <c r="N1140" s="168">
        <v>6</v>
      </c>
      <c r="O1140" s="120">
        <v>2</v>
      </c>
      <c r="P1140" s="120">
        <v>823</v>
      </c>
      <c r="Q1140" s="120" t="s">
        <v>1422</v>
      </c>
      <c r="R1140" s="120">
        <v>1</v>
      </c>
      <c r="S1140" s="120">
        <v>623</v>
      </c>
      <c r="T1140" s="120" t="s">
        <v>1594</v>
      </c>
      <c r="U1140" s="169" t="s">
        <v>9</v>
      </c>
      <c r="V1140" s="120" t="s">
        <v>9</v>
      </c>
      <c r="W1140" s="120" t="s">
        <v>9</v>
      </c>
      <c r="X1140" s="120" t="s">
        <v>9</v>
      </c>
      <c r="Y1140" s="120">
        <v>80</v>
      </c>
      <c r="Z1140" s="120" t="s">
        <v>9</v>
      </c>
      <c r="AA1140" s="120">
        <v>72</v>
      </c>
      <c r="AB1140" s="120" t="s">
        <v>9</v>
      </c>
      <c r="AC1140" s="120" t="s">
        <v>9</v>
      </c>
      <c r="AD1140" s="120">
        <v>2012</v>
      </c>
      <c r="AE1140" s="120" t="s">
        <v>1593</v>
      </c>
      <c r="AF1140" s="120" t="s">
        <v>119</v>
      </c>
      <c r="AG1140" s="120" t="s">
        <v>1592</v>
      </c>
      <c r="AH1140" s="120" t="s">
        <v>21</v>
      </c>
      <c r="AI1140" s="165" t="str">
        <f t="shared" si="26"/>
        <v>Mira, C., 2012</v>
      </c>
      <c r="AJ1140" s="120"/>
      <c r="AK1140" s="120" t="s">
        <v>838</v>
      </c>
    </row>
    <row r="1141" spans="1:37" s="8" customFormat="1" ht="27.6" x14ac:dyDescent="0.3">
      <c r="A1141" s="120" t="s">
        <v>6</v>
      </c>
      <c r="B1141" s="120" t="s">
        <v>9</v>
      </c>
      <c r="C1141" s="120">
        <v>0.1356</v>
      </c>
      <c r="D1141" s="120">
        <v>29.6</v>
      </c>
      <c r="E1141" s="120" t="s">
        <v>61</v>
      </c>
      <c r="F1141" s="120" t="s">
        <v>1598</v>
      </c>
      <c r="G1141" s="120" t="s">
        <v>9</v>
      </c>
      <c r="H1141" s="120" t="s">
        <v>9</v>
      </c>
      <c r="I1141" s="120" t="s">
        <v>9</v>
      </c>
      <c r="J1141" s="120" t="s">
        <v>10</v>
      </c>
      <c r="K1141" s="120" t="s">
        <v>9</v>
      </c>
      <c r="L1141" s="170">
        <v>5.5</v>
      </c>
      <c r="M1141" s="120" t="s">
        <v>199</v>
      </c>
      <c r="N1141" s="168">
        <v>6.7</v>
      </c>
      <c r="O1141" s="120" t="s">
        <v>8</v>
      </c>
      <c r="P1141" s="120" t="s">
        <v>8</v>
      </c>
      <c r="Q1141" s="120" t="s">
        <v>1422</v>
      </c>
      <c r="R1141" s="120">
        <v>2</v>
      </c>
      <c r="S1141" s="120">
        <v>573</v>
      </c>
      <c r="T1141" s="120" t="s">
        <v>17</v>
      </c>
      <c r="U1141" s="169">
        <v>17.329999999999998</v>
      </c>
      <c r="V1141" s="120" t="s">
        <v>9</v>
      </c>
      <c r="W1141" s="120">
        <v>65</v>
      </c>
      <c r="X1141" s="120" t="s">
        <v>9</v>
      </c>
      <c r="Y1141" s="120" t="s">
        <v>9</v>
      </c>
      <c r="Z1141" s="120" t="s">
        <v>9</v>
      </c>
      <c r="AA1141" s="120" t="s">
        <v>9</v>
      </c>
      <c r="AB1141" s="120" t="s">
        <v>9</v>
      </c>
      <c r="AC1141" s="120" t="s">
        <v>1597</v>
      </c>
      <c r="AD1141" s="120">
        <v>2012</v>
      </c>
      <c r="AE1141" s="120" t="s">
        <v>1595</v>
      </c>
      <c r="AF1141" s="120" t="s">
        <v>11</v>
      </c>
      <c r="AG1141" s="120" t="s">
        <v>1596</v>
      </c>
      <c r="AH1141" s="120" t="s">
        <v>45</v>
      </c>
      <c r="AI1141" s="165" t="str">
        <f t="shared" si="26"/>
        <v>Yu, H., 2012</v>
      </c>
      <c r="AJ1141" s="120" t="s">
        <v>1599</v>
      </c>
      <c r="AK1141" s="120" t="s">
        <v>828</v>
      </c>
    </row>
    <row r="1142" spans="1:37" s="8" customFormat="1" ht="27.6" x14ac:dyDescent="0.3">
      <c r="A1142" s="120" t="s">
        <v>6</v>
      </c>
      <c r="B1142" s="120" t="s">
        <v>9</v>
      </c>
      <c r="C1142" s="120">
        <v>0.13159999999999999</v>
      </c>
      <c r="D1142" s="120">
        <v>29.6</v>
      </c>
      <c r="E1142" s="120" t="s">
        <v>61</v>
      </c>
      <c r="F1142" s="120" t="s">
        <v>1598</v>
      </c>
      <c r="G1142" s="120" t="s">
        <v>9</v>
      </c>
      <c r="H1142" s="120" t="s">
        <v>9</v>
      </c>
      <c r="I1142" s="120" t="s">
        <v>9</v>
      </c>
      <c r="J1142" s="120" t="s">
        <v>10</v>
      </c>
      <c r="K1142" s="120" t="s">
        <v>9</v>
      </c>
      <c r="L1142" s="170">
        <v>5.5</v>
      </c>
      <c r="M1142" s="120" t="s">
        <v>199</v>
      </c>
      <c r="N1142" s="168">
        <v>6.7</v>
      </c>
      <c r="O1142" s="120" t="s">
        <v>8</v>
      </c>
      <c r="P1142" s="120" t="s">
        <v>8</v>
      </c>
      <c r="Q1142" s="120" t="s">
        <v>1422</v>
      </c>
      <c r="R1142" s="120">
        <v>2</v>
      </c>
      <c r="S1142" s="120">
        <v>573</v>
      </c>
      <c r="T1142" s="120" t="s">
        <v>17</v>
      </c>
      <c r="U1142" s="169">
        <v>25.35</v>
      </c>
      <c r="V1142" s="120" t="s">
        <v>9</v>
      </c>
      <c r="W1142" s="120">
        <v>44</v>
      </c>
      <c r="X1142" s="120" t="s">
        <v>9</v>
      </c>
      <c r="Y1142" s="120" t="s">
        <v>9</v>
      </c>
      <c r="Z1142" s="120" t="s">
        <v>9</v>
      </c>
      <c r="AA1142" s="120" t="s">
        <v>9</v>
      </c>
      <c r="AB1142" s="120" t="s">
        <v>9</v>
      </c>
      <c r="AC1142" s="120" t="s">
        <v>1597</v>
      </c>
      <c r="AD1142" s="120">
        <v>2012</v>
      </c>
      <c r="AE1142" s="120" t="s">
        <v>1595</v>
      </c>
      <c r="AF1142" s="120" t="s">
        <v>11</v>
      </c>
      <c r="AG1142" s="120" t="s">
        <v>1596</v>
      </c>
      <c r="AH1142" s="120" t="s">
        <v>45</v>
      </c>
      <c r="AI1142" s="165" t="str">
        <f t="shared" si="26"/>
        <v>Yu, H., 2012</v>
      </c>
      <c r="AJ1142" s="120" t="s">
        <v>1600</v>
      </c>
      <c r="AK1142" s="120" t="s">
        <v>828</v>
      </c>
    </row>
    <row r="1143" spans="1:37" s="8" customFormat="1" ht="27.6" x14ac:dyDescent="0.3">
      <c r="A1143" s="120" t="s">
        <v>6</v>
      </c>
      <c r="B1143" s="120" t="s">
        <v>9</v>
      </c>
      <c r="C1143" s="120">
        <v>0.13619999999999999</v>
      </c>
      <c r="D1143" s="120">
        <v>29.6</v>
      </c>
      <c r="E1143" s="120" t="s">
        <v>61</v>
      </c>
      <c r="F1143" s="120" t="s">
        <v>1598</v>
      </c>
      <c r="G1143" s="120" t="s">
        <v>9</v>
      </c>
      <c r="H1143" s="120" t="s">
        <v>9</v>
      </c>
      <c r="I1143" s="120" t="s">
        <v>9</v>
      </c>
      <c r="J1143" s="120" t="s">
        <v>10</v>
      </c>
      <c r="K1143" s="120" t="s">
        <v>9</v>
      </c>
      <c r="L1143" s="170">
        <v>5.5</v>
      </c>
      <c r="M1143" s="120" t="s">
        <v>199</v>
      </c>
      <c r="N1143" s="168">
        <v>6.7</v>
      </c>
      <c r="O1143" s="120">
        <v>4</v>
      </c>
      <c r="P1143" s="120">
        <v>723</v>
      </c>
      <c r="Q1143" s="120" t="s">
        <v>1422</v>
      </c>
      <c r="R1143" s="120">
        <v>2</v>
      </c>
      <c r="S1143" s="120">
        <v>573</v>
      </c>
      <c r="T1143" s="120" t="s">
        <v>17</v>
      </c>
      <c r="U1143" s="169">
        <v>23.47</v>
      </c>
      <c r="V1143" s="120" t="s">
        <v>9</v>
      </c>
      <c r="W1143" s="120">
        <v>48</v>
      </c>
      <c r="X1143" s="120" t="s">
        <v>9</v>
      </c>
      <c r="Y1143" s="120" t="s">
        <v>9</v>
      </c>
      <c r="Z1143" s="120" t="s">
        <v>9</v>
      </c>
      <c r="AA1143" s="120" t="s">
        <v>9</v>
      </c>
      <c r="AB1143" s="120" t="s">
        <v>9</v>
      </c>
      <c r="AC1143" s="120" t="s">
        <v>1597</v>
      </c>
      <c r="AD1143" s="120">
        <v>2012</v>
      </c>
      <c r="AE1143" s="120" t="s">
        <v>1595</v>
      </c>
      <c r="AF1143" s="120" t="s">
        <v>11</v>
      </c>
      <c r="AG1143" s="120" t="s">
        <v>1596</v>
      </c>
      <c r="AH1143" s="120" t="s">
        <v>45</v>
      </c>
      <c r="AI1143" s="165" t="str">
        <f t="shared" si="26"/>
        <v>Yu, H., 2012</v>
      </c>
      <c r="AJ1143" s="120"/>
      <c r="AK1143" s="120" t="s">
        <v>828</v>
      </c>
    </row>
    <row r="1144" spans="1:37" s="8" customFormat="1" ht="27.6" x14ac:dyDescent="0.3">
      <c r="A1144" s="120" t="s">
        <v>6</v>
      </c>
      <c r="B1144" s="120">
        <v>1</v>
      </c>
      <c r="C1144" s="120" t="s">
        <v>9</v>
      </c>
      <c r="D1144" s="120" t="s">
        <v>9</v>
      </c>
      <c r="E1144" s="120" t="s">
        <v>86</v>
      </c>
      <c r="F1144" s="120" t="s">
        <v>1604</v>
      </c>
      <c r="G1144" s="120" t="s">
        <v>9</v>
      </c>
      <c r="H1144" s="120" t="s">
        <v>9</v>
      </c>
      <c r="I1144" s="120" t="s">
        <v>9</v>
      </c>
      <c r="J1144" s="120" t="s">
        <v>24</v>
      </c>
      <c r="K1144" s="120" t="s">
        <v>56</v>
      </c>
      <c r="L1144" s="120" t="s">
        <v>9</v>
      </c>
      <c r="M1144" s="120" t="s">
        <v>199</v>
      </c>
      <c r="N1144" s="168">
        <v>6</v>
      </c>
      <c r="O1144" s="120">
        <v>3</v>
      </c>
      <c r="P1144" s="120">
        <v>773</v>
      </c>
      <c r="Q1144" s="120" t="s">
        <v>1422</v>
      </c>
      <c r="R1144" s="120">
        <v>0.25</v>
      </c>
      <c r="S1144" s="120">
        <v>673</v>
      </c>
      <c r="T1144" s="120" t="s">
        <v>17</v>
      </c>
      <c r="U1144" s="169">
        <v>25</v>
      </c>
      <c r="V1144" s="120" t="s">
        <v>9</v>
      </c>
      <c r="W1144" s="120" t="s">
        <v>9</v>
      </c>
      <c r="X1144" s="120" t="s">
        <v>9</v>
      </c>
      <c r="Y1144" s="120" t="s">
        <v>9</v>
      </c>
      <c r="Z1144" s="120" t="s">
        <v>9</v>
      </c>
      <c r="AA1144" s="120" t="s">
        <v>9</v>
      </c>
      <c r="AB1144" s="120" t="s">
        <v>9</v>
      </c>
      <c r="AC1144" s="120" t="s">
        <v>1373</v>
      </c>
      <c r="AD1144" s="120">
        <v>2013</v>
      </c>
      <c r="AE1144" s="120" t="s">
        <v>1109</v>
      </c>
      <c r="AF1144" s="120" t="s">
        <v>71</v>
      </c>
      <c r="AG1144" s="120" t="s">
        <v>1601</v>
      </c>
      <c r="AH1144" s="120" t="s">
        <v>62</v>
      </c>
      <c r="AI1144" s="165" t="str">
        <f t="shared" si="26"/>
        <v>Satsuma, A., 2013</v>
      </c>
      <c r="AJ1144" s="120"/>
      <c r="AK1144" s="120" t="s">
        <v>838</v>
      </c>
    </row>
    <row r="1145" spans="1:37" s="8" customFormat="1" ht="27.6" x14ac:dyDescent="0.3">
      <c r="A1145" s="120" t="s">
        <v>6</v>
      </c>
      <c r="B1145" s="120">
        <v>1</v>
      </c>
      <c r="C1145" s="120" t="s">
        <v>9</v>
      </c>
      <c r="D1145" s="120" t="s">
        <v>9</v>
      </c>
      <c r="E1145" s="120" t="s">
        <v>37</v>
      </c>
      <c r="F1145" s="120" t="s">
        <v>1605</v>
      </c>
      <c r="G1145" s="120" t="s">
        <v>9</v>
      </c>
      <c r="H1145" s="120" t="s">
        <v>9</v>
      </c>
      <c r="I1145" s="120" t="s">
        <v>9</v>
      </c>
      <c r="J1145" s="120" t="s">
        <v>24</v>
      </c>
      <c r="K1145" s="120" t="s">
        <v>56</v>
      </c>
      <c r="L1145" s="120" t="s">
        <v>9</v>
      </c>
      <c r="M1145" s="120" t="s">
        <v>199</v>
      </c>
      <c r="N1145" s="168">
        <v>6</v>
      </c>
      <c r="O1145" s="120">
        <v>3</v>
      </c>
      <c r="P1145" s="120">
        <v>773</v>
      </c>
      <c r="Q1145" s="120" t="s">
        <v>1422</v>
      </c>
      <c r="R1145" s="120">
        <v>0.25</v>
      </c>
      <c r="S1145" s="120">
        <v>673</v>
      </c>
      <c r="T1145" s="120" t="s">
        <v>17</v>
      </c>
      <c r="U1145" s="169">
        <v>8.9</v>
      </c>
      <c r="V1145" s="120" t="s">
        <v>9</v>
      </c>
      <c r="W1145" s="120" t="s">
        <v>9</v>
      </c>
      <c r="X1145" s="120" t="s">
        <v>9</v>
      </c>
      <c r="Y1145" s="120" t="s">
        <v>9</v>
      </c>
      <c r="Z1145" s="120" t="s">
        <v>9</v>
      </c>
      <c r="AA1145" s="120" t="s">
        <v>9</v>
      </c>
      <c r="AB1145" s="120" t="s">
        <v>9</v>
      </c>
      <c r="AC1145" s="120" t="s">
        <v>1373</v>
      </c>
      <c r="AD1145" s="120">
        <v>2013</v>
      </c>
      <c r="AE1145" s="120" t="s">
        <v>1109</v>
      </c>
      <c r="AF1145" s="120" t="s">
        <v>71</v>
      </c>
      <c r="AG1145" s="120" t="s">
        <v>1601</v>
      </c>
      <c r="AH1145" s="120" t="s">
        <v>62</v>
      </c>
      <c r="AI1145" s="165" t="str">
        <f t="shared" si="26"/>
        <v>Satsuma, A., 2013</v>
      </c>
      <c r="AJ1145" s="120"/>
      <c r="AK1145" s="120" t="s">
        <v>1707</v>
      </c>
    </row>
    <row r="1146" spans="1:37" s="8" customFormat="1" ht="27.6" x14ac:dyDescent="0.3">
      <c r="A1146" s="120" t="s">
        <v>6</v>
      </c>
      <c r="B1146" s="120">
        <v>1</v>
      </c>
      <c r="C1146" s="120" t="s">
        <v>9</v>
      </c>
      <c r="D1146" s="120" t="s">
        <v>9</v>
      </c>
      <c r="E1146" s="120" t="s">
        <v>1414</v>
      </c>
      <c r="F1146" s="120" t="s">
        <v>1152</v>
      </c>
      <c r="G1146" s="120" t="s">
        <v>9</v>
      </c>
      <c r="H1146" s="120">
        <v>1173</v>
      </c>
      <c r="I1146" s="120">
        <v>3</v>
      </c>
      <c r="J1146" s="120" t="s">
        <v>24</v>
      </c>
      <c r="K1146" s="120" t="s">
        <v>56</v>
      </c>
      <c r="L1146" s="120" t="s">
        <v>9</v>
      </c>
      <c r="M1146" s="120" t="s">
        <v>199</v>
      </c>
      <c r="N1146" s="168">
        <v>9.5</v>
      </c>
      <c r="O1146" s="120">
        <v>3</v>
      </c>
      <c r="P1146" s="120">
        <v>773</v>
      </c>
      <c r="Q1146" s="120" t="s">
        <v>1422</v>
      </c>
      <c r="R1146" s="120">
        <v>0.25</v>
      </c>
      <c r="S1146" s="120">
        <v>673</v>
      </c>
      <c r="T1146" s="120" t="s">
        <v>17</v>
      </c>
      <c r="U1146" s="169">
        <v>54</v>
      </c>
      <c r="V1146" s="120" t="s">
        <v>9</v>
      </c>
      <c r="W1146" s="120" t="s">
        <v>9</v>
      </c>
      <c r="X1146" s="120" t="s">
        <v>9</v>
      </c>
      <c r="Y1146" s="120" t="s">
        <v>9</v>
      </c>
      <c r="Z1146" s="120" t="s">
        <v>9</v>
      </c>
      <c r="AA1146" s="120" t="s">
        <v>9</v>
      </c>
      <c r="AB1146" s="120" t="s">
        <v>9</v>
      </c>
      <c r="AC1146" s="120" t="s">
        <v>1373</v>
      </c>
      <c r="AD1146" s="120">
        <v>2013</v>
      </c>
      <c r="AE1146" s="120" t="s">
        <v>1109</v>
      </c>
      <c r="AF1146" s="120" t="s">
        <v>71</v>
      </c>
      <c r="AG1146" s="120" t="s">
        <v>1601</v>
      </c>
      <c r="AH1146" s="120" t="s">
        <v>62</v>
      </c>
      <c r="AI1146" s="165" t="str">
        <f t="shared" si="26"/>
        <v>Satsuma, A., 2013</v>
      </c>
      <c r="AJ1146" s="120"/>
      <c r="AK1146" s="120" t="s">
        <v>967</v>
      </c>
    </row>
    <row r="1147" spans="1:37" s="8" customFormat="1" ht="27.6" x14ac:dyDescent="0.3">
      <c r="A1147" s="120" t="s">
        <v>6</v>
      </c>
      <c r="B1147" s="120">
        <v>1</v>
      </c>
      <c r="C1147" s="120" t="s">
        <v>9</v>
      </c>
      <c r="D1147" s="120" t="s">
        <v>9</v>
      </c>
      <c r="E1147" s="120" t="s">
        <v>15</v>
      </c>
      <c r="F1147" s="120" t="s">
        <v>1603</v>
      </c>
      <c r="G1147" s="120" t="s">
        <v>9</v>
      </c>
      <c r="H1147" s="120" t="s">
        <v>9</v>
      </c>
      <c r="I1147" s="120" t="s">
        <v>9</v>
      </c>
      <c r="J1147" s="120" t="s">
        <v>24</v>
      </c>
      <c r="K1147" s="120" t="s">
        <v>56</v>
      </c>
      <c r="L1147" s="120" t="s">
        <v>9</v>
      </c>
      <c r="M1147" s="120" t="s">
        <v>199</v>
      </c>
      <c r="N1147" s="168">
        <v>6.1</v>
      </c>
      <c r="O1147" s="120">
        <v>3</v>
      </c>
      <c r="P1147" s="120">
        <v>773</v>
      </c>
      <c r="Q1147" s="120" t="s">
        <v>1422</v>
      </c>
      <c r="R1147" s="120">
        <v>0.25</v>
      </c>
      <c r="S1147" s="120">
        <v>673</v>
      </c>
      <c r="T1147" s="120" t="s">
        <v>17</v>
      </c>
      <c r="U1147" s="169">
        <v>10</v>
      </c>
      <c r="V1147" s="120" t="s">
        <v>9</v>
      </c>
      <c r="W1147" s="120" t="s">
        <v>9</v>
      </c>
      <c r="X1147" s="120" t="s">
        <v>9</v>
      </c>
      <c r="Y1147" s="120" t="s">
        <v>9</v>
      </c>
      <c r="Z1147" s="120" t="s">
        <v>9</v>
      </c>
      <c r="AA1147" s="120" t="s">
        <v>9</v>
      </c>
      <c r="AB1147" s="120" t="s">
        <v>9</v>
      </c>
      <c r="AC1147" s="120" t="s">
        <v>1373</v>
      </c>
      <c r="AD1147" s="120">
        <v>2013</v>
      </c>
      <c r="AE1147" s="120" t="s">
        <v>1109</v>
      </c>
      <c r="AF1147" s="120" t="s">
        <v>71</v>
      </c>
      <c r="AG1147" s="120" t="s">
        <v>1601</v>
      </c>
      <c r="AH1147" s="120" t="s">
        <v>62</v>
      </c>
      <c r="AI1147" s="165" t="str">
        <f t="shared" si="26"/>
        <v>Satsuma, A., 2013</v>
      </c>
      <c r="AJ1147" s="120"/>
      <c r="AK1147" s="120" t="s">
        <v>817</v>
      </c>
    </row>
    <row r="1148" spans="1:37" s="8" customFormat="1" ht="27.6" x14ac:dyDescent="0.3">
      <c r="A1148" s="120" t="s">
        <v>6</v>
      </c>
      <c r="B1148" s="120">
        <v>1</v>
      </c>
      <c r="C1148" s="120" t="s">
        <v>9</v>
      </c>
      <c r="D1148" s="120" t="s">
        <v>9</v>
      </c>
      <c r="E1148" s="120" t="s">
        <v>7</v>
      </c>
      <c r="F1148" s="120" t="s">
        <v>1602</v>
      </c>
      <c r="G1148" s="120" t="s">
        <v>9</v>
      </c>
      <c r="H1148" s="120" t="s">
        <v>9</v>
      </c>
      <c r="I1148" s="120" t="s">
        <v>9</v>
      </c>
      <c r="J1148" s="120" t="s">
        <v>24</v>
      </c>
      <c r="K1148" s="120" t="s">
        <v>56</v>
      </c>
      <c r="L1148" s="120" t="s">
        <v>9</v>
      </c>
      <c r="M1148" s="120" t="s">
        <v>199</v>
      </c>
      <c r="N1148" s="168">
        <v>2</v>
      </c>
      <c r="O1148" s="120">
        <v>3</v>
      </c>
      <c r="P1148" s="120">
        <v>773</v>
      </c>
      <c r="Q1148" s="120" t="s">
        <v>1422</v>
      </c>
      <c r="R1148" s="120">
        <v>0.25</v>
      </c>
      <c r="S1148" s="120">
        <v>673</v>
      </c>
      <c r="T1148" s="120" t="s">
        <v>17</v>
      </c>
      <c r="U1148" s="169">
        <v>16</v>
      </c>
      <c r="V1148" s="120" t="s">
        <v>9</v>
      </c>
      <c r="W1148" s="120" t="s">
        <v>9</v>
      </c>
      <c r="X1148" s="120" t="s">
        <v>9</v>
      </c>
      <c r="Y1148" s="120" t="s">
        <v>9</v>
      </c>
      <c r="Z1148" s="120" t="s">
        <v>9</v>
      </c>
      <c r="AA1148" s="120" t="s">
        <v>9</v>
      </c>
      <c r="AB1148" s="120" t="s">
        <v>9</v>
      </c>
      <c r="AC1148" s="120" t="s">
        <v>1373</v>
      </c>
      <c r="AD1148" s="120">
        <v>2013</v>
      </c>
      <c r="AE1148" s="120" t="s">
        <v>1109</v>
      </c>
      <c r="AF1148" s="120" t="s">
        <v>71</v>
      </c>
      <c r="AG1148" s="120" t="s">
        <v>1601</v>
      </c>
      <c r="AH1148" s="120" t="s">
        <v>62</v>
      </c>
      <c r="AI1148" s="165" t="str">
        <f t="shared" si="26"/>
        <v>Satsuma, A., 2013</v>
      </c>
      <c r="AJ1148" s="120"/>
      <c r="AK1148" s="120" t="s">
        <v>1718</v>
      </c>
    </row>
    <row r="1149" spans="1:37" s="8" customFormat="1" ht="27.6" x14ac:dyDescent="0.3">
      <c r="A1149" s="120" t="s">
        <v>6</v>
      </c>
      <c r="B1149" s="120" t="s">
        <v>9</v>
      </c>
      <c r="C1149" s="120">
        <v>1.75</v>
      </c>
      <c r="D1149" s="120" t="s">
        <v>9</v>
      </c>
      <c r="E1149" s="120" t="s">
        <v>15</v>
      </c>
      <c r="F1149" s="120" t="s">
        <v>1609</v>
      </c>
      <c r="G1149" s="120" t="s">
        <v>1610</v>
      </c>
      <c r="H1149" s="120">
        <v>773</v>
      </c>
      <c r="I1149" s="120">
        <v>4</v>
      </c>
      <c r="J1149" s="120" t="s">
        <v>10</v>
      </c>
      <c r="K1149" s="120" t="s">
        <v>9</v>
      </c>
      <c r="L1149" s="120" t="s">
        <v>9</v>
      </c>
      <c r="M1149" s="120" t="s">
        <v>199</v>
      </c>
      <c r="N1149" s="168">
        <v>5.8</v>
      </c>
      <c r="O1149" s="120">
        <v>4</v>
      </c>
      <c r="P1149" s="120">
        <v>573</v>
      </c>
      <c r="Q1149" s="120" t="s">
        <v>1422</v>
      </c>
      <c r="R1149" s="120">
        <v>2</v>
      </c>
      <c r="S1149" s="120">
        <v>573</v>
      </c>
      <c r="T1149" s="120" t="s">
        <v>95</v>
      </c>
      <c r="U1149" s="169">
        <v>43.5</v>
      </c>
      <c r="V1149" s="120" t="s">
        <v>9</v>
      </c>
      <c r="W1149" s="120">
        <v>25.8</v>
      </c>
      <c r="X1149" s="120" t="s">
        <v>9</v>
      </c>
      <c r="Y1149" s="120" t="s">
        <v>9</v>
      </c>
      <c r="Z1149" s="120" t="s">
        <v>9</v>
      </c>
      <c r="AA1149" s="120">
        <v>22.6</v>
      </c>
      <c r="AB1149" s="120" t="s">
        <v>9</v>
      </c>
      <c r="AC1149" s="120" t="s">
        <v>1608</v>
      </c>
      <c r="AD1149" s="120">
        <v>2013</v>
      </c>
      <c r="AE1149" s="120" t="s">
        <v>1607</v>
      </c>
      <c r="AF1149" s="120" t="s">
        <v>11</v>
      </c>
      <c r="AG1149" s="120" t="s">
        <v>1606</v>
      </c>
      <c r="AH1149" s="120" t="s">
        <v>62</v>
      </c>
      <c r="AI1149" s="165" t="str">
        <f t="shared" si="26"/>
        <v>Zhou, J., 2013</v>
      </c>
      <c r="AJ1149" s="120"/>
      <c r="AK1149" s="120" t="s">
        <v>1717</v>
      </c>
    </row>
    <row r="1150" spans="1:37" s="8" customFormat="1" ht="27.6" x14ac:dyDescent="0.3">
      <c r="A1150" s="120" t="s">
        <v>88</v>
      </c>
      <c r="B1150" s="120" t="s">
        <v>9</v>
      </c>
      <c r="C1150" s="120">
        <v>0.41</v>
      </c>
      <c r="D1150" s="120" t="s">
        <v>9</v>
      </c>
      <c r="E1150" s="120" t="s">
        <v>15</v>
      </c>
      <c r="F1150" s="120" t="s">
        <v>1609</v>
      </c>
      <c r="G1150" s="120" t="s">
        <v>1610</v>
      </c>
      <c r="H1150" s="120">
        <v>773</v>
      </c>
      <c r="I1150" s="120">
        <v>4</v>
      </c>
      <c r="J1150" s="120" t="s">
        <v>10</v>
      </c>
      <c r="K1150" s="120" t="s">
        <v>56</v>
      </c>
      <c r="L1150" s="167">
        <v>10.5</v>
      </c>
      <c r="M1150" s="120" t="s">
        <v>89</v>
      </c>
      <c r="N1150" s="168">
        <v>5.8</v>
      </c>
      <c r="O1150" s="120" t="s">
        <v>9</v>
      </c>
      <c r="P1150" s="120" t="s">
        <v>9</v>
      </c>
      <c r="Q1150" s="120" t="s">
        <v>1422</v>
      </c>
      <c r="R1150" s="120">
        <v>2</v>
      </c>
      <c r="S1150" s="120">
        <v>573</v>
      </c>
      <c r="T1150" s="120" t="s">
        <v>95</v>
      </c>
      <c r="U1150" s="169">
        <v>72.599999999999994</v>
      </c>
      <c r="V1150" s="120" t="s">
        <v>9</v>
      </c>
      <c r="W1150" s="120">
        <v>15.4</v>
      </c>
      <c r="X1150" s="120" t="s">
        <v>9</v>
      </c>
      <c r="Y1150" s="120" t="s">
        <v>9</v>
      </c>
      <c r="Z1150" s="120" t="s">
        <v>9</v>
      </c>
      <c r="AA1150" s="120">
        <v>11.7</v>
      </c>
      <c r="AB1150" s="120" t="s">
        <v>9</v>
      </c>
      <c r="AC1150" s="120" t="s">
        <v>1608</v>
      </c>
      <c r="AD1150" s="120">
        <v>2013</v>
      </c>
      <c r="AE1150" s="120" t="s">
        <v>1607</v>
      </c>
      <c r="AF1150" s="120" t="s">
        <v>11</v>
      </c>
      <c r="AG1150" s="120" t="s">
        <v>1606</v>
      </c>
      <c r="AH1150" s="120" t="s">
        <v>62</v>
      </c>
      <c r="AI1150" s="165" t="str">
        <f t="shared" si="26"/>
        <v>Zhou, J., 2013</v>
      </c>
      <c r="AJ1150" s="120" t="s">
        <v>1939</v>
      </c>
      <c r="AK1150" s="120" t="s">
        <v>1717</v>
      </c>
    </row>
    <row r="1151" spans="1:37" s="8" customFormat="1" ht="27.6" x14ac:dyDescent="0.3">
      <c r="A1151" s="120" t="s">
        <v>88</v>
      </c>
      <c r="B1151" s="120" t="s">
        <v>9</v>
      </c>
      <c r="C1151" s="120">
        <v>0.83</v>
      </c>
      <c r="D1151" s="120" t="s">
        <v>9</v>
      </c>
      <c r="E1151" s="120" t="s">
        <v>15</v>
      </c>
      <c r="F1151" s="120" t="s">
        <v>1609</v>
      </c>
      <c r="G1151" s="120" t="s">
        <v>1610</v>
      </c>
      <c r="H1151" s="120">
        <v>773</v>
      </c>
      <c r="I1151" s="120">
        <v>4</v>
      </c>
      <c r="J1151" s="120" t="s">
        <v>10</v>
      </c>
      <c r="K1151" s="120" t="s">
        <v>56</v>
      </c>
      <c r="L1151" s="167">
        <v>10.5</v>
      </c>
      <c r="M1151" s="120" t="s">
        <v>89</v>
      </c>
      <c r="N1151" s="168">
        <v>5.8</v>
      </c>
      <c r="O1151" s="120" t="s">
        <v>9</v>
      </c>
      <c r="P1151" s="120" t="s">
        <v>9</v>
      </c>
      <c r="Q1151" s="120" t="s">
        <v>1422</v>
      </c>
      <c r="R1151" s="120">
        <v>2</v>
      </c>
      <c r="S1151" s="120">
        <v>573</v>
      </c>
      <c r="T1151" s="120" t="s">
        <v>95</v>
      </c>
      <c r="U1151" s="169">
        <v>68.400000000000006</v>
      </c>
      <c r="V1151" s="120" t="s">
        <v>9</v>
      </c>
      <c r="W1151" s="120">
        <v>16.399999999999999</v>
      </c>
      <c r="X1151" s="120" t="s">
        <v>9</v>
      </c>
      <c r="Y1151" s="120" t="s">
        <v>9</v>
      </c>
      <c r="Z1151" s="120" t="s">
        <v>9</v>
      </c>
      <c r="AA1151" s="120">
        <v>12.5</v>
      </c>
      <c r="AB1151" s="120" t="s">
        <v>9</v>
      </c>
      <c r="AC1151" s="120" t="s">
        <v>1608</v>
      </c>
      <c r="AD1151" s="120">
        <v>2013</v>
      </c>
      <c r="AE1151" s="120" t="s">
        <v>1607</v>
      </c>
      <c r="AF1151" s="120" t="s">
        <v>11</v>
      </c>
      <c r="AG1151" s="120" t="s">
        <v>1606</v>
      </c>
      <c r="AH1151" s="120" t="s">
        <v>62</v>
      </c>
      <c r="AI1151" s="165" t="str">
        <f t="shared" si="26"/>
        <v>Zhou, J., 2013</v>
      </c>
      <c r="AJ1151" s="120" t="s">
        <v>1939</v>
      </c>
      <c r="AK1151" s="120" t="s">
        <v>1717</v>
      </c>
    </row>
    <row r="1152" spans="1:37" s="8" customFormat="1" ht="27.6" x14ac:dyDescent="0.3">
      <c r="A1152" s="120" t="s">
        <v>88</v>
      </c>
      <c r="B1152" s="120" t="s">
        <v>9</v>
      </c>
      <c r="C1152" s="120">
        <v>1.74</v>
      </c>
      <c r="D1152" s="120" t="s">
        <v>9</v>
      </c>
      <c r="E1152" s="120" t="s">
        <v>15</v>
      </c>
      <c r="F1152" s="120" t="s">
        <v>1609</v>
      </c>
      <c r="G1152" s="120" t="s">
        <v>1610</v>
      </c>
      <c r="H1152" s="120">
        <v>773</v>
      </c>
      <c r="I1152" s="120">
        <v>4</v>
      </c>
      <c r="J1152" s="120" t="s">
        <v>10</v>
      </c>
      <c r="K1152" s="120" t="s">
        <v>56</v>
      </c>
      <c r="L1152" s="167">
        <v>10.5</v>
      </c>
      <c r="M1152" s="120" t="s">
        <v>89</v>
      </c>
      <c r="N1152" s="168">
        <v>5.8</v>
      </c>
      <c r="O1152" s="120" t="s">
        <v>9</v>
      </c>
      <c r="P1152" s="120" t="s">
        <v>9</v>
      </c>
      <c r="Q1152" s="120" t="s">
        <v>1422</v>
      </c>
      <c r="R1152" s="120">
        <v>2</v>
      </c>
      <c r="S1152" s="120">
        <v>573</v>
      </c>
      <c r="T1152" s="120" t="s">
        <v>95</v>
      </c>
      <c r="U1152" s="169">
        <v>52.8</v>
      </c>
      <c r="V1152" s="120" t="s">
        <v>9</v>
      </c>
      <c r="W1152" s="120">
        <v>21.3</v>
      </c>
      <c r="X1152" s="120" t="s">
        <v>9</v>
      </c>
      <c r="Y1152" s="120" t="s">
        <v>9</v>
      </c>
      <c r="Z1152" s="120" t="s">
        <v>9</v>
      </c>
      <c r="AA1152" s="120">
        <v>19.100000000000001</v>
      </c>
      <c r="AB1152" s="120" t="s">
        <v>9</v>
      </c>
      <c r="AC1152" s="120" t="s">
        <v>1608</v>
      </c>
      <c r="AD1152" s="120">
        <v>2013</v>
      </c>
      <c r="AE1152" s="120" t="s">
        <v>1607</v>
      </c>
      <c r="AF1152" s="120" t="s">
        <v>11</v>
      </c>
      <c r="AG1152" s="120" t="s">
        <v>1606</v>
      </c>
      <c r="AH1152" s="120" t="s">
        <v>62</v>
      </c>
      <c r="AI1152" s="165" t="str">
        <f t="shared" si="26"/>
        <v>Zhou, J., 2013</v>
      </c>
      <c r="AJ1152" s="120" t="s">
        <v>1939</v>
      </c>
      <c r="AK1152" s="120" t="s">
        <v>1717</v>
      </c>
    </row>
    <row r="1153" spans="1:37" s="8" customFormat="1" ht="27.6" x14ac:dyDescent="0.3">
      <c r="A1153" s="120" t="s">
        <v>88</v>
      </c>
      <c r="B1153" s="120" t="s">
        <v>9</v>
      </c>
      <c r="C1153" s="120">
        <v>4.3</v>
      </c>
      <c r="D1153" s="120" t="s">
        <v>9</v>
      </c>
      <c r="E1153" s="120" t="s">
        <v>15</v>
      </c>
      <c r="F1153" s="120" t="s">
        <v>1609</v>
      </c>
      <c r="G1153" s="120" t="s">
        <v>1610</v>
      </c>
      <c r="H1153" s="120">
        <v>773</v>
      </c>
      <c r="I1153" s="120">
        <v>4</v>
      </c>
      <c r="J1153" s="120" t="s">
        <v>10</v>
      </c>
      <c r="K1153" s="120" t="s">
        <v>56</v>
      </c>
      <c r="L1153" s="167">
        <v>10.5</v>
      </c>
      <c r="M1153" s="120" t="s">
        <v>89</v>
      </c>
      <c r="N1153" s="168">
        <v>5.8</v>
      </c>
      <c r="O1153" s="120" t="s">
        <v>9</v>
      </c>
      <c r="P1153" s="120" t="s">
        <v>9</v>
      </c>
      <c r="Q1153" s="120" t="s">
        <v>1422</v>
      </c>
      <c r="R1153" s="120">
        <v>2</v>
      </c>
      <c r="S1153" s="120">
        <v>573</v>
      </c>
      <c r="T1153" s="120" t="s">
        <v>95</v>
      </c>
      <c r="U1153" s="169">
        <v>38.1</v>
      </c>
      <c r="V1153" s="120" t="s">
        <v>9</v>
      </c>
      <c r="W1153" s="120">
        <v>33.6</v>
      </c>
      <c r="X1153" s="120" t="s">
        <v>9</v>
      </c>
      <c r="Y1153" s="120" t="s">
        <v>9</v>
      </c>
      <c r="Z1153" s="120" t="s">
        <v>9</v>
      </c>
      <c r="AA1153" s="120">
        <v>27.4</v>
      </c>
      <c r="AB1153" s="120" t="s">
        <v>9</v>
      </c>
      <c r="AC1153" s="120" t="s">
        <v>1608</v>
      </c>
      <c r="AD1153" s="120">
        <v>2013</v>
      </c>
      <c r="AE1153" s="120" t="s">
        <v>1607</v>
      </c>
      <c r="AF1153" s="120" t="s">
        <v>11</v>
      </c>
      <c r="AG1153" s="120" t="s">
        <v>1606</v>
      </c>
      <c r="AH1153" s="120" t="s">
        <v>62</v>
      </c>
      <c r="AI1153" s="165" t="str">
        <f t="shared" si="26"/>
        <v>Zhou, J., 2013</v>
      </c>
      <c r="AJ1153" s="120" t="s">
        <v>1939</v>
      </c>
      <c r="AK1153" s="120" t="s">
        <v>1717</v>
      </c>
    </row>
    <row r="1154" spans="1:37" s="8" customFormat="1" ht="27.6" x14ac:dyDescent="0.3">
      <c r="A1154" s="120" t="s">
        <v>6</v>
      </c>
      <c r="B1154" s="120">
        <v>5</v>
      </c>
      <c r="C1154" s="120" t="s">
        <v>9</v>
      </c>
      <c r="D1154" s="120">
        <v>71</v>
      </c>
      <c r="E1154" s="120" t="s">
        <v>37</v>
      </c>
      <c r="F1154" s="120" t="s">
        <v>1611</v>
      </c>
      <c r="G1154" s="120" t="s">
        <v>9</v>
      </c>
      <c r="H1154" s="120" t="s">
        <v>9</v>
      </c>
      <c r="I1154" s="120" t="s">
        <v>9</v>
      </c>
      <c r="J1154" s="120" t="s">
        <v>10</v>
      </c>
      <c r="K1154" s="120" t="s">
        <v>56</v>
      </c>
      <c r="L1154" s="167">
        <v>11</v>
      </c>
      <c r="M1154" s="120" t="s">
        <v>89</v>
      </c>
      <c r="N1154" s="168">
        <v>5.5</v>
      </c>
      <c r="O1154" s="120" t="s">
        <v>9</v>
      </c>
      <c r="P1154" s="120" t="s">
        <v>9</v>
      </c>
      <c r="Q1154" s="120" t="s">
        <v>1425</v>
      </c>
      <c r="R1154" s="120">
        <v>1</v>
      </c>
      <c r="S1154" s="120">
        <v>353</v>
      </c>
      <c r="T1154" s="120" t="s">
        <v>29</v>
      </c>
      <c r="U1154" s="169" t="s">
        <v>9</v>
      </c>
      <c r="V1154" s="120" t="s">
        <v>9</v>
      </c>
      <c r="W1154" s="120" t="s">
        <v>9</v>
      </c>
      <c r="X1154" s="120" t="s">
        <v>9</v>
      </c>
      <c r="Y1154" s="120" t="s">
        <v>9</v>
      </c>
      <c r="Z1154" s="120" t="s">
        <v>9</v>
      </c>
      <c r="AA1154" s="120">
        <v>36</v>
      </c>
      <c r="AB1154" s="120" t="s">
        <v>9</v>
      </c>
      <c r="AC1154" s="120" t="s">
        <v>1615</v>
      </c>
      <c r="AD1154" s="120">
        <v>2017</v>
      </c>
      <c r="AE1154" s="120" t="s">
        <v>1616</v>
      </c>
      <c r="AF1154" s="120" t="s">
        <v>766</v>
      </c>
      <c r="AG1154" s="120" t="s">
        <v>1617</v>
      </c>
      <c r="AH1154" s="120" t="s">
        <v>292</v>
      </c>
      <c r="AI1154" s="165" t="str">
        <f t="shared" ref="AI1154:AI1217" si="27">AE1154&amp;", "&amp;AD1154</f>
        <v>Lu, M., 2017</v>
      </c>
      <c r="AJ1154" s="120"/>
      <c r="AK1154" s="120" t="s">
        <v>841</v>
      </c>
    </row>
    <row r="1155" spans="1:37" s="8" customFormat="1" ht="27.6" x14ac:dyDescent="0.3">
      <c r="A1155" s="120" t="s">
        <v>6</v>
      </c>
      <c r="B1155" s="120">
        <v>5</v>
      </c>
      <c r="C1155" s="120" t="s">
        <v>9</v>
      </c>
      <c r="D1155" s="120">
        <v>30</v>
      </c>
      <c r="E1155" s="120" t="s">
        <v>37</v>
      </c>
      <c r="F1155" s="120" t="s">
        <v>1612</v>
      </c>
      <c r="G1155" s="120" t="s">
        <v>9</v>
      </c>
      <c r="H1155" s="120" t="s">
        <v>9</v>
      </c>
      <c r="I1155" s="120" t="s">
        <v>9</v>
      </c>
      <c r="J1155" s="120" t="s">
        <v>10</v>
      </c>
      <c r="K1155" s="120" t="s">
        <v>56</v>
      </c>
      <c r="L1155" s="167">
        <v>11</v>
      </c>
      <c r="M1155" s="120" t="s">
        <v>89</v>
      </c>
      <c r="N1155" s="168">
        <v>5.9</v>
      </c>
      <c r="O1155" s="120" t="s">
        <v>9</v>
      </c>
      <c r="P1155" s="120" t="s">
        <v>9</v>
      </c>
      <c r="Q1155" s="120" t="s">
        <v>1425</v>
      </c>
      <c r="R1155" s="120">
        <v>1</v>
      </c>
      <c r="S1155" s="120">
        <v>353</v>
      </c>
      <c r="T1155" s="120" t="s">
        <v>29</v>
      </c>
      <c r="U1155" s="169" t="s">
        <v>9</v>
      </c>
      <c r="V1155" s="120" t="s">
        <v>9</v>
      </c>
      <c r="W1155" s="120" t="s">
        <v>9</v>
      </c>
      <c r="X1155" s="120" t="s">
        <v>9</v>
      </c>
      <c r="Y1155" s="120" t="s">
        <v>9</v>
      </c>
      <c r="Z1155" s="120" t="s">
        <v>9</v>
      </c>
      <c r="AA1155" s="120">
        <v>72</v>
      </c>
      <c r="AB1155" s="120" t="s">
        <v>9</v>
      </c>
      <c r="AC1155" s="120" t="s">
        <v>1615</v>
      </c>
      <c r="AD1155" s="120">
        <v>2017</v>
      </c>
      <c r="AE1155" s="120" t="s">
        <v>1616</v>
      </c>
      <c r="AF1155" s="120" t="s">
        <v>766</v>
      </c>
      <c r="AG1155" s="120" t="s">
        <v>1617</v>
      </c>
      <c r="AH1155" s="120" t="s">
        <v>292</v>
      </c>
      <c r="AI1155" s="165" t="str">
        <f t="shared" si="27"/>
        <v>Lu, M., 2017</v>
      </c>
      <c r="AJ1155" s="120" t="s">
        <v>1618</v>
      </c>
      <c r="AK1155" s="120" t="s">
        <v>1715</v>
      </c>
    </row>
    <row r="1156" spans="1:37" s="8" customFormat="1" ht="27.6" x14ac:dyDescent="0.3">
      <c r="A1156" s="120" t="s">
        <v>6</v>
      </c>
      <c r="B1156" s="120">
        <v>5</v>
      </c>
      <c r="C1156" s="120" t="s">
        <v>9</v>
      </c>
      <c r="D1156" s="120">
        <v>66</v>
      </c>
      <c r="E1156" s="120" t="s">
        <v>37</v>
      </c>
      <c r="F1156" s="120" t="s">
        <v>1613</v>
      </c>
      <c r="G1156" s="120" t="s">
        <v>9</v>
      </c>
      <c r="H1156" s="120" t="s">
        <v>9</v>
      </c>
      <c r="I1156" s="120" t="s">
        <v>9</v>
      </c>
      <c r="J1156" s="120" t="s">
        <v>10</v>
      </c>
      <c r="K1156" s="120" t="s">
        <v>56</v>
      </c>
      <c r="L1156" s="167">
        <v>11</v>
      </c>
      <c r="M1156" s="120" t="s">
        <v>89</v>
      </c>
      <c r="N1156" s="168">
        <v>6</v>
      </c>
      <c r="O1156" s="120" t="s">
        <v>9</v>
      </c>
      <c r="P1156" s="120" t="s">
        <v>9</v>
      </c>
      <c r="Q1156" s="120" t="s">
        <v>1425</v>
      </c>
      <c r="R1156" s="120">
        <v>1</v>
      </c>
      <c r="S1156" s="120">
        <v>353</v>
      </c>
      <c r="T1156" s="120" t="s">
        <v>29</v>
      </c>
      <c r="U1156" s="169" t="s">
        <v>9</v>
      </c>
      <c r="V1156" s="120" t="s">
        <v>9</v>
      </c>
      <c r="W1156" s="120" t="s">
        <v>9</v>
      </c>
      <c r="X1156" s="120" t="s">
        <v>9</v>
      </c>
      <c r="Y1156" s="120" t="s">
        <v>9</v>
      </c>
      <c r="Z1156" s="120" t="s">
        <v>9</v>
      </c>
      <c r="AA1156" s="120">
        <v>32</v>
      </c>
      <c r="AB1156" s="120" t="s">
        <v>9</v>
      </c>
      <c r="AC1156" s="120" t="s">
        <v>1615</v>
      </c>
      <c r="AD1156" s="120">
        <v>2017</v>
      </c>
      <c r="AE1156" s="120" t="s">
        <v>1616</v>
      </c>
      <c r="AF1156" s="120" t="s">
        <v>766</v>
      </c>
      <c r="AG1156" s="120" t="s">
        <v>1617</v>
      </c>
      <c r="AH1156" s="120" t="s">
        <v>292</v>
      </c>
      <c r="AI1156" s="165" t="str">
        <f t="shared" si="27"/>
        <v>Lu, M., 2017</v>
      </c>
      <c r="AJ1156" s="120" t="s">
        <v>1618</v>
      </c>
      <c r="AK1156" s="120" t="s">
        <v>1707</v>
      </c>
    </row>
    <row r="1157" spans="1:37" s="8" customFormat="1" ht="27.6" x14ac:dyDescent="0.3">
      <c r="A1157" s="120" t="s">
        <v>6</v>
      </c>
      <c r="B1157" s="120">
        <v>5</v>
      </c>
      <c r="C1157" s="120" t="s">
        <v>9</v>
      </c>
      <c r="D1157" s="120">
        <v>626</v>
      </c>
      <c r="E1157" s="120" t="s">
        <v>63</v>
      </c>
      <c r="F1157" s="120" t="s">
        <v>1614</v>
      </c>
      <c r="G1157" s="120" t="s">
        <v>1619</v>
      </c>
      <c r="H1157" s="120" t="s">
        <v>9</v>
      </c>
      <c r="I1157" s="120" t="s">
        <v>9</v>
      </c>
      <c r="J1157" s="120" t="s">
        <v>10</v>
      </c>
      <c r="K1157" s="120" t="s">
        <v>56</v>
      </c>
      <c r="L1157" s="167">
        <v>11</v>
      </c>
      <c r="M1157" s="120" t="s">
        <v>89</v>
      </c>
      <c r="N1157" s="120" t="s">
        <v>9</v>
      </c>
      <c r="O1157" s="120" t="s">
        <v>9</v>
      </c>
      <c r="P1157" s="120" t="s">
        <v>9</v>
      </c>
      <c r="Q1157" s="120" t="s">
        <v>1425</v>
      </c>
      <c r="R1157" s="120">
        <v>1</v>
      </c>
      <c r="S1157" s="120">
        <v>353</v>
      </c>
      <c r="T1157" s="120" t="s">
        <v>29</v>
      </c>
      <c r="U1157" s="169" t="s">
        <v>9</v>
      </c>
      <c r="V1157" s="120" t="s">
        <v>9</v>
      </c>
      <c r="W1157" s="120" t="s">
        <v>9</v>
      </c>
      <c r="X1157" s="120" t="s">
        <v>9</v>
      </c>
      <c r="Y1157" s="120" t="s">
        <v>9</v>
      </c>
      <c r="Z1157" s="120" t="s">
        <v>9</v>
      </c>
      <c r="AA1157" s="120">
        <v>44</v>
      </c>
      <c r="AB1157" s="120" t="s">
        <v>9</v>
      </c>
      <c r="AC1157" s="120" t="s">
        <v>1615</v>
      </c>
      <c r="AD1157" s="120">
        <v>2017</v>
      </c>
      <c r="AE1157" s="120" t="s">
        <v>1616</v>
      </c>
      <c r="AF1157" s="120" t="s">
        <v>766</v>
      </c>
      <c r="AG1157" s="120" t="s">
        <v>1617</v>
      </c>
      <c r="AH1157" s="120" t="s">
        <v>292</v>
      </c>
      <c r="AI1157" s="165" t="str">
        <f t="shared" si="27"/>
        <v>Lu, M., 2017</v>
      </c>
      <c r="AJ1157" s="120" t="s">
        <v>1618</v>
      </c>
      <c r="AK1157" s="120"/>
    </row>
    <row r="1158" spans="1:37" s="8" customFormat="1" ht="27.6" x14ac:dyDescent="0.3">
      <c r="A1158" s="120" t="s">
        <v>6</v>
      </c>
      <c r="B1158" s="120">
        <v>5</v>
      </c>
      <c r="C1158" s="120" t="s">
        <v>9</v>
      </c>
      <c r="D1158" s="120">
        <v>1297</v>
      </c>
      <c r="E1158" s="120" t="s">
        <v>63</v>
      </c>
      <c r="F1158" s="120" t="s">
        <v>924</v>
      </c>
      <c r="G1158" s="120" t="s">
        <v>9</v>
      </c>
      <c r="H1158" s="120" t="s">
        <v>9</v>
      </c>
      <c r="I1158" s="120" t="s">
        <v>9</v>
      </c>
      <c r="J1158" s="120" t="s">
        <v>10</v>
      </c>
      <c r="K1158" s="120" t="s">
        <v>56</v>
      </c>
      <c r="L1158" s="167">
        <v>11</v>
      </c>
      <c r="M1158" s="120" t="s">
        <v>89</v>
      </c>
      <c r="N1158" s="120" t="s">
        <v>9</v>
      </c>
      <c r="O1158" s="120" t="s">
        <v>9</v>
      </c>
      <c r="P1158" s="120" t="s">
        <v>9</v>
      </c>
      <c r="Q1158" s="120" t="s">
        <v>1425</v>
      </c>
      <c r="R1158" s="120">
        <v>1</v>
      </c>
      <c r="S1158" s="120">
        <v>353</v>
      </c>
      <c r="T1158" s="120" t="s">
        <v>29</v>
      </c>
      <c r="U1158" s="169" t="s">
        <v>9</v>
      </c>
      <c r="V1158" s="120" t="s">
        <v>9</v>
      </c>
      <c r="W1158" s="120" t="s">
        <v>9</v>
      </c>
      <c r="X1158" s="120" t="s">
        <v>9</v>
      </c>
      <c r="Y1158" s="120" t="s">
        <v>9</v>
      </c>
      <c r="Z1158" s="120" t="s">
        <v>9</v>
      </c>
      <c r="AA1158" s="120">
        <v>46</v>
      </c>
      <c r="AB1158" s="120" t="s">
        <v>9</v>
      </c>
      <c r="AC1158" s="120" t="s">
        <v>1615</v>
      </c>
      <c r="AD1158" s="120">
        <v>2017</v>
      </c>
      <c r="AE1158" s="120" t="s">
        <v>1616</v>
      </c>
      <c r="AF1158" s="120" t="s">
        <v>766</v>
      </c>
      <c r="AG1158" s="120" t="s">
        <v>1617</v>
      </c>
      <c r="AH1158" s="120" t="s">
        <v>292</v>
      </c>
      <c r="AI1158" s="165" t="str">
        <f t="shared" si="27"/>
        <v>Lu, M., 2017</v>
      </c>
      <c r="AJ1158" s="120" t="s">
        <v>1618</v>
      </c>
      <c r="AK1158" s="120"/>
    </row>
    <row r="1159" spans="1:37" s="8" customFormat="1" x14ac:dyDescent="0.3">
      <c r="A1159" s="120" t="s">
        <v>6</v>
      </c>
      <c r="B1159" s="120">
        <v>1</v>
      </c>
      <c r="C1159" s="120" t="s">
        <v>9</v>
      </c>
      <c r="D1159" s="120">
        <v>215</v>
      </c>
      <c r="E1159" s="120" t="s">
        <v>22</v>
      </c>
      <c r="F1159" s="120" t="s">
        <v>947</v>
      </c>
      <c r="G1159" s="120" t="s">
        <v>1622</v>
      </c>
      <c r="H1159" s="120" t="s">
        <v>9</v>
      </c>
      <c r="I1159" s="120" t="s">
        <v>9</v>
      </c>
      <c r="J1159" s="120" t="s">
        <v>24</v>
      </c>
      <c r="K1159" s="120" t="s">
        <v>56</v>
      </c>
      <c r="L1159" s="120" t="s">
        <v>9</v>
      </c>
      <c r="M1159" s="120" t="s">
        <v>89</v>
      </c>
      <c r="N1159" s="168">
        <v>8.5</v>
      </c>
      <c r="O1159" s="120">
        <v>3</v>
      </c>
      <c r="P1159" s="120">
        <v>673</v>
      </c>
      <c r="Q1159" s="120" t="s">
        <v>9</v>
      </c>
      <c r="R1159" s="120" t="s">
        <v>9</v>
      </c>
      <c r="S1159" s="120" t="s">
        <v>9</v>
      </c>
      <c r="T1159" s="120" t="s">
        <v>29</v>
      </c>
      <c r="U1159" s="169" t="s">
        <v>9</v>
      </c>
      <c r="V1159" s="120" t="s">
        <v>9</v>
      </c>
      <c r="W1159" s="120" t="s">
        <v>9</v>
      </c>
      <c r="X1159" s="120" t="s">
        <v>9</v>
      </c>
      <c r="Y1159" s="120">
        <v>34</v>
      </c>
      <c r="Z1159" s="120" t="s">
        <v>9</v>
      </c>
      <c r="AA1159" s="120">
        <v>35</v>
      </c>
      <c r="AB1159" s="120" t="s">
        <v>9</v>
      </c>
      <c r="AC1159" s="120" t="s">
        <v>1366</v>
      </c>
      <c r="AD1159" s="120">
        <v>2017</v>
      </c>
      <c r="AE1159" s="120" t="s">
        <v>1620</v>
      </c>
      <c r="AF1159" s="120" t="s">
        <v>196</v>
      </c>
      <c r="AG1159" s="120" t="s">
        <v>1621</v>
      </c>
      <c r="AH1159" s="120" t="s">
        <v>159</v>
      </c>
      <c r="AI1159" s="165" t="str">
        <f t="shared" si="27"/>
        <v>Khudorozhkov, A.K., 2017</v>
      </c>
      <c r="AJ1159" s="120"/>
      <c r="AK1159" s="120" t="s">
        <v>827</v>
      </c>
    </row>
    <row r="1160" spans="1:37" s="8" customFormat="1" x14ac:dyDescent="0.3">
      <c r="A1160" s="120" t="s">
        <v>6</v>
      </c>
      <c r="B1160" s="120">
        <v>1</v>
      </c>
      <c r="C1160" s="120" t="s">
        <v>9</v>
      </c>
      <c r="D1160" s="120">
        <v>215</v>
      </c>
      <c r="E1160" s="120" t="s">
        <v>22</v>
      </c>
      <c r="F1160" s="120" t="s">
        <v>947</v>
      </c>
      <c r="G1160" s="120" t="s">
        <v>1622</v>
      </c>
      <c r="H1160" s="120" t="s">
        <v>9</v>
      </c>
      <c r="I1160" s="120" t="s">
        <v>9</v>
      </c>
      <c r="J1160" s="120" t="s">
        <v>24</v>
      </c>
      <c r="K1160" s="120" t="s">
        <v>56</v>
      </c>
      <c r="L1160" s="120" t="s">
        <v>9</v>
      </c>
      <c r="M1160" s="120" t="s">
        <v>89</v>
      </c>
      <c r="N1160" s="168">
        <v>8.5</v>
      </c>
      <c r="O1160" s="120">
        <v>3</v>
      </c>
      <c r="P1160" s="120">
        <v>673</v>
      </c>
      <c r="Q1160" s="120" t="s">
        <v>9</v>
      </c>
      <c r="R1160" s="120" t="s">
        <v>9</v>
      </c>
      <c r="S1160" s="120" t="s">
        <v>9</v>
      </c>
      <c r="T1160" s="120" t="s">
        <v>29</v>
      </c>
      <c r="U1160" s="169" t="s">
        <v>9</v>
      </c>
      <c r="V1160" s="120" t="s">
        <v>9</v>
      </c>
      <c r="W1160" s="120" t="s">
        <v>9</v>
      </c>
      <c r="X1160" s="120" t="s">
        <v>9</v>
      </c>
      <c r="Y1160" s="120">
        <v>43</v>
      </c>
      <c r="Z1160" s="120" t="s">
        <v>9</v>
      </c>
      <c r="AA1160" s="120">
        <v>50</v>
      </c>
      <c r="AB1160" s="120" t="s">
        <v>9</v>
      </c>
      <c r="AC1160" s="120" t="s">
        <v>1366</v>
      </c>
      <c r="AD1160" s="120">
        <v>2017</v>
      </c>
      <c r="AE1160" s="120" t="s">
        <v>1620</v>
      </c>
      <c r="AF1160" s="120" t="s">
        <v>196</v>
      </c>
      <c r="AG1160" s="120" t="s">
        <v>1621</v>
      </c>
      <c r="AH1160" s="120" t="s">
        <v>159</v>
      </c>
      <c r="AI1160" s="165" t="str">
        <f t="shared" si="27"/>
        <v>Khudorozhkov, A.K., 2017</v>
      </c>
      <c r="AJ1160" s="120"/>
      <c r="AK1160" s="120" t="s">
        <v>827</v>
      </c>
    </row>
    <row r="1161" spans="1:37" s="8" customFormat="1" x14ac:dyDescent="0.3">
      <c r="A1161" s="120" t="s">
        <v>6</v>
      </c>
      <c r="B1161" s="120">
        <v>1</v>
      </c>
      <c r="C1161" s="120" t="s">
        <v>9</v>
      </c>
      <c r="D1161" s="120">
        <v>215</v>
      </c>
      <c r="E1161" s="120" t="s">
        <v>22</v>
      </c>
      <c r="F1161" s="120" t="s">
        <v>947</v>
      </c>
      <c r="G1161" s="120" t="s">
        <v>1622</v>
      </c>
      <c r="H1161" s="120" t="s">
        <v>9</v>
      </c>
      <c r="I1161" s="120" t="s">
        <v>9</v>
      </c>
      <c r="J1161" s="120" t="s">
        <v>24</v>
      </c>
      <c r="K1161" s="120" t="s">
        <v>56</v>
      </c>
      <c r="L1161" s="120" t="s">
        <v>9</v>
      </c>
      <c r="M1161" s="120" t="s">
        <v>89</v>
      </c>
      <c r="N1161" s="168">
        <v>8.5</v>
      </c>
      <c r="O1161" s="120">
        <v>3</v>
      </c>
      <c r="P1161" s="120">
        <v>873</v>
      </c>
      <c r="Q1161" s="120" t="s">
        <v>9</v>
      </c>
      <c r="R1161" s="120" t="s">
        <v>9</v>
      </c>
      <c r="S1161" s="120" t="s">
        <v>9</v>
      </c>
      <c r="T1161" s="120" t="s">
        <v>29</v>
      </c>
      <c r="U1161" s="169" t="s">
        <v>9</v>
      </c>
      <c r="V1161" s="120" t="s">
        <v>9</v>
      </c>
      <c r="W1161" s="120" t="s">
        <v>9</v>
      </c>
      <c r="X1161" s="120" t="s">
        <v>9</v>
      </c>
      <c r="Y1161" s="120">
        <v>57</v>
      </c>
      <c r="Z1161" s="120" t="s">
        <v>9</v>
      </c>
      <c r="AA1161" s="120">
        <v>61</v>
      </c>
      <c r="AB1161" s="120" t="s">
        <v>9</v>
      </c>
      <c r="AC1161" s="120" t="s">
        <v>1366</v>
      </c>
      <c r="AD1161" s="120">
        <v>2017</v>
      </c>
      <c r="AE1161" s="120" t="s">
        <v>1620</v>
      </c>
      <c r="AF1161" s="120" t="s">
        <v>196</v>
      </c>
      <c r="AG1161" s="120" t="s">
        <v>1621</v>
      </c>
      <c r="AH1161" s="120" t="s">
        <v>159</v>
      </c>
      <c r="AI1161" s="165" t="str">
        <f t="shared" si="27"/>
        <v>Khudorozhkov, A.K., 2017</v>
      </c>
      <c r="AJ1161" s="120"/>
      <c r="AK1161" s="120" t="s">
        <v>827</v>
      </c>
    </row>
    <row r="1162" spans="1:37" s="8" customFormat="1" ht="27.6" x14ac:dyDescent="0.3">
      <c r="A1162" s="120" t="s">
        <v>14</v>
      </c>
      <c r="B1162" s="120" t="s">
        <v>9</v>
      </c>
      <c r="C1162" s="120">
        <v>0.59</v>
      </c>
      <c r="D1162" s="120">
        <v>235</v>
      </c>
      <c r="E1162" s="120" t="s">
        <v>22</v>
      </c>
      <c r="F1162" s="120" t="s">
        <v>1626</v>
      </c>
      <c r="G1162" s="120" t="s">
        <v>9</v>
      </c>
      <c r="H1162" s="120" t="s">
        <v>9</v>
      </c>
      <c r="I1162" s="120" t="s">
        <v>9</v>
      </c>
      <c r="J1162" s="120" t="s">
        <v>10</v>
      </c>
      <c r="K1162" s="120" t="s">
        <v>56</v>
      </c>
      <c r="L1162" s="120" t="s">
        <v>9</v>
      </c>
      <c r="M1162" s="120" t="s">
        <v>199</v>
      </c>
      <c r="N1162" s="168">
        <v>8.5</v>
      </c>
      <c r="O1162" s="120" t="s">
        <v>9</v>
      </c>
      <c r="P1162" s="120" t="s">
        <v>9</v>
      </c>
      <c r="Q1162" s="120" t="s">
        <v>1427</v>
      </c>
      <c r="R1162" s="120">
        <v>0.5</v>
      </c>
      <c r="S1162" s="120">
        <v>298</v>
      </c>
      <c r="T1162" s="120" t="s">
        <v>95</v>
      </c>
      <c r="U1162" s="169">
        <v>11</v>
      </c>
      <c r="V1162" s="120" t="s">
        <v>9</v>
      </c>
      <c r="W1162" s="120" t="s">
        <v>9</v>
      </c>
      <c r="X1162" s="120" t="s">
        <v>9</v>
      </c>
      <c r="Y1162" s="120" t="s">
        <v>9</v>
      </c>
      <c r="Z1162" s="120" t="s">
        <v>9</v>
      </c>
      <c r="AA1162" s="120">
        <v>130</v>
      </c>
      <c r="AB1162" s="120" t="s">
        <v>9</v>
      </c>
      <c r="AC1162" s="120" t="s">
        <v>1623</v>
      </c>
      <c r="AD1162" s="120">
        <v>2014</v>
      </c>
      <c r="AE1162" s="120" t="s">
        <v>1624</v>
      </c>
      <c r="AF1162" s="120" t="s">
        <v>11</v>
      </c>
      <c r="AG1162" s="120" t="s">
        <v>1625</v>
      </c>
      <c r="AH1162" s="120" t="s">
        <v>87</v>
      </c>
      <c r="AI1162" s="165" t="str">
        <f t="shared" si="27"/>
        <v>Cheng, L., 2014</v>
      </c>
      <c r="AJ1162" s="120"/>
      <c r="AK1162" s="120" t="s">
        <v>827</v>
      </c>
    </row>
    <row r="1163" spans="1:37" s="8" customFormat="1" ht="27.6" x14ac:dyDescent="0.3">
      <c r="A1163" s="120" t="s">
        <v>14</v>
      </c>
      <c r="B1163" s="120" t="s">
        <v>9</v>
      </c>
      <c r="C1163" s="120">
        <v>0.53</v>
      </c>
      <c r="D1163" s="120">
        <v>235</v>
      </c>
      <c r="E1163" s="120" t="s">
        <v>22</v>
      </c>
      <c r="F1163" s="120" t="s">
        <v>1626</v>
      </c>
      <c r="G1163" s="120" t="s">
        <v>9</v>
      </c>
      <c r="H1163" s="120" t="s">
        <v>9</v>
      </c>
      <c r="I1163" s="120" t="s">
        <v>9</v>
      </c>
      <c r="J1163" s="120" t="s">
        <v>10</v>
      </c>
      <c r="K1163" s="120" t="s">
        <v>56</v>
      </c>
      <c r="L1163" s="120" t="s">
        <v>9</v>
      </c>
      <c r="M1163" s="120" t="s">
        <v>199</v>
      </c>
      <c r="N1163" s="168">
        <v>8.5</v>
      </c>
      <c r="O1163" s="120" t="s">
        <v>9</v>
      </c>
      <c r="P1163" s="120" t="s">
        <v>9</v>
      </c>
      <c r="Q1163" s="120" t="s">
        <v>1427</v>
      </c>
      <c r="R1163" s="120">
        <v>0.5</v>
      </c>
      <c r="S1163" s="120">
        <v>298</v>
      </c>
      <c r="T1163" s="120" t="s">
        <v>95</v>
      </c>
      <c r="U1163" s="169">
        <v>44</v>
      </c>
      <c r="V1163" s="120" t="s">
        <v>9</v>
      </c>
      <c r="W1163" s="120" t="s">
        <v>9</v>
      </c>
      <c r="X1163" s="120" t="s">
        <v>9</v>
      </c>
      <c r="Y1163" s="120" t="s">
        <v>9</v>
      </c>
      <c r="Z1163" s="120" t="s">
        <v>9</v>
      </c>
      <c r="AA1163" s="120">
        <v>30</v>
      </c>
      <c r="AB1163" s="120" t="s">
        <v>9</v>
      </c>
      <c r="AC1163" s="120" t="s">
        <v>1623</v>
      </c>
      <c r="AD1163" s="120">
        <v>2014</v>
      </c>
      <c r="AE1163" s="120" t="s">
        <v>1624</v>
      </c>
      <c r="AF1163" s="120" t="s">
        <v>11</v>
      </c>
      <c r="AG1163" s="120" t="s">
        <v>1625</v>
      </c>
      <c r="AH1163" s="120" t="s">
        <v>87</v>
      </c>
      <c r="AI1163" s="165" t="str">
        <f t="shared" si="27"/>
        <v>Cheng, L., 2014</v>
      </c>
      <c r="AJ1163" s="120"/>
      <c r="AK1163" s="120" t="s">
        <v>827</v>
      </c>
    </row>
    <row r="1164" spans="1:37" s="8" customFormat="1" ht="27.6" x14ac:dyDescent="0.3">
      <c r="A1164" s="120" t="s">
        <v>14</v>
      </c>
      <c r="B1164" s="120" t="s">
        <v>9</v>
      </c>
      <c r="C1164" s="120">
        <v>0.53</v>
      </c>
      <c r="D1164" s="120">
        <v>368</v>
      </c>
      <c r="E1164" s="120" t="s">
        <v>7</v>
      </c>
      <c r="F1164" s="120" t="s">
        <v>1626</v>
      </c>
      <c r="G1164" s="120" t="s">
        <v>9</v>
      </c>
      <c r="H1164" s="120" t="s">
        <v>9</v>
      </c>
      <c r="I1164" s="120" t="s">
        <v>9</v>
      </c>
      <c r="J1164" s="120" t="s">
        <v>10</v>
      </c>
      <c r="K1164" s="120" t="s">
        <v>56</v>
      </c>
      <c r="L1164" s="120" t="s">
        <v>9</v>
      </c>
      <c r="M1164" s="120" t="s">
        <v>199</v>
      </c>
      <c r="N1164" s="168">
        <v>3</v>
      </c>
      <c r="O1164" s="120" t="s">
        <v>9</v>
      </c>
      <c r="P1164" s="120" t="s">
        <v>9</v>
      </c>
      <c r="Q1164" s="120" t="s">
        <v>1427</v>
      </c>
      <c r="R1164" s="120">
        <v>0.5</v>
      </c>
      <c r="S1164" s="120">
        <v>298</v>
      </c>
      <c r="T1164" s="120" t="s">
        <v>95</v>
      </c>
      <c r="U1164" s="169">
        <v>13</v>
      </c>
      <c r="V1164" s="120" t="s">
        <v>9</v>
      </c>
      <c r="W1164" s="120" t="s">
        <v>9</v>
      </c>
      <c r="X1164" s="120" t="s">
        <v>9</v>
      </c>
      <c r="Y1164" s="120" t="s">
        <v>9</v>
      </c>
      <c r="Z1164" s="120" t="s">
        <v>9</v>
      </c>
      <c r="AA1164" s="120">
        <v>100</v>
      </c>
      <c r="AB1164" s="120" t="s">
        <v>9</v>
      </c>
      <c r="AC1164" s="120" t="s">
        <v>1623</v>
      </c>
      <c r="AD1164" s="120">
        <v>2014</v>
      </c>
      <c r="AE1164" s="120" t="s">
        <v>1624</v>
      </c>
      <c r="AF1164" s="120" t="s">
        <v>11</v>
      </c>
      <c r="AG1164" s="120" t="s">
        <v>1625</v>
      </c>
      <c r="AH1164" s="120" t="s">
        <v>87</v>
      </c>
      <c r="AI1164" s="165" t="str">
        <f t="shared" si="27"/>
        <v>Cheng, L., 2014</v>
      </c>
      <c r="AJ1164" s="120"/>
      <c r="AK1164" s="120" t="s">
        <v>815</v>
      </c>
    </row>
    <row r="1165" spans="1:37" s="8" customFormat="1" ht="27.6" x14ac:dyDescent="0.3">
      <c r="A1165" s="120" t="s">
        <v>14</v>
      </c>
      <c r="B1165" s="120" t="s">
        <v>9</v>
      </c>
      <c r="C1165" s="120">
        <v>0.54</v>
      </c>
      <c r="D1165" s="120">
        <v>368</v>
      </c>
      <c r="E1165" s="120" t="s">
        <v>7</v>
      </c>
      <c r="F1165" s="120" t="s">
        <v>1626</v>
      </c>
      <c r="G1165" s="120" t="s">
        <v>9</v>
      </c>
      <c r="H1165" s="120" t="s">
        <v>9</v>
      </c>
      <c r="I1165" s="120" t="s">
        <v>9</v>
      </c>
      <c r="J1165" s="120" t="s">
        <v>10</v>
      </c>
      <c r="K1165" s="120" t="s">
        <v>56</v>
      </c>
      <c r="L1165" s="120" t="s">
        <v>9</v>
      </c>
      <c r="M1165" s="120" t="s">
        <v>199</v>
      </c>
      <c r="N1165" s="168">
        <v>3</v>
      </c>
      <c r="O1165" s="120" t="s">
        <v>9</v>
      </c>
      <c r="P1165" s="120" t="s">
        <v>9</v>
      </c>
      <c r="Q1165" s="120" t="s">
        <v>1427</v>
      </c>
      <c r="R1165" s="120">
        <v>0.5</v>
      </c>
      <c r="S1165" s="120">
        <v>298</v>
      </c>
      <c r="T1165" s="120" t="s">
        <v>95</v>
      </c>
      <c r="U1165" s="169">
        <v>44</v>
      </c>
      <c r="V1165" s="120" t="s">
        <v>9</v>
      </c>
      <c r="W1165" s="120" t="s">
        <v>9</v>
      </c>
      <c r="X1165" s="120" t="s">
        <v>9</v>
      </c>
      <c r="Y1165" s="120" t="s">
        <v>9</v>
      </c>
      <c r="Z1165" s="120" t="s">
        <v>9</v>
      </c>
      <c r="AA1165" s="120">
        <v>30</v>
      </c>
      <c r="AB1165" s="120" t="s">
        <v>9</v>
      </c>
      <c r="AC1165" s="120" t="s">
        <v>1623</v>
      </c>
      <c r="AD1165" s="120">
        <v>2014</v>
      </c>
      <c r="AE1165" s="120" t="s">
        <v>1624</v>
      </c>
      <c r="AF1165" s="120" t="s">
        <v>11</v>
      </c>
      <c r="AG1165" s="120" t="s">
        <v>1625</v>
      </c>
      <c r="AH1165" s="120" t="s">
        <v>87</v>
      </c>
      <c r="AI1165" s="165" t="str">
        <f t="shared" si="27"/>
        <v>Cheng, L., 2014</v>
      </c>
      <c r="AJ1165" s="142"/>
      <c r="AK1165" s="120" t="s">
        <v>815</v>
      </c>
    </row>
    <row r="1166" spans="1:37" s="8" customFormat="1" ht="27.6" x14ac:dyDescent="0.3">
      <c r="A1166" s="120" t="s">
        <v>6</v>
      </c>
      <c r="B1166" s="120">
        <v>1</v>
      </c>
      <c r="C1166" s="120">
        <v>0.97</v>
      </c>
      <c r="D1166" s="120">
        <v>430</v>
      </c>
      <c r="E1166" s="120" t="s">
        <v>7</v>
      </c>
      <c r="F1166" s="120" t="s">
        <v>1630</v>
      </c>
      <c r="G1166" s="120" t="s">
        <v>1631</v>
      </c>
      <c r="H1166" s="120" t="s">
        <v>9</v>
      </c>
      <c r="I1166" s="120" t="s">
        <v>9</v>
      </c>
      <c r="J1166" s="120" t="s">
        <v>217</v>
      </c>
      <c r="K1166" s="120" t="s">
        <v>1449</v>
      </c>
      <c r="L1166" s="120" t="s">
        <v>9</v>
      </c>
      <c r="M1166" s="120" t="s">
        <v>199</v>
      </c>
      <c r="N1166" s="120" t="s">
        <v>9</v>
      </c>
      <c r="O1166" s="120">
        <v>2</v>
      </c>
      <c r="P1166" s="120">
        <v>1073</v>
      </c>
      <c r="Q1166" s="120" t="s">
        <v>1422</v>
      </c>
      <c r="R1166" s="120">
        <v>0.5</v>
      </c>
      <c r="S1166" s="120">
        <v>873</v>
      </c>
      <c r="T1166" s="120" t="s">
        <v>17</v>
      </c>
      <c r="U1166" s="169">
        <v>6.8</v>
      </c>
      <c r="V1166" s="120" t="s">
        <v>9</v>
      </c>
      <c r="W1166" s="120" t="s">
        <v>9</v>
      </c>
      <c r="X1166" s="120" t="s">
        <v>9</v>
      </c>
      <c r="Y1166" s="120" t="s">
        <v>9</v>
      </c>
      <c r="Z1166" s="120" t="s">
        <v>9</v>
      </c>
      <c r="AA1166" s="120">
        <v>213</v>
      </c>
      <c r="AB1166" s="120" t="s">
        <v>9</v>
      </c>
      <c r="AC1166" s="120" t="s">
        <v>1365</v>
      </c>
      <c r="AD1166" s="120">
        <v>2013</v>
      </c>
      <c r="AE1166" s="120" t="s">
        <v>1628</v>
      </c>
      <c r="AF1166" s="120" t="s">
        <v>11</v>
      </c>
      <c r="AG1166" s="120" t="s">
        <v>1627</v>
      </c>
      <c r="AH1166" s="120" t="s">
        <v>234</v>
      </c>
      <c r="AI1166" s="165" t="str">
        <f t="shared" si="27"/>
        <v>Li, B., 2013</v>
      </c>
      <c r="AJ1166" s="142"/>
      <c r="AK1166" s="120"/>
    </row>
    <row r="1167" spans="1:37" s="8" customFormat="1" ht="27.6" x14ac:dyDescent="0.3">
      <c r="A1167" s="120" t="s">
        <v>6</v>
      </c>
      <c r="B1167" s="120">
        <v>1</v>
      </c>
      <c r="C1167" s="120">
        <v>0.95</v>
      </c>
      <c r="D1167" s="120">
        <v>430</v>
      </c>
      <c r="E1167" s="120" t="s">
        <v>7</v>
      </c>
      <c r="F1167" s="120" t="s">
        <v>1630</v>
      </c>
      <c r="G1167" s="120" t="s">
        <v>1631</v>
      </c>
      <c r="H1167" s="120" t="s">
        <v>9</v>
      </c>
      <c r="I1167" s="120" t="s">
        <v>9</v>
      </c>
      <c r="J1167" s="120" t="s">
        <v>24</v>
      </c>
      <c r="K1167" s="120" t="s">
        <v>1454</v>
      </c>
      <c r="L1167" s="120" t="s">
        <v>9</v>
      </c>
      <c r="M1167" s="120" t="s">
        <v>199</v>
      </c>
      <c r="N1167" s="120" t="s">
        <v>9</v>
      </c>
      <c r="O1167" s="120">
        <v>2</v>
      </c>
      <c r="P1167" s="120">
        <v>1073</v>
      </c>
      <c r="Q1167" s="120" t="s">
        <v>1422</v>
      </c>
      <c r="R1167" s="120">
        <v>0.5</v>
      </c>
      <c r="S1167" s="120">
        <v>873</v>
      </c>
      <c r="T1167" s="120" t="s">
        <v>17</v>
      </c>
      <c r="U1167" s="169">
        <v>11</v>
      </c>
      <c r="V1167" s="120" t="s">
        <v>9</v>
      </c>
      <c r="W1167" s="120" t="s">
        <v>9</v>
      </c>
      <c r="X1167" s="120" t="s">
        <v>9</v>
      </c>
      <c r="Y1167" s="120" t="s">
        <v>9</v>
      </c>
      <c r="Z1167" s="120" t="s">
        <v>9</v>
      </c>
      <c r="AA1167" s="120">
        <v>158</v>
      </c>
      <c r="AB1167" s="120" t="s">
        <v>9</v>
      </c>
      <c r="AC1167" s="120" t="s">
        <v>1365</v>
      </c>
      <c r="AD1167" s="120">
        <v>2013</v>
      </c>
      <c r="AE1167" s="120" t="s">
        <v>1628</v>
      </c>
      <c r="AF1167" s="120" t="s">
        <v>11</v>
      </c>
      <c r="AG1167" s="120" t="s">
        <v>1627</v>
      </c>
      <c r="AH1167" s="120" t="s">
        <v>234</v>
      </c>
      <c r="AI1167" s="165" t="str">
        <f t="shared" si="27"/>
        <v>Li, B., 2013</v>
      </c>
      <c r="AJ1167" s="142"/>
      <c r="AK1167" s="120"/>
    </row>
    <row r="1168" spans="1:37" s="8" customFormat="1" ht="27.6" x14ac:dyDescent="0.3">
      <c r="A1168" s="120" t="s">
        <v>6</v>
      </c>
      <c r="B1168" s="120">
        <v>1</v>
      </c>
      <c r="C1168" s="120">
        <v>0.96</v>
      </c>
      <c r="D1168" s="120">
        <v>430</v>
      </c>
      <c r="E1168" s="120" t="s">
        <v>7</v>
      </c>
      <c r="F1168" s="120" t="s">
        <v>1630</v>
      </c>
      <c r="G1168" s="120" t="s">
        <v>1631</v>
      </c>
      <c r="H1168" s="120" t="s">
        <v>9</v>
      </c>
      <c r="I1168" s="120" t="s">
        <v>9</v>
      </c>
      <c r="J1168" s="120" t="s">
        <v>28</v>
      </c>
      <c r="K1168" s="120" t="s">
        <v>243</v>
      </c>
      <c r="L1168" s="120" t="s">
        <v>9</v>
      </c>
      <c r="M1168" s="120" t="s">
        <v>199</v>
      </c>
      <c r="N1168" s="120" t="s">
        <v>9</v>
      </c>
      <c r="O1168" s="120">
        <v>2</v>
      </c>
      <c r="P1168" s="120">
        <v>1073</v>
      </c>
      <c r="Q1168" s="120" t="s">
        <v>1422</v>
      </c>
      <c r="R1168" s="120">
        <v>0.5</v>
      </c>
      <c r="S1168" s="120">
        <v>873</v>
      </c>
      <c r="T1168" s="120" t="s">
        <v>17</v>
      </c>
      <c r="U1168" s="169">
        <v>31.8</v>
      </c>
      <c r="V1168" s="120" t="s">
        <v>9</v>
      </c>
      <c r="W1168" s="120" t="s">
        <v>9</v>
      </c>
      <c r="X1168" s="120" t="s">
        <v>9</v>
      </c>
      <c r="Y1168" s="120" t="s">
        <v>9</v>
      </c>
      <c r="Z1168" s="120" t="s">
        <v>9</v>
      </c>
      <c r="AA1168" s="120">
        <v>40</v>
      </c>
      <c r="AB1168" s="120" t="s">
        <v>9</v>
      </c>
      <c r="AC1168" s="120" t="s">
        <v>1365</v>
      </c>
      <c r="AD1168" s="120">
        <v>2013</v>
      </c>
      <c r="AE1168" s="120" t="s">
        <v>1628</v>
      </c>
      <c r="AF1168" s="120" t="s">
        <v>11</v>
      </c>
      <c r="AG1168" s="120" t="s">
        <v>1627</v>
      </c>
      <c r="AH1168" s="120" t="s">
        <v>234</v>
      </c>
      <c r="AI1168" s="165" t="str">
        <f t="shared" si="27"/>
        <v>Li, B., 2013</v>
      </c>
      <c r="AJ1168" s="142"/>
      <c r="AK1168" s="120"/>
    </row>
    <row r="1169" spans="1:37" s="8" customFormat="1" ht="27.6" x14ac:dyDescent="0.3">
      <c r="A1169" s="120" t="s">
        <v>14</v>
      </c>
      <c r="B1169" s="120">
        <v>1</v>
      </c>
      <c r="C1169" s="120" t="s">
        <v>9</v>
      </c>
      <c r="D1169" s="120">
        <v>134</v>
      </c>
      <c r="E1169" s="120" t="s">
        <v>22</v>
      </c>
      <c r="F1169" s="120" t="s">
        <v>1635</v>
      </c>
      <c r="G1169" s="120" t="s">
        <v>9</v>
      </c>
      <c r="H1169" s="120">
        <v>1123</v>
      </c>
      <c r="I1169" s="120">
        <v>5</v>
      </c>
      <c r="J1169" s="120" t="s">
        <v>33</v>
      </c>
      <c r="K1169" s="120" t="s">
        <v>56</v>
      </c>
      <c r="L1169" s="120" t="s">
        <v>9</v>
      </c>
      <c r="M1169" s="120" t="s">
        <v>199</v>
      </c>
      <c r="N1169" s="168">
        <v>8.5</v>
      </c>
      <c r="O1169" s="120">
        <v>5</v>
      </c>
      <c r="P1169" s="120">
        <v>923</v>
      </c>
      <c r="Q1169" s="120" t="s">
        <v>1422</v>
      </c>
      <c r="R1169" s="120">
        <v>0.08</v>
      </c>
      <c r="S1169" s="120">
        <v>313</v>
      </c>
      <c r="T1169" s="120" t="s">
        <v>69</v>
      </c>
      <c r="U1169" s="169">
        <v>33</v>
      </c>
      <c r="V1169" s="120" t="s">
        <v>9</v>
      </c>
      <c r="W1169" s="120" t="s">
        <v>9</v>
      </c>
      <c r="X1169" s="120" t="s">
        <v>9</v>
      </c>
      <c r="Y1169" s="120" t="s">
        <v>9</v>
      </c>
      <c r="Z1169" s="120" t="s">
        <v>9</v>
      </c>
      <c r="AA1169" s="120" t="s">
        <v>9</v>
      </c>
      <c r="AB1169" s="120" t="s">
        <v>9</v>
      </c>
      <c r="AC1169" s="120" t="s">
        <v>1632</v>
      </c>
      <c r="AD1169" s="120">
        <v>2013</v>
      </c>
      <c r="AE1169" s="120" t="s">
        <v>1633</v>
      </c>
      <c r="AF1169" s="120" t="s">
        <v>71</v>
      </c>
      <c r="AG1169" s="120" t="s">
        <v>1634</v>
      </c>
      <c r="AH1169" s="120" t="s">
        <v>21</v>
      </c>
      <c r="AI1169" s="165" t="str">
        <f t="shared" si="27"/>
        <v>Tou, A., 2013</v>
      </c>
      <c r="AJ1169" s="142"/>
      <c r="AK1169" s="120" t="s">
        <v>827</v>
      </c>
    </row>
    <row r="1170" spans="1:37" s="8" customFormat="1" ht="27.6" x14ac:dyDescent="0.3">
      <c r="A1170" s="120" t="s">
        <v>14</v>
      </c>
      <c r="B1170" s="120">
        <v>1</v>
      </c>
      <c r="C1170" s="120" t="s">
        <v>9</v>
      </c>
      <c r="D1170" s="120">
        <v>134</v>
      </c>
      <c r="E1170" s="120" t="s">
        <v>22</v>
      </c>
      <c r="F1170" s="120" t="s">
        <v>1635</v>
      </c>
      <c r="G1170" s="120" t="s">
        <v>9</v>
      </c>
      <c r="H1170" s="120">
        <v>1123</v>
      </c>
      <c r="I1170" s="120">
        <v>5</v>
      </c>
      <c r="J1170" s="120" t="s">
        <v>33</v>
      </c>
      <c r="K1170" s="120" t="s">
        <v>56</v>
      </c>
      <c r="L1170" s="120" t="s">
        <v>9</v>
      </c>
      <c r="M1170" s="120" t="s">
        <v>199</v>
      </c>
      <c r="N1170" s="168">
        <v>8.5</v>
      </c>
      <c r="O1170" s="120">
        <v>5</v>
      </c>
      <c r="P1170" s="120">
        <v>923</v>
      </c>
      <c r="Q1170" s="120" t="s">
        <v>1422</v>
      </c>
      <c r="R1170" s="120">
        <v>0.08</v>
      </c>
      <c r="S1170" s="120">
        <v>313</v>
      </c>
      <c r="T1170" s="120" t="s">
        <v>69</v>
      </c>
      <c r="U1170" s="169">
        <v>12</v>
      </c>
      <c r="V1170" s="120" t="s">
        <v>9</v>
      </c>
      <c r="W1170" s="120" t="s">
        <v>9</v>
      </c>
      <c r="X1170" s="120" t="s">
        <v>9</v>
      </c>
      <c r="Y1170" s="120" t="s">
        <v>9</v>
      </c>
      <c r="Z1170" s="120" t="s">
        <v>9</v>
      </c>
      <c r="AA1170" s="120" t="s">
        <v>9</v>
      </c>
      <c r="AB1170" s="120" t="s">
        <v>9</v>
      </c>
      <c r="AC1170" s="120" t="s">
        <v>1632</v>
      </c>
      <c r="AD1170" s="120">
        <v>2013</v>
      </c>
      <c r="AE1170" s="120" t="s">
        <v>1633</v>
      </c>
      <c r="AF1170" s="120" t="s">
        <v>71</v>
      </c>
      <c r="AG1170" s="120" t="s">
        <v>1634</v>
      </c>
      <c r="AH1170" s="120" t="s">
        <v>21</v>
      </c>
      <c r="AI1170" s="165" t="str">
        <f t="shared" si="27"/>
        <v>Tou, A., 2013</v>
      </c>
      <c r="AJ1170" s="142"/>
      <c r="AK1170" s="120" t="s">
        <v>827</v>
      </c>
    </row>
    <row r="1171" spans="1:37" s="8" customFormat="1" ht="27.6" x14ac:dyDescent="0.3">
      <c r="A1171" s="120" t="s">
        <v>14</v>
      </c>
      <c r="B1171" s="120">
        <v>1</v>
      </c>
      <c r="C1171" s="120" t="s">
        <v>9</v>
      </c>
      <c r="D1171" s="120">
        <v>134</v>
      </c>
      <c r="E1171" s="120" t="s">
        <v>22</v>
      </c>
      <c r="F1171" s="120" t="s">
        <v>1635</v>
      </c>
      <c r="G1171" s="120" t="s">
        <v>9</v>
      </c>
      <c r="H1171" s="120">
        <v>1123</v>
      </c>
      <c r="I1171" s="120">
        <v>5</v>
      </c>
      <c r="J1171" s="120" t="s">
        <v>33</v>
      </c>
      <c r="K1171" s="120" t="s">
        <v>56</v>
      </c>
      <c r="L1171" s="120" t="s">
        <v>9</v>
      </c>
      <c r="M1171" s="120" t="s">
        <v>199</v>
      </c>
      <c r="N1171" s="168">
        <v>8.5</v>
      </c>
      <c r="O1171" s="120">
        <v>5</v>
      </c>
      <c r="P1171" s="120">
        <v>923</v>
      </c>
      <c r="Q1171" s="120" t="s">
        <v>1422</v>
      </c>
      <c r="R1171" s="120">
        <v>0.08</v>
      </c>
      <c r="S1171" s="120">
        <v>313</v>
      </c>
      <c r="T1171" s="120" t="s">
        <v>69</v>
      </c>
      <c r="U1171" s="169">
        <v>11</v>
      </c>
      <c r="V1171" s="120" t="s">
        <v>9</v>
      </c>
      <c r="W1171" s="120" t="s">
        <v>9</v>
      </c>
      <c r="X1171" s="120" t="s">
        <v>9</v>
      </c>
      <c r="Y1171" s="120" t="s">
        <v>9</v>
      </c>
      <c r="Z1171" s="120" t="s">
        <v>9</v>
      </c>
      <c r="AA1171" s="120" t="s">
        <v>9</v>
      </c>
      <c r="AB1171" s="120" t="s">
        <v>9</v>
      </c>
      <c r="AC1171" s="120" t="s">
        <v>1632</v>
      </c>
      <c r="AD1171" s="120">
        <v>2013</v>
      </c>
      <c r="AE1171" s="120" t="s">
        <v>1633</v>
      </c>
      <c r="AF1171" s="120" t="s">
        <v>71</v>
      </c>
      <c r="AG1171" s="120" t="s">
        <v>1634</v>
      </c>
      <c r="AH1171" s="120" t="s">
        <v>21</v>
      </c>
      <c r="AI1171" s="165" t="str">
        <f t="shared" si="27"/>
        <v>Tou, A., 2013</v>
      </c>
      <c r="AJ1171" s="142"/>
      <c r="AK1171" s="120" t="s">
        <v>827</v>
      </c>
    </row>
    <row r="1172" spans="1:37" s="8" customFormat="1" ht="27.6" x14ac:dyDescent="0.3">
      <c r="A1172" s="120" t="s">
        <v>14</v>
      </c>
      <c r="B1172" s="120">
        <v>1</v>
      </c>
      <c r="C1172" s="120" t="s">
        <v>9</v>
      </c>
      <c r="D1172" s="120">
        <v>134</v>
      </c>
      <c r="E1172" s="120" t="s">
        <v>22</v>
      </c>
      <c r="F1172" s="120" t="s">
        <v>1635</v>
      </c>
      <c r="G1172" s="120" t="s">
        <v>9</v>
      </c>
      <c r="H1172" s="120">
        <v>1123</v>
      </c>
      <c r="I1172" s="120">
        <v>5</v>
      </c>
      <c r="J1172" s="120" t="s">
        <v>33</v>
      </c>
      <c r="K1172" s="120" t="s">
        <v>56</v>
      </c>
      <c r="L1172" s="120" t="s">
        <v>9</v>
      </c>
      <c r="M1172" s="120" t="s">
        <v>199</v>
      </c>
      <c r="N1172" s="168">
        <v>8.5</v>
      </c>
      <c r="O1172" s="120">
        <v>5</v>
      </c>
      <c r="P1172" s="120">
        <v>923</v>
      </c>
      <c r="Q1172" s="120" t="s">
        <v>1422</v>
      </c>
      <c r="R1172" s="120">
        <v>0.08</v>
      </c>
      <c r="S1172" s="120">
        <v>313</v>
      </c>
      <c r="T1172" s="120" t="s">
        <v>69</v>
      </c>
      <c r="U1172" s="169">
        <v>3</v>
      </c>
      <c r="V1172" s="120" t="s">
        <v>9</v>
      </c>
      <c r="W1172" s="120" t="s">
        <v>9</v>
      </c>
      <c r="X1172" s="120" t="s">
        <v>9</v>
      </c>
      <c r="Y1172" s="120" t="s">
        <v>9</v>
      </c>
      <c r="Z1172" s="120" t="s">
        <v>9</v>
      </c>
      <c r="AA1172" s="120" t="s">
        <v>9</v>
      </c>
      <c r="AB1172" s="120" t="s">
        <v>9</v>
      </c>
      <c r="AC1172" s="120" t="s">
        <v>1632</v>
      </c>
      <c r="AD1172" s="120">
        <v>2013</v>
      </c>
      <c r="AE1172" s="120" t="s">
        <v>1633</v>
      </c>
      <c r="AF1172" s="120" t="s">
        <v>71</v>
      </c>
      <c r="AG1172" s="120" t="s">
        <v>1634</v>
      </c>
      <c r="AH1172" s="120" t="s">
        <v>21</v>
      </c>
      <c r="AI1172" s="165" t="str">
        <f t="shared" si="27"/>
        <v>Tou, A., 2013</v>
      </c>
      <c r="AJ1172" s="142"/>
      <c r="AK1172" s="120" t="s">
        <v>827</v>
      </c>
    </row>
    <row r="1173" spans="1:37" s="8" customFormat="1" x14ac:dyDescent="0.3">
      <c r="A1173" s="118" t="s">
        <v>6</v>
      </c>
      <c r="B1173" s="120">
        <v>1</v>
      </c>
      <c r="C1173" s="120">
        <v>1.1000000000000001</v>
      </c>
      <c r="D1173" s="120" t="s">
        <v>9</v>
      </c>
      <c r="E1173" s="120" t="s">
        <v>63</v>
      </c>
      <c r="F1173" s="120" t="s">
        <v>924</v>
      </c>
      <c r="G1173" s="120" t="s">
        <v>1636</v>
      </c>
      <c r="H1173" s="120" t="s">
        <v>9</v>
      </c>
      <c r="I1173" s="120" t="s">
        <v>9</v>
      </c>
      <c r="J1173" s="120" t="s">
        <v>28</v>
      </c>
      <c r="K1173" s="120" t="s">
        <v>447</v>
      </c>
      <c r="L1173" s="120" t="s">
        <v>9</v>
      </c>
      <c r="M1173" s="120" t="s">
        <v>199</v>
      </c>
      <c r="N1173" s="120" t="s">
        <v>9</v>
      </c>
      <c r="O1173" s="120" t="s">
        <v>9</v>
      </c>
      <c r="P1173" s="120" t="s">
        <v>9</v>
      </c>
      <c r="Q1173" s="120" t="s">
        <v>1422</v>
      </c>
      <c r="R1173" s="120">
        <v>11</v>
      </c>
      <c r="S1173" s="120">
        <v>673</v>
      </c>
      <c r="T1173" s="120" t="s">
        <v>95</v>
      </c>
      <c r="U1173" s="120" t="s">
        <v>9</v>
      </c>
      <c r="V1173" s="120" t="s">
        <v>9</v>
      </c>
      <c r="W1173" s="120">
        <v>92</v>
      </c>
      <c r="X1173" s="120" t="s">
        <v>9</v>
      </c>
      <c r="Y1173" s="120">
        <v>82</v>
      </c>
      <c r="Z1173" s="120" t="s">
        <v>9</v>
      </c>
      <c r="AA1173" s="120">
        <v>76</v>
      </c>
      <c r="AB1173" s="120" t="s">
        <v>9</v>
      </c>
      <c r="AC1173" s="120" t="s">
        <v>1629</v>
      </c>
      <c r="AD1173" s="120">
        <v>2007</v>
      </c>
      <c r="AE1173" s="120" t="s">
        <v>1904</v>
      </c>
      <c r="AF1173" s="120" t="s">
        <v>119</v>
      </c>
      <c r="AG1173" s="120" t="s">
        <v>1637</v>
      </c>
      <c r="AH1173" s="120" t="s">
        <v>21</v>
      </c>
      <c r="AI1173" s="165" t="str">
        <f t="shared" si="27"/>
        <v>Ubago-Pérez, R., 2007</v>
      </c>
      <c r="AJ1173" s="142"/>
      <c r="AK1173" s="120"/>
    </row>
    <row r="1174" spans="1:37" s="8" customFormat="1" x14ac:dyDescent="0.3">
      <c r="A1174" s="118" t="s">
        <v>6</v>
      </c>
      <c r="B1174" s="120">
        <v>1</v>
      </c>
      <c r="C1174" s="120">
        <v>1.2</v>
      </c>
      <c r="D1174" s="120" t="s">
        <v>9</v>
      </c>
      <c r="E1174" s="120" t="s">
        <v>63</v>
      </c>
      <c r="F1174" s="120" t="s">
        <v>924</v>
      </c>
      <c r="G1174" s="120" t="s">
        <v>1636</v>
      </c>
      <c r="H1174" s="120" t="s">
        <v>9</v>
      </c>
      <c r="I1174" s="120" t="s">
        <v>9</v>
      </c>
      <c r="J1174" s="120" t="s">
        <v>74</v>
      </c>
      <c r="K1174" s="120" t="s">
        <v>56</v>
      </c>
      <c r="L1174" s="120" t="s">
        <v>9</v>
      </c>
      <c r="M1174" s="120" t="s">
        <v>199</v>
      </c>
      <c r="N1174" s="120" t="s">
        <v>9</v>
      </c>
      <c r="O1174" s="120" t="s">
        <v>9</v>
      </c>
      <c r="P1174" s="120" t="s">
        <v>9</v>
      </c>
      <c r="Q1174" s="120" t="s">
        <v>1422</v>
      </c>
      <c r="R1174" s="120">
        <v>11</v>
      </c>
      <c r="S1174" s="120">
        <v>673</v>
      </c>
      <c r="T1174" s="120" t="s">
        <v>29</v>
      </c>
      <c r="U1174" s="120" t="s">
        <v>9</v>
      </c>
      <c r="V1174" s="120" t="s">
        <v>9</v>
      </c>
      <c r="W1174" s="120" t="s">
        <v>9</v>
      </c>
      <c r="X1174" s="120" t="s">
        <v>9</v>
      </c>
      <c r="Y1174" s="120">
        <v>127</v>
      </c>
      <c r="Z1174" s="120" t="s">
        <v>9</v>
      </c>
      <c r="AA1174" s="120">
        <v>108</v>
      </c>
      <c r="AB1174" s="120" t="s">
        <v>9</v>
      </c>
      <c r="AC1174" s="120" t="s">
        <v>1629</v>
      </c>
      <c r="AD1174" s="120">
        <v>2007</v>
      </c>
      <c r="AE1174" s="120" t="s">
        <v>1904</v>
      </c>
      <c r="AF1174" s="120" t="s">
        <v>119</v>
      </c>
      <c r="AG1174" s="120" t="s">
        <v>1637</v>
      </c>
      <c r="AH1174" s="120" t="s">
        <v>21</v>
      </c>
      <c r="AI1174" s="165" t="str">
        <f t="shared" si="27"/>
        <v>Ubago-Pérez, R., 2007</v>
      </c>
      <c r="AJ1174" s="142"/>
      <c r="AK1174" s="120"/>
    </row>
    <row r="1175" spans="1:37" s="8" customFormat="1" x14ac:dyDescent="0.3">
      <c r="A1175" s="118" t="s">
        <v>6</v>
      </c>
      <c r="B1175" s="120">
        <v>1</v>
      </c>
      <c r="C1175" s="120">
        <v>1.1000000000000001</v>
      </c>
      <c r="D1175" s="120" t="s">
        <v>9</v>
      </c>
      <c r="E1175" s="120" t="s">
        <v>63</v>
      </c>
      <c r="F1175" s="120" t="s">
        <v>924</v>
      </c>
      <c r="G1175" s="120" t="s">
        <v>1636</v>
      </c>
      <c r="H1175" s="120" t="s">
        <v>9</v>
      </c>
      <c r="I1175" s="120" t="s">
        <v>9</v>
      </c>
      <c r="J1175" s="120" t="s">
        <v>10</v>
      </c>
      <c r="K1175" s="120" t="s">
        <v>1449</v>
      </c>
      <c r="L1175" s="120" t="s">
        <v>9</v>
      </c>
      <c r="M1175" s="120" t="s">
        <v>199</v>
      </c>
      <c r="N1175" s="120" t="s">
        <v>9</v>
      </c>
      <c r="O1175" s="120" t="s">
        <v>9</v>
      </c>
      <c r="P1175" s="120" t="s">
        <v>9</v>
      </c>
      <c r="Q1175" s="120" t="s">
        <v>1422</v>
      </c>
      <c r="R1175" s="120">
        <v>11</v>
      </c>
      <c r="S1175" s="120">
        <v>673</v>
      </c>
      <c r="T1175" s="120" t="s">
        <v>95</v>
      </c>
      <c r="U1175" s="120" t="s">
        <v>9</v>
      </c>
      <c r="V1175" s="120" t="s">
        <v>9</v>
      </c>
      <c r="W1175" s="120">
        <v>94</v>
      </c>
      <c r="X1175" s="120" t="s">
        <v>9</v>
      </c>
      <c r="Y1175" s="120">
        <v>77</v>
      </c>
      <c r="Z1175" s="120" t="s">
        <v>9</v>
      </c>
      <c r="AA1175" s="120">
        <v>60</v>
      </c>
      <c r="AB1175" s="120" t="s">
        <v>9</v>
      </c>
      <c r="AC1175" s="120" t="s">
        <v>1629</v>
      </c>
      <c r="AD1175" s="120">
        <v>2007</v>
      </c>
      <c r="AE1175" s="120" t="s">
        <v>1904</v>
      </c>
      <c r="AF1175" s="120" t="s">
        <v>119</v>
      </c>
      <c r="AG1175" s="120" t="s">
        <v>1637</v>
      </c>
      <c r="AH1175" s="120" t="s">
        <v>21</v>
      </c>
      <c r="AI1175" s="165" t="str">
        <f t="shared" si="27"/>
        <v>Ubago-Pérez, R., 2007</v>
      </c>
      <c r="AJ1175" s="142"/>
      <c r="AK1175" s="120"/>
    </row>
    <row r="1176" spans="1:37" s="8" customFormat="1" ht="27.6" x14ac:dyDescent="0.3">
      <c r="A1176" s="120" t="s">
        <v>6</v>
      </c>
      <c r="B1176" s="120" t="s">
        <v>9</v>
      </c>
      <c r="C1176" s="120">
        <v>0.49</v>
      </c>
      <c r="D1176" s="120">
        <v>560</v>
      </c>
      <c r="E1176" s="145" t="s">
        <v>999</v>
      </c>
      <c r="F1176" s="120" t="s">
        <v>1641</v>
      </c>
      <c r="G1176" s="120" t="s">
        <v>9</v>
      </c>
      <c r="H1176" s="120">
        <v>773</v>
      </c>
      <c r="I1176" s="120">
        <v>4</v>
      </c>
      <c r="J1176" s="120" t="s">
        <v>33</v>
      </c>
      <c r="K1176" s="120" t="s">
        <v>56</v>
      </c>
      <c r="L1176" s="120" t="s">
        <v>9</v>
      </c>
      <c r="M1176" s="120" t="s">
        <v>199</v>
      </c>
      <c r="N1176" s="120" t="s">
        <v>9</v>
      </c>
      <c r="O1176" s="120">
        <v>4</v>
      </c>
      <c r="P1176" s="120">
        <v>773</v>
      </c>
      <c r="Q1176" s="120" t="s">
        <v>9</v>
      </c>
      <c r="R1176" s="120" t="s">
        <v>9</v>
      </c>
      <c r="S1176" s="120" t="s">
        <v>9</v>
      </c>
      <c r="T1176" s="120" t="s">
        <v>95</v>
      </c>
      <c r="U1176" s="169">
        <v>47</v>
      </c>
      <c r="V1176" s="120" t="s">
        <v>9</v>
      </c>
      <c r="W1176" s="120">
        <v>28</v>
      </c>
      <c r="X1176" s="120" t="s">
        <v>9</v>
      </c>
      <c r="Y1176" s="120" t="s">
        <v>9</v>
      </c>
      <c r="Z1176" s="120" t="s">
        <v>9</v>
      </c>
      <c r="AA1176" s="120" t="s">
        <v>9</v>
      </c>
      <c r="AB1176" s="120" t="s">
        <v>9</v>
      </c>
      <c r="AC1176" s="120" t="s">
        <v>1639</v>
      </c>
      <c r="AD1176" s="120">
        <v>2007</v>
      </c>
      <c r="AE1176" s="120" t="s">
        <v>1640</v>
      </c>
      <c r="AF1176" s="120" t="s">
        <v>75</v>
      </c>
      <c r="AG1176" s="120" t="s">
        <v>1638</v>
      </c>
      <c r="AH1176" s="120" t="s">
        <v>21</v>
      </c>
      <c r="AI1176" s="165" t="str">
        <f t="shared" si="27"/>
        <v>Niquille-Röthlisberger, A., 2007</v>
      </c>
      <c r="AJ1176" s="142"/>
      <c r="AK1176" s="120"/>
    </row>
    <row r="1177" spans="1:37" s="8" customFormat="1" ht="27.6" x14ac:dyDescent="0.3">
      <c r="A1177" s="120" t="s">
        <v>6</v>
      </c>
      <c r="B1177" s="120" t="s">
        <v>9</v>
      </c>
      <c r="C1177" s="120">
        <v>2.0699999999999998</v>
      </c>
      <c r="D1177" s="120">
        <v>180</v>
      </c>
      <c r="E1177" s="120" t="s">
        <v>22</v>
      </c>
      <c r="F1177" s="120" t="s">
        <v>1645</v>
      </c>
      <c r="G1177" s="120" t="s">
        <v>9</v>
      </c>
      <c r="H1177" s="120" t="s">
        <v>9</v>
      </c>
      <c r="I1177" s="120" t="s">
        <v>9</v>
      </c>
      <c r="J1177" s="120" t="s">
        <v>303</v>
      </c>
      <c r="K1177" s="120" t="s">
        <v>90</v>
      </c>
      <c r="L1177" s="120" t="s">
        <v>9</v>
      </c>
      <c r="M1177" s="120" t="s">
        <v>199</v>
      </c>
      <c r="N1177" s="168">
        <v>8.5</v>
      </c>
      <c r="O1177" s="120">
        <v>5</v>
      </c>
      <c r="P1177" s="120">
        <v>823</v>
      </c>
      <c r="Q1177" s="120" t="s">
        <v>1422</v>
      </c>
      <c r="R1177" s="120">
        <v>2</v>
      </c>
      <c r="S1177" s="120">
        <v>673</v>
      </c>
      <c r="T1177" s="120" t="s">
        <v>17</v>
      </c>
      <c r="U1177" s="169">
        <v>6.5</v>
      </c>
      <c r="V1177" s="120" t="s">
        <v>9</v>
      </c>
      <c r="W1177" s="120" t="s">
        <v>9</v>
      </c>
      <c r="X1177" s="120" t="s">
        <v>9</v>
      </c>
      <c r="Y1177" s="120" t="s">
        <v>9</v>
      </c>
      <c r="Z1177" s="120" t="s">
        <v>9</v>
      </c>
      <c r="AA1177" s="120">
        <v>90</v>
      </c>
      <c r="AB1177" s="120" t="s">
        <v>9</v>
      </c>
      <c r="AC1177" s="46" t="s">
        <v>1365</v>
      </c>
      <c r="AD1177" s="120">
        <v>2013</v>
      </c>
      <c r="AE1177" s="120" t="s">
        <v>1644</v>
      </c>
      <c r="AF1177" s="120" t="s">
        <v>11</v>
      </c>
      <c r="AG1177" s="120" t="s">
        <v>1642</v>
      </c>
      <c r="AH1177" s="120" t="s">
        <v>1643</v>
      </c>
      <c r="AI1177" s="165" t="str">
        <f t="shared" si="27"/>
        <v>Na, H., 2013</v>
      </c>
      <c r="AJ1177" s="142"/>
      <c r="AK1177" s="120" t="s">
        <v>827</v>
      </c>
    </row>
    <row r="1178" spans="1:37" s="8" customFormat="1" ht="27.6" x14ac:dyDescent="0.3">
      <c r="A1178" s="120" t="s">
        <v>6</v>
      </c>
      <c r="B1178" s="120" t="s">
        <v>9</v>
      </c>
      <c r="C1178" s="120">
        <v>1.98</v>
      </c>
      <c r="D1178" s="120" t="s">
        <v>9</v>
      </c>
      <c r="E1178" s="120" t="s">
        <v>998</v>
      </c>
      <c r="F1178" s="120" t="s">
        <v>1646</v>
      </c>
      <c r="G1178" s="120" t="s">
        <v>9</v>
      </c>
      <c r="H1178" s="120">
        <v>823</v>
      </c>
      <c r="I1178" s="120">
        <v>5</v>
      </c>
      <c r="J1178" s="120" t="s">
        <v>303</v>
      </c>
      <c r="K1178" s="120" t="s">
        <v>90</v>
      </c>
      <c r="L1178" s="120" t="s">
        <v>9</v>
      </c>
      <c r="M1178" s="120" t="s">
        <v>199</v>
      </c>
      <c r="N1178" s="120" t="s">
        <v>9</v>
      </c>
      <c r="O1178" s="120">
        <v>5</v>
      </c>
      <c r="P1178" s="120">
        <v>823</v>
      </c>
      <c r="Q1178" s="120" t="s">
        <v>1422</v>
      </c>
      <c r="R1178" s="120">
        <v>2</v>
      </c>
      <c r="S1178" s="120">
        <v>673</v>
      </c>
      <c r="T1178" s="120" t="s">
        <v>17</v>
      </c>
      <c r="U1178" s="169">
        <v>9.6999999999999993</v>
      </c>
      <c r="V1178" s="120" t="s">
        <v>9</v>
      </c>
      <c r="W1178" s="120" t="s">
        <v>9</v>
      </c>
      <c r="X1178" s="120" t="s">
        <v>9</v>
      </c>
      <c r="Y1178" s="120" t="s">
        <v>9</v>
      </c>
      <c r="Z1178" s="120" t="s">
        <v>9</v>
      </c>
      <c r="AA1178" s="120">
        <v>40</v>
      </c>
      <c r="AB1178" s="120" t="s">
        <v>9</v>
      </c>
      <c r="AC1178" s="46" t="s">
        <v>1365</v>
      </c>
      <c r="AD1178" s="120">
        <v>2013</v>
      </c>
      <c r="AE1178" s="120" t="s">
        <v>1644</v>
      </c>
      <c r="AF1178" s="120" t="s">
        <v>11</v>
      </c>
      <c r="AG1178" s="120" t="s">
        <v>1642</v>
      </c>
      <c r="AH1178" s="120" t="s">
        <v>1643</v>
      </c>
      <c r="AI1178" s="165" t="str">
        <f t="shared" si="27"/>
        <v>Na, H., 2013</v>
      </c>
      <c r="AJ1178" s="142"/>
      <c r="AK1178" s="120"/>
    </row>
    <row r="1179" spans="1:37" s="8" customFormat="1" ht="41.4" x14ac:dyDescent="0.3">
      <c r="A1179" s="120" t="s">
        <v>6</v>
      </c>
      <c r="B1179" s="120" t="s">
        <v>9</v>
      </c>
      <c r="C1179" s="120">
        <v>2.7</v>
      </c>
      <c r="D1179" s="120" t="s">
        <v>9</v>
      </c>
      <c r="E1179" s="120" t="s">
        <v>7</v>
      </c>
      <c r="F1179" s="120" t="s">
        <v>1651</v>
      </c>
      <c r="G1179" s="120" t="s">
        <v>9</v>
      </c>
      <c r="H1179" s="120">
        <v>773</v>
      </c>
      <c r="I1179" s="120">
        <v>6</v>
      </c>
      <c r="J1179" s="120" t="s">
        <v>10</v>
      </c>
      <c r="K1179" s="120" t="s">
        <v>56</v>
      </c>
      <c r="L1179" s="120" t="s">
        <v>9</v>
      </c>
      <c r="M1179" s="120" t="s">
        <v>199</v>
      </c>
      <c r="N1179" s="120" t="s">
        <v>9</v>
      </c>
      <c r="O1179" s="120">
        <v>3</v>
      </c>
      <c r="P1179" s="120">
        <v>673</v>
      </c>
      <c r="Q1179" s="120" t="s">
        <v>1422</v>
      </c>
      <c r="R1179" s="120">
        <v>5</v>
      </c>
      <c r="S1179" s="120">
        <v>573</v>
      </c>
      <c r="T1179" s="120" t="s">
        <v>69</v>
      </c>
      <c r="U1179" s="169">
        <v>49.2</v>
      </c>
      <c r="V1179" s="120" t="s">
        <v>9</v>
      </c>
      <c r="W1179" s="120" t="s">
        <v>9</v>
      </c>
      <c r="X1179" s="120" t="s">
        <v>9</v>
      </c>
      <c r="Y1179" s="120" t="s">
        <v>9</v>
      </c>
      <c r="Z1179" s="120" t="s">
        <v>9</v>
      </c>
      <c r="AA1179" s="120" t="s">
        <v>9</v>
      </c>
      <c r="AB1179" s="120" t="s">
        <v>9</v>
      </c>
      <c r="AC1179" s="120" t="s">
        <v>1648</v>
      </c>
      <c r="AD1179" s="120">
        <v>2014</v>
      </c>
      <c r="AE1179" s="120" t="s">
        <v>1647</v>
      </c>
      <c r="AF1179" s="120" t="s">
        <v>71</v>
      </c>
      <c r="AG1179" s="120" t="s">
        <v>1649</v>
      </c>
      <c r="AH1179" s="120" t="s">
        <v>288</v>
      </c>
      <c r="AI1179" s="165" t="str">
        <f t="shared" si="27"/>
        <v>Gonda, M., 2014</v>
      </c>
      <c r="AJ1179" s="142"/>
      <c r="AK1179" s="120"/>
    </row>
    <row r="1180" spans="1:37" s="8" customFormat="1" ht="41.4" x14ac:dyDescent="0.3">
      <c r="A1180" s="120" t="s">
        <v>6</v>
      </c>
      <c r="B1180" s="120" t="s">
        <v>9</v>
      </c>
      <c r="C1180" s="120">
        <v>2.7</v>
      </c>
      <c r="D1180" s="120" t="s">
        <v>9</v>
      </c>
      <c r="E1180" s="120" t="s">
        <v>37</v>
      </c>
      <c r="F1180" s="120" t="s">
        <v>1650</v>
      </c>
      <c r="G1180" s="120" t="s">
        <v>9</v>
      </c>
      <c r="H1180" s="120">
        <v>773</v>
      </c>
      <c r="I1180" s="120">
        <v>6</v>
      </c>
      <c r="J1180" s="120" t="s">
        <v>10</v>
      </c>
      <c r="K1180" s="120" t="s">
        <v>56</v>
      </c>
      <c r="L1180" s="120" t="s">
        <v>9</v>
      </c>
      <c r="M1180" s="120" t="s">
        <v>199</v>
      </c>
      <c r="N1180" s="120" t="s">
        <v>9</v>
      </c>
      <c r="O1180" s="120">
        <v>3</v>
      </c>
      <c r="P1180" s="120">
        <v>673</v>
      </c>
      <c r="Q1180" s="120" t="s">
        <v>1422</v>
      </c>
      <c r="R1180" s="120">
        <v>5</v>
      </c>
      <c r="S1180" s="120">
        <v>573</v>
      </c>
      <c r="T1180" s="120" t="s">
        <v>69</v>
      </c>
      <c r="U1180" s="169">
        <v>21.3</v>
      </c>
      <c r="V1180" s="120" t="s">
        <v>9</v>
      </c>
      <c r="W1180" s="120" t="s">
        <v>9</v>
      </c>
      <c r="X1180" s="120" t="s">
        <v>9</v>
      </c>
      <c r="Y1180" s="120" t="s">
        <v>9</v>
      </c>
      <c r="Z1180" s="120" t="s">
        <v>9</v>
      </c>
      <c r="AA1180" s="120" t="s">
        <v>9</v>
      </c>
      <c r="AB1180" s="120" t="s">
        <v>9</v>
      </c>
      <c r="AC1180" s="120" t="s">
        <v>1648</v>
      </c>
      <c r="AD1180" s="120">
        <v>2014</v>
      </c>
      <c r="AE1180" s="120" t="s">
        <v>1647</v>
      </c>
      <c r="AF1180" s="120" t="s">
        <v>71</v>
      </c>
      <c r="AG1180" s="120" t="s">
        <v>1649</v>
      </c>
      <c r="AH1180" s="120" t="s">
        <v>288</v>
      </c>
      <c r="AI1180" s="165" t="str">
        <f t="shared" si="27"/>
        <v>Gonda, M., 2014</v>
      </c>
      <c r="AJ1180" s="142"/>
      <c r="AK1180" s="120"/>
    </row>
    <row r="1181" spans="1:37" s="8" customFormat="1" ht="41.4" x14ac:dyDescent="0.3">
      <c r="A1181" s="120" t="s">
        <v>6</v>
      </c>
      <c r="B1181" s="120" t="s">
        <v>9</v>
      </c>
      <c r="C1181" s="120">
        <v>2.7</v>
      </c>
      <c r="D1181" s="120" t="s">
        <v>9</v>
      </c>
      <c r="E1181" s="120" t="s">
        <v>1004</v>
      </c>
      <c r="F1181" s="120" t="s">
        <v>1652</v>
      </c>
      <c r="G1181" s="120" t="s">
        <v>9</v>
      </c>
      <c r="H1181" s="120">
        <v>773</v>
      </c>
      <c r="I1181" s="120">
        <v>6</v>
      </c>
      <c r="J1181" s="120" t="s">
        <v>10</v>
      </c>
      <c r="K1181" s="120" t="s">
        <v>56</v>
      </c>
      <c r="L1181" s="120" t="s">
        <v>9</v>
      </c>
      <c r="M1181" s="120" t="s">
        <v>199</v>
      </c>
      <c r="N1181" s="120" t="s">
        <v>9</v>
      </c>
      <c r="O1181" s="120">
        <v>3</v>
      </c>
      <c r="P1181" s="120">
        <v>673</v>
      </c>
      <c r="Q1181" s="120" t="s">
        <v>1422</v>
      </c>
      <c r="R1181" s="120">
        <v>5</v>
      </c>
      <c r="S1181" s="120">
        <v>573</v>
      </c>
      <c r="T1181" s="120" t="s">
        <v>69</v>
      </c>
      <c r="U1181" s="169">
        <v>49.8</v>
      </c>
      <c r="V1181" s="120" t="s">
        <v>9</v>
      </c>
      <c r="W1181" s="120" t="s">
        <v>9</v>
      </c>
      <c r="X1181" s="120" t="s">
        <v>9</v>
      </c>
      <c r="Y1181" s="120" t="s">
        <v>9</v>
      </c>
      <c r="Z1181" s="120" t="s">
        <v>9</v>
      </c>
      <c r="AA1181" s="120" t="s">
        <v>9</v>
      </c>
      <c r="AB1181" s="120" t="s">
        <v>9</v>
      </c>
      <c r="AC1181" s="120" t="s">
        <v>1648</v>
      </c>
      <c r="AD1181" s="120">
        <v>2014</v>
      </c>
      <c r="AE1181" s="120" t="s">
        <v>1647</v>
      </c>
      <c r="AF1181" s="120" t="s">
        <v>71</v>
      </c>
      <c r="AG1181" s="120" t="s">
        <v>1649</v>
      </c>
      <c r="AH1181" s="120" t="s">
        <v>288</v>
      </c>
      <c r="AI1181" s="165" t="str">
        <f t="shared" si="27"/>
        <v>Gonda, M., 2014</v>
      </c>
      <c r="AJ1181" s="142"/>
      <c r="AK1181" s="120"/>
    </row>
    <row r="1182" spans="1:37" s="8" customFormat="1" ht="41.4" x14ac:dyDescent="0.3">
      <c r="A1182" s="120" t="s">
        <v>6</v>
      </c>
      <c r="B1182" s="120" t="s">
        <v>9</v>
      </c>
      <c r="C1182" s="120">
        <v>2.7</v>
      </c>
      <c r="D1182" s="120" t="s">
        <v>9</v>
      </c>
      <c r="E1182" s="120" t="s">
        <v>1004</v>
      </c>
      <c r="F1182" s="120" t="s">
        <v>1653</v>
      </c>
      <c r="G1182" s="120" t="s">
        <v>9</v>
      </c>
      <c r="H1182" s="120">
        <v>773</v>
      </c>
      <c r="I1182" s="120">
        <v>6</v>
      </c>
      <c r="J1182" s="120" t="s">
        <v>10</v>
      </c>
      <c r="K1182" s="120" t="s">
        <v>56</v>
      </c>
      <c r="L1182" s="120" t="s">
        <v>9</v>
      </c>
      <c r="M1182" s="120" t="s">
        <v>199</v>
      </c>
      <c r="N1182" s="120" t="s">
        <v>9</v>
      </c>
      <c r="O1182" s="120">
        <v>3</v>
      </c>
      <c r="P1182" s="120">
        <v>673</v>
      </c>
      <c r="Q1182" s="120" t="s">
        <v>1422</v>
      </c>
      <c r="R1182" s="120">
        <v>5</v>
      </c>
      <c r="S1182" s="120">
        <v>573</v>
      </c>
      <c r="T1182" s="120" t="s">
        <v>69</v>
      </c>
      <c r="U1182" s="169">
        <v>31.3</v>
      </c>
      <c r="V1182" s="120" t="s">
        <v>9</v>
      </c>
      <c r="W1182" s="120" t="s">
        <v>9</v>
      </c>
      <c r="X1182" s="120" t="s">
        <v>9</v>
      </c>
      <c r="Y1182" s="120" t="s">
        <v>9</v>
      </c>
      <c r="Z1182" s="120" t="s">
        <v>9</v>
      </c>
      <c r="AA1182" s="120" t="s">
        <v>9</v>
      </c>
      <c r="AB1182" s="120" t="s">
        <v>9</v>
      </c>
      <c r="AC1182" s="120" t="s">
        <v>1648</v>
      </c>
      <c r="AD1182" s="120">
        <v>2014</v>
      </c>
      <c r="AE1182" s="120" t="s">
        <v>1647</v>
      </c>
      <c r="AF1182" s="120" t="s">
        <v>71</v>
      </c>
      <c r="AG1182" s="120" t="s">
        <v>1649</v>
      </c>
      <c r="AH1182" s="120" t="s">
        <v>288</v>
      </c>
      <c r="AI1182" s="165" t="str">
        <f t="shared" si="27"/>
        <v>Gonda, M., 2014</v>
      </c>
      <c r="AJ1182" s="120"/>
      <c r="AK1182" s="120"/>
    </row>
    <row r="1183" spans="1:37" s="8" customFormat="1" ht="41.4" x14ac:dyDescent="0.3">
      <c r="A1183" s="120" t="s">
        <v>6</v>
      </c>
      <c r="B1183" s="120" t="s">
        <v>9</v>
      </c>
      <c r="C1183" s="120">
        <v>2.7</v>
      </c>
      <c r="D1183" s="120" t="s">
        <v>9</v>
      </c>
      <c r="E1183" s="120" t="s">
        <v>1004</v>
      </c>
      <c r="F1183" s="120" t="s">
        <v>1654</v>
      </c>
      <c r="G1183" s="120" t="s">
        <v>9</v>
      </c>
      <c r="H1183" s="120">
        <v>773</v>
      </c>
      <c r="I1183" s="120">
        <v>6</v>
      </c>
      <c r="J1183" s="120" t="s">
        <v>10</v>
      </c>
      <c r="K1183" s="120" t="s">
        <v>56</v>
      </c>
      <c r="L1183" s="120" t="s">
        <v>9</v>
      </c>
      <c r="M1183" s="120" t="s">
        <v>199</v>
      </c>
      <c r="N1183" s="120" t="s">
        <v>9</v>
      </c>
      <c r="O1183" s="120">
        <v>3</v>
      </c>
      <c r="P1183" s="120">
        <v>673</v>
      </c>
      <c r="Q1183" s="120" t="s">
        <v>1422</v>
      </c>
      <c r="R1183" s="120">
        <v>5</v>
      </c>
      <c r="S1183" s="120">
        <v>573</v>
      </c>
      <c r="T1183" s="120" t="s">
        <v>69</v>
      </c>
      <c r="U1183" s="169">
        <v>29.5</v>
      </c>
      <c r="V1183" s="120" t="s">
        <v>9</v>
      </c>
      <c r="W1183" s="120" t="s">
        <v>9</v>
      </c>
      <c r="X1183" s="120" t="s">
        <v>9</v>
      </c>
      <c r="Y1183" s="120" t="s">
        <v>9</v>
      </c>
      <c r="Z1183" s="120" t="s">
        <v>9</v>
      </c>
      <c r="AA1183" s="120" t="s">
        <v>9</v>
      </c>
      <c r="AB1183" s="120" t="s">
        <v>9</v>
      </c>
      <c r="AC1183" s="120" t="s">
        <v>1648</v>
      </c>
      <c r="AD1183" s="120">
        <v>2014</v>
      </c>
      <c r="AE1183" s="120" t="s">
        <v>1647</v>
      </c>
      <c r="AF1183" s="120" t="s">
        <v>71</v>
      </c>
      <c r="AG1183" s="120" t="s">
        <v>1649</v>
      </c>
      <c r="AH1183" s="120" t="s">
        <v>288</v>
      </c>
      <c r="AI1183" s="165" t="str">
        <f t="shared" si="27"/>
        <v>Gonda, M., 2014</v>
      </c>
      <c r="AJ1183" s="120"/>
      <c r="AK1183" s="120"/>
    </row>
    <row r="1184" spans="1:37" s="8" customFormat="1" ht="27.6" x14ac:dyDescent="0.3">
      <c r="A1184" s="120" t="s">
        <v>6</v>
      </c>
      <c r="B1184" s="120" t="s">
        <v>9</v>
      </c>
      <c r="C1184" s="120">
        <v>0.3</v>
      </c>
      <c r="D1184" s="120">
        <v>240</v>
      </c>
      <c r="E1184" s="120" t="s">
        <v>22</v>
      </c>
      <c r="F1184" s="120" t="s">
        <v>564</v>
      </c>
      <c r="G1184" s="120" t="s">
        <v>1330</v>
      </c>
      <c r="H1184" s="120" t="s">
        <v>9</v>
      </c>
      <c r="I1184" s="120" t="s">
        <v>9</v>
      </c>
      <c r="J1184" s="120" t="s">
        <v>28</v>
      </c>
      <c r="K1184" s="120" t="s">
        <v>79</v>
      </c>
      <c r="L1184" s="120" t="s">
        <v>9</v>
      </c>
      <c r="M1184" s="120" t="s">
        <v>199</v>
      </c>
      <c r="N1184" s="120" t="s">
        <v>9</v>
      </c>
      <c r="O1184" s="120">
        <v>1</v>
      </c>
      <c r="P1184" s="120">
        <v>673</v>
      </c>
      <c r="Q1184" s="120" t="s">
        <v>1422</v>
      </c>
      <c r="R1184" s="120">
        <v>1</v>
      </c>
      <c r="S1184" s="120">
        <v>573</v>
      </c>
      <c r="T1184" s="120" t="s">
        <v>95</v>
      </c>
      <c r="U1184" s="169">
        <v>23</v>
      </c>
      <c r="V1184" s="120" t="s">
        <v>9</v>
      </c>
      <c r="W1184" s="120" t="s">
        <v>9</v>
      </c>
      <c r="X1184" s="120" t="s">
        <v>9</v>
      </c>
      <c r="Y1184" s="120" t="s">
        <v>9</v>
      </c>
      <c r="Z1184" s="120" t="s">
        <v>9</v>
      </c>
      <c r="AA1184" s="120" t="s">
        <v>9</v>
      </c>
      <c r="AB1184" s="120" t="s">
        <v>9</v>
      </c>
      <c r="AC1184" s="120" t="s">
        <v>1658</v>
      </c>
      <c r="AD1184" s="120">
        <v>2002</v>
      </c>
      <c r="AE1184" s="120" t="s">
        <v>1656</v>
      </c>
      <c r="AF1184" s="120" t="s">
        <v>110</v>
      </c>
      <c r="AG1184" s="120" t="s">
        <v>1655</v>
      </c>
      <c r="AH1184" s="120" t="s">
        <v>45</v>
      </c>
      <c r="AI1184" s="165" t="str">
        <f t="shared" si="27"/>
        <v>Skotak, M., 2002</v>
      </c>
      <c r="AJ1184" s="120"/>
      <c r="AK1184" s="120"/>
    </row>
    <row r="1185" spans="1:37" s="8" customFormat="1" ht="27.6" x14ac:dyDescent="0.3">
      <c r="A1185" s="120" t="s">
        <v>6</v>
      </c>
      <c r="B1185" s="120" t="s">
        <v>9</v>
      </c>
      <c r="C1185" s="120">
        <v>0.6</v>
      </c>
      <c r="D1185" s="120">
        <v>240</v>
      </c>
      <c r="E1185" s="120" t="s">
        <v>22</v>
      </c>
      <c r="F1185" s="120" t="s">
        <v>564</v>
      </c>
      <c r="G1185" s="120" t="s">
        <v>1330</v>
      </c>
      <c r="H1185" s="120" t="s">
        <v>9</v>
      </c>
      <c r="I1185" s="120" t="s">
        <v>9</v>
      </c>
      <c r="J1185" s="120" t="s">
        <v>28</v>
      </c>
      <c r="K1185" s="120" t="s">
        <v>79</v>
      </c>
      <c r="L1185" s="120" t="s">
        <v>9</v>
      </c>
      <c r="M1185" s="120" t="s">
        <v>199</v>
      </c>
      <c r="N1185" s="120" t="s">
        <v>9</v>
      </c>
      <c r="O1185" s="120">
        <v>1</v>
      </c>
      <c r="P1185" s="120">
        <v>673</v>
      </c>
      <c r="Q1185" s="120" t="s">
        <v>1422</v>
      </c>
      <c r="R1185" s="120">
        <v>1</v>
      </c>
      <c r="S1185" s="120">
        <v>573</v>
      </c>
      <c r="T1185" s="120" t="s">
        <v>95</v>
      </c>
      <c r="U1185" s="169">
        <v>39</v>
      </c>
      <c r="V1185" s="120" t="s">
        <v>9</v>
      </c>
      <c r="W1185" s="120" t="s">
        <v>9</v>
      </c>
      <c r="X1185" s="120" t="s">
        <v>9</v>
      </c>
      <c r="Y1185" s="120" t="s">
        <v>9</v>
      </c>
      <c r="Z1185" s="120" t="s">
        <v>9</v>
      </c>
      <c r="AA1185" s="120" t="s">
        <v>9</v>
      </c>
      <c r="AB1185" s="120" t="s">
        <v>9</v>
      </c>
      <c r="AC1185" s="120" t="s">
        <v>1658</v>
      </c>
      <c r="AD1185" s="120">
        <v>2002</v>
      </c>
      <c r="AE1185" s="120" t="s">
        <v>1656</v>
      </c>
      <c r="AF1185" s="120" t="s">
        <v>110</v>
      </c>
      <c r="AG1185" s="120" t="s">
        <v>1655</v>
      </c>
      <c r="AH1185" s="120" t="s">
        <v>45</v>
      </c>
      <c r="AI1185" s="165" t="str">
        <f t="shared" si="27"/>
        <v>Skotak, M., 2002</v>
      </c>
      <c r="AJ1185" s="120"/>
      <c r="AK1185" s="120"/>
    </row>
    <row r="1186" spans="1:37" s="8" customFormat="1" ht="27.6" x14ac:dyDescent="0.3">
      <c r="A1186" s="120" t="s">
        <v>6</v>
      </c>
      <c r="B1186" s="120" t="s">
        <v>9</v>
      </c>
      <c r="C1186" s="120">
        <v>1.46</v>
      </c>
      <c r="D1186" s="120">
        <v>240</v>
      </c>
      <c r="E1186" s="120" t="s">
        <v>22</v>
      </c>
      <c r="F1186" s="120" t="s">
        <v>564</v>
      </c>
      <c r="G1186" s="120" t="s">
        <v>1330</v>
      </c>
      <c r="H1186" s="120" t="s">
        <v>9</v>
      </c>
      <c r="I1186" s="120" t="s">
        <v>9</v>
      </c>
      <c r="J1186" s="120" t="s">
        <v>28</v>
      </c>
      <c r="K1186" s="120" t="s">
        <v>79</v>
      </c>
      <c r="L1186" s="120" t="s">
        <v>9</v>
      </c>
      <c r="M1186" s="120" t="s">
        <v>199</v>
      </c>
      <c r="N1186" s="120" t="s">
        <v>9</v>
      </c>
      <c r="O1186" s="120">
        <v>1</v>
      </c>
      <c r="P1186" s="120">
        <v>673</v>
      </c>
      <c r="Q1186" s="120" t="s">
        <v>1422</v>
      </c>
      <c r="R1186" s="120">
        <v>1</v>
      </c>
      <c r="S1186" s="120">
        <v>573</v>
      </c>
      <c r="T1186" s="120" t="s">
        <v>95</v>
      </c>
      <c r="U1186" s="169">
        <v>29</v>
      </c>
      <c r="V1186" s="120" t="s">
        <v>9</v>
      </c>
      <c r="W1186" s="120" t="s">
        <v>9</v>
      </c>
      <c r="X1186" s="120" t="s">
        <v>9</v>
      </c>
      <c r="Y1186" s="120" t="s">
        <v>9</v>
      </c>
      <c r="Z1186" s="120" t="s">
        <v>9</v>
      </c>
      <c r="AA1186" s="120" t="s">
        <v>9</v>
      </c>
      <c r="AB1186" s="120" t="s">
        <v>9</v>
      </c>
      <c r="AC1186" s="120" t="s">
        <v>1658</v>
      </c>
      <c r="AD1186" s="120">
        <v>2002</v>
      </c>
      <c r="AE1186" s="120" t="s">
        <v>1656</v>
      </c>
      <c r="AF1186" s="120" t="s">
        <v>110</v>
      </c>
      <c r="AG1186" s="120" t="s">
        <v>1655</v>
      </c>
      <c r="AH1186" s="120" t="s">
        <v>45</v>
      </c>
      <c r="AI1186" s="165" t="str">
        <f t="shared" si="27"/>
        <v>Skotak, M., 2002</v>
      </c>
      <c r="AJ1186" s="120"/>
      <c r="AK1186" s="120"/>
    </row>
    <row r="1187" spans="1:37" s="8" customFormat="1" ht="27.6" x14ac:dyDescent="0.3">
      <c r="A1187" s="120" t="s">
        <v>6</v>
      </c>
      <c r="B1187" s="120" t="s">
        <v>9</v>
      </c>
      <c r="C1187" s="120">
        <v>2.77</v>
      </c>
      <c r="D1187" s="120">
        <v>240</v>
      </c>
      <c r="E1187" s="120" t="s">
        <v>22</v>
      </c>
      <c r="F1187" s="120" t="s">
        <v>564</v>
      </c>
      <c r="G1187" s="120" t="s">
        <v>1330</v>
      </c>
      <c r="H1187" s="120" t="s">
        <v>9</v>
      </c>
      <c r="I1187" s="120" t="s">
        <v>9</v>
      </c>
      <c r="J1187" s="120" t="s">
        <v>28</v>
      </c>
      <c r="K1187" s="120" t="s">
        <v>79</v>
      </c>
      <c r="L1187" s="120" t="s">
        <v>9</v>
      </c>
      <c r="M1187" s="120" t="s">
        <v>199</v>
      </c>
      <c r="N1187" s="120" t="s">
        <v>9</v>
      </c>
      <c r="O1187" s="120">
        <v>1</v>
      </c>
      <c r="P1187" s="120">
        <v>673</v>
      </c>
      <c r="Q1187" s="120" t="s">
        <v>1422</v>
      </c>
      <c r="R1187" s="120">
        <v>1</v>
      </c>
      <c r="S1187" s="120">
        <v>573</v>
      </c>
      <c r="T1187" s="120" t="s">
        <v>95</v>
      </c>
      <c r="U1187" s="169">
        <v>30</v>
      </c>
      <c r="V1187" s="120" t="s">
        <v>9</v>
      </c>
      <c r="W1187" s="120" t="s">
        <v>9</v>
      </c>
      <c r="X1187" s="120" t="s">
        <v>9</v>
      </c>
      <c r="Y1187" s="120" t="s">
        <v>9</v>
      </c>
      <c r="Z1187" s="120" t="s">
        <v>9</v>
      </c>
      <c r="AA1187" s="120" t="s">
        <v>9</v>
      </c>
      <c r="AB1187" s="120" t="s">
        <v>9</v>
      </c>
      <c r="AC1187" s="120" t="s">
        <v>1658</v>
      </c>
      <c r="AD1187" s="120">
        <v>2002</v>
      </c>
      <c r="AE1187" s="120" t="s">
        <v>1656</v>
      </c>
      <c r="AF1187" s="120" t="s">
        <v>110</v>
      </c>
      <c r="AG1187" s="120" t="s">
        <v>1655</v>
      </c>
      <c r="AH1187" s="120" t="s">
        <v>45</v>
      </c>
      <c r="AI1187" s="165" t="str">
        <f t="shared" si="27"/>
        <v>Skotak, M., 2002</v>
      </c>
      <c r="AJ1187" s="120"/>
      <c r="AK1187" s="120"/>
    </row>
    <row r="1188" spans="1:37" s="8" customFormat="1" ht="27.6" x14ac:dyDescent="0.3">
      <c r="A1188" s="120" t="s">
        <v>996</v>
      </c>
      <c r="B1188" s="120" t="s">
        <v>9</v>
      </c>
      <c r="C1188" s="120">
        <v>0.31</v>
      </c>
      <c r="D1188" s="120">
        <v>240</v>
      </c>
      <c r="E1188" s="120" t="s">
        <v>22</v>
      </c>
      <c r="F1188" s="120" t="s">
        <v>564</v>
      </c>
      <c r="G1188" s="120" t="s">
        <v>1330</v>
      </c>
      <c r="H1188" s="120" t="s">
        <v>9</v>
      </c>
      <c r="I1188" s="120" t="s">
        <v>9</v>
      </c>
      <c r="J1188" s="120" t="s">
        <v>33</v>
      </c>
      <c r="K1188" s="120" t="s">
        <v>56</v>
      </c>
      <c r="L1188" s="120" t="s">
        <v>9</v>
      </c>
      <c r="M1188" s="120" t="s">
        <v>199</v>
      </c>
      <c r="N1188" s="120" t="s">
        <v>9</v>
      </c>
      <c r="O1188" s="120">
        <v>1</v>
      </c>
      <c r="P1188" s="120">
        <v>673</v>
      </c>
      <c r="Q1188" s="120" t="s">
        <v>1422</v>
      </c>
      <c r="R1188" s="120">
        <v>1</v>
      </c>
      <c r="S1188" s="120">
        <v>573</v>
      </c>
      <c r="T1188" s="120" t="s">
        <v>95</v>
      </c>
      <c r="U1188" s="169">
        <v>35</v>
      </c>
      <c r="V1188" s="120" t="s">
        <v>9</v>
      </c>
      <c r="W1188" s="120" t="s">
        <v>9</v>
      </c>
      <c r="X1188" s="120" t="s">
        <v>9</v>
      </c>
      <c r="Y1188" s="120" t="s">
        <v>9</v>
      </c>
      <c r="Z1188" s="120" t="s">
        <v>9</v>
      </c>
      <c r="AA1188" s="120" t="s">
        <v>9</v>
      </c>
      <c r="AB1188" s="120" t="s">
        <v>9</v>
      </c>
      <c r="AC1188" s="120" t="s">
        <v>1658</v>
      </c>
      <c r="AD1188" s="120">
        <v>2002</v>
      </c>
      <c r="AE1188" s="120" t="s">
        <v>1656</v>
      </c>
      <c r="AF1188" s="120" t="s">
        <v>110</v>
      </c>
      <c r="AG1188" s="120" t="s">
        <v>1655</v>
      </c>
      <c r="AH1188" s="120" t="s">
        <v>45</v>
      </c>
      <c r="AI1188" s="165" t="str">
        <f t="shared" si="27"/>
        <v>Skotak, M., 2002</v>
      </c>
      <c r="AJ1188" s="120"/>
      <c r="AK1188" s="120"/>
    </row>
    <row r="1189" spans="1:37" s="8" customFormat="1" ht="27.6" x14ac:dyDescent="0.3">
      <c r="A1189" s="120" t="s">
        <v>6</v>
      </c>
      <c r="B1189" s="120" t="s">
        <v>9</v>
      </c>
      <c r="C1189" s="120">
        <v>0.3</v>
      </c>
      <c r="D1189" s="120">
        <v>240</v>
      </c>
      <c r="E1189" s="120" t="s">
        <v>22</v>
      </c>
      <c r="F1189" s="120" t="s">
        <v>564</v>
      </c>
      <c r="G1189" s="120" t="s">
        <v>1330</v>
      </c>
      <c r="H1189" s="120" t="s">
        <v>9</v>
      </c>
      <c r="I1189" s="120" t="s">
        <v>9</v>
      </c>
      <c r="J1189" s="120" t="s">
        <v>28</v>
      </c>
      <c r="K1189" s="120" t="s">
        <v>79</v>
      </c>
      <c r="L1189" s="120" t="s">
        <v>9</v>
      </c>
      <c r="M1189" s="120" t="s">
        <v>199</v>
      </c>
      <c r="N1189" s="120" t="s">
        <v>9</v>
      </c>
      <c r="O1189" s="120">
        <v>1</v>
      </c>
      <c r="P1189" s="120">
        <v>573</v>
      </c>
      <c r="Q1189" s="120" t="s">
        <v>1422</v>
      </c>
      <c r="R1189" s="120">
        <v>17</v>
      </c>
      <c r="S1189" s="120">
        <v>873</v>
      </c>
      <c r="T1189" s="120" t="s">
        <v>95</v>
      </c>
      <c r="U1189" s="169">
        <v>0.2</v>
      </c>
      <c r="V1189" s="120" t="s">
        <v>9</v>
      </c>
      <c r="W1189" s="120" t="s">
        <v>9</v>
      </c>
      <c r="X1189" s="120" t="s">
        <v>9</v>
      </c>
      <c r="Y1189" s="120" t="s">
        <v>9</v>
      </c>
      <c r="Z1189" s="120" t="s">
        <v>9</v>
      </c>
      <c r="AA1189" s="120" t="s">
        <v>9</v>
      </c>
      <c r="AB1189" s="120" t="s">
        <v>9</v>
      </c>
      <c r="AC1189" s="120" t="s">
        <v>1658</v>
      </c>
      <c r="AD1189" s="120">
        <v>2002</v>
      </c>
      <c r="AE1189" s="120" t="s">
        <v>1656</v>
      </c>
      <c r="AF1189" s="120" t="s">
        <v>110</v>
      </c>
      <c r="AG1189" s="120" t="s">
        <v>1655</v>
      </c>
      <c r="AH1189" s="120" t="s">
        <v>45</v>
      </c>
      <c r="AI1189" s="165" t="str">
        <f t="shared" si="27"/>
        <v>Skotak, M., 2002</v>
      </c>
      <c r="AJ1189" s="120" t="s">
        <v>1657</v>
      </c>
      <c r="AK1189" s="120"/>
    </row>
    <row r="1190" spans="1:37" s="8" customFormat="1" ht="27.6" x14ac:dyDescent="0.3">
      <c r="A1190" s="120" t="s">
        <v>6</v>
      </c>
      <c r="B1190" s="120" t="s">
        <v>9</v>
      </c>
      <c r="C1190" s="120">
        <v>0.6</v>
      </c>
      <c r="D1190" s="120">
        <v>240</v>
      </c>
      <c r="E1190" s="120" t="s">
        <v>22</v>
      </c>
      <c r="F1190" s="120" t="s">
        <v>564</v>
      </c>
      <c r="G1190" s="120" t="s">
        <v>1330</v>
      </c>
      <c r="H1190" s="120" t="s">
        <v>9</v>
      </c>
      <c r="I1190" s="120" t="s">
        <v>9</v>
      </c>
      <c r="J1190" s="120" t="s">
        <v>28</v>
      </c>
      <c r="K1190" s="120" t="s">
        <v>79</v>
      </c>
      <c r="L1190" s="120" t="s">
        <v>9</v>
      </c>
      <c r="M1190" s="120" t="s">
        <v>199</v>
      </c>
      <c r="N1190" s="120" t="s">
        <v>9</v>
      </c>
      <c r="O1190" s="120">
        <v>1</v>
      </c>
      <c r="P1190" s="120">
        <v>573</v>
      </c>
      <c r="Q1190" s="120" t="s">
        <v>1422</v>
      </c>
      <c r="R1190" s="120">
        <v>17</v>
      </c>
      <c r="S1190" s="120">
        <v>873</v>
      </c>
      <c r="T1190" s="120" t="s">
        <v>95</v>
      </c>
      <c r="U1190" s="169">
        <v>0.2</v>
      </c>
      <c r="V1190" s="120" t="s">
        <v>9</v>
      </c>
      <c r="W1190" s="120" t="s">
        <v>9</v>
      </c>
      <c r="X1190" s="120" t="s">
        <v>9</v>
      </c>
      <c r="Y1190" s="120" t="s">
        <v>9</v>
      </c>
      <c r="Z1190" s="120" t="s">
        <v>9</v>
      </c>
      <c r="AA1190" s="120" t="s">
        <v>9</v>
      </c>
      <c r="AB1190" s="120" t="s">
        <v>9</v>
      </c>
      <c r="AC1190" s="120" t="s">
        <v>1658</v>
      </c>
      <c r="AD1190" s="120">
        <v>2002</v>
      </c>
      <c r="AE1190" s="120" t="s">
        <v>1656</v>
      </c>
      <c r="AF1190" s="120" t="s">
        <v>110</v>
      </c>
      <c r="AG1190" s="120" t="s">
        <v>1655</v>
      </c>
      <c r="AH1190" s="120" t="s">
        <v>45</v>
      </c>
      <c r="AI1190" s="165" t="str">
        <f t="shared" si="27"/>
        <v>Skotak, M., 2002</v>
      </c>
      <c r="AJ1190" s="120" t="s">
        <v>1657</v>
      </c>
      <c r="AK1190" s="120"/>
    </row>
    <row r="1191" spans="1:37" s="8" customFormat="1" ht="27.6" x14ac:dyDescent="0.3">
      <c r="A1191" s="120" t="s">
        <v>6</v>
      </c>
      <c r="B1191" s="120" t="s">
        <v>9</v>
      </c>
      <c r="C1191" s="120">
        <v>1.46</v>
      </c>
      <c r="D1191" s="120">
        <v>240</v>
      </c>
      <c r="E1191" s="120" t="s">
        <v>22</v>
      </c>
      <c r="F1191" s="120" t="s">
        <v>564</v>
      </c>
      <c r="G1191" s="120" t="s">
        <v>1330</v>
      </c>
      <c r="H1191" s="120" t="s">
        <v>9</v>
      </c>
      <c r="I1191" s="120" t="s">
        <v>9</v>
      </c>
      <c r="J1191" s="120" t="s">
        <v>28</v>
      </c>
      <c r="K1191" s="120" t="s">
        <v>79</v>
      </c>
      <c r="L1191" s="120" t="s">
        <v>9</v>
      </c>
      <c r="M1191" s="120" t="s">
        <v>199</v>
      </c>
      <c r="N1191" s="120" t="s">
        <v>9</v>
      </c>
      <c r="O1191" s="120">
        <v>1</v>
      </c>
      <c r="P1191" s="120">
        <v>573</v>
      </c>
      <c r="Q1191" s="120" t="s">
        <v>1422</v>
      </c>
      <c r="R1191" s="120">
        <v>17</v>
      </c>
      <c r="S1191" s="120">
        <v>873</v>
      </c>
      <c r="T1191" s="120" t="s">
        <v>95</v>
      </c>
      <c r="U1191" s="169">
        <v>1.7</v>
      </c>
      <c r="V1191" s="120" t="s">
        <v>9</v>
      </c>
      <c r="W1191" s="120" t="s">
        <v>9</v>
      </c>
      <c r="X1191" s="120" t="s">
        <v>9</v>
      </c>
      <c r="Y1191" s="120" t="s">
        <v>9</v>
      </c>
      <c r="Z1191" s="120" t="s">
        <v>9</v>
      </c>
      <c r="AA1191" s="120" t="s">
        <v>9</v>
      </c>
      <c r="AB1191" s="120" t="s">
        <v>9</v>
      </c>
      <c r="AC1191" s="120" t="s">
        <v>1658</v>
      </c>
      <c r="AD1191" s="120">
        <v>2002</v>
      </c>
      <c r="AE1191" s="120" t="s">
        <v>1656</v>
      </c>
      <c r="AF1191" s="120" t="s">
        <v>110</v>
      </c>
      <c r="AG1191" s="120" t="s">
        <v>1655</v>
      </c>
      <c r="AH1191" s="120" t="s">
        <v>45</v>
      </c>
      <c r="AI1191" s="165" t="str">
        <f t="shared" si="27"/>
        <v>Skotak, M., 2002</v>
      </c>
      <c r="AJ1191" s="120" t="s">
        <v>1657</v>
      </c>
      <c r="AK1191" s="120"/>
    </row>
    <row r="1192" spans="1:37" s="8" customFormat="1" ht="27.6" x14ac:dyDescent="0.3">
      <c r="A1192" s="120" t="s">
        <v>6</v>
      </c>
      <c r="B1192" s="120" t="s">
        <v>9</v>
      </c>
      <c r="C1192" s="120">
        <v>2.77</v>
      </c>
      <c r="D1192" s="120">
        <v>240</v>
      </c>
      <c r="E1192" s="120" t="s">
        <v>22</v>
      </c>
      <c r="F1192" s="120" t="s">
        <v>564</v>
      </c>
      <c r="G1192" s="120" t="s">
        <v>1330</v>
      </c>
      <c r="H1192" s="120" t="s">
        <v>9</v>
      </c>
      <c r="I1192" s="120" t="s">
        <v>9</v>
      </c>
      <c r="J1192" s="120" t="s">
        <v>28</v>
      </c>
      <c r="K1192" s="120" t="s">
        <v>79</v>
      </c>
      <c r="L1192" s="120" t="s">
        <v>9</v>
      </c>
      <c r="M1192" s="120" t="s">
        <v>199</v>
      </c>
      <c r="N1192" s="120" t="s">
        <v>9</v>
      </c>
      <c r="O1192" s="120">
        <v>1</v>
      </c>
      <c r="P1192" s="120">
        <v>573</v>
      </c>
      <c r="Q1192" s="120" t="s">
        <v>1422</v>
      </c>
      <c r="R1192" s="120">
        <v>17</v>
      </c>
      <c r="S1192" s="120">
        <v>873</v>
      </c>
      <c r="T1192" s="120" t="s">
        <v>95</v>
      </c>
      <c r="U1192" s="169">
        <v>9.5</v>
      </c>
      <c r="V1192" s="120" t="s">
        <v>9</v>
      </c>
      <c r="W1192" s="120" t="s">
        <v>9</v>
      </c>
      <c r="X1192" s="120" t="s">
        <v>9</v>
      </c>
      <c r="Y1192" s="120" t="s">
        <v>9</v>
      </c>
      <c r="Z1192" s="120" t="s">
        <v>9</v>
      </c>
      <c r="AA1192" s="120" t="s">
        <v>9</v>
      </c>
      <c r="AB1192" s="120" t="s">
        <v>9</v>
      </c>
      <c r="AC1192" s="120" t="s">
        <v>1658</v>
      </c>
      <c r="AD1192" s="120">
        <v>2002</v>
      </c>
      <c r="AE1192" s="120" t="s">
        <v>1656</v>
      </c>
      <c r="AF1192" s="120" t="s">
        <v>110</v>
      </c>
      <c r="AG1192" s="120" t="s">
        <v>1655</v>
      </c>
      <c r="AH1192" s="120" t="s">
        <v>45</v>
      </c>
      <c r="AI1192" s="165" t="str">
        <f t="shared" si="27"/>
        <v>Skotak, M., 2002</v>
      </c>
      <c r="AJ1192" s="120" t="s">
        <v>1657</v>
      </c>
      <c r="AK1192" s="120"/>
    </row>
    <row r="1193" spans="1:37" s="8" customFormat="1" ht="27.6" x14ac:dyDescent="0.3">
      <c r="A1193" s="120" t="s">
        <v>996</v>
      </c>
      <c r="B1193" s="120" t="s">
        <v>9</v>
      </c>
      <c r="C1193" s="120">
        <v>0.31</v>
      </c>
      <c r="D1193" s="120">
        <v>240</v>
      </c>
      <c r="E1193" s="120" t="s">
        <v>22</v>
      </c>
      <c r="F1193" s="120" t="s">
        <v>564</v>
      </c>
      <c r="G1193" s="120" t="s">
        <v>1330</v>
      </c>
      <c r="H1193" s="120" t="s">
        <v>9</v>
      </c>
      <c r="I1193" s="120" t="s">
        <v>9</v>
      </c>
      <c r="J1193" s="120" t="s">
        <v>33</v>
      </c>
      <c r="K1193" s="120" t="s">
        <v>56</v>
      </c>
      <c r="L1193" s="120" t="s">
        <v>9</v>
      </c>
      <c r="M1193" s="120" t="s">
        <v>199</v>
      </c>
      <c r="N1193" s="120" t="s">
        <v>9</v>
      </c>
      <c r="O1193" s="120">
        <v>1</v>
      </c>
      <c r="P1193" s="120">
        <v>573</v>
      </c>
      <c r="Q1193" s="120" t="s">
        <v>1422</v>
      </c>
      <c r="R1193" s="120">
        <v>17</v>
      </c>
      <c r="S1193" s="120">
        <v>873</v>
      </c>
      <c r="T1193" s="120" t="s">
        <v>95</v>
      </c>
      <c r="U1193" s="169">
        <v>19</v>
      </c>
      <c r="V1193" s="120" t="s">
        <v>9</v>
      </c>
      <c r="W1193" s="120" t="s">
        <v>9</v>
      </c>
      <c r="X1193" s="120" t="s">
        <v>9</v>
      </c>
      <c r="Y1193" s="120" t="s">
        <v>9</v>
      </c>
      <c r="Z1193" s="120" t="s">
        <v>9</v>
      </c>
      <c r="AA1193" s="120" t="s">
        <v>9</v>
      </c>
      <c r="AB1193" s="120" t="s">
        <v>9</v>
      </c>
      <c r="AC1193" s="120" t="s">
        <v>1658</v>
      </c>
      <c r="AD1193" s="120">
        <v>2002</v>
      </c>
      <c r="AE1193" s="120" t="s">
        <v>1656</v>
      </c>
      <c r="AF1193" s="120" t="s">
        <v>110</v>
      </c>
      <c r="AG1193" s="120" t="s">
        <v>1655</v>
      </c>
      <c r="AH1193" s="120" t="s">
        <v>45</v>
      </c>
      <c r="AI1193" s="165" t="str">
        <f t="shared" si="27"/>
        <v>Skotak, M., 2002</v>
      </c>
      <c r="AJ1193" s="120" t="s">
        <v>1657</v>
      </c>
      <c r="AK1193" s="120"/>
    </row>
    <row r="1194" spans="1:37" s="8" customFormat="1" ht="41.4" x14ac:dyDescent="0.3">
      <c r="A1194" s="120" t="s">
        <v>14</v>
      </c>
      <c r="B1194" s="120">
        <v>5</v>
      </c>
      <c r="C1194" s="120">
        <v>4.34</v>
      </c>
      <c r="D1194" s="120">
        <v>852</v>
      </c>
      <c r="E1194" s="120" t="s">
        <v>63</v>
      </c>
      <c r="F1194" s="120" t="s">
        <v>1661</v>
      </c>
      <c r="G1194" s="120" t="s">
        <v>1905</v>
      </c>
      <c r="H1194" s="120" t="s">
        <v>9</v>
      </c>
      <c r="I1194" s="120" t="s">
        <v>9</v>
      </c>
      <c r="J1194" s="120" t="s">
        <v>10</v>
      </c>
      <c r="K1194" s="120" t="s">
        <v>9</v>
      </c>
      <c r="L1194" s="120" t="s">
        <v>9</v>
      </c>
      <c r="M1194" s="120" t="s">
        <v>199</v>
      </c>
      <c r="N1194" s="120" t="s">
        <v>9</v>
      </c>
      <c r="O1194" s="120" t="s">
        <v>8</v>
      </c>
      <c r="P1194" s="120" t="s">
        <v>8</v>
      </c>
      <c r="Q1194" s="120" t="s">
        <v>8</v>
      </c>
      <c r="R1194" s="120" t="s">
        <v>8</v>
      </c>
      <c r="S1194" s="120" t="s">
        <v>8</v>
      </c>
      <c r="T1194" s="120" t="s">
        <v>29</v>
      </c>
      <c r="U1194" s="169" t="s">
        <v>9</v>
      </c>
      <c r="V1194" s="120" t="s">
        <v>9</v>
      </c>
      <c r="W1194" s="120" t="s">
        <v>9</v>
      </c>
      <c r="X1194" s="120" t="s">
        <v>9</v>
      </c>
      <c r="Y1194" s="120" t="s">
        <v>9</v>
      </c>
      <c r="Z1194" s="120" t="s">
        <v>9</v>
      </c>
      <c r="AA1194" s="120">
        <v>31</v>
      </c>
      <c r="AB1194" s="120" t="s">
        <v>9</v>
      </c>
      <c r="AC1194" s="120" t="s">
        <v>2835</v>
      </c>
      <c r="AD1194" s="120">
        <v>2021</v>
      </c>
      <c r="AE1194" s="120" t="s">
        <v>1660</v>
      </c>
      <c r="AF1194" s="120" t="s">
        <v>11</v>
      </c>
      <c r="AG1194" s="120" t="s">
        <v>1659</v>
      </c>
      <c r="AH1194" s="120" t="s">
        <v>288</v>
      </c>
      <c r="AI1194" s="165" t="str">
        <f t="shared" si="27"/>
        <v>Di, L., 2021</v>
      </c>
      <c r="AJ1194" s="120"/>
      <c r="AK1194" s="120"/>
    </row>
    <row r="1195" spans="1:37" s="8" customFormat="1" ht="27.6" x14ac:dyDescent="0.3">
      <c r="A1195" s="120" t="s">
        <v>14</v>
      </c>
      <c r="B1195" s="120">
        <v>5</v>
      </c>
      <c r="C1195" s="120" t="s">
        <v>9</v>
      </c>
      <c r="D1195" s="120">
        <v>852</v>
      </c>
      <c r="E1195" s="120" t="s">
        <v>63</v>
      </c>
      <c r="F1195" s="120" t="s">
        <v>1661</v>
      </c>
      <c r="G1195" s="120" t="s">
        <v>1905</v>
      </c>
      <c r="H1195" s="120" t="s">
        <v>9</v>
      </c>
      <c r="I1195" s="120" t="s">
        <v>9</v>
      </c>
      <c r="J1195" s="120" t="s">
        <v>10</v>
      </c>
      <c r="K1195" s="120" t="s">
        <v>9</v>
      </c>
      <c r="L1195" s="120" t="s">
        <v>9</v>
      </c>
      <c r="M1195" s="120" t="s">
        <v>199</v>
      </c>
      <c r="N1195" s="120" t="s">
        <v>9</v>
      </c>
      <c r="O1195" s="120" t="s">
        <v>9</v>
      </c>
      <c r="P1195" s="120" t="s">
        <v>9</v>
      </c>
      <c r="Q1195" s="120" t="s">
        <v>1422</v>
      </c>
      <c r="R1195" s="120">
        <v>2</v>
      </c>
      <c r="S1195" s="120">
        <v>573</v>
      </c>
      <c r="T1195" s="120" t="s">
        <v>29</v>
      </c>
      <c r="U1195" s="169" t="s">
        <v>9</v>
      </c>
      <c r="V1195" s="120" t="s">
        <v>9</v>
      </c>
      <c r="W1195" s="120" t="s">
        <v>9</v>
      </c>
      <c r="X1195" s="120" t="s">
        <v>9</v>
      </c>
      <c r="Y1195" s="120" t="s">
        <v>9</v>
      </c>
      <c r="Z1195" s="120" t="s">
        <v>9</v>
      </c>
      <c r="AA1195" s="120">
        <v>27</v>
      </c>
      <c r="AB1195" s="120">
        <v>11</v>
      </c>
      <c r="AC1195" s="120" t="s">
        <v>2835</v>
      </c>
      <c r="AD1195" s="120">
        <v>2019</v>
      </c>
      <c r="AE1195" s="120" t="s">
        <v>1660</v>
      </c>
      <c r="AF1195" s="120" t="s">
        <v>1662</v>
      </c>
      <c r="AG1195" s="120" t="s">
        <v>1663</v>
      </c>
      <c r="AH1195" s="120" t="s">
        <v>21</v>
      </c>
      <c r="AI1195" s="165" t="str">
        <f t="shared" si="27"/>
        <v>Di, L., 2019</v>
      </c>
      <c r="AJ1195" s="120" t="s">
        <v>1664</v>
      </c>
      <c r="AK1195" s="120"/>
    </row>
    <row r="1196" spans="1:37" s="8" customFormat="1" ht="27.6" x14ac:dyDescent="0.3">
      <c r="A1196" s="120" t="s">
        <v>14</v>
      </c>
      <c r="B1196" s="120" t="s">
        <v>9</v>
      </c>
      <c r="C1196" s="120">
        <v>11</v>
      </c>
      <c r="D1196" s="120">
        <v>1.4</v>
      </c>
      <c r="E1196" s="120" t="s">
        <v>37</v>
      </c>
      <c r="F1196" s="120" t="s">
        <v>1669</v>
      </c>
      <c r="G1196" s="120" t="s">
        <v>9</v>
      </c>
      <c r="H1196" s="120" t="s">
        <v>9</v>
      </c>
      <c r="I1196" s="120" t="s">
        <v>9</v>
      </c>
      <c r="J1196" s="120" t="s">
        <v>74</v>
      </c>
      <c r="K1196" s="120" t="s">
        <v>56</v>
      </c>
      <c r="L1196" s="120" t="s">
        <v>9</v>
      </c>
      <c r="M1196" s="120" t="s">
        <v>199</v>
      </c>
      <c r="N1196" s="168">
        <v>5.5</v>
      </c>
      <c r="O1196" s="120" t="s">
        <v>9</v>
      </c>
      <c r="P1196" s="120" t="s">
        <v>9</v>
      </c>
      <c r="Q1196" s="120" t="s">
        <v>1422</v>
      </c>
      <c r="R1196" s="120">
        <v>2</v>
      </c>
      <c r="S1196" s="120">
        <v>673</v>
      </c>
      <c r="T1196" s="120" t="s">
        <v>17</v>
      </c>
      <c r="U1196" s="169">
        <v>2.2999999999999998</v>
      </c>
      <c r="V1196" s="120" t="s">
        <v>9</v>
      </c>
      <c r="W1196" s="120">
        <v>490</v>
      </c>
      <c r="X1196" s="120" t="s">
        <v>9</v>
      </c>
      <c r="Y1196" s="120" t="s">
        <v>9</v>
      </c>
      <c r="Z1196" s="120" t="s">
        <v>9</v>
      </c>
      <c r="AA1196" s="120" t="s">
        <v>9</v>
      </c>
      <c r="AB1196" s="120" t="s">
        <v>9</v>
      </c>
      <c r="AC1196" s="120" t="s">
        <v>1672</v>
      </c>
      <c r="AD1196" s="120">
        <v>2021</v>
      </c>
      <c r="AE1196" s="120" t="s">
        <v>1668</v>
      </c>
      <c r="AF1196" s="120" t="s">
        <v>1667</v>
      </c>
      <c r="AG1196" s="120" t="s">
        <v>1665</v>
      </c>
      <c r="AH1196" s="120" t="s">
        <v>1666</v>
      </c>
      <c r="AI1196" s="165" t="str">
        <f t="shared" si="27"/>
        <v>Raad, Z., 2021</v>
      </c>
      <c r="AJ1196" s="120"/>
      <c r="AK1196" s="120" t="s">
        <v>1167</v>
      </c>
    </row>
    <row r="1197" spans="1:37" s="8" customFormat="1" ht="27.6" x14ac:dyDescent="0.3">
      <c r="A1197" s="120" t="s">
        <v>14</v>
      </c>
      <c r="B1197" s="120" t="s">
        <v>9</v>
      </c>
      <c r="C1197" s="120">
        <v>2</v>
      </c>
      <c r="D1197" s="120">
        <v>1.3</v>
      </c>
      <c r="E1197" s="120" t="s">
        <v>37</v>
      </c>
      <c r="F1197" s="120" t="s">
        <v>1670</v>
      </c>
      <c r="G1197" s="120" t="s">
        <v>9</v>
      </c>
      <c r="H1197" s="120" t="s">
        <v>9</v>
      </c>
      <c r="I1197" s="120" t="s">
        <v>9</v>
      </c>
      <c r="J1197" s="120" t="s">
        <v>74</v>
      </c>
      <c r="K1197" s="120" t="s">
        <v>56</v>
      </c>
      <c r="L1197" s="120" t="s">
        <v>9</v>
      </c>
      <c r="M1197" s="120" t="s">
        <v>199</v>
      </c>
      <c r="N1197" s="168">
        <v>5.9</v>
      </c>
      <c r="O1197" s="120" t="s">
        <v>9</v>
      </c>
      <c r="P1197" s="120" t="s">
        <v>9</v>
      </c>
      <c r="Q1197" s="120" t="s">
        <v>1422</v>
      </c>
      <c r="R1197" s="120">
        <v>2</v>
      </c>
      <c r="S1197" s="120">
        <v>673</v>
      </c>
      <c r="T1197" s="120" t="s">
        <v>17</v>
      </c>
      <c r="U1197" s="169">
        <v>1.1000000000000001</v>
      </c>
      <c r="V1197" s="120" t="s">
        <v>9</v>
      </c>
      <c r="W1197" s="120">
        <v>1000</v>
      </c>
      <c r="X1197" s="120" t="s">
        <v>9</v>
      </c>
      <c r="Y1197" s="120" t="s">
        <v>9</v>
      </c>
      <c r="Z1197" s="120" t="s">
        <v>9</v>
      </c>
      <c r="AA1197" s="120" t="s">
        <v>9</v>
      </c>
      <c r="AB1197" s="120" t="s">
        <v>9</v>
      </c>
      <c r="AC1197" s="120" t="s">
        <v>1672</v>
      </c>
      <c r="AD1197" s="120">
        <v>2021</v>
      </c>
      <c r="AE1197" s="120" t="s">
        <v>1668</v>
      </c>
      <c r="AF1197" s="120" t="s">
        <v>1667</v>
      </c>
      <c r="AG1197" s="120" t="s">
        <v>1665</v>
      </c>
      <c r="AH1197" s="120" t="s">
        <v>1666</v>
      </c>
      <c r="AI1197" s="165" t="str">
        <f t="shared" si="27"/>
        <v>Raad, Z., 2021</v>
      </c>
      <c r="AJ1197" s="120"/>
      <c r="AK1197" s="120" t="s">
        <v>1715</v>
      </c>
    </row>
    <row r="1198" spans="1:37" s="8" customFormat="1" ht="27.6" x14ac:dyDescent="0.3">
      <c r="A1198" s="120" t="s">
        <v>14</v>
      </c>
      <c r="B1198" s="120" t="s">
        <v>9</v>
      </c>
      <c r="C1198" s="120">
        <v>50</v>
      </c>
      <c r="D1198" s="120">
        <v>1.4</v>
      </c>
      <c r="E1198" s="120" t="s">
        <v>37</v>
      </c>
      <c r="F1198" s="120" t="s">
        <v>1671</v>
      </c>
      <c r="G1198" s="120" t="s">
        <v>9</v>
      </c>
      <c r="H1198" s="120" t="s">
        <v>9</v>
      </c>
      <c r="I1198" s="120" t="s">
        <v>9</v>
      </c>
      <c r="J1198" s="120" t="s">
        <v>74</v>
      </c>
      <c r="K1198" s="120" t="s">
        <v>56</v>
      </c>
      <c r="L1198" s="120" t="s">
        <v>9</v>
      </c>
      <c r="M1198" s="120" t="s">
        <v>199</v>
      </c>
      <c r="N1198" s="168">
        <v>6</v>
      </c>
      <c r="O1198" s="120" t="s">
        <v>9</v>
      </c>
      <c r="P1198" s="120" t="s">
        <v>9</v>
      </c>
      <c r="Q1198" s="120" t="s">
        <v>1422</v>
      </c>
      <c r="R1198" s="120">
        <v>2</v>
      </c>
      <c r="S1198" s="120">
        <v>673</v>
      </c>
      <c r="T1198" s="120" t="s">
        <v>17</v>
      </c>
      <c r="U1198" s="169">
        <v>8.9</v>
      </c>
      <c r="V1198" s="120" t="s">
        <v>9</v>
      </c>
      <c r="W1198" s="120">
        <v>130</v>
      </c>
      <c r="X1198" s="120" t="s">
        <v>9</v>
      </c>
      <c r="Y1198" s="120" t="s">
        <v>9</v>
      </c>
      <c r="Z1198" s="120" t="s">
        <v>9</v>
      </c>
      <c r="AA1198" s="120" t="s">
        <v>9</v>
      </c>
      <c r="AB1198" s="120" t="s">
        <v>9</v>
      </c>
      <c r="AC1198" s="120" t="s">
        <v>1672</v>
      </c>
      <c r="AD1198" s="120">
        <v>2021</v>
      </c>
      <c r="AE1198" s="120" t="s">
        <v>1668</v>
      </c>
      <c r="AF1198" s="120" t="s">
        <v>1667</v>
      </c>
      <c r="AG1198" s="120" t="s">
        <v>1665</v>
      </c>
      <c r="AH1198" s="120" t="s">
        <v>1666</v>
      </c>
      <c r="AI1198" s="165" t="str">
        <f t="shared" si="27"/>
        <v>Raad, Z., 2021</v>
      </c>
      <c r="AJ1198" s="120"/>
      <c r="AK1198" s="120" t="s">
        <v>1716</v>
      </c>
    </row>
    <row r="1199" spans="1:37" s="8" customFormat="1" ht="27.6" x14ac:dyDescent="0.3">
      <c r="A1199" s="120" t="s">
        <v>6</v>
      </c>
      <c r="B1199" s="120">
        <v>3</v>
      </c>
      <c r="C1199" s="120" t="s">
        <v>9</v>
      </c>
      <c r="D1199" s="120" t="s">
        <v>9</v>
      </c>
      <c r="E1199" s="120" t="s">
        <v>22</v>
      </c>
      <c r="F1199" s="120" t="s">
        <v>755</v>
      </c>
      <c r="G1199" s="120" t="s">
        <v>9</v>
      </c>
      <c r="H1199" s="120" t="s">
        <v>9</v>
      </c>
      <c r="I1199" s="120" t="s">
        <v>9</v>
      </c>
      <c r="J1199" s="120" t="s">
        <v>24</v>
      </c>
      <c r="K1199" s="120" t="s">
        <v>56</v>
      </c>
      <c r="L1199" s="120" t="s">
        <v>9</v>
      </c>
      <c r="M1199" s="120" t="s">
        <v>199</v>
      </c>
      <c r="N1199" s="168">
        <v>8.5</v>
      </c>
      <c r="O1199" s="120">
        <v>5</v>
      </c>
      <c r="P1199" s="120">
        <v>423</v>
      </c>
      <c r="Q1199" s="120" t="s">
        <v>1422</v>
      </c>
      <c r="R1199" s="120" t="s">
        <v>9</v>
      </c>
      <c r="S1199" s="120">
        <v>723</v>
      </c>
      <c r="T1199" s="120" t="s">
        <v>17</v>
      </c>
      <c r="U1199" s="169">
        <v>11.9</v>
      </c>
      <c r="V1199" s="120" t="s">
        <v>9</v>
      </c>
      <c r="W1199" s="120">
        <v>94</v>
      </c>
      <c r="X1199" s="120" t="s">
        <v>9</v>
      </c>
      <c r="Y1199" s="120" t="s">
        <v>9</v>
      </c>
      <c r="Z1199" s="120" t="s">
        <v>9</v>
      </c>
      <c r="AA1199" s="120" t="s">
        <v>9</v>
      </c>
      <c r="AB1199" s="120" t="s">
        <v>9</v>
      </c>
      <c r="AC1199" s="46" t="s">
        <v>1365</v>
      </c>
      <c r="AD1199" s="120">
        <v>2021</v>
      </c>
      <c r="AE1199" s="120" t="s">
        <v>1677</v>
      </c>
      <c r="AF1199" s="120" t="s">
        <v>1676</v>
      </c>
      <c r="AG1199" s="120" t="s">
        <v>1675</v>
      </c>
      <c r="AH1199" s="120" t="s">
        <v>21</v>
      </c>
      <c r="AI1199" s="165" t="str">
        <f t="shared" si="27"/>
        <v>Fertal, D.R., 2021</v>
      </c>
      <c r="AJ1199" s="120"/>
      <c r="AK1199" s="120" t="s">
        <v>827</v>
      </c>
    </row>
    <row r="1200" spans="1:37" s="8" customFormat="1" ht="27.6" x14ac:dyDescent="0.3">
      <c r="A1200" s="120" t="s">
        <v>6</v>
      </c>
      <c r="B1200" s="120">
        <v>3</v>
      </c>
      <c r="C1200" s="120" t="s">
        <v>9</v>
      </c>
      <c r="D1200" s="120" t="s">
        <v>9</v>
      </c>
      <c r="E1200" s="120" t="s">
        <v>22</v>
      </c>
      <c r="F1200" s="120" t="s">
        <v>755</v>
      </c>
      <c r="G1200" s="120" t="s">
        <v>9</v>
      </c>
      <c r="H1200" s="120" t="s">
        <v>9</v>
      </c>
      <c r="I1200" s="120" t="s">
        <v>9</v>
      </c>
      <c r="J1200" s="120" t="s">
        <v>24</v>
      </c>
      <c r="K1200" s="120" t="s">
        <v>56</v>
      </c>
      <c r="L1200" s="120" t="s">
        <v>9</v>
      </c>
      <c r="M1200" s="120" t="s">
        <v>199</v>
      </c>
      <c r="N1200" s="168">
        <v>8.5</v>
      </c>
      <c r="O1200" s="120">
        <v>5</v>
      </c>
      <c r="P1200" s="120">
        <v>523</v>
      </c>
      <c r="Q1200" s="120" t="s">
        <v>1422</v>
      </c>
      <c r="R1200" s="120" t="s">
        <v>9</v>
      </c>
      <c r="S1200" s="120">
        <v>723</v>
      </c>
      <c r="T1200" s="120" t="s">
        <v>17</v>
      </c>
      <c r="U1200" s="169">
        <v>32.9</v>
      </c>
      <c r="V1200" s="120" t="s">
        <v>9</v>
      </c>
      <c r="W1200" s="120">
        <v>28</v>
      </c>
      <c r="X1200" s="120" t="s">
        <v>9</v>
      </c>
      <c r="Y1200" s="120" t="s">
        <v>9</v>
      </c>
      <c r="Z1200" s="120" t="s">
        <v>9</v>
      </c>
      <c r="AA1200" s="120" t="s">
        <v>9</v>
      </c>
      <c r="AB1200" s="120" t="s">
        <v>9</v>
      </c>
      <c r="AC1200" s="46" t="s">
        <v>1365</v>
      </c>
      <c r="AD1200" s="120">
        <v>2021</v>
      </c>
      <c r="AE1200" s="120" t="s">
        <v>1677</v>
      </c>
      <c r="AF1200" s="120" t="s">
        <v>1676</v>
      </c>
      <c r="AG1200" s="120" t="s">
        <v>1675</v>
      </c>
      <c r="AH1200" s="120" t="s">
        <v>21</v>
      </c>
      <c r="AI1200" s="165" t="str">
        <f t="shared" si="27"/>
        <v>Fertal, D.R., 2021</v>
      </c>
      <c r="AJ1200" s="120"/>
      <c r="AK1200" s="120" t="s">
        <v>827</v>
      </c>
    </row>
    <row r="1201" spans="1:37" s="8" customFormat="1" ht="27.6" x14ac:dyDescent="0.3">
      <c r="A1201" s="120" t="s">
        <v>6</v>
      </c>
      <c r="B1201" s="120">
        <v>3</v>
      </c>
      <c r="C1201" s="120" t="s">
        <v>9</v>
      </c>
      <c r="D1201" s="120" t="s">
        <v>9</v>
      </c>
      <c r="E1201" s="120" t="s">
        <v>22</v>
      </c>
      <c r="F1201" s="120" t="s">
        <v>755</v>
      </c>
      <c r="G1201" s="120" t="s">
        <v>9</v>
      </c>
      <c r="H1201" s="120" t="s">
        <v>9</v>
      </c>
      <c r="I1201" s="120" t="s">
        <v>9</v>
      </c>
      <c r="J1201" s="120" t="s">
        <v>24</v>
      </c>
      <c r="K1201" s="120" t="s">
        <v>56</v>
      </c>
      <c r="L1201" s="120" t="s">
        <v>9</v>
      </c>
      <c r="M1201" s="120" t="s">
        <v>199</v>
      </c>
      <c r="N1201" s="168">
        <v>8.5</v>
      </c>
      <c r="O1201" s="120">
        <v>5</v>
      </c>
      <c r="P1201" s="120">
        <v>773</v>
      </c>
      <c r="Q1201" s="120" t="s">
        <v>1422</v>
      </c>
      <c r="R1201" s="120" t="s">
        <v>9</v>
      </c>
      <c r="S1201" s="120">
        <v>723</v>
      </c>
      <c r="T1201" s="120" t="s">
        <v>17</v>
      </c>
      <c r="U1201" s="169">
        <v>5.6</v>
      </c>
      <c r="V1201" s="120" t="s">
        <v>9</v>
      </c>
      <c r="W1201" s="120">
        <v>168</v>
      </c>
      <c r="X1201" s="120" t="s">
        <v>9</v>
      </c>
      <c r="Y1201" s="120" t="s">
        <v>9</v>
      </c>
      <c r="Z1201" s="120" t="s">
        <v>9</v>
      </c>
      <c r="AA1201" s="120" t="s">
        <v>9</v>
      </c>
      <c r="AB1201" s="120" t="s">
        <v>9</v>
      </c>
      <c r="AC1201" s="46" t="s">
        <v>1365</v>
      </c>
      <c r="AD1201" s="120">
        <v>2021</v>
      </c>
      <c r="AE1201" s="120" t="s">
        <v>1677</v>
      </c>
      <c r="AF1201" s="120" t="s">
        <v>1676</v>
      </c>
      <c r="AG1201" s="120" t="s">
        <v>1675</v>
      </c>
      <c r="AH1201" s="120" t="s">
        <v>21</v>
      </c>
      <c r="AI1201" s="165" t="str">
        <f t="shared" si="27"/>
        <v>Fertal, D.R., 2021</v>
      </c>
      <c r="AJ1201" s="120"/>
      <c r="AK1201" s="120" t="s">
        <v>827</v>
      </c>
    </row>
    <row r="1202" spans="1:37" s="8" customFormat="1" ht="27.6" x14ac:dyDescent="0.3">
      <c r="A1202" s="120" t="s">
        <v>6</v>
      </c>
      <c r="B1202" s="120">
        <v>0.5</v>
      </c>
      <c r="C1202" s="120" t="s">
        <v>9</v>
      </c>
      <c r="D1202" s="120" t="s">
        <v>9</v>
      </c>
      <c r="E1202" s="120" t="s">
        <v>1680</v>
      </c>
      <c r="F1202" s="120" t="s">
        <v>1682</v>
      </c>
      <c r="G1202" s="120" t="s">
        <v>1686</v>
      </c>
      <c r="H1202" s="120">
        <v>773</v>
      </c>
      <c r="I1202" s="120" t="s">
        <v>9</v>
      </c>
      <c r="J1202" s="120" t="s">
        <v>9</v>
      </c>
      <c r="K1202" s="120" t="s">
        <v>9</v>
      </c>
      <c r="L1202" s="120" t="s">
        <v>9</v>
      </c>
      <c r="M1202" s="120" t="s">
        <v>199</v>
      </c>
      <c r="N1202" s="120" t="s">
        <v>9</v>
      </c>
      <c r="O1202" s="120" t="s">
        <v>9</v>
      </c>
      <c r="P1202" s="120" t="s">
        <v>9</v>
      </c>
      <c r="Q1202" s="120" t="s">
        <v>1422</v>
      </c>
      <c r="R1202" s="120">
        <v>2</v>
      </c>
      <c r="S1202" s="120">
        <v>723</v>
      </c>
      <c r="T1202" s="120" t="s">
        <v>29</v>
      </c>
      <c r="U1202" s="169" t="s">
        <v>9</v>
      </c>
      <c r="V1202" s="120" t="s">
        <v>9</v>
      </c>
      <c r="W1202" s="169" t="s">
        <v>9</v>
      </c>
      <c r="X1202" s="120" t="s">
        <v>9</v>
      </c>
      <c r="Y1202" s="169" t="s">
        <v>9</v>
      </c>
      <c r="Z1202" s="120" t="s">
        <v>9</v>
      </c>
      <c r="AA1202" s="120">
        <v>147.19999999999999</v>
      </c>
      <c r="AB1202" s="120">
        <v>27.6</v>
      </c>
      <c r="AC1202" s="120" t="s">
        <v>1405</v>
      </c>
      <c r="AD1202" s="120">
        <v>2021</v>
      </c>
      <c r="AE1202" s="120" t="s">
        <v>1679</v>
      </c>
      <c r="AF1202" s="120" t="s">
        <v>112</v>
      </c>
      <c r="AG1202" s="120" t="s">
        <v>1678</v>
      </c>
      <c r="AH1202" s="120" t="s">
        <v>21</v>
      </c>
      <c r="AI1202" s="165" t="str">
        <f t="shared" si="27"/>
        <v>Patel, V.K., 2021</v>
      </c>
      <c r="AJ1202" s="120"/>
      <c r="AK1202" s="120"/>
    </row>
    <row r="1203" spans="1:37" s="8" customFormat="1" ht="27.6" x14ac:dyDescent="0.3">
      <c r="A1203" s="120" t="s">
        <v>6</v>
      </c>
      <c r="B1203" s="120">
        <v>0.5</v>
      </c>
      <c r="C1203" s="120" t="s">
        <v>9</v>
      </c>
      <c r="D1203" s="120" t="s">
        <v>9</v>
      </c>
      <c r="E1203" s="120" t="s">
        <v>582</v>
      </c>
      <c r="F1203" s="120" t="s">
        <v>1683</v>
      </c>
      <c r="G1203" s="120" t="s">
        <v>1686</v>
      </c>
      <c r="H1203" s="120">
        <v>773</v>
      </c>
      <c r="I1203" s="120" t="s">
        <v>9</v>
      </c>
      <c r="J1203" s="120" t="s">
        <v>9</v>
      </c>
      <c r="K1203" s="120" t="s">
        <v>9</v>
      </c>
      <c r="L1203" s="120" t="s">
        <v>9</v>
      </c>
      <c r="M1203" s="120" t="s">
        <v>199</v>
      </c>
      <c r="N1203" s="120" t="s">
        <v>9</v>
      </c>
      <c r="O1203" s="120" t="s">
        <v>9</v>
      </c>
      <c r="P1203" s="120" t="s">
        <v>9</v>
      </c>
      <c r="Q1203" s="120" t="s">
        <v>1422</v>
      </c>
      <c r="R1203" s="120">
        <v>2</v>
      </c>
      <c r="S1203" s="120">
        <v>723</v>
      </c>
      <c r="T1203" s="120" t="s">
        <v>29</v>
      </c>
      <c r="U1203" s="169" t="s">
        <v>9</v>
      </c>
      <c r="V1203" s="120" t="s">
        <v>9</v>
      </c>
      <c r="W1203" s="169" t="s">
        <v>9</v>
      </c>
      <c r="X1203" s="120" t="s">
        <v>9</v>
      </c>
      <c r="Y1203" s="169" t="s">
        <v>9</v>
      </c>
      <c r="Z1203" s="120" t="s">
        <v>9</v>
      </c>
      <c r="AA1203" s="120">
        <v>219.3</v>
      </c>
      <c r="AB1203" s="120">
        <v>11.5</v>
      </c>
      <c r="AC1203" s="120" t="s">
        <v>1405</v>
      </c>
      <c r="AD1203" s="120">
        <v>2021</v>
      </c>
      <c r="AE1203" s="120" t="s">
        <v>1679</v>
      </c>
      <c r="AF1203" s="120" t="s">
        <v>112</v>
      </c>
      <c r="AG1203" s="120" t="s">
        <v>1678</v>
      </c>
      <c r="AH1203" s="120" t="s">
        <v>21</v>
      </c>
      <c r="AI1203" s="165" t="str">
        <f t="shared" si="27"/>
        <v>Patel, V.K., 2021</v>
      </c>
      <c r="AJ1203" s="120"/>
      <c r="AK1203" s="120"/>
    </row>
    <row r="1204" spans="1:37" s="8" customFormat="1" ht="27.6" x14ac:dyDescent="0.3">
      <c r="A1204" s="120" t="s">
        <v>6</v>
      </c>
      <c r="B1204" s="120">
        <v>0.5</v>
      </c>
      <c r="C1204" s="120" t="s">
        <v>9</v>
      </c>
      <c r="D1204" s="120" t="s">
        <v>9</v>
      </c>
      <c r="E1204" s="120" t="s">
        <v>1681</v>
      </c>
      <c r="F1204" s="120" t="s">
        <v>1684</v>
      </c>
      <c r="G1204" s="120" t="s">
        <v>1686</v>
      </c>
      <c r="H1204" s="120">
        <v>773</v>
      </c>
      <c r="I1204" s="120" t="s">
        <v>9</v>
      </c>
      <c r="J1204" s="120" t="s">
        <v>9</v>
      </c>
      <c r="K1204" s="120" t="s">
        <v>9</v>
      </c>
      <c r="L1204" s="120" t="s">
        <v>9</v>
      </c>
      <c r="M1204" s="120" t="s">
        <v>199</v>
      </c>
      <c r="N1204" s="120" t="s">
        <v>9</v>
      </c>
      <c r="O1204" s="120" t="s">
        <v>9</v>
      </c>
      <c r="P1204" s="120" t="s">
        <v>9</v>
      </c>
      <c r="Q1204" s="120" t="s">
        <v>1422</v>
      </c>
      <c r="R1204" s="120">
        <v>2</v>
      </c>
      <c r="S1204" s="120">
        <v>723</v>
      </c>
      <c r="T1204" s="120" t="s">
        <v>29</v>
      </c>
      <c r="U1204" s="169" t="s">
        <v>9</v>
      </c>
      <c r="V1204" s="120" t="s">
        <v>9</v>
      </c>
      <c r="W1204" s="169" t="s">
        <v>9</v>
      </c>
      <c r="X1204" s="120" t="s">
        <v>9</v>
      </c>
      <c r="Y1204" s="169" t="s">
        <v>9</v>
      </c>
      <c r="Z1204" s="120" t="s">
        <v>9</v>
      </c>
      <c r="AA1204" s="120">
        <v>91</v>
      </c>
      <c r="AB1204" s="120">
        <v>4.2</v>
      </c>
      <c r="AC1204" s="120" t="s">
        <v>1405</v>
      </c>
      <c r="AD1204" s="120">
        <v>2021</v>
      </c>
      <c r="AE1204" s="120" t="s">
        <v>1679</v>
      </c>
      <c r="AF1204" s="120" t="s">
        <v>112</v>
      </c>
      <c r="AG1204" s="120" t="s">
        <v>1678</v>
      </c>
      <c r="AH1204" s="120" t="s">
        <v>21</v>
      </c>
      <c r="AI1204" s="165" t="str">
        <f t="shared" si="27"/>
        <v>Patel, V.K., 2021</v>
      </c>
      <c r="AJ1204" s="120"/>
      <c r="AK1204" s="120"/>
    </row>
    <row r="1205" spans="1:37" s="8" customFormat="1" ht="27.6" x14ac:dyDescent="0.3">
      <c r="A1205" s="120" t="s">
        <v>6</v>
      </c>
      <c r="B1205" s="120">
        <v>0.5</v>
      </c>
      <c r="C1205" s="120" t="s">
        <v>9</v>
      </c>
      <c r="D1205" s="120" t="s">
        <v>9</v>
      </c>
      <c r="E1205" s="120" t="s">
        <v>103</v>
      </c>
      <c r="F1205" s="120" t="s">
        <v>1685</v>
      </c>
      <c r="G1205" s="120" t="s">
        <v>1686</v>
      </c>
      <c r="H1205" s="120">
        <v>773</v>
      </c>
      <c r="I1205" s="120" t="s">
        <v>9</v>
      </c>
      <c r="J1205" s="120" t="s">
        <v>9</v>
      </c>
      <c r="K1205" s="120" t="s">
        <v>9</v>
      </c>
      <c r="L1205" s="120" t="s">
        <v>9</v>
      </c>
      <c r="M1205" s="120" t="s">
        <v>199</v>
      </c>
      <c r="N1205" s="120" t="s">
        <v>9</v>
      </c>
      <c r="O1205" s="120" t="s">
        <v>9</v>
      </c>
      <c r="P1205" s="120" t="s">
        <v>9</v>
      </c>
      <c r="Q1205" s="120" t="s">
        <v>1422</v>
      </c>
      <c r="R1205" s="120">
        <v>2</v>
      </c>
      <c r="S1205" s="120">
        <v>723</v>
      </c>
      <c r="T1205" s="120" t="s">
        <v>29</v>
      </c>
      <c r="U1205" s="169" t="s">
        <v>9</v>
      </c>
      <c r="V1205" s="120" t="s">
        <v>9</v>
      </c>
      <c r="W1205" s="169" t="s">
        <v>9</v>
      </c>
      <c r="X1205" s="120" t="s">
        <v>9</v>
      </c>
      <c r="Y1205" s="169" t="s">
        <v>9</v>
      </c>
      <c r="Z1205" s="120" t="s">
        <v>9</v>
      </c>
      <c r="AA1205" s="120">
        <v>213.5</v>
      </c>
      <c r="AB1205" s="120">
        <v>4.2</v>
      </c>
      <c r="AC1205" s="120" t="s">
        <v>1405</v>
      </c>
      <c r="AD1205" s="120">
        <v>2021</v>
      </c>
      <c r="AE1205" s="120" t="s">
        <v>1679</v>
      </c>
      <c r="AF1205" s="120" t="s">
        <v>112</v>
      </c>
      <c r="AG1205" s="120" t="s">
        <v>1678</v>
      </c>
      <c r="AH1205" s="120" t="s">
        <v>21</v>
      </c>
      <c r="AI1205" s="165" t="str">
        <f t="shared" si="27"/>
        <v>Patel, V.K., 2021</v>
      </c>
      <c r="AJ1205" s="120"/>
      <c r="AK1205" s="120"/>
    </row>
    <row r="1206" spans="1:37" s="8" customFormat="1" ht="27.6" x14ac:dyDescent="0.3">
      <c r="A1206" s="120" t="s">
        <v>6</v>
      </c>
      <c r="B1206" s="120">
        <v>5</v>
      </c>
      <c r="C1206" s="120">
        <v>4.0999999999999996</v>
      </c>
      <c r="D1206" s="120" t="s">
        <v>9</v>
      </c>
      <c r="E1206" s="120" t="s">
        <v>22</v>
      </c>
      <c r="F1206" s="120" t="s">
        <v>215</v>
      </c>
      <c r="G1206" s="120" t="s">
        <v>9</v>
      </c>
      <c r="H1206" s="120" t="s">
        <v>9</v>
      </c>
      <c r="I1206" s="120" t="s">
        <v>9</v>
      </c>
      <c r="J1206" s="120" t="s">
        <v>24</v>
      </c>
      <c r="K1206" s="120" t="s">
        <v>1454</v>
      </c>
      <c r="L1206" s="120" t="s">
        <v>9</v>
      </c>
      <c r="M1206" s="120" t="s">
        <v>199</v>
      </c>
      <c r="N1206" s="168">
        <v>8.5</v>
      </c>
      <c r="O1206" s="120">
        <v>5</v>
      </c>
      <c r="P1206" s="120">
        <v>823</v>
      </c>
      <c r="Q1206" s="120" t="s">
        <v>1422</v>
      </c>
      <c r="R1206" s="120">
        <v>0.5</v>
      </c>
      <c r="S1206" s="120">
        <v>673</v>
      </c>
      <c r="T1206" s="120" t="s">
        <v>17</v>
      </c>
      <c r="U1206" s="169">
        <v>24</v>
      </c>
      <c r="V1206" s="120" t="s">
        <v>9</v>
      </c>
      <c r="W1206" s="169" t="s">
        <v>9</v>
      </c>
      <c r="X1206" s="120" t="s">
        <v>9</v>
      </c>
      <c r="Y1206" s="169" t="s">
        <v>9</v>
      </c>
      <c r="Z1206" s="120" t="s">
        <v>9</v>
      </c>
      <c r="AA1206" s="120">
        <v>35</v>
      </c>
      <c r="AB1206" s="120">
        <v>11</v>
      </c>
      <c r="AC1206" s="120" t="s">
        <v>1687</v>
      </c>
      <c r="AD1206" s="120">
        <v>2021</v>
      </c>
      <c r="AE1206" s="120" t="s">
        <v>1688</v>
      </c>
      <c r="AF1206" s="120" t="s">
        <v>1689</v>
      </c>
      <c r="AG1206" s="120" t="s">
        <v>1690</v>
      </c>
      <c r="AH1206" s="120" t="s">
        <v>254</v>
      </c>
      <c r="AI1206" s="165" t="str">
        <f t="shared" si="27"/>
        <v>Fraga, G., 2021</v>
      </c>
      <c r="AJ1206" s="120"/>
      <c r="AK1206" s="120" t="s">
        <v>827</v>
      </c>
    </row>
    <row r="1207" spans="1:37" s="8" customFormat="1" ht="27.6" x14ac:dyDescent="0.3">
      <c r="A1207" s="120" t="s">
        <v>6</v>
      </c>
      <c r="B1207" s="120">
        <v>5</v>
      </c>
      <c r="C1207" s="120">
        <v>4.0999999999999996</v>
      </c>
      <c r="D1207" s="120" t="s">
        <v>9</v>
      </c>
      <c r="E1207" s="120" t="s">
        <v>213</v>
      </c>
      <c r="F1207" s="120" t="s">
        <v>215</v>
      </c>
      <c r="G1207" s="120" t="s">
        <v>9</v>
      </c>
      <c r="H1207" s="120" t="s">
        <v>9</v>
      </c>
      <c r="I1207" s="120" t="s">
        <v>9</v>
      </c>
      <c r="J1207" s="120" t="s">
        <v>24</v>
      </c>
      <c r="K1207" s="120" t="s">
        <v>1454</v>
      </c>
      <c r="L1207" s="120" t="s">
        <v>9</v>
      </c>
      <c r="M1207" s="120" t="s">
        <v>199</v>
      </c>
      <c r="N1207" s="168">
        <v>10</v>
      </c>
      <c r="O1207" s="120">
        <v>5</v>
      </c>
      <c r="P1207" s="120">
        <v>823</v>
      </c>
      <c r="Q1207" s="120" t="s">
        <v>1422</v>
      </c>
      <c r="R1207" s="120">
        <v>0.5</v>
      </c>
      <c r="S1207" s="120">
        <v>673</v>
      </c>
      <c r="T1207" s="120" t="s">
        <v>17</v>
      </c>
      <c r="U1207" s="169">
        <v>19</v>
      </c>
      <c r="V1207" s="120" t="s">
        <v>9</v>
      </c>
      <c r="W1207" s="169" t="s">
        <v>9</v>
      </c>
      <c r="X1207" s="120" t="s">
        <v>9</v>
      </c>
      <c r="Y1207" s="169" t="s">
        <v>9</v>
      </c>
      <c r="Z1207" s="120" t="s">
        <v>9</v>
      </c>
      <c r="AA1207" s="120">
        <v>35</v>
      </c>
      <c r="AB1207" s="120">
        <v>12</v>
      </c>
      <c r="AC1207" s="120" t="s">
        <v>1687</v>
      </c>
      <c r="AD1207" s="120">
        <v>2021</v>
      </c>
      <c r="AE1207" s="120" t="s">
        <v>1688</v>
      </c>
      <c r="AF1207" s="120" t="s">
        <v>1689</v>
      </c>
      <c r="AG1207" s="120" t="s">
        <v>1690</v>
      </c>
      <c r="AH1207" s="120" t="s">
        <v>254</v>
      </c>
      <c r="AI1207" s="165" t="str">
        <f t="shared" si="27"/>
        <v>Fraga, G., 2021</v>
      </c>
      <c r="AJ1207" s="120"/>
      <c r="AK1207" s="120" t="s">
        <v>904</v>
      </c>
    </row>
    <row r="1208" spans="1:37" s="8" customFormat="1" ht="27.6" x14ac:dyDescent="0.3">
      <c r="A1208" s="120" t="s">
        <v>6</v>
      </c>
      <c r="B1208" s="120">
        <v>5</v>
      </c>
      <c r="C1208" s="120">
        <v>4.0999999999999996</v>
      </c>
      <c r="D1208" s="120" t="s">
        <v>9</v>
      </c>
      <c r="E1208" s="120" t="s">
        <v>7</v>
      </c>
      <c r="F1208" s="120" t="s">
        <v>215</v>
      </c>
      <c r="G1208" s="120" t="s">
        <v>9</v>
      </c>
      <c r="H1208" s="120" t="s">
        <v>9</v>
      </c>
      <c r="I1208" s="120" t="s">
        <v>9</v>
      </c>
      <c r="J1208" s="120" t="s">
        <v>24</v>
      </c>
      <c r="K1208" s="120" t="s">
        <v>1454</v>
      </c>
      <c r="L1208" s="120" t="s">
        <v>9</v>
      </c>
      <c r="M1208" s="120" t="s">
        <v>199</v>
      </c>
      <c r="N1208" s="168">
        <v>3</v>
      </c>
      <c r="O1208" s="120">
        <v>5</v>
      </c>
      <c r="P1208" s="120">
        <v>823</v>
      </c>
      <c r="Q1208" s="120" t="s">
        <v>1422</v>
      </c>
      <c r="R1208" s="120">
        <v>0.5</v>
      </c>
      <c r="S1208" s="120">
        <v>673</v>
      </c>
      <c r="T1208" s="120" t="s">
        <v>17</v>
      </c>
      <c r="U1208" s="169">
        <v>22</v>
      </c>
      <c r="V1208" s="120" t="s">
        <v>9</v>
      </c>
      <c r="W1208" s="169" t="s">
        <v>9</v>
      </c>
      <c r="X1208" s="120" t="s">
        <v>9</v>
      </c>
      <c r="Y1208" s="169" t="s">
        <v>9</v>
      </c>
      <c r="Z1208" s="120" t="s">
        <v>9</v>
      </c>
      <c r="AA1208" s="120">
        <v>33</v>
      </c>
      <c r="AB1208" s="120">
        <v>11</v>
      </c>
      <c r="AC1208" s="120" t="s">
        <v>1687</v>
      </c>
      <c r="AD1208" s="120">
        <v>2021</v>
      </c>
      <c r="AE1208" s="120" t="s">
        <v>1688</v>
      </c>
      <c r="AF1208" s="120" t="s">
        <v>1689</v>
      </c>
      <c r="AG1208" s="120" t="s">
        <v>1690</v>
      </c>
      <c r="AH1208" s="120" t="s">
        <v>254</v>
      </c>
      <c r="AI1208" s="165" t="str">
        <f t="shared" si="27"/>
        <v>Fraga, G., 2021</v>
      </c>
      <c r="AJ1208" s="120"/>
      <c r="AK1208" s="120" t="s">
        <v>815</v>
      </c>
    </row>
    <row r="1209" spans="1:37" s="8" customFormat="1" ht="41.4" x14ac:dyDescent="0.3">
      <c r="A1209" s="120" t="s">
        <v>6</v>
      </c>
      <c r="B1209" s="120">
        <v>5</v>
      </c>
      <c r="C1209" s="120">
        <v>4.49</v>
      </c>
      <c r="D1209" s="120">
        <v>1263</v>
      </c>
      <c r="E1209" s="120" t="s">
        <v>63</v>
      </c>
      <c r="F1209" s="120" t="s">
        <v>1691</v>
      </c>
      <c r="G1209" s="120" t="s">
        <v>9</v>
      </c>
      <c r="H1209" s="120" t="s">
        <v>9</v>
      </c>
      <c r="I1209" s="120" t="s">
        <v>9</v>
      </c>
      <c r="J1209" s="120" t="s">
        <v>28</v>
      </c>
      <c r="K1209" s="120" t="s">
        <v>51</v>
      </c>
      <c r="L1209" s="120" t="s">
        <v>9</v>
      </c>
      <c r="M1209" s="120" t="s">
        <v>199</v>
      </c>
      <c r="N1209" s="120" t="s">
        <v>9</v>
      </c>
      <c r="O1209" s="120" t="s">
        <v>9</v>
      </c>
      <c r="P1209" s="120" t="s">
        <v>9</v>
      </c>
      <c r="Q1209" s="145" t="s">
        <v>995</v>
      </c>
      <c r="R1209" s="120">
        <v>1.5</v>
      </c>
      <c r="S1209" s="120" t="s">
        <v>9</v>
      </c>
      <c r="T1209" s="120" t="s">
        <v>95</v>
      </c>
      <c r="U1209" s="169">
        <v>34</v>
      </c>
      <c r="V1209" s="120" t="s">
        <v>9</v>
      </c>
      <c r="W1209" s="169" t="s">
        <v>9</v>
      </c>
      <c r="X1209" s="120" t="s">
        <v>9</v>
      </c>
      <c r="Y1209" s="169" t="s">
        <v>9</v>
      </c>
      <c r="Z1209" s="120" t="s">
        <v>9</v>
      </c>
      <c r="AA1209" s="169" t="s">
        <v>9</v>
      </c>
      <c r="AB1209" s="120" t="s">
        <v>9</v>
      </c>
      <c r="AC1209" s="120" t="s">
        <v>612</v>
      </c>
      <c r="AD1209" s="120">
        <v>2021</v>
      </c>
      <c r="AE1209" s="120" t="s">
        <v>1694</v>
      </c>
      <c r="AF1209" s="120" t="s">
        <v>11</v>
      </c>
      <c r="AG1209" s="120" t="s">
        <v>1692</v>
      </c>
      <c r="AH1209" s="120" t="s">
        <v>1693</v>
      </c>
      <c r="AI1209" s="165" t="str">
        <f t="shared" si="27"/>
        <v>Feng, Z., 2021</v>
      </c>
      <c r="AJ1209" s="120"/>
      <c r="AK1209" s="120"/>
    </row>
    <row r="1210" spans="1:37" s="8" customFormat="1" ht="41.4" x14ac:dyDescent="0.3">
      <c r="A1210" s="120" t="s">
        <v>6</v>
      </c>
      <c r="B1210" s="120">
        <v>5</v>
      </c>
      <c r="C1210" s="120">
        <v>4.7</v>
      </c>
      <c r="D1210" s="120">
        <v>1263</v>
      </c>
      <c r="E1210" s="120" t="s">
        <v>63</v>
      </c>
      <c r="F1210" s="120" t="s">
        <v>1691</v>
      </c>
      <c r="G1210" s="120" t="s">
        <v>9</v>
      </c>
      <c r="H1210" s="120" t="s">
        <v>9</v>
      </c>
      <c r="I1210" s="120" t="s">
        <v>9</v>
      </c>
      <c r="J1210" s="120" t="s">
        <v>24</v>
      </c>
      <c r="K1210" s="120" t="s">
        <v>56</v>
      </c>
      <c r="L1210" s="120" t="s">
        <v>9</v>
      </c>
      <c r="M1210" s="120" t="s">
        <v>199</v>
      </c>
      <c r="N1210" s="120" t="s">
        <v>9</v>
      </c>
      <c r="O1210" s="120" t="s">
        <v>9</v>
      </c>
      <c r="P1210" s="120" t="s">
        <v>9</v>
      </c>
      <c r="Q1210" s="145" t="s">
        <v>995</v>
      </c>
      <c r="R1210" s="120">
        <v>1.5</v>
      </c>
      <c r="S1210" s="120" t="s">
        <v>9</v>
      </c>
      <c r="T1210" s="120" t="s">
        <v>95</v>
      </c>
      <c r="U1210" s="169">
        <v>20</v>
      </c>
      <c r="V1210" s="120" t="s">
        <v>9</v>
      </c>
      <c r="W1210" s="169" t="s">
        <v>9</v>
      </c>
      <c r="X1210" s="120" t="s">
        <v>9</v>
      </c>
      <c r="Y1210" s="169" t="s">
        <v>9</v>
      </c>
      <c r="Z1210" s="120" t="s">
        <v>9</v>
      </c>
      <c r="AA1210" s="169" t="s">
        <v>9</v>
      </c>
      <c r="AB1210" s="120" t="s">
        <v>9</v>
      </c>
      <c r="AC1210" s="120" t="s">
        <v>612</v>
      </c>
      <c r="AD1210" s="120">
        <v>2021</v>
      </c>
      <c r="AE1210" s="120" t="s">
        <v>1694</v>
      </c>
      <c r="AF1210" s="120" t="s">
        <v>11</v>
      </c>
      <c r="AG1210" s="120" t="s">
        <v>1692</v>
      </c>
      <c r="AH1210" s="120" t="s">
        <v>1693</v>
      </c>
      <c r="AI1210" s="165" t="str">
        <f t="shared" si="27"/>
        <v>Feng, Z., 2021</v>
      </c>
      <c r="AJ1210" s="120"/>
      <c r="AK1210" s="120"/>
    </row>
    <row r="1211" spans="1:37" s="8" customFormat="1" ht="41.4" x14ac:dyDescent="0.3">
      <c r="A1211" s="120" t="s">
        <v>6</v>
      </c>
      <c r="B1211" s="120">
        <v>5</v>
      </c>
      <c r="C1211" s="120">
        <v>4.5599999999999996</v>
      </c>
      <c r="D1211" s="120">
        <v>1263</v>
      </c>
      <c r="E1211" s="120" t="s">
        <v>63</v>
      </c>
      <c r="F1211" s="120" t="s">
        <v>1691</v>
      </c>
      <c r="G1211" s="120" t="s">
        <v>9</v>
      </c>
      <c r="H1211" s="120" t="s">
        <v>9</v>
      </c>
      <c r="I1211" s="120" t="s">
        <v>9</v>
      </c>
      <c r="J1211" s="120" t="s">
        <v>48</v>
      </c>
      <c r="K1211" s="120" t="s">
        <v>56</v>
      </c>
      <c r="L1211" s="120" t="s">
        <v>9</v>
      </c>
      <c r="M1211" s="120" t="s">
        <v>199</v>
      </c>
      <c r="N1211" s="120" t="s">
        <v>9</v>
      </c>
      <c r="O1211" s="120" t="s">
        <v>9</v>
      </c>
      <c r="P1211" s="120" t="s">
        <v>9</v>
      </c>
      <c r="Q1211" s="145" t="s">
        <v>995</v>
      </c>
      <c r="R1211" s="120">
        <v>1.5</v>
      </c>
      <c r="S1211" s="120" t="s">
        <v>9</v>
      </c>
      <c r="T1211" s="120" t="s">
        <v>95</v>
      </c>
      <c r="U1211" s="169">
        <v>14</v>
      </c>
      <c r="V1211" s="120" t="s">
        <v>9</v>
      </c>
      <c r="W1211" s="169" t="s">
        <v>9</v>
      </c>
      <c r="X1211" s="120" t="s">
        <v>9</v>
      </c>
      <c r="Y1211" s="169" t="s">
        <v>9</v>
      </c>
      <c r="Z1211" s="120" t="s">
        <v>9</v>
      </c>
      <c r="AA1211" s="169" t="s">
        <v>9</v>
      </c>
      <c r="AB1211" s="120" t="s">
        <v>9</v>
      </c>
      <c r="AC1211" s="120" t="s">
        <v>612</v>
      </c>
      <c r="AD1211" s="120">
        <v>2021</v>
      </c>
      <c r="AE1211" s="120" t="s">
        <v>1694</v>
      </c>
      <c r="AF1211" s="120" t="s">
        <v>11</v>
      </c>
      <c r="AG1211" s="120" t="s">
        <v>1692</v>
      </c>
      <c r="AH1211" s="120" t="s">
        <v>1693</v>
      </c>
      <c r="AI1211" s="165" t="str">
        <f t="shared" si="27"/>
        <v>Feng, Z., 2021</v>
      </c>
      <c r="AJ1211" s="120"/>
      <c r="AK1211" s="120"/>
    </row>
    <row r="1212" spans="1:37" s="8" customFormat="1" ht="41.4" x14ac:dyDescent="0.3">
      <c r="A1212" s="120" t="s">
        <v>6</v>
      </c>
      <c r="B1212" s="120">
        <v>5</v>
      </c>
      <c r="C1212" s="120">
        <v>4.6100000000000003</v>
      </c>
      <c r="D1212" s="120">
        <v>1263</v>
      </c>
      <c r="E1212" s="120" t="s">
        <v>63</v>
      </c>
      <c r="F1212" s="120" t="s">
        <v>1691</v>
      </c>
      <c r="G1212" s="120" t="s">
        <v>9</v>
      </c>
      <c r="H1212" s="120" t="s">
        <v>9</v>
      </c>
      <c r="I1212" s="120" t="s">
        <v>9</v>
      </c>
      <c r="J1212" s="120" t="s">
        <v>10</v>
      </c>
      <c r="K1212" s="120" t="s">
        <v>1449</v>
      </c>
      <c r="L1212" s="120" t="s">
        <v>9</v>
      </c>
      <c r="M1212" s="120" t="s">
        <v>199</v>
      </c>
      <c r="N1212" s="120" t="s">
        <v>9</v>
      </c>
      <c r="O1212" s="120" t="s">
        <v>9</v>
      </c>
      <c r="P1212" s="120" t="s">
        <v>9</v>
      </c>
      <c r="Q1212" s="145" t="s">
        <v>995</v>
      </c>
      <c r="R1212" s="120">
        <v>1.5</v>
      </c>
      <c r="S1212" s="120" t="s">
        <v>9</v>
      </c>
      <c r="T1212" s="120" t="s">
        <v>95</v>
      </c>
      <c r="U1212" s="169">
        <v>12</v>
      </c>
      <c r="V1212" s="120" t="s">
        <v>9</v>
      </c>
      <c r="W1212" s="169" t="s">
        <v>9</v>
      </c>
      <c r="X1212" s="120" t="s">
        <v>9</v>
      </c>
      <c r="Y1212" s="169" t="s">
        <v>9</v>
      </c>
      <c r="Z1212" s="120" t="s">
        <v>9</v>
      </c>
      <c r="AA1212" s="169" t="s">
        <v>9</v>
      </c>
      <c r="AB1212" s="120" t="s">
        <v>9</v>
      </c>
      <c r="AC1212" s="120" t="s">
        <v>612</v>
      </c>
      <c r="AD1212" s="120">
        <v>2021</v>
      </c>
      <c r="AE1212" s="120" t="s">
        <v>1694</v>
      </c>
      <c r="AF1212" s="120" t="s">
        <v>11</v>
      </c>
      <c r="AG1212" s="120" t="s">
        <v>1692</v>
      </c>
      <c r="AH1212" s="120" t="s">
        <v>1693</v>
      </c>
      <c r="AI1212" s="165" t="str">
        <f t="shared" si="27"/>
        <v>Feng, Z., 2021</v>
      </c>
      <c r="AJ1212" s="120"/>
      <c r="AK1212" s="120"/>
    </row>
    <row r="1213" spans="1:37" s="8" customFormat="1" ht="27.6" x14ac:dyDescent="0.3">
      <c r="A1213" s="120" t="s">
        <v>88</v>
      </c>
      <c r="B1213" s="120" t="s">
        <v>9</v>
      </c>
      <c r="C1213" s="120">
        <v>7.0000000000000007E-2</v>
      </c>
      <c r="D1213" s="120" t="s">
        <v>9</v>
      </c>
      <c r="E1213" s="120" t="s">
        <v>37</v>
      </c>
      <c r="F1213" s="120" t="s">
        <v>1695</v>
      </c>
      <c r="G1213" s="120" t="s">
        <v>9</v>
      </c>
      <c r="H1213" s="120" t="s">
        <v>9</v>
      </c>
      <c r="I1213" s="120" t="s">
        <v>9</v>
      </c>
      <c r="J1213" s="120" t="s">
        <v>10</v>
      </c>
      <c r="K1213" s="120" t="s">
        <v>56</v>
      </c>
      <c r="L1213" s="167">
        <v>10.5</v>
      </c>
      <c r="M1213" s="120" t="s">
        <v>89</v>
      </c>
      <c r="N1213" s="168">
        <v>6</v>
      </c>
      <c r="O1213" s="120">
        <v>4</v>
      </c>
      <c r="P1213" s="120">
        <v>573</v>
      </c>
      <c r="Q1213" s="120" t="s">
        <v>1422</v>
      </c>
      <c r="R1213" s="120">
        <v>2</v>
      </c>
      <c r="S1213" s="120">
        <v>573</v>
      </c>
      <c r="T1213" s="120" t="s">
        <v>95</v>
      </c>
      <c r="U1213" s="169">
        <v>52</v>
      </c>
      <c r="V1213" s="120" t="s">
        <v>9</v>
      </c>
      <c r="W1213" s="120">
        <v>19</v>
      </c>
      <c r="X1213" s="120" t="s">
        <v>9</v>
      </c>
      <c r="Y1213" s="169" t="s">
        <v>9</v>
      </c>
      <c r="Z1213" s="120" t="s">
        <v>9</v>
      </c>
      <c r="AA1213" s="120" t="s">
        <v>9</v>
      </c>
      <c r="AB1213" s="120" t="s">
        <v>9</v>
      </c>
      <c r="AC1213" s="120" t="s">
        <v>1696</v>
      </c>
      <c r="AD1213" s="120">
        <v>2022</v>
      </c>
      <c r="AE1213" s="120" t="s">
        <v>1697</v>
      </c>
      <c r="AF1213" s="120" t="s">
        <v>766</v>
      </c>
      <c r="AG1213" s="120" t="s">
        <v>1698</v>
      </c>
      <c r="AH1213" s="120" t="s">
        <v>870</v>
      </c>
      <c r="AI1213" s="165" t="str">
        <f t="shared" si="27"/>
        <v>Sun, J., 2022</v>
      </c>
      <c r="AJ1213" s="120" t="s">
        <v>1939</v>
      </c>
      <c r="AK1213" s="120" t="s">
        <v>1707</v>
      </c>
    </row>
    <row r="1214" spans="1:37" s="183" customFormat="1" ht="27.6" x14ac:dyDescent="0.3">
      <c r="A1214" s="120" t="s">
        <v>88</v>
      </c>
      <c r="B1214" s="120" t="s">
        <v>9</v>
      </c>
      <c r="C1214" s="120">
        <v>0.16</v>
      </c>
      <c r="D1214" s="120" t="s">
        <v>9</v>
      </c>
      <c r="E1214" s="120" t="s">
        <v>37</v>
      </c>
      <c r="F1214" s="120" t="s">
        <v>1695</v>
      </c>
      <c r="G1214" s="120" t="s">
        <v>9</v>
      </c>
      <c r="H1214" s="120" t="s">
        <v>9</v>
      </c>
      <c r="I1214" s="120" t="s">
        <v>9</v>
      </c>
      <c r="J1214" s="120" t="s">
        <v>10</v>
      </c>
      <c r="K1214" s="120" t="s">
        <v>56</v>
      </c>
      <c r="L1214" s="167">
        <v>10.5</v>
      </c>
      <c r="M1214" s="120" t="s">
        <v>89</v>
      </c>
      <c r="N1214" s="168">
        <v>6</v>
      </c>
      <c r="O1214" s="120">
        <v>4</v>
      </c>
      <c r="P1214" s="120">
        <v>573</v>
      </c>
      <c r="Q1214" s="120" t="s">
        <v>1422</v>
      </c>
      <c r="R1214" s="120">
        <v>2</v>
      </c>
      <c r="S1214" s="120">
        <v>573</v>
      </c>
      <c r="T1214" s="120" t="s">
        <v>95</v>
      </c>
      <c r="U1214" s="169">
        <v>46</v>
      </c>
      <c r="V1214" s="120" t="s">
        <v>9</v>
      </c>
      <c r="W1214" s="120">
        <v>22</v>
      </c>
      <c r="X1214" s="120" t="s">
        <v>9</v>
      </c>
      <c r="Y1214" s="169" t="s">
        <v>9</v>
      </c>
      <c r="Z1214" s="120" t="s">
        <v>9</v>
      </c>
      <c r="AA1214" s="120">
        <v>25</v>
      </c>
      <c r="AB1214" s="120" t="s">
        <v>9</v>
      </c>
      <c r="AC1214" s="120" t="s">
        <v>1696</v>
      </c>
      <c r="AD1214" s="120">
        <v>2022</v>
      </c>
      <c r="AE1214" s="120" t="s">
        <v>1697</v>
      </c>
      <c r="AF1214" s="120" t="s">
        <v>766</v>
      </c>
      <c r="AG1214" s="120" t="s">
        <v>1698</v>
      </c>
      <c r="AH1214" s="120" t="s">
        <v>870</v>
      </c>
      <c r="AI1214" s="165" t="str">
        <f t="shared" si="27"/>
        <v>Sun, J., 2022</v>
      </c>
      <c r="AJ1214" s="120" t="s">
        <v>1939</v>
      </c>
      <c r="AK1214" s="120" t="s">
        <v>1707</v>
      </c>
    </row>
    <row r="1215" spans="1:37" s="183" customFormat="1" ht="27.6" x14ac:dyDescent="0.3">
      <c r="A1215" s="120" t="s">
        <v>88</v>
      </c>
      <c r="B1215" s="120" t="s">
        <v>9</v>
      </c>
      <c r="C1215" s="120">
        <v>0.23</v>
      </c>
      <c r="D1215" s="120" t="s">
        <v>9</v>
      </c>
      <c r="E1215" s="120" t="s">
        <v>37</v>
      </c>
      <c r="F1215" s="120" t="s">
        <v>1695</v>
      </c>
      <c r="G1215" s="120" t="s">
        <v>9</v>
      </c>
      <c r="H1215" s="120" t="s">
        <v>9</v>
      </c>
      <c r="I1215" s="120" t="s">
        <v>9</v>
      </c>
      <c r="J1215" s="120" t="s">
        <v>10</v>
      </c>
      <c r="K1215" s="120" t="s">
        <v>56</v>
      </c>
      <c r="L1215" s="167">
        <v>10.5</v>
      </c>
      <c r="M1215" s="120" t="s">
        <v>89</v>
      </c>
      <c r="N1215" s="168">
        <v>6</v>
      </c>
      <c r="O1215" s="120">
        <v>4</v>
      </c>
      <c r="P1215" s="120">
        <v>573</v>
      </c>
      <c r="Q1215" s="120" t="s">
        <v>1422</v>
      </c>
      <c r="R1215" s="120">
        <v>2</v>
      </c>
      <c r="S1215" s="120">
        <v>573</v>
      </c>
      <c r="T1215" s="120" t="s">
        <v>95</v>
      </c>
      <c r="U1215" s="169">
        <v>39</v>
      </c>
      <c r="V1215" s="120" t="s">
        <v>9</v>
      </c>
      <c r="W1215" s="120">
        <v>27</v>
      </c>
      <c r="X1215" s="120" t="s">
        <v>9</v>
      </c>
      <c r="Y1215" s="169" t="s">
        <v>9</v>
      </c>
      <c r="Z1215" s="120" t="s">
        <v>9</v>
      </c>
      <c r="AA1215" s="120">
        <v>30</v>
      </c>
      <c r="AB1215" s="120" t="s">
        <v>9</v>
      </c>
      <c r="AC1215" s="120" t="s">
        <v>1696</v>
      </c>
      <c r="AD1215" s="120">
        <v>2022</v>
      </c>
      <c r="AE1215" s="120" t="s">
        <v>1697</v>
      </c>
      <c r="AF1215" s="120" t="s">
        <v>766</v>
      </c>
      <c r="AG1215" s="120" t="s">
        <v>1698</v>
      </c>
      <c r="AH1215" s="120" t="s">
        <v>870</v>
      </c>
      <c r="AI1215" s="165" t="str">
        <f t="shared" si="27"/>
        <v>Sun, J., 2022</v>
      </c>
      <c r="AJ1215" s="120" t="s">
        <v>1939</v>
      </c>
      <c r="AK1215" s="120" t="s">
        <v>1707</v>
      </c>
    </row>
    <row r="1216" spans="1:37" s="183" customFormat="1" ht="27.6" x14ac:dyDescent="0.3">
      <c r="A1216" s="120" t="s">
        <v>88</v>
      </c>
      <c r="B1216" s="120" t="s">
        <v>9</v>
      </c>
      <c r="C1216" s="120">
        <v>0.09</v>
      </c>
      <c r="D1216" s="120" t="s">
        <v>9</v>
      </c>
      <c r="E1216" s="120" t="s">
        <v>1414</v>
      </c>
      <c r="F1216" s="120" t="s">
        <v>9</v>
      </c>
      <c r="G1216" s="120" t="s">
        <v>9</v>
      </c>
      <c r="H1216" s="120" t="s">
        <v>9</v>
      </c>
      <c r="I1216" s="120" t="s">
        <v>9</v>
      </c>
      <c r="J1216" s="120" t="s">
        <v>10</v>
      </c>
      <c r="K1216" s="120" t="s">
        <v>56</v>
      </c>
      <c r="L1216" s="167">
        <v>10.5</v>
      </c>
      <c r="M1216" s="120" t="s">
        <v>89</v>
      </c>
      <c r="N1216" s="168">
        <v>7.5</v>
      </c>
      <c r="O1216" s="120">
        <v>4</v>
      </c>
      <c r="P1216" s="120">
        <v>573</v>
      </c>
      <c r="Q1216" s="120" t="s">
        <v>1422</v>
      </c>
      <c r="R1216" s="120">
        <v>2</v>
      </c>
      <c r="S1216" s="120">
        <v>573</v>
      </c>
      <c r="T1216" s="120" t="s">
        <v>95</v>
      </c>
      <c r="U1216" s="169">
        <v>59</v>
      </c>
      <c r="V1216" s="120" t="s">
        <v>9</v>
      </c>
      <c r="W1216" s="120">
        <v>18</v>
      </c>
      <c r="X1216" s="120" t="s">
        <v>9</v>
      </c>
      <c r="Y1216" s="169" t="s">
        <v>9</v>
      </c>
      <c r="Z1216" s="120" t="s">
        <v>9</v>
      </c>
      <c r="AA1216" s="120" t="s">
        <v>9</v>
      </c>
      <c r="AB1216" s="120" t="s">
        <v>9</v>
      </c>
      <c r="AC1216" s="120" t="s">
        <v>1696</v>
      </c>
      <c r="AD1216" s="120">
        <v>2022</v>
      </c>
      <c r="AE1216" s="120" t="s">
        <v>1697</v>
      </c>
      <c r="AF1216" s="120" t="s">
        <v>766</v>
      </c>
      <c r="AG1216" s="120" t="s">
        <v>1698</v>
      </c>
      <c r="AH1216" s="120" t="s">
        <v>870</v>
      </c>
      <c r="AI1216" s="165" t="str">
        <f t="shared" si="27"/>
        <v>Sun, J., 2022</v>
      </c>
      <c r="AJ1216" s="120" t="s">
        <v>1939</v>
      </c>
      <c r="AK1216" s="120" t="s">
        <v>1706</v>
      </c>
    </row>
    <row r="1217" spans="1:37" s="183" customFormat="1" ht="27.6" x14ac:dyDescent="0.3">
      <c r="A1217" s="120" t="s">
        <v>88</v>
      </c>
      <c r="B1217" s="120" t="s">
        <v>9</v>
      </c>
      <c r="C1217" s="120">
        <v>0.04</v>
      </c>
      <c r="D1217" s="120" t="s">
        <v>9</v>
      </c>
      <c r="E1217" s="120" t="s">
        <v>7</v>
      </c>
      <c r="F1217" s="120" t="s">
        <v>9</v>
      </c>
      <c r="G1217" s="120" t="s">
        <v>9</v>
      </c>
      <c r="H1217" s="120" t="s">
        <v>9</v>
      </c>
      <c r="I1217" s="120" t="s">
        <v>9</v>
      </c>
      <c r="J1217" s="120" t="s">
        <v>10</v>
      </c>
      <c r="K1217" s="120" t="s">
        <v>56</v>
      </c>
      <c r="L1217" s="167">
        <v>10.5</v>
      </c>
      <c r="M1217" s="120" t="s">
        <v>89</v>
      </c>
      <c r="N1217" s="168">
        <v>3</v>
      </c>
      <c r="O1217" s="120">
        <v>4</v>
      </c>
      <c r="P1217" s="120">
        <v>573</v>
      </c>
      <c r="Q1217" s="120" t="s">
        <v>1422</v>
      </c>
      <c r="R1217" s="120">
        <v>2</v>
      </c>
      <c r="S1217" s="120">
        <v>573</v>
      </c>
      <c r="T1217" s="120" t="s">
        <v>95</v>
      </c>
      <c r="U1217" s="169">
        <v>62</v>
      </c>
      <c r="V1217" s="120" t="s">
        <v>9</v>
      </c>
      <c r="W1217" s="120">
        <v>17</v>
      </c>
      <c r="X1217" s="120" t="s">
        <v>9</v>
      </c>
      <c r="Y1217" s="169" t="s">
        <v>9</v>
      </c>
      <c r="Z1217" s="120" t="s">
        <v>9</v>
      </c>
      <c r="AA1217" s="120" t="s">
        <v>9</v>
      </c>
      <c r="AB1217" s="120" t="s">
        <v>9</v>
      </c>
      <c r="AC1217" s="120" t="s">
        <v>1696</v>
      </c>
      <c r="AD1217" s="120">
        <v>2022</v>
      </c>
      <c r="AE1217" s="120" t="s">
        <v>1697</v>
      </c>
      <c r="AF1217" s="120" t="s">
        <v>766</v>
      </c>
      <c r="AG1217" s="120" t="s">
        <v>1698</v>
      </c>
      <c r="AH1217" s="120" t="s">
        <v>870</v>
      </c>
      <c r="AI1217" s="165" t="str">
        <f t="shared" si="27"/>
        <v>Sun, J., 2022</v>
      </c>
      <c r="AJ1217" s="120" t="s">
        <v>1939</v>
      </c>
      <c r="AK1217" s="120" t="s">
        <v>815</v>
      </c>
    </row>
    <row r="1218" spans="1:37" s="8" customFormat="1" ht="27.6" x14ac:dyDescent="0.3">
      <c r="A1218" s="120" t="s">
        <v>6</v>
      </c>
      <c r="B1218" s="120">
        <v>0.05</v>
      </c>
      <c r="C1218" s="120" t="s">
        <v>9</v>
      </c>
      <c r="D1218" s="120">
        <v>940</v>
      </c>
      <c r="E1218" s="120" t="s">
        <v>63</v>
      </c>
      <c r="F1218" s="120" t="s">
        <v>1699</v>
      </c>
      <c r="G1218" s="120" t="s">
        <v>8</v>
      </c>
      <c r="H1218" s="120" t="s">
        <v>9</v>
      </c>
      <c r="I1218" s="120" t="s">
        <v>9</v>
      </c>
      <c r="J1218" s="120" t="s">
        <v>245</v>
      </c>
      <c r="K1218" s="120" t="s">
        <v>1702</v>
      </c>
      <c r="L1218" s="167">
        <v>10.25</v>
      </c>
      <c r="M1218" s="120" t="s">
        <v>89</v>
      </c>
      <c r="N1218" s="120" t="s">
        <v>9</v>
      </c>
      <c r="O1218" s="120" t="s">
        <v>9</v>
      </c>
      <c r="P1218" s="120" t="s">
        <v>9</v>
      </c>
      <c r="Q1218" s="120" t="s">
        <v>1425</v>
      </c>
      <c r="R1218" s="120">
        <v>0.5</v>
      </c>
      <c r="S1218" s="120">
        <v>353</v>
      </c>
      <c r="T1218" s="120" t="s">
        <v>17</v>
      </c>
      <c r="U1218" s="169">
        <v>7.91</v>
      </c>
      <c r="V1218" s="120" t="s">
        <v>9</v>
      </c>
      <c r="W1218" s="120">
        <v>142</v>
      </c>
      <c r="X1218" s="120" t="s">
        <v>9</v>
      </c>
      <c r="Y1218" s="169" t="s">
        <v>9</v>
      </c>
      <c r="Z1218" s="120" t="s">
        <v>9</v>
      </c>
      <c r="AA1218" s="120">
        <v>158</v>
      </c>
      <c r="AB1218" s="120" t="s">
        <v>9</v>
      </c>
      <c r="AC1218" s="120" t="s">
        <v>1705</v>
      </c>
      <c r="AD1218" s="120">
        <v>2022</v>
      </c>
      <c r="AE1218" s="120" t="s">
        <v>1530</v>
      </c>
      <c r="AF1218" s="120" t="s">
        <v>11</v>
      </c>
      <c r="AG1218" s="120" t="s">
        <v>1704</v>
      </c>
      <c r="AH1218" s="120" t="s">
        <v>32</v>
      </c>
      <c r="AI1218" s="165" t="str">
        <f t="shared" ref="AI1218:AI1281" si="28">AE1218&amp;", "&amp;AD1218</f>
        <v>Li, Y., 2022</v>
      </c>
      <c r="AJ1218" s="120" t="s">
        <v>1703</v>
      </c>
      <c r="AK1218" s="120"/>
    </row>
    <row r="1219" spans="1:37" s="8" customFormat="1" ht="27.6" x14ac:dyDescent="0.3">
      <c r="A1219" s="120" t="s">
        <v>6</v>
      </c>
      <c r="B1219" s="120">
        <v>0.05</v>
      </c>
      <c r="C1219" s="120" t="s">
        <v>9</v>
      </c>
      <c r="D1219" s="120">
        <v>904</v>
      </c>
      <c r="E1219" s="120" t="s">
        <v>63</v>
      </c>
      <c r="F1219" s="120" t="s">
        <v>1699</v>
      </c>
      <c r="G1219" s="120" t="s">
        <v>1909</v>
      </c>
      <c r="H1219" s="120" t="s">
        <v>9</v>
      </c>
      <c r="I1219" s="120" t="s">
        <v>9</v>
      </c>
      <c r="J1219" s="120" t="s">
        <v>245</v>
      </c>
      <c r="K1219" s="120" t="s">
        <v>1702</v>
      </c>
      <c r="L1219" s="167">
        <v>10.25</v>
      </c>
      <c r="M1219" s="120" t="s">
        <v>89</v>
      </c>
      <c r="N1219" s="120" t="s">
        <v>9</v>
      </c>
      <c r="O1219" s="120" t="s">
        <v>9</v>
      </c>
      <c r="P1219" s="120" t="s">
        <v>9</v>
      </c>
      <c r="Q1219" s="120" t="s">
        <v>1425</v>
      </c>
      <c r="R1219" s="120">
        <v>0.5</v>
      </c>
      <c r="S1219" s="120">
        <v>353</v>
      </c>
      <c r="T1219" s="120" t="s">
        <v>17</v>
      </c>
      <c r="U1219" s="169">
        <v>36.299999999999997</v>
      </c>
      <c r="V1219" s="120" t="s">
        <v>9</v>
      </c>
      <c r="W1219" s="120">
        <v>30.9</v>
      </c>
      <c r="X1219" s="120" t="s">
        <v>9</v>
      </c>
      <c r="Y1219" s="169" t="s">
        <v>9</v>
      </c>
      <c r="Z1219" s="120" t="s">
        <v>9</v>
      </c>
      <c r="AA1219" s="120">
        <v>28</v>
      </c>
      <c r="AB1219" s="120" t="s">
        <v>9</v>
      </c>
      <c r="AC1219" s="120" t="s">
        <v>1705</v>
      </c>
      <c r="AD1219" s="120">
        <v>2022</v>
      </c>
      <c r="AE1219" s="120" t="s">
        <v>1530</v>
      </c>
      <c r="AF1219" s="120" t="s">
        <v>11</v>
      </c>
      <c r="AG1219" s="120" t="s">
        <v>1704</v>
      </c>
      <c r="AH1219" s="120" t="s">
        <v>32</v>
      </c>
      <c r="AI1219" s="165" t="str">
        <f t="shared" si="28"/>
        <v>Li, Y., 2022</v>
      </c>
      <c r="AJ1219" s="120" t="s">
        <v>1703</v>
      </c>
      <c r="AK1219" s="120"/>
    </row>
    <row r="1220" spans="1:37" s="8" customFormat="1" ht="27.6" x14ac:dyDescent="0.3">
      <c r="A1220" s="120" t="s">
        <v>6</v>
      </c>
      <c r="B1220" s="120">
        <v>0.05</v>
      </c>
      <c r="C1220" s="120" t="s">
        <v>9</v>
      </c>
      <c r="D1220" s="120">
        <v>927</v>
      </c>
      <c r="E1220" s="120" t="s">
        <v>63</v>
      </c>
      <c r="F1220" s="120" t="s">
        <v>1699</v>
      </c>
      <c r="G1220" s="120" t="s">
        <v>1700</v>
      </c>
      <c r="H1220" s="120" t="s">
        <v>9</v>
      </c>
      <c r="I1220" s="120" t="s">
        <v>9</v>
      </c>
      <c r="J1220" s="120" t="s">
        <v>245</v>
      </c>
      <c r="K1220" s="120" t="s">
        <v>1702</v>
      </c>
      <c r="L1220" s="167">
        <v>10.25</v>
      </c>
      <c r="M1220" s="120" t="s">
        <v>89</v>
      </c>
      <c r="N1220" s="120" t="s">
        <v>9</v>
      </c>
      <c r="O1220" s="120" t="s">
        <v>9</v>
      </c>
      <c r="P1220" s="120" t="s">
        <v>9</v>
      </c>
      <c r="Q1220" s="120" t="s">
        <v>1425</v>
      </c>
      <c r="R1220" s="120">
        <v>0.5</v>
      </c>
      <c r="S1220" s="120">
        <v>353</v>
      </c>
      <c r="T1220" s="120" t="s">
        <v>17</v>
      </c>
      <c r="U1220" s="169">
        <v>17.3</v>
      </c>
      <c r="V1220" s="120" t="s">
        <v>9</v>
      </c>
      <c r="W1220" s="120">
        <v>64.7</v>
      </c>
      <c r="X1220" s="120" t="s">
        <v>9</v>
      </c>
      <c r="Y1220" s="169" t="s">
        <v>9</v>
      </c>
      <c r="Z1220" s="120" t="s">
        <v>9</v>
      </c>
      <c r="AA1220" s="120">
        <v>61</v>
      </c>
      <c r="AB1220" s="120" t="s">
        <v>9</v>
      </c>
      <c r="AC1220" s="120" t="s">
        <v>1705</v>
      </c>
      <c r="AD1220" s="120">
        <v>2022</v>
      </c>
      <c r="AE1220" s="120" t="s">
        <v>1530</v>
      </c>
      <c r="AF1220" s="120" t="s">
        <v>11</v>
      </c>
      <c r="AG1220" s="120" t="s">
        <v>1704</v>
      </c>
      <c r="AH1220" s="120" t="s">
        <v>32</v>
      </c>
      <c r="AI1220" s="165" t="str">
        <f t="shared" si="28"/>
        <v>Li, Y., 2022</v>
      </c>
      <c r="AJ1220" s="120" t="s">
        <v>1703</v>
      </c>
      <c r="AK1220" s="120"/>
    </row>
    <row r="1221" spans="1:37" s="8" customFormat="1" ht="27.6" x14ac:dyDescent="0.3">
      <c r="A1221" s="120" t="s">
        <v>6</v>
      </c>
      <c r="B1221" s="120">
        <v>0.05</v>
      </c>
      <c r="C1221" s="120" t="s">
        <v>9</v>
      </c>
      <c r="D1221" s="120">
        <v>916</v>
      </c>
      <c r="E1221" s="120" t="s">
        <v>63</v>
      </c>
      <c r="F1221" s="120" t="s">
        <v>1699</v>
      </c>
      <c r="G1221" s="120" t="s">
        <v>1701</v>
      </c>
      <c r="H1221" s="120">
        <v>973</v>
      </c>
      <c r="I1221" s="120">
        <v>4</v>
      </c>
      <c r="J1221" s="120" t="s">
        <v>245</v>
      </c>
      <c r="K1221" s="120" t="s">
        <v>1702</v>
      </c>
      <c r="L1221" s="167">
        <v>10.25</v>
      </c>
      <c r="M1221" s="120" t="s">
        <v>89</v>
      </c>
      <c r="N1221" s="120" t="s">
        <v>9</v>
      </c>
      <c r="O1221" s="120" t="s">
        <v>9</v>
      </c>
      <c r="P1221" s="120" t="s">
        <v>9</v>
      </c>
      <c r="Q1221" s="120" t="s">
        <v>1425</v>
      </c>
      <c r="R1221" s="120">
        <v>0.5</v>
      </c>
      <c r="S1221" s="120">
        <v>353</v>
      </c>
      <c r="T1221" s="120" t="s">
        <v>17</v>
      </c>
      <c r="U1221" s="169">
        <v>33.9</v>
      </c>
      <c r="V1221" s="120" t="s">
        <v>9</v>
      </c>
      <c r="W1221" s="120">
        <v>33</v>
      </c>
      <c r="X1221" s="120" t="s">
        <v>9</v>
      </c>
      <c r="Y1221" s="169" t="s">
        <v>9</v>
      </c>
      <c r="Z1221" s="120" t="s">
        <v>9</v>
      </c>
      <c r="AA1221" s="120">
        <v>32</v>
      </c>
      <c r="AB1221" s="120" t="s">
        <v>9</v>
      </c>
      <c r="AC1221" s="120" t="s">
        <v>1705</v>
      </c>
      <c r="AD1221" s="120">
        <v>2022</v>
      </c>
      <c r="AE1221" s="120" t="s">
        <v>1530</v>
      </c>
      <c r="AF1221" s="120" t="s">
        <v>11</v>
      </c>
      <c r="AG1221" s="120" t="s">
        <v>1704</v>
      </c>
      <c r="AH1221" s="120" t="s">
        <v>32</v>
      </c>
      <c r="AI1221" s="165" t="str">
        <f t="shared" si="28"/>
        <v>Li, Y., 2022</v>
      </c>
      <c r="AJ1221" s="120" t="s">
        <v>1703</v>
      </c>
      <c r="AK1221" s="120"/>
    </row>
    <row r="1222" spans="1:37" s="8" customFormat="1" ht="41.4" x14ac:dyDescent="0.3">
      <c r="A1222" s="46" t="s">
        <v>6</v>
      </c>
      <c r="B1222" s="46">
        <v>1</v>
      </c>
      <c r="C1222" s="46">
        <v>0.98</v>
      </c>
      <c r="D1222" s="46" t="s">
        <v>9</v>
      </c>
      <c r="E1222" s="46" t="s">
        <v>1964</v>
      </c>
      <c r="F1222" s="46" t="s">
        <v>1965</v>
      </c>
      <c r="G1222" s="46" t="s">
        <v>9</v>
      </c>
      <c r="H1222" s="46" t="s">
        <v>9</v>
      </c>
      <c r="I1222" s="46" t="s">
        <v>9</v>
      </c>
      <c r="J1222" s="46" t="s">
        <v>74</v>
      </c>
      <c r="K1222" s="46" t="s">
        <v>56</v>
      </c>
      <c r="L1222" s="46" t="s">
        <v>9</v>
      </c>
      <c r="M1222" s="46" t="s">
        <v>199</v>
      </c>
      <c r="N1222" s="46" t="s">
        <v>9</v>
      </c>
      <c r="O1222" s="46">
        <v>3</v>
      </c>
      <c r="P1222" s="46">
        <v>873</v>
      </c>
      <c r="Q1222" s="120" t="s">
        <v>9</v>
      </c>
      <c r="R1222" s="120" t="s">
        <v>9</v>
      </c>
      <c r="S1222" s="120" t="s">
        <v>9</v>
      </c>
      <c r="T1222" s="120" t="s">
        <v>17</v>
      </c>
      <c r="U1222" s="136">
        <v>6.73</v>
      </c>
      <c r="V1222" s="46" t="s">
        <v>9</v>
      </c>
      <c r="W1222" s="46">
        <v>129</v>
      </c>
      <c r="X1222" s="120" t="s">
        <v>9</v>
      </c>
      <c r="Y1222" s="169" t="s">
        <v>9</v>
      </c>
      <c r="Z1222" s="120" t="s">
        <v>9</v>
      </c>
      <c r="AA1222" s="120" t="s">
        <v>9</v>
      </c>
      <c r="AB1222" s="120" t="s">
        <v>9</v>
      </c>
      <c r="AC1222" s="46" t="s">
        <v>1365</v>
      </c>
      <c r="AD1222" s="46">
        <v>2021</v>
      </c>
      <c r="AE1222" s="46" t="s">
        <v>1961</v>
      </c>
      <c r="AF1222" s="46" t="s">
        <v>1962</v>
      </c>
      <c r="AG1222" s="46" t="s">
        <v>1963</v>
      </c>
      <c r="AH1222" s="46" t="s">
        <v>597</v>
      </c>
      <c r="AI1222" s="124" t="str">
        <f t="shared" si="28"/>
        <v>Khan, H.A., 2021</v>
      </c>
      <c r="AJ1222" s="120"/>
      <c r="AK1222" s="120"/>
    </row>
    <row r="1223" spans="1:37" s="8" customFormat="1" ht="41.4" x14ac:dyDescent="0.3">
      <c r="A1223" s="46" t="s">
        <v>6</v>
      </c>
      <c r="B1223" s="46">
        <v>1</v>
      </c>
      <c r="C1223" s="46">
        <v>1.01</v>
      </c>
      <c r="D1223" s="46" t="s">
        <v>9</v>
      </c>
      <c r="E1223" s="46" t="s">
        <v>15</v>
      </c>
      <c r="F1223" s="46" t="s">
        <v>1966</v>
      </c>
      <c r="G1223" s="46" t="s">
        <v>9</v>
      </c>
      <c r="H1223" s="46" t="s">
        <v>9</v>
      </c>
      <c r="I1223" s="46" t="s">
        <v>9</v>
      </c>
      <c r="J1223" s="46" t="s">
        <v>74</v>
      </c>
      <c r="K1223" s="46" t="s">
        <v>56</v>
      </c>
      <c r="L1223" s="46" t="s">
        <v>9</v>
      </c>
      <c r="M1223" s="46" t="s">
        <v>199</v>
      </c>
      <c r="N1223" s="132">
        <v>6.1</v>
      </c>
      <c r="O1223" s="46">
        <v>3</v>
      </c>
      <c r="P1223" s="46">
        <v>873</v>
      </c>
      <c r="Q1223" s="120" t="s">
        <v>9</v>
      </c>
      <c r="R1223" s="120" t="s">
        <v>9</v>
      </c>
      <c r="S1223" s="120" t="s">
        <v>9</v>
      </c>
      <c r="T1223" s="120" t="s">
        <v>17</v>
      </c>
      <c r="U1223" s="136">
        <v>6.37</v>
      </c>
      <c r="V1223" s="46" t="s">
        <v>9</v>
      </c>
      <c r="W1223" s="46">
        <v>147</v>
      </c>
      <c r="X1223" s="120" t="s">
        <v>9</v>
      </c>
      <c r="Y1223" s="169" t="s">
        <v>9</v>
      </c>
      <c r="Z1223" s="120" t="s">
        <v>9</v>
      </c>
      <c r="AA1223" s="120" t="s">
        <v>9</v>
      </c>
      <c r="AB1223" s="120" t="s">
        <v>9</v>
      </c>
      <c r="AC1223" s="46" t="s">
        <v>1365</v>
      </c>
      <c r="AD1223" s="46">
        <v>2021</v>
      </c>
      <c r="AE1223" s="46" t="s">
        <v>1961</v>
      </c>
      <c r="AF1223" s="46" t="s">
        <v>1962</v>
      </c>
      <c r="AG1223" s="46" t="s">
        <v>1963</v>
      </c>
      <c r="AH1223" s="46" t="s">
        <v>597</v>
      </c>
      <c r="AI1223" s="124" t="str">
        <f t="shared" si="28"/>
        <v>Khan, H.A., 2021</v>
      </c>
      <c r="AJ1223" s="120"/>
      <c r="AK1223" s="120" t="s">
        <v>817</v>
      </c>
    </row>
    <row r="1224" spans="1:37" s="8" customFormat="1" ht="41.4" x14ac:dyDescent="0.3">
      <c r="A1224" s="46" t="s">
        <v>6</v>
      </c>
      <c r="B1224" s="46">
        <v>1</v>
      </c>
      <c r="C1224" s="46">
        <v>0.92</v>
      </c>
      <c r="D1224" s="46">
        <v>1782</v>
      </c>
      <c r="E1224" s="46" t="s">
        <v>63</v>
      </c>
      <c r="F1224" s="46" t="s">
        <v>924</v>
      </c>
      <c r="G1224" s="46" t="s">
        <v>1972</v>
      </c>
      <c r="H1224" s="46" t="s">
        <v>9</v>
      </c>
      <c r="I1224" s="46" t="s">
        <v>9</v>
      </c>
      <c r="J1224" s="46" t="s">
        <v>24</v>
      </c>
      <c r="K1224" s="46" t="s">
        <v>56</v>
      </c>
      <c r="L1224" s="138">
        <v>1.6</v>
      </c>
      <c r="M1224" s="46" t="s">
        <v>199</v>
      </c>
      <c r="N1224" s="46" t="s">
        <v>9</v>
      </c>
      <c r="O1224" s="46">
        <v>2</v>
      </c>
      <c r="P1224" s="46">
        <v>573</v>
      </c>
      <c r="Q1224" s="46" t="s">
        <v>1422</v>
      </c>
      <c r="R1224" s="46">
        <v>1</v>
      </c>
      <c r="S1224" s="46">
        <v>573</v>
      </c>
      <c r="T1224" s="46" t="s">
        <v>17</v>
      </c>
      <c r="U1224" s="136">
        <v>5.8</v>
      </c>
      <c r="V1224" s="46" t="s">
        <v>9</v>
      </c>
      <c r="W1224" s="46">
        <v>83</v>
      </c>
      <c r="X1224" s="46" t="s">
        <v>9</v>
      </c>
      <c r="Y1224" s="46" t="s">
        <v>9</v>
      </c>
      <c r="Z1224" s="46" t="s">
        <v>9</v>
      </c>
      <c r="AA1224" s="46">
        <v>84</v>
      </c>
      <c r="AB1224" s="46">
        <v>15</v>
      </c>
      <c r="AC1224" s="46" t="s">
        <v>1971</v>
      </c>
      <c r="AD1224" s="46">
        <v>2021</v>
      </c>
      <c r="AE1224" s="46" t="s">
        <v>1967</v>
      </c>
      <c r="AF1224" s="46" t="s">
        <v>1968</v>
      </c>
      <c r="AG1224" s="46" t="s">
        <v>1969</v>
      </c>
      <c r="AH1224" s="46" t="s">
        <v>1970</v>
      </c>
      <c r="AI1224" s="124" t="str">
        <f t="shared" si="28"/>
        <v>Udomsap, P., 2021</v>
      </c>
      <c r="AJ1224" s="120" t="s">
        <v>629</v>
      </c>
      <c r="AK1224" s="120"/>
    </row>
    <row r="1225" spans="1:37" s="8" customFormat="1" ht="41.4" x14ac:dyDescent="0.3">
      <c r="A1225" s="46" t="s">
        <v>6</v>
      </c>
      <c r="B1225" s="46">
        <v>1</v>
      </c>
      <c r="C1225" s="46">
        <v>1.03</v>
      </c>
      <c r="D1225" s="46">
        <v>1782</v>
      </c>
      <c r="E1225" s="46" t="s">
        <v>63</v>
      </c>
      <c r="F1225" s="46" t="s">
        <v>924</v>
      </c>
      <c r="G1225" s="46" t="s">
        <v>1972</v>
      </c>
      <c r="H1225" s="46" t="s">
        <v>9</v>
      </c>
      <c r="I1225" s="46" t="s">
        <v>9</v>
      </c>
      <c r="J1225" s="46" t="s">
        <v>74</v>
      </c>
      <c r="K1225" s="46" t="s">
        <v>56</v>
      </c>
      <c r="L1225" s="138">
        <v>8.8000000000000007</v>
      </c>
      <c r="M1225" s="46" t="s">
        <v>199</v>
      </c>
      <c r="N1225" s="46" t="s">
        <v>9</v>
      </c>
      <c r="O1225" s="46">
        <v>2</v>
      </c>
      <c r="P1225" s="46">
        <v>573</v>
      </c>
      <c r="Q1225" s="46" t="s">
        <v>1422</v>
      </c>
      <c r="R1225" s="46">
        <v>1</v>
      </c>
      <c r="S1225" s="46">
        <v>573</v>
      </c>
      <c r="T1225" s="46" t="s">
        <v>17</v>
      </c>
      <c r="U1225" s="136">
        <v>59</v>
      </c>
      <c r="V1225" s="46" t="s">
        <v>9</v>
      </c>
      <c r="W1225" s="46">
        <v>8</v>
      </c>
      <c r="X1225" s="46" t="s">
        <v>9</v>
      </c>
      <c r="Y1225" s="46" t="s">
        <v>9</v>
      </c>
      <c r="Z1225" s="46" t="s">
        <v>9</v>
      </c>
      <c r="AA1225" s="46">
        <v>27</v>
      </c>
      <c r="AB1225" s="46">
        <v>8</v>
      </c>
      <c r="AC1225" s="46" t="s">
        <v>1971</v>
      </c>
      <c r="AD1225" s="46">
        <v>2021</v>
      </c>
      <c r="AE1225" s="46" t="s">
        <v>1967</v>
      </c>
      <c r="AF1225" s="46" t="s">
        <v>1968</v>
      </c>
      <c r="AG1225" s="46" t="s">
        <v>1969</v>
      </c>
      <c r="AH1225" s="46" t="s">
        <v>1970</v>
      </c>
      <c r="AI1225" s="124" t="str">
        <f t="shared" si="28"/>
        <v>Udomsap, P., 2021</v>
      </c>
      <c r="AJ1225" s="120" t="s">
        <v>629</v>
      </c>
      <c r="AK1225" s="120"/>
    </row>
    <row r="1226" spans="1:37" s="8" customFormat="1" ht="27.6" x14ac:dyDescent="0.3">
      <c r="A1226" s="46" t="s">
        <v>6</v>
      </c>
      <c r="B1226" s="46">
        <v>1</v>
      </c>
      <c r="C1226" s="46">
        <v>0.91</v>
      </c>
      <c r="D1226" s="46">
        <v>14</v>
      </c>
      <c r="E1226" s="46" t="s">
        <v>1414</v>
      </c>
      <c r="F1226" s="46" t="s">
        <v>1493</v>
      </c>
      <c r="G1226" s="46" t="s">
        <v>9</v>
      </c>
      <c r="H1226" s="46">
        <v>1473</v>
      </c>
      <c r="I1226" s="46">
        <v>3</v>
      </c>
      <c r="J1226" s="46" t="s">
        <v>28</v>
      </c>
      <c r="K1226" s="46" t="s">
        <v>1981</v>
      </c>
      <c r="L1226" s="46" t="s">
        <v>9</v>
      </c>
      <c r="M1226" s="46" t="s">
        <v>199</v>
      </c>
      <c r="N1226" s="132">
        <v>7.5</v>
      </c>
      <c r="O1226" s="46" t="s">
        <v>9</v>
      </c>
      <c r="P1226" s="46" t="s">
        <v>9</v>
      </c>
      <c r="Q1226" s="46" t="s">
        <v>1422</v>
      </c>
      <c r="R1226" s="46">
        <v>4</v>
      </c>
      <c r="S1226" s="46">
        <v>673</v>
      </c>
      <c r="T1226" s="46" t="s">
        <v>17</v>
      </c>
      <c r="U1226" s="136">
        <v>21.8</v>
      </c>
      <c r="V1226" s="46" t="s">
        <v>9</v>
      </c>
      <c r="W1226" s="46" t="s">
        <v>9</v>
      </c>
      <c r="X1226" s="46" t="s">
        <v>9</v>
      </c>
      <c r="Y1226" s="46" t="s">
        <v>9</v>
      </c>
      <c r="Z1226" s="46" t="s">
        <v>9</v>
      </c>
      <c r="AA1226" s="46">
        <v>46</v>
      </c>
      <c r="AB1226" s="46" t="s">
        <v>9</v>
      </c>
      <c r="AC1226" s="46" t="s">
        <v>1343</v>
      </c>
      <c r="AD1226" s="46">
        <v>2022</v>
      </c>
      <c r="AE1226" s="46" t="s">
        <v>1983</v>
      </c>
      <c r="AF1226" s="46" t="s">
        <v>11</v>
      </c>
      <c r="AG1226" s="46" t="s">
        <v>1984</v>
      </c>
      <c r="AH1226" s="46" t="s">
        <v>32</v>
      </c>
      <c r="AI1226" s="124" t="str">
        <f t="shared" si="28"/>
        <v>Yang, T., 2022</v>
      </c>
      <c r="AJ1226" s="120"/>
      <c r="AK1226" s="120" t="s">
        <v>1706</v>
      </c>
    </row>
    <row r="1227" spans="1:37" s="8" customFormat="1" ht="27.6" x14ac:dyDescent="0.3">
      <c r="A1227" s="46" t="s">
        <v>6</v>
      </c>
      <c r="B1227" s="46">
        <v>1</v>
      </c>
      <c r="C1227" s="46">
        <v>0.93</v>
      </c>
      <c r="D1227" s="46">
        <v>14</v>
      </c>
      <c r="E1227" s="46" t="s">
        <v>1414</v>
      </c>
      <c r="F1227" s="46" t="s">
        <v>1493</v>
      </c>
      <c r="G1227" s="46" t="s">
        <v>9</v>
      </c>
      <c r="H1227" s="46">
        <v>1473</v>
      </c>
      <c r="I1227" s="46">
        <v>3</v>
      </c>
      <c r="J1227" s="46" t="s">
        <v>245</v>
      </c>
      <c r="K1227" s="46" t="s">
        <v>56</v>
      </c>
      <c r="L1227" s="46" t="s">
        <v>9</v>
      </c>
      <c r="M1227" s="46" t="s">
        <v>199</v>
      </c>
      <c r="N1227" s="132">
        <v>7.5</v>
      </c>
      <c r="O1227" s="46" t="s">
        <v>9</v>
      </c>
      <c r="P1227" s="46" t="s">
        <v>9</v>
      </c>
      <c r="Q1227" s="46" t="s">
        <v>1422</v>
      </c>
      <c r="R1227" s="46">
        <v>4</v>
      </c>
      <c r="S1227" s="46">
        <v>673</v>
      </c>
      <c r="T1227" s="46" t="s">
        <v>17</v>
      </c>
      <c r="U1227" s="136">
        <v>15.9</v>
      </c>
      <c r="V1227" s="46" t="s">
        <v>9</v>
      </c>
      <c r="W1227" s="46" t="s">
        <v>9</v>
      </c>
      <c r="X1227" s="46" t="s">
        <v>9</v>
      </c>
      <c r="Y1227" s="46" t="s">
        <v>9</v>
      </c>
      <c r="Z1227" s="46" t="s">
        <v>9</v>
      </c>
      <c r="AA1227" s="46">
        <v>40</v>
      </c>
      <c r="AB1227" s="46" t="s">
        <v>9</v>
      </c>
      <c r="AC1227" s="46" t="s">
        <v>1343</v>
      </c>
      <c r="AD1227" s="46">
        <v>2022</v>
      </c>
      <c r="AE1227" s="46" t="s">
        <v>1983</v>
      </c>
      <c r="AF1227" s="46" t="s">
        <v>11</v>
      </c>
      <c r="AG1227" s="46" t="s">
        <v>1984</v>
      </c>
      <c r="AH1227" s="46" t="s">
        <v>32</v>
      </c>
      <c r="AI1227" s="124" t="str">
        <f t="shared" si="28"/>
        <v>Yang, T., 2022</v>
      </c>
      <c r="AJ1227" s="120"/>
      <c r="AK1227" s="120" t="s">
        <v>1706</v>
      </c>
    </row>
    <row r="1228" spans="1:37" s="8" customFormat="1" ht="27.6" x14ac:dyDescent="0.3">
      <c r="A1228" s="46" t="s">
        <v>6</v>
      </c>
      <c r="B1228" s="46">
        <v>1</v>
      </c>
      <c r="C1228" s="46">
        <v>0.89</v>
      </c>
      <c r="D1228" s="46">
        <v>14</v>
      </c>
      <c r="E1228" s="46" t="s">
        <v>1414</v>
      </c>
      <c r="F1228" s="46" t="s">
        <v>1493</v>
      </c>
      <c r="G1228" s="46" t="s">
        <v>9</v>
      </c>
      <c r="H1228" s="46">
        <v>1473</v>
      </c>
      <c r="I1228" s="46">
        <v>3</v>
      </c>
      <c r="J1228" s="46" t="s">
        <v>1982</v>
      </c>
      <c r="K1228" s="46" t="s">
        <v>56</v>
      </c>
      <c r="L1228" s="46" t="s">
        <v>9</v>
      </c>
      <c r="M1228" s="46" t="s">
        <v>199</v>
      </c>
      <c r="N1228" s="132">
        <v>7.5</v>
      </c>
      <c r="O1228" s="46" t="s">
        <v>9</v>
      </c>
      <c r="P1228" s="46" t="s">
        <v>9</v>
      </c>
      <c r="Q1228" s="46" t="s">
        <v>1422</v>
      </c>
      <c r="R1228" s="46">
        <v>4</v>
      </c>
      <c r="S1228" s="46">
        <v>673</v>
      </c>
      <c r="T1228" s="46" t="s">
        <v>17</v>
      </c>
      <c r="U1228" s="136">
        <v>22.2</v>
      </c>
      <c r="V1228" s="46" t="s">
        <v>9</v>
      </c>
      <c r="W1228" s="46" t="s">
        <v>9</v>
      </c>
      <c r="X1228" s="46" t="s">
        <v>9</v>
      </c>
      <c r="Y1228" s="46" t="s">
        <v>9</v>
      </c>
      <c r="Z1228" s="46" t="s">
        <v>9</v>
      </c>
      <c r="AA1228" s="46">
        <v>49</v>
      </c>
      <c r="AB1228" s="46" t="s">
        <v>9</v>
      </c>
      <c r="AC1228" s="46" t="s">
        <v>1343</v>
      </c>
      <c r="AD1228" s="46">
        <v>2022</v>
      </c>
      <c r="AE1228" s="46" t="s">
        <v>1983</v>
      </c>
      <c r="AF1228" s="46" t="s">
        <v>11</v>
      </c>
      <c r="AG1228" s="46" t="s">
        <v>1984</v>
      </c>
      <c r="AH1228" s="46" t="s">
        <v>32</v>
      </c>
      <c r="AI1228" s="124" t="str">
        <f t="shared" si="28"/>
        <v>Yang, T., 2022</v>
      </c>
      <c r="AJ1228" s="120"/>
      <c r="AK1228" s="120" t="s">
        <v>1706</v>
      </c>
    </row>
    <row r="1229" spans="1:37" s="8" customFormat="1" ht="27.6" x14ac:dyDescent="0.3">
      <c r="A1229" s="46" t="s">
        <v>6</v>
      </c>
      <c r="B1229" s="46">
        <v>1</v>
      </c>
      <c r="C1229" s="46">
        <v>0.60599999999999998</v>
      </c>
      <c r="D1229" s="46" t="s">
        <v>9</v>
      </c>
      <c r="E1229" s="46" t="s">
        <v>86</v>
      </c>
      <c r="F1229" s="46" t="s">
        <v>944</v>
      </c>
      <c r="G1229" s="46" t="s">
        <v>1988</v>
      </c>
      <c r="H1229" s="46">
        <v>773</v>
      </c>
      <c r="I1229" s="46">
        <v>4</v>
      </c>
      <c r="J1229" s="46" t="s">
        <v>245</v>
      </c>
      <c r="K1229" s="46" t="s">
        <v>106</v>
      </c>
      <c r="L1229" s="46" t="s">
        <v>9</v>
      </c>
      <c r="M1229" s="46" t="s">
        <v>199</v>
      </c>
      <c r="N1229" s="46" t="s">
        <v>9</v>
      </c>
      <c r="O1229" s="46">
        <v>4</v>
      </c>
      <c r="P1229" s="46">
        <v>773</v>
      </c>
      <c r="Q1229" s="46" t="s">
        <v>1422</v>
      </c>
      <c r="R1229" s="46">
        <v>1</v>
      </c>
      <c r="S1229" s="46">
        <v>773</v>
      </c>
      <c r="T1229" s="46" t="s">
        <v>17</v>
      </c>
      <c r="U1229" s="136">
        <v>54.5</v>
      </c>
      <c r="V1229" s="46" t="s">
        <v>9</v>
      </c>
      <c r="W1229" s="46">
        <v>20.6</v>
      </c>
      <c r="X1229" s="46" t="s">
        <v>9</v>
      </c>
      <c r="Y1229" s="46" t="s">
        <v>9</v>
      </c>
      <c r="Z1229" s="46" t="s">
        <v>9</v>
      </c>
      <c r="AA1229" s="46" t="s">
        <v>9</v>
      </c>
      <c r="AB1229" s="46" t="s">
        <v>9</v>
      </c>
      <c r="AC1229" s="31" t="s">
        <v>2834</v>
      </c>
      <c r="AD1229" s="46">
        <v>2022</v>
      </c>
      <c r="AE1229" s="46" t="s">
        <v>1985</v>
      </c>
      <c r="AF1229" s="46" t="s">
        <v>11</v>
      </c>
      <c r="AG1229" s="46" t="s">
        <v>1986</v>
      </c>
      <c r="AH1229" s="46" t="s">
        <v>32</v>
      </c>
      <c r="AI1229" s="124" t="str">
        <f t="shared" si="28"/>
        <v>Hu, C., 2022</v>
      </c>
      <c r="AJ1229" s="120"/>
      <c r="AK1229" s="120"/>
    </row>
    <row r="1230" spans="1:37" s="8" customFormat="1" ht="27.6" x14ac:dyDescent="0.3">
      <c r="A1230" s="46" t="s">
        <v>6</v>
      </c>
      <c r="B1230" s="46">
        <v>1</v>
      </c>
      <c r="C1230" s="46">
        <v>0.64200000000000002</v>
      </c>
      <c r="D1230" s="46" t="s">
        <v>9</v>
      </c>
      <c r="E1230" s="46" t="s">
        <v>86</v>
      </c>
      <c r="F1230" s="46" t="s">
        <v>950</v>
      </c>
      <c r="G1230" s="46" t="s">
        <v>1989</v>
      </c>
      <c r="H1230" s="46">
        <v>773</v>
      </c>
      <c r="I1230" s="46">
        <v>4</v>
      </c>
      <c r="J1230" s="46" t="s">
        <v>245</v>
      </c>
      <c r="K1230" s="46" t="s">
        <v>106</v>
      </c>
      <c r="L1230" s="46" t="s">
        <v>9</v>
      </c>
      <c r="M1230" s="46" t="s">
        <v>199</v>
      </c>
      <c r="N1230" s="46" t="s">
        <v>9</v>
      </c>
      <c r="O1230" s="46">
        <v>4</v>
      </c>
      <c r="P1230" s="46">
        <v>773</v>
      </c>
      <c r="Q1230" s="46" t="s">
        <v>1422</v>
      </c>
      <c r="R1230" s="46">
        <v>1</v>
      </c>
      <c r="S1230" s="46">
        <v>773</v>
      </c>
      <c r="T1230" s="46" t="s">
        <v>17</v>
      </c>
      <c r="U1230" s="136">
        <v>42.5</v>
      </c>
      <c r="V1230" s="46" t="s">
        <v>9</v>
      </c>
      <c r="W1230" s="46">
        <v>26.3</v>
      </c>
      <c r="X1230" s="46" t="s">
        <v>9</v>
      </c>
      <c r="Y1230" s="46" t="s">
        <v>9</v>
      </c>
      <c r="Z1230" s="46" t="s">
        <v>9</v>
      </c>
      <c r="AA1230" s="46" t="s">
        <v>9</v>
      </c>
      <c r="AB1230" s="46" t="s">
        <v>9</v>
      </c>
      <c r="AC1230" s="31" t="s">
        <v>2834</v>
      </c>
      <c r="AD1230" s="46">
        <v>2022</v>
      </c>
      <c r="AE1230" s="46" t="s">
        <v>1985</v>
      </c>
      <c r="AF1230" s="46" t="s">
        <v>11</v>
      </c>
      <c r="AG1230" s="46" t="s">
        <v>1986</v>
      </c>
      <c r="AH1230" s="46" t="s">
        <v>32</v>
      </c>
      <c r="AI1230" s="124" t="str">
        <f t="shared" si="28"/>
        <v>Hu, C., 2022</v>
      </c>
      <c r="AJ1230" s="120"/>
      <c r="AK1230" s="120"/>
    </row>
    <row r="1231" spans="1:37" s="8" customFormat="1" ht="27.6" x14ac:dyDescent="0.3">
      <c r="A1231" s="46" t="s">
        <v>6</v>
      </c>
      <c r="B1231" s="46">
        <v>1</v>
      </c>
      <c r="C1231" s="46">
        <v>0.61199999999999999</v>
      </c>
      <c r="D1231" s="46" t="s">
        <v>9</v>
      </c>
      <c r="E1231" s="46" t="s">
        <v>86</v>
      </c>
      <c r="F1231" s="46" t="s">
        <v>1987</v>
      </c>
      <c r="G1231" s="46" t="s">
        <v>1990</v>
      </c>
      <c r="H1231" s="46">
        <v>773</v>
      </c>
      <c r="I1231" s="46">
        <v>4</v>
      </c>
      <c r="J1231" s="46" t="s">
        <v>245</v>
      </c>
      <c r="K1231" s="46" t="s">
        <v>106</v>
      </c>
      <c r="L1231" s="46" t="s">
        <v>9</v>
      </c>
      <c r="M1231" s="46" t="s">
        <v>199</v>
      </c>
      <c r="N1231" s="46" t="s">
        <v>9</v>
      </c>
      <c r="O1231" s="46">
        <v>4</v>
      </c>
      <c r="P1231" s="46">
        <v>773</v>
      </c>
      <c r="Q1231" s="46" t="s">
        <v>1422</v>
      </c>
      <c r="R1231" s="46">
        <v>1</v>
      </c>
      <c r="S1231" s="46">
        <v>773</v>
      </c>
      <c r="T1231" s="46" t="s">
        <v>17</v>
      </c>
      <c r="U1231" s="136">
        <v>46</v>
      </c>
      <c r="V1231" s="46" t="s">
        <v>9</v>
      </c>
      <c r="W1231" s="46">
        <v>24.4</v>
      </c>
      <c r="X1231" s="46" t="s">
        <v>9</v>
      </c>
      <c r="Y1231" s="46" t="s">
        <v>9</v>
      </c>
      <c r="Z1231" s="46" t="s">
        <v>9</v>
      </c>
      <c r="AA1231" s="46" t="s">
        <v>9</v>
      </c>
      <c r="AB1231" s="46" t="s">
        <v>9</v>
      </c>
      <c r="AC1231" s="31" t="s">
        <v>2834</v>
      </c>
      <c r="AD1231" s="46">
        <v>2022</v>
      </c>
      <c r="AE1231" s="46" t="s">
        <v>1985</v>
      </c>
      <c r="AF1231" s="46" t="s">
        <v>11</v>
      </c>
      <c r="AG1231" s="46" t="s">
        <v>1986</v>
      </c>
      <c r="AH1231" s="46" t="s">
        <v>32</v>
      </c>
      <c r="AI1231" s="124" t="str">
        <f t="shared" si="28"/>
        <v>Hu, C., 2022</v>
      </c>
      <c r="AJ1231" s="120"/>
      <c r="AK1231" s="120"/>
    </row>
    <row r="1232" spans="1:37" s="8" customFormat="1" ht="27.6" x14ac:dyDescent="0.3">
      <c r="A1232" s="46" t="s">
        <v>6</v>
      </c>
      <c r="B1232" s="46">
        <v>0.1</v>
      </c>
      <c r="C1232" s="46" t="s">
        <v>9</v>
      </c>
      <c r="D1232" s="46" t="s">
        <v>9</v>
      </c>
      <c r="E1232" s="46" t="s">
        <v>22</v>
      </c>
      <c r="F1232" s="31" t="s">
        <v>1992</v>
      </c>
      <c r="G1232" s="46" t="s">
        <v>9</v>
      </c>
      <c r="H1232" s="46" t="s">
        <v>9</v>
      </c>
      <c r="I1232" s="46" t="s">
        <v>9</v>
      </c>
      <c r="J1232" s="46" t="s">
        <v>24</v>
      </c>
      <c r="K1232" s="46" t="s">
        <v>56</v>
      </c>
      <c r="L1232" s="46" t="s">
        <v>9</v>
      </c>
      <c r="M1232" s="46" t="s">
        <v>199</v>
      </c>
      <c r="N1232" s="132">
        <v>8.5</v>
      </c>
      <c r="O1232" s="46">
        <v>3</v>
      </c>
      <c r="P1232" s="46">
        <v>573</v>
      </c>
      <c r="Q1232" s="46" t="s">
        <v>1422</v>
      </c>
      <c r="R1232" s="46">
        <v>0.16</v>
      </c>
      <c r="S1232" s="46">
        <v>573</v>
      </c>
      <c r="T1232" s="46" t="s">
        <v>17</v>
      </c>
      <c r="U1232" s="136">
        <v>71</v>
      </c>
      <c r="V1232" s="46">
        <v>7</v>
      </c>
      <c r="W1232" s="46">
        <v>15</v>
      </c>
      <c r="X1232" s="46">
        <v>1</v>
      </c>
      <c r="Y1232" s="46" t="s">
        <v>9</v>
      </c>
      <c r="Z1232" s="46" t="s">
        <v>9</v>
      </c>
      <c r="AA1232" s="46" t="s">
        <v>9</v>
      </c>
      <c r="AB1232" s="46" t="s">
        <v>9</v>
      </c>
      <c r="AC1232" s="46" t="s">
        <v>1373</v>
      </c>
      <c r="AD1232" s="46">
        <v>2019</v>
      </c>
      <c r="AE1232" s="46" t="s">
        <v>1845</v>
      </c>
      <c r="AF1232" s="46" t="s">
        <v>71</v>
      </c>
      <c r="AG1232" s="46" t="s">
        <v>1991</v>
      </c>
      <c r="AH1232" s="46" t="s">
        <v>412</v>
      </c>
      <c r="AI1232" s="124" t="str">
        <f t="shared" si="28"/>
        <v>Murata, K., 2019</v>
      </c>
      <c r="AJ1232" s="120"/>
      <c r="AK1232" s="120" t="s">
        <v>1995</v>
      </c>
    </row>
    <row r="1233" spans="1:37" s="8" customFormat="1" ht="27.6" x14ac:dyDescent="0.3">
      <c r="A1233" s="46" t="s">
        <v>6</v>
      </c>
      <c r="B1233" s="46">
        <v>0.2</v>
      </c>
      <c r="C1233" s="46" t="s">
        <v>9</v>
      </c>
      <c r="D1233" s="46" t="s">
        <v>9</v>
      </c>
      <c r="E1233" s="46" t="s">
        <v>22</v>
      </c>
      <c r="F1233" s="31" t="s">
        <v>1992</v>
      </c>
      <c r="G1233" s="46" t="s">
        <v>9</v>
      </c>
      <c r="H1233" s="46" t="s">
        <v>9</v>
      </c>
      <c r="I1233" s="46" t="s">
        <v>9</v>
      </c>
      <c r="J1233" s="46" t="s">
        <v>24</v>
      </c>
      <c r="K1233" s="46" t="s">
        <v>56</v>
      </c>
      <c r="L1233" s="46" t="s">
        <v>9</v>
      </c>
      <c r="M1233" s="46" t="s">
        <v>199</v>
      </c>
      <c r="N1233" s="132">
        <v>8.5</v>
      </c>
      <c r="O1233" s="46">
        <v>3</v>
      </c>
      <c r="P1233" s="46">
        <v>573</v>
      </c>
      <c r="Q1233" s="46" t="s">
        <v>1422</v>
      </c>
      <c r="R1233" s="46">
        <v>0.16</v>
      </c>
      <c r="S1233" s="46">
        <v>573</v>
      </c>
      <c r="T1233" s="46" t="s">
        <v>17</v>
      </c>
      <c r="U1233" s="136">
        <v>71</v>
      </c>
      <c r="V1233" s="46">
        <v>1</v>
      </c>
      <c r="W1233" s="46">
        <v>16</v>
      </c>
      <c r="X1233" s="46">
        <v>1</v>
      </c>
      <c r="Y1233" s="46" t="s">
        <v>9</v>
      </c>
      <c r="Z1233" s="46" t="s">
        <v>9</v>
      </c>
      <c r="AA1233" s="46" t="s">
        <v>9</v>
      </c>
      <c r="AB1233" s="46" t="s">
        <v>9</v>
      </c>
      <c r="AC1233" s="46" t="s">
        <v>1373</v>
      </c>
      <c r="AD1233" s="46">
        <v>2019</v>
      </c>
      <c r="AE1233" s="46" t="s">
        <v>1845</v>
      </c>
      <c r="AF1233" s="46" t="s">
        <v>71</v>
      </c>
      <c r="AG1233" s="46" t="s">
        <v>1991</v>
      </c>
      <c r="AH1233" s="46" t="s">
        <v>412</v>
      </c>
      <c r="AI1233" s="124" t="str">
        <f t="shared" si="28"/>
        <v>Murata, K., 2019</v>
      </c>
      <c r="AJ1233" s="120"/>
      <c r="AK1233" s="120" t="s">
        <v>1995</v>
      </c>
    </row>
    <row r="1234" spans="1:37" s="8" customFormat="1" ht="27.6" x14ac:dyDescent="0.3">
      <c r="A1234" s="46" t="s">
        <v>6</v>
      </c>
      <c r="B1234" s="46">
        <v>0.5</v>
      </c>
      <c r="C1234" s="46" t="s">
        <v>9</v>
      </c>
      <c r="D1234" s="46" t="s">
        <v>9</v>
      </c>
      <c r="E1234" s="46" t="s">
        <v>22</v>
      </c>
      <c r="F1234" s="31" t="s">
        <v>1992</v>
      </c>
      <c r="G1234" s="46" t="s">
        <v>9</v>
      </c>
      <c r="H1234" s="46" t="s">
        <v>9</v>
      </c>
      <c r="I1234" s="46" t="s">
        <v>9</v>
      </c>
      <c r="J1234" s="46" t="s">
        <v>24</v>
      </c>
      <c r="K1234" s="46" t="s">
        <v>56</v>
      </c>
      <c r="L1234" s="46" t="s">
        <v>9</v>
      </c>
      <c r="M1234" s="46" t="s">
        <v>199</v>
      </c>
      <c r="N1234" s="132">
        <v>8.5</v>
      </c>
      <c r="O1234" s="46">
        <v>3</v>
      </c>
      <c r="P1234" s="46">
        <v>773</v>
      </c>
      <c r="Q1234" s="46" t="s">
        <v>1422</v>
      </c>
      <c r="R1234" s="46">
        <v>0.16</v>
      </c>
      <c r="S1234" s="46">
        <v>573</v>
      </c>
      <c r="T1234" s="46" t="s">
        <v>17</v>
      </c>
      <c r="U1234" s="136">
        <v>54</v>
      </c>
      <c r="V1234" s="46">
        <v>11</v>
      </c>
      <c r="W1234" s="46">
        <v>22</v>
      </c>
      <c r="X1234" s="46">
        <v>1</v>
      </c>
      <c r="Y1234" s="46" t="s">
        <v>9</v>
      </c>
      <c r="Z1234" s="46" t="s">
        <v>9</v>
      </c>
      <c r="AA1234" s="46" t="s">
        <v>9</v>
      </c>
      <c r="AB1234" s="46" t="s">
        <v>9</v>
      </c>
      <c r="AC1234" s="46" t="s">
        <v>1373</v>
      </c>
      <c r="AD1234" s="46">
        <v>2019</v>
      </c>
      <c r="AE1234" s="46" t="s">
        <v>1845</v>
      </c>
      <c r="AF1234" s="46" t="s">
        <v>71</v>
      </c>
      <c r="AG1234" s="46" t="s">
        <v>1991</v>
      </c>
      <c r="AH1234" s="46" t="s">
        <v>412</v>
      </c>
      <c r="AI1234" s="124" t="str">
        <f t="shared" si="28"/>
        <v>Murata, K., 2019</v>
      </c>
      <c r="AJ1234" s="120"/>
      <c r="AK1234" s="120" t="s">
        <v>1995</v>
      </c>
    </row>
    <row r="1235" spans="1:37" s="8" customFormat="1" ht="27.6" x14ac:dyDescent="0.3">
      <c r="A1235" s="46" t="s">
        <v>6</v>
      </c>
      <c r="B1235" s="46">
        <v>1</v>
      </c>
      <c r="C1235" s="46" t="s">
        <v>9</v>
      </c>
      <c r="D1235" s="46" t="s">
        <v>9</v>
      </c>
      <c r="E1235" s="46" t="s">
        <v>22</v>
      </c>
      <c r="F1235" s="31" t="s">
        <v>1992</v>
      </c>
      <c r="G1235" s="46" t="s">
        <v>9</v>
      </c>
      <c r="H1235" s="46" t="s">
        <v>9</v>
      </c>
      <c r="I1235" s="46" t="s">
        <v>9</v>
      </c>
      <c r="J1235" s="46" t="s">
        <v>24</v>
      </c>
      <c r="K1235" s="46" t="s">
        <v>56</v>
      </c>
      <c r="L1235" s="46" t="s">
        <v>9</v>
      </c>
      <c r="M1235" s="46" t="s">
        <v>199</v>
      </c>
      <c r="N1235" s="132">
        <v>8.5</v>
      </c>
      <c r="O1235" s="46">
        <v>3</v>
      </c>
      <c r="P1235" s="46">
        <v>773</v>
      </c>
      <c r="Q1235" s="46" t="s">
        <v>1422</v>
      </c>
      <c r="R1235" s="46">
        <v>0.16</v>
      </c>
      <c r="S1235" s="46">
        <v>573</v>
      </c>
      <c r="T1235" s="46" t="s">
        <v>17</v>
      </c>
      <c r="U1235" s="136">
        <v>45</v>
      </c>
      <c r="V1235" s="46">
        <v>9</v>
      </c>
      <c r="W1235" s="46">
        <v>26</v>
      </c>
      <c r="X1235" s="46">
        <v>5</v>
      </c>
      <c r="Y1235" s="46" t="s">
        <v>9</v>
      </c>
      <c r="Z1235" s="46" t="s">
        <v>9</v>
      </c>
      <c r="AA1235" s="46" t="s">
        <v>9</v>
      </c>
      <c r="AB1235" s="46" t="s">
        <v>9</v>
      </c>
      <c r="AC1235" s="46" t="s">
        <v>1373</v>
      </c>
      <c r="AD1235" s="46">
        <v>2019</v>
      </c>
      <c r="AE1235" s="46" t="s">
        <v>1845</v>
      </c>
      <c r="AF1235" s="46" t="s">
        <v>71</v>
      </c>
      <c r="AG1235" s="46" t="s">
        <v>1991</v>
      </c>
      <c r="AH1235" s="46" t="s">
        <v>412</v>
      </c>
      <c r="AI1235" s="124" t="str">
        <f t="shared" si="28"/>
        <v>Murata, K., 2019</v>
      </c>
      <c r="AJ1235" s="120"/>
      <c r="AK1235" s="120" t="s">
        <v>1995</v>
      </c>
    </row>
    <row r="1236" spans="1:37" s="8" customFormat="1" ht="27.6" x14ac:dyDescent="0.3">
      <c r="A1236" s="46" t="s">
        <v>6</v>
      </c>
      <c r="B1236" s="46">
        <v>2</v>
      </c>
      <c r="C1236" s="46" t="s">
        <v>9</v>
      </c>
      <c r="D1236" s="46" t="s">
        <v>9</v>
      </c>
      <c r="E1236" s="46" t="s">
        <v>22</v>
      </c>
      <c r="F1236" s="31" t="s">
        <v>1992</v>
      </c>
      <c r="G1236" s="46" t="s">
        <v>9</v>
      </c>
      <c r="H1236" s="46" t="s">
        <v>9</v>
      </c>
      <c r="I1236" s="46" t="s">
        <v>9</v>
      </c>
      <c r="J1236" s="46" t="s">
        <v>24</v>
      </c>
      <c r="K1236" s="46" t="s">
        <v>56</v>
      </c>
      <c r="L1236" s="46" t="s">
        <v>9</v>
      </c>
      <c r="M1236" s="46" t="s">
        <v>199</v>
      </c>
      <c r="N1236" s="132">
        <v>8.5</v>
      </c>
      <c r="O1236" s="46">
        <v>3</v>
      </c>
      <c r="P1236" s="46">
        <v>773</v>
      </c>
      <c r="Q1236" s="46" t="s">
        <v>1422</v>
      </c>
      <c r="R1236" s="46">
        <v>0.16</v>
      </c>
      <c r="S1236" s="46">
        <v>573</v>
      </c>
      <c r="T1236" s="46" t="s">
        <v>17</v>
      </c>
      <c r="U1236" s="136">
        <v>27</v>
      </c>
      <c r="V1236" s="46">
        <v>3</v>
      </c>
      <c r="W1236" s="46">
        <v>41</v>
      </c>
      <c r="X1236" s="46">
        <v>4</v>
      </c>
      <c r="Y1236" s="46" t="s">
        <v>9</v>
      </c>
      <c r="Z1236" s="46" t="s">
        <v>9</v>
      </c>
      <c r="AA1236" s="46" t="s">
        <v>9</v>
      </c>
      <c r="AB1236" s="46" t="s">
        <v>9</v>
      </c>
      <c r="AC1236" s="46" t="s">
        <v>1373</v>
      </c>
      <c r="AD1236" s="46">
        <v>2019</v>
      </c>
      <c r="AE1236" s="46" t="s">
        <v>1845</v>
      </c>
      <c r="AF1236" s="46" t="s">
        <v>71</v>
      </c>
      <c r="AG1236" s="46" t="s">
        <v>1991</v>
      </c>
      <c r="AH1236" s="46" t="s">
        <v>412</v>
      </c>
      <c r="AI1236" s="124" t="str">
        <f t="shared" si="28"/>
        <v>Murata, K., 2019</v>
      </c>
      <c r="AJ1236" s="120"/>
      <c r="AK1236" s="120" t="s">
        <v>1995</v>
      </c>
    </row>
    <row r="1237" spans="1:37" s="8" customFormat="1" ht="27.6" x14ac:dyDescent="0.3">
      <c r="A1237" s="46" t="s">
        <v>6</v>
      </c>
      <c r="B1237" s="46">
        <v>2</v>
      </c>
      <c r="C1237" s="46" t="s">
        <v>9</v>
      </c>
      <c r="D1237" s="46" t="s">
        <v>9</v>
      </c>
      <c r="E1237" s="46" t="s">
        <v>22</v>
      </c>
      <c r="F1237" s="31" t="s">
        <v>1992</v>
      </c>
      <c r="G1237" s="46" t="s">
        <v>9</v>
      </c>
      <c r="H1237" s="46" t="s">
        <v>9</v>
      </c>
      <c r="I1237" s="46" t="s">
        <v>9</v>
      </c>
      <c r="J1237" s="46" t="s">
        <v>24</v>
      </c>
      <c r="K1237" s="46" t="s">
        <v>56</v>
      </c>
      <c r="L1237" s="46" t="s">
        <v>9</v>
      </c>
      <c r="M1237" s="46" t="s">
        <v>199</v>
      </c>
      <c r="N1237" s="132">
        <v>8.5</v>
      </c>
      <c r="O1237" s="46">
        <v>10</v>
      </c>
      <c r="P1237" s="46">
        <v>1073</v>
      </c>
      <c r="Q1237" s="46" t="s">
        <v>1422</v>
      </c>
      <c r="R1237" s="46">
        <v>0.16</v>
      </c>
      <c r="S1237" s="46">
        <v>573</v>
      </c>
      <c r="T1237" s="46" t="s">
        <v>17</v>
      </c>
      <c r="U1237" s="136">
        <v>24</v>
      </c>
      <c r="V1237" s="46">
        <v>9</v>
      </c>
      <c r="W1237" s="46">
        <v>52</v>
      </c>
      <c r="X1237" s="46">
        <v>11</v>
      </c>
      <c r="Y1237" s="46" t="s">
        <v>9</v>
      </c>
      <c r="Z1237" s="46" t="s">
        <v>9</v>
      </c>
      <c r="AA1237" s="46" t="s">
        <v>9</v>
      </c>
      <c r="AB1237" s="46" t="s">
        <v>9</v>
      </c>
      <c r="AC1237" s="46" t="s">
        <v>1373</v>
      </c>
      <c r="AD1237" s="46">
        <v>2019</v>
      </c>
      <c r="AE1237" s="46" t="s">
        <v>1845</v>
      </c>
      <c r="AF1237" s="46" t="s">
        <v>71</v>
      </c>
      <c r="AG1237" s="46" t="s">
        <v>1991</v>
      </c>
      <c r="AH1237" s="46" t="s">
        <v>412</v>
      </c>
      <c r="AI1237" s="124" t="str">
        <f t="shared" si="28"/>
        <v>Murata, K., 2019</v>
      </c>
      <c r="AJ1237" s="120" t="s">
        <v>1994</v>
      </c>
      <c r="AK1237" s="120" t="s">
        <v>1995</v>
      </c>
    </row>
    <row r="1238" spans="1:37" s="8" customFormat="1" ht="27.6" x14ac:dyDescent="0.3">
      <c r="A1238" s="46" t="s">
        <v>6</v>
      </c>
      <c r="B1238" s="46">
        <v>2</v>
      </c>
      <c r="C1238" s="46" t="s">
        <v>9</v>
      </c>
      <c r="D1238" s="46" t="s">
        <v>9</v>
      </c>
      <c r="E1238" s="46" t="s">
        <v>22</v>
      </c>
      <c r="F1238" s="31" t="s">
        <v>1992</v>
      </c>
      <c r="G1238" s="46" t="s">
        <v>9</v>
      </c>
      <c r="H1238" s="46" t="s">
        <v>9</v>
      </c>
      <c r="I1238" s="46" t="s">
        <v>9</v>
      </c>
      <c r="J1238" s="46" t="s">
        <v>24</v>
      </c>
      <c r="K1238" s="46" t="s">
        <v>56</v>
      </c>
      <c r="L1238" s="46" t="s">
        <v>9</v>
      </c>
      <c r="M1238" s="46" t="s">
        <v>199</v>
      </c>
      <c r="N1238" s="132">
        <v>8.5</v>
      </c>
      <c r="O1238" s="46">
        <v>10</v>
      </c>
      <c r="P1238" s="46">
        <v>1123</v>
      </c>
      <c r="Q1238" s="46" t="s">
        <v>1422</v>
      </c>
      <c r="R1238" s="46">
        <v>0.16</v>
      </c>
      <c r="S1238" s="46">
        <v>573</v>
      </c>
      <c r="T1238" s="46" t="s">
        <v>17</v>
      </c>
      <c r="U1238" s="136">
        <v>13</v>
      </c>
      <c r="V1238" s="46">
        <v>2</v>
      </c>
      <c r="W1238" s="46">
        <v>90</v>
      </c>
      <c r="X1238" s="46">
        <v>11</v>
      </c>
      <c r="Y1238" s="46" t="s">
        <v>9</v>
      </c>
      <c r="Z1238" s="46" t="s">
        <v>9</v>
      </c>
      <c r="AA1238" s="46" t="s">
        <v>9</v>
      </c>
      <c r="AB1238" s="46" t="s">
        <v>9</v>
      </c>
      <c r="AC1238" s="46" t="s">
        <v>1373</v>
      </c>
      <c r="AD1238" s="46">
        <v>2019</v>
      </c>
      <c r="AE1238" s="46" t="s">
        <v>1845</v>
      </c>
      <c r="AF1238" s="46" t="s">
        <v>71</v>
      </c>
      <c r="AG1238" s="46" t="s">
        <v>1991</v>
      </c>
      <c r="AH1238" s="46" t="s">
        <v>412</v>
      </c>
      <c r="AI1238" s="124" t="str">
        <f t="shared" si="28"/>
        <v>Murata, K., 2019</v>
      </c>
      <c r="AJ1238" s="120" t="s">
        <v>1994</v>
      </c>
      <c r="AK1238" s="120" t="s">
        <v>1995</v>
      </c>
    </row>
    <row r="1239" spans="1:37" s="8" customFormat="1" ht="27.6" x14ac:dyDescent="0.3">
      <c r="A1239" s="46" t="s">
        <v>6</v>
      </c>
      <c r="B1239" s="46">
        <v>2</v>
      </c>
      <c r="C1239" s="46" t="s">
        <v>9</v>
      </c>
      <c r="D1239" s="46" t="s">
        <v>9</v>
      </c>
      <c r="E1239" s="46" t="s">
        <v>22</v>
      </c>
      <c r="F1239" s="31" t="s">
        <v>1992</v>
      </c>
      <c r="G1239" s="46" t="s">
        <v>9</v>
      </c>
      <c r="H1239" s="46" t="s">
        <v>9</v>
      </c>
      <c r="I1239" s="46" t="s">
        <v>9</v>
      </c>
      <c r="J1239" s="46" t="s">
        <v>24</v>
      </c>
      <c r="K1239" s="46" t="s">
        <v>56</v>
      </c>
      <c r="L1239" s="46" t="s">
        <v>9</v>
      </c>
      <c r="M1239" s="46" t="s">
        <v>199</v>
      </c>
      <c r="N1239" s="132">
        <v>8.5</v>
      </c>
      <c r="O1239" s="46">
        <v>10</v>
      </c>
      <c r="P1239" s="46">
        <v>1173</v>
      </c>
      <c r="Q1239" s="46" t="s">
        <v>1422</v>
      </c>
      <c r="R1239" s="46">
        <v>0.16</v>
      </c>
      <c r="S1239" s="46">
        <v>573</v>
      </c>
      <c r="T1239" s="46" t="s">
        <v>17</v>
      </c>
      <c r="U1239" s="136">
        <v>6</v>
      </c>
      <c r="V1239" s="46" t="s">
        <v>9</v>
      </c>
      <c r="W1239" s="46">
        <v>191</v>
      </c>
      <c r="X1239" s="46" t="s">
        <v>9</v>
      </c>
      <c r="Y1239" s="46" t="s">
        <v>9</v>
      </c>
      <c r="Z1239" s="46" t="s">
        <v>9</v>
      </c>
      <c r="AA1239" s="46" t="s">
        <v>9</v>
      </c>
      <c r="AB1239" s="46" t="s">
        <v>9</v>
      </c>
      <c r="AC1239" s="46" t="s">
        <v>1373</v>
      </c>
      <c r="AD1239" s="46">
        <v>2019</v>
      </c>
      <c r="AE1239" s="46" t="s">
        <v>1845</v>
      </c>
      <c r="AF1239" s="46" t="s">
        <v>71</v>
      </c>
      <c r="AG1239" s="46" t="s">
        <v>1991</v>
      </c>
      <c r="AH1239" s="46" t="s">
        <v>412</v>
      </c>
      <c r="AI1239" s="124" t="str">
        <f t="shared" si="28"/>
        <v>Murata, K., 2019</v>
      </c>
      <c r="AJ1239" s="120" t="s">
        <v>1994</v>
      </c>
      <c r="AK1239" s="120" t="s">
        <v>1995</v>
      </c>
    </row>
    <row r="1240" spans="1:37" s="8" customFormat="1" ht="27.6" x14ac:dyDescent="0.3">
      <c r="A1240" s="46" t="s">
        <v>6</v>
      </c>
      <c r="B1240" s="46">
        <v>0.1</v>
      </c>
      <c r="C1240" s="46" t="s">
        <v>9</v>
      </c>
      <c r="D1240" s="46" t="s">
        <v>9</v>
      </c>
      <c r="E1240" s="46" t="s">
        <v>997</v>
      </c>
      <c r="F1240" s="46" t="s">
        <v>1993</v>
      </c>
      <c r="G1240" s="46" t="s">
        <v>9</v>
      </c>
      <c r="H1240" s="46">
        <v>773</v>
      </c>
      <c r="I1240" s="46">
        <v>1</v>
      </c>
      <c r="J1240" s="46" t="s">
        <v>24</v>
      </c>
      <c r="K1240" s="46" t="s">
        <v>56</v>
      </c>
      <c r="L1240" s="46" t="s">
        <v>9</v>
      </c>
      <c r="M1240" s="46" t="s">
        <v>199</v>
      </c>
      <c r="N1240" s="132">
        <v>7.5</v>
      </c>
      <c r="O1240" s="46">
        <v>3</v>
      </c>
      <c r="P1240" s="46">
        <v>573</v>
      </c>
      <c r="Q1240" s="46" t="s">
        <v>1422</v>
      </c>
      <c r="R1240" s="46">
        <v>0.16</v>
      </c>
      <c r="S1240" s="46">
        <v>573</v>
      </c>
      <c r="T1240" s="46" t="s">
        <v>17</v>
      </c>
      <c r="U1240" s="136">
        <v>97</v>
      </c>
      <c r="V1240" s="46" t="s">
        <v>9</v>
      </c>
      <c r="W1240" s="46">
        <v>12</v>
      </c>
      <c r="X1240" s="46" t="s">
        <v>9</v>
      </c>
      <c r="Y1240" s="46" t="s">
        <v>9</v>
      </c>
      <c r="Z1240" s="46" t="s">
        <v>9</v>
      </c>
      <c r="AA1240" s="46" t="s">
        <v>9</v>
      </c>
      <c r="AB1240" s="46" t="s">
        <v>9</v>
      </c>
      <c r="AC1240" s="46" t="s">
        <v>1373</v>
      </c>
      <c r="AD1240" s="46">
        <v>2019</v>
      </c>
      <c r="AE1240" s="46" t="s">
        <v>1845</v>
      </c>
      <c r="AF1240" s="46" t="s">
        <v>71</v>
      </c>
      <c r="AG1240" s="46" t="s">
        <v>1991</v>
      </c>
      <c r="AH1240" s="46" t="s">
        <v>412</v>
      </c>
      <c r="AI1240" s="124" t="str">
        <f t="shared" si="28"/>
        <v>Murata, K., 2019</v>
      </c>
      <c r="AJ1240" s="120"/>
      <c r="AK1240" s="120" t="s">
        <v>1706</v>
      </c>
    </row>
    <row r="1241" spans="1:37" ht="27.6" x14ac:dyDescent="0.3">
      <c r="A1241" s="46" t="s">
        <v>6</v>
      </c>
      <c r="B1241" s="46">
        <v>0.2</v>
      </c>
      <c r="C1241" s="46" t="s">
        <v>9</v>
      </c>
      <c r="D1241" s="46" t="s">
        <v>9</v>
      </c>
      <c r="E1241" s="46" t="s">
        <v>997</v>
      </c>
      <c r="F1241" s="46" t="s">
        <v>1993</v>
      </c>
      <c r="G1241" s="46" t="s">
        <v>9</v>
      </c>
      <c r="H1241" s="46">
        <v>773</v>
      </c>
      <c r="I1241" s="46">
        <v>1</v>
      </c>
      <c r="J1241" s="46" t="s">
        <v>24</v>
      </c>
      <c r="K1241" s="46" t="s">
        <v>56</v>
      </c>
      <c r="L1241" s="46" t="s">
        <v>9</v>
      </c>
      <c r="M1241" s="46" t="s">
        <v>199</v>
      </c>
      <c r="N1241" s="132">
        <v>7.5</v>
      </c>
      <c r="O1241" s="46">
        <v>3</v>
      </c>
      <c r="P1241" s="46">
        <v>573</v>
      </c>
      <c r="Q1241" s="46" t="s">
        <v>1422</v>
      </c>
      <c r="R1241" s="46">
        <v>0.16</v>
      </c>
      <c r="S1241" s="46">
        <v>573</v>
      </c>
      <c r="T1241" s="46" t="s">
        <v>17</v>
      </c>
      <c r="U1241" s="136">
        <v>83</v>
      </c>
      <c r="V1241" s="46" t="s">
        <v>9</v>
      </c>
      <c r="W1241" s="46">
        <v>14</v>
      </c>
      <c r="X1241" s="46" t="s">
        <v>9</v>
      </c>
      <c r="Y1241" s="46" t="s">
        <v>9</v>
      </c>
      <c r="Z1241" s="46" t="s">
        <v>9</v>
      </c>
      <c r="AA1241" s="46" t="s">
        <v>9</v>
      </c>
      <c r="AB1241" s="46" t="s">
        <v>9</v>
      </c>
      <c r="AC1241" s="46" t="s">
        <v>1373</v>
      </c>
      <c r="AD1241" s="46">
        <v>2019</v>
      </c>
      <c r="AE1241" s="46" t="s">
        <v>1845</v>
      </c>
      <c r="AF1241" s="46" t="s">
        <v>71</v>
      </c>
      <c r="AG1241" s="46" t="s">
        <v>1991</v>
      </c>
      <c r="AH1241" s="46" t="s">
        <v>412</v>
      </c>
      <c r="AI1241" s="124" t="str">
        <f t="shared" si="28"/>
        <v>Murata, K., 2019</v>
      </c>
      <c r="AJ1241" s="120"/>
      <c r="AK1241" s="120" t="s">
        <v>1706</v>
      </c>
    </row>
    <row r="1242" spans="1:37" ht="27.6" x14ac:dyDescent="0.3">
      <c r="A1242" s="46" t="s">
        <v>6</v>
      </c>
      <c r="B1242" s="46">
        <v>0.5</v>
      </c>
      <c r="C1242" s="46" t="s">
        <v>9</v>
      </c>
      <c r="D1242" s="46" t="s">
        <v>9</v>
      </c>
      <c r="E1242" s="46" t="s">
        <v>997</v>
      </c>
      <c r="F1242" s="46" t="s">
        <v>1993</v>
      </c>
      <c r="G1242" s="46" t="s">
        <v>9</v>
      </c>
      <c r="H1242" s="46">
        <v>773</v>
      </c>
      <c r="I1242" s="46">
        <v>1</v>
      </c>
      <c r="J1242" s="46" t="s">
        <v>24</v>
      </c>
      <c r="K1242" s="46" t="s">
        <v>56</v>
      </c>
      <c r="L1242" s="46" t="s">
        <v>9</v>
      </c>
      <c r="M1242" s="46" t="s">
        <v>199</v>
      </c>
      <c r="N1242" s="132">
        <v>7.5</v>
      </c>
      <c r="O1242" s="46">
        <v>3</v>
      </c>
      <c r="P1242" s="46">
        <v>773</v>
      </c>
      <c r="Q1242" s="46" t="s">
        <v>1422</v>
      </c>
      <c r="R1242" s="46">
        <v>0.16</v>
      </c>
      <c r="S1242" s="46">
        <v>573</v>
      </c>
      <c r="T1242" s="46" t="s">
        <v>17</v>
      </c>
      <c r="U1242" s="136">
        <v>73</v>
      </c>
      <c r="V1242" s="46" t="s">
        <v>9</v>
      </c>
      <c r="W1242" s="46">
        <v>15</v>
      </c>
      <c r="X1242" s="46" t="s">
        <v>9</v>
      </c>
      <c r="Y1242" s="46" t="s">
        <v>9</v>
      </c>
      <c r="Z1242" s="46" t="s">
        <v>9</v>
      </c>
      <c r="AA1242" s="46" t="s">
        <v>9</v>
      </c>
      <c r="AB1242" s="46" t="s">
        <v>9</v>
      </c>
      <c r="AC1242" s="46" t="s">
        <v>1373</v>
      </c>
      <c r="AD1242" s="46">
        <v>2019</v>
      </c>
      <c r="AE1242" s="46" t="s">
        <v>1845</v>
      </c>
      <c r="AF1242" s="46" t="s">
        <v>71</v>
      </c>
      <c r="AG1242" s="46" t="s">
        <v>1991</v>
      </c>
      <c r="AH1242" s="46" t="s">
        <v>412</v>
      </c>
      <c r="AI1242" s="124" t="str">
        <f t="shared" si="28"/>
        <v>Murata, K., 2019</v>
      </c>
      <c r="AJ1242" s="120"/>
      <c r="AK1242" s="120" t="s">
        <v>1706</v>
      </c>
    </row>
    <row r="1243" spans="1:37" ht="27.6" x14ac:dyDescent="0.3">
      <c r="A1243" s="46" t="s">
        <v>6</v>
      </c>
      <c r="B1243" s="46">
        <v>1</v>
      </c>
      <c r="C1243" s="46" t="s">
        <v>9</v>
      </c>
      <c r="D1243" s="46" t="s">
        <v>9</v>
      </c>
      <c r="E1243" s="46" t="s">
        <v>997</v>
      </c>
      <c r="F1243" s="46" t="s">
        <v>1993</v>
      </c>
      <c r="G1243" s="46" t="s">
        <v>9</v>
      </c>
      <c r="H1243" s="46">
        <v>773</v>
      </c>
      <c r="I1243" s="46">
        <v>1</v>
      </c>
      <c r="J1243" s="46" t="s">
        <v>24</v>
      </c>
      <c r="K1243" s="46" t="s">
        <v>56</v>
      </c>
      <c r="L1243" s="46" t="s">
        <v>9</v>
      </c>
      <c r="M1243" s="46" t="s">
        <v>199</v>
      </c>
      <c r="N1243" s="132">
        <v>7.5</v>
      </c>
      <c r="O1243" s="46">
        <v>3</v>
      </c>
      <c r="P1243" s="46">
        <v>773</v>
      </c>
      <c r="Q1243" s="46" t="s">
        <v>1422</v>
      </c>
      <c r="R1243" s="46">
        <v>0.16</v>
      </c>
      <c r="S1243" s="46">
        <v>573</v>
      </c>
      <c r="T1243" s="46" t="s">
        <v>17</v>
      </c>
      <c r="U1243" s="136">
        <v>29</v>
      </c>
      <c r="V1243" s="46" t="s">
        <v>9</v>
      </c>
      <c r="W1243" s="46">
        <v>38</v>
      </c>
      <c r="X1243" s="46" t="s">
        <v>9</v>
      </c>
      <c r="Y1243" s="46" t="s">
        <v>9</v>
      </c>
      <c r="Z1243" s="46" t="s">
        <v>9</v>
      </c>
      <c r="AA1243" s="46" t="s">
        <v>9</v>
      </c>
      <c r="AB1243" s="46" t="s">
        <v>9</v>
      </c>
      <c r="AC1243" s="46" t="s">
        <v>1373</v>
      </c>
      <c r="AD1243" s="46">
        <v>2019</v>
      </c>
      <c r="AE1243" s="46" t="s">
        <v>1845</v>
      </c>
      <c r="AF1243" s="46" t="s">
        <v>71</v>
      </c>
      <c r="AG1243" s="46" t="s">
        <v>1991</v>
      </c>
      <c r="AH1243" s="46" t="s">
        <v>412</v>
      </c>
      <c r="AI1243" s="124" t="str">
        <f t="shared" si="28"/>
        <v>Murata, K., 2019</v>
      </c>
      <c r="AJ1243" s="120"/>
      <c r="AK1243" s="120" t="s">
        <v>1706</v>
      </c>
    </row>
    <row r="1244" spans="1:37" ht="27.6" x14ac:dyDescent="0.3">
      <c r="A1244" s="46" t="s">
        <v>6</v>
      </c>
      <c r="B1244" s="46">
        <v>2</v>
      </c>
      <c r="C1244" s="46" t="s">
        <v>9</v>
      </c>
      <c r="D1244" s="46" t="s">
        <v>9</v>
      </c>
      <c r="E1244" s="46" t="s">
        <v>997</v>
      </c>
      <c r="F1244" s="46" t="s">
        <v>1993</v>
      </c>
      <c r="G1244" s="46" t="s">
        <v>9</v>
      </c>
      <c r="H1244" s="46">
        <v>773</v>
      </c>
      <c r="I1244" s="46">
        <v>1</v>
      </c>
      <c r="J1244" s="46" t="s">
        <v>24</v>
      </c>
      <c r="K1244" s="46" t="s">
        <v>56</v>
      </c>
      <c r="L1244" s="46" t="s">
        <v>9</v>
      </c>
      <c r="M1244" s="46" t="s">
        <v>199</v>
      </c>
      <c r="N1244" s="132">
        <v>7.5</v>
      </c>
      <c r="O1244" s="46">
        <v>3</v>
      </c>
      <c r="P1244" s="46">
        <v>773</v>
      </c>
      <c r="Q1244" s="46" t="s">
        <v>1422</v>
      </c>
      <c r="R1244" s="46">
        <v>0.16</v>
      </c>
      <c r="S1244" s="46">
        <v>573</v>
      </c>
      <c r="T1244" s="46" t="s">
        <v>17</v>
      </c>
      <c r="U1244" s="136">
        <v>21</v>
      </c>
      <c r="V1244" s="46" t="s">
        <v>9</v>
      </c>
      <c r="W1244" s="46">
        <v>54</v>
      </c>
      <c r="X1244" s="46" t="s">
        <v>9</v>
      </c>
      <c r="Y1244" s="46" t="s">
        <v>9</v>
      </c>
      <c r="Z1244" s="46" t="s">
        <v>9</v>
      </c>
      <c r="AA1244" s="46" t="s">
        <v>9</v>
      </c>
      <c r="AB1244" s="46" t="s">
        <v>9</v>
      </c>
      <c r="AC1244" s="46" t="s">
        <v>1373</v>
      </c>
      <c r="AD1244" s="46">
        <v>2019</v>
      </c>
      <c r="AE1244" s="46" t="s">
        <v>1845</v>
      </c>
      <c r="AF1244" s="46" t="s">
        <v>71</v>
      </c>
      <c r="AG1244" s="46" t="s">
        <v>1991</v>
      </c>
      <c r="AH1244" s="46" t="s">
        <v>412</v>
      </c>
      <c r="AI1244" s="124" t="str">
        <f t="shared" si="28"/>
        <v>Murata, K., 2019</v>
      </c>
      <c r="AJ1244" s="120"/>
      <c r="AK1244" s="120" t="s">
        <v>1706</v>
      </c>
    </row>
    <row r="1245" spans="1:37" s="27" customFormat="1" ht="27.6" x14ac:dyDescent="0.3">
      <c r="A1245" s="46" t="s">
        <v>6</v>
      </c>
      <c r="B1245" s="46">
        <v>2</v>
      </c>
      <c r="C1245" s="46" t="s">
        <v>9</v>
      </c>
      <c r="D1245" s="46" t="s">
        <v>9</v>
      </c>
      <c r="E1245" s="46" t="s">
        <v>997</v>
      </c>
      <c r="F1245" s="46" t="s">
        <v>1993</v>
      </c>
      <c r="G1245" s="46" t="s">
        <v>9</v>
      </c>
      <c r="H1245" s="46">
        <v>773</v>
      </c>
      <c r="I1245" s="46">
        <v>1</v>
      </c>
      <c r="J1245" s="46" t="s">
        <v>24</v>
      </c>
      <c r="K1245" s="46" t="s">
        <v>56</v>
      </c>
      <c r="L1245" s="46" t="s">
        <v>9</v>
      </c>
      <c r="M1245" s="46" t="s">
        <v>199</v>
      </c>
      <c r="N1245" s="132">
        <v>7.5</v>
      </c>
      <c r="O1245" s="46">
        <v>10</v>
      </c>
      <c r="P1245" s="46">
        <v>1073</v>
      </c>
      <c r="Q1245" s="46" t="s">
        <v>1422</v>
      </c>
      <c r="R1245" s="46">
        <v>0.16</v>
      </c>
      <c r="S1245" s="46">
        <v>573</v>
      </c>
      <c r="T1245" s="46" t="s">
        <v>17</v>
      </c>
      <c r="U1245" s="136">
        <v>15</v>
      </c>
      <c r="V1245" s="46" t="s">
        <v>9</v>
      </c>
      <c r="W1245" s="46">
        <v>73</v>
      </c>
      <c r="X1245" s="46" t="s">
        <v>9</v>
      </c>
      <c r="Y1245" s="46" t="s">
        <v>9</v>
      </c>
      <c r="Z1245" s="46" t="s">
        <v>9</v>
      </c>
      <c r="AA1245" s="46" t="s">
        <v>9</v>
      </c>
      <c r="AB1245" s="46" t="s">
        <v>9</v>
      </c>
      <c r="AC1245" s="46" t="s">
        <v>1373</v>
      </c>
      <c r="AD1245" s="46">
        <v>2019</v>
      </c>
      <c r="AE1245" s="46" t="s">
        <v>1845</v>
      </c>
      <c r="AF1245" s="46" t="s">
        <v>71</v>
      </c>
      <c r="AG1245" s="46" t="s">
        <v>1991</v>
      </c>
      <c r="AH1245" s="46" t="s">
        <v>412</v>
      </c>
      <c r="AI1245" s="124" t="str">
        <f t="shared" si="28"/>
        <v>Murata, K., 2019</v>
      </c>
      <c r="AJ1245" s="120" t="s">
        <v>1994</v>
      </c>
      <c r="AK1245" s="120" t="s">
        <v>1706</v>
      </c>
    </row>
    <row r="1246" spans="1:37" s="27" customFormat="1" ht="27.6" x14ac:dyDescent="0.3">
      <c r="A1246" s="46" t="s">
        <v>6</v>
      </c>
      <c r="B1246" s="46">
        <v>2</v>
      </c>
      <c r="C1246" s="46" t="s">
        <v>9</v>
      </c>
      <c r="D1246" s="46" t="s">
        <v>9</v>
      </c>
      <c r="E1246" s="46" t="s">
        <v>997</v>
      </c>
      <c r="F1246" s="46" t="s">
        <v>1993</v>
      </c>
      <c r="G1246" s="46" t="s">
        <v>9</v>
      </c>
      <c r="H1246" s="46">
        <v>773</v>
      </c>
      <c r="I1246" s="46">
        <v>1</v>
      </c>
      <c r="J1246" s="46" t="s">
        <v>24</v>
      </c>
      <c r="K1246" s="46" t="s">
        <v>56</v>
      </c>
      <c r="L1246" s="46" t="s">
        <v>9</v>
      </c>
      <c r="M1246" s="46" t="s">
        <v>199</v>
      </c>
      <c r="N1246" s="132">
        <v>7.5</v>
      </c>
      <c r="O1246" s="46">
        <v>10</v>
      </c>
      <c r="P1246" s="46">
        <v>1123</v>
      </c>
      <c r="Q1246" s="46" t="s">
        <v>1422</v>
      </c>
      <c r="R1246" s="46">
        <v>0.16</v>
      </c>
      <c r="S1246" s="46">
        <v>573</v>
      </c>
      <c r="T1246" s="46" t="s">
        <v>17</v>
      </c>
      <c r="U1246" s="136">
        <v>8</v>
      </c>
      <c r="V1246" s="46" t="s">
        <v>9</v>
      </c>
      <c r="W1246" s="46">
        <v>144</v>
      </c>
      <c r="X1246" s="46" t="s">
        <v>9</v>
      </c>
      <c r="Y1246" s="46" t="s">
        <v>9</v>
      </c>
      <c r="Z1246" s="46" t="s">
        <v>9</v>
      </c>
      <c r="AA1246" s="46" t="s">
        <v>9</v>
      </c>
      <c r="AB1246" s="46" t="s">
        <v>9</v>
      </c>
      <c r="AC1246" s="46" t="s">
        <v>1373</v>
      </c>
      <c r="AD1246" s="46">
        <v>2019</v>
      </c>
      <c r="AE1246" s="46" t="s">
        <v>1845</v>
      </c>
      <c r="AF1246" s="46" t="s">
        <v>71</v>
      </c>
      <c r="AG1246" s="46" t="s">
        <v>1991</v>
      </c>
      <c r="AH1246" s="46" t="s">
        <v>412</v>
      </c>
      <c r="AI1246" s="124" t="str">
        <f t="shared" si="28"/>
        <v>Murata, K., 2019</v>
      </c>
      <c r="AJ1246" s="120" t="s">
        <v>1994</v>
      </c>
      <c r="AK1246" s="120" t="s">
        <v>1706</v>
      </c>
    </row>
    <row r="1247" spans="1:37" s="27" customFormat="1" ht="27.6" x14ac:dyDescent="0.3">
      <c r="A1247" s="46" t="s">
        <v>6</v>
      </c>
      <c r="B1247" s="46">
        <v>2</v>
      </c>
      <c r="C1247" s="46" t="s">
        <v>9</v>
      </c>
      <c r="D1247" s="46" t="s">
        <v>9</v>
      </c>
      <c r="E1247" s="46" t="s">
        <v>997</v>
      </c>
      <c r="F1247" s="46" t="s">
        <v>1993</v>
      </c>
      <c r="G1247" s="46" t="s">
        <v>9</v>
      </c>
      <c r="H1247" s="46">
        <v>773</v>
      </c>
      <c r="I1247" s="46">
        <v>1</v>
      </c>
      <c r="J1247" s="46" t="s">
        <v>24</v>
      </c>
      <c r="K1247" s="46" t="s">
        <v>56</v>
      </c>
      <c r="L1247" s="46" t="s">
        <v>9</v>
      </c>
      <c r="M1247" s="46" t="s">
        <v>199</v>
      </c>
      <c r="N1247" s="132">
        <v>7.5</v>
      </c>
      <c r="O1247" s="46">
        <v>10</v>
      </c>
      <c r="P1247" s="46">
        <v>1173</v>
      </c>
      <c r="Q1247" s="46" t="s">
        <v>1422</v>
      </c>
      <c r="R1247" s="46">
        <v>0.16</v>
      </c>
      <c r="S1247" s="46">
        <v>573</v>
      </c>
      <c r="T1247" s="46" t="s">
        <v>17</v>
      </c>
      <c r="U1247" s="136">
        <v>6</v>
      </c>
      <c r="V1247" s="46" t="s">
        <v>9</v>
      </c>
      <c r="W1247" s="46">
        <v>192</v>
      </c>
      <c r="X1247" s="46" t="s">
        <v>9</v>
      </c>
      <c r="Y1247" s="46" t="s">
        <v>9</v>
      </c>
      <c r="Z1247" s="46" t="s">
        <v>9</v>
      </c>
      <c r="AA1247" s="46" t="s">
        <v>9</v>
      </c>
      <c r="AB1247" s="46" t="s">
        <v>9</v>
      </c>
      <c r="AC1247" s="46" t="s">
        <v>1373</v>
      </c>
      <c r="AD1247" s="46">
        <v>2019</v>
      </c>
      <c r="AE1247" s="46" t="s">
        <v>1845</v>
      </c>
      <c r="AF1247" s="46" t="s">
        <v>71</v>
      </c>
      <c r="AG1247" s="46" t="s">
        <v>1991</v>
      </c>
      <c r="AH1247" s="46" t="s">
        <v>412</v>
      </c>
      <c r="AI1247" s="124" t="str">
        <f t="shared" si="28"/>
        <v>Murata, K., 2019</v>
      </c>
      <c r="AJ1247" s="120" t="s">
        <v>1994</v>
      </c>
      <c r="AK1247" s="120" t="s">
        <v>1706</v>
      </c>
    </row>
    <row r="1248" spans="1:37" ht="27.6" x14ac:dyDescent="0.3">
      <c r="A1248" s="46" t="s">
        <v>1996</v>
      </c>
      <c r="B1248" s="46">
        <v>0.5</v>
      </c>
      <c r="C1248" s="46" t="s">
        <v>9</v>
      </c>
      <c r="D1248" s="46" t="s">
        <v>9</v>
      </c>
      <c r="E1248" s="46" t="s">
        <v>998</v>
      </c>
      <c r="F1248" s="46" t="s">
        <v>2000</v>
      </c>
      <c r="G1248" s="46" t="s">
        <v>9</v>
      </c>
      <c r="H1248" s="46" t="s">
        <v>9</v>
      </c>
      <c r="I1248" s="46" t="s">
        <v>9</v>
      </c>
      <c r="J1248" s="46" t="s">
        <v>28</v>
      </c>
      <c r="K1248" s="46" t="s">
        <v>1997</v>
      </c>
      <c r="L1248" s="46" t="s">
        <v>9</v>
      </c>
      <c r="M1248" s="46" t="s">
        <v>199</v>
      </c>
      <c r="N1248" s="46" t="s">
        <v>9</v>
      </c>
      <c r="O1248" s="46">
        <v>2</v>
      </c>
      <c r="P1248" s="46">
        <v>773</v>
      </c>
      <c r="Q1248" s="46" t="s">
        <v>1422</v>
      </c>
      <c r="R1248" s="46" t="s">
        <v>9</v>
      </c>
      <c r="S1248" s="46">
        <v>573</v>
      </c>
      <c r="T1248" s="46" t="s">
        <v>95</v>
      </c>
      <c r="U1248" s="136">
        <v>22</v>
      </c>
      <c r="V1248" s="46" t="s">
        <v>9</v>
      </c>
      <c r="W1248" s="46" t="s">
        <v>9</v>
      </c>
      <c r="X1248" s="46" t="s">
        <v>9</v>
      </c>
      <c r="Y1248" s="46" t="s">
        <v>9</v>
      </c>
      <c r="Z1248" s="46" t="s">
        <v>9</v>
      </c>
      <c r="AA1248" s="46" t="s">
        <v>9</v>
      </c>
      <c r="AB1248" s="46" t="s">
        <v>9</v>
      </c>
      <c r="AC1248" s="46" t="s">
        <v>1365</v>
      </c>
      <c r="AD1248" s="46">
        <v>2010</v>
      </c>
      <c r="AE1248" s="46" t="s">
        <v>499</v>
      </c>
      <c r="AF1248" s="46" t="s">
        <v>131</v>
      </c>
      <c r="AG1248" s="46" t="s">
        <v>2003</v>
      </c>
      <c r="AH1248" s="46" t="s">
        <v>133</v>
      </c>
      <c r="AI1248" s="124" t="str">
        <f t="shared" si="28"/>
        <v>Amairia, C., 2010</v>
      </c>
      <c r="AJ1248" s="120"/>
      <c r="AK1248" s="120"/>
    </row>
    <row r="1249" spans="1:37" ht="27.6" x14ac:dyDescent="0.3">
      <c r="A1249" s="46" t="s">
        <v>1996</v>
      </c>
      <c r="B1249" s="46">
        <v>0.5</v>
      </c>
      <c r="C1249" s="46" t="s">
        <v>9</v>
      </c>
      <c r="D1249" s="46" t="s">
        <v>9</v>
      </c>
      <c r="E1249" s="46" t="s">
        <v>998</v>
      </c>
      <c r="F1249" s="46" t="s">
        <v>1998</v>
      </c>
      <c r="G1249" s="46" t="s">
        <v>9</v>
      </c>
      <c r="H1249" s="46" t="s">
        <v>9</v>
      </c>
      <c r="I1249" s="46" t="s">
        <v>9</v>
      </c>
      <c r="J1249" s="46" t="s">
        <v>28</v>
      </c>
      <c r="K1249" s="46" t="s">
        <v>1997</v>
      </c>
      <c r="L1249" s="46" t="s">
        <v>9</v>
      </c>
      <c r="M1249" s="46" t="s">
        <v>199</v>
      </c>
      <c r="N1249" s="46" t="s">
        <v>9</v>
      </c>
      <c r="O1249" s="46">
        <v>2</v>
      </c>
      <c r="P1249" s="46">
        <v>773</v>
      </c>
      <c r="Q1249" s="46" t="s">
        <v>1422</v>
      </c>
      <c r="R1249" s="46" t="s">
        <v>9</v>
      </c>
      <c r="S1249" s="46">
        <v>573</v>
      </c>
      <c r="T1249" s="46" t="s">
        <v>95</v>
      </c>
      <c r="U1249" s="136">
        <v>5</v>
      </c>
      <c r="V1249" s="46" t="s">
        <v>9</v>
      </c>
      <c r="W1249" s="46" t="s">
        <v>9</v>
      </c>
      <c r="X1249" s="46" t="s">
        <v>9</v>
      </c>
      <c r="Y1249" s="46" t="s">
        <v>9</v>
      </c>
      <c r="Z1249" s="46" t="s">
        <v>9</v>
      </c>
      <c r="AA1249" s="46" t="s">
        <v>9</v>
      </c>
      <c r="AB1249" s="46" t="s">
        <v>9</v>
      </c>
      <c r="AC1249" s="46" t="s">
        <v>1365</v>
      </c>
      <c r="AD1249" s="46">
        <v>2010</v>
      </c>
      <c r="AE1249" s="46" t="s">
        <v>499</v>
      </c>
      <c r="AF1249" s="46" t="s">
        <v>131</v>
      </c>
      <c r="AG1249" s="46" t="s">
        <v>2003</v>
      </c>
      <c r="AH1249" s="46" t="s">
        <v>133</v>
      </c>
      <c r="AI1249" s="124" t="str">
        <f t="shared" si="28"/>
        <v>Amairia, C., 2010</v>
      </c>
      <c r="AJ1249" s="120"/>
      <c r="AK1249" s="120"/>
    </row>
    <row r="1250" spans="1:37" ht="27.6" x14ac:dyDescent="0.3">
      <c r="A1250" s="46" t="s">
        <v>1996</v>
      </c>
      <c r="B1250" s="46">
        <v>0.5</v>
      </c>
      <c r="C1250" s="46" t="s">
        <v>9</v>
      </c>
      <c r="D1250" s="46" t="s">
        <v>9</v>
      </c>
      <c r="E1250" s="46" t="s">
        <v>998</v>
      </c>
      <c r="F1250" s="46" t="s">
        <v>1999</v>
      </c>
      <c r="G1250" s="46" t="s">
        <v>9</v>
      </c>
      <c r="H1250" s="46" t="s">
        <v>9</v>
      </c>
      <c r="I1250" s="46" t="s">
        <v>9</v>
      </c>
      <c r="J1250" s="46" t="s">
        <v>28</v>
      </c>
      <c r="K1250" s="46" t="s">
        <v>1997</v>
      </c>
      <c r="L1250" s="46" t="s">
        <v>9</v>
      </c>
      <c r="M1250" s="46" t="s">
        <v>199</v>
      </c>
      <c r="N1250" s="46" t="s">
        <v>9</v>
      </c>
      <c r="O1250" s="46">
        <v>2</v>
      </c>
      <c r="P1250" s="46">
        <v>773</v>
      </c>
      <c r="Q1250" s="46" t="s">
        <v>1422</v>
      </c>
      <c r="R1250" s="46" t="s">
        <v>9</v>
      </c>
      <c r="S1250" s="46">
        <v>573</v>
      </c>
      <c r="T1250" s="46" t="s">
        <v>95</v>
      </c>
      <c r="U1250" s="136">
        <v>8</v>
      </c>
      <c r="V1250" s="46" t="s">
        <v>9</v>
      </c>
      <c r="W1250" s="46" t="s">
        <v>9</v>
      </c>
      <c r="X1250" s="46" t="s">
        <v>9</v>
      </c>
      <c r="Y1250" s="46" t="s">
        <v>9</v>
      </c>
      <c r="Z1250" s="46" t="s">
        <v>9</v>
      </c>
      <c r="AA1250" s="46" t="s">
        <v>9</v>
      </c>
      <c r="AB1250" s="46" t="s">
        <v>9</v>
      </c>
      <c r="AC1250" s="46" t="s">
        <v>1365</v>
      </c>
      <c r="AD1250" s="46">
        <v>2010</v>
      </c>
      <c r="AE1250" s="46" t="s">
        <v>499</v>
      </c>
      <c r="AF1250" s="46" t="s">
        <v>131</v>
      </c>
      <c r="AG1250" s="46" t="s">
        <v>2003</v>
      </c>
      <c r="AH1250" s="46" t="s">
        <v>133</v>
      </c>
      <c r="AI1250" s="124" t="str">
        <f t="shared" si="28"/>
        <v>Amairia, C., 2010</v>
      </c>
      <c r="AJ1250" s="137"/>
      <c r="AK1250" s="120"/>
    </row>
    <row r="1251" spans="1:37" ht="27.6" x14ac:dyDescent="0.3">
      <c r="A1251" s="46" t="s">
        <v>1996</v>
      </c>
      <c r="B1251" s="46">
        <v>0.5</v>
      </c>
      <c r="C1251" s="46" t="s">
        <v>9</v>
      </c>
      <c r="D1251" s="46" t="s">
        <v>9</v>
      </c>
      <c r="E1251" s="46" t="s">
        <v>1414</v>
      </c>
      <c r="F1251" s="46" t="s">
        <v>2001</v>
      </c>
      <c r="G1251" s="46" t="s">
        <v>9</v>
      </c>
      <c r="H1251" s="46" t="s">
        <v>9</v>
      </c>
      <c r="I1251" s="46" t="s">
        <v>9</v>
      </c>
      <c r="J1251" s="46" t="s">
        <v>28</v>
      </c>
      <c r="K1251" s="46" t="s">
        <v>1997</v>
      </c>
      <c r="L1251" s="46" t="s">
        <v>9</v>
      </c>
      <c r="M1251" s="46" t="s">
        <v>199</v>
      </c>
      <c r="N1251" s="46" t="s">
        <v>9</v>
      </c>
      <c r="O1251" s="46">
        <v>2</v>
      </c>
      <c r="P1251" s="46">
        <v>773</v>
      </c>
      <c r="Q1251" s="46" t="s">
        <v>1422</v>
      </c>
      <c r="R1251" s="46" t="s">
        <v>9</v>
      </c>
      <c r="S1251" s="46">
        <v>573</v>
      </c>
      <c r="T1251" s="46" t="s">
        <v>95</v>
      </c>
      <c r="U1251" s="136">
        <v>10</v>
      </c>
      <c r="V1251" s="46" t="s">
        <v>9</v>
      </c>
      <c r="W1251" s="46" t="s">
        <v>9</v>
      </c>
      <c r="X1251" s="46" t="s">
        <v>9</v>
      </c>
      <c r="Y1251" s="46" t="s">
        <v>9</v>
      </c>
      <c r="Z1251" s="46" t="s">
        <v>9</v>
      </c>
      <c r="AA1251" s="46" t="s">
        <v>9</v>
      </c>
      <c r="AB1251" s="46" t="s">
        <v>9</v>
      </c>
      <c r="AC1251" s="46" t="s">
        <v>1365</v>
      </c>
      <c r="AD1251" s="46">
        <v>2010</v>
      </c>
      <c r="AE1251" s="46" t="s">
        <v>499</v>
      </c>
      <c r="AF1251" s="46" t="s">
        <v>131</v>
      </c>
      <c r="AG1251" s="46" t="s">
        <v>2003</v>
      </c>
      <c r="AH1251" s="46" t="s">
        <v>133</v>
      </c>
      <c r="AI1251" s="124" t="str">
        <f t="shared" si="28"/>
        <v>Amairia, C., 2010</v>
      </c>
      <c r="AJ1251" s="137"/>
      <c r="AK1251" s="120"/>
    </row>
    <row r="1252" spans="1:37" ht="27.6" x14ac:dyDescent="0.3">
      <c r="A1252" s="46" t="s">
        <v>1996</v>
      </c>
      <c r="B1252" s="46">
        <v>0.5</v>
      </c>
      <c r="C1252" s="46" t="s">
        <v>9</v>
      </c>
      <c r="D1252" s="46" t="s">
        <v>9</v>
      </c>
      <c r="E1252" s="46" t="s">
        <v>15</v>
      </c>
      <c r="F1252" s="46" t="s">
        <v>2002</v>
      </c>
      <c r="G1252" s="46" t="s">
        <v>9</v>
      </c>
      <c r="H1252" s="46" t="s">
        <v>9</v>
      </c>
      <c r="I1252" s="46" t="s">
        <v>9</v>
      </c>
      <c r="J1252" s="46" t="s">
        <v>28</v>
      </c>
      <c r="K1252" s="46" t="s">
        <v>1997</v>
      </c>
      <c r="L1252" s="46" t="s">
        <v>9</v>
      </c>
      <c r="M1252" s="46" t="s">
        <v>199</v>
      </c>
      <c r="N1252" s="46" t="s">
        <v>9</v>
      </c>
      <c r="O1252" s="46">
        <v>2</v>
      </c>
      <c r="P1252" s="46">
        <v>773</v>
      </c>
      <c r="Q1252" s="46" t="s">
        <v>1422</v>
      </c>
      <c r="R1252" s="46" t="s">
        <v>9</v>
      </c>
      <c r="S1252" s="46">
        <v>573</v>
      </c>
      <c r="T1252" s="46" t="s">
        <v>95</v>
      </c>
      <c r="U1252" s="136">
        <v>10</v>
      </c>
      <c r="V1252" s="46" t="s">
        <v>9</v>
      </c>
      <c r="W1252" s="46" t="s">
        <v>9</v>
      </c>
      <c r="X1252" s="46" t="s">
        <v>9</v>
      </c>
      <c r="Y1252" s="46" t="s">
        <v>9</v>
      </c>
      <c r="Z1252" s="46" t="s">
        <v>9</v>
      </c>
      <c r="AA1252" s="46" t="s">
        <v>9</v>
      </c>
      <c r="AB1252" s="46" t="s">
        <v>9</v>
      </c>
      <c r="AC1252" s="46" t="s">
        <v>1365</v>
      </c>
      <c r="AD1252" s="46">
        <v>2010</v>
      </c>
      <c r="AE1252" s="46" t="s">
        <v>499</v>
      </c>
      <c r="AF1252" s="46" t="s">
        <v>131</v>
      </c>
      <c r="AG1252" s="46" t="s">
        <v>2003</v>
      </c>
      <c r="AH1252" s="46" t="s">
        <v>133</v>
      </c>
      <c r="AI1252" s="124" t="str">
        <f t="shared" si="28"/>
        <v>Amairia, C., 2010</v>
      </c>
      <c r="AJ1252" s="137"/>
      <c r="AK1252" s="120"/>
    </row>
    <row r="1253" spans="1:37" ht="27.6" x14ac:dyDescent="0.3">
      <c r="A1253" s="46" t="s">
        <v>1996</v>
      </c>
      <c r="B1253" s="46">
        <v>0.5</v>
      </c>
      <c r="C1253" s="46" t="s">
        <v>9</v>
      </c>
      <c r="D1253" s="46" t="s">
        <v>9</v>
      </c>
      <c r="E1253" s="46" t="s">
        <v>998</v>
      </c>
      <c r="F1253" s="46" t="s">
        <v>2000</v>
      </c>
      <c r="G1253" s="46" t="s">
        <v>9</v>
      </c>
      <c r="H1253" s="46" t="s">
        <v>9</v>
      </c>
      <c r="I1253" s="46" t="s">
        <v>9</v>
      </c>
      <c r="J1253" s="46" t="s">
        <v>28</v>
      </c>
      <c r="K1253" s="46" t="s">
        <v>1997</v>
      </c>
      <c r="L1253" s="46" t="s">
        <v>9</v>
      </c>
      <c r="M1253" s="46" t="s">
        <v>199</v>
      </c>
      <c r="N1253" s="46" t="s">
        <v>9</v>
      </c>
      <c r="O1253" s="46">
        <v>2</v>
      </c>
      <c r="P1253" s="46">
        <v>973</v>
      </c>
      <c r="Q1253" s="46" t="s">
        <v>1422</v>
      </c>
      <c r="R1253" s="46" t="s">
        <v>9</v>
      </c>
      <c r="S1253" s="46">
        <v>573</v>
      </c>
      <c r="T1253" s="46" t="s">
        <v>95</v>
      </c>
      <c r="U1253" s="136">
        <v>21</v>
      </c>
      <c r="V1253" s="46" t="s">
        <v>9</v>
      </c>
      <c r="W1253" s="46" t="s">
        <v>9</v>
      </c>
      <c r="X1253" s="46" t="s">
        <v>9</v>
      </c>
      <c r="Y1253" s="46" t="s">
        <v>9</v>
      </c>
      <c r="Z1253" s="46" t="s">
        <v>9</v>
      </c>
      <c r="AA1253" s="46" t="s">
        <v>9</v>
      </c>
      <c r="AB1253" s="46" t="s">
        <v>9</v>
      </c>
      <c r="AC1253" s="46" t="s">
        <v>1365</v>
      </c>
      <c r="AD1253" s="46">
        <v>2010</v>
      </c>
      <c r="AE1253" s="46" t="s">
        <v>499</v>
      </c>
      <c r="AF1253" s="46" t="s">
        <v>131</v>
      </c>
      <c r="AG1253" s="46" t="s">
        <v>2003</v>
      </c>
      <c r="AH1253" s="46" t="s">
        <v>133</v>
      </c>
      <c r="AI1253" s="124" t="str">
        <f t="shared" si="28"/>
        <v>Amairia, C., 2010</v>
      </c>
      <c r="AJ1253" s="120"/>
      <c r="AK1253" s="120"/>
    </row>
    <row r="1254" spans="1:37" ht="27.6" x14ac:dyDescent="0.3">
      <c r="A1254" s="46" t="s">
        <v>1996</v>
      </c>
      <c r="B1254" s="46">
        <v>0.5</v>
      </c>
      <c r="C1254" s="46" t="s">
        <v>9</v>
      </c>
      <c r="D1254" s="46" t="s">
        <v>9</v>
      </c>
      <c r="E1254" s="46" t="s">
        <v>998</v>
      </c>
      <c r="F1254" s="46" t="s">
        <v>1998</v>
      </c>
      <c r="G1254" s="46" t="s">
        <v>9</v>
      </c>
      <c r="H1254" s="46" t="s">
        <v>9</v>
      </c>
      <c r="I1254" s="46" t="s">
        <v>9</v>
      </c>
      <c r="J1254" s="46" t="s">
        <v>28</v>
      </c>
      <c r="K1254" s="46" t="s">
        <v>1997</v>
      </c>
      <c r="L1254" s="46" t="s">
        <v>9</v>
      </c>
      <c r="M1254" s="46" t="s">
        <v>199</v>
      </c>
      <c r="N1254" s="46" t="s">
        <v>9</v>
      </c>
      <c r="O1254" s="46">
        <v>2</v>
      </c>
      <c r="P1254" s="46">
        <v>973</v>
      </c>
      <c r="Q1254" s="46" t="s">
        <v>1422</v>
      </c>
      <c r="R1254" s="46" t="s">
        <v>9</v>
      </c>
      <c r="S1254" s="46">
        <v>573</v>
      </c>
      <c r="T1254" s="46" t="s">
        <v>95</v>
      </c>
      <c r="U1254" s="136">
        <v>10</v>
      </c>
      <c r="V1254" s="46" t="s">
        <v>9</v>
      </c>
      <c r="W1254" s="46" t="s">
        <v>9</v>
      </c>
      <c r="X1254" s="46" t="s">
        <v>9</v>
      </c>
      <c r="Y1254" s="46" t="s">
        <v>9</v>
      </c>
      <c r="Z1254" s="46" t="s">
        <v>9</v>
      </c>
      <c r="AA1254" s="46" t="s">
        <v>9</v>
      </c>
      <c r="AB1254" s="46" t="s">
        <v>9</v>
      </c>
      <c r="AC1254" s="46" t="s">
        <v>1365</v>
      </c>
      <c r="AD1254" s="46">
        <v>2010</v>
      </c>
      <c r="AE1254" s="46" t="s">
        <v>499</v>
      </c>
      <c r="AF1254" s="46" t="s">
        <v>131</v>
      </c>
      <c r="AG1254" s="46" t="s">
        <v>2003</v>
      </c>
      <c r="AH1254" s="46" t="s">
        <v>133</v>
      </c>
      <c r="AI1254" s="124" t="str">
        <f t="shared" si="28"/>
        <v>Amairia, C., 2010</v>
      </c>
      <c r="AJ1254" s="120"/>
      <c r="AK1254" s="120"/>
    </row>
    <row r="1255" spans="1:37" ht="27.6" x14ac:dyDescent="0.3">
      <c r="A1255" s="46" t="s">
        <v>1996</v>
      </c>
      <c r="B1255" s="46">
        <v>0.5</v>
      </c>
      <c r="C1255" s="46" t="s">
        <v>9</v>
      </c>
      <c r="D1255" s="46" t="s">
        <v>9</v>
      </c>
      <c r="E1255" s="46" t="s">
        <v>998</v>
      </c>
      <c r="F1255" s="46" t="s">
        <v>1999</v>
      </c>
      <c r="G1255" s="46" t="s">
        <v>9</v>
      </c>
      <c r="H1255" s="46" t="s">
        <v>9</v>
      </c>
      <c r="I1255" s="46" t="s">
        <v>9</v>
      </c>
      <c r="J1255" s="46" t="s">
        <v>28</v>
      </c>
      <c r="K1255" s="46" t="s">
        <v>1997</v>
      </c>
      <c r="L1255" s="46" t="s">
        <v>9</v>
      </c>
      <c r="M1255" s="46" t="s">
        <v>199</v>
      </c>
      <c r="N1255" s="46" t="s">
        <v>9</v>
      </c>
      <c r="O1255" s="46">
        <v>2</v>
      </c>
      <c r="P1255" s="46">
        <v>973</v>
      </c>
      <c r="Q1255" s="46" t="s">
        <v>1422</v>
      </c>
      <c r="R1255" s="46" t="s">
        <v>9</v>
      </c>
      <c r="S1255" s="46">
        <v>573</v>
      </c>
      <c r="T1255" s="46" t="s">
        <v>95</v>
      </c>
      <c r="U1255" s="136">
        <v>16</v>
      </c>
      <c r="V1255" s="46" t="s">
        <v>9</v>
      </c>
      <c r="W1255" s="46" t="s">
        <v>9</v>
      </c>
      <c r="X1255" s="46" t="s">
        <v>9</v>
      </c>
      <c r="Y1255" s="46" t="s">
        <v>9</v>
      </c>
      <c r="Z1255" s="46" t="s">
        <v>9</v>
      </c>
      <c r="AA1255" s="46" t="s">
        <v>9</v>
      </c>
      <c r="AB1255" s="46" t="s">
        <v>9</v>
      </c>
      <c r="AC1255" s="46" t="s">
        <v>1365</v>
      </c>
      <c r="AD1255" s="46">
        <v>2010</v>
      </c>
      <c r="AE1255" s="46" t="s">
        <v>499</v>
      </c>
      <c r="AF1255" s="46" t="s">
        <v>131</v>
      </c>
      <c r="AG1255" s="46" t="s">
        <v>2003</v>
      </c>
      <c r="AH1255" s="46" t="s">
        <v>133</v>
      </c>
      <c r="AI1255" s="124" t="str">
        <f t="shared" si="28"/>
        <v>Amairia, C., 2010</v>
      </c>
      <c r="AJ1255" s="137"/>
      <c r="AK1255" s="120"/>
    </row>
    <row r="1256" spans="1:37" ht="27.6" x14ac:dyDescent="0.3">
      <c r="A1256" s="46" t="s">
        <v>1996</v>
      </c>
      <c r="B1256" s="46">
        <v>0.5</v>
      </c>
      <c r="C1256" s="46" t="s">
        <v>9</v>
      </c>
      <c r="D1256" s="46" t="s">
        <v>9</v>
      </c>
      <c r="E1256" s="46" t="s">
        <v>1414</v>
      </c>
      <c r="F1256" s="46" t="s">
        <v>2001</v>
      </c>
      <c r="G1256" s="46" t="s">
        <v>9</v>
      </c>
      <c r="H1256" s="46" t="s">
        <v>9</v>
      </c>
      <c r="I1256" s="46" t="s">
        <v>9</v>
      </c>
      <c r="J1256" s="46" t="s">
        <v>28</v>
      </c>
      <c r="K1256" s="46" t="s">
        <v>1997</v>
      </c>
      <c r="L1256" s="46" t="s">
        <v>9</v>
      </c>
      <c r="M1256" s="46" t="s">
        <v>199</v>
      </c>
      <c r="N1256" s="46" t="s">
        <v>9</v>
      </c>
      <c r="O1256" s="46">
        <v>2</v>
      </c>
      <c r="P1256" s="46">
        <v>973</v>
      </c>
      <c r="Q1256" s="46" t="s">
        <v>1422</v>
      </c>
      <c r="R1256" s="46" t="s">
        <v>9</v>
      </c>
      <c r="S1256" s="46">
        <v>573</v>
      </c>
      <c r="T1256" s="46" t="s">
        <v>95</v>
      </c>
      <c r="U1256" s="136">
        <v>16</v>
      </c>
      <c r="V1256" s="46" t="s">
        <v>9</v>
      </c>
      <c r="W1256" s="46" t="s">
        <v>9</v>
      </c>
      <c r="X1256" s="46" t="s">
        <v>9</v>
      </c>
      <c r="Y1256" s="46" t="s">
        <v>9</v>
      </c>
      <c r="Z1256" s="46" t="s">
        <v>9</v>
      </c>
      <c r="AA1256" s="46" t="s">
        <v>9</v>
      </c>
      <c r="AB1256" s="46" t="s">
        <v>9</v>
      </c>
      <c r="AC1256" s="46" t="s">
        <v>1365</v>
      </c>
      <c r="AD1256" s="46">
        <v>2010</v>
      </c>
      <c r="AE1256" s="46" t="s">
        <v>499</v>
      </c>
      <c r="AF1256" s="46" t="s">
        <v>131</v>
      </c>
      <c r="AG1256" s="46" t="s">
        <v>2003</v>
      </c>
      <c r="AH1256" s="46" t="s">
        <v>133</v>
      </c>
      <c r="AI1256" s="124" t="str">
        <f t="shared" si="28"/>
        <v>Amairia, C., 2010</v>
      </c>
      <c r="AJ1256" s="137"/>
      <c r="AK1256" s="120"/>
    </row>
    <row r="1257" spans="1:37" ht="27.6" x14ac:dyDescent="0.3">
      <c r="A1257" s="46" t="s">
        <v>1996</v>
      </c>
      <c r="B1257" s="46">
        <v>0.5</v>
      </c>
      <c r="C1257" s="46" t="s">
        <v>9</v>
      </c>
      <c r="D1257" s="46" t="s">
        <v>9</v>
      </c>
      <c r="E1257" s="46" t="s">
        <v>15</v>
      </c>
      <c r="F1257" s="46" t="s">
        <v>2002</v>
      </c>
      <c r="G1257" s="46" t="s">
        <v>9</v>
      </c>
      <c r="H1257" s="46" t="s">
        <v>9</v>
      </c>
      <c r="I1257" s="46" t="s">
        <v>9</v>
      </c>
      <c r="J1257" s="46" t="s">
        <v>28</v>
      </c>
      <c r="K1257" s="46" t="s">
        <v>1997</v>
      </c>
      <c r="L1257" s="46" t="s">
        <v>9</v>
      </c>
      <c r="M1257" s="46" t="s">
        <v>199</v>
      </c>
      <c r="N1257" s="46" t="s">
        <v>9</v>
      </c>
      <c r="O1257" s="46">
        <v>2</v>
      </c>
      <c r="P1257" s="46">
        <v>973</v>
      </c>
      <c r="Q1257" s="46" t="s">
        <v>1422</v>
      </c>
      <c r="R1257" s="46" t="s">
        <v>9</v>
      </c>
      <c r="S1257" s="46">
        <v>573</v>
      </c>
      <c r="T1257" s="46" t="s">
        <v>95</v>
      </c>
      <c r="U1257" s="136">
        <v>24</v>
      </c>
      <c r="V1257" s="46" t="s">
        <v>9</v>
      </c>
      <c r="W1257" s="46" t="s">
        <v>9</v>
      </c>
      <c r="X1257" s="46" t="s">
        <v>9</v>
      </c>
      <c r="Y1257" s="46" t="s">
        <v>9</v>
      </c>
      <c r="Z1257" s="46" t="s">
        <v>9</v>
      </c>
      <c r="AA1257" s="46" t="s">
        <v>9</v>
      </c>
      <c r="AB1257" s="46" t="s">
        <v>9</v>
      </c>
      <c r="AC1257" s="46" t="s">
        <v>1365</v>
      </c>
      <c r="AD1257" s="46">
        <v>2010</v>
      </c>
      <c r="AE1257" s="46" t="s">
        <v>499</v>
      </c>
      <c r="AF1257" s="46" t="s">
        <v>131</v>
      </c>
      <c r="AG1257" s="46" t="s">
        <v>2003</v>
      </c>
      <c r="AH1257" s="46" t="s">
        <v>133</v>
      </c>
      <c r="AI1257" s="124" t="str">
        <f t="shared" si="28"/>
        <v>Amairia, C., 2010</v>
      </c>
      <c r="AJ1257" s="137"/>
      <c r="AK1257" s="120"/>
    </row>
    <row r="1258" spans="1:37" ht="27.6" x14ac:dyDescent="0.3">
      <c r="A1258" s="46" t="s">
        <v>14</v>
      </c>
      <c r="B1258" s="46">
        <v>0.5</v>
      </c>
      <c r="C1258" s="46" t="s">
        <v>9</v>
      </c>
      <c r="D1258" s="46">
        <v>1100</v>
      </c>
      <c r="E1258" s="46" t="s">
        <v>63</v>
      </c>
      <c r="F1258" s="46" t="s">
        <v>2007</v>
      </c>
      <c r="G1258" s="46" t="s">
        <v>9</v>
      </c>
      <c r="H1258" s="46" t="s">
        <v>9</v>
      </c>
      <c r="I1258" s="46" t="s">
        <v>9</v>
      </c>
      <c r="J1258" s="46" t="s">
        <v>10</v>
      </c>
      <c r="K1258" s="46" t="s">
        <v>1449</v>
      </c>
      <c r="L1258" s="46" t="s">
        <v>9</v>
      </c>
      <c r="M1258" s="46" t="s">
        <v>199</v>
      </c>
      <c r="N1258" s="46" t="s">
        <v>9</v>
      </c>
      <c r="O1258" s="46" t="s">
        <v>9</v>
      </c>
      <c r="P1258" s="46" t="s">
        <v>9</v>
      </c>
      <c r="Q1258" s="46" t="s">
        <v>1422</v>
      </c>
      <c r="R1258" s="46">
        <v>1</v>
      </c>
      <c r="S1258" s="46">
        <v>473</v>
      </c>
      <c r="T1258" s="46" t="s">
        <v>17</v>
      </c>
      <c r="U1258" s="136">
        <v>16</v>
      </c>
      <c r="V1258" s="46" t="s">
        <v>9</v>
      </c>
      <c r="W1258" s="46">
        <v>72</v>
      </c>
      <c r="X1258" s="46" t="s">
        <v>9</v>
      </c>
      <c r="Y1258" s="46" t="s">
        <v>9</v>
      </c>
      <c r="Z1258" s="46" t="s">
        <v>9</v>
      </c>
      <c r="AA1258" s="46">
        <v>65</v>
      </c>
      <c r="AB1258" s="46" t="s">
        <v>9</v>
      </c>
      <c r="AC1258" s="46" t="s">
        <v>2005</v>
      </c>
      <c r="AD1258" s="46">
        <v>2001</v>
      </c>
      <c r="AE1258" s="46" t="s">
        <v>2004</v>
      </c>
      <c r="AF1258" s="46" t="s">
        <v>80</v>
      </c>
      <c r="AG1258" s="46" t="s">
        <v>2006</v>
      </c>
      <c r="AH1258" s="46" t="s">
        <v>45</v>
      </c>
      <c r="AI1258" s="124" t="str">
        <f t="shared" si="28"/>
        <v>Neri, G., 2001</v>
      </c>
      <c r="AJ1258" s="137"/>
      <c r="AK1258" s="120"/>
    </row>
    <row r="1259" spans="1:37" ht="27.6" x14ac:dyDescent="0.3">
      <c r="A1259" s="46" t="s">
        <v>14</v>
      </c>
      <c r="B1259" s="46">
        <v>1</v>
      </c>
      <c r="C1259" s="46" t="s">
        <v>9</v>
      </c>
      <c r="D1259" s="46">
        <v>1100</v>
      </c>
      <c r="E1259" s="46" t="s">
        <v>63</v>
      </c>
      <c r="F1259" s="46" t="s">
        <v>2007</v>
      </c>
      <c r="G1259" s="46" t="s">
        <v>9</v>
      </c>
      <c r="H1259" s="46" t="s">
        <v>9</v>
      </c>
      <c r="I1259" s="46" t="s">
        <v>9</v>
      </c>
      <c r="J1259" s="46" t="s">
        <v>10</v>
      </c>
      <c r="K1259" s="46" t="s">
        <v>1449</v>
      </c>
      <c r="L1259" s="46" t="s">
        <v>9</v>
      </c>
      <c r="M1259" s="46" t="s">
        <v>199</v>
      </c>
      <c r="N1259" s="46" t="s">
        <v>9</v>
      </c>
      <c r="O1259" s="46" t="s">
        <v>9</v>
      </c>
      <c r="P1259" s="46" t="s">
        <v>9</v>
      </c>
      <c r="Q1259" s="46" t="s">
        <v>1422</v>
      </c>
      <c r="R1259" s="46">
        <v>1</v>
      </c>
      <c r="S1259" s="46">
        <v>473</v>
      </c>
      <c r="T1259" s="46" t="s">
        <v>17</v>
      </c>
      <c r="U1259" s="136">
        <v>17</v>
      </c>
      <c r="V1259" s="46" t="s">
        <v>9</v>
      </c>
      <c r="W1259" s="46">
        <v>66</v>
      </c>
      <c r="X1259" s="46" t="s">
        <v>9</v>
      </c>
      <c r="Y1259" s="46" t="s">
        <v>9</v>
      </c>
      <c r="Z1259" s="46" t="s">
        <v>9</v>
      </c>
      <c r="AA1259" s="46">
        <v>73</v>
      </c>
      <c r="AB1259" s="46" t="s">
        <v>9</v>
      </c>
      <c r="AC1259" s="46" t="s">
        <v>2005</v>
      </c>
      <c r="AD1259" s="46">
        <v>2001</v>
      </c>
      <c r="AE1259" s="46" t="s">
        <v>2004</v>
      </c>
      <c r="AF1259" s="46" t="s">
        <v>80</v>
      </c>
      <c r="AG1259" s="46" t="s">
        <v>2006</v>
      </c>
      <c r="AH1259" s="46" t="s">
        <v>45</v>
      </c>
      <c r="AI1259" s="124" t="str">
        <f t="shared" si="28"/>
        <v>Neri, G., 2001</v>
      </c>
      <c r="AJ1259" s="137"/>
      <c r="AK1259" s="120"/>
    </row>
    <row r="1260" spans="1:37" ht="27.6" x14ac:dyDescent="0.3">
      <c r="A1260" s="46" t="s">
        <v>14</v>
      </c>
      <c r="B1260" s="46">
        <v>1</v>
      </c>
      <c r="C1260" s="46" t="s">
        <v>9</v>
      </c>
      <c r="D1260" s="46">
        <v>1100</v>
      </c>
      <c r="E1260" s="46" t="s">
        <v>63</v>
      </c>
      <c r="F1260" s="46" t="s">
        <v>2007</v>
      </c>
      <c r="G1260" s="46" t="s">
        <v>9</v>
      </c>
      <c r="H1260" s="46" t="s">
        <v>9</v>
      </c>
      <c r="I1260" s="46" t="s">
        <v>9</v>
      </c>
      <c r="J1260" s="46" t="s">
        <v>10</v>
      </c>
      <c r="K1260" s="46" t="s">
        <v>1449</v>
      </c>
      <c r="L1260" s="46" t="s">
        <v>9</v>
      </c>
      <c r="M1260" s="46" t="s">
        <v>199</v>
      </c>
      <c r="N1260" s="46" t="s">
        <v>9</v>
      </c>
      <c r="O1260" s="46" t="s">
        <v>9</v>
      </c>
      <c r="P1260" s="46" t="s">
        <v>9</v>
      </c>
      <c r="Q1260" s="46" t="s">
        <v>1422</v>
      </c>
      <c r="R1260" s="46">
        <v>1</v>
      </c>
      <c r="S1260" s="46">
        <v>673</v>
      </c>
      <c r="T1260" s="46" t="s">
        <v>17</v>
      </c>
      <c r="U1260" s="136">
        <v>13</v>
      </c>
      <c r="V1260" s="46" t="s">
        <v>9</v>
      </c>
      <c r="W1260" s="46">
        <v>84</v>
      </c>
      <c r="X1260" s="46" t="s">
        <v>9</v>
      </c>
      <c r="Y1260" s="46" t="s">
        <v>9</v>
      </c>
      <c r="Z1260" s="46" t="s">
        <v>9</v>
      </c>
      <c r="AA1260" s="46">
        <v>101</v>
      </c>
      <c r="AB1260" s="46" t="s">
        <v>9</v>
      </c>
      <c r="AC1260" s="46" t="s">
        <v>2005</v>
      </c>
      <c r="AD1260" s="46">
        <v>2001</v>
      </c>
      <c r="AE1260" s="46" t="s">
        <v>2004</v>
      </c>
      <c r="AF1260" s="46" t="s">
        <v>80</v>
      </c>
      <c r="AG1260" s="46" t="s">
        <v>2006</v>
      </c>
      <c r="AH1260" s="46" t="s">
        <v>45</v>
      </c>
      <c r="AI1260" s="124" t="str">
        <f t="shared" si="28"/>
        <v>Neri, G., 2001</v>
      </c>
      <c r="AJ1260" s="137"/>
      <c r="AK1260" s="120"/>
    </row>
    <row r="1261" spans="1:37" ht="27.6" x14ac:dyDescent="0.3">
      <c r="A1261" s="46" t="s">
        <v>14</v>
      </c>
      <c r="B1261" s="46">
        <v>1</v>
      </c>
      <c r="C1261" s="46" t="s">
        <v>9</v>
      </c>
      <c r="D1261" s="46">
        <v>1100</v>
      </c>
      <c r="E1261" s="46" t="s">
        <v>63</v>
      </c>
      <c r="F1261" s="46" t="s">
        <v>2007</v>
      </c>
      <c r="G1261" s="46" t="s">
        <v>9</v>
      </c>
      <c r="H1261" s="46" t="s">
        <v>9</v>
      </c>
      <c r="I1261" s="46" t="s">
        <v>9</v>
      </c>
      <c r="J1261" s="46" t="s">
        <v>10</v>
      </c>
      <c r="K1261" s="46" t="s">
        <v>1449</v>
      </c>
      <c r="L1261" s="46" t="s">
        <v>9</v>
      </c>
      <c r="M1261" s="46" t="s">
        <v>199</v>
      </c>
      <c r="N1261" s="46" t="s">
        <v>9</v>
      </c>
      <c r="O1261" s="46" t="s">
        <v>9</v>
      </c>
      <c r="P1261" s="46" t="s">
        <v>9</v>
      </c>
      <c r="Q1261" s="46" t="s">
        <v>1422</v>
      </c>
      <c r="R1261" s="46">
        <v>1</v>
      </c>
      <c r="S1261" s="46">
        <v>873</v>
      </c>
      <c r="T1261" s="46" t="s">
        <v>17</v>
      </c>
      <c r="U1261" s="136">
        <v>1</v>
      </c>
      <c r="V1261" s="46" t="s">
        <v>9</v>
      </c>
      <c r="W1261" s="46">
        <v>1070</v>
      </c>
      <c r="X1261" s="46" t="s">
        <v>9</v>
      </c>
      <c r="Y1261" s="46" t="s">
        <v>9</v>
      </c>
      <c r="Z1261" s="46" t="s">
        <v>9</v>
      </c>
      <c r="AA1261" s="46">
        <v>530</v>
      </c>
      <c r="AB1261" s="46" t="s">
        <v>9</v>
      </c>
      <c r="AC1261" s="46" t="s">
        <v>2005</v>
      </c>
      <c r="AD1261" s="46">
        <v>2001</v>
      </c>
      <c r="AE1261" s="46" t="s">
        <v>2004</v>
      </c>
      <c r="AF1261" s="46" t="s">
        <v>80</v>
      </c>
      <c r="AG1261" s="46" t="s">
        <v>2006</v>
      </c>
      <c r="AH1261" s="46" t="s">
        <v>45</v>
      </c>
      <c r="AI1261" s="124" t="str">
        <f t="shared" si="28"/>
        <v>Neri, G., 2001</v>
      </c>
      <c r="AJ1261" s="137"/>
      <c r="AK1261" s="120"/>
    </row>
    <row r="1262" spans="1:37" ht="27.6" x14ac:dyDescent="0.3">
      <c r="A1262" s="46" t="s">
        <v>14</v>
      </c>
      <c r="B1262" s="46">
        <v>3</v>
      </c>
      <c r="C1262" s="46" t="s">
        <v>9</v>
      </c>
      <c r="D1262" s="46">
        <v>1100</v>
      </c>
      <c r="E1262" s="46" t="s">
        <v>63</v>
      </c>
      <c r="F1262" s="46" t="s">
        <v>2007</v>
      </c>
      <c r="G1262" s="46" t="s">
        <v>9</v>
      </c>
      <c r="H1262" s="46" t="s">
        <v>9</v>
      </c>
      <c r="I1262" s="46" t="s">
        <v>9</v>
      </c>
      <c r="J1262" s="46" t="s">
        <v>10</v>
      </c>
      <c r="K1262" s="46" t="s">
        <v>1449</v>
      </c>
      <c r="L1262" s="46" t="s">
        <v>9</v>
      </c>
      <c r="M1262" s="46" t="s">
        <v>199</v>
      </c>
      <c r="N1262" s="46" t="s">
        <v>9</v>
      </c>
      <c r="O1262" s="46" t="s">
        <v>9</v>
      </c>
      <c r="P1262" s="46" t="s">
        <v>9</v>
      </c>
      <c r="Q1262" s="46" t="s">
        <v>1422</v>
      </c>
      <c r="R1262" s="46">
        <v>1</v>
      </c>
      <c r="S1262" s="46">
        <v>473</v>
      </c>
      <c r="T1262" s="46" t="s">
        <v>17</v>
      </c>
      <c r="U1262" s="136">
        <v>31</v>
      </c>
      <c r="V1262" s="46" t="s">
        <v>9</v>
      </c>
      <c r="W1262" s="46">
        <v>36</v>
      </c>
      <c r="X1262" s="46" t="s">
        <v>9</v>
      </c>
      <c r="Y1262" s="46" t="s">
        <v>9</v>
      </c>
      <c r="Z1262" s="46" t="s">
        <v>9</v>
      </c>
      <c r="AA1262" s="46">
        <v>39</v>
      </c>
      <c r="AB1262" s="46" t="s">
        <v>9</v>
      </c>
      <c r="AC1262" s="46" t="s">
        <v>2005</v>
      </c>
      <c r="AD1262" s="46">
        <v>2001</v>
      </c>
      <c r="AE1262" s="46" t="s">
        <v>2004</v>
      </c>
      <c r="AF1262" s="46" t="s">
        <v>80</v>
      </c>
      <c r="AG1262" s="46" t="s">
        <v>2006</v>
      </c>
      <c r="AH1262" s="46" t="s">
        <v>45</v>
      </c>
      <c r="AI1262" s="124" t="str">
        <f t="shared" si="28"/>
        <v>Neri, G., 2001</v>
      </c>
      <c r="AJ1262" s="137"/>
      <c r="AK1262" s="120"/>
    </row>
    <row r="1263" spans="1:37" ht="27.6" x14ac:dyDescent="0.3">
      <c r="A1263" s="46" t="s">
        <v>14</v>
      </c>
      <c r="B1263" s="46">
        <v>5</v>
      </c>
      <c r="C1263" s="46" t="s">
        <v>9</v>
      </c>
      <c r="D1263" s="46">
        <v>1100</v>
      </c>
      <c r="E1263" s="46" t="s">
        <v>63</v>
      </c>
      <c r="F1263" s="46" t="s">
        <v>2007</v>
      </c>
      <c r="G1263" s="46" t="s">
        <v>9</v>
      </c>
      <c r="H1263" s="46" t="s">
        <v>9</v>
      </c>
      <c r="I1263" s="46" t="s">
        <v>9</v>
      </c>
      <c r="J1263" s="46" t="s">
        <v>10</v>
      </c>
      <c r="K1263" s="46" t="s">
        <v>1449</v>
      </c>
      <c r="L1263" s="46" t="s">
        <v>9</v>
      </c>
      <c r="M1263" s="46" t="s">
        <v>199</v>
      </c>
      <c r="N1263" s="46" t="s">
        <v>9</v>
      </c>
      <c r="O1263" s="46" t="s">
        <v>9</v>
      </c>
      <c r="P1263" s="46" t="s">
        <v>9</v>
      </c>
      <c r="Q1263" s="46" t="s">
        <v>1422</v>
      </c>
      <c r="R1263" s="46">
        <v>1</v>
      </c>
      <c r="S1263" s="46">
        <v>473</v>
      </c>
      <c r="T1263" s="46" t="s">
        <v>17</v>
      </c>
      <c r="U1263" s="136">
        <v>27</v>
      </c>
      <c r="V1263" s="46" t="s">
        <v>9</v>
      </c>
      <c r="W1263" s="46">
        <v>41</v>
      </c>
      <c r="X1263" s="46" t="s">
        <v>9</v>
      </c>
      <c r="Y1263" s="46" t="s">
        <v>9</v>
      </c>
      <c r="Z1263" s="46" t="s">
        <v>9</v>
      </c>
      <c r="AA1263" s="46">
        <v>40</v>
      </c>
      <c r="AB1263" s="46" t="s">
        <v>9</v>
      </c>
      <c r="AC1263" s="46" t="s">
        <v>2005</v>
      </c>
      <c r="AD1263" s="46">
        <v>2001</v>
      </c>
      <c r="AE1263" s="46" t="s">
        <v>2004</v>
      </c>
      <c r="AF1263" s="46" t="s">
        <v>80</v>
      </c>
      <c r="AG1263" s="46" t="s">
        <v>2006</v>
      </c>
      <c r="AH1263" s="46" t="s">
        <v>45</v>
      </c>
      <c r="AI1263" s="124" t="str">
        <f t="shared" si="28"/>
        <v>Neri, G., 2001</v>
      </c>
      <c r="AJ1263" s="137"/>
      <c r="AK1263" s="120"/>
    </row>
    <row r="1264" spans="1:37" ht="27.6" x14ac:dyDescent="0.3">
      <c r="A1264" s="46" t="s">
        <v>14</v>
      </c>
      <c r="B1264" s="46">
        <v>5</v>
      </c>
      <c r="C1264" s="46" t="s">
        <v>9</v>
      </c>
      <c r="D1264" s="46">
        <v>1100</v>
      </c>
      <c r="E1264" s="46" t="s">
        <v>63</v>
      </c>
      <c r="F1264" s="46" t="s">
        <v>2007</v>
      </c>
      <c r="G1264" s="46" t="s">
        <v>9</v>
      </c>
      <c r="H1264" s="46" t="s">
        <v>9</v>
      </c>
      <c r="I1264" s="46" t="s">
        <v>9</v>
      </c>
      <c r="J1264" s="46" t="s">
        <v>10</v>
      </c>
      <c r="K1264" s="46" t="s">
        <v>1449</v>
      </c>
      <c r="L1264" s="46" t="s">
        <v>9</v>
      </c>
      <c r="M1264" s="46" t="s">
        <v>199</v>
      </c>
      <c r="N1264" s="46" t="s">
        <v>9</v>
      </c>
      <c r="O1264" s="46" t="s">
        <v>9</v>
      </c>
      <c r="P1264" s="46" t="s">
        <v>9</v>
      </c>
      <c r="Q1264" s="46" t="s">
        <v>1422</v>
      </c>
      <c r="R1264" s="46">
        <v>1</v>
      </c>
      <c r="S1264" s="46">
        <v>473</v>
      </c>
      <c r="T1264" s="46" t="s">
        <v>17</v>
      </c>
      <c r="U1264" s="136">
        <v>38</v>
      </c>
      <c r="V1264" s="46" t="s">
        <v>9</v>
      </c>
      <c r="W1264" s="46">
        <v>30</v>
      </c>
      <c r="X1264" s="46" t="s">
        <v>9</v>
      </c>
      <c r="Y1264" s="46" t="s">
        <v>9</v>
      </c>
      <c r="Z1264" s="46" t="s">
        <v>9</v>
      </c>
      <c r="AA1264" s="46">
        <v>32</v>
      </c>
      <c r="AB1264" s="46" t="s">
        <v>9</v>
      </c>
      <c r="AC1264" s="46" t="s">
        <v>2005</v>
      </c>
      <c r="AD1264" s="46">
        <v>2001</v>
      </c>
      <c r="AE1264" s="46" t="s">
        <v>2004</v>
      </c>
      <c r="AF1264" s="46" t="s">
        <v>80</v>
      </c>
      <c r="AG1264" s="46" t="s">
        <v>2006</v>
      </c>
      <c r="AH1264" s="46" t="s">
        <v>45</v>
      </c>
      <c r="AI1264" s="124" t="str">
        <f t="shared" si="28"/>
        <v>Neri, G., 2001</v>
      </c>
      <c r="AJ1264" s="137"/>
      <c r="AK1264" s="120"/>
    </row>
    <row r="1265" spans="1:37" ht="27.6" x14ac:dyDescent="0.3">
      <c r="A1265" s="46" t="s">
        <v>14</v>
      </c>
      <c r="B1265" s="46">
        <v>10</v>
      </c>
      <c r="C1265" s="46">
        <v>10.199999999999999</v>
      </c>
      <c r="D1265" s="46" t="s">
        <v>9</v>
      </c>
      <c r="E1265" s="46" t="s">
        <v>7</v>
      </c>
      <c r="F1265" s="46" t="s">
        <v>1966</v>
      </c>
      <c r="G1265" s="46" t="s">
        <v>9</v>
      </c>
      <c r="H1265" s="46" t="s">
        <v>9</v>
      </c>
      <c r="I1265" s="46" t="s">
        <v>9</v>
      </c>
      <c r="J1265" s="46" t="s">
        <v>24</v>
      </c>
      <c r="K1265" s="46" t="s">
        <v>1997</v>
      </c>
      <c r="L1265" s="46" t="s">
        <v>9</v>
      </c>
      <c r="M1265" s="46" t="s">
        <v>199</v>
      </c>
      <c r="N1265" s="46" t="s">
        <v>9</v>
      </c>
      <c r="O1265" s="46" t="s">
        <v>9</v>
      </c>
      <c r="P1265" s="46" t="s">
        <v>9</v>
      </c>
      <c r="Q1265" s="46" t="s">
        <v>1422</v>
      </c>
      <c r="R1265" s="46">
        <v>2</v>
      </c>
      <c r="S1265" s="46">
        <v>523</v>
      </c>
      <c r="T1265" s="46" t="s">
        <v>95</v>
      </c>
      <c r="U1265" s="136" t="s">
        <v>9</v>
      </c>
      <c r="V1265" s="46" t="s">
        <v>9</v>
      </c>
      <c r="W1265" s="46">
        <v>97</v>
      </c>
      <c r="X1265" s="46" t="s">
        <v>9</v>
      </c>
      <c r="Y1265" s="46" t="s">
        <v>9</v>
      </c>
      <c r="Z1265" s="46" t="s">
        <v>9</v>
      </c>
      <c r="AA1265" s="46">
        <v>83</v>
      </c>
      <c r="AB1265" s="46" t="s">
        <v>9</v>
      </c>
      <c r="AC1265" s="46" t="s">
        <v>1298</v>
      </c>
      <c r="AD1265" s="46">
        <v>2003</v>
      </c>
      <c r="AE1265" s="46" t="s">
        <v>2008</v>
      </c>
      <c r="AF1265" s="46" t="s">
        <v>39</v>
      </c>
      <c r="AG1265" s="46" t="s">
        <v>2009</v>
      </c>
      <c r="AH1265" s="46" t="s">
        <v>2010</v>
      </c>
      <c r="AI1265" s="124" t="str">
        <f t="shared" si="28"/>
        <v>Park, C., 2003</v>
      </c>
      <c r="AJ1265" s="120" t="s">
        <v>2012</v>
      </c>
      <c r="AK1265" s="120"/>
    </row>
    <row r="1266" spans="1:37" ht="27.6" x14ac:dyDescent="0.3">
      <c r="A1266" s="46" t="s">
        <v>14</v>
      </c>
      <c r="B1266" s="46">
        <v>10</v>
      </c>
      <c r="C1266" s="46">
        <v>10.199999999999999</v>
      </c>
      <c r="D1266" s="46" t="s">
        <v>9</v>
      </c>
      <c r="E1266" s="46" t="s">
        <v>7</v>
      </c>
      <c r="F1266" s="46" t="s">
        <v>1966</v>
      </c>
      <c r="G1266" s="46" t="s">
        <v>9</v>
      </c>
      <c r="H1266" s="46" t="s">
        <v>9</v>
      </c>
      <c r="I1266" s="46" t="s">
        <v>9</v>
      </c>
      <c r="J1266" s="46" t="s">
        <v>303</v>
      </c>
      <c r="K1266" s="46" t="s">
        <v>1997</v>
      </c>
      <c r="L1266" s="46" t="s">
        <v>9</v>
      </c>
      <c r="M1266" s="46" t="s">
        <v>199</v>
      </c>
      <c r="N1266" s="46" t="s">
        <v>9</v>
      </c>
      <c r="O1266" s="46" t="s">
        <v>9</v>
      </c>
      <c r="P1266" s="46" t="s">
        <v>9</v>
      </c>
      <c r="Q1266" s="46" t="s">
        <v>1422</v>
      </c>
      <c r="R1266" s="46">
        <v>2</v>
      </c>
      <c r="S1266" s="46">
        <v>523</v>
      </c>
      <c r="T1266" s="46" t="s">
        <v>95</v>
      </c>
      <c r="U1266" s="136" t="s">
        <v>9</v>
      </c>
      <c r="V1266" s="46" t="s">
        <v>9</v>
      </c>
      <c r="W1266" s="46">
        <v>93</v>
      </c>
      <c r="X1266" s="46" t="s">
        <v>9</v>
      </c>
      <c r="Y1266" s="46" t="s">
        <v>9</v>
      </c>
      <c r="Z1266" s="46" t="s">
        <v>9</v>
      </c>
      <c r="AA1266" s="46">
        <v>78</v>
      </c>
      <c r="AB1266" s="46" t="s">
        <v>9</v>
      </c>
      <c r="AC1266" s="46" t="s">
        <v>1298</v>
      </c>
      <c r="AD1266" s="46">
        <v>2003</v>
      </c>
      <c r="AE1266" s="46" t="s">
        <v>2008</v>
      </c>
      <c r="AF1266" s="46" t="s">
        <v>39</v>
      </c>
      <c r="AG1266" s="46" t="s">
        <v>2009</v>
      </c>
      <c r="AH1266" s="46" t="s">
        <v>2010</v>
      </c>
      <c r="AI1266" s="124" t="str">
        <f t="shared" si="28"/>
        <v>Park, C., 2003</v>
      </c>
      <c r="AJ1266" s="120" t="s">
        <v>2012</v>
      </c>
      <c r="AK1266" s="120"/>
    </row>
    <row r="1267" spans="1:37" ht="27.6" x14ac:dyDescent="0.3">
      <c r="A1267" s="46" t="s">
        <v>14</v>
      </c>
      <c r="B1267" s="46">
        <v>10</v>
      </c>
      <c r="C1267" s="46">
        <v>10.199999999999999</v>
      </c>
      <c r="D1267" s="46" t="s">
        <v>9</v>
      </c>
      <c r="E1267" s="46" t="s">
        <v>2011</v>
      </c>
      <c r="F1267" s="46" t="s">
        <v>1966</v>
      </c>
      <c r="G1267" s="46" t="s">
        <v>9</v>
      </c>
      <c r="H1267" s="46" t="s">
        <v>9</v>
      </c>
      <c r="I1267" s="46" t="s">
        <v>9</v>
      </c>
      <c r="J1267" s="46" t="s">
        <v>24</v>
      </c>
      <c r="K1267" s="46" t="s">
        <v>1997</v>
      </c>
      <c r="L1267" s="46" t="s">
        <v>9</v>
      </c>
      <c r="M1267" s="46" t="s">
        <v>199</v>
      </c>
      <c r="N1267" s="46" t="s">
        <v>9</v>
      </c>
      <c r="O1267" s="46" t="s">
        <v>9</v>
      </c>
      <c r="P1267" s="46" t="s">
        <v>9</v>
      </c>
      <c r="Q1267" s="46" t="s">
        <v>1422</v>
      </c>
      <c r="R1267" s="46">
        <v>2</v>
      </c>
      <c r="S1267" s="46">
        <v>523</v>
      </c>
      <c r="T1267" s="46" t="s">
        <v>95</v>
      </c>
      <c r="U1267" s="136" t="s">
        <v>9</v>
      </c>
      <c r="V1267" s="46" t="s">
        <v>9</v>
      </c>
      <c r="W1267" s="46">
        <v>129</v>
      </c>
      <c r="X1267" s="46" t="s">
        <v>9</v>
      </c>
      <c r="Y1267" s="46" t="s">
        <v>9</v>
      </c>
      <c r="Z1267" s="46" t="s">
        <v>9</v>
      </c>
      <c r="AA1267" s="46">
        <v>116</v>
      </c>
      <c r="AB1267" s="46" t="s">
        <v>9</v>
      </c>
      <c r="AC1267" s="46" t="s">
        <v>1298</v>
      </c>
      <c r="AD1267" s="46">
        <v>2003</v>
      </c>
      <c r="AE1267" s="46" t="s">
        <v>2008</v>
      </c>
      <c r="AF1267" s="46" t="s">
        <v>39</v>
      </c>
      <c r="AG1267" s="46" t="s">
        <v>2009</v>
      </c>
      <c r="AH1267" s="46" t="s">
        <v>2010</v>
      </c>
      <c r="AI1267" s="124" t="str">
        <f t="shared" si="28"/>
        <v>Park, C., 2003</v>
      </c>
      <c r="AJ1267" s="120" t="s">
        <v>2012</v>
      </c>
      <c r="AK1267" s="120"/>
    </row>
    <row r="1268" spans="1:37" ht="27.6" x14ac:dyDescent="0.3">
      <c r="A1268" s="46" t="s">
        <v>14</v>
      </c>
      <c r="B1268" s="46">
        <v>10</v>
      </c>
      <c r="C1268" s="46">
        <v>10.199999999999999</v>
      </c>
      <c r="D1268" s="46" t="s">
        <v>9</v>
      </c>
      <c r="E1268" s="46" t="s">
        <v>63</v>
      </c>
      <c r="F1268" s="46" t="s">
        <v>1577</v>
      </c>
      <c r="G1268" s="46" t="s">
        <v>9</v>
      </c>
      <c r="H1268" s="46" t="s">
        <v>9</v>
      </c>
      <c r="I1268" s="46" t="s">
        <v>9</v>
      </c>
      <c r="J1268" s="46" t="s">
        <v>24</v>
      </c>
      <c r="K1268" s="46" t="s">
        <v>1997</v>
      </c>
      <c r="L1268" s="46" t="s">
        <v>9</v>
      </c>
      <c r="M1268" s="46" t="s">
        <v>199</v>
      </c>
      <c r="N1268" s="46" t="s">
        <v>9</v>
      </c>
      <c r="O1268" s="46" t="s">
        <v>9</v>
      </c>
      <c r="P1268" s="46" t="s">
        <v>9</v>
      </c>
      <c r="Q1268" s="46" t="s">
        <v>1422</v>
      </c>
      <c r="R1268" s="46">
        <v>2</v>
      </c>
      <c r="S1268" s="46">
        <v>523</v>
      </c>
      <c r="T1268" s="46" t="s">
        <v>95</v>
      </c>
      <c r="U1268" s="136" t="s">
        <v>9</v>
      </c>
      <c r="V1268" s="46" t="s">
        <v>9</v>
      </c>
      <c r="W1268" s="46">
        <v>159</v>
      </c>
      <c r="X1268" s="46" t="s">
        <v>9</v>
      </c>
      <c r="Y1268" s="46" t="s">
        <v>9</v>
      </c>
      <c r="Z1268" s="46" t="s">
        <v>9</v>
      </c>
      <c r="AA1268" s="46">
        <v>167</v>
      </c>
      <c r="AB1268" s="46" t="s">
        <v>9</v>
      </c>
      <c r="AC1268" s="46" t="s">
        <v>1298</v>
      </c>
      <c r="AD1268" s="46">
        <v>2003</v>
      </c>
      <c r="AE1268" s="46" t="s">
        <v>2008</v>
      </c>
      <c r="AF1268" s="46" t="s">
        <v>39</v>
      </c>
      <c r="AG1268" s="46" t="s">
        <v>2009</v>
      </c>
      <c r="AH1268" s="46" t="s">
        <v>2010</v>
      </c>
      <c r="AI1268" s="124" t="str">
        <f t="shared" si="28"/>
        <v>Park, C., 2003</v>
      </c>
      <c r="AJ1268" s="120" t="s">
        <v>2012</v>
      </c>
      <c r="AK1268" s="120"/>
    </row>
    <row r="1269" spans="1:37" ht="27.6" x14ac:dyDescent="0.3">
      <c r="A1269" s="46" t="s">
        <v>14</v>
      </c>
      <c r="B1269" s="46">
        <v>10</v>
      </c>
      <c r="C1269" s="46">
        <v>10.199999999999999</v>
      </c>
      <c r="D1269" s="46" t="s">
        <v>9</v>
      </c>
      <c r="E1269" s="46" t="s">
        <v>63</v>
      </c>
      <c r="F1269" s="46" t="s">
        <v>1578</v>
      </c>
      <c r="G1269" s="46" t="s">
        <v>9</v>
      </c>
      <c r="H1269" s="46" t="s">
        <v>9</v>
      </c>
      <c r="I1269" s="46" t="s">
        <v>9</v>
      </c>
      <c r="J1269" s="46" t="s">
        <v>24</v>
      </c>
      <c r="K1269" s="46" t="s">
        <v>1997</v>
      </c>
      <c r="L1269" s="46" t="s">
        <v>9</v>
      </c>
      <c r="M1269" s="46" t="s">
        <v>199</v>
      </c>
      <c r="N1269" s="46" t="s">
        <v>9</v>
      </c>
      <c r="O1269" s="46" t="s">
        <v>9</v>
      </c>
      <c r="P1269" s="46" t="s">
        <v>9</v>
      </c>
      <c r="Q1269" s="46" t="s">
        <v>1422</v>
      </c>
      <c r="R1269" s="46">
        <v>2</v>
      </c>
      <c r="S1269" s="46">
        <v>523</v>
      </c>
      <c r="T1269" s="46" t="s">
        <v>95</v>
      </c>
      <c r="U1269" s="136" t="s">
        <v>9</v>
      </c>
      <c r="V1269" s="46" t="s">
        <v>9</v>
      </c>
      <c r="W1269" s="46">
        <v>173</v>
      </c>
      <c r="X1269" s="46" t="s">
        <v>9</v>
      </c>
      <c r="Y1269" s="46" t="s">
        <v>9</v>
      </c>
      <c r="Z1269" s="46" t="s">
        <v>9</v>
      </c>
      <c r="AA1269" s="46">
        <v>160</v>
      </c>
      <c r="AB1269" s="46" t="s">
        <v>9</v>
      </c>
      <c r="AC1269" s="46" t="s">
        <v>1298</v>
      </c>
      <c r="AD1269" s="46">
        <v>2003</v>
      </c>
      <c r="AE1269" s="46" t="s">
        <v>2008</v>
      </c>
      <c r="AF1269" s="46" t="s">
        <v>39</v>
      </c>
      <c r="AG1269" s="46" t="s">
        <v>2009</v>
      </c>
      <c r="AH1269" s="46" t="s">
        <v>2010</v>
      </c>
      <c r="AI1269" s="124" t="str">
        <f t="shared" si="28"/>
        <v>Park, C., 2003</v>
      </c>
      <c r="AJ1269" s="120" t="s">
        <v>2012</v>
      </c>
      <c r="AK1269" s="120"/>
    </row>
    <row r="1270" spans="1:37" ht="41.4" x14ac:dyDescent="0.3">
      <c r="A1270" s="46" t="s">
        <v>1954</v>
      </c>
      <c r="B1270" s="46">
        <v>5</v>
      </c>
      <c r="C1270" s="46">
        <v>3.6</v>
      </c>
      <c r="D1270" s="46" t="s">
        <v>9</v>
      </c>
      <c r="E1270" s="46" t="s">
        <v>63</v>
      </c>
      <c r="F1270" s="46" t="s">
        <v>2016</v>
      </c>
      <c r="G1270" s="46" t="s">
        <v>2017</v>
      </c>
      <c r="H1270" s="46" t="s">
        <v>9</v>
      </c>
      <c r="I1270" s="46" t="s">
        <v>9</v>
      </c>
      <c r="J1270" s="46" t="s">
        <v>24</v>
      </c>
      <c r="K1270" s="46" t="s">
        <v>56</v>
      </c>
      <c r="L1270" s="138">
        <v>1.1000000000000001</v>
      </c>
      <c r="M1270" s="46" t="s">
        <v>89</v>
      </c>
      <c r="N1270" s="46">
        <v>2.5</v>
      </c>
      <c r="O1270" s="46" t="s">
        <v>9</v>
      </c>
      <c r="P1270" s="46" t="s">
        <v>9</v>
      </c>
      <c r="Q1270" s="46" t="s">
        <v>1427</v>
      </c>
      <c r="R1270" s="46">
        <v>2</v>
      </c>
      <c r="S1270" s="46">
        <v>273</v>
      </c>
      <c r="T1270" s="46" t="s">
        <v>29</v>
      </c>
      <c r="U1270" s="136" t="s">
        <v>9</v>
      </c>
      <c r="V1270" s="46" t="s">
        <v>9</v>
      </c>
      <c r="W1270" s="46" t="s">
        <v>9</v>
      </c>
      <c r="X1270" s="46" t="s">
        <v>9</v>
      </c>
      <c r="Y1270" s="46" t="s">
        <v>9</v>
      </c>
      <c r="Z1270" s="46" t="s">
        <v>9</v>
      </c>
      <c r="AA1270" s="46">
        <v>70</v>
      </c>
      <c r="AB1270" s="46">
        <v>30</v>
      </c>
      <c r="AC1270" s="46" t="s">
        <v>2015</v>
      </c>
      <c r="AD1270" s="46">
        <v>2023</v>
      </c>
      <c r="AE1270" s="46" t="s">
        <v>2014</v>
      </c>
      <c r="AF1270" s="46" t="s">
        <v>119</v>
      </c>
      <c r="AG1270" s="46" t="s">
        <v>2013</v>
      </c>
      <c r="AH1270" s="46" t="s">
        <v>288</v>
      </c>
      <c r="AI1270" s="124" t="str">
        <f t="shared" si="28"/>
        <v>Arzac, G.M., 2023</v>
      </c>
      <c r="AJ1270" s="120" t="s">
        <v>2018</v>
      </c>
      <c r="AK1270" s="120"/>
    </row>
    <row r="1271" spans="1:37" ht="41.4" x14ac:dyDescent="0.3">
      <c r="A1271" s="46" t="s">
        <v>1954</v>
      </c>
      <c r="B1271" s="46">
        <v>5</v>
      </c>
      <c r="C1271" s="46">
        <v>4.8</v>
      </c>
      <c r="D1271" s="46" t="s">
        <v>9</v>
      </c>
      <c r="E1271" s="46" t="s">
        <v>63</v>
      </c>
      <c r="F1271" s="46" t="s">
        <v>2016</v>
      </c>
      <c r="G1271" s="46" t="s">
        <v>2017</v>
      </c>
      <c r="H1271" s="46" t="s">
        <v>9</v>
      </c>
      <c r="I1271" s="46" t="s">
        <v>9</v>
      </c>
      <c r="J1271" s="46" t="s">
        <v>24</v>
      </c>
      <c r="K1271" s="46" t="s">
        <v>56</v>
      </c>
      <c r="L1271" s="138">
        <v>2.5</v>
      </c>
      <c r="M1271" s="46" t="s">
        <v>199</v>
      </c>
      <c r="N1271" s="46">
        <v>2.5</v>
      </c>
      <c r="O1271" s="46" t="s">
        <v>9</v>
      </c>
      <c r="P1271" s="46" t="s">
        <v>9</v>
      </c>
      <c r="Q1271" s="46" t="s">
        <v>1427</v>
      </c>
      <c r="R1271" s="46">
        <v>2</v>
      </c>
      <c r="S1271" s="46">
        <v>273</v>
      </c>
      <c r="T1271" s="46" t="s">
        <v>29</v>
      </c>
      <c r="U1271" s="136" t="s">
        <v>9</v>
      </c>
      <c r="V1271" s="46" t="s">
        <v>9</v>
      </c>
      <c r="W1271" s="46" t="s">
        <v>9</v>
      </c>
      <c r="X1271" s="46" t="s">
        <v>9</v>
      </c>
      <c r="Y1271" s="46" t="s">
        <v>9</v>
      </c>
      <c r="Z1271" s="46" t="s">
        <v>9</v>
      </c>
      <c r="AA1271" s="46">
        <v>41</v>
      </c>
      <c r="AB1271" s="46">
        <v>14</v>
      </c>
      <c r="AC1271" s="46" t="s">
        <v>2015</v>
      </c>
      <c r="AD1271" s="46">
        <v>2023</v>
      </c>
      <c r="AE1271" s="46" t="s">
        <v>2014</v>
      </c>
      <c r="AF1271" s="46" t="s">
        <v>119</v>
      </c>
      <c r="AG1271" s="46" t="s">
        <v>2013</v>
      </c>
      <c r="AH1271" s="46" t="s">
        <v>288</v>
      </c>
      <c r="AI1271" s="124" t="str">
        <f t="shared" si="28"/>
        <v>Arzac, G.M., 2023</v>
      </c>
      <c r="AJ1271" s="120" t="s">
        <v>2018</v>
      </c>
      <c r="AK1271" s="120"/>
    </row>
    <row r="1272" spans="1:37" ht="41.4" x14ac:dyDescent="0.3">
      <c r="A1272" s="46" t="s">
        <v>1954</v>
      </c>
      <c r="B1272" s="46">
        <v>5</v>
      </c>
      <c r="C1272" s="46">
        <v>3.7</v>
      </c>
      <c r="D1272" s="46" t="s">
        <v>9</v>
      </c>
      <c r="E1272" s="46" t="s">
        <v>63</v>
      </c>
      <c r="F1272" s="46" t="s">
        <v>2016</v>
      </c>
      <c r="G1272" s="46" t="s">
        <v>2017</v>
      </c>
      <c r="H1272" s="46" t="s">
        <v>9</v>
      </c>
      <c r="I1272" s="46" t="s">
        <v>9</v>
      </c>
      <c r="J1272" s="46" t="s">
        <v>24</v>
      </c>
      <c r="K1272" s="46" t="s">
        <v>56</v>
      </c>
      <c r="L1272" s="138">
        <v>2.5</v>
      </c>
      <c r="M1272" s="46" t="s">
        <v>199</v>
      </c>
      <c r="N1272" s="46">
        <v>2.5</v>
      </c>
      <c r="O1272" s="46" t="s">
        <v>9</v>
      </c>
      <c r="P1272" s="46" t="s">
        <v>9</v>
      </c>
      <c r="Q1272" s="46" t="s">
        <v>1427</v>
      </c>
      <c r="R1272" s="46">
        <v>2</v>
      </c>
      <c r="S1272" s="46">
        <v>273</v>
      </c>
      <c r="T1272" s="46" t="s">
        <v>29</v>
      </c>
      <c r="U1272" s="136" t="s">
        <v>9</v>
      </c>
      <c r="V1272" s="46" t="s">
        <v>9</v>
      </c>
      <c r="W1272" s="46" t="s">
        <v>9</v>
      </c>
      <c r="X1272" s="46" t="s">
        <v>9</v>
      </c>
      <c r="Y1272" s="46" t="s">
        <v>9</v>
      </c>
      <c r="Z1272" s="46" t="s">
        <v>9</v>
      </c>
      <c r="AA1272" s="46">
        <v>67</v>
      </c>
      <c r="AB1272" s="46">
        <v>34</v>
      </c>
      <c r="AC1272" s="46" t="s">
        <v>2015</v>
      </c>
      <c r="AD1272" s="46">
        <v>2023</v>
      </c>
      <c r="AE1272" s="46" t="s">
        <v>2014</v>
      </c>
      <c r="AF1272" s="46" t="s">
        <v>119</v>
      </c>
      <c r="AG1272" s="46" t="s">
        <v>2013</v>
      </c>
      <c r="AH1272" s="46" t="s">
        <v>288</v>
      </c>
      <c r="AI1272" s="124" t="str">
        <f t="shared" si="28"/>
        <v>Arzac, G.M., 2023</v>
      </c>
      <c r="AJ1272" s="120" t="s">
        <v>2018</v>
      </c>
      <c r="AK1272" s="120"/>
    </row>
    <row r="1273" spans="1:37" ht="41.4" x14ac:dyDescent="0.3">
      <c r="A1273" s="46" t="s">
        <v>1954</v>
      </c>
      <c r="B1273" s="46">
        <v>5</v>
      </c>
      <c r="C1273" s="46">
        <v>4.7</v>
      </c>
      <c r="D1273" s="46" t="s">
        <v>9</v>
      </c>
      <c r="E1273" s="46" t="s">
        <v>63</v>
      </c>
      <c r="F1273" s="46" t="s">
        <v>2016</v>
      </c>
      <c r="G1273" s="46" t="s">
        <v>2017</v>
      </c>
      <c r="H1273" s="46" t="s">
        <v>9</v>
      </c>
      <c r="I1273" s="46" t="s">
        <v>9</v>
      </c>
      <c r="J1273" s="46" t="s">
        <v>24</v>
      </c>
      <c r="K1273" s="46" t="s">
        <v>56</v>
      </c>
      <c r="L1273" s="138">
        <v>10</v>
      </c>
      <c r="M1273" s="46" t="s">
        <v>89</v>
      </c>
      <c r="N1273" s="46">
        <v>2.5</v>
      </c>
      <c r="O1273" s="46" t="s">
        <v>9</v>
      </c>
      <c r="P1273" s="46" t="s">
        <v>9</v>
      </c>
      <c r="Q1273" s="46" t="s">
        <v>1427</v>
      </c>
      <c r="R1273" s="46">
        <v>2</v>
      </c>
      <c r="S1273" s="46">
        <v>273</v>
      </c>
      <c r="T1273" s="46" t="s">
        <v>29</v>
      </c>
      <c r="U1273" s="136" t="s">
        <v>9</v>
      </c>
      <c r="V1273" s="46" t="s">
        <v>9</v>
      </c>
      <c r="W1273" s="46" t="s">
        <v>9</v>
      </c>
      <c r="X1273" s="46" t="s">
        <v>9</v>
      </c>
      <c r="Y1273" s="46" t="s">
        <v>9</v>
      </c>
      <c r="Z1273" s="46" t="s">
        <v>9</v>
      </c>
      <c r="AA1273" s="46">
        <v>210</v>
      </c>
      <c r="AB1273" s="46" t="s">
        <v>9</v>
      </c>
      <c r="AC1273" s="46" t="s">
        <v>2015</v>
      </c>
      <c r="AD1273" s="46">
        <v>2023</v>
      </c>
      <c r="AE1273" s="46" t="s">
        <v>2014</v>
      </c>
      <c r="AF1273" s="46" t="s">
        <v>119</v>
      </c>
      <c r="AG1273" s="46" t="s">
        <v>2013</v>
      </c>
      <c r="AH1273" s="46" t="s">
        <v>288</v>
      </c>
      <c r="AI1273" s="124" t="str">
        <f t="shared" si="28"/>
        <v>Arzac, G.M., 2023</v>
      </c>
      <c r="AJ1273" s="120" t="s">
        <v>2018</v>
      </c>
      <c r="AK1273" s="120"/>
    </row>
    <row r="1274" spans="1:37" ht="41.4" x14ac:dyDescent="0.3">
      <c r="A1274" s="46" t="s">
        <v>1954</v>
      </c>
      <c r="B1274" s="46">
        <v>5</v>
      </c>
      <c r="C1274" s="46">
        <v>4.9000000000000004</v>
      </c>
      <c r="D1274" s="46" t="s">
        <v>9</v>
      </c>
      <c r="E1274" s="46" t="s">
        <v>63</v>
      </c>
      <c r="F1274" s="46" t="s">
        <v>2016</v>
      </c>
      <c r="G1274" s="46" t="s">
        <v>2017</v>
      </c>
      <c r="H1274" s="46" t="s">
        <v>9</v>
      </c>
      <c r="I1274" s="46" t="s">
        <v>9</v>
      </c>
      <c r="J1274" s="46" t="s">
        <v>245</v>
      </c>
      <c r="K1274" s="46" t="s">
        <v>56</v>
      </c>
      <c r="L1274" s="138">
        <v>1.1000000000000001</v>
      </c>
      <c r="M1274" s="46" t="s">
        <v>89</v>
      </c>
      <c r="N1274" s="46">
        <v>2.5</v>
      </c>
      <c r="O1274" s="46" t="s">
        <v>9</v>
      </c>
      <c r="P1274" s="46" t="s">
        <v>9</v>
      </c>
      <c r="Q1274" s="46" t="s">
        <v>1427</v>
      </c>
      <c r="R1274" s="46">
        <v>2</v>
      </c>
      <c r="S1274" s="46">
        <v>273</v>
      </c>
      <c r="T1274" s="46" t="s">
        <v>29</v>
      </c>
      <c r="U1274" s="136" t="s">
        <v>9</v>
      </c>
      <c r="V1274" s="46" t="s">
        <v>9</v>
      </c>
      <c r="W1274" s="46" t="s">
        <v>9</v>
      </c>
      <c r="X1274" s="46" t="s">
        <v>9</v>
      </c>
      <c r="Y1274" s="46" t="s">
        <v>9</v>
      </c>
      <c r="Z1274" s="46" t="s">
        <v>9</v>
      </c>
      <c r="AA1274" s="46">
        <v>160</v>
      </c>
      <c r="AB1274" s="46" t="s">
        <v>9</v>
      </c>
      <c r="AC1274" s="46" t="s">
        <v>2015</v>
      </c>
      <c r="AD1274" s="46">
        <v>2023</v>
      </c>
      <c r="AE1274" s="46" t="s">
        <v>2014</v>
      </c>
      <c r="AF1274" s="46" t="s">
        <v>119</v>
      </c>
      <c r="AG1274" s="46" t="s">
        <v>2013</v>
      </c>
      <c r="AH1274" s="46" t="s">
        <v>288</v>
      </c>
      <c r="AI1274" s="124" t="str">
        <f t="shared" si="28"/>
        <v>Arzac, G.M., 2023</v>
      </c>
      <c r="AJ1274" s="120" t="s">
        <v>2018</v>
      </c>
      <c r="AK1274" s="120"/>
    </row>
    <row r="1275" spans="1:37" ht="41.4" x14ac:dyDescent="0.3">
      <c r="A1275" s="46" t="s">
        <v>1954</v>
      </c>
      <c r="B1275" s="46">
        <v>5</v>
      </c>
      <c r="C1275" s="46">
        <v>4.8</v>
      </c>
      <c r="D1275" s="46" t="s">
        <v>9</v>
      </c>
      <c r="E1275" s="46" t="s">
        <v>63</v>
      </c>
      <c r="F1275" s="46" t="s">
        <v>2016</v>
      </c>
      <c r="G1275" s="46" t="s">
        <v>2017</v>
      </c>
      <c r="H1275" s="46" t="s">
        <v>9</v>
      </c>
      <c r="I1275" s="46" t="s">
        <v>9</v>
      </c>
      <c r="J1275" s="46" t="s">
        <v>245</v>
      </c>
      <c r="K1275" s="46" t="s">
        <v>56</v>
      </c>
      <c r="L1275" s="138">
        <v>2.5</v>
      </c>
      <c r="M1275" s="46" t="s">
        <v>199</v>
      </c>
      <c r="N1275" s="46">
        <v>2.5</v>
      </c>
      <c r="O1275" s="46" t="s">
        <v>9</v>
      </c>
      <c r="P1275" s="46" t="s">
        <v>9</v>
      </c>
      <c r="Q1275" s="46" t="s">
        <v>1427</v>
      </c>
      <c r="R1275" s="46">
        <v>2</v>
      </c>
      <c r="S1275" s="46">
        <v>273</v>
      </c>
      <c r="T1275" s="46" t="s">
        <v>29</v>
      </c>
      <c r="U1275" s="136" t="s">
        <v>9</v>
      </c>
      <c r="V1275" s="46" t="s">
        <v>9</v>
      </c>
      <c r="W1275" s="46" t="s">
        <v>9</v>
      </c>
      <c r="X1275" s="46" t="s">
        <v>9</v>
      </c>
      <c r="Y1275" s="46" t="s">
        <v>9</v>
      </c>
      <c r="Z1275" s="46" t="s">
        <v>9</v>
      </c>
      <c r="AA1275" s="46">
        <v>135</v>
      </c>
      <c r="AB1275" s="46" t="s">
        <v>9</v>
      </c>
      <c r="AC1275" s="46" t="s">
        <v>2015</v>
      </c>
      <c r="AD1275" s="46">
        <v>2023</v>
      </c>
      <c r="AE1275" s="46" t="s">
        <v>2014</v>
      </c>
      <c r="AF1275" s="46" t="s">
        <v>119</v>
      </c>
      <c r="AG1275" s="46" t="s">
        <v>2013</v>
      </c>
      <c r="AH1275" s="46" t="s">
        <v>288</v>
      </c>
      <c r="AI1275" s="124" t="str">
        <f t="shared" si="28"/>
        <v>Arzac, G.M., 2023</v>
      </c>
      <c r="AJ1275" s="120" t="s">
        <v>2018</v>
      </c>
      <c r="AK1275" s="120"/>
    </row>
    <row r="1276" spans="1:37" ht="41.4" x14ac:dyDescent="0.3">
      <c r="A1276" s="46" t="s">
        <v>1954</v>
      </c>
      <c r="B1276" s="46">
        <v>5</v>
      </c>
      <c r="C1276" s="46">
        <v>4.2</v>
      </c>
      <c r="D1276" s="46" t="s">
        <v>9</v>
      </c>
      <c r="E1276" s="46" t="s">
        <v>63</v>
      </c>
      <c r="F1276" s="46" t="s">
        <v>2016</v>
      </c>
      <c r="G1276" s="46" t="s">
        <v>2017</v>
      </c>
      <c r="H1276" s="46" t="s">
        <v>9</v>
      </c>
      <c r="I1276" s="46" t="s">
        <v>9</v>
      </c>
      <c r="J1276" s="46" t="s">
        <v>245</v>
      </c>
      <c r="K1276" s="46" t="s">
        <v>56</v>
      </c>
      <c r="L1276" s="138">
        <v>10</v>
      </c>
      <c r="M1276" s="46" t="s">
        <v>89</v>
      </c>
      <c r="N1276" s="46">
        <v>2.5</v>
      </c>
      <c r="O1276" s="46" t="s">
        <v>9</v>
      </c>
      <c r="P1276" s="46" t="s">
        <v>9</v>
      </c>
      <c r="Q1276" s="46" t="s">
        <v>1427</v>
      </c>
      <c r="R1276" s="46">
        <v>2</v>
      </c>
      <c r="S1276" s="46">
        <v>273</v>
      </c>
      <c r="T1276" s="46" t="s">
        <v>29</v>
      </c>
      <c r="U1276" s="136" t="s">
        <v>9</v>
      </c>
      <c r="V1276" s="46" t="s">
        <v>9</v>
      </c>
      <c r="W1276" s="46" t="s">
        <v>9</v>
      </c>
      <c r="X1276" s="46" t="s">
        <v>9</v>
      </c>
      <c r="Y1276" s="46" t="s">
        <v>9</v>
      </c>
      <c r="Z1276" s="46" t="s">
        <v>9</v>
      </c>
      <c r="AA1276" s="46">
        <v>340</v>
      </c>
      <c r="AB1276" s="46" t="s">
        <v>9</v>
      </c>
      <c r="AC1276" s="46" t="s">
        <v>2015</v>
      </c>
      <c r="AD1276" s="46">
        <v>2023</v>
      </c>
      <c r="AE1276" s="46" t="s">
        <v>2014</v>
      </c>
      <c r="AF1276" s="46" t="s">
        <v>119</v>
      </c>
      <c r="AG1276" s="46" t="s">
        <v>2013</v>
      </c>
      <c r="AH1276" s="46" t="s">
        <v>288</v>
      </c>
      <c r="AI1276" s="124" t="str">
        <f t="shared" si="28"/>
        <v>Arzac, G.M., 2023</v>
      </c>
      <c r="AJ1276" s="120" t="s">
        <v>2018</v>
      </c>
      <c r="AK1276" s="120"/>
    </row>
    <row r="1277" spans="1:37" ht="27.6" x14ac:dyDescent="0.3">
      <c r="A1277" s="46" t="s">
        <v>6</v>
      </c>
      <c r="B1277" s="46">
        <v>1</v>
      </c>
      <c r="C1277" s="46" t="s">
        <v>9</v>
      </c>
      <c r="D1277" s="46">
        <v>180</v>
      </c>
      <c r="E1277" s="46" t="s">
        <v>1414</v>
      </c>
      <c r="F1277" s="46" t="s">
        <v>2021</v>
      </c>
      <c r="G1277" s="46" t="s">
        <v>9</v>
      </c>
      <c r="H1277" s="46" t="s">
        <v>9</v>
      </c>
      <c r="I1277" s="46" t="s">
        <v>9</v>
      </c>
      <c r="J1277" s="46" t="s">
        <v>2022</v>
      </c>
      <c r="K1277" s="46" t="s">
        <v>9</v>
      </c>
      <c r="L1277" s="46" t="s">
        <v>9</v>
      </c>
      <c r="M1277" s="46" t="s">
        <v>199</v>
      </c>
      <c r="N1277" s="132">
        <v>7.5</v>
      </c>
      <c r="O1277" s="46" t="s">
        <v>9</v>
      </c>
      <c r="P1277" s="46" t="s">
        <v>9</v>
      </c>
      <c r="Q1277" s="46" t="s">
        <v>1422</v>
      </c>
      <c r="R1277" s="46">
        <v>3</v>
      </c>
      <c r="S1277" s="46">
        <v>673</v>
      </c>
      <c r="T1277" s="46" t="s">
        <v>17</v>
      </c>
      <c r="U1277" s="136">
        <v>41</v>
      </c>
      <c r="V1277" s="46" t="s">
        <v>9</v>
      </c>
      <c r="W1277" s="46">
        <v>40</v>
      </c>
      <c r="X1277" s="46" t="s">
        <v>9</v>
      </c>
      <c r="Y1277" s="46" t="s">
        <v>9</v>
      </c>
      <c r="Z1277" s="46" t="s">
        <v>9</v>
      </c>
      <c r="AA1277" s="46">
        <v>50</v>
      </c>
      <c r="AB1277" s="46" t="s">
        <v>9</v>
      </c>
      <c r="AC1277" s="46" t="s">
        <v>1373</v>
      </c>
      <c r="AD1277" s="46">
        <v>2017</v>
      </c>
      <c r="AE1277" s="46" t="s">
        <v>2019</v>
      </c>
      <c r="AF1277" s="46" t="s">
        <v>71</v>
      </c>
      <c r="AG1277" s="46" t="s">
        <v>2020</v>
      </c>
      <c r="AH1277" s="46" t="s">
        <v>21</v>
      </c>
      <c r="AI1277" s="124" t="str">
        <f t="shared" si="28"/>
        <v>Haneda, M., 2017</v>
      </c>
      <c r="AJ1277" s="137"/>
      <c r="AK1277" s="120" t="s">
        <v>1706</v>
      </c>
    </row>
    <row r="1278" spans="1:37" ht="27.6" x14ac:dyDescent="0.3">
      <c r="A1278" s="46" t="s">
        <v>6</v>
      </c>
      <c r="B1278" s="46">
        <v>1</v>
      </c>
      <c r="C1278" s="46" t="s">
        <v>9</v>
      </c>
      <c r="D1278" s="46">
        <v>180</v>
      </c>
      <c r="E1278" s="46" t="s">
        <v>1414</v>
      </c>
      <c r="F1278" s="46" t="s">
        <v>2021</v>
      </c>
      <c r="G1278" s="46" t="s">
        <v>9</v>
      </c>
      <c r="H1278" s="46" t="s">
        <v>9</v>
      </c>
      <c r="I1278" s="46" t="s">
        <v>9</v>
      </c>
      <c r="J1278" s="46" t="s">
        <v>2022</v>
      </c>
      <c r="K1278" s="46" t="s">
        <v>9</v>
      </c>
      <c r="L1278" s="46" t="s">
        <v>9</v>
      </c>
      <c r="M1278" s="46" t="s">
        <v>199</v>
      </c>
      <c r="N1278" s="132">
        <v>7.5</v>
      </c>
      <c r="O1278" s="46" t="s">
        <v>9</v>
      </c>
      <c r="P1278" s="46" t="s">
        <v>9</v>
      </c>
      <c r="Q1278" s="46" t="s">
        <v>1422</v>
      </c>
      <c r="R1278" s="46">
        <v>5</v>
      </c>
      <c r="S1278" s="46">
        <v>673</v>
      </c>
      <c r="T1278" s="46" t="s">
        <v>17</v>
      </c>
      <c r="U1278" s="136">
        <v>36</v>
      </c>
      <c r="V1278" s="46" t="s">
        <v>9</v>
      </c>
      <c r="W1278" s="46">
        <v>50</v>
      </c>
      <c r="X1278" s="46" t="s">
        <v>9</v>
      </c>
      <c r="Y1278" s="46" t="s">
        <v>9</v>
      </c>
      <c r="Z1278" s="46" t="s">
        <v>9</v>
      </c>
      <c r="AA1278" s="46">
        <v>50</v>
      </c>
      <c r="AB1278" s="46" t="s">
        <v>9</v>
      </c>
      <c r="AC1278" s="46" t="s">
        <v>1373</v>
      </c>
      <c r="AD1278" s="46">
        <v>2017</v>
      </c>
      <c r="AE1278" s="46" t="s">
        <v>2019</v>
      </c>
      <c r="AF1278" s="46" t="s">
        <v>71</v>
      </c>
      <c r="AG1278" s="46" t="s">
        <v>2020</v>
      </c>
      <c r="AH1278" s="46" t="s">
        <v>21</v>
      </c>
      <c r="AI1278" s="124" t="str">
        <f t="shared" si="28"/>
        <v>Haneda, M., 2017</v>
      </c>
      <c r="AJ1278" s="137"/>
      <c r="AK1278" s="120" t="s">
        <v>1706</v>
      </c>
    </row>
    <row r="1279" spans="1:37" ht="27.6" x14ac:dyDescent="0.3">
      <c r="A1279" s="46" t="s">
        <v>6</v>
      </c>
      <c r="B1279" s="46">
        <v>1</v>
      </c>
      <c r="C1279" s="46" t="s">
        <v>9</v>
      </c>
      <c r="D1279" s="46">
        <v>180</v>
      </c>
      <c r="E1279" s="46" t="s">
        <v>1414</v>
      </c>
      <c r="F1279" s="46" t="s">
        <v>2021</v>
      </c>
      <c r="G1279" s="46" t="s">
        <v>9</v>
      </c>
      <c r="H1279" s="46" t="s">
        <v>9</v>
      </c>
      <c r="I1279" s="46" t="s">
        <v>9</v>
      </c>
      <c r="J1279" s="46" t="s">
        <v>2022</v>
      </c>
      <c r="K1279" s="46" t="s">
        <v>9</v>
      </c>
      <c r="L1279" s="46" t="s">
        <v>9</v>
      </c>
      <c r="M1279" s="46" t="s">
        <v>199</v>
      </c>
      <c r="N1279" s="132">
        <v>7.5</v>
      </c>
      <c r="O1279" s="46" t="s">
        <v>9</v>
      </c>
      <c r="P1279" s="46" t="s">
        <v>9</v>
      </c>
      <c r="Q1279" s="46" t="s">
        <v>1422</v>
      </c>
      <c r="R1279" s="46">
        <v>5</v>
      </c>
      <c r="S1279" s="46">
        <v>773</v>
      </c>
      <c r="T1279" s="46" t="s">
        <v>17</v>
      </c>
      <c r="U1279" s="136">
        <v>29</v>
      </c>
      <c r="V1279" s="46" t="s">
        <v>9</v>
      </c>
      <c r="W1279" s="46">
        <v>50</v>
      </c>
      <c r="X1279" s="46" t="s">
        <v>9</v>
      </c>
      <c r="Y1279" s="46" t="s">
        <v>9</v>
      </c>
      <c r="Z1279" s="46" t="s">
        <v>9</v>
      </c>
      <c r="AA1279" s="46">
        <v>60</v>
      </c>
      <c r="AB1279" s="46" t="s">
        <v>9</v>
      </c>
      <c r="AC1279" s="46" t="s">
        <v>1373</v>
      </c>
      <c r="AD1279" s="46">
        <v>2017</v>
      </c>
      <c r="AE1279" s="46" t="s">
        <v>2019</v>
      </c>
      <c r="AF1279" s="46" t="s">
        <v>71</v>
      </c>
      <c r="AG1279" s="46" t="s">
        <v>2020</v>
      </c>
      <c r="AH1279" s="46" t="s">
        <v>21</v>
      </c>
      <c r="AI1279" s="124" t="str">
        <f t="shared" si="28"/>
        <v>Haneda, M., 2017</v>
      </c>
      <c r="AJ1279" s="137"/>
      <c r="AK1279" s="120" t="s">
        <v>1706</v>
      </c>
    </row>
    <row r="1280" spans="1:37" ht="27.6" x14ac:dyDescent="0.3">
      <c r="A1280" s="46" t="s">
        <v>6</v>
      </c>
      <c r="B1280" s="46">
        <v>1</v>
      </c>
      <c r="C1280" s="46" t="s">
        <v>9</v>
      </c>
      <c r="D1280" s="46">
        <v>180</v>
      </c>
      <c r="E1280" s="46" t="s">
        <v>1414</v>
      </c>
      <c r="F1280" s="46" t="s">
        <v>2021</v>
      </c>
      <c r="G1280" s="46" t="s">
        <v>9</v>
      </c>
      <c r="H1280" s="46" t="s">
        <v>9</v>
      </c>
      <c r="I1280" s="46" t="s">
        <v>9</v>
      </c>
      <c r="J1280" s="46" t="s">
        <v>2022</v>
      </c>
      <c r="K1280" s="46" t="s">
        <v>9</v>
      </c>
      <c r="L1280" s="46" t="s">
        <v>9</v>
      </c>
      <c r="M1280" s="46" t="s">
        <v>199</v>
      </c>
      <c r="N1280" s="132">
        <v>7.5</v>
      </c>
      <c r="O1280" s="46" t="s">
        <v>9</v>
      </c>
      <c r="P1280" s="46" t="s">
        <v>9</v>
      </c>
      <c r="Q1280" s="46" t="s">
        <v>1422</v>
      </c>
      <c r="R1280" s="46">
        <v>5</v>
      </c>
      <c r="S1280" s="46">
        <v>873</v>
      </c>
      <c r="T1280" s="46" t="s">
        <v>17</v>
      </c>
      <c r="U1280" s="136">
        <v>26</v>
      </c>
      <c r="V1280" s="46" t="s">
        <v>9</v>
      </c>
      <c r="W1280" s="46">
        <v>60</v>
      </c>
      <c r="X1280" s="46" t="s">
        <v>9</v>
      </c>
      <c r="Y1280" s="46" t="s">
        <v>9</v>
      </c>
      <c r="Z1280" s="46" t="s">
        <v>9</v>
      </c>
      <c r="AA1280" s="46">
        <v>70</v>
      </c>
      <c r="AB1280" s="46" t="s">
        <v>9</v>
      </c>
      <c r="AC1280" s="46" t="s">
        <v>1373</v>
      </c>
      <c r="AD1280" s="46">
        <v>2017</v>
      </c>
      <c r="AE1280" s="46" t="s">
        <v>2019</v>
      </c>
      <c r="AF1280" s="46" t="s">
        <v>71</v>
      </c>
      <c r="AG1280" s="46" t="s">
        <v>2020</v>
      </c>
      <c r="AH1280" s="46" t="s">
        <v>21</v>
      </c>
      <c r="AI1280" s="124" t="str">
        <f t="shared" si="28"/>
        <v>Haneda, M., 2017</v>
      </c>
      <c r="AJ1280" s="137"/>
      <c r="AK1280" s="120" t="s">
        <v>1706</v>
      </c>
    </row>
    <row r="1281" spans="1:37" ht="27.6" x14ac:dyDescent="0.3">
      <c r="A1281" s="46" t="s">
        <v>6</v>
      </c>
      <c r="B1281" s="46">
        <v>1</v>
      </c>
      <c r="C1281" s="46" t="s">
        <v>9</v>
      </c>
      <c r="D1281" s="46">
        <v>180</v>
      </c>
      <c r="E1281" s="46" t="s">
        <v>1414</v>
      </c>
      <c r="F1281" s="46" t="s">
        <v>2021</v>
      </c>
      <c r="G1281" s="46" t="s">
        <v>9</v>
      </c>
      <c r="H1281" s="46" t="s">
        <v>9</v>
      </c>
      <c r="I1281" s="46" t="s">
        <v>9</v>
      </c>
      <c r="J1281" s="46" t="s">
        <v>2022</v>
      </c>
      <c r="K1281" s="46" t="s">
        <v>9</v>
      </c>
      <c r="L1281" s="46" t="s">
        <v>9</v>
      </c>
      <c r="M1281" s="46" t="s">
        <v>199</v>
      </c>
      <c r="N1281" s="132">
        <v>7.5</v>
      </c>
      <c r="O1281" s="46" t="s">
        <v>9</v>
      </c>
      <c r="P1281" s="46" t="s">
        <v>9</v>
      </c>
      <c r="Q1281" s="46" t="s">
        <v>1422</v>
      </c>
      <c r="R1281" s="46">
        <v>5</v>
      </c>
      <c r="S1281" s="46">
        <v>973</v>
      </c>
      <c r="T1281" s="46" t="s">
        <v>17</v>
      </c>
      <c r="U1281" s="136">
        <v>17</v>
      </c>
      <c r="V1281" s="46" t="s">
        <v>9</v>
      </c>
      <c r="W1281" s="46">
        <v>90</v>
      </c>
      <c r="X1281" s="46" t="s">
        <v>9</v>
      </c>
      <c r="Y1281" s="46" t="s">
        <v>9</v>
      </c>
      <c r="Z1281" s="46" t="s">
        <v>9</v>
      </c>
      <c r="AA1281" s="46">
        <v>80</v>
      </c>
      <c r="AB1281" s="46" t="s">
        <v>9</v>
      </c>
      <c r="AC1281" s="46" t="s">
        <v>1373</v>
      </c>
      <c r="AD1281" s="46">
        <v>2017</v>
      </c>
      <c r="AE1281" s="46" t="s">
        <v>2019</v>
      </c>
      <c r="AF1281" s="46" t="s">
        <v>71</v>
      </c>
      <c r="AG1281" s="46" t="s">
        <v>2020</v>
      </c>
      <c r="AH1281" s="46" t="s">
        <v>21</v>
      </c>
      <c r="AI1281" s="124" t="str">
        <f t="shared" si="28"/>
        <v>Haneda, M., 2017</v>
      </c>
      <c r="AJ1281" s="137"/>
      <c r="AK1281" s="120" t="s">
        <v>1706</v>
      </c>
    </row>
    <row r="1282" spans="1:37" ht="27.6" x14ac:dyDescent="0.3">
      <c r="A1282" s="46" t="s">
        <v>6</v>
      </c>
      <c r="B1282" s="46">
        <v>1</v>
      </c>
      <c r="C1282" s="46" t="s">
        <v>9</v>
      </c>
      <c r="D1282" s="46">
        <v>180</v>
      </c>
      <c r="E1282" s="46" t="s">
        <v>1414</v>
      </c>
      <c r="F1282" s="46" t="s">
        <v>2021</v>
      </c>
      <c r="G1282" s="46" t="s">
        <v>9</v>
      </c>
      <c r="H1282" s="46" t="s">
        <v>9</v>
      </c>
      <c r="I1282" s="46" t="s">
        <v>9</v>
      </c>
      <c r="J1282" s="46" t="s">
        <v>2022</v>
      </c>
      <c r="K1282" s="46" t="s">
        <v>9</v>
      </c>
      <c r="L1282" s="46" t="s">
        <v>9</v>
      </c>
      <c r="M1282" s="46" t="s">
        <v>199</v>
      </c>
      <c r="N1282" s="132">
        <v>7.5</v>
      </c>
      <c r="O1282" s="46" t="s">
        <v>9</v>
      </c>
      <c r="P1282" s="46" t="s">
        <v>9</v>
      </c>
      <c r="Q1282" s="46" t="s">
        <v>1422</v>
      </c>
      <c r="R1282" s="46">
        <v>5</v>
      </c>
      <c r="S1282" s="46">
        <v>1073</v>
      </c>
      <c r="T1282" s="46" t="s">
        <v>17</v>
      </c>
      <c r="U1282" s="136">
        <v>11</v>
      </c>
      <c r="V1282" s="46" t="s">
        <v>9</v>
      </c>
      <c r="W1282" s="46">
        <v>140</v>
      </c>
      <c r="X1282" s="46" t="s">
        <v>9</v>
      </c>
      <c r="Y1282" s="46" t="s">
        <v>9</v>
      </c>
      <c r="Z1282" s="46" t="s">
        <v>9</v>
      </c>
      <c r="AA1282" s="46">
        <v>100</v>
      </c>
      <c r="AB1282" s="46" t="s">
        <v>9</v>
      </c>
      <c r="AC1282" s="46" t="s">
        <v>1373</v>
      </c>
      <c r="AD1282" s="46">
        <v>2017</v>
      </c>
      <c r="AE1282" s="46" t="s">
        <v>2019</v>
      </c>
      <c r="AF1282" s="46" t="s">
        <v>71</v>
      </c>
      <c r="AG1282" s="46" t="s">
        <v>2020</v>
      </c>
      <c r="AH1282" s="46" t="s">
        <v>21</v>
      </c>
      <c r="AI1282" s="124" t="str">
        <f t="shared" ref="AI1282:AI1296" si="29">AE1282&amp;", "&amp;AD1282</f>
        <v>Haneda, M., 2017</v>
      </c>
      <c r="AJ1282" s="137"/>
      <c r="AK1282" s="120" t="s">
        <v>1706</v>
      </c>
    </row>
    <row r="1283" spans="1:37" ht="27.6" x14ac:dyDescent="0.3">
      <c r="A1283" s="46" t="s">
        <v>88</v>
      </c>
      <c r="B1283" s="46">
        <v>5</v>
      </c>
      <c r="C1283" s="46" t="s">
        <v>9</v>
      </c>
      <c r="D1283" s="46">
        <v>195</v>
      </c>
      <c r="E1283" s="46" t="s">
        <v>22</v>
      </c>
      <c r="F1283" s="46" t="s">
        <v>215</v>
      </c>
      <c r="G1283" s="46" t="s">
        <v>9</v>
      </c>
      <c r="H1283" s="46" t="s">
        <v>8</v>
      </c>
      <c r="I1283" s="46" t="s">
        <v>8</v>
      </c>
      <c r="J1283" s="46" t="s">
        <v>10</v>
      </c>
      <c r="K1283" s="46" t="s">
        <v>1449</v>
      </c>
      <c r="L1283" s="143">
        <v>7.5</v>
      </c>
      <c r="M1283" s="46" t="s">
        <v>89</v>
      </c>
      <c r="N1283" s="132">
        <v>8.5</v>
      </c>
      <c r="O1283" s="46" t="s">
        <v>9</v>
      </c>
      <c r="P1283" s="46" t="s">
        <v>9</v>
      </c>
      <c r="Q1283" s="46" t="s">
        <v>1422</v>
      </c>
      <c r="R1283" s="46">
        <v>1</v>
      </c>
      <c r="S1283" s="46">
        <v>473</v>
      </c>
      <c r="T1283" s="46" t="s">
        <v>17</v>
      </c>
      <c r="U1283" s="136">
        <v>20.6</v>
      </c>
      <c r="V1283" s="46" t="s">
        <v>9</v>
      </c>
      <c r="W1283" s="46" t="s">
        <v>9</v>
      </c>
      <c r="X1283" s="46" t="s">
        <v>9</v>
      </c>
      <c r="Y1283" s="46" t="s">
        <v>9</v>
      </c>
      <c r="Z1283" s="46" t="s">
        <v>9</v>
      </c>
      <c r="AA1283" s="46" t="s">
        <v>9</v>
      </c>
      <c r="AB1283" s="46" t="s">
        <v>9</v>
      </c>
      <c r="AC1283" s="46" t="s">
        <v>9</v>
      </c>
      <c r="AD1283" s="46">
        <v>2018</v>
      </c>
      <c r="AE1283" s="46" t="s">
        <v>1863</v>
      </c>
      <c r="AF1283" s="46" t="s">
        <v>2024</v>
      </c>
      <c r="AG1283" s="46" t="s">
        <v>2025</v>
      </c>
      <c r="AH1283" s="46" t="s">
        <v>2026</v>
      </c>
      <c r="AI1283" s="124" t="str">
        <f t="shared" si="29"/>
        <v>Byun, M.Y., 2018</v>
      </c>
      <c r="AJ1283" s="120" t="s">
        <v>2023</v>
      </c>
      <c r="AK1283" s="120" t="s">
        <v>827</v>
      </c>
    </row>
    <row r="1284" spans="1:37" ht="27.6" x14ac:dyDescent="0.3">
      <c r="A1284" s="46" t="s">
        <v>88</v>
      </c>
      <c r="B1284" s="46">
        <v>5</v>
      </c>
      <c r="C1284" s="46" t="s">
        <v>9</v>
      </c>
      <c r="D1284" s="46">
        <v>199</v>
      </c>
      <c r="E1284" s="46" t="s">
        <v>22</v>
      </c>
      <c r="F1284" s="46" t="s">
        <v>215</v>
      </c>
      <c r="G1284" s="46" t="s">
        <v>9</v>
      </c>
      <c r="H1284" s="46">
        <v>773</v>
      </c>
      <c r="I1284" s="46">
        <v>4</v>
      </c>
      <c r="J1284" s="46" t="s">
        <v>10</v>
      </c>
      <c r="K1284" s="46" t="s">
        <v>1449</v>
      </c>
      <c r="L1284" s="143">
        <v>7.5</v>
      </c>
      <c r="M1284" s="46" t="s">
        <v>89</v>
      </c>
      <c r="N1284" s="132">
        <v>8.5</v>
      </c>
      <c r="O1284" s="46" t="s">
        <v>9</v>
      </c>
      <c r="P1284" s="46" t="s">
        <v>9</v>
      </c>
      <c r="Q1284" s="46" t="s">
        <v>1422</v>
      </c>
      <c r="R1284" s="46">
        <v>1</v>
      </c>
      <c r="S1284" s="46">
        <v>473</v>
      </c>
      <c r="T1284" s="46" t="s">
        <v>17</v>
      </c>
      <c r="U1284" s="136">
        <v>20.8</v>
      </c>
      <c r="V1284" s="46" t="s">
        <v>9</v>
      </c>
      <c r="W1284" s="46" t="s">
        <v>9</v>
      </c>
      <c r="X1284" s="46" t="s">
        <v>9</v>
      </c>
      <c r="Y1284" s="46" t="s">
        <v>9</v>
      </c>
      <c r="Z1284" s="46" t="s">
        <v>9</v>
      </c>
      <c r="AA1284" s="46" t="s">
        <v>9</v>
      </c>
      <c r="AB1284" s="46" t="s">
        <v>9</v>
      </c>
      <c r="AC1284" s="46" t="s">
        <v>9</v>
      </c>
      <c r="AD1284" s="46">
        <v>2018</v>
      </c>
      <c r="AE1284" s="46" t="s">
        <v>1863</v>
      </c>
      <c r="AF1284" s="46" t="s">
        <v>2024</v>
      </c>
      <c r="AG1284" s="46" t="s">
        <v>2025</v>
      </c>
      <c r="AH1284" s="46" t="s">
        <v>2026</v>
      </c>
      <c r="AI1284" s="124" t="str">
        <f t="shared" si="29"/>
        <v>Byun, M.Y., 2018</v>
      </c>
      <c r="AJ1284" s="120" t="s">
        <v>2023</v>
      </c>
      <c r="AK1284" s="120" t="s">
        <v>827</v>
      </c>
    </row>
    <row r="1285" spans="1:37" ht="27.6" x14ac:dyDescent="0.3">
      <c r="A1285" s="46" t="s">
        <v>88</v>
      </c>
      <c r="B1285" s="46">
        <v>5</v>
      </c>
      <c r="C1285" s="46" t="s">
        <v>9</v>
      </c>
      <c r="D1285" s="46">
        <v>146</v>
      </c>
      <c r="E1285" s="46" t="s">
        <v>22</v>
      </c>
      <c r="F1285" s="46" t="s">
        <v>215</v>
      </c>
      <c r="G1285" s="46" t="s">
        <v>9</v>
      </c>
      <c r="H1285" s="46">
        <v>1173</v>
      </c>
      <c r="I1285" s="46">
        <v>4</v>
      </c>
      <c r="J1285" s="46" t="s">
        <v>10</v>
      </c>
      <c r="K1285" s="46" t="s">
        <v>1449</v>
      </c>
      <c r="L1285" s="143">
        <v>7.5</v>
      </c>
      <c r="M1285" s="46" t="s">
        <v>89</v>
      </c>
      <c r="N1285" s="132">
        <v>8.5</v>
      </c>
      <c r="O1285" s="46" t="s">
        <v>9</v>
      </c>
      <c r="P1285" s="46" t="s">
        <v>9</v>
      </c>
      <c r="Q1285" s="46" t="s">
        <v>1422</v>
      </c>
      <c r="R1285" s="46">
        <v>1</v>
      </c>
      <c r="S1285" s="46">
        <v>473</v>
      </c>
      <c r="T1285" s="46" t="s">
        <v>17</v>
      </c>
      <c r="U1285" s="136">
        <v>29.8</v>
      </c>
      <c r="V1285" s="46" t="s">
        <v>9</v>
      </c>
      <c r="W1285" s="46" t="s">
        <v>9</v>
      </c>
      <c r="X1285" s="46" t="s">
        <v>9</v>
      </c>
      <c r="Y1285" s="46" t="s">
        <v>9</v>
      </c>
      <c r="Z1285" s="46" t="s">
        <v>9</v>
      </c>
      <c r="AA1285" s="46" t="s">
        <v>9</v>
      </c>
      <c r="AB1285" s="46" t="s">
        <v>9</v>
      </c>
      <c r="AC1285" s="46" t="s">
        <v>9</v>
      </c>
      <c r="AD1285" s="46">
        <v>2018</v>
      </c>
      <c r="AE1285" s="46" t="s">
        <v>1863</v>
      </c>
      <c r="AF1285" s="46" t="s">
        <v>2024</v>
      </c>
      <c r="AG1285" s="46" t="s">
        <v>2025</v>
      </c>
      <c r="AH1285" s="46" t="s">
        <v>2026</v>
      </c>
      <c r="AI1285" s="124" t="str">
        <f t="shared" si="29"/>
        <v>Byun, M.Y., 2018</v>
      </c>
      <c r="AJ1285" s="120" t="s">
        <v>2023</v>
      </c>
      <c r="AK1285" s="120" t="s">
        <v>827</v>
      </c>
    </row>
    <row r="1286" spans="1:37" ht="27.6" x14ac:dyDescent="0.3">
      <c r="A1286" s="46" t="s">
        <v>88</v>
      </c>
      <c r="B1286" s="46">
        <v>5</v>
      </c>
      <c r="C1286" s="46" t="s">
        <v>9</v>
      </c>
      <c r="D1286" s="46">
        <v>54</v>
      </c>
      <c r="E1286" s="46" t="s">
        <v>22</v>
      </c>
      <c r="F1286" s="46" t="s">
        <v>215</v>
      </c>
      <c r="G1286" s="46" t="s">
        <v>9</v>
      </c>
      <c r="H1286" s="46">
        <v>1373</v>
      </c>
      <c r="I1286" s="46">
        <v>4</v>
      </c>
      <c r="J1286" s="46" t="s">
        <v>10</v>
      </c>
      <c r="K1286" s="46" t="s">
        <v>1449</v>
      </c>
      <c r="L1286" s="143">
        <v>7.5</v>
      </c>
      <c r="M1286" s="46" t="s">
        <v>89</v>
      </c>
      <c r="N1286" s="132">
        <v>8.5</v>
      </c>
      <c r="O1286" s="46" t="s">
        <v>9</v>
      </c>
      <c r="P1286" s="46" t="s">
        <v>9</v>
      </c>
      <c r="Q1286" s="46" t="s">
        <v>1422</v>
      </c>
      <c r="R1286" s="46">
        <v>1</v>
      </c>
      <c r="S1286" s="46">
        <v>473</v>
      </c>
      <c r="T1286" s="46" t="s">
        <v>17</v>
      </c>
      <c r="U1286" s="136">
        <v>11</v>
      </c>
      <c r="V1286" s="46" t="s">
        <v>9</v>
      </c>
      <c r="W1286" s="46" t="s">
        <v>9</v>
      </c>
      <c r="X1286" s="46" t="s">
        <v>9</v>
      </c>
      <c r="Y1286" s="46" t="s">
        <v>9</v>
      </c>
      <c r="Z1286" s="46" t="s">
        <v>9</v>
      </c>
      <c r="AA1286" s="46" t="s">
        <v>9</v>
      </c>
      <c r="AB1286" s="46" t="s">
        <v>9</v>
      </c>
      <c r="AC1286" s="46" t="s">
        <v>9</v>
      </c>
      <c r="AD1286" s="46">
        <v>2018</v>
      </c>
      <c r="AE1286" s="46" t="s">
        <v>1863</v>
      </c>
      <c r="AF1286" s="46" t="s">
        <v>2024</v>
      </c>
      <c r="AG1286" s="46" t="s">
        <v>2025</v>
      </c>
      <c r="AH1286" s="46" t="s">
        <v>2026</v>
      </c>
      <c r="AI1286" s="124" t="str">
        <f t="shared" si="29"/>
        <v>Byun, M.Y., 2018</v>
      </c>
      <c r="AJ1286" s="120" t="s">
        <v>2023</v>
      </c>
      <c r="AK1286" s="120" t="s">
        <v>827</v>
      </c>
    </row>
    <row r="1287" spans="1:37" ht="27.6" x14ac:dyDescent="0.3">
      <c r="A1287" s="46" t="s">
        <v>88</v>
      </c>
      <c r="B1287" s="46">
        <v>5</v>
      </c>
      <c r="C1287" s="46" t="s">
        <v>9</v>
      </c>
      <c r="D1287" s="46">
        <v>6</v>
      </c>
      <c r="E1287" s="46" t="s">
        <v>22</v>
      </c>
      <c r="F1287" s="46" t="s">
        <v>215</v>
      </c>
      <c r="G1287" s="46" t="s">
        <v>9</v>
      </c>
      <c r="H1287" s="46">
        <v>1423</v>
      </c>
      <c r="I1287" s="46">
        <v>4</v>
      </c>
      <c r="J1287" s="46" t="s">
        <v>10</v>
      </c>
      <c r="K1287" s="46" t="s">
        <v>1449</v>
      </c>
      <c r="L1287" s="143">
        <v>7.5</v>
      </c>
      <c r="M1287" s="46" t="s">
        <v>89</v>
      </c>
      <c r="N1287" s="132">
        <v>8.5</v>
      </c>
      <c r="O1287" s="46" t="s">
        <v>9</v>
      </c>
      <c r="P1287" s="46" t="s">
        <v>9</v>
      </c>
      <c r="Q1287" s="46" t="s">
        <v>1422</v>
      </c>
      <c r="R1287" s="46">
        <v>1</v>
      </c>
      <c r="S1287" s="46">
        <v>473</v>
      </c>
      <c r="T1287" s="46" t="s">
        <v>17</v>
      </c>
      <c r="U1287" s="136">
        <v>2.9</v>
      </c>
      <c r="V1287" s="46" t="s">
        <v>9</v>
      </c>
      <c r="W1287" s="46" t="s">
        <v>9</v>
      </c>
      <c r="X1287" s="46" t="s">
        <v>9</v>
      </c>
      <c r="Y1287" s="46" t="s">
        <v>9</v>
      </c>
      <c r="Z1287" s="46" t="s">
        <v>9</v>
      </c>
      <c r="AA1287" s="46" t="s">
        <v>9</v>
      </c>
      <c r="AB1287" s="46" t="s">
        <v>9</v>
      </c>
      <c r="AC1287" s="46" t="s">
        <v>9</v>
      </c>
      <c r="AD1287" s="46">
        <v>2018</v>
      </c>
      <c r="AE1287" s="46" t="s">
        <v>1863</v>
      </c>
      <c r="AF1287" s="46" t="s">
        <v>2024</v>
      </c>
      <c r="AG1287" s="46" t="s">
        <v>2025</v>
      </c>
      <c r="AH1287" s="46" t="s">
        <v>2026</v>
      </c>
      <c r="AI1287" s="124" t="str">
        <f t="shared" si="29"/>
        <v>Byun, M.Y., 2018</v>
      </c>
      <c r="AJ1287" s="120" t="s">
        <v>2023</v>
      </c>
      <c r="AK1287" s="120" t="s">
        <v>827</v>
      </c>
    </row>
    <row r="1288" spans="1:37" ht="27.6" x14ac:dyDescent="0.3">
      <c r="A1288" s="46" t="s">
        <v>14</v>
      </c>
      <c r="B1288" s="46">
        <v>1</v>
      </c>
      <c r="C1288" s="46" t="s">
        <v>9</v>
      </c>
      <c r="D1288" s="46">
        <v>305</v>
      </c>
      <c r="E1288" s="46" t="s">
        <v>1414</v>
      </c>
      <c r="F1288" s="46" t="s">
        <v>9</v>
      </c>
      <c r="G1288" s="46" t="s">
        <v>9</v>
      </c>
      <c r="H1288" s="46" t="s">
        <v>9</v>
      </c>
      <c r="I1288" s="46" t="s">
        <v>9</v>
      </c>
      <c r="J1288" s="46" t="s">
        <v>24</v>
      </c>
      <c r="K1288" s="46" t="s">
        <v>56</v>
      </c>
      <c r="L1288" s="46" t="s">
        <v>9</v>
      </c>
      <c r="M1288" s="46" t="s">
        <v>199</v>
      </c>
      <c r="N1288" s="132">
        <v>7.5</v>
      </c>
      <c r="O1288" s="46">
        <v>3</v>
      </c>
      <c r="P1288" s="46">
        <v>773</v>
      </c>
      <c r="Q1288" s="46" t="s">
        <v>1422</v>
      </c>
      <c r="R1288" s="46" t="s">
        <v>8</v>
      </c>
      <c r="S1288" s="46" t="s">
        <v>8</v>
      </c>
      <c r="T1288" s="46" t="s">
        <v>29</v>
      </c>
      <c r="U1288" s="136" t="s">
        <v>9</v>
      </c>
      <c r="V1288" s="46" t="s">
        <v>9</v>
      </c>
      <c r="W1288" s="46" t="s">
        <v>9</v>
      </c>
      <c r="X1288" s="46" t="s">
        <v>9</v>
      </c>
      <c r="Y1288" s="46" t="s">
        <v>9</v>
      </c>
      <c r="Z1288" s="46" t="s">
        <v>9</v>
      </c>
      <c r="AA1288" s="46">
        <v>80</v>
      </c>
      <c r="AB1288" s="46" t="s">
        <v>9</v>
      </c>
      <c r="AC1288" s="46" t="s">
        <v>2029</v>
      </c>
      <c r="AD1288" s="46">
        <v>2013</v>
      </c>
      <c r="AE1288" s="46" t="s">
        <v>1755</v>
      </c>
      <c r="AF1288" s="46" t="s">
        <v>11</v>
      </c>
      <c r="AG1288" s="46" t="s">
        <v>2027</v>
      </c>
      <c r="AH1288" s="46" t="s">
        <v>2028</v>
      </c>
      <c r="AI1288" s="124" t="str">
        <f t="shared" si="29"/>
        <v>Huang, S., 2013</v>
      </c>
      <c r="AJ1288" s="137"/>
      <c r="AK1288" s="120" t="s">
        <v>1706</v>
      </c>
    </row>
    <row r="1289" spans="1:37" ht="27.6" x14ac:dyDescent="0.3">
      <c r="A1289" s="46" t="s">
        <v>14</v>
      </c>
      <c r="B1289" s="46">
        <v>1</v>
      </c>
      <c r="C1289" s="46" t="s">
        <v>9</v>
      </c>
      <c r="D1289" s="46">
        <v>305</v>
      </c>
      <c r="E1289" s="46" t="s">
        <v>1414</v>
      </c>
      <c r="F1289" s="46" t="s">
        <v>9</v>
      </c>
      <c r="G1289" s="46" t="s">
        <v>9</v>
      </c>
      <c r="H1289" s="46" t="s">
        <v>9</v>
      </c>
      <c r="I1289" s="46" t="s">
        <v>9</v>
      </c>
      <c r="J1289" s="46" t="s">
        <v>24</v>
      </c>
      <c r="K1289" s="46" t="s">
        <v>56</v>
      </c>
      <c r="L1289" s="46" t="s">
        <v>9</v>
      </c>
      <c r="M1289" s="46" t="s">
        <v>199</v>
      </c>
      <c r="N1289" s="132">
        <v>7.5</v>
      </c>
      <c r="O1289" s="46">
        <v>3</v>
      </c>
      <c r="P1289" s="46">
        <v>773</v>
      </c>
      <c r="Q1289" s="46" t="s">
        <v>1422</v>
      </c>
      <c r="R1289" s="46">
        <v>1</v>
      </c>
      <c r="S1289" s="46">
        <v>373</v>
      </c>
      <c r="T1289" s="46" t="s">
        <v>29</v>
      </c>
      <c r="U1289" s="136" t="s">
        <v>9</v>
      </c>
      <c r="V1289" s="46" t="s">
        <v>9</v>
      </c>
      <c r="W1289" s="46" t="s">
        <v>9</v>
      </c>
      <c r="X1289" s="46" t="s">
        <v>9</v>
      </c>
      <c r="Y1289" s="46" t="s">
        <v>9</v>
      </c>
      <c r="Z1289" s="46" t="s">
        <v>9</v>
      </c>
      <c r="AA1289" s="46">
        <v>78</v>
      </c>
      <c r="AB1289" s="46" t="s">
        <v>9</v>
      </c>
      <c r="AC1289" s="46" t="s">
        <v>2029</v>
      </c>
      <c r="AD1289" s="46">
        <v>2013</v>
      </c>
      <c r="AE1289" s="46" t="s">
        <v>1755</v>
      </c>
      <c r="AF1289" s="46" t="s">
        <v>11</v>
      </c>
      <c r="AG1289" s="46" t="s">
        <v>2027</v>
      </c>
      <c r="AH1289" s="46" t="s">
        <v>2028</v>
      </c>
      <c r="AI1289" s="124" t="str">
        <f t="shared" si="29"/>
        <v>Huang, S., 2013</v>
      </c>
      <c r="AJ1289" s="137"/>
      <c r="AK1289" s="120" t="s">
        <v>1706</v>
      </c>
    </row>
    <row r="1290" spans="1:37" ht="27.6" x14ac:dyDescent="0.3">
      <c r="A1290" s="46" t="s">
        <v>14</v>
      </c>
      <c r="B1290" s="46">
        <v>1</v>
      </c>
      <c r="C1290" s="46" t="s">
        <v>9</v>
      </c>
      <c r="D1290" s="46">
        <v>305</v>
      </c>
      <c r="E1290" s="46" t="s">
        <v>1414</v>
      </c>
      <c r="F1290" s="46" t="s">
        <v>9</v>
      </c>
      <c r="G1290" s="46" t="s">
        <v>9</v>
      </c>
      <c r="H1290" s="46" t="s">
        <v>9</v>
      </c>
      <c r="I1290" s="46" t="s">
        <v>9</v>
      </c>
      <c r="J1290" s="46" t="s">
        <v>24</v>
      </c>
      <c r="K1290" s="46" t="s">
        <v>56</v>
      </c>
      <c r="L1290" s="46" t="s">
        <v>9</v>
      </c>
      <c r="M1290" s="46" t="s">
        <v>199</v>
      </c>
      <c r="N1290" s="132">
        <v>7.5</v>
      </c>
      <c r="O1290" s="46">
        <v>3</v>
      </c>
      <c r="P1290" s="46">
        <v>773</v>
      </c>
      <c r="Q1290" s="46" t="s">
        <v>1422</v>
      </c>
      <c r="R1290" s="46">
        <v>1</v>
      </c>
      <c r="S1290" s="46">
        <v>473</v>
      </c>
      <c r="T1290" s="46" t="s">
        <v>17</v>
      </c>
      <c r="U1290" s="136">
        <v>16.600000000000001</v>
      </c>
      <c r="V1290" s="46" t="s">
        <v>9</v>
      </c>
      <c r="W1290" s="46" t="s">
        <v>9</v>
      </c>
      <c r="X1290" s="46" t="s">
        <v>9</v>
      </c>
      <c r="Y1290" s="46" t="s">
        <v>9</v>
      </c>
      <c r="Z1290" s="46" t="s">
        <v>9</v>
      </c>
      <c r="AA1290" s="46">
        <v>67.5</v>
      </c>
      <c r="AB1290" s="46" t="s">
        <v>9</v>
      </c>
      <c r="AC1290" s="46" t="s">
        <v>2029</v>
      </c>
      <c r="AD1290" s="46">
        <v>2013</v>
      </c>
      <c r="AE1290" s="46" t="s">
        <v>1755</v>
      </c>
      <c r="AF1290" s="46" t="s">
        <v>11</v>
      </c>
      <c r="AG1290" s="46" t="s">
        <v>2027</v>
      </c>
      <c r="AH1290" s="46" t="s">
        <v>2028</v>
      </c>
      <c r="AI1290" s="124" t="str">
        <f t="shared" si="29"/>
        <v>Huang, S., 2013</v>
      </c>
      <c r="AJ1290" s="137"/>
      <c r="AK1290" s="120" t="s">
        <v>1706</v>
      </c>
    </row>
    <row r="1291" spans="1:37" ht="27.6" x14ac:dyDescent="0.3">
      <c r="A1291" s="46" t="s">
        <v>14</v>
      </c>
      <c r="B1291" s="46">
        <v>1</v>
      </c>
      <c r="C1291" s="46" t="s">
        <v>9</v>
      </c>
      <c r="D1291" s="46">
        <v>305</v>
      </c>
      <c r="E1291" s="46" t="s">
        <v>1414</v>
      </c>
      <c r="F1291" s="46" t="s">
        <v>9</v>
      </c>
      <c r="G1291" s="46" t="s">
        <v>9</v>
      </c>
      <c r="H1291" s="46" t="s">
        <v>9</v>
      </c>
      <c r="I1291" s="46" t="s">
        <v>9</v>
      </c>
      <c r="J1291" s="46" t="s">
        <v>24</v>
      </c>
      <c r="K1291" s="46" t="s">
        <v>56</v>
      </c>
      <c r="L1291" s="46" t="s">
        <v>9</v>
      </c>
      <c r="M1291" s="46" t="s">
        <v>199</v>
      </c>
      <c r="N1291" s="132">
        <v>7.5</v>
      </c>
      <c r="O1291" s="46">
        <v>3</v>
      </c>
      <c r="P1291" s="46">
        <v>773</v>
      </c>
      <c r="Q1291" s="46" t="s">
        <v>1422</v>
      </c>
      <c r="R1291" s="46">
        <v>1</v>
      </c>
      <c r="S1291" s="46">
        <v>573</v>
      </c>
      <c r="T1291" s="46" t="s">
        <v>17</v>
      </c>
      <c r="U1291" s="136">
        <v>14.6</v>
      </c>
      <c r="V1291" s="46" t="s">
        <v>9</v>
      </c>
      <c r="W1291" s="46" t="s">
        <v>9</v>
      </c>
      <c r="X1291" s="46" t="s">
        <v>9</v>
      </c>
      <c r="Y1291" s="46" t="s">
        <v>9</v>
      </c>
      <c r="Z1291" s="46" t="s">
        <v>9</v>
      </c>
      <c r="AA1291" s="46">
        <v>76.8</v>
      </c>
      <c r="AB1291" s="46" t="s">
        <v>9</v>
      </c>
      <c r="AC1291" s="46" t="s">
        <v>2029</v>
      </c>
      <c r="AD1291" s="46">
        <v>2013</v>
      </c>
      <c r="AE1291" s="46" t="s">
        <v>1755</v>
      </c>
      <c r="AF1291" s="46" t="s">
        <v>11</v>
      </c>
      <c r="AG1291" s="46" t="s">
        <v>2027</v>
      </c>
      <c r="AH1291" s="46" t="s">
        <v>2028</v>
      </c>
      <c r="AI1291" s="124" t="str">
        <f t="shared" si="29"/>
        <v>Huang, S., 2013</v>
      </c>
      <c r="AJ1291" s="137"/>
      <c r="AK1291" s="120" t="s">
        <v>1706</v>
      </c>
    </row>
    <row r="1292" spans="1:37" ht="27.6" x14ac:dyDescent="0.3">
      <c r="A1292" s="46" t="s">
        <v>14</v>
      </c>
      <c r="B1292" s="46">
        <v>1</v>
      </c>
      <c r="C1292" s="46" t="s">
        <v>9</v>
      </c>
      <c r="D1292" s="46">
        <v>305</v>
      </c>
      <c r="E1292" s="46" t="s">
        <v>1414</v>
      </c>
      <c r="F1292" s="46" t="s">
        <v>9</v>
      </c>
      <c r="G1292" s="46" t="s">
        <v>9</v>
      </c>
      <c r="H1292" s="46" t="s">
        <v>9</v>
      </c>
      <c r="I1292" s="46" t="s">
        <v>9</v>
      </c>
      <c r="J1292" s="46" t="s">
        <v>24</v>
      </c>
      <c r="K1292" s="46" t="s">
        <v>56</v>
      </c>
      <c r="L1292" s="46" t="s">
        <v>9</v>
      </c>
      <c r="M1292" s="46" t="s">
        <v>199</v>
      </c>
      <c r="N1292" s="132">
        <v>7.5</v>
      </c>
      <c r="O1292" s="46">
        <v>3</v>
      </c>
      <c r="P1292" s="46">
        <v>773</v>
      </c>
      <c r="Q1292" s="46" t="s">
        <v>1422</v>
      </c>
      <c r="R1292" s="46">
        <v>1</v>
      </c>
      <c r="S1292" s="46">
        <v>673</v>
      </c>
      <c r="T1292" s="46" t="s">
        <v>17</v>
      </c>
      <c r="U1292" s="136">
        <v>13.3</v>
      </c>
      <c r="V1292" s="46" t="s">
        <v>9</v>
      </c>
      <c r="W1292" s="46" t="s">
        <v>9</v>
      </c>
      <c r="X1292" s="46" t="s">
        <v>9</v>
      </c>
      <c r="Y1292" s="46" t="s">
        <v>9</v>
      </c>
      <c r="Z1292" s="46" t="s">
        <v>9</v>
      </c>
      <c r="AA1292" s="46">
        <v>84.5</v>
      </c>
      <c r="AB1292" s="46" t="s">
        <v>9</v>
      </c>
      <c r="AC1292" s="46" t="s">
        <v>2029</v>
      </c>
      <c r="AD1292" s="46">
        <v>2013</v>
      </c>
      <c r="AE1292" s="46" t="s">
        <v>1755</v>
      </c>
      <c r="AF1292" s="46" t="s">
        <v>11</v>
      </c>
      <c r="AG1292" s="46" t="s">
        <v>2027</v>
      </c>
      <c r="AH1292" s="46" t="s">
        <v>2028</v>
      </c>
      <c r="AI1292" s="124" t="str">
        <f t="shared" si="29"/>
        <v>Huang, S., 2013</v>
      </c>
      <c r="AJ1292" s="137"/>
      <c r="AK1292" s="120" t="s">
        <v>1706</v>
      </c>
    </row>
    <row r="1293" spans="1:37" ht="27.6" x14ac:dyDescent="0.3">
      <c r="A1293" s="46" t="s">
        <v>6</v>
      </c>
      <c r="B1293" s="46">
        <v>1</v>
      </c>
      <c r="C1293" s="46" t="s">
        <v>9</v>
      </c>
      <c r="D1293" s="46" t="s">
        <v>9</v>
      </c>
      <c r="E1293" s="46" t="s">
        <v>22</v>
      </c>
      <c r="F1293" s="46" t="s">
        <v>2039</v>
      </c>
      <c r="G1293" s="46" t="s">
        <v>9</v>
      </c>
      <c r="H1293" s="46">
        <v>773</v>
      </c>
      <c r="I1293" s="46">
        <v>4</v>
      </c>
      <c r="J1293" s="46" t="s">
        <v>24</v>
      </c>
      <c r="K1293" s="46" t="s">
        <v>56</v>
      </c>
      <c r="L1293" s="46" t="s">
        <v>9</v>
      </c>
      <c r="M1293" s="46" t="s">
        <v>199</v>
      </c>
      <c r="N1293" s="132">
        <v>8.5</v>
      </c>
      <c r="O1293" s="46">
        <v>3</v>
      </c>
      <c r="P1293" s="46">
        <v>773</v>
      </c>
      <c r="Q1293" s="46" t="s">
        <v>1422</v>
      </c>
      <c r="R1293" s="46">
        <v>1</v>
      </c>
      <c r="S1293" s="46">
        <v>773</v>
      </c>
      <c r="T1293" s="46" t="s">
        <v>29</v>
      </c>
      <c r="U1293" s="46" t="s">
        <v>9</v>
      </c>
      <c r="V1293" s="46" t="s">
        <v>9</v>
      </c>
      <c r="W1293" s="46" t="s">
        <v>9</v>
      </c>
      <c r="X1293" s="46" t="s">
        <v>9</v>
      </c>
      <c r="Y1293" s="46" t="s">
        <v>9</v>
      </c>
      <c r="Z1293" s="46" t="s">
        <v>9</v>
      </c>
      <c r="AA1293" s="46">
        <v>37</v>
      </c>
      <c r="AB1293" s="46">
        <v>25</v>
      </c>
      <c r="AC1293" s="46" t="s">
        <v>2840</v>
      </c>
      <c r="AD1293" s="46">
        <v>2014</v>
      </c>
      <c r="AE1293" s="46" t="s">
        <v>2038</v>
      </c>
      <c r="AF1293" s="46" t="s">
        <v>2037</v>
      </c>
      <c r="AG1293" s="46" t="s">
        <v>2036</v>
      </c>
      <c r="AH1293" s="46" t="s">
        <v>45</v>
      </c>
      <c r="AI1293" s="124" t="str">
        <f t="shared" si="29"/>
        <v>Cassinelli, W.H., 2014</v>
      </c>
      <c r="AJ1293" s="137"/>
      <c r="AK1293" s="120"/>
    </row>
    <row r="1294" spans="1:37" ht="27.6" x14ac:dyDescent="0.3">
      <c r="A1294" s="46" t="s">
        <v>6</v>
      </c>
      <c r="B1294" s="46">
        <v>1</v>
      </c>
      <c r="C1294" s="46" t="s">
        <v>9</v>
      </c>
      <c r="D1294" s="46" t="s">
        <v>9</v>
      </c>
      <c r="E1294" s="46" t="s">
        <v>22</v>
      </c>
      <c r="F1294" s="46" t="s">
        <v>2040</v>
      </c>
      <c r="G1294" s="46" t="s">
        <v>9</v>
      </c>
      <c r="H1294" s="46">
        <v>1123</v>
      </c>
      <c r="I1294" s="46">
        <v>4</v>
      </c>
      <c r="J1294" s="46" t="s">
        <v>24</v>
      </c>
      <c r="K1294" s="46" t="s">
        <v>56</v>
      </c>
      <c r="L1294" s="46" t="s">
        <v>9</v>
      </c>
      <c r="M1294" s="46" t="s">
        <v>199</v>
      </c>
      <c r="N1294" s="132">
        <v>8.5</v>
      </c>
      <c r="O1294" s="46">
        <v>3</v>
      </c>
      <c r="P1294" s="46">
        <v>773</v>
      </c>
      <c r="Q1294" s="46" t="s">
        <v>1422</v>
      </c>
      <c r="R1294" s="46">
        <v>1</v>
      </c>
      <c r="S1294" s="46">
        <v>773</v>
      </c>
      <c r="T1294" s="46" t="s">
        <v>29</v>
      </c>
      <c r="U1294" s="46" t="s">
        <v>9</v>
      </c>
      <c r="V1294" s="46" t="s">
        <v>9</v>
      </c>
      <c r="W1294" s="46" t="s">
        <v>9</v>
      </c>
      <c r="X1294" s="46" t="s">
        <v>9</v>
      </c>
      <c r="Y1294" s="46" t="s">
        <v>9</v>
      </c>
      <c r="Z1294" s="46" t="s">
        <v>9</v>
      </c>
      <c r="AA1294" s="46">
        <v>31</v>
      </c>
      <c r="AB1294" s="46">
        <v>25</v>
      </c>
      <c r="AC1294" s="46" t="s">
        <v>2840</v>
      </c>
      <c r="AD1294" s="46">
        <v>2014</v>
      </c>
      <c r="AE1294" s="46" t="s">
        <v>2038</v>
      </c>
      <c r="AF1294" s="46" t="s">
        <v>2037</v>
      </c>
      <c r="AG1294" s="46" t="s">
        <v>2036</v>
      </c>
      <c r="AH1294" s="46" t="s">
        <v>45</v>
      </c>
      <c r="AI1294" s="124" t="str">
        <f t="shared" si="29"/>
        <v>Cassinelli, W.H., 2014</v>
      </c>
      <c r="AJ1294" s="137"/>
      <c r="AK1294" s="120"/>
    </row>
    <row r="1295" spans="1:37" ht="27.6" x14ac:dyDescent="0.3">
      <c r="A1295" s="46" t="s">
        <v>6</v>
      </c>
      <c r="B1295" s="46">
        <v>1</v>
      </c>
      <c r="C1295" s="46" t="s">
        <v>9</v>
      </c>
      <c r="D1295" s="46" t="s">
        <v>9</v>
      </c>
      <c r="E1295" s="46" t="s">
        <v>1915</v>
      </c>
      <c r="F1295" s="46" t="s">
        <v>2041</v>
      </c>
      <c r="G1295" s="46" t="s">
        <v>9</v>
      </c>
      <c r="H1295" s="46">
        <v>773</v>
      </c>
      <c r="I1295" s="46">
        <v>4</v>
      </c>
      <c r="J1295" s="46" t="s">
        <v>24</v>
      </c>
      <c r="K1295" s="46" t="s">
        <v>56</v>
      </c>
      <c r="L1295" s="46" t="s">
        <v>9</v>
      </c>
      <c r="M1295" s="46" t="s">
        <v>199</v>
      </c>
      <c r="N1295" s="46" t="s">
        <v>9</v>
      </c>
      <c r="O1295" s="46">
        <v>3</v>
      </c>
      <c r="P1295" s="46">
        <v>773</v>
      </c>
      <c r="Q1295" s="46" t="s">
        <v>1422</v>
      </c>
      <c r="R1295" s="46">
        <v>1</v>
      </c>
      <c r="S1295" s="46">
        <v>773</v>
      </c>
      <c r="T1295" s="46" t="s">
        <v>29</v>
      </c>
      <c r="U1295" s="46" t="s">
        <v>9</v>
      </c>
      <c r="V1295" s="46" t="s">
        <v>9</v>
      </c>
      <c r="W1295" s="46" t="s">
        <v>9</v>
      </c>
      <c r="X1295" s="46" t="s">
        <v>9</v>
      </c>
      <c r="Y1295" s="46" t="s">
        <v>9</v>
      </c>
      <c r="Z1295" s="46" t="s">
        <v>9</v>
      </c>
      <c r="AA1295" s="46">
        <v>45</v>
      </c>
      <c r="AB1295" s="46">
        <v>30</v>
      </c>
      <c r="AC1295" s="46" t="s">
        <v>2840</v>
      </c>
      <c r="AD1295" s="46">
        <v>2014</v>
      </c>
      <c r="AE1295" s="46" t="s">
        <v>2038</v>
      </c>
      <c r="AF1295" s="46" t="s">
        <v>2037</v>
      </c>
      <c r="AG1295" s="46" t="s">
        <v>2036</v>
      </c>
      <c r="AH1295" s="46" t="s">
        <v>45</v>
      </c>
      <c r="AI1295" s="124" t="str">
        <f t="shared" si="29"/>
        <v>Cassinelli, W.H., 2014</v>
      </c>
      <c r="AJ1295" s="137"/>
      <c r="AK1295" s="120"/>
    </row>
    <row r="1296" spans="1:37" ht="27.6" x14ac:dyDescent="0.3">
      <c r="A1296" s="46" t="s">
        <v>6</v>
      </c>
      <c r="B1296" s="46">
        <v>1</v>
      </c>
      <c r="C1296" s="46" t="s">
        <v>9</v>
      </c>
      <c r="D1296" s="46" t="s">
        <v>9</v>
      </c>
      <c r="E1296" s="46" t="s">
        <v>1915</v>
      </c>
      <c r="F1296" s="46" t="s">
        <v>2042</v>
      </c>
      <c r="G1296" s="46" t="s">
        <v>9</v>
      </c>
      <c r="H1296" s="46">
        <v>1123</v>
      </c>
      <c r="I1296" s="46">
        <v>4</v>
      </c>
      <c r="J1296" s="46" t="s">
        <v>24</v>
      </c>
      <c r="K1296" s="46" t="s">
        <v>56</v>
      </c>
      <c r="L1296" s="46" t="s">
        <v>9</v>
      </c>
      <c r="M1296" s="46" t="s">
        <v>199</v>
      </c>
      <c r="N1296" s="46" t="s">
        <v>9</v>
      </c>
      <c r="O1296" s="46">
        <v>3</v>
      </c>
      <c r="P1296" s="46">
        <v>773</v>
      </c>
      <c r="Q1296" s="46" t="s">
        <v>1422</v>
      </c>
      <c r="R1296" s="46">
        <v>1</v>
      </c>
      <c r="S1296" s="46">
        <v>773</v>
      </c>
      <c r="T1296" s="46" t="s">
        <v>29</v>
      </c>
      <c r="U1296" s="46" t="s">
        <v>9</v>
      </c>
      <c r="V1296" s="46" t="s">
        <v>9</v>
      </c>
      <c r="W1296" s="46" t="s">
        <v>9</v>
      </c>
      <c r="X1296" s="46" t="s">
        <v>9</v>
      </c>
      <c r="Y1296" s="46" t="s">
        <v>9</v>
      </c>
      <c r="Z1296" s="46" t="s">
        <v>9</v>
      </c>
      <c r="AA1296" s="46">
        <v>25</v>
      </c>
      <c r="AB1296" s="46">
        <v>21</v>
      </c>
      <c r="AC1296" s="46" t="s">
        <v>2840</v>
      </c>
      <c r="AD1296" s="46">
        <v>2014</v>
      </c>
      <c r="AE1296" s="46" t="s">
        <v>2038</v>
      </c>
      <c r="AF1296" s="46" t="s">
        <v>2037</v>
      </c>
      <c r="AG1296" s="46" t="s">
        <v>2036</v>
      </c>
      <c r="AH1296" s="46" t="s">
        <v>45</v>
      </c>
      <c r="AI1296" s="124" t="str">
        <f t="shared" si="29"/>
        <v>Cassinelli, W.H., 2014</v>
      </c>
      <c r="AJ1296" s="137"/>
      <c r="AK1296" s="120"/>
    </row>
    <row r="1297" spans="1:37" ht="16.2" x14ac:dyDescent="0.3">
      <c r="A1297" s="217" t="s">
        <v>2830</v>
      </c>
      <c r="B1297" s="218"/>
      <c r="C1297" s="218"/>
      <c r="D1297" s="218"/>
      <c r="E1297" s="218"/>
      <c r="F1297" s="219"/>
      <c r="G1297" s="218"/>
      <c r="H1297" s="218"/>
      <c r="I1297" s="218"/>
      <c r="J1297" s="218"/>
      <c r="K1297" s="218"/>
      <c r="L1297" s="218"/>
      <c r="M1297" s="218"/>
      <c r="N1297" s="218"/>
      <c r="O1297" s="218"/>
      <c r="P1297" s="218"/>
      <c r="Q1297" s="218"/>
      <c r="R1297" s="218"/>
      <c r="S1297" s="218"/>
      <c r="T1297" s="218"/>
      <c r="U1297" s="220"/>
      <c r="V1297" s="218"/>
      <c r="W1297" s="218"/>
      <c r="X1297" s="218"/>
      <c r="Y1297" s="218"/>
      <c r="Z1297" s="218"/>
      <c r="AA1297" s="218"/>
      <c r="AB1297" s="218"/>
      <c r="AC1297" s="218"/>
      <c r="AD1297" s="218"/>
      <c r="AE1297" s="218"/>
      <c r="AF1297" s="218"/>
      <c r="AG1297" s="218"/>
      <c r="AH1297" s="218"/>
      <c r="AI1297" s="221"/>
      <c r="AJ1297" s="222"/>
      <c r="AK1297" s="223"/>
    </row>
    <row r="1298" spans="1:37" x14ac:dyDescent="0.3">
      <c r="A1298" s="171" t="s">
        <v>6</v>
      </c>
      <c r="B1298" s="164" t="s">
        <v>9</v>
      </c>
      <c r="C1298" s="164">
        <v>0.22</v>
      </c>
      <c r="D1298" s="164">
        <v>50.1</v>
      </c>
      <c r="E1298" s="164" t="s">
        <v>37</v>
      </c>
      <c r="F1298" s="164" t="s">
        <v>692</v>
      </c>
      <c r="G1298" s="164" t="s">
        <v>9</v>
      </c>
      <c r="H1298" s="164">
        <v>573</v>
      </c>
      <c r="I1298" s="164">
        <v>4</v>
      </c>
      <c r="J1298" s="164" t="s">
        <v>10</v>
      </c>
      <c r="K1298" s="189" t="s">
        <v>56</v>
      </c>
      <c r="L1298" s="164" t="s">
        <v>9</v>
      </c>
      <c r="M1298" s="164" t="s">
        <v>199</v>
      </c>
      <c r="N1298" s="227">
        <v>6</v>
      </c>
      <c r="O1298" s="164">
        <v>3</v>
      </c>
      <c r="P1298" s="164">
        <v>573</v>
      </c>
      <c r="Q1298" s="164" t="s">
        <v>9</v>
      </c>
      <c r="R1298" s="164" t="s">
        <v>9</v>
      </c>
      <c r="S1298" s="164" t="s">
        <v>9</v>
      </c>
      <c r="T1298" s="164" t="s">
        <v>17</v>
      </c>
      <c r="U1298" s="164">
        <v>18</v>
      </c>
      <c r="V1298" s="164" t="s">
        <v>9</v>
      </c>
      <c r="W1298" s="164" t="s">
        <v>9</v>
      </c>
      <c r="X1298" s="164" t="s">
        <v>9</v>
      </c>
      <c r="Y1298" s="164">
        <v>213</v>
      </c>
      <c r="Z1298" s="164" t="s">
        <v>9</v>
      </c>
      <c r="AA1298" s="164">
        <v>152</v>
      </c>
      <c r="AB1298" s="164" t="s">
        <v>9</v>
      </c>
      <c r="AC1298" s="164" t="s">
        <v>1382</v>
      </c>
      <c r="AD1298" s="164">
        <v>2015</v>
      </c>
      <c r="AE1298" s="164" t="s">
        <v>1834</v>
      </c>
      <c r="AF1298" s="189" t="s">
        <v>11</v>
      </c>
      <c r="AG1298" s="164" t="s">
        <v>693</v>
      </c>
      <c r="AH1298" s="164" t="s">
        <v>87</v>
      </c>
      <c r="AI1298" s="226" t="str">
        <f t="shared" ref="AI1298:AI1361" si="30">AE1298&amp;", "&amp;AD1298</f>
        <v>Liu, K., 2015</v>
      </c>
      <c r="AJ1298" s="208"/>
      <c r="AK1298" s="171" t="s">
        <v>916</v>
      </c>
    </row>
    <row r="1299" spans="1:37" x14ac:dyDescent="0.3">
      <c r="A1299" s="164" t="s">
        <v>88</v>
      </c>
      <c r="B1299" s="164" t="s">
        <v>9</v>
      </c>
      <c r="C1299" s="164">
        <v>0.72</v>
      </c>
      <c r="D1299" s="164">
        <v>50.1</v>
      </c>
      <c r="E1299" s="164" t="s">
        <v>37</v>
      </c>
      <c r="F1299" s="164" t="s">
        <v>692</v>
      </c>
      <c r="G1299" s="164" t="s">
        <v>9</v>
      </c>
      <c r="H1299" s="164">
        <v>573</v>
      </c>
      <c r="I1299" s="164">
        <v>4</v>
      </c>
      <c r="J1299" s="164" t="s">
        <v>10</v>
      </c>
      <c r="K1299" s="189" t="s">
        <v>56</v>
      </c>
      <c r="L1299" s="164" t="s">
        <v>9</v>
      </c>
      <c r="M1299" s="164" t="s">
        <v>199</v>
      </c>
      <c r="N1299" s="227">
        <v>6</v>
      </c>
      <c r="O1299" s="164">
        <v>3</v>
      </c>
      <c r="P1299" s="164">
        <v>573</v>
      </c>
      <c r="Q1299" s="164" t="s">
        <v>9</v>
      </c>
      <c r="R1299" s="164" t="s">
        <v>9</v>
      </c>
      <c r="S1299" s="164" t="s">
        <v>9</v>
      </c>
      <c r="T1299" s="164" t="s">
        <v>17</v>
      </c>
      <c r="U1299" s="164">
        <v>16</v>
      </c>
      <c r="V1299" s="164" t="s">
        <v>9</v>
      </c>
      <c r="W1299" s="164" t="s">
        <v>9</v>
      </c>
      <c r="X1299" s="164" t="s">
        <v>9</v>
      </c>
      <c r="Y1299" s="164">
        <v>213</v>
      </c>
      <c r="Z1299" s="164" t="s">
        <v>9</v>
      </c>
      <c r="AA1299" s="164">
        <v>167</v>
      </c>
      <c r="AB1299" s="164" t="s">
        <v>9</v>
      </c>
      <c r="AC1299" s="164" t="s">
        <v>1382</v>
      </c>
      <c r="AD1299" s="164">
        <v>2015</v>
      </c>
      <c r="AE1299" s="164" t="s">
        <v>1834</v>
      </c>
      <c r="AF1299" s="189" t="s">
        <v>11</v>
      </c>
      <c r="AG1299" s="164" t="s">
        <v>693</v>
      </c>
      <c r="AH1299" s="164" t="s">
        <v>87</v>
      </c>
      <c r="AI1299" s="226" t="str">
        <f t="shared" si="30"/>
        <v>Liu, K., 2015</v>
      </c>
      <c r="AJ1299" s="189" t="s">
        <v>1934</v>
      </c>
      <c r="AK1299" s="171" t="s">
        <v>916</v>
      </c>
    </row>
    <row r="1300" spans="1:37" x14ac:dyDescent="0.3">
      <c r="A1300" s="164" t="s">
        <v>88</v>
      </c>
      <c r="B1300" s="164" t="s">
        <v>9</v>
      </c>
      <c r="C1300" s="164">
        <v>0.2</v>
      </c>
      <c r="D1300" s="164">
        <v>50.1</v>
      </c>
      <c r="E1300" s="164" t="s">
        <v>37</v>
      </c>
      <c r="F1300" s="164" t="s">
        <v>692</v>
      </c>
      <c r="G1300" s="164" t="s">
        <v>9</v>
      </c>
      <c r="H1300" s="164">
        <v>573</v>
      </c>
      <c r="I1300" s="164">
        <v>4</v>
      </c>
      <c r="J1300" s="164" t="s">
        <v>10</v>
      </c>
      <c r="K1300" s="189" t="s">
        <v>1450</v>
      </c>
      <c r="L1300" s="164" t="s">
        <v>9</v>
      </c>
      <c r="M1300" s="164" t="s">
        <v>199</v>
      </c>
      <c r="N1300" s="227">
        <v>6</v>
      </c>
      <c r="O1300" s="164">
        <v>3</v>
      </c>
      <c r="P1300" s="164">
        <v>573</v>
      </c>
      <c r="Q1300" s="164" t="s">
        <v>9</v>
      </c>
      <c r="R1300" s="164" t="s">
        <v>9</v>
      </c>
      <c r="S1300" s="164" t="s">
        <v>9</v>
      </c>
      <c r="T1300" s="164" t="s">
        <v>17</v>
      </c>
      <c r="U1300" s="164">
        <v>20</v>
      </c>
      <c r="V1300" s="164" t="s">
        <v>9</v>
      </c>
      <c r="W1300" s="164" t="s">
        <v>9</v>
      </c>
      <c r="X1300" s="164" t="s">
        <v>9</v>
      </c>
      <c r="Y1300" s="164">
        <v>213</v>
      </c>
      <c r="Z1300" s="164" t="s">
        <v>9</v>
      </c>
      <c r="AA1300" s="164">
        <v>142</v>
      </c>
      <c r="AB1300" s="164" t="s">
        <v>9</v>
      </c>
      <c r="AC1300" s="164" t="s">
        <v>1382</v>
      </c>
      <c r="AD1300" s="164">
        <v>2015</v>
      </c>
      <c r="AE1300" s="164" t="s">
        <v>1834</v>
      </c>
      <c r="AF1300" s="189" t="s">
        <v>11</v>
      </c>
      <c r="AG1300" s="164" t="s">
        <v>693</v>
      </c>
      <c r="AH1300" s="164" t="s">
        <v>87</v>
      </c>
      <c r="AI1300" s="226" t="str">
        <f t="shared" si="30"/>
        <v>Liu, K., 2015</v>
      </c>
      <c r="AJ1300" s="189" t="s">
        <v>1934</v>
      </c>
      <c r="AK1300" s="171" t="s">
        <v>916</v>
      </c>
    </row>
    <row r="1301" spans="1:37" x14ac:dyDescent="0.3">
      <c r="A1301" s="164" t="s">
        <v>14</v>
      </c>
      <c r="B1301" s="164">
        <v>0.2</v>
      </c>
      <c r="C1301" s="171" t="s">
        <v>9</v>
      </c>
      <c r="D1301" s="164" t="s">
        <v>9</v>
      </c>
      <c r="E1301" s="164" t="s">
        <v>63</v>
      </c>
      <c r="F1301" s="164" t="s">
        <v>768</v>
      </c>
      <c r="G1301" s="164" t="s">
        <v>317</v>
      </c>
      <c r="H1301" s="164" t="s">
        <v>9</v>
      </c>
      <c r="I1301" s="164" t="s">
        <v>9</v>
      </c>
      <c r="J1301" s="164" t="s">
        <v>303</v>
      </c>
      <c r="K1301" s="164" t="s">
        <v>90</v>
      </c>
      <c r="L1301" s="164" t="s">
        <v>9</v>
      </c>
      <c r="M1301" s="164" t="s">
        <v>199</v>
      </c>
      <c r="N1301" s="164" t="s">
        <v>9</v>
      </c>
      <c r="O1301" s="164" t="s">
        <v>9</v>
      </c>
      <c r="P1301" s="164" t="s">
        <v>9</v>
      </c>
      <c r="Q1301" s="164" t="s">
        <v>1422</v>
      </c>
      <c r="R1301" s="164">
        <v>1</v>
      </c>
      <c r="S1301" s="164">
        <v>473</v>
      </c>
      <c r="T1301" s="164" t="s">
        <v>17</v>
      </c>
      <c r="U1301" s="164">
        <v>33.5</v>
      </c>
      <c r="V1301" s="164" t="s">
        <v>9</v>
      </c>
      <c r="W1301" s="164" t="s">
        <v>9</v>
      </c>
      <c r="X1301" s="164" t="s">
        <v>9</v>
      </c>
      <c r="Y1301" s="164" t="s">
        <v>9</v>
      </c>
      <c r="Z1301" s="164" t="s">
        <v>9</v>
      </c>
      <c r="AA1301" s="164">
        <v>9</v>
      </c>
      <c r="AB1301" s="164">
        <v>4</v>
      </c>
      <c r="AC1301" s="171" t="s">
        <v>1355</v>
      </c>
      <c r="AD1301" s="164">
        <v>2019</v>
      </c>
      <c r="AE1301" s="164" t="s">
        <v>1857</v>
      </c>
      <c r="AF1301" s="164" t="s">
        <v>1040</v>
      </c>
      <c r="AG1301" s="164" t="s">
        <v>661</v>
      </c>
      <c r="AH1301" s="164" t="s">
        <v>662</v>
      </c>
      <c r="AI1301" s="226" t="str">
        <f t="shared" si="30"/>
        <v>Matus, E.V., 2019</v>
      </c>
      <c r="AJ1301" s="208"/>
      <c r="AK1301" s="171"/>
    </row>
    <row r="1302" spans="1:37" x14ac:dyDescent="0.3">
      <c r="A1302" s="164" t="s">
        <v>14</v>
      </c>
      <c r="B1302" s="164">
        <v>1</v>
      </c>
      <c r="C1302" s="171" t="s">
        <v>9</v>
      </c>
      <c r="D1302" s="164" t="s">
        <v>9</v>
      </c>
      <c r="E1302" s="164" t="s">
        <v>63</v>
      </c>
      <c r="F1302" s="164" t="s">
        <v>768</v>
      </c>
      <c r="G1302" s="164" t="s">
        <v>317</v>
      </c>
      <c r="H1302" s="164" t="s">
        <v>9</v>
      </c>
      <c r="I1302" s="164" t="s">
        <v>9</v>
      </c>
      <c r="J1302" s="164" t="s">
        <v>303</v>
      </c>
      <c r="K1302" s="164" t="s">
        <v>90</v>
      </c>
      <c r="L1302" s="164" t="s">
        <v>9</v>
      </c>
      <c r="M1302" s="164" t="s">
        <v>199</v>
      </c>
      <c r="N1302" s="164" t="s">
        <v>9</v>
      </c>
      <c r="O1302" s="164" t="s">
        <v>9</v>
      </c>
      <c r="P1302" s="164" t="s">
        <v>9</v>
      </c>
      <c r="Q1302" s="164" t="s">
        <v>1422</v>
      </c>
      <c r="R1302" s="164">
        <v>1</v>
      </c>
      <c r="S1302" s="164">
        <v>473</v>
      </c>
      <c r="T1302" s="164" t="s">
        <v>17</v>
      </c>
      <c r="U1302" s="164">
        <v>25</v>
      </c>
      <c r="V1302" s="164" t="s">
        <v>9</v>
      </c>
      <c r="W1302" s="164" t="s">
        <v>9</v>
      </c>
      <c r="X1302" s="164" t="s">
        <v>9</v>
      </c>
      <c r="Y1302" s="164" t="s">
        <v>9</v>
      </c>
      <c r="Z1302" s="164" t="s">
        <v>9</v>
      </c>
      <c r="AA1302" s="164">
        <v>18</v>
      </c>
      <c r="AB1302" s="164">
        <v>4</v>
      </c>
      <c r="AC1302" s="171" t="s">
        <v>1355</v>
      </c>
      <c r="AD1302" s="164">
        <v>2019</v>
      </c>
      <c r="AE1302" s="164" t="s">
        <v>1857</v>
      </c>
      <c r="AF1302" s="164" t="s">
        <v>1040</v>
      </c>
      <c r="AG1302" s="164" t="s">
        <v>661</v>
      </c>
      <c r="AH1302" s="164" t="s">
        <v>662</v>
      </c>
      <c r="AI1302" s="226" t="str">
        <f t="shared" si="30"/>
        <v>Matus, E.V., 2019</v>
      </c>
      <c r="AJ1302" s="208"/>
      <c r="AK1302" s="171"/>
    </row>
    <row r="1303" spans="1:37" x14ac:dyDescent="0.3">
      <c r="A1303" s="164" t="s">
        <v>14</v>
      </c>
      <c r="B1303" s="164">
        <v>2</v>
      </c>
      <c r="C1303" s="171" t="s">
        <v>9</v>
      </c>
      <c r="D1303" s="164" t="s">
        <v>9</v>
      </c>
      <c r="E1303" s="164" t="s">
        <v>63</v>
      </c>
      <c r="F1303" s="164" t="s">
        <v>768</v>
      </c>
      <c r="G1303" s="164" t="s">
        <v>317</v>
      </c>
      <c r="H1303" s="164" t="s">
        <v>9</v>
      </c>
      <c r="I1303" s="164" t="s">
        <v>9</v>
      </c>
      <c r="J1303" s="164" t="s">
        <v>303</v>
      </c>
      <c r="K1303" s="164" t="s">
        <v>90</v>
      </c>
      <c r="L1303" s="164" t="s">
        <v>9</v>
      </c>
      <c r="M1303" s="164" t="s">
        <v>199</v>
      </c>
      <c r="N1303" s="164" t="s">
        <v>9</v>
      </c>
      <c r="O1303" s="164" t="s">
        <v>9</v>
      </c>
      <c r="P1303" s="164" t="s">
        <v>9</v>
      </c>
      <c r="Q1303" s="164" t="s">
        <v>1422</v>
      </c>
      <c r="R1303" s="164">
        <v>1</v>
      </c>
      <c r="S1303" s="164">
        <v>473</v>
      </c>
      <c r="T1303" s="164" t="s">
        <v>17</v>
      </c>
      <c r="U1303" s="164">
        <v>21.1</v>
      </c>
      <c r="V1303" s="164" t="s">
        <v>9</v>
      </c>
      <c r="W1303" s="164" t="s">
        <v>9</v>
      </c>
      <c r="X1303" s="164" t="s">
        <v>9</v>
      </c>
      <c r="Y1303" s="164" t="s">
        <v>9</v>
      </c>
      <c r="Z1303" s="164" t="s">
        <v>9</v>
      </c>
      <c r="AA1303" s="164">
        <v>13</v>
      </c>
      <c r="AB1303" s="164">
        <v>4</v>
      </c>
      <c r="AC1303" s="171" t="s">
        <v>1355</v>
      </c>
      <c r="AD1303" s="164">
        <v>2019</v>
      </c>
      <c r="AE1303" s="164" t="s">
        <v>1857</v>
      </c>
      <c r="AF1303" s="164" t="s">
        <v>1040</v>
      </c>
      <c r="AG1303" s="164" t="s">
        <v>661</v>
      </c>
      <c r="AH1303" s="164" t="s">
        <v>662</v>
      </c>
      <c r="AI1303" s="226" t="str">
        <f t="shared" si="30"/>
        <v>Matus, E.V., 2019</v>
      </c>
      <c r="AJ1303" s="208"/>
      <c r="AK1303" s="171"/>
    </row>
    <row r="1304" spans="1:37" x14ac:dyDescent="0.3">
      <c r="A1304" s="164" t="s">
        <v>14</v>
      </c>
      <c r="B1304" s="164">
        <v>0.2</v>
      </c>
      <c r="C1304" s="171" t="s">
        <v>9</v>
      </c>
      <c r="D1304" s="164" t="s">
        <v>9</v>
      </c>
      <c r="E1304" s="164" t="s">
        <v>63</v>
      </c>
      <c r="F1304" s="164" t="s">
        <v>768</v>
      </c>
      <c r="G1304" s="164" t="s">
        <v>663</v>
      </c>
      <c r="H1304" s="164" t="s">
        <v>9</v>
      </c>
      <c r="I1304" s="164" t="s">
        <v>9</v>
      </c>
      <c r="J1304" s="164" t="s">
        <v>303</v>
      </c>
      <c r="K1304" s="164" t="s">
        <v>90</v>
      </c>
      <c r="L1304" s="164" t="s">
        <v>9</v>
      </c>
      <c r="M1304" s="164" t="s">
        <v>199</v>
      </c>
      <c r="N1304" s="164" t="s">
        <v>9</v>
      </c>
      <c r="O1304" s="164" t="s">
        <v>9</v>
      </c>
      <c r="P1304" s="164" t="s">
        <v>9</v>
      </c>
      <c r="Q1304" s="164" t="s">
        <v>1422</v>
      </c>
      <c r="R1304" s="164">
        <v>1</v>
      </c>
      <c r="S1304" s="164">
        <v>473</v>
      </c>
      <c r="T1304" s="164" t="s">
        <v>17</v>
      </c>
      <c r="U1304" s="164">
        <v>15</v>
      </c>
      <c r="V1304" s="164" t="s">
        <v>9</v>
      </c>
      <c r="W1304" s="164" t="s">
        <v>9</v>
      </c>
      <c r="X1304" s="164" t="s">
        <v>9</v>
      </c>
      <c r="Y1304" s="164" t="s">
        <v>9</v>
      </c>
      <c r="Z1304" s="164" t="s">
        <v>9</v>
      </c>
      <c r="AA1304" s="164" t="s">
        <v>9</v>
      </c>
      <c r="AB1304" s="164" t="s">
        <v>9</v>
      </c>
      <c r="AC1304" s="171" t="s">
        <v>1355</v>
      </c>
      <c r="AD1304" s="164">
        <v>2019</v>
      </c>
      <c r="AE1304" s="164" t="s">
        <v>1857</v>
      </c>
      <c r="AF1304" s="164" t="s">
        <v>1040</v>
      </c>
      <c r="AG1304" s="164" t="s">
        <v>661</v>
      </c>
      <c r="AH1304" s="164" t="s">
        <v>662</v>
      </c>
      <c r="AI1304" s="226" t="str">
        <f t="shared" si="30"/>
        <v>Matus, E.V., 2019</v>
      </c>
      <c r="AJ1304" s="208"/>
      <c r="AK1304" s="171"/>
    </row>
    <row r="1305" spans="1:37" x14ac:dyDescent="0.3">
      <c r="A1305" s="164" t="s">
        <v>14</v>
      </c>
      <c r="B1305" s="164">
        <v>1</v>
      </c>
      <c r="C1305" s="171" t="s">
        <v>9</v>
      </c>
      <c r="D1305" s="164" t="s">
        <v>9</v>
      </c>
      <c r="E1305" s="164" t="s">
        <v>63</v>
      </c>
      <c r="F1305" s="164" t="s">
        <v>768</v>
      </c>
      <c r="G1305" s="164" t="s">
        <v>663</v>
      </c>
      <c r="H1305" s="164" t="s">
        <v>9</v>
      </c>
      <c r="I1305" s="164" t="s">
        <v>9</v>
      </c>
      <c r="J1305" s="164" t="s">
        <v>303</v>
      </c>
      <c r="K1305" s="164" t="s">
        <v>90</v>
      </c>
      <c r="L1305" s="164" t="s">
        <v>9</v>
      </c>
      <c r="M1305" s="164" t="s">
        <v>199</v>
      </c>
      <c r="N1305" s="164" t="s">
        <v>9</v>
      </c>
      <c r="O1305" s="164" t="s">
        <v>9</v>
      </c>
      <c r="P1305" s="164" t="s">
        <v>9</v>
      </c>
      <c r="Q1305" s="164" t="s">
        <v>1422</v>
      </c>
      <c r="R1305" s="164">
        <v>1</v>
      </c>
      <c r="S1305" s="164">
        <v>473</v>
      </c>
      <c r="T1305" s="164" t="s">
        <v>17</v>
      </c>
      <c r="U1305" s="164">
        <v>38</v>
      </c>
      <c r="V1305" s="164" t="s">
        <v>9</v>
      </c>
      <c r="W1305" s="164" t="s">
        <v>9</v>
      </c>
      <c r="X1305" s="164" t="s">
        <v>9</v>
      </c>
      <c r="Y1305" s="164" t="s">
        <v>9</v>
      </c>
      <c r="Z1305" s="164" t="s">
        <v>9</v>
      </c>
      <c r="AA1305" s="164">
        <v>11</v>
      </c>
      <c r="AB1305" s="164">
        <v>2</v>
      </c>
      <c r="AC1305" s="171" t="s">
        <v>1355</v>
      </c>
      <c r="AD1305" s="164">
        <v>2019</v>
      </c>
      <c r="AE1305" s="164" t="s">
        <v>1857</v>
      </c>
      <c r="AF1305" s="164" t="s">
        <v>1040</v>
      </c>
      <c r="AG1305" s="164" t="s">
        <v>661</v>
      </c>
      <c r="AH1305" s="164" t="s">
        <v>662</v>
      </c>
      <c r="AI1305" s="226" t="str">
        <f t="shared" si="30"/>
        <v>Matus, E.V., 2019</v>
      </c>
      <c r="AJ1305" s="208"/>
      <c r="AK1305" s="171"/>
    </row>
    <row r="1306" spans="1:37" x14ac:dyDescent="0.3">
      <c r="A1306" s="164" t="s">
        <v>14</v>
      </c>
      <c r="B1306" s="164">
        <v>2</v>
      </c>
      <c r="C1306" s="171" t="s">
        <v>9</v>
      </c>
      <c r="D1306" s="164" t="s">
        <v>9</v>
      </c>
      <c r="E1306" s="164" t="s">
        <v>63</v>
      </c>
      <c r="F1306" s="164" t="s">
        <v>768</v>
      </c>
      <c r="G1306" s="164" t="s">
        <v>663</v>
      </c>
      <c r="H1306" s="164" t="s">
        <v>9</v>
      </c>
      <c r="I1306" s="164" t="s">
        <v>9</v>
      </c>
      <c r="J1306" s="164" t="s">
        <v>303</v>
      </c>
      <c r="K1306" s="164" t="s">
        <v>90</v>
      </c>
      <c r="L1306" s="164" t="s">
        <v>9</v>
      </c>
      <c r="M1306" s="164" t="s">
        <v>199</v>
      </c>
      <c r="N1306" s="164" t="s">
        <v>9</v>
      </c>
      <c r="O1306" s="164" t="s">
        <v>9</v>
      </c>
      <c r="P1306" s="164" t="s">
        <v>9</v>
      </c>
      <c r="Q1306" s="164" t="s">
        <v>1422</v>
      </c>
      <c r="R1306" s="164">
        <v>1</v>
      </c>
      <c r="S1306" s="164">
        <v>473</v>
      </c>
      <c r="T1306" s="164" t="s">
        <v>17</v>
      </c>
      <c r="U1306" s="164">
        <v>36</v>
      </c>
      <c r="V1306" s="164" t="s">
        <v>9</v>
      </c>
      <c r="W1306" s="164" t="s">
        <v>9</v>
      </c>
      <c r="X1306" s="164" t="s">
        <v>9</v>
      </c>
      <c r="Y1306" s="164" t="s">
        <v>9</v>
      </c>
      <c r="Z1306" s="164" t="s">
        <v>9</v>
      </c>
      <c r="AA1306" s="164">
        <v>13</v>
      </c>
      <c r="AB1306" s="164">
        <v>2</v>
      </c>
      <c r="AC1306" s="171" t="s">
        <v>1355</v>
      </c>
      <c r="AD1306" s="164">
        <v>2019</v>
      </c>
      <c r="AE1306" s="164" t="s">
        <v>1857</v>
      </c>
      <c r="AF1306" s="164" t="s">
        <v>1040</v>
      </c>
      <c r="AG1306" s="164" t="s">
        <v>661</v>
      </c>
      <c r="AH1306" s="164" t="s">
        <v>662</v>
      </c>
      <c r="AI1306" s="226" t="str">
        <f t="shared" si="30"/>
        <v>Matus, E.V., 2019</v>
      </c>
      <c r="AJ1306" s="208"/>
      <c r="AK1306" s="171"/>
    </row>
    <row r="1307" spans="1:37" x14ac:dyDescent="0.3">
      <c r="A1307" s="171" t="s">
        <v>14</v>
      </c>
      <c r="B1307" s="171" t="s">
        <v>9</v>
      </c>
      <c r="C1307" s="171">
        <v>0.81</v>
      </c>
      <c r="D1307" s="171" t="s">
        <v>9</v>
      </c>
      <c r="E1307" s="171" t="s">
        <v>37</v>
      </c>
      <c r="F1307" s="171" t="s">
        <v>9</v>
      </c>
      <c r="G1307" s="171" t="s">
        <v>9</v>
      </c>
      <c r="H1307" s="171" t="s">
        <v>9</v>
      </c>
      <c r="I1307" s="171" t="s">
        <v>9</v>
      </c>
      <c r="J1307" s="171" t="s">
        <v>24</v>
      </c>
      <c r="K1307" s="171" t="s">
        <v>56</v>
      </c>
      <c r="L1307" s="171" t="s">
        <v>9</v>
      </c>
      <c r="M1307" s="171" t="s">
        <v>199</v>
      </c>
      <c r="N1307" s="228">
        <v>6</v>
      </c>
      <c r="O1307" s="171">
        <v>2</v>
      </c>
      <c r="P1307" s="171">
        <v>673</v>
      </c>
      <c r="Q1307" s="171" t="s">
        <v>1422</v>
      </c>
      <c r="R1307" s="171">
        <v>1</v>
      </c>
      <c r="S1307" s="171">
        <v>623</v>
      </c>
      <c r="T1307" s="171" t="s">
        <v>17</v>
      </c>
      <c r="U1307" s="186">
        <v>5.4</v>
      </c>
      <c r="V1307" s="164" t="s">
        <v>9</v>
      </c>
      <c r="W1307" s="171" t="s">
        <v>9</v>
      </c>
      <c r="X1307" s="171" t="s">
        <v>9</v>
      </c>
      <c r="Y1307" s="171" t="s">
        <v>9</v>
      </c>
      <c r="Z1307" s="171" t="s">
        <v>9</v>
      </c>
      <c r="AA1307" s="171">
        <v>41.6</v>
      </c>
      <c r="AB1307" s="171" t="s">
        <v>9</v>
      </c>
      <c r="AC1307" s="171" t="s">
        <v>674</v>
      </c>
      <c r="AD1307" s="171">
        <v>2020</v>
      </c>
      <c r="AE1307" s="171" t="s">
        <v>1870</v>
      </c>
      <c r="AF1307" s="189" t="s">
        <v>2416</v>
      </c>
      <c r="AG1307" s="171" t="s">
        <v>937</v>
      </c>
      <c r="AH1307" s="171" t="s">
        <v>649</v>
      </c>
      <c r="AI1307" s="226" t="str">
        <f t="shared" si="30"/>
        <v>Cho, Y.-H., 2020</v>
      </c>
      <c r="AJ1307" s="172"/>
      <c r="AK1307" s="171" t="s">
        <v>823</v>
      </c>
    </row>
    <row r="1308" spans="1:37" x14ac:dyDescent="0.3">
      <c r="A1308" s="171" t="s">
        <v>14</v>
      </c>
      <c r="B1308" s="171" t="s">
        <v>9</v>
      </c>
      <c r="C1308" s="171">
        <v>0.81</v>
      </c>
      <c r="D1308" s="171" t="s">
        <v>9</v>
      </c>
      <c r="E1308" s="171" t="s">
        <v>37</v>
      </c>
      <c r="F1308" s="171" t="s">
        <v>9</v>
      </c>
      <c r="G1308" s="171" t="s">
        <v>9</v>
      </c>
      <c r="H1308" s="171" t="s">
        <v>9</v>
      </c>
      <c r="I1308" s="171" t="s">
        <v>9</v>
      </c>
      <c r="J1308" s="171" t="s">
        <v>24</v>
      </c>
      <c r="K1308" s="171" t="s">
        <v>56</v>
      </c>
      <c r="L1308" s="171" t="s">
        <v>9</v>
      </c>
      <c r="M1308" s="171" t="s">
        <v>199</v>
      </c>
      <c r="N1308" s="228">
        <v>6</v>
      </c>
      <c r="O1308" s="171" t="s">
        <v>8</v>
      </c>
      <c r="P1308" s="171" t="s">
        <v>8</v>
      </c>
      <c r="Q1308" s="171" t="s">
        <v>8</v>
      </c>
      <c r="R1308" s="171" t="s">
        <v>8</v>
      </c>
      <c r="S1308" s="171" t="s">
        <v>8</v>
      </c>
      <c r="T1308" s="171" t="s">
        <v>29</v>
      </c>
      <c r="U1308" s="186" t="s">
        <v>9</v>
      </c>
      <c r="V1308" s="164" t="s">
        <v>9</v>
      </c>
      <c r="W1308" s="171" t="s">
        <v>9</v>
      </c>
      <c r="X1308" s="171" t="s">
        <v>9</v>
      </c>
      <c r="Y1308" s="171" t="s">
        <v>9</v>
      </c>
      <c r="Z1308" s="171" t="s">
        <v>9</v>
      </c>
      <c r="AA1308" s="171">
        <v>27.2</v>
      </c>
      <c r="AB1308" s="171" t="s">
        <v>9</v>
      </c>
      <c r="AC1308" s="171" t="s">
        <v>674</v>
      </c>
      <c r="AD1308" s="171">
        <v>2020</v>
      </c>
      <c r="AE1308" s="171" t="s">
        <v>1870</v>
      </c>
      <c r="AF1308" s="189" t="s">
        <v>2416</v>
      </c>
      <c r="AG1308" s="171" t="s">
        <v>937</v>
      </c>
      <c r="AH1308" s="171" t="s">
        <v>649</v>
      </c>
      <c r="AI1308" s="226" t="str">
        <f t="shared" si="30"/>
        <v>Cho, Y.-H., 2020</v>
      </c>
      <c r="AJ1308" s="172"/>
      <c r="AK1308" s="171" t="s">
        <v>823</v>
      </c>
    </row>
    <row r="1309" spans="1:37" x14ac:dyDescent="0.3">
      <c r="A1309" s="171" t="s">
        <v>14</v>
      </c>
      <c r="B1309" s="171" t="s">
        <v>9</v>
      </c>
      <c r="C1309" s="171">
        <v>0.82</v>
      </c>
      <c r="D1309" s="171" t="s">
        <v>9</v>
      </c>
      <c r="E1309" s="171" t="s">
        <v>37</v>
      </c>
      <c r="F1309" s="171" t="s">
        <v>9</v>
      </c>
      <c r="G1309" s="171" t="s">
        <v>9</v>
      </c>
      <c r="H1309" s="171" t="s">
        <v>9</v>
      </c>
      <c r="I1309" s="171" t="s">
        <v>9</v>
      </c>
      <c r="J1309" s="171" t="s">
        <v>24</v>
      </c>
      <c r="K1309" s="171" t="s">
        <v>56</v>
      </c>
      <c r="L1309" s="171" t="s">
        <v>9</v>
      </c>
      <c r="M1309" s="171" t="s">
        <v>199</v>
      </c>
      <c r="N1309" s="228">
        <v>6</v>
      </c>
      <c r="O1309" s="171">
        <v>2</v>
      </c>
      <c r="P1309" s="171">
        <v>673</v>
      </c>
      <c r="Q1309" s="171" t="s">
        <v>1422</v>
      </c>
      <c r="R1309" s="171">
        <v>1</v>
      </c>
      <c r="S1309" s="171">
        <v>623</v>
      </c>
      <c r="T1309" s="171" t="s">
        <v>17</v>
      </c>
      <c r="U1309" s="186">
        <v>5.3</v>
      </c>
      <c r="V1309" s="164" t="s">
        <v>9</v>
      </c>
      <c r="W1309" s="171" t="s">
        <v>9</v>
      </c>
      <c r="X1309" s="171" t="s">
        <v>9</v>
      </c>
      <c r="Y1309" s="171" t="s">
        <v>9</v>
      </c>
      <c r="Z1309" s="171" t="s">
        <v>9</v>
      </c>
      <c r="AA1309" s="171" t="s">
        <v>9</v>
      </c>
      <c r="AB1309" s="171" t="s">
        <v>9</v>
      </c>
      <c r="AC1309" s="171" t="s">
        <v>674</v>
      </c>
      <c r="AD1309" s="171">
        <v>2020</v>
      </c>
      <c r="AE1309" s="171" t="s">
        <v>1870</v>
      </c>
      <c r="AF1309" s="189" t="s">
        <v>2416</v>
      </c>
      <c r="AG1309" s="171" t="s">
        <v>937</v>
      </c>
      <c r="AH1309" s="171" t="s">
        <v>649</v>
      </c>
      <c r="AI1309" s="226" t="str">
        <f t="shared" si="30"/>
        <v>Cho, Y.-H., 2020</v>
      </c>
      <c r="AJ1309" s="171" t="s">
        <v>938</v>
      </c>
      <c r="AK1309" s="171" t="s">
        <v>823</v>
      </c>
    </row>
    <row r="1310" spans="1:37" x14ac:dyDescent="0.3">
      <c r="A1310" s="171" t="s">
        <v>14</v>
      </c>
      <c r="B1310" s="171" t="s">
        <v>9</v>
      </c>
      <c r="C1310" s="171">
        <v>0.83</v>
      </c>
      <c r="D1310" s="171" t="s">
        <v>9</v>
      </c>
      <c r="E1310" s="171" t="s">
        <v>37</v>
      </c>
      <c r="F1310" s="171" t="s">
        <v>9</v>
      </c>
      <c r="G1310" s="171" t="s">
        <v>9</v>
      </c>
      <c r="H1310" s="171" t="s">
        <v>9</v>
      </c>
      <c r="I1310" s="171" t="s">
        <v>9</v>
      </c>
      <c r="J1310" s="171" t="s">
        <v>24</v>
      </c>
      <c r="K1310" s="171" t="s">
        <v>56</v>
      </c>
      <c r="L1310" s="171" t="s">
        <v>9</v>
      </c>
      <c r="M1310" s="171" t="s">
        <v>199</v>
      </c>
      <c r="N1310" s="228">
        <v>6</v>
      </c>
      <c r="O1310" s="171" t="s">
        <v>8</v>
      </c>
      <c r="P1310" s="171" t="s">
        <v>8</v>
      </c>
      <c r="Q1310" s="171" t="s">
        <v>8</v>
      </c>
      <c r="R1310" s="171" t="s">
        <v>8</v>
      </c>
      <c r="S1310" s="171" t="s">
        <v>8</v>
      </c>
      <c r="T1310" s="171" t="s">
        <v>29</v>
      </c>
      <c r="U1310" s="186" t="s">
        <v>9</v>
      </c>
      <c r="V1310" s="164" t="s">
        <v>9</v>
      </c>
      <c r="W1310" s="171" t="s">
        <v>9</v>
      </c>
      <c r="X1310" s="171" t="s">
        <v>9</v>
      </c>
      <c r="Y1310" s="171" t="s">
        <v>9</v>
      </c>
      <c r="Z1310" s="171" t="s">
        <v>9</v>
      </c>
      <c r="AA1310" s="171">
        <v>30.9</v>
      </c>
      <c r="AB1310" s="171" t="s">
        <v>9</v>
      </c>
      <c r="AC1310" s="171" t="s">
        <v>674</v>
      </c>
      <c r="AD1310" s="171">
        <v>2020</v>
      </c>
      <c r="AE1310" s="171" t="s">
        <v>1870</v>
      </c>
      <c r="AF1310" s="189" t="s">
        <v>2416</v>
      </c>
      <c r="AG1310" s="171" t="s">
        <v>937</v>
      </c>
      <c r="AH1310" s="171" t="s">
        <v>649</v>
      </c>
      <c r="AI1310" s="226" t="str">
        <f t="shared" si="30"/>
        <v>Cho, Y.-H., 2020</v>
      </c>
      <c r="AJ1310" s="171" t="s">
        <v>939</v>
      </c>
      <c r="AK1310" s="171" t="s">
        <v>823</v>
      </c>
    </row>
    <row r="1311" spans="1:37" x14ac:dyDescent="0.3">
      <c r="A1311" s="171" t="s">
        <v>14</v>
      </c>
      <c r="B1311" s="171" t="s">
        <v>9</v>
      </c>
      <c r="C1311" s="171">
        <v>0.83</v>
      </c>
      <c r="D1311" s="171" t="s">
        <v>9</v>
      </c>
      <c r="E1311" s="171" t="s">
        <v>37</v>
      </c>
      <c r="F1311" s="171" t="s">
        <v>9</v>
      </c>
      <c r="G1311" s="171" t="s">
        <v>9</v>
      </c>
      <c r="H1311" s="171" t="s">
        <v>9</v>
      </c>
      <c r="I1311" s="171" t="s">
        <v>9</v>
      </c>
      <c r="J1311" s="171" t="s">
        <v>24</v>
      </c>
      <c r="K1311" s="171" t="s">
        <v>56</v>
      </c>
      <c r="L1311" s="171" t="s">
        <v>9</v>
      </c>
      <c r="M1311" s="171" t="s">
        <v>199</v>
      </c>
      <c r="N1311" s="228">
        <v>6</v>
      </c>
      <c r="O1311" s="171">
        <v>2</v>
      </c>
      <c r="P1311" s="171">
        <v>673</v>
      </c>
      <c r="Q1311" s="171" t="s">
        <v>1422</v>
      </c>
      <c r="R1311" s="171">
        <v>1</v>
      </c>
      <c r="S1311" s="171">
        <v>623</v>
      </c>
      <c r="T1311" s="171" t="s">
        <v>17</v>
      </c>
      <c r="U1311" s="186">
        <v>19.399999999999999</v>
      </c>
      <c r="V1311" s="164" t="s">
        <v>9</v>
      </c>
      <c r="W1311" s="171" t="s">
        <v>9</v>
      </c>
      <c r="X1311" s="171" t="s">
        <v>9</v>
      </c>
      <c r="Y1311" s="171" t="s">
        <v>9</v>
      </c>
      <c r="Z1311" s="171" t="s">
        <v>9</v>
      </c>
      <c r="AA1311" s="171">
        <v>21.5</v>
      </c>
      <c r="AB1311" s="171" t="s">
        <v>9</v>
      </c>
      <c r="AC1311" s="171" t="s">
        <v>674</v>
      </c>
      <c r="AD1311" s="171">
        <v>2020</v>
      </c>
      <c r="AE1311" s="171" t="s">
        <v>1870</v>
      </c>
      <c r="AF1311" s="189" t="s">
        <v>2416</v>
      </c>
      <c r="AG1311" s="171" t="s">
        <v>937</v>
      </c>
      <c r="AH1311" s="171" t="s">
        <v>649</v>
      </c>
      <c r="AI1311" s="226" t="str">
        <f t="shared" si="30"/>
        <v>Cho, Y.-H., 2020</v>
      </c>
      <c r="AJ1311" s="171" t="s">
        <v>939</v>
      </c>
      <c r="AK1311" s="171" t="s">
        <v>823</v>
      </c>
    </row>
    <row r="1312" spans="1:37" x14ac:dyDescent="0.3">
      <c r="A1312" s="171" t="s">
        <v>14</v>
      </c>
      <c r="B1312" s="171" t="s">
        <v>9</v>
      </c>
      <c r="C1312" s="171">
        <v>0.82</v>
      </c>
      <c r="D1312" s="171" t="s">
        <v>9</v>
      </c>
      <c r="E1312" s="171" t="s">
        <v>37</v>
      </c>
      <c r="F1312" s="171" t="s">
        <v>9</v>
      </c>
      <c r="G1312" s="171" t="s">
        <v>9</v>
      </c>
      <c r="H1312" s="171" t="s">
        <v>9</v>
      </c>
      <c r="I1312" s="171" t="s">
        <v>9</v>
      </c>
      <c r="J1312" s="171" t="s">
        <v>24</v>
      </c>
      <c r="K1312" s="171" t="s">
        <v>56</v>
      </c>
      <c r="L1312" s="171" t="s">
        <v>9</v>
      </c>
      <c r="M1312" s="171" t="s">
        <v>199</v>
      </c>
      <c r="N1312" s="228">
        <v>6</v>
      </c>
      <c r="O1312" s="171">
        <v>2</v>
      </c>
      <c r="P1312" s="171">
        <v>673</v>
      </c>
      <c r="Q1312" s="171" t="s">
        <v>1422</v>
      </c>
      <c r="R1312" s="171">
        <v>1</v>
      </c>
      <c r="S1312" s="171">
        <v>623</v>
      </c>
      <c r="T1312" s="171" t="s">
        <v>17</v>
      </c>
      <c r="U1312" s="186">
        <v>7.3</v>
      </c>
      <c r="V1312" s="164" t="s">
        <v>9</v>
      </c>
      <c r="W1312" s="171" t="s">
        <v>9</v>
      </c>
      <c r="X1312" s="171" t="s">
        <v>9</v>
      </c>
      <c r="Y1312" s="171" t="s">
        <v>9</v>
      </c>
      <c r="Z1312" s="171" t="s">
        <v>9</v>
      </c>
      <c r="AA1312" s="171" t="s">
        <v>9</v>
      </c>
      <c r="AB1312" s="171" t="s">
        <v>9</v>
      </c>
      <c r="AC1312" s="171" t="s">
        <v>674</v>
      </c>
      <c r="AD1312" s="171">
        <v>2020</v>
      </c>
      <c r="AE1312" s="171" t="s">
        <v>1870</v>
      </c>
      <c r="AF1312" s="189" t="s">
        <v>2416</v>
      </c>
      <c r="AG1312" s="171" t="s">
        <v>937</v>
      </c>
      <c r="AH1312" s="171" t="s">
        <v>649</v>
      </c>
      <c r="AI1312" s="226" t="str">
        <f t="shared" si="30"/>
        <v>Cho, Y.-H., 2020</v>
      </c>
      <c r="AJ1312" s="171" t="s">
        <v>940</v>
      </c>
      <c r="AK1312" s="171" t="s">
        <v>823</v>
      </c>
    </row>
    <row r="1313" spans="1:41" ht="27.6" x14ac:dyDescent="0.3">
      <c r="A1313" s="171" t="s">
        <v>6</v>
      </c>
      <c r="B1313" s="171">
        <v>1</v>
      </c>
      <c r="C1313" s="171" t="s">
        <v>9</v>
      </c>
      <c r="D1313" s="171" t="s">
        <v>9</v>
      </c>
      <c r="E1313" s="171" t="s">
        <v>37</v>
      </c>
      <c r="F1313" s="171" t="s">
        <v>215</v>
      </c>
      <c r="G1313" s="171" t="s">
        <v>8</v>
      </c>
      <c r="H1313" s="171" t="s">
        <v>9</v>
      </c>
      <c r="I1313" s="171" t="s">
        <v>9</v>
      </c>
      <c r="J1313" s="171" t="s">
        <v>24</v>
      </c>
      <c r="K1313" s="171" t="s">
        <v>56</v>
      </c>
      <c r="L1313" s="171" t="s">
        <v>9</v>
      </c>
      <c r="M1313" s="171" t="s">
        <v>199</v>
      </c>
      <c r="N1313" s="228">
        <v>6</v>
      </c>
      <c r="O1313" s="171" t="s">
        <v>9</v>
      </c>
      <c r="P1313" s="171" t="s">
        <v>9</v>
      </c>
      <c r="Q1313" s="171" t="s">
        <v>1422</v>
      </c>
      <c r="R1313" s="171">
        <v>1</v>
      </c>
      <c r="S1313" s="171">
        <v>623</v>
      </c>
      <c r="T1313" s="171" t="s">
        <v>17</v>
      </c>
      <c r="U1313" s="186">
        <v>13.9</v>
      </c>
      <c r="V1313" s="171" t="s">
        <v>9</v>
      </c>
      <c r="W1313" s="171" t="s">
        <v>9</v>
      </c>
      <c r="X1313" s="171" t="s">
        <v>9</v>
      </c>
      <c r="Y1313" s="171" t="s">
        <v>9</v>
      </c>
      <c r="Z1313" s="171" t="s">
        <v>9</v>
      </c>
      <c r="AA1313" s="171">
        <v>33.200000000000003</v>
      </c>
      <c r="AB1313" s="171" t="s">
        <v>9</v>
      </c>
      <c r="AC1313" s="171" t="s">
        <v>1531</v>
      </c>
      <c r="AD1313" s="171">
        <v>2021</v>
      </c>
      <c r="AE1313" s="171" t="s">
        <v>1673</v>
      </c>
      <c r="AF1313" s="171" t="s">
        <v>11</v>
      </c>
      <c r="AG1313" s="171" t="s">
        <v>1674</v>
      </c>
      <c r="AH1313" s="171" t="s">
        <v>62</v>
      </c>
      <c r="AI1313" s="226" t="str">
        <f t="shared" si="30"/>
        <v>Wang, C., 2021</v>
      </c>
      <c r="AJ1313" s="171"/>
      <c r="AK1313" s="171" t="s">
        <v>1716</v>
      </c>
    </row>
    <row r="1314" spans="1:41" ht="27.6" x14ac:dyDescent="0.3">
      <c r="A1314" s="171" t="s">
        <v>6</v>
      </c>
      <c r="B1314" s="171">
        <v>1</v>
      </c>
      <c r="C1314" s="171" t="s">
        <v>9</v>
      </c>
      <c r="D1314" s="171" t="s">
        <v>9</v>
      </c>
      <c r="E1314" s="171" t="s">
        <v>37</v>
      </c>
      <c r="F1314" s="171" t="s">
        <v>215</v>
      </c>
      <c r="G1314" s="171" t="s">
        <v>1906</v>
      </c>
      <c r="H1314" s="171" t="s">
        <v>9</v>
      </c>
      <c r="I1314" s="171" t="s">
        <v>9</v>
      </c>
      <c r="J1314" s="171" t="s">
        <v>24</v>
      </c>
      <c r="K1314" s="171" t="s">
        <v>56</v>
      </c>
      <c r="L1314" s="171" t="s">
        <v>9</v>
      </c>
      <c r="M1314" s="171" t="s">
        <v>199</v>
      </c>
      <c r="N1314" s="171" t="s">
        <v>9</v>
      </c>
      <c r="O1314" s="171" t="s">
        <v>9</v>
      </c>
      <c r="P1314" s="171" t="s">
        <v>9</v>
      </c>
      <c r="Q1314" s="171" t="s">
        <v>1422</v>
      </c>
      <c r="R1314" s="171">
        <v>1</v>
      </c>
      <c r="S1314" s="171">
        <v>623</v>
      </c>
      <c r="T1314" s="171" t="s">
        <v>17</v>
      </c>
      <c r="U1314" s="186">
        <v>14.3</v>
      </c>
      <c r="V1314" s="171" t="s">
        <v>9</v>
      </c>
      <c r="W1314" s="171" t="s">
        <v>9</v>
      </c>
      <c r="X1314" s="171" t="s">
        <v>9</v>
      </c>
      <c r="Y1314" s="171" t="s">
        <v>9</v>
      </c>
      <c r="Z1314" s="171" t="s">
        <v>9</v>
      </c>
      <c r="AA1314" s="171">
        <v>30.4</v>
      </c>
      <c r="AB1314" s="171" t="s">
        <v>9</v>
      </c>
      <c r="AC1314" s="171" t="s">
        <v>1531</v>
      </c>
      <c r="AD1314" s="171">
        <v>2021</v>
      </c>
      <c r="AE1314" s="171" t="s">
        <v>1673</v>
      </c>
      <c r="AF1314" s="171" t="s">
        <v>11</v>
      </c>
      <c r="AG1314" s="171" t="s">
        <v>1674</v>
      </c>
      <c r="AH1314" s="171" t="s">
        <v>62</v>
      </c>
      <c r="AI1314" s="226" t="str">
        <f t="shared" si="30"/>
        <v>Wang, C., 2021</v>
      </c>
      <c r="AJ1314" s="171"/>
      <c r="AK1314" s="171"/>
    </row>
    <row r="1315" spans="1:41" s="27" customFormat="1" ht="27.6" x14ac:dyDescent="0.3">
      <c r="A1315" s="171" t="s">
        <v>6</v>
      </c>
      <c r="B1315" s="171">
        <v>1</v>
      </c>
      <c r="C1315" s="171" t="s">
        <v>9</v>
      </c>
      <c r="D1315" s="171" t="s">
        <v>9</v>
      </c>
      <c r="E1315" s="171" t="s">
        <v>37</v>
      </c>
      <c r="F1315" s="171" t="s">
        <v>215</v>
      </c>
      <c r="G1315" s="171" t="s">
        <v>1907</v>
      </c>
      <c r="H1315" s="171" t="s">
        <v>9</v>
      </c>
      <c r="I1315" s="171" t="s">
        <v>9</v>
      </c>
      <c r="J1315" s="171" t="s">
        <v>24</v>
      </c>
      <c r="K1315" s="171" t="s">
        <v>56</v>
      </c>
      <c r="L1315" s="171" t="s">
        <v>9</v>
      </c>
      <c r="M1315" s="171" t="s">
        <v>199</v>
      </c>
      <c r="N1315" s="171" t="s">
        <v>9</v>
      </c>
      <c r="O1315" s="171" t="s">
        <v>9</v>
      </c>
      <c r="P1315" s="171" t="s">
        <v>9</v>
      </c>
      <c r="Q1315" s="171" t="s">
        <v>1422</v>
      </c>
      <c r="R1315" s="171">
        <v>1</v>
      </c>
      <c r="S1315" s="171">
        <v>623</v>
      </c>
      <c r="T1315" s="171" t="s">
        <v>17</v>
      </c>
      <c r="U1315" s="186">
        <v>18</v>
      </c>
      <c r="V1315" s="171" t="s">
        <v>9</v>
      </c>
      <c r="W1315" s="171" t="s">
        <v>9</v>
      </c>
      <c r="X1315" s="171" t="s">
        <v>9</v>
      </c>
      <c r="Y1315" s="171" t="s">
        <v>9</v>
      </c>
      <c r="Z1315" s="171" t="s">
        <v>9</v>
      </c>
      <c r="AA1315" s="171">
        <v>21.7</v>
      </c>
      <c r="AB1315" s="171" t="s">
        <v>9</v>
      </c>
      <c r="AC1315" s="171" t="s">
        <v>1531</v>
      </c>
      <c r="AD1315" s="171">
        <v>2021</v>
      </c>
      <c r="AE1315" s="171" t="s">
        <v>1673</v>
      </c>
      <c r="AF1315" s="171" t="s">
        <v>11</v>
      </c>
      <c r="AG1315" s="171" t="s">
        <v>1674</v>
      </c>
      <c r="AH1315" s="171" t="s">
        <v>62</v>
      </c>
      <c r="AI1315" s="226" t="str">
        <f t="shared" si="30"/>
        <v>Wang, C., 2021</v>
      </c>
      <c r="AJ1315" s="171"/>
      <c r="AK1315" s="171"/>
    </row>
    <row r="1316" spans="1:41" s="27" customFormat="1" ht="27.6" x14ac:dyDescent="0.3">
      <c r="A1316" s="171" t="s">
        <v>6</v>
      </c>
      <c r="B1316" s="171">
        <v>1</v>
      </c>
      <c r="C1316" s="171" t="s">
        <v>9</v>
      </c>
      <c r="D1316" s="171" t="s">
        <v>9</v>
      </c>
      <c r="E1316" s="171" t="s">
        <v>37</v>
      </c>
      <c r="F1316" s="171" t="s">
        <v>215</v>
      </c>
      <c r="G1316" s="171" t="s">
        <v>1908</v>
      </c>
      <c r="H1316" s="171" t="s">
        <v>9</v>
      </c>
      <c r="I1316" s="171" t="s">
        <v>9</v>
      </c>
      <c r="J1316" s="171" t="s">
        <v>24</v>
      </c>
      <c r="K1316" s="171" t="s">
        <v>56</v>
      </c>
      <c r="L1316" s="171" t="s">
        <v>9</v>
      </c>
      <c r="M1316" s="171" t="s">
        <v>199</v>
      </c>
      <c r="N1316" s="171" t="s">
        <v>9</v>
      </c>
      <c r="O1316" s="171" t="s">
        <v>9</v>
      </c>
      <c r="P1316" s="171" t="s">
        <v>9</v>
      </c>
      <c r="Q1316" s="171" t="s">
        <v>1422</v>
      </c>
      <c r="R1316" s="171">
        <v>1</v>
      </c>
      <c r="S1316" s="171">
        <v>623</v>
      </c>
      <c r="T1316" s="171" t="s">
        <v>17</v>
      </c>
      <c r="U1316" s="186">
        <v>21.3</v>
      </c>
      <c r="V1316" s="171" t="s">
        <v>9</v>
      </c>
      <c r="W1316" s="171" t="s">
        <v>9</v>
      </c>
      <c r="X1316" s="171" t="s">
        <v>9</v>
      </c>
      <c r="Y1316" s="171" t="s">
        <v>9</v>
      </c>
      <c r="Z1316" s="171" t="s">
        <v>9</v>
      </c>
      <c r="AA1316" s="171">
        <v>17.399999999999999</v>
      </c>
      <c r="AB1316" s="171" t="s">
        <v>9</v>
      </c>
      <c r="AC1316" s="171" t="s">
        <v>1531</v>
      </c>
      <c r="AD1316" s="171">
        <v>2021</v>
      </c>
      <c r="AE1316" s="171" t="s">
        <v>1673</v>
      </c>
      <c r="AF1316" s="171" t="s">
        <v>11</v>
      </c>
      <c r="AG1316" s="171" t="s">
        <v>1674</v>
      </c>
      <c r="AH1316" s="171" t="s">
        <v>62</v>
      </c>
      <c r="AI1316" s="226" t="str">
        <f t="shared" si="30"/>
        <v>Wang, C., 2021</v>
      </c>
      <c r="AJ1316" s="171"/>
      <c r="AK1316" s="171"/>
    </row>
    <row r="1317" spans="1:41" s="27" customFormat="1" ht="27.6" x14ac:dyDescent="0.3">
      <c r="A1317" s="171" t="s">
        <v>14</v>
      </c>
      <c r="B1317" s="171">
        <v>1.1000000000000001</v>
      </c>
      <c r="C1317" s="171" t="s">
        <v>9</v>
      </c>
      <c r="D1317" s="171">
        <v>350</v>
      </c>
      <c r="E1317" s="171" t="s">
        <v>7</v>
      </c>
      <c r="F1317" s="171" t="s">
        <v>1977</v>
      </c>
      <c r="G1317" s="171" t="s">
        <v>9</v>
      </c>
      <c r="H1317" s="171" t="s">
        <v>9</v>
      </c>
      <c r="I1317" s="171" t="s">
        <v>9</v>
      </c>
      <c r="J1317" s="171" t="s">
        <v>74</v>
      </c>
      <c r="K1317" s="171" t="s">
        <v>56</v>
      </c>
      <c r="L1317" s="171" t="s">
        <v>9</v>
      </c>
      <c r="M1317" s="171" t="s">
        <v>199</v>
      </c>
      <c r="N1317" s="228">
        <v>3.5</v>
      </c>
      <c r="O1317" s="171">
        <v>3</v>
      </c>
      <c r="P1317" s="171">
        <v>673</v>
      </c>
      <c r="Q1317" s="171" t="s">
        <v>1422</v>
      </c>
      <c r="R1317" s="171">
        <v>2</v>
      </c>
      <c r="S1317" s="171">
        <v>673</v>
      </c>
      <c r="T1317" s="171" t="s">
        <v>17</v>
      </c>
      <c r="U1317" s="186">
        <v>12</v>
      </c>
      <c r="V1317" s="171" t="s">
        <v>9</v>
      </c>
      <c r="W1317" s="171">
        <v>90</v>
      </c>
      <c r="X1317" s="171" t="s">
        <v>9</v>
      </c>
      <c r="Y1317" s="171">
        <v>150</v>
      </c>
      <c r="Z1317" s="171" t="s">
        <v>9</v>
      </c>
      <c r="AA1317" s="171">
        <v>66</v>
      </c>
      <c r="AB1317" s="171" t="s">
        <v>9</v>
      </c>
      <c r="AC1317" s="171" t="s">
        <v>1365</v>
      </c>
      <c r="AD1317" s="171">
        <v>2022</v>
      </c>
      <c r="AE1317" s="171" t="s">
        <v>1975</v>
      </c>
      <c r="AF1317" s="171" t="s">
        <v>1974</v>
      </c>
      <c r="AG1317" s="171" t="s">
        <v>1973</v>
      </c>
      <c r="AH1317" s="171" t="s">
        <v>530</v>
      </c>
      <c r="AI1317" s="226" t="str">
        <f t="shared" si="30"/>
        <v>Ghampson, I.T, 2022</v>
      </c>
      <c r="AJ1317" s="171"/>
      <c r="AK1317" s="171" t="s">
        <v>1980</v>
      </c>
    </row>
    <row r="1318" spans="1:41" s="27" customFormat="1" ht="27.6" x14ac:dyDescent="0.3">
      <c r="A1318" s="171" t="s">
        <v>14</v>
      </c>
      <c r="B1318" s="171">
        <v>1.1000000000000001</v>
      </c>
      <c r="C1318" s="171" t="s">
        <v>9</v>
      </c>
      <c r="D1318" s="171">
        <v>211</v>
      </c>
      <c r="E1318" s="171" t="s">
        <v>1976</v>
      </c>
      <c r="F1318" s="171" t="s">
        <v>1978</v>
      </c>
      <c r="G1318" s="171" t="s">
        <v>9</v>
      </c>
      <c r="H1318" s="171" t="s">
        <v>9</v>
      </c>
      <c r="I1318" s="171" t="s">
        <v>9</v>
      </c>
      <c r="J1318" s="171" t="s">
        <v>74</v>
      </c>
      <c r="K1318" s="171" t="s">
        <v>56</v>
      </c>
      <c r="L1318" s="171" t="s">
        <v>9</v>
      </c>
      <c r="M1318" s="171" t="s">
        <v>199</v>
      </c>
      <c r="N1318" s="171" t="s">
        <v>9</v>
      </c>
      <c r="O1318" s="171">
        <v>3</v>
      </c>
      <c r="P1318" s="171">
        <v>673</v>
      </c>
      <c r="Q1318" s="171" t="s">
        <v>1422</v>
      </c>
      <c r="R1318" s="171">
        <v>2</v>
      </c>
      <c r="S1318" s="171">
        <v>673</v>
      </c>
      <c r="T1318" s="171" t="s">
        <v>17</v>
      </c>
      <c r="U1318" s="186">
        <v>19</v>
      </c>
      <c r="V1318" s="171" t="s">
        <v>9</v>
      </c>
      <c r="W1318" s="171">
        <v>59</v>
      </c>
      <c r="X1318" s="171" t="s">
        <v>9</v>
      </c>
      <c r="Y1318" s="171" t="s">
        <v>9</v>
      </c>
      <c r="Z1318" s="171" t="s">
        <v>9</v>
      </c>
      <c r="AA1318" s="171">
        <v>63</v>
      </c>
      <c r="AB1318" s="171" t="s">
        <v>9</v>
      </c>
      <c r="AC1318" s="171" t="s">
        <v>1365</v>
      </c>
      <c r="AD1318" s="171">
        <v>2022</v>
      </c>
      <c r="AE1318" s="171" t="s">
        <v>1975</v>
      </c>
      <c r="AF1318" s="171" t="s">
        <v>1974</v>
      </c>
      <c r="AG1318" s="171" t="s">
        <v>1973</v>
      </c>
      <c r="AH1318" s="171" t="s">
        <v>530</v>
      </c>
      <c r="AI1318" s="226" t="str">
        <f t="shared" si="30"/>
        <v>Ghampson, I.T, 2022</v>
      </c>
      <c r="AJ1318" s="171"/>
      <c r="AK1318" s="171"/>
    </row>
    <row r="1319" spans="1:41" s="27" customFormat="1" ht="27.6" x14ac:dyDescent="0.3">
      <c r="A1319" s="171" t="s">
        <v>14</v>
      </c>
      <c r="B1319" s="171">
        <v>1.1000000000000001</v>
      </c>
      <c r="C1319" s="171" t="s">
        <v>9</v>
      </c>
      <c r="D1319" s="171">
        <v>325</v>
      </c>
      <c r="E1319" s="171" t="s">
        <v>15</v>
      </c>
      <c r="F1319" s="171" t="s">
        <v>1979</v>
      </c>
      <c r="G1319" s="171" t="s">
        <v>9</v>
      </c>
      <c r="H1319" s="171" t="s">
        <v>9</v>
      </c>
      <c r="I1319" s="171" t="s">
        <v>9</v>
      </c>
      <c r="J1319" s="171" t="s">
        <v>74</v>
      </c>
      <c r="K1319" s="171" t="s">
        <v>56</v>
      </c>
      <c r="L1319" s="171" t="s">
        <v>9</v>
      </c>
      <c r="M1319" s="171" t="s">
        <v>199</v>
      </c>
      <c r="N1319" s="228">
        <v>6.1</v>
      </c>
      <c r="O1319" s="171">
        <v>3</v>
      </c>
      <c r="P1319" s="171">
        <v>673</v>
      </c>
      <c r="Q1319" s="171" t="s">
        <v>1422</v>
      </c>
      <c r="R1319" s="171">
        <v>2</v>
      </c>
      <c r="S1319" s="171">
        <v>673</v>
      </c>
      <c r="T1319" s="171" t="s">
        <v>17</v>
      </c>
      <c r="U1319" s="186">
        <v>88</v>
      </c>
      <c r="V1319" s="171" t="s">
        <v>9</v>
      </c>
      <c r="W1319" s="171">
        <v>13</v>
      </c>
      <c r="X1319" s="171" t="s">
        <v>9</v>
      </c>
      <c r="Y1319" s="171" t="s">
        <v>9</v>
      </c>
      <c r="Z1319" s="171" t="s">
        <v>9</v>
      </c>
      <c r="AA1319" s="171">
        <v>39</v>
      </c>
      <c r="AB1319" s="171" t="s">
        <v>9</v>
      </c>
      <c r="AC1319" s="171" t="s">
        <v>1365</v>
      </c>
      <c r="AD1319" s="171">
        <v>2022</v>
      </c>
      <c r="AE1319" s="171" t="s">
        <v>1975</v>
      </c>
      <c r="AF1319" s="171" t="s">
        <v>1974</v>
      </c>
      <c r="AG1319" s="171" t="s">
        <v>1973</v>
      </c>
      <c r="AH1319" s="171" t="s">
        <v>530</v>
      </c>
      <c r="AI1319" s="226" t="str">
        <f t="shared" si="30"/>
        <v>Ghampson, I.T, 2022</v>
      </c>
      <c r="AJ1319" s="171"/>
      <c r="AK1319" s="171" t="s">
        <v>817</v>
      </c>
    </row>
    <row r="1320" spans="1:41" ht="27.6" x14ac:dyDescent="0.3">
      <c r="A1320" s="171" t="s">
        <v>6</v>
      </c>
      <c r="B1320" s="171">
        <v>1</v>
      </c>
      <c r="C1320" s="171" t="s">
        <v>9</v>
      </c>
      <c r="D1320" s="171">
        <v>48</v>
      </c>
      <c r="E1320" s="171" t="s">
        <v>213</v>
      </c>
      <c r="F1320" s="171" t="s">
        <v>2033</v>
      </c>
      <c r="G1320" s="171" t="s">
        <v>8</v>
      </c>
      <c r="H1320" s="171" t="s">
        <v>9</v>
      </c>
      <c r="I1320" s="171" t="s">
        <v>9</v>
      </c>
      <c r="J1320" s="171" t="s">
        <v>10</v>
      </c>
      <c r="K1320" s="171" t="s">
        <v>1449</v>
      </c>
      <c r="L1320" s="178">
        <v>3</v>
      </c>
      <c r="M1320" s="171" t="s">
        <v>199</v>
      </c>
      <c r="N1320" s="228">
        <v>10</v>
      </c>
      <c r="O1320" s="171">
        <v>5</v>
      </c>
      <c r="P1320" s="171">
        <v>723</v>
      </c>
      <c r="Q1320" s="171" t="s">
        <v>1422</v>
      </c>
      <c r="R1320" s="171">
        <v>3</v>
      </c>
      <c r="S1320" s="171">
        <v>723</v>
      </c>
      <c r="T1320" s="171" t="s">
        <v>17</v>
      </c>
      <c r="U1320" s="186">
        <v>56</v>
      </c>
      <c r="V1320" s="171" t="s">
        <v>9</v>
      </c>
      <c r="W1320" s="171">
        <v>20</v>
      </c>
      <c r="X1320" s="171" t="s">
        <v>9</v>
      </c>
      <c r="Y1320" s="171" t="s">
        <v>9</v>
      </c>
      <c r="Z1320" s="171" t="s">
        <v>9</v>
      </c>
      <c r="AA1320" s="171">
        <v>62</v>
      </c>
      <c r="AB1320" s="171" t="s">
        <v>9</v>
      </c>
      <c r="AC1320" s="171" t="s">
        <v>1298</v>
      </c>
      <c r="AD1320" s="171">
        <v>2001</v>
      </c>
      <c r="AE1320" s="171" t="s">
        <v>2032</v>
      </c>
      <c r="AF1320" s="171" t="s">
        <v>2031</v>
      </c>
      <c r="AG1320" s="171" t="s">
        <v>2030</v>
      </c>
      <c r="AH1320" s="171" t="s">
        <v>412</v>
      </c>
      <c r="AI1320" s="226" t="str">
        <f t="shared" si="30"/>
        <v>Mahata, N., 2001</v>
      </c>
      <c r="AJ1320" s="229"/>
      <c r="AK1320" s="171" t="s">
        <v>904</v>
      </c>
    </row>
    <row r="1321" spans="1:41" ht="27.6" x14ac:dyDescent="0.3">
      <c r="A1321" s="171" t="s">
        <v>6</v>
      </c>
      <c r="B1321" s="171">
        <v>1</v>
      </c>
      <c r="C1321" s="171" t="s">
        <v>9</v>
      </c>
      <c r="D1321" s="171">
        <v>48</v>
      </c>
      <c r="E1321" s="171" t="s">
        <v>213</v>
      </c>
      <c r="F1321" s="171" t="s">
        <v>2033</v>
      </c>
      <c r="G1321" s="171" t="s">
        <v>8</v>
      </c>
      <c r="H1321" s="171" t="s">
        <v>9</v>
      </c>
      <c r="I1321" s="171" t="s">
        <v>9</v>
      </c>
      <c r="J1321" s="171" t="s">
        <v>303</v>
      </c>
      <c r="K1321" s="171" t="s">
        <v>1014</v>
      </c>
      <c r="L1321" s="171" t="s">
        <v>9</v>
      </c>
      <c r="M1321" s="171" t="s">
        <v>199</v>
      </c>
      <c r="N1321" s="228">
        <v>10</v>
      </c>
      <c r="O1321" s="171">
        <v>5</v>
      </c>
      <c r="P1321" s="171">
        <v>723</v>
      </c>
      <c r="Q1321" s="171" t="s">
        <v>1422</v>
      </c>
      <c r="R1321" s="171">
        <v>3</v>
      </c>
      <c r="S1321" s="171">
        <v>723</v>
      </c>
      <c r="T1321" s="171" t="s">
        <v>17</v>
      </c>
      <c r="U1321" s="186">
        <v>51</v>
      </c>
      <c r="V1321" s="171" t="s">
        <v>9</v>
      </c>
      <c r="W1321" s="171">
        <v>22</v>
      </c>
      <c r="X1321" s="171" t="s">
        <v>9</v>
      </c>
      <c r="Y1321" s="171" t="s">
        <v>9</v>
      </c>
      <c r="Z1321" s="171" t="s">
        <v>9</v>
      </c>
      <c r="AA1321" s="171">
        <v>71</v>
      </c>
      <c r="AB1321" s="171" t="s">
        <v>9</v>
      </c>
      <c r="AC1321" s="171" t="s">
        <v>1298</v>
      </c>
      <c r="AD1321" s="171">
        <v>2001</v>
      </c>
      <c r="AE1321" s="171" t="s">
        <v>2032</v>
      </c>
      <c r="AF1321" s="171" t="s">
        <v>2031</v>
      </c>
      <c r="AG1321" s="171" t="s">
        <v>2030</v>
      </c>
      <c r="AH1321" s="171" t="s">
        <v>412</v>
      </c>
      <c r="AI1321" s="226" t="str">
        <f t="shared" si="30"/>
        <v>Mahata, N., 2001</v>
      </c>
      <c r="AJ1321" s="229"/>
      <c r="AK1321" s="171" t="s">
        <v>904</v>
      </c>
    </row>
    <row r="1322" spans="1:41" ht="27.6" x14ac:dyDescent="0.3">
      <c r="A1322" s="171" t="s">
        <v>6</v>
      </c>
      <c r="B1322" s="171">
        <v>1</v>
      </c>
      <c r="C1322" s="171" t="s">
        <v>9</v>
      </c>
      <c r="D1322" s="171">
        <v>48</v>
      </c>
      <c r="E1322" s="171" t="s">
        <v>213</v>
      </c>
      <c r="F1322" s="171" t="s">
        <v>2033</v>
      </c>
      <c r="G1322" s="171" t="s">
        <v>8</v>
      </c>
      <c r="H1322" s="171" t="s">
        <v>9</v>
      </c>
      <c r="I1322" s="171" t="s">
        <v>9</v>
      </c>
      <c r="J1322" s="171" t="s">
        <v>74</v>
      </c>
      <c r="K1322" s="171" t="s">
        <v>56</v>
      </c>
      <c r="L1322" s="178">
        <v>9</v>
      </c>
      <c r="M1322" s="171" t="s">
        <v>199</v>
      </c>
      <c r="N1322" s="228">
        <v>10</v>
      </c>
      <c r="O1322" s="171">
        <v>5</v>
      </c>
      <c r="P1322" s="171">
        <v>723</v>
      </c>
      <c r="Q1322" s="171" t="s">
        <v>1422</v>
      </c>
      <c r="R1322" s="171">
        <v>3</v>
      </c>
      <c r="S1322" s="171">
        <v>723</v>
      </c>
      <c r="T1322" s="171" t="s">
        <v>17</v>
      </c>
      <c r="U1322" s="186">
        <v>37</v>
      </c>
      <c r="V1322" s="171" t="s">
        <v>9</v>
      </c>
      <c r="W1322" s="171">
        <v>30</v>
      </c>
      <c r="X1322" s="171" t="s">
        <v>9</v>
      </c>
      <c r="Y1322" s="171" t="s">
        <v>9</v>
      </c>
      <c r="Z1322" s="171" t="s">
        <v>9</v>
      </c>
      <c r="AA1322" s="171">
        <v>76</v>
      </c>
      <c r="AB1322" s="171" t="s">
        <v>9</v>
      </c>
      <c r="AC1322" s="171" t="s">
        <v>1298</v>
      </c>
      <c r="AD1322" s="171">
        <v>2001</v>
      </c>
      <c r="AE1322" s="171" t="s">
        <v>2032</v>
      </c>
      <c r="AF1322" s="171" t="s">
        <v>2031</v>
      </c>
      <c r="AG1322" s="171" t="s">
        <v>2030</v>
      </c>
      <c r="AH1322" s="171" t="s">
        <v>412</v>
      </c>
      <c r="AI1322" s="226" t="str">
        <f t="shared" si="30"/>
        <v>Mahata, N., 2001</v>
      </c>
      <c r="AJ1322" s="229"/>
      <c r="AK1322" s="171" t="s">
        <v>904</v>
      </c>
    </row>
    <row r="1323" spans="1:41" ht="27.6" x14ac:dyDescent="0.3">
      <c r="A1323" s="171" t="s">
        <v>6</v>
      </c>
      <c r="B1323" s="171">
        <v>1</v>
      </c>
      <c r="C1323" s="171" t="s">
        <v>9</v>
      </c>
      <c r="D1323" s="171">
        <v>48</v>
      </c>
      <c r="E1323" s="171" t="s">
        <v>213</v>
      </c>
      <c r="F1323" s="171" t="s">
        <v>2033</v>
      </c>
      <c r="G1323" s="171" t="s">
        <v>2034</v>
      </c>
      <c r="H1323" s="171" t="s">
        <v>9</v>
      </c>
      <c r="I1323" s="171" t="s">
        <v>9</v>
      </c>
      <c r="J1323" s="171" t="s">
        <v>303</v>
      </c>
      <c r="K1323" s="171" t="s">
        <v>1014</v>
      </c>
      <c r="L1323" s="171" t="s">
        <v>9</v>
      </c>
      <c r="M1323" s="171" t="s">
        <v>199</v>
      </c>
      <c r="N1323" s="171" t="s">
        <v>9</v>
      </c>
      <c r="O1323" s="171">
        <v>5</v>
      </c>
      <c r="P1323" s="171">
        <v>723</v>
      </c>
      <c r="Q1323" s="171" t="s">
        <v>1422</v>
      </c>
      <c r="R1323" s="171">
        <v>3</v>
      </c>
      <c r="S1323" s="171">
        <v>723</v>
      </c>
      <c r="T1323" s="171" t="s">
        <v>17</v>
      </c>
      <c r="U1323" s="186">
        <v>55</v>
      </c>
      <c r="V1323" s="171" t="s">
        <v>9</v>
      </c>
      <c r="W1323" s="171">
        <v>21</v>
      </c>
      <c r="X1323" s="171" t="s">
        <v>9</v>
      </c>
      <c r="Y1323" s="171" t="s">
        <v>9</v>
      </c>
      <c r="Z1323" s="171" t="s">
        <v>9</v>
      </c>
      <c r="AA1323" s="171" t="s">
        <v>9</v>
      </c>
      <c r="AB1323" s="171" t="s">
        <v>9</v>
      </c>
      <c r="AC1323" s="171" t="s">
        <v>1298</v>
      </c>
      <c r="AD1323" s="171">
        <v>2001</v>
      </c>
      <c r="AE1323" s="171" t="s">
        <v>2032</v>
      </c>
      <c r="AF1323" s="171" t="s">
        <v>2031</v>
      </c>
      <c r="AG1323" s="171" t="s">
        <v>2030</v>
      </c>
      <c r="AH1323" s="171" t="s">
        <v>412</v>
      </c>
      <c r="AI1323" s="226" t="str">
        <f t="shared" si="30"/>
        <v>Mahata, N., 2001</v>
      </c>
      <c r="AJ1323" s="229"/>
      <c r="AK1323" s="171"/>
    </row>
    <row r="1324" spans="1:41" s="176" customFormat="1" ht="27.6" x14ac:dyDescent="0.3">
      <c r="A1324" s="171" t="s">
        <v>6</v>
      </c>
      <c r="B1324" s="171">
        <v>1</v>
      </c>
      <c r="C1324" s="171" t="s">
        <v>9</v>
      </c>
      <c r="D1324" s="171">
        <v>48</v>
      </c>
      <c r="E1324" s="171" t="s">
        <v>213</v>
      </c>
      <c r="F1324" s="171" t="s">
        <v>2033</v>
      </c>
      <c r="G1324" s="171" t="s">
        <v>2035</v>
      </c>
      <c r="H1324" s="171" t="s">
        <v>9</v>
      </c>
      <c r="I1324" s="171" t="s">
        <v>9</v>
      </c>
      <c r="J1324" s="171" t="s">
        <v>303</v>
      </c>
      <c r="K1324" s="171" t="s">
        <v>1014</v>
      </c>
      <c r="L1324" s="171" t="s">
        <v>9</v>
      </c>
      <c r="M1324" s="171" t="s">
        <v>199</v>
      </c>
      <c r="N1324" s="171" t="s">
        <v>9</v>
      </c>
      <c r="O1324" s="171">
        <v>5</v>
      </c>
      <c r="P1324" s="171">
        <v>723</v>
      </c>
      <c r="Q1324" s="171" t="s">
        <v>1422</v>
      </c>
      <c r="R1324" s="171">
        <v>3</v>
      </c>
      <c r="S1324" s="171">
        <v>723</v>
      </c>
      <c r="T1324" s="171" t="s">
        <v>17</v>
      </c>
      <c r="U1324" s="186">
        <v>36</v>
      </c>
      <c r="V1324" s="171" t="s">
        <v>9</v>
      </c>
      <c r="W1324" s="171">
        <v>31</v>
      </c>
      <c r="X1324" s="171" t="s">
        <v>9</v>
      </c>
      <c r="Y1324" s="171" t="s">
        <v>9</v>
      </c>
      <c r="Z1324" s="171" t="s">
        <v>9</v>
      </c>
      <c r="AA1324" s="171" t="s">
        <v>9</v>
      </c>
      <c r="AB1324" s="171" t="s">
        <v>9</v>
      </c>
      <c r="AC1324" s="171" t="s">
        <v>1298</v>
      </c>
      <c r="AD1324" s="171">
        <v>2001</v>
      </c>
      <c r="AE1324" s="171" t="s">
        <v>2032</v>
      </c>
      <c r="AF1324" s="171" t="s">
        <v>2031</v>
      </c>
      <c r="AG1324" s="171" t="s">
        <v>2030</v>
      </c>
      <c r="AH1324" s="171" t="s">
        <v>412</v>
      </c>
      <c r="AI1324" s="226" t="str">
        <f t="shared" si="30"/>
        <v>Mahata, N., 2001</v>
      </c>
      <c r="AJ1324" s="229"/>
      <c r="AK1324" s="171"/>
      <c r="AL1324" s="175"/>
      <c r="AM1324" s="175"/>
      <c r="AN1324" s="175"/>
      <c r="AO1324" s="175"/>
    </row>
    <row r="1325" spans="1:41" s="176" customFormat="1" x14ac:dyDescent="0.3">
      <c r="A1325" s="171" t="s">
        <v>2480</v>
      </c>
      <c r="B1325" s="171">
        <v>0.41</v>
      </c>
      <c r="C1325" s="171" t="s">
        <v>9</v>
      </c>
      <c r="D1325" s="171" t="s">
        <v>9</v>
      </c>
      <c r="E1325" s="171" t="s">
        <v>2481</v>
      </c>
      <c r="F1325" s="171" t="s">
        <v>2482</v>
      </c>
      <c r="G1325" s="171" t="s">
        <v>9</v>
      </c>
      <c r="H1325" s="171">
        <v>823</v>
      </c>
      <c r="I1325" s="171">
        <v>6</v>
      </c>
      <c r="J1325" s="171" t="s">
        <v>24</v>
      </c>
      <c r="K1325" s="171" t="s">
        <v>56</v>
      </c>
      <c r="L1325" s="171" t="s">
        <v>9</v>
      </c>
      <c r="M1325" s="171" t="s">
        <v>199</v>
      </c>
      <c r="N1325" s="171">
        <v>11</v>
      </c>
      <c r="O1325" s="172">
        <v>6</v>
      </c>
      <c r="P1325" s="172">
        <v>823</v>
      </c>
      <c r="Q1325" s="171" t="s">
        <v>1422</v>
      </c>
      <c r="R1325" s="171">
        <v>1</v>
      </c>
      <c r="S1325" s="171">
        <v>1173</v>
      </c>
      <c r="T1325" s="172" t="s">
        <v>69</v>
      </c>
      <c r="U1325" s="172">
        <v>35.9</v>
      </c>
      <c r="V1325" s="173" t="s">
        <v>9</v>
      </c>
      <c r="W1325" s="172" t="s">
        <v>9</v>
      </c>
      <c r="X1325" s="172" t="s">
        <v>9</v>
      </c>
      <c r="Y1325" s="172" t="s">
        <v>9</v>
      </c>
      <c r="Z1325" s="172" t="s">
        <v>9</v>
      </c>
      <c r="AA1325" s="172" t="s">
        <v>9</v>
      </c>
      <c r="AB1325" s="172" t="s">
        <v>9</v>
      </c>
      <c r="AC1325" s="171" t="s">
        <v>70</v>
      </c>
      <c r="AD1325" s="171">
        <v>2006</v>
      </c>
      <c r="AE1325" s="172" t="s">
        <v>1747</v>
      </c>
      <c r="AF1325" s="171" t="s">
        <v>71</v>
      </c>
      <c r="AG1325" s="171" t="s">
        <v>72</v>
      </c>
      <c r="AH1325" s="171" t="s">
        <v>62</v>
      </c>
      <c r="AI1325" s="124" t="str">
        <f t="shared" si="30"/>
        <v>Kawabata, T., 2006</v>
      </c>
      <c r="AJ1325" s="171"/>
      <c r="AK1325" s="174"/>
      <c r="AL1325" s="175"/>
      <c r="AM1325" s="175"/>
      <c r="AN1325" s="175"/>
      <c r="AO1325" s="175"/>
    </row>
    <row r="1326" spans="1:41" s="176" customFormat="1" x14ac:dyDescent="0.3">
      <c r="A1326" s="171" t="s">
        <v>2483</v>
      </c>
      <c r="B1326" s="171">
        <v>0.45</v>
      </c>
      <c r="C1326" s="171" t="s">
        <v>9</v>
      </c>
      <c r="D1326" s="171" t="s">
        <v>9</v>
      </c>
      <c r="E1326" s="171" t="s">
        <v>2481</v>
      </c>
      <c r="F1326" s="171" t="s">
        <v>2482</v>
      </c>
      <c r="G1326" s="171" t="s">
        <v>9</v>
      </c>
      <c r="H1326" s="171">
        <v>823</v>
      </c>
      <c r="I1326" s="171">
        <v>6</v>
      </c>
      <c r="J1326" s="171" t="s">
        <v>24</v>
      </c>
      <c r="K1326" s="171" t="s">
        <v>2484</v>
      </c>
      <c r="L1326" s="171" t="s">
        <v>9</v>
      </c>
      <c r="M1326" s="171" t="s">
        <v>199</v>
      </c>
      <c r="N1326" s="171">
        <v>11</v>
      </c>
      <c r="O1326" s="172">
        <v>6</v>
      </c>
      <c r="P1326" s="172">
        <v>823</v>
      </c>
      <c r="Q1326" s="171" t="s">
        <v>1422</v>
      </c>
      <c r="R1326" s="171">
        <v>1</v>
      </c>
      <c r="S1326" s="171">
        <v>1173</v>
      </c>
      <c r="T1326" s="172" t="s">
        <v>69</v>
      </c>
      <c r="U1326" s="177">
        <v>27.2</v>
      </c>
      <c r="V1326" s="173" t="s">
        <v>9</v>
      </c>
      <c r="W1326" s="172" t="s">
        <v>9</v>
      </c>
      <c r="X1326" s="172" t="s">
        <v>9</v>
      </c>
      <c r="Y1326" s="172" t="s">
        <v>9</v>
      </c>
      <c r="Z1326" s="172" t="s">
        <v>9</v>
      </c>
      <c r="AA1326" s="172" t="s">
        <v>9</v>
      </c>
      <c r="AB1326" s="172" t="s">
        <v>9</v>
      </c>
      <c r="AC1326" s="171" t="s">
        <v>70</v>
      </c>
      <c r="AD1326" s="171">
        <v>2006</v>
      </c>
      <c r="AE1326" s="172" t="s">
        <v>1747</v>
      </c>
      <c r="AF1326" s="171" t="s">
        <v>71</v>
      </c>
      <c r="AG1326" s="171" t="s">
        <v>72</v>
      </c>
      <c r="AH1326" s="171" t="s">
        <v>62</v>
      </c>
      <c r="AI1326" s="124" t="str">
        <f t="shared" si="30"/>
        <v>Kawabata, T., 2006</v>
      </c>
      <c r="AJ1326" s="171"/>
      <c r="AK1326" s="174"/>
      <c r="AL1326" s="175"/>
      <c r="AM1326" s="175"/>
      <c r="AN1326" s="175"/>
      <c r="AO1326" s="175"/>
    </row>
    <row r="1327" spans="1:41" s="176" customFormat="1" x14ac:dyDescent="0.3">
      <c r="A1327" s="171" t="s">
        <v>2485</v>
      </c>
      <c r="B1327" s="172">
        <v>0.2</v>
      </c>
      <c r="C1327" s="171" t="s">
        <v>9</v>
      </c>
      <c r="D1327" s="171">
        <v>1015</v>
      </c>
      <c r="E1327" s="171" t="s">
        <v>2486</v>
      </c>
      <c r="F1327" s="171" t="s">
        <v>2487</v>
      </c>
      <c r="G1327" s="171" t="s">
        <v>9</v>
      </c>
      <c r="H1327" s="171">
        <v>823</v>
      </c>
      <c r="I1327" s="171">
        <v>4</v>
      </c>
      <c r="J1327" s="171" t="s">
        <v>74</v>
      </c>
      <c r="K1327" s="171" t="s">
        <v>56</v>
      </c>
      <c r="L1327" s="178">
        <v>8</v>
      </c>
      <c r="M1327" s="171" t="s">
        <v>89</v>
      </c>
      <c r="N1327" s="171" t="s">
        <v>9</v>
      </c>
      <c r="O1327" s="172">
        <v>4</v>
      </c>
      <c r="P1327" s="172">
        <v>823</v>
      </c>
      <c r="Q1327" s="171" t="s">
        <v>1422</v>
      </c>
      <c r="R1327" s="171">
        <v>1</v>
      </c>
      <c r="S1327" s="171">
        <v>573</v>
      </c>
      <c r="T1327" s="172" t="s">
        <v>69</v>
      </c>
      <c r="U1327" s="179">
        <v>14</v>
      </c>
      <c r="V1327" s="172" t="s">
        <v>9</v>
      </c>
      <c r="W1327" s="172">
        <v>80</v>
      </c>
      <c r="X1327" s="172" t="s">
        <v>9</v>
      </c>
      <c r="Y1327" s="172" t="s">
        <v>9</v>
      </c>
      <c r="Z1327" s="172" t="s">
        <v>9</v>
      </c>
      <c r="AA1327" s="172" t="s">
        <v>9</v>
      </c>
      <c r="AB1327" s="172" t="s">
        <v>9</v>
      </c>
      <c r="AC1327" s="171" t="s">
        <v>1365</v>
      </c>
      <c r="AD1327" s="171">
        <v>2003</v>
      </c>
      <c r="AE1327" s="172" t="s">
        <v>2488</v>
      </c>
      <c r="AF1327" s="171" t="s">
        <v>75</v>
      </c>
      <c r="AG1327" s="171" t="s">
        <v>2489</v>
      </c>
      <c r="AH1327" s="171" t="s">
        <v>76</v>
      </c>
      <c r="AI1327" s="124" t="str">
        <f t="shared" si="30"/>
        <v>Yuranov, I., 2003</v>
      </c>
      <c r="AJ1327" s="171" t="s">
        <v>2490</v>
      </c>
      <c r="AK1327" s="174"/>
      <c r="AL1327" s="175"/>
      <c r="AM1327" s="175"/>
      <c r="AN1327" s="175"/>
      <c r="AO1327" s="175"/>
    </row>
    <row r="1328" spans="1:41" s="176" customFormat="1" x14ac:dyDescent="0.3">
      <c r="A1328" s="171" t="s">
        <v>2485</v>
      </c>
      <c r="B1328" s="172">
        <v>0.5</v>
      </c>
      <c r="C1328" s="171" t="s">
        <v>9</v>
      </c>
      <c r="D1328" s="171">
        <v>1015</v>
      </c>
      <c r="E1328" s="171" t="s">
        <v>2486</v>
      </c>
      <c r="F1328" s="171" t="s">
        <v>2487</v>
      </c>
      <c r="G1328" s="171" t="s">
        <v>9</v>
      </c>
      <c r="H1328" s="171">
        <v>823</v>
      </c>
      <c r="I1328" s="171">
        <v>4</v>
      </c>
      <c r="J1328" s="171" t="s">
        <v>74</v>
      </c>
      <c r="K1328" s="171" t="s">
        <v>56</v>
      </c>
      <c r="L1328" s="178">
        <v>8</v>
      </c>
      <c r="M1328" s="171" t="s">
        <v>89</v>
      </c>
      <c r="N1328" s="171" t="s">
        <v>9</v>
      </c>
      <c r="O1328" s="172">
        <v>4</v>
      </c>
      <c r="P1328" s="172">
        <v>823</v>
      </c>
      <c r="Q1328" s="171" t="s">
        <v>1422</v>
      </c>
      <c r="R1328" s="171">
        <v>1</v>
      </c>
      <c r="S1328" s="171">
        <v>573</v>
      </c>
      <c r="T1328" s="172" t="s">
        <v>69</v>
      </c>
      <c r="U1328" s="179">
        <v>13</v>
      </c>
      <c r="V1328" s="172" t="s">
        <v>9</v>
      </c>
      <c r="W1328" s="172">
        <v>88</v>
      </c>
      <c r="X1328" s="172" t="s">
        <v>9</v>
      </c>
      <c r="Y1328" s="172" t="s">
        <v>9</v>
      </c>
      <c r="Z1328" s="172" t="s">
        <v>9</v>
      </c>
      <c r="AA1328" s="172" t="s">
        <v>9</v>
      </c>
      <c r="AB1328" s="172" t="s">
        <v>9</v>
      </c>
      <c r="AC1328" s="171" t="s">
        <v>1365</v>
      </c>
      <c r="AD1328" s="171">
        <v>2003</v>
      </c>
      <c r="AE1328" s="172" t="s">
        <v>2488</v>
      </c>
      <c r="AF1328" s="171" t="s">
        <v>75</v>
      </c>
      <c r="AG1328" s="171" t="s">
        <v>2489</v>
      </c>
      <c r="AH1328" s="171" t="s">
        <v>76</v>
      </c>
      <c r="AI1328" s="124" t="str">
        <f t="shared" si="30"/>
        <v>Yuranov, I., 2003</v>
      </c>
      <c r="AJ1328" s="171" t="s">
        <v>2490</v>
      </c>
      <c r="AK1328" s="174"/>
      <c r="AL1328" s="175"/>
      <c r="AM1328" s="175"/>
      <c r="AN1328" s="175"/>
      <c r="AO1328" s="175"/>
    </row>
    <row r="1329" spans="1:41" s="176" customFormat="1" x14ac:dyDescent="0.3">
      <c r="A1329" s="171" t="s">
        <v>2485</v>
      </c>
      <c r="B1329" s="172">
        <v>0.2</v>
      </c>
      <c r="C1329" s="171" t="s">
        <v>9</v>
      </c>
      <c r="D1329" s="171">
        <v>870</v>
      </c>
      <c r="E1329" s="171" t="s">
        <v>2486</v>
      </c>
      <c r="F1329" s="171" t="s">
        <v>2487</v>
      </c>
      <c r="G1329" s="171" t="s">
        <v>9</v>
      </c>
      <c r="H1329" s="171" t="s">
        <v>8</v>
      </c>
      <c r="I1329" s="171" t="s">
        <v>8</v>
      </c>
      <c r="J1329" s="171" t="s">
        <v>74</v>
      </c>
      <c r="K1329" s="171" t="s">
        <v>56</v>
      </c>
      <c r="L1329" s="178">
        <v>8</v>
      </c>
      <c r="M1329" s="171" t="s">
        <v>89</v>
      </c>
      <c r="N1329" s="171" t="s">
        <v>9</v>
      </c>
      <c r="O1329" s="172">
        <v>4</v>
      </c>
      <c r="P1329" s="172">
        <v>823</v>
      </c>
      <c r="Q1329" s="171" t="s">
        <v>1422</v>
      </c>
      <c r="R1329" s="180">
        <v>1</v>
      </c>
      <c r="S1329" s="171">
        <v>573</v>
      </c>
      <c r="T1329" s="172" t="s">
        <v>69</v>
      </c>
      <c r="U1329" s="179">
        <v>100</v>
      </c>
      <c r="V1329" s="172" t="s">
        <v>9</v>
      </c>
      <c r="W1329" s="172">
        <v>9</v>
      </c>
      <c r="X1329" s="172" t="s">
        <v>9</v>
      </c>
      <c r="Y1329" s="172" t="s">
        <v>9</v>
      </c>
      <c r="Z1329" s="172" t="s">
        <v>9</v>
      </c>
      <c r="AA1329" s="172" t="s">
        <v>9</v>
      </c>
      <c r="AB1329" s="172" t="s">
        <v>9</v>
      </c>
      <c r="AC1329" s="171" t="s">
        <v>1365</v>
      </c>
      <c r="AD1329" s="171">
        <v>2003</v>
      </c>
      <c r="AE1329" s="172" t="s">
        <v>2488</v>
      </c>
      <c r="AF1329" s="171" t="s">
        <v>75</v>
      </c>
      <c r="AG1329" s="171" t="s">
        <v>2489</v>
      </c>
      <c r="AH1329" s="171" t="s">
        <v>76</v>
      </c>
      <c r="AI1329" s="124" t="str">
        <f t="shared" si="30"/>
        <v>Yuranov, I., 2003</v>
      </c>
      <c r="AJ1329" s="171" t="s">
        <v>2491</v>
      </c>
      <c r="AK1329" s="174"/>
      <c r="AL1329" s="175"/>
      <c r="AM1329" s="175"/>
      <c r="AN1329" s="175"/>
      <c r="AO1329" s="175"/>
    </row>
    <row r="1330" spans="1:41" s="176" customFormat="1" x14ac:dyDescent="0.3">
      <c r="A1330" s="171" t="s">
        <v>2485</v>
      </c>
      <c r="B1330" s="172">
        <v>0.9</v>
      </c>
      <c r="C1330" s="171" t="s">
        <v>9</v>
      </c>
      <c r="D1330" s="171">
        <v>870</v>
      </c>
      <c r="E1330" s="171" t="s">
        <v>2486</v>
      </c>
      <c r="F1330" s="171" t="s">
        <v>2487</v>
      </c>
      <c r="G1330" s="171" t="s">
        <v>9</v>
      </c>
      <c r="H1330" s="171" t="s">
        <v>8</v>
      </c>
      <c r="I1330" s="171" t="s">
        <v>8</v>
      </c>
      <c r="J1330" s="171" t="s">
        <v>74</v>
      </c>
      <c r="K1330" s="171" t="s">
        <v>56</v>
      </c>
      <c r="L1330" s="178">
        <v>8</v>
      </c>
      <c r="M1330" s="171" t="s">
        <v>89</v>
      </c>
      <c r="N1330" s="171" t="s">
        <v>9</v>
      </c>
      <c r="O1330" s="172">
        <v>4</v>
      </c>
      <c r="P1330" s="172">
        <v>823</v>
      </c>
      <c r="Q1330" s="171" t="s">
        <v>1422</v>
      </c>
      <c r="R1330" s="171">
        <v>1</v>
      </c>
      <c r="S1330" s="171">
        <v>573</v>
      </c>
      <c r="T1330" s="172" t="s">
        <v>69</v>
      </c>
      <c r="U1330" s="179">
        <v>68</v>
      </c>
      <c r="V1330" s="172" t="s">
        <v>9</v>
      </c>
      <c r="W1330" s="172">
        <v>17</v>
      </c>
      <c r="X1330" s="172" t="s">
        <v>9</v>
      </c>
      <c r="Y1330" s="172" t="s">
        <v>9</v>
      </c>
      <c r="Z1330" s="172" t="s">
        <v>9</v>
      </c>
      <c r="AA1330" s="172" t="s">
        <v>9</v>
      </c>
      <c r="AB1330" s="172" t="s">
        <v>9</v>
      </c>
      <c r="AC1330" s="171" t="s">
        <v>1365</v>
      </c>
      <c r="AD1330" s="171">
        <v>2003</v>
      </c>
      <c r="AE1330" s="172" t="s">
        <v>2488</v>
      </c>
      <c r="AF1330" s="171" t="s">
        <v>75</v>
      </c>
      <c r="AG1330" s="171" t="s">
        <v>2489</v>
      </c>
      <c r="AH1330" s="171" t="s">
        <v>76</v>
      </c>
      <c r="AI1330" s="124" t="str">
        <f t="shared" si="30"/>
        <v>Yuranov, I., 2003</v>
      </c>
      <c r="AJ1330" s="171" t="s">
        <v>2491</v>
      </c>
      <c r="AK1330" s="174"/>
      <c r="AL1330" s="175"/>
      <c r="AM1330" s="175"/>
      <c r="AN1330" s="175"/>
      <c r="AO1330" s="175"/>
    </row>
    <row r="1331" spans="1:41" s="176" customFormat="1" x14ac:dyDescent="0.3">
      <c r="A1331" s="171" t="s">
        <v>2485</v>
      </c>
      <c r="B1331" s="181">
        <v>2.1</v>
      </c>
      <c r="C1331" s="171" t="s">
        <v>9</v>
      </c>
      <c r="D1331" s="171">
        <v>870</v>
      </c>
      <c r="E1331" s="171" t="s">
        <v>2486</v>
      </c>
      <c r="F1331" s="171" t="s">
        <v>2487</v>
      </c>
      <c r="G1331" s="171" t="s">
        <v>9</v>
      </c>
      <c r="H1331" s="171" t="s">
        <v>8</v>
      </c>
      <c r="I1331" s="171" t="s">
        <v>8</v>
      </c>
      <c r="J1331" s="171" t="s">
        <v>74</v>
      </c>
      <c r="K1331" s="171" t="s">
        <v>56</v>
      </c>
      <c r="L1331" s="178">
        <v>8</v>
      </c>
      <c r="M1331" s="171" t="s">
        <v>89</v>
      </c>
      <c r="N1331" s="171" t="s">
        <v>9</v>
      </c>
      <c r="O1331" s="172">
        <v>4</v>
      </c>
      <c r="P1331" s="172">
        <v>823</v>
      </c>
      <c r="Q1331" s="171" t="s">
        <v>1422</v>
      </c>
      <c r="R1331" s="171">
        <v>1</v>
      </c>
      <c r="S1331" s="171">
        <v>573</v>
      </c>
      <c r="T1331" s="172" t="s">
        <v>69</v>
      </c>
      <c r="U1331" s="179">
        <v>57</v>
      </c>
      <c r="V1331" s="172" t="s">
        <v>9</v>
      </c>
      <c r="W1331" s="172">
        <v>19</v>
      </c>
      <c r="X1331" s="172" t="s">
        <v>9</v>
      </c>
      <c r="Y1331" s="172" t="s">
        <v>9</v>
      </c>
      <c r="Z1331" s="172" t="s">
        <v>9</v>
      </c>
      <c r="AA1331" s="172" t="s">
        <v>9</v>
      </c>
      <c r="AB1331" s="172" t="s">
        <v>9</v>
      </c>
      <c r="AC1331" s="171" t="s">
        <v>1365</v>
      </c>
      <c r="AD1331" s="171">
        <v>2003</v>
      </c>
      <c r="AE1331" s="172" t="s">
        <v>2488</v>
      </c>
      <c r="AF1331" s="171" t="s">
        <v>75</v>
      </c>
      <c r="AG1331" s="171" t="s">
        <v>2489</v>
      </c>
      <c r="AH1331" s="171" t="s">
        <v>76</v>
      </c>
      <c r="AI1331" s="124" t="str">
        <f t="shared" si="30"/>
        <v>Yuranov, I., 2003</v>
      </c>
      <c r="AJ1331" s="171" t="s">
        <v>2491</v>
      </c>
      <c r="AK1331" s="174"/>
      <c r="AL1331" s="175"/>
      <c r="AM1331" s="175"/>
      <c r="AN1331" s="175"/>
      <c r="AO1331" s="175"/>
    </row>
    <row r="1332" spans="1:41" s="176" customFormat="1" x14ac:dyDescent="0.3">
      <c r="A1332" s="171" t="s">
        <v>2485</v>
      </c>
      <c r="B1332" s="172">
        <v>0.6</v>
      </c>
      <c r="C1332" s="171" t="s">
        <v>9</v>
      </c>
      <c r="D1332" s="171">
        <v>801</v>
      </c>
      <c r="E1332" s="171" t="s">
        <v>2492</v>
      </c>
      <c r="F1332" s="171" t="s">
        <v>2493</v>
      </c>
      <c r="G1332" s="171" t="s">
        <v>9</v>
      </c>
      <c r="H1332" s="171" t="s">
        <v>8</v>
      </c>
      <c r="I1332" s="171" t="s">
        <v>8</v>
      </c>
      <c r="J1332" s="171" t="s">
        <v>74</v>
      </c>
      <c r="K1332" s="171" t="s">
        <v>56</v>
      </c>
      <c r="L1332" s="178">
        <v>8</v>
      </c>
      <c r="M1332" s="171" t="s">
        <v>89</v>
      </c>
      <c r="N1332" s="171" t="s">
        <v>9</v>
      </c>
      <c r="O1332" s="172">
        <v>4</v>
      </c>
      <c r="P1332" s="172">
        <v>823</v>
      </c>
      <c r="Q1332" s="171" t="s">
        <v>1422</v>
      </c>
      <c r="R1332" s="171">
        <v>1</v>
      </c>
      <c r="S1332" s="171">
        <v>573</v>
      </c>
      <c r="T1332" s="172" t="s">
        <v>69</v>
      </c>
      <c r="U1332" s="179">
        <v>32</v>
      </c>
      <c r="V1332" s="172" t="s">
        <v>9</v>
      </c>
      <c r="W1332" s="172">
        <v>36</v>
      </c>
      <c r="X1332" s="172" t="s">
        <v>9</v>
      </c>
      <c r="Y1332" s="172" t="s">
        <v>9</v>
      </c>
      <c r="Z1332" s="172" t="s">
        <v>9</v>
      </c>
      <c r="AA1332" s="172" t="s">
        <v>9</v>
      </c>
      <c r="AB1332" s="172" t="s">
        <v>9</v>
      </c>
      <c r="AC1332" s="171" t="s">
        <v>1365</v>
      </c>
      <c r="AD1332" s="171">
        <v>2003</v>
      </c>
      <c r="AE1332" s="172" t="s">
        <v>2488</v>
      </c>
      <c r="AF1332" s="171" t="s">
        <v>75</v>
      </c>
      <c r="AG1332" s="171" t="s">
        <v>2489</v>
      </c>
      <c r="AH1332" s="171" t="s">
        <v>76</v>
      </c>
      <c r="AI1332" s="124" t="str">
        <f t="shared" si="30"/>
        <v>Yuranov, I., 2003</v>
      </c>
      <c r="AJ1332" s="171" t="s">
        <v>2491</v>
      </c>
      <c r="AK1332" s="174"/>
      <c r="AL1332" s="175"/>
      <c r="AM1332" s="175"/>
      <c r="AN1332" s="175"/>
      <c r="AO1332" s="175"/>
    </row>
    <row r="1333" spans="1:41" s="176" customFormat="1" x14ac:dyDescent="0.3">
      <c r="A1333" s="171" t="s">
        <v>2485</v>
      </c>
      <c r="B1333" s="181">
        <v>2.1</v>
      </c>
      <c r="C1333" s="171" t="s">
        <v>9</v>
      </c>
      <c r="D1333" s="171">
        <v>801</v>
      </c>
      <c r="E1333" s="171" t="s">
        <v>2492</v>
      </c>
      <c r="F1333" s="171" t="s">
        <v>2493</v>
      </c>
      <c r="G1333" s="171" t="s">
        <v>9</v>
      </c>
      <c r="H1333" s="171" t="s">
        <v>8</v>
      </c>
      <c r="I1333" s="171" t="s">
        <v>8</v>
      </c>
      <c r="J1333" s="171" t="s">
        <v>74</v>
      </c>
      <c r="K1333" s="171" t="s">
        <v>56</v>
      </c>
      <c r="L1333" s="178">
        <v>8</v>
      </c>
      <c r="M1333" s="171" t="s">
        <v>89</v>
      </c>
      <c r="N1333" s="171" t="s">
        <v>9</v>
      </c>
      <c r="O1333" s="172">
        <v>4</v>
      </c>
      <c r="P1333" s="172">
        <v>823</v>
      </c>
      <c r="Q1333" s="171" t="s">
        <v>1422</v>
      </c>
      <c r="R1333" s="171">
        <v>1</v>
      </c>
      <c r="S1333" s="171">
        <v>573</v>
      </c>
      <c r="T1333" s="172" t="s">
        <v>69</v>
      </c>
      <c r="U1333" s="179">
        <v>34</v>
      </c>
      <c r="V1333" s="172" t="s">
        <v>9</v>
      </c>
      <c r="W1333" s="172">
        <v>35</v>
      </c>
      <c r="X1333" s="172" t="s">
        <v>9</v>
      </c>
      <c r="Y1333" s="172" t="s">
        <v>9</v>
      </c>
      <c r="Z1333" s="172" t="s">
        <v>9</v>
      </c>
      <c r="AA1333" s="172">
        <v>30</v>
      </c>
      <c r="AB1333" s="172" t="s">
        <v>9</v>
      </c>
      <c r="AC1333" s="171" t="s">
        <v>1365</v>
      </c>
      <c r="AD1333" s="171">
        <v>2003</v>
      </c>
      <c r="AE1333" s="172" t="s">
        <v>2488</v>
      </c>
      <c r="AF1333" s="171" t="s">
        <v>75</v>
      </c>
      <c r="AG1333" s="171" t="s">
        <v>2489</v>
      </c>
      <c r="AH1333" s="171" t="s">
        <v>76</v>
      </c>
      <c r="AI1333" s="124" t="str">
        <f t="shared" si="30"/>
        <v>Yuranov, I., 2003</v>
      </c>
      <c r="AJ1333" s="171" t="s">
        <v>2491</v>
      </c>
      <c r="AK1333" s="174"/>
      <c r="AL1333" s="175"/>
      <c r="AM1333" s="175"/>
      <c r="AN1333" s="175"/>
      <c r="AO1333" s="175"/>
    </row>
    <row r="1334" spans="1:41" s="176" customFormat="1" x14ac:dyDescent="0.3">
      <c r="A1334" s="171" t="s">
        <v>2485</v>
      </c>
      <c r="B1334" s="181">
        <v>2.1</v>
      </c>
      <c r="C1334" s="171" t="s">
        <v>9</v>
      </c>
      <c r="D1334" s="171">
        <v>801</v>
      </c>
      <c r="E1334" s="171" t="s">
        <v>2492</v>
      </c>
      <c r="F1334" s="171" t="s">
        <v>2493</v>
      </c>
      <c r="G1334" s="171" t="s">
        <v>9</v>
      </c>
      <c r="H1334" s="171" t="s">
        <v>8</v>
      </c>
      <c r="I1334" s="171" t="s">
        <v>8</v>
      </c>
      <c r="J1334" s="171" t="s">
        <v>74</v>
      </c>
      <c r="K1334" s="171" t="s">
        <v>56</v>
      </c>
      <c r="L1334" s="178">
        <v>8</v>
      </c>
      <c r="M1334" s="171" t="s">
        <v>89</v>
      </c>
      <c r="N1334" s="171" t="s">
        <v>9</v>
      </c>
      <c r="O1334" s="172" t="s">
        <v>8</v>
      </c>
      <c r="P1334" s="172" t="s">
        <v>8</v>
      </c>
      <c r="Q1334" s="171" t="s">
        <v>1422</v>
      </c>
      <c r="R1334" s="171">
        <v>1</v>
      </c>
      <c r="S1334" s="171">
        <v>573</v>
      </c>
      <c r="T1334" s="172" t="s">
        <v>69</v>
      </c>
      <c r="U1334" s="179">
        <v>100</v>
      </c>
      <c r="V1334" s="172" t="s">
        <v>9</v>
      </c>
      <c r="W1334" s="172">
        <v>10</v>
      </c>
      <c r="X1334" s="172" t="s">
        <v>9</v>
      </c>
      <c r="Y1334" s="172" t="s">
        <v>9</v>
      </c>
      <c r="Z1334" s="172" t="s">
        <v>9</v>
      </c>
      <c r="AA1334" s="172" t="s">
        <v>9</v>
      </c>
      <c r="AB1334" s="172" t="s">
        <v>9</v>
      </c>
      <c r="AC1334" s="171" t="s">
        <v>1365</v>
      </c>
      <c r="AD1334" s="171">
        <v>2003</v>
      </c>
      <c r="AE1334" s="172" t="s">
        <v>2488</v>
      </c>
      <c r="AF1334" s="171" t="s">
        <v>75</v>
      </c>
      <c r="AG1334" s="171" t="s">
        <v>2489</v>
      </c>
      <c r="AH1334" s="171" t="s">
        <v>76</v>
      </c>
      <c r="AI1334" s="124" t="str">
        <f t="shared" si="30"/>
        <v>Yuranov, I., 2003</v>
      </c>
      <c r="AJ1334" s="171" t="s">
        <v>2491</v>
      </c>
      <c r="AK1334" s="174"/>
      <c r="AL1334" s="175"/>
      <c r="AM1334" s="175"/>
      <c r="AN1334" s="175"/>
      <c r="AO1334" s="175"/>
    </row>
    <row r="1335" spans="1:41" s="176" customFormat="1" x14ac:dyDescent="0.3">
      <c r="A1335" s="171" t="s">
        <v>2485</v>
      </c>
      <c r="B1335" s="172">
        <v>0.1</v>
      </c>
      <c r="C1335" s="171" t="s">
        <v>9</v>
      </c>
      <c r="D1335" s="171" t="s">
        <v>9</v>
      </c>
      <c r="E1335" s="171" t="s">
        <v>2486</v>
      </c>
      <c r="F1335" s="171" t="s">
        <v>2494</v>
      </c>
      <c r="G1335" s="171" t="s">
        <v>9</v>
      </c>
      <c r="H1335" s="171" t="s">
        <v>8</v>
      </c>
      <c r="I1335" s="171" t="s">
        <v>8</v>
      </c>
      <c r="J1335" s="171" t="s">
        <v>74</v>
      </c>
      <c r="K1335" s="171" t="s">
        <v>56</v>
      </c>
      <c r="L1335" s="178">
        <v>8</v>
      </c>
      <c r="M1335" s="171" t="s">
        <v>89</v>
      </c>
      <c r="N1335" s="171" t="s">
        <v>9</v>
      </c>
      <c r="O1335" s="172">
        <v>4</v>
      </c>
      <c r="P1335" s="172">
        <v>823</v>
      </c>
      <c r="Q1335" s="171" t="s">
        <v>1422</v>
      </c>
      <c r="R1335" s="171">
        <v>1</v>
      </c>
      <c r="S1335" s="171">
        <v>573</v>
      </c>
      <c r="T1335" s="172" t="s">
        <v>69</v>
      </c>
      <c r="U1335" s="179">
        <v>96</v>
      </c>
      <c r="V1335" s="172" t="s">
        <v>9</v>
      </c>
      <c r="W1335" s="172">
        <v>12</v>
      </c>
      <c r="X1335" s="172" t="s">
        <v>9</v>
      </c>
      <c r="Y1335" s="172" t="s">
        <v>9</v>
      </c>
      <c r="Z1335" s="172" t="s">
        <v>9</v>
      </c>
      <c r="AA1335" s="172" t="s">
        <v>9</v>
      </c>
      <c r="AB1335" s="172" t="s">
        <v>9</v>
      </c>
      <c r="AC1335" s="171" t="s">
        <v>1365</v>
      </c>
      <c r="AD1335" s="171">
        <v>2003</v>
      </c>
      <c r="AE1335" s="172" t="s">
        <v>2488</v>
      </c>
      <c r="AF1335" s="171" t="s">
        <v>75</v>
      </c>
      <c r="AG1335" s="171" t="s">
        <v>2489</v>
      </c>
      <c r="AH1335" s="171" t="s">
        <v>76</v>
      </c>
      <c r="AI1335" s="124" t="str">
        <f t="shared" si="30"/>
        <v>Yuranov, I., 2003</v>
      </c>
      <c r="AJ1335" s="171" t="s">
        <v>2491</v>
      </c>
      <c r="AK1335" s="174"/>
      <c r="AL1335" s="175"/>
      <c r="AM1335" s="175"/>
      <c r="AN1335" s="175"/>
      <c r="AO1335" s="175"/>
    </row>
    <row r="1336" spans="1:41" s="176" customFormat="1" x14ac:dyDescent="0.3">
      <c r="A1336" s="171" t="s">
        <v>2485</v>
      </c>
      <c r="B1336" s="172">
        <v>0.25</v>
      </c>
      <c r="C1336" s="171" t="s">
        <v>9</v>
      </c>
      <c r="D1336" s="171" t="s">
        <v>9</v>
      </c>
      <c r="E1336" s="171" t="s">
        <v>2486</v>
      </c>
      <c r="F1336" s="171" t="s">
        <v>2494</v>
      </c>
      <c r="G1336" s="171" t="s">
        <v>9</v>
      </c>
      <c r="H1336" s="171" t="s">
        <v>8</v>
      </c>
      <c r="I1336" s="171" t="s">
        <v>8</v>
      </c>
      <c r="J1336" s="171" t="s">
        <v>74</v>
      </c>
      <c r="K1336" s="171" t="s">
        <v>56</v>
      </c>
      <c r="L1336" s="178">
        <v>8</v>
      </c>
      <c r="M1336" s="171" t="s">
        <v>89</v>
      </c>
      <c r="N1336" s="171" t="s">
        <v>9</v>
      </c>
      <c r="O1336" s="172">
        <v>4</v>
      </c>
      <c r="P1336" s="172">
        <v>823</v>
      </c>
      <c r="Q1336" s="171" t="s">
        <v>1422</v>
      </c>
      <c r="R1336" s="171">
        <v>1</v>
      </c>
      <c r="S1336" s="171">
        <v>573</v>
      </c>
      <c r="T1336" s="172" t="s">
        <v>69</v>
      </c>
      <c r="U1336" s="179">
        <v>57</v>
      </c>
      <c r="V1336" s="172" t="s">
        <v>9</v>
      </c>
      <c r="W1336" s="172">
        <v>19</v>
      </c>
      <c r="X1336" s="172" t="s">
        <v>9</v>
      </c>
      <c r="Y1336" s="172" t="s">
        <v>9</v>
      </c>
      <c r="Z1336" s="172" t="s">
        <v>9</v>
      </c>
      <c r="AA1336" s="172" t="s">
        <v>9</v>
      </c>
      <c r="AB1336" s="172" t="s">
        <v>9</v>
      </c>
      <c r="AC1336" s="171" t="s">
        <v>1365</v>
      </c>
      <c r="AD1336" s="171">
        <v>2003</v>
      </c>
      <c r="AE1336" s="172" t="s">
        <v>2488</v>
      </c>
      <c r="AF1336" s="171" t="s">
        <v>75</v>
      </c>
      <c r="AG1336" s="171" t="s">
        <v>2489</v>
      </c>
      <c r="AH1336" s="171" t="s">
        <v>76</v>
      </c>
      <c r="AI1336" s="124" t="str">
        <f t="shared" si="30"/>
        <v>Yuranov, I., 2003</v>
      </c>
      <c r="AJ1336" s="171" t="s">
        <v>2491</v>
      </c>
      <c r="AK1336" s="174"/>
      <c r="AL1336" s="175"/>
      <c r="AM1336" s="175"/>
      <c r="AN1336" s="175"/>
      <c r="AO1336" s="175"/>
    </row>
    <row r="1337" spans="1:41" s="176" customFormat="1" x14ac:dyDescent="0.3">
      <c r="A1337" s="171" t="s">
        <v>2485</v>
      </c>
      <c r="B1337" s="172">
        <v>1</v>
      </c>
      <c r="C1337" s="171" t="s">
        <v>9</v>
      </c>
      <c r="D1337" s="171" t="s">
        <v>9</v>
      </c>
      <c r="E1337" s="171" t="s">
        <v>2486</v>
      </c>
      <c r="F1337" s="171" t="s">
        <v>2494</v>
      </c>
      <c r="G1337" s="171" t="s">
        <v>9</v>
      </c>
      <c r="H1337" s="171" t="s">
        <v>8</v>
      </c>
      <c r="I1337" s="171" t="s">
        <v>8</v>
      </c>
      <c r="J1337" s="171" t="s">
        <v>74</v>
      </c>
      <c r="K1337" s="171" t="s">
        <v>56</v>
      </c>
      <c r="L1337" s="178">
        <v>8</v>
      </c>
      <c r="M1337" s="171" t="s">
        <v>89</v>
      </c>
      <c r="N1337" s="171" t="s">
        <v>9</v>
      </c>
      <c r="O1337" s="172">
        <v>4</v>
      </c>
      <c r="P1337" s="172">
        <v>823</v>
      </c>
      <c r="Q1337" s="171" t="s">
        <v>1422</v>
      </c>
      <c r="R1337" s="171">
        <v>1</v>
      </c>
      <c r="S1337" s="171">
        <v>573</v>
      </c>
      <c r="T1337" s="172" t="s">
        <v>69</v>
      </c>
      <c r="U1337" s="179">
        <v>64</v>
      </c>
      <c r="V1337" s="172" t="s">
        <v>9</v>
      </c>
      <c r="W1337" s="172">
        <v>18</v>
      </c>
      <c r="X1337" s="172" t="s">
        <v>9</v>
      </c>
      <c r="Y1337" s="172" t="s">
        <v>9</v>
      </c>
      <c r="Z1337" s="172" t="s">
        <v>9</v>
      </c>
      <c r="AA1337" s="172" t="s">
        <v>9</v>
      </c>
      <c r="AB1337" s="172" t="s">
        <v>9</v>
      </c>
      <c r="AC1337" s="171" t="s">
        <v>1365</v>
      </c>
      <c r="AD1337" s="171">
        <v>2003</v>
      </c>
      <c r="AE1337" s="172" t="s">
        <v>2488</v>
      </c>
      <c r="AF1337" s="171" t="s">
        <v>75</v>
      </c>
      <c r="AG1337" s="171" t="s">
        <v>2489</v>
      </c>
      <c r="AH1337" s="171" t="s">
        <v>76</v>
      </c>
      <c r="AI1337" s="124" t="str">
        <f t="shared" si="30"/>
        <v>Yuranov, I., 2003</v>
      </c>
      <c r="AJ1337" s="171" t="s">
        <v>2491</v>
      </c>
      <c r="AK1337" s="174"/>
      <c r="AL1337" s="175"/>
      <c r="AM1337" s="175"/>
      <c r="AN1337" s="175"/>
      <c r="AO1337" s="175"/>
    </row>
    <row r="1338" spans="1:41" s="176" customFormat="1" x14ac:dyDescent="0.3">
      <c r="A1338" s="171" t="s">
        <v>2485</v>
      </c>
      <c r="B1338" s="181">
        <v>1.4</v>
      </c>
      <c r="C1338" s="171" t="s">
        <v>9</v>
      </c>
      <c r="D1338" s="171" t="s">
        <v>9</v>
      </c>
      <c r="E1338" s="171" t="s">
        <v>2486</v>
      </c>
      <c r="F1338" s="171" t="s">
        <v>2494</v>
      </c>
      <c r="G1338" s="171" t="s">
        <v>9</v>
      </c>
      <c r="H1338" s="171" t="s">
        <v>8</v>
      </c>
      <c r="I1338" s="171" t="s">
        <v>8</v>
      </c>
      <c r="J1338" s="171" t="s">
        <v>74</v>
      </c>
      <c r="K1338" s="171" t="s">
        <v>56</v>
      </c>
      <c r="L1338" s="178">
        <v>8</v>
      </c>
      <c r="M1338" s="171" t="s">
        <v>89</v>
      </c>
      <c r="N1338" s="171" t="s">
        <v>9</v>
      </c>
      <c r="O1338" s="172">
        <v>4</v>
      </c>
      <c r="P1338" s="172">
        <v>823</v>
      </c>
      <c r="Q1338" s="171" t="s">
        <v>1422</v>
      </c>
      <c r="R1338" s="171">
        <v>1</v>
      </c>
      <c r="S1338" s="171">
        <v>573</v>
      </c>
      <c r="T1338" s="172" t="s">
        <v>69</v>
      </c>
      <c r="U1338" s="179">
        <v>82</v>
      </c>
      <c r="V1338" s="172" t="s">
        <v>9</v>
      </c>
      <c r="W1338" s="172">
        <v>14</v>
      </c>
      <c r="X1338" s="172" t="s">
        <v>9</v>
      </c>
      <c r="Y1338" s="172" t="s">
        <v>9</v>
      </c>
      <c r="Z1338" s="172" t="s">
        <v>9</v>
      </c>
      <c r="AA1338" s="172" t="s">
        <v>9</v>
      </c>
      <c r="AB1338" s="172" t="s">
        <v>9</v>
      </c>
      <c r="AC1338" s="171" t="s">
        <v>1365</v>
      </c>
      <c r="AD1338" s="171">
        <v>2003</v>
      </c>
      <c r="AE1338" s="172" t="s">
        <v>2488</v>
      </c>
      <c r="AF1338" s="171" t="s">
        <v>75</v>
      </c>
      <c r="AG1338" s="171" t="s">
        <v>2489</v>
      </c>
      <c r="AH1338" s="171" t="s">
        <v>76</v>
      </c>
      <c r="AI1338" s="124" t="str">
        <f t="shared" si="30"/>
        <v>Yuranov, I., 2003</v>
      </c>
      <c r="AJ1338" s="171" t="s">
        <v>2491</v>
      </c>
      <c r="AK1338" s="174"/>
      <c r="AL1338" s="175"/>
      <c r="AM1338" s="175"/>
      <c r="AN1338" s="175"/>
      <c r="AO1338" s="175"/>
    </row>
    <row r="1339" spans="1:41" s="183" customFormat="1" x14ac:dyDescent="0.3">
      <c r="A1339" s="171" t="s">
        <v>2485</v>
      </c>
      <c r="B1339" s="181">
        <v>4.4000000000000004</v>
      </c>
      <c r="C1339" s="171" t="s">
        <v>9</v>
      </c>
      <c r="D1339" s="171" t="s">
        <v>9</v>
      </c>
      <c r="E1339" s="171" t="s">
        <v>2486</v>
      </c>
      <c r="F1339" s="171" t="s">
        <v>2494</v>
      </c>
      <c r="G1339" s="171" t="s">
        <v>9</v>
      </c>
      <c r="H1339" s="171" t="s">
        <v>8</v>
      </c>
      <c r="I1339" s="171" t="s">
        <v>8</v>
      </c>
      <c r="J1339" s="171" t="s">
        <v>74</v>
      </c>
      <c r="K1339" s="171" t="s">
        <v>56</v>
      </c>
      <c r="L1339" s="178">
        <v>8</v>
      </c>
      <c r="M1339" s="171" t="s">
        <v>89</v>
      </c>
      <c r="N1339" s="171" t="s">
        <v>9</v>
      </c>
      <c r="O1339" s="172">
        <v>4</v>
      </c>
      <c r="P1339" s="172">
        <v>823</v>
      </c>
      <c r="Q1339" s="171" t="s">
        <v>1422</v>
      </c>
      <c r="R1339" s="171">
        <v>1</v>
      </c>
      <c r="S1339" s="171">
        <v>573</v>
      </c>
      <c r="T1339" s="172" t="s">
        <v>69</v>
      </c>
      <c r="U1339" s="179">
        <v>68</v>
      </c>
      <c r="V1339" s="172" t="s">
        <v>9</v>
      </c>
      <c r="W1339" s="172">
        <v>17</v>
      </c>
      <c r="X1339" s="172" t="s">
        <v>9</v>
      </c>
      <c r="Y1339" s="172" t="s">
        <v>9</v>
      </c>
      <c r="Z1339" s="172" t="s">
        <v>9</v>
      </c>
      <c r="AA1339" s="172" t="s">
        <v>9</v>
      </c>
      <c r="AB1339" s="172" t="s">
        <v>9</v>
      </c>
      <c r="AC1339" s="171" t="s">
        <v>1365</v>
      </c>
      <c r="AD1339" s="171">
        <v>2003</v>
      </c>
      <c r="AE1339" s="172" t="s">
        <v>2488</v>
      </c>
      <c r="AF1339" s="171" t="s">
        <v>75</v>
      </c>
      <c r="AG1339" s="171" t="s">
        <v>2489</v>
      </c>
      <c r="AH1339" s="171" t="s">
        <v>76</v>
      </c>
      <c r="AI1339" s="124" t="str">
        <f t="shared" si="30"/>
        <v>Yuranov, I., 2003</v>
      </c>
      <c r="AJ1339" s="171" t="s">
        <v>2491</v>
      </c>
      <c r="AK1339" s="174"/>
      <c r="AL1339" s="182"/>
      <c r="AM1339" s="182"/>
      <c r="AN1339" s="182"/>
      <c r="AO1339" s="182"/>
    </row>
    <row r="1340" spans="1:41" s="183" customFormat="1" x14ac:dyDescent="0.3">
      <c r="A1340" s="171" t="s">
        <v>6</v>
      </c>
      <c r="B1340" s="172">
        <v>0.5</v>
      </c>
      <c r="C1340" s="171" t="s">
        <v>9</v>
      </c>
      <c r="D1340" s="171">
        <v>921</v>
      </c>
      <c r="E1340" s="171" t="s">
        <v>2481</v>
      </c>
      <c r="F1340" s="171" t="s">
        <v>2495</v>
      </c>
      <c r="G1340" s="171" t="s">
        <v>9</v>
      </c>
      <c r="H1340" s="171" t="s">
        <v>9</v>
      </c>
      <c r="I1340" s="171" t="s">
        <v>9</v>
      </c>
      <c r="J1340" s="171" t="s">
        <v>10</v>
      </c>
      <c r="K1340" s="171" t="s">
        <v>9</v>
      </c>
      <c r="L1340" s="171" t="s">
        <v>9</v>
      </c>
      <c r="M1340" s="171" t="s">
        <v>199</v>
      </c>
      <c r="N1340" s="171" t="s">
        <v>9</v>
      </c>
      <c r="O1340" s="172">
        <v>2</v>
      </c>
      <c r="P1340" s="172">
        <v>773</v>
      </c>
      <c r="Q1340" s="171" t="s">
        <v>1422</v>
      </c>
      <c r="R1340" s="171">
        <v>2</v>
      </c>
      <c r="S1340" s="171">
        <v>298</v>
      </c>
      <c r="T1340" s="172" t="s">
        <v>17</v>
      </c>
      <c r="U1340" s="172">
        <v>30.2</v>
      </c>
      <c r="V1340" s="172" t="s">
        <v>9</v>
      </c>
      <c r="W1340" s="172">
        <v>37</v>
      </c>
      <c r="X1340" s="172" t="s">
        <v>9</v>
      </c>
      <c r="Y1340" s="172" t="s">
        <v>9</v>
      </c>
      <c r="Z1340" s="172" t="s">
        <v>9</v>
      </c>
      <c r="AA1340" s="172">
        <v>51</v>
      </c>
      <c r="AB1340" s="172" t="s">
        <v>9</v>
      </c>
      <c r="AC1340" s="171" t="s">
        <v>1341</v>
      </c>
      <c r="AD1340" s="171">
        <v>2005</v>
      </c>
      <c r="AE1340" s="172" t="s">
        <v>42</v>
      </c>
      <c r="AF1340" s="171" t="s">
        <v>808</v>
      </c>
      <c r="AG1340" s="171" t="s">
        <v>91</v>
      </c>
      <c r="AH1340" s="171" t="s">
        <v>45</v>
      </c>
      <c r="AI1340" s="158" t="str">
        <f t="shared" si="30"/>
        <v>Panpranot, J., 2005</v>
      </c>
      <c r="AJ1340" s="171" t="s">
        <v>2496</v>
      </c>
      <c r="AK1340" s="172"/>
      <c r="AL1340" s="182"/>
      <c r="AM1340" s="182"/>
      <c r="AN1340" s="182"/>
      <c r="AO1340" s="182"/>
    </row>
    <row r="1341" spans="1:41" s="183" customFormat="1" x14ac:dyDescent="0.3">
      <c r="A1341" s="171" t="s">
        <v>6</v>
      </c>
      <c r="B1341" s="172">
        <v>0.5</v>
      </c>
      <c r="C1341" s="171" t="s">
        <v>9</v>
      </c>
      <c r="D1341" s="171">
        <v>921</v>
      </c>
      <c r="E1341" s="171" t="s">
        <v>2481</v>
      </c>
      <c r="F1341" s="171" t="s">
        <v>2495</v>
      </c>
      <c r="G1341" s="171" t="s">
        <v>9</v>
      </c>
      <c r="H1341" s="171" t="s">
        <v>9</v>
      </c>
      <c r="I1341" s="171" t="s">
        <v>9</v>
      </c>
      <c r="J1341" s="171" t="s">
        <v>24</v>
      </c>
      <c r="K1341" s="171" t="s">
        <v>9</v>
      </c>
      <c r="L1341" s="171" t="s">
        <v>9</v>
      </c>
      <c r="M1341" s="171" t="s">
        <v>199</v>
      </c>
      <c r="N1341" s="171" t="s">
        <v>9</v>
      </c>
      <c r="O1341" s="172">
        <v>2</v>
      </c>
      <c r="P1341" s="172">
        <v>773</v>
      </c>
      <c r="Q1341" s="171" t="s">
        <v>1422</v>
      </c>
      <c r="R1341" s="171">
        <v>2</v>
      </c>
      <c r="S1341" s="171">
        <v>298</v>
      </c>
      <c r="T1341" s="172" t="s">
        <v>17</v>
      </c>
      <c r="U1341" s="177">
        <v>18.2</v>
      </c>
      <c r="V1341" s="172" t="s">
        <v>9</v>
      </c>
      <c r="W1341" s="172">
        <v>62</v>
      </c>
      <c r="X1341" s="172" t="s">
        <v>9</v>
      </c>
      <c r="Y1341" s="172">
        <v>112</v>
      </c>
      <c r="Z1341" s="172" t="s">
        <v>9</v>
      </c>
      <c r="AA1341" s="172">
        <v>102</v>
      </c>
      <c r="AB1341" s="172" t="s">
        <v>9</v>
      </c>
      <c r="AC1341" s="171" t="s">
        <v>1341</v>
      </c>
      <c r="AD1341" s="171">
        <v>2005</v>
      </c>
      <c r="AE1341" s="172" t="s">
        <v>42</v>
      </c>
      <c r="AF1341" s="171" t="s">
        <v>808</v>
      </c>
      <c r="AG1341" s="171" t="s">
        <v>91</v>
      </c>
      <c r="AH1341" s="171" t="s">
        <v>45</v>
      </c>
      <c r="AI1341" s="158" t="str">
        <f t="shared" si="30"/>
        <v>Panpranot, J., 2005</v>
      </c>
      <c r="AJ1341" s="171" t="s">
        <v>2496</v>
      </c>
      <c r="AK1341" s="172"/>
      <c r="AL1341" s="182"/>
      <c r="AM1341" s="182"/>
      <c r="AN1341" s="182"/>
      <c r="AO1341" s="182"/>
    </row>
    <row r="1342" spans="1:41" s="176" customFormat="1" x14ac:dyDescent="0.3">
      <c r="A1342" s="171" t="s">
        <v>6</v>
      </c>
      <c r="B1342" s="172">
        <v>0.5</v>
      </c>
      <c r="C1342" s="171" t="s">
        <v>9</v>
      </c>
      <c r="D1342" s="171">
        <v>921</v>
      </c>
      <c r="E1342" s="171" t="s">
        <v>2481</v>
      </c>
      <c r="F1342" s="171" t="s">
        <v>2495</v>
      </c>
      <c r="G1342" s="171" t="s">
        <v>9</v>
      </c>
      <c r="H1342" s="171" t="s">
        <v>9</v>
      </c>
      <c r="I1342" s="171" t="s">
        <v>9</v>
      </c>
      <c r="J1342" s="171" t="s">
        <v>303</v>
      </c>
      <c r="K1342" s="171" t="s">
        <v>9</v>
      </c>
      <c r="L1342" s="171" t="s">
        <v>9</v>
      </c>
      <c r="M1342" s="171" t="s">
        <v>199</v>
      </c>
      <c r="N1342" s="171" t="s">
        <v>9</v>
      </c>
      <c r="O1342" s="172">
        <v>2</v>
      </c>
      <c r="P1342" s="172">
        <v>773</v>
      </c>
      <c r="Q1342" s="171" t="s">
        <v>1422</v>
      </c>
      <c r="R1342" s="171">
        <v>2</v>
      </c>
      <c r="S1342" s="171">
        <v>298</v>
      </c>
      <c r="T1342" s="172" t="s">
        <v>17</v>
      </c>
      <c r="U1342" s="177">
        <v>17.7</v>
      </c>
      <c r="V1342" s="172" t="s">
        <v>9</v>
      </c>
      <c r="W1342" s="172">
        <v>63</v>
      </c>
      <c r="X1342" s="172" t="s">
        <v>9</v>
      </c>
      <c r="Y1342" s="172">
        <v>130</v>
      </c>
      <c r="Z1342" s="172" t="s">
        <v>9</v>
      </c>
      <c r="AA1342" s="172">
        <v>120</v>
      </c>
      <c r="AB1342" s="172" t="s">
        <v>9</v>
      </c>
      <c r="AC1342" s="171" t="s">
        <v>1341</v>
      </c>
      <c r="AD1342" s="171">
        <v>2005</v>
      </c>
      <c r="AE1342" s="172" t="s">
        <v>42</v>
      </c>
      <c r="AF1342" s="171" t="s">
        <v>808</v>
      </c>
      <c r="AG1342" s="171" t="s">
        <v>91</v>
      </c>
      <c r="AH1342" s="171" t="s">
        <v>45</v>
      </c>
      <c r="AI1342" s="158" t="str">
        <f t="shared" si="30"/>
        <v>Panpranot, J., 2005</v>
      </c>
      <c r="AJ1342" s="171" t="s">
        <v>2496</v>
      </c>
      <c r="AK1342" s="172"/>
      <c r="AL1342" s="175"/>
      <c r="AM1342" s="175"/>
      <c r="AN1342" s="175"/>
      <c r="AO1342" s="175"/>
    </row>
    <row r="1343" spans="1:41" s="176" customFormat="1" x14ac:dyDescent="0.3">
      <c r="A1343" s="171" t="s">
        <v>14</v>
      </c>
      <c r="B1343" s="181">
        <v>1.2</v>
      </c>
      <c r="C1343" s="171" t="s">
        <v>9</v>
      </c>
      <c r="D1343" s="171">
        <v>631</v>
      </c>
      <c r="E1343" s="171" t="s">
        <v>2497</v>
      </c>
      <c r="F1343" s="171" t="s">
        <v>2498</v>
      </c>
      <c r="G1343" s="171" t="s">
        <v>9</v>
      </c>
      <c r="H1343" s="171" t="s">
        <v>9</v>
      </c>
      <c r="I1343" s="171" t="s">
        <v>9</v>
      </c>
      <c r="J1343" s="171" t="s">
        <v>74</v>
      </c>
      <c r="K1343" s="171" t="s">
        <v>56</v>
      </c>
      <c r="L1343" s="171" t="s">
        <v>9</v>
      </c>
      <c r="M1343" s="171" t="s">
        <v>199</v>
      </c>
      <c r="N1343" s="171" t="s">
        <v>9</v>
      </c>
      <c r="O1343" s="172">
        <v>3</v>
      </c>
      <c r="P1343" s="172">
        <v>573</v>
      </c>
      <c r="Q1343" s="171" t="s">
        <v>1422</v>
      </c>
      <c r="R1343" s="171">
        <v>1</v>
      </c>
      <c r="S1343" s="171">
        <v>573</v>
      </c>
      <c r="T1343" s="172" t="s">
        <v>69</v>
      </c>
      <c r="U1343" s="172">
        <v>60.8</v>
      </c>
      <c r="V1343" s="172" t="s">
        <v>9</v>
      </c>
      <c r="W1343" s="172">
        <v>15</v>
      </c>
      <c r="X1343" s="172" t="s">
        <v>9</v>
      </c>
      <c r="Y1343" s="172" t="s">
        <v>9</v>
      </c>
      <c r="Z1343" s="172" t="s">
        <v>9</v>
      </c>
      <c r="AA1343" s="172" t="s">
        <v>9</v>
      </c>
      <c r="AB1343" s="172" t="s">
        <v>9</v>
      </c>
      <c r="AC1343" s="171" t="s">
        <v>2499</v>
      </c>
      <c r="AD1343" s="171">
        <v>2005</v>
      </c>
      <c r="AE1343" s="172" t="s">
        <v>98</v>
      </c>
      <c r="AF1343" s="171" t="s">
        <v>71</v>
      </c>
      <c r="AG1343" s="171" t="s">
        <v>99</v>
      </c>
      <c r="AH1343" s="171" t="s">
        <v>45</v>
      </c>
      <c r="AI1343" s="124" t="str">
        <f t="shared" si="30"/>
        <v>Matsui, T., 2005</v>
      </c>
      <c r="AJ1343" s="171"/>
      <c r="AK1343" s="174"/>
      <c r="AL1343" s="175"/>
      <c r="AM1343" s="175"/>
      <c r="AN1343" s="175"/>
      <c r="AO1343" s="175"/>
    </row>
    <row r="1344" spans="1:41" s="176" customFormat="1" x14ac:dyDescent="0.3">
      <c r="A1344" s="171" t="s">
        <v>14</v>
      </c>
      <c r="B1344" s="172">
        <v>2</v>
      </c>
      <c r="C1344" s="171" t="s">
        <v>9</v>
      </c>
      <c r="D1344" s="171" t="s">
        <v>9</v>
      </c>
      <c r="E1344" s="171" t="s">
        <v>2500</v>
      </c>
      <c r="F1344" s="171" t="s">
        <v>2501</v>
      </c>
      <c r="G1344" s="171" t="s">
        <v>9</v>
      </c>
      <c r="H1344" s="171" t="s">
        <v>9</v>
      </c>
      <c r="I1344" s="171" t="s">
        <v>9</v>
      </c>
      <c r="J1344" s="171" t="s">
        <v>10</v>
      </c>
      <c r="K1344" s="171" t="s">
        <v>1449</v>
      </c>
      <c r="L1344" s="171" t="s">
        <v>9</v>
      </c>
      <c r="M1344" s="171" t="s">
        <v>199</v>
      </c>
      <c r="N1344" s="171" t="s">
        <v>9</v>
      </c>
      <c r="O1344" s="172">
        <v>4</v>
      </c>
      <c r="P1344" s="172">
        <v>773</v>
      </c>
      <c r="Q1344" s="171" t="s">
        <v>9</v>
      </c>
      <c r="R1344" s="171" t="s">
        <v>9</v>
      </c>
      <c r="S1344" s="171" t="s">
        <v>2502</v>
      </c>
      <c r="T1344" s="172" t="s">
        <v>95</v>
      </c>
      <c r="U1344" s="172">
        <v>4.57</v>
      </c>
      <c r="V1344" s="172" t="s">
        <v>9</v>
      </c>
      <c r="W1344" s="179">
        <v>245</v>
      </c>
      <c r="X1344" s="172" t="s">
        <v>9</v>
      </c>
      <c r="Y1344" s="172">
        <v>210</v>
      </c>
      <c r="Z1344" s="172" t="s">
        <v>9</v>
      </c>
      <c r="AA1344" s="172" t="s">
        <v>9</v>
      </c>
      <c r="AB1344" s="172" t="s">
        <v>9</v>
      </c>
      <c r="AC1344" s="171" t="s">
        <v>1365</v>
      </c>
      <c r="AD1344" s="171">
        <v>2004</v>
      </c>
      <c r="AE1344" s="172" t="s">
        <v>2503</v>
      </c>
      <c r="AF1344" s="171" t="s">
        <v>2504</v>
      </c>
      <c r="AG1344" s="171" t="s">
        <v>2505</v>
      </c>
      <c r="AH1344" s="171" t="s">
        <v>62</v>
      </c>
      <c r="AI1344" s="124" t="str">
        <f t="shared" si="30"/>
        <v>Liu, C.-J., 2004</v>
      </c>
      <c r="AJ1344" s="171"/>
      <c r="AK1344" s="174"/>
      <c r="AL1344" s="175"/>
      <c r="AM1344" s="175"/>
      <c r="AN1344" s="175"/>
      <c r="AO1344" s="175"/>
    </row>
    <row r="1345" spans="1:41" s="176" customFormat="1" x14ac:dyDescent="0.3">
      <c r="A1345" s="171" t="s">
        <v>2506</v>
      </c>
      <c r="B1345" s="172">
        <v>2</v>
      </c>
      <c r="C1345" s="171" t="s">
        <v>9</v>
      </c>
      <c r="D1345" s="171" t="s">
        <v>9</v>
      </c>
      <c r="E1345" s="171" t="s">
        <v>2500</v>
      </c>
      <c r="F1345" s="171" t="s">
        <v>2501</v>
      </c>
      <c r="G1345" s="171" t="s">
        <v>9</v>
      </c>
      <c r="H1345" s="171" t="s">
        <v>9</v>
      </c>
      <c r="I1345" s="171" t="s">
        <v>9</v>
      </c>
      <c r="J1345" s="171" t="s">
        <v>10</v>
      </c>
      <c r="K1345" s="171" t="s">
        <v>1449</v>
      </c>
      <c r="L1345" s="171" t="s">
        <v>9</v>
      </c>
      <c r="M1345" s="171" t="s">
        <v>199</v>
      </c>
      <c r="N1345" s="171" t="s">
        <v>9</v>
      </c>
      <c r="O1345" s="172">
        <v>4</v>
      </c>
      <c r="P1345" s="172">
        <v>773</v>
      </c>
      <c r="Q1345" s="171" t="s">
        <v>9</v>
      </c>
      <c r="R1345" s="171" t="s">
        <v>9</v>
      </c>
      <c r="S1345" s="171" t="s">
        <v>9</v>
      </c>
      <c r="T1345" s="172" t="s">
        <v>95</v>
      </c>
      <c r="U1345" s="172">
        <v>5.92</v>
      </c>
      <c r="V1345" s="172" t="s">
        <v>9</v>
      </c>
      <c r="W1345" s="179">
        <v>189</v>
      </c>
      <c r="X1345" s="172" t="s">
        <v>9</v>
      </c>
      <c r="Y1345" s="172">
        <v>160</v>
      </c>
      <c r="Z1345" s="172" t="s">
        <v>9</v>
      </c>
      <c r="AA1345" s="172" t="s">
        <v>9</v>
      </c>
      <c r="AB1345" s="172" t="s">
        <v>9</v>
      </c>
      <c r="AC1345" s="171" t="s">
        <v>1365</v>
      </c>
      <c r="AD1345" s="171">
        <v>2004</v>
      </c>
      <c r="AE1345" s="172" t="s">
        <v>2503</v>
      </c>
      <c r="AF1345" s="171" t="s">
        <v>2504</v>
      </c>
      <c r="AG1345" s="171" t="s">
        <v>2505</v>
      </c>
      <c r="AH1345" s="171" t="s">
        <v>62</v>
      </c>
      <c r="AI1345" s="124" t="str">
        <f t="shared" si="30"/>
        <v>Liu, C.-J., 2004</v>
      </c>
      <c r="AJ1345" s="171"/>
      <c r="AK1345" s="174"/>
      <c r="AL1345" s="175"/>
      <c r="AM1345" s="175"/>
      <c r="AN1345" s="175"/>
      <c r="AO1345" s="175"/>
    </row>
    <row r="1346" spans="1:41" s="176" customFormat="1" x14ac:dyDescent="0.3">
      <c r="A1346" s="171" t="s">
        <v>6</v>
      </c>
      <c r="B1346" s="172">
        <v>0.8</v>
      </c>
      <c r="C1346" s="171" t="s">
        <v>9</v>
      </c>
      <c r="D1346" s="171" t="s">
        <v>9</v>
      </c>
      <c r="E1346" s="171" t="s">
        <v>2507</v>
      </c>
      <c r="F1346" s="171" t="s">
        <v>2508</v>
      </c>
      <c r="G1346" s="171" t="s">
        <v>2509</v>
      </c>
      <c r="H1346" s="171">
        <v>823</v>
      </c>
      <c r="I1346" s="171">
        <v>15</v>
      </c>
      <c r="J1346" s="171" t="s">
        <v>24</v>
      </c>
      <c r="K1346" s="171" t="s">
        <v>56</v>
      </c>
      <c r="L1346" s="171" t="s">
        <v>9</v>
      </c>
      <c r="M1346" s="171" t="s">
        <v>199</v>
      </c>
      <c r="N1346" s="171" t="s">
        <v>9</v>
      </c>
      <c r="O1346" s="172" t="s">
        <v>9</v>
      </c>
      <c r="P1346" s="172" t="s">
        <v>9</v>
      </c>
      <c r="Q1346" s="171" t="s">
        <v>9</v>
      </c>
      <c r="R1346" s="171" t="s">
        <v>9</v>
      </c>
      <c r="S1346" s="171" t="s">
        <v>9</v>
      </c>
      <c r="T1346" s="172" t="s">
        <v>95</v>
      </c>
      <c r="U1346" s="172">
        <v>45.3</v>
      </c>
      <c r="V1346" s="172">
        <v>5</v>
      </c>
      <c r="W1346" s="172" t="s">
        <v>9</v>
      </c>
      <c r="X1346" s="172" t="s">
        <v>9</v>
      </c>
      <c r="Y1346" s="172" t="s">
        <v>9</v>
      </c>
      <c r="Z1346" s="172" t="s">
        <v>9</v>
      </c>
      <c r="AA1346" s="172" t="s">
        <v>9</v>
      </c>
      <c r="AB1346" s="172" t="s">
        <v>9</v>
      </c>
      <c r="AC1346" s="171" t="s">
        <v>2510</v>
      </c>
      <c r="AD1346" s="171">
        <v>2002</v>
      </c>
      <c r="AE1346" s="172" t="s">
        <v>2511</v>
      </c>
      <c r="AF1346" s="171" t="s">
        <v>119</v>
      </c>
      <c r="AG1346" s="171" t="s">
        <v>2512</v>
      </c>
      <c r="AH1346" s="171" t="s">
        <v>45</v>
      </c>
      <c r="AI1346" s="124" t="str">
        <f t="shared" si="30"/>
        <v>Dorado, F., 2002</v>
      </c>
      <c r="AJ1346" s="171"/>
      <c r="AK1346" s="174"/>
      <c r="AL1346" s="175"/>
      <c r="AM1346" s="175"/>
      <c r="AN1346" s="175"/>
      <c r="AO1346" s="175"/>
    </row>
    <row r="1347" spans="1:41" s="176" customFormat="1" x14ac:dyDescent="0.3">
      <c r="A1347" s="171" t="s">
        <v>6</v>
      </c>
      <c r="B1347" s="172">
        <v>0.8</v>
      </c>
      <c r="C1347" s="171" t="s">
        <v>9</v>
      </c>
      <c r="D1347" s="171" t="s">
        <v>9</v>
      </c>
      <c r="E1347" s="171" t="s">
        <v>2507</v>
      </c>
      <c r="F1347" s="171" t="s">
        <v>2513</v>
      </c>
      <c r="G1347" s="171" t="s">
        <v>2509</v>
      </c>
      <c r="H1347" s="171">
        <v>823</v>
      </c>
      <c r="I1347" s="171">
        <v>15</v>
      </c>
      <c r="J1347" s="171" t="s">
        <v>24</v>
      </c>
      <c r="K1347" s="171" t="s">
        <v>56</v>
      </c>
      <c r="L1347" s="171" t="s">
        <v>9</v>
      </c>
      <c r="M1347" s="171" t="s">
        <v>199</v>
      </c>
      <c r="N1347" s="171" t="s">
        <v>9</v>
      </c>
      <c r="O1347" s="172" t="s">
        <v>9</v>
      </c>
      <c r="P1347" s="172" t="s">
        <v>9</v>
      </c>
      <c r="Q1347" s="171" t="s">
        <v>9</v>
      </c>
      <c r="R1347" s="171" t="s">
        <v>9</v>
      </c>
      <c r="S1347" s="171" t="s">
        <v>9</v>
      </c>
      <c r="T1347" s="172" t="s">
        <v>95</v>
      </c>
      <c r="U1347" s="172">
        <v>41.9</v>
      </c>
      <c r="V1347" s="172">
        <v>5</v>
      </c>
      <c r="W1347" s="172" t="s">
        <v>9</v>
      </c>
      <c r="X1347" s="172" t="s">
        <v>9</v>
      </c>
      <c r="Y1347" s="172" t="s">
        <v>9</v>
      </c>
      <c r="Z1347" s="172" t="s">
        <v>9</v>
      </c>
      <c r="AA1347" s="172" t="s">
        <v>9</v>
      </c>
      <c r="AB1347" s="172" t="s">
        <v>9</v>
      </c>
      <c r="AC1347" s="171" t="s">
        <v>2510</v>
      </c>
      <c r="AD1347" s="171">
        <v>2002</v>
      </c>
      <c r="AE1347" s="172" t="s">
        <v>2511</v>
      </c>
      <c r="AF1347" s="171" t="s">
        <v>119</v>
      </c>
      <c r="AG1347" s="171" t="s">
        <v>2512</v>
      </c>
      <c r="AH1347" s="171" t="s">
        <v>45</v>
      </c>
      <c r="AI1347" s="124" t="str">
        <f t="shared" si="30"/>
        <v>Dorado, F., 2002</v>
      </c>
      <c r="AJ1347" s="171"/>
      <c r="AK1347" s="174"/>
      <c r="AL1347" s="175"/>
      <c r="AM1347" s="175"/>
      <c r="AN1347" s="175"/>
      <c r="AO1347" s="175"/>
    </row>
    <row r="1348" spans="1:41" s="176" customFormat="1" x14ac:dyDescent="0.3">
      <c r="A1348" s="171" t="s">
        <v>6</v>
      </c>
      <c r="B1348" s="172">
        <v>0.8</v>
      </c>
      <c r="C1348" s="171" t="s">
        <v>9</v>
      </c>
      <c r="D1348" s="171" t="s">
        <v>9</v>
      </c>
      <c r="E1348" s="171" t="s">
        <v>2507</v>
      </c>
      <c r="F1348" s="171" t="s">
        <v>2514</v>
      </c>
      <c r="G1348" s="171" t="s">
        <v>2509</v>
      </c>
      <c r="H1348" s="171">
        <v>823</v>
      </c>
      <c r="I1348" s="171">
        <v>15</v>
      </c>
      <c r="J1348" s="171" t="s">
        <v>24</v>
      </c>
      <c r="K1348" s="171" t="s">
        <v>56</v>
      </c>
      <c r="L1348" s="171" t="s">
        <v>9</v>
      </c>
      <c r="M1348" s="171" t="s">
        <v>199</v>
      </c>
      <c r="N1348" s="171" t="s">
        <v>9</v>
      </c>
      <c r="O1348" s="172" t="s">
        <v>9</v>
      </c>
      <c r="P1348" s="172" t="s">
        <v>9</v>
      </c>
      <c r="Q1348" s="171" t="s">
        <v>9</v>
      </c>
      <c r="R1348" s="171" t="s">
        <v>9</v>
      </c>
      <c r="S1348" s="171" t="s">
        <v>9</v>
      </c>
      <c r="T1348" s="172" t="s">
        <v>95</v>
      </c>
      <c r="U1348" s="172">
        <v>50.2</v>
      </c>
      <c r="V1348" s="172">
        <v>5</v>
      </c>
      <c r="W1348" s="172" t="s">
        <v>9</v>
      </c>
      <c r="X1348" s="172" t="s">
        <v>9</v>
      </c>
      <c r="Y1348" s="172" t="s">
        <v>9</v>
      </c>
      <c r="Z1348" s="172" t="s">
        <v>9</v>
      </c>
      <c r="AA1348" s="172" t="s">
        <v>9</v>
      </c>
      <c r="AB1348" s="172" t="s">
        <v>9</v>
      </c>
      <c r="AC1348" s="171" t="s">
        <v>2510</v>
      </c>
      <c r="AD1348" s="171">
        <v>2002</v>
      </c>
      <c r="AE1348" s="172" t="s">
        <v>2511</v>
      </c>
      <c r="AF1348" s="171" t="s">
        <v>119</v>
      </c>
      <c r="AG1348" s="171" t="s">
        <v>2512</v>
      </c>
      <c r="AH1348" s="171" t="s">
        <v>45</v>
      </c>
      <c r="AI1348" s="124" t="str">
        <f t="shared" si="30"/>
        <v>Dorado, F., 2002</v>
      </c>
      <c r="AJ1348" s="171"/>
      <c r="AK1348" s="174"/>
      <c r="AL1348" s="175"/>
      <c r="AM1348" s="175"/>
      <c r="AN1348" s="175"/>
      <c r="AO1348" s="175"/>
    </row>
    <row r="1349" spans="1:41" s="176" customFormat="1" x14ac:dyDescent="0.3">
      <c r="A1349" s="171" t="s">
        <v>6</v>
      </c>
      <c r="B1349" s="172">
        <v>0.8</v>
      </c>
      <c r="C1349" s="171" t="s">
        <v>9</v>
      </c>
      <c r="D1349" s="171" t="s">
        <v>9</v>
      </c>
      <c r="E1349" s="171" t="s">
        <v>2500</v>
      </c>
      <c r="F1349" s="171" t="s">
        <v>2515</v>
      </c>
      <c r="G1349" s="171" t="s">
        <v>9</v>
      </c>
      <c r="H1349" s="171">
        <v>823</v>
      </c>
      <c r="I1349" s="171">
        <v>15</v>
      </c>
      <c r="J1349" s="171" t="s">
        <v>24</v>
      </c>
      <c r="K1349" s="171" t="s">
        <v>56</v>
      </c>
      <c r="L1349" s="171" t="s">
        <v>9</v>
      </c>
      <c r="M1349" s="171" t="s">
        <v>199</v>
      </c>
      <c r="N1349" s="171" t="s">
        <v>9</v>
      </c>
      <c r="O1349" s="172" t="s">
        <v>9</v>
      </c>
      <c r="P1349" s="172" t="s">
        <v>9</v>
      </c>
      <c r="Q1349" s="171" t="s">
        <v>9</v>
      </c>
      <c r="R1349" s="171" t="s">
        <v>9</v>
      </c>
      <c r="S1349" s="171" t="s">
        <v>9</v>
      </c>
      <c r="T1349" s="172" t="s">
        <v>95</v>
      </c>
      <c r="U1349" s="177">
        <v>22.9</v>
      </c>
      <c r="V1349" s="172">
        <v>5</v>
      </c>
      <c r="W1349" s="172" t="s">
        <v>9</v>
      </c>
      <c r="X1349" s="172" t="s">
        <v>9</v>
      </c>
      <c r="Y1349" s="172" t="s">
        <v>9</v>
      </c>
      <c r="Z1349" s="172" t="s">
        <v>9</v>
      </c>
      <c r="AA1349" s="172" t="s">
        <v>9</v>
      </c>
      <c r="AB1349" s="172" t="s">
        <v>9</v>
      </c>
      <c r="AC1349" s="171" t="s">
        <v>2510</v>
      </c>
      <c r="AD1349" s="171">
        <v>2002</v>
      </c>
      <c r="AE1349" s="172" t="s">
        <v>2511</v>
      </c>
      <c r="AF1349" s="171" t="s">
        <v>119</v>
      </c>
      <c r="AG1349" s="171" t="s">
        <v>2512</v>
      </c>
      <c r="AH1349" s="171" t="s">
        <v>45</v>
      </c>
      <c r="AI1349" s="124" t="str">
        <f t="shared" si="30"/>
        <v>Dorado, F., 2002</v>
      </c>
      <c r="AJ1349" s="171"/>
      <c r="AK1349" s="174"/>
      <c r="AL1349" s="175"/>
      <c r="AM1349" s="175"/>
      <c r="AN1349" s="175"/>
      <c r="AO1349" s="175"/>
    </row>
    <row r="1350" spans="1:41" s="176" customFormat="1" x14ac:dyDescent="0.3">
      <c r="A1350" s="171" t="s">
        <v>6</v>
      </c>
      <c r="B1350" s="172">
        <v>0.8</v>
      </c>
      <c r="C1350" s="171" t="s">
        <v>9</v>
      </c>
      <c r="D1350" s="171" t="s">
        <v>9</v>
      </c>
      <c r="E1350" s="171" t="s">
        <v>2500</v>
      </c>
      <c r="F1350" s="171" t="s">
        <v>2516</v>
      </c>
      <c r="G1350" s="171" t="s">
        <v>9</v>
      </c>
      <c r="H1350" s="171">
        <v>823</v>
      </c>
      <c r="I1350" s="171">
        <v>15</v>
      </c>
      <c r="J1350" s="171" t="s">
        <v>24</v>
      </c>
      <c r="K1350" s="171" t="s">
        <v>56</v>
      </c>
      <c r="L1350" s="171" t="s">
        <v>9</v>
      </c>
      <c r="M1350" s="171" t="s">
        <v>199</v>
      </c>
      <c r="N1350" s="171" t="s">
        <v>9</v>
      </c>
      <c r="O1350" s="172" t="s">
        <v>9</v>
      </c>
      <c r="P1350" s="172" t="s">
        <v>9</v>
      </c>
      <c r="Q1350" s="171" t="s">
        <v>9</v>
      </c>
      <c r="R1350" s="171" t="s">
        <v>9</v>
      </c>
      <c r="S1350" s="171" t="s">
        <v>9</v>
      </c>
      <c r="T1350" s="172" t="s">
        <v>95</v>
      </c>
      <c r="U1350" s="177">
        <v>21.3</v>
      </c>
      <c r="V1350" s="172">
        <v>5</v>
      </c>
      <c r="W1350" s="172" t="s">
        <v>9</v>
      </c>
      <c r="X1350" s="172" t="s">
        <v>9</v>
      </c>
      <c r="Y1350" s="172" t="s">
        <v>9</v>
      </c>
      <c r="Z1350" s="172" t="s">
        <v>9</v>
      </c>
      <c r="AA1350" s="172" t="s">
        <v>9</v>
      </c>
      <c r="AB1350" s="172" t="s">
        <v>9</v>
      </c>
      <c r="AC1350" s="171" t="s">
        <v>2510</v>
      </c>
      <c r="AD1350" s="171">
        <v>2002</v>
      </c>
      <c r="AE1350" s="172" t="s">
        <v>2511</v>
      </c>
      <c r="AF1350" s="171" t="s">
        <v>119</v>
      </c>
      <c r="AG1350" s="171" t="s">
        <v>2512</v>
      </c>
      <c r="AH1350" s="171" t="s">
        <v>45</v>
      </c>
      <c r="AI1350" s="124" t="str">
        <f t="shared" si="30"/>
        <v>Dorado, F., 2002</v>
      </c>
      <c r="AJ1350" s="171"/>
      <c r="AK1350" s="174"/>
      <c r="AL1350" s="175"/>
      <c r="AM1350" s="175"/>
      <c r="AN1350" s="175"/>
      <c r="AO1350" s="175"/>
    </row>
    <row r="1351" spans="1:41" s="176" customFormat="1" x14ac:dyDescent="0.3">
      <c r="A1351" s="171" t="s">
        <v>6</v>
      </c>
      <c r="B1351" s="172">
        <v>0.8</v>
      </c>
      <c r="C1351" s="171" t="s">
        <v>9</v>
      </c>
      <c r="D1351" s="171" t="s">
        <v>9</v>
      </c>
      <c r="E1351" s="171" t="s">
        <v>2500</v>
      </c>
      <c r="F1351" s="171" t="s">
        <v>2517</v>
      </c>
      <c r="G1351" s="171" t="s">
        <v>9</v>
      </c>
      <c r="H1351" s="171">
        <v>823</v>
      </c>
      <c r="I1351" s="171">
        <v>15</v>
      </c>
      <c r="J1351" s="171" t="s">
        <v>24</v>
      </c>
      <c r="K1351" s="171" t="s">
        <v>56</v>
      </c>
      <c r="L1351" s="171" t="s">
        <v>9</v>
      </c>
      <c r="M1351" s="171" t="s">
        <v>199</v>
      </c>
      <c r="N1351" s="171" t="s">
        <v>9</v>
      </c>
      <c r="O1351" s="172" t="s">
        <v>9</v>
      </c>
      <c r="P1351" s="172" t="s">
        <v>9</v>
      </c>
      <c r="Q1351" s="171" t="s">
        <v>9</v>
      </c>
      <c r="R1351" s="171" t="s">
        <v>9</v>
      </c>
      <c r="S1351" s="171" t="s">
        <v>9</v>
      </c>
      <c r="T1351" s="172" t="s">
        <v>95</v>
      </c>
      <c r="U1351" s="177">
        <v>24.1</v>
      </c>
      <c r="V1351" s="172">
        <v>5</v>
      </c>
      <c r="W1351" s="172" t="s">
        <v>9</v>
      </c>
      <c r="X1351" s="172" t="s">
        <v>9</v>
      </c>
      <c r="Y1351" s="172" t="s">
        <v>9</v>
      </c>
      <c r="Z1351" s="172" t="s">
        <v>9</v>
      </c>
      <c r="AA1351" s="172" t="s">
        <v>9</v>
      </c>
      <c r="AB1351" s="172" t="s">
        <v>9</v>
      </c>
      <c r="AC1351" s="171" t="s">
        <v>2510</v>
      </c>
      <c r="AD1351" s="171">
        <v>2002</v>
      </c>
      <c r="AE1351" s="172" t="s">
        <v>2511</v>
      </c>
      <c r="AF1351" s="171" t="s">
        <v>119</v>
      </c>
      <c r="AG1351" s="171" t="s">
        <v>2512</v>
      </c>
      <c r="AH1351" s="171" t="s">
        <v>45</v>
      </c>
      <c r="AI1351" s="124" t="str">
        <f t="shared" si="30"/>
        <v>Dorado, F., 2002</v>
      </c>
      <c r="AJ1351" s="171"/>
      <c r="AK1351" s="174"/>
      <c r="AL1351" s="175"/>
      <c r="AM1351" s="175"/>
      <c r="AN1351" s="175"/>
      <c r="AO1351" s="175"/>
    </row>
    <row r="1352" spans="1:41" s="176" customFormat="1" x14ac:dyDescent="0.3">
      <c r="A1352" s="171" t="s">
        <v>6</v>
      </c>
      <c r="B1352" s="172">
        <v>0.5</v>
      </c>
      <c r="C1352" s="171" t="s">
        <v>9</v>
      </c>
      <c r="D1352" s="171">
        <v>7</v>
      </c>
      <c r="E1352" s="171" t="s">
        <v>2518</v>
      </c>
      <c r="F1352" s="171" t="s">
        <v>2519</v>
      </c>
      <c r="G1352" s="171" t="s">
        <v>9</v>
      </c>
      <c r="H1352" s="171" t="s">
        <v>9</v>
      </c>
      <c r="I1352" s="171" t="s">
        <v>9</v>
      </c>
      <c r="J1352" s="171" t="s">
        <v>10</v>
      </c>
      <c r="K1352" s="171" t="s">
        <v>9</v>
      </c>
      <c r="L1352" s="171" t="s">
        <v>9</v>
      </c>
      <c r="M1352" s="171" t="s">
        <v>199</v>
      </c>
      <c r="N1352" s="171" t="s">
        <v>9</v>
      </c>
      <c r="O1352" s="172" t="s">
        <v>9</v>
      </c>
      <c r="P1352" s="172" t="s">
        <v>9</v>
      </c>
      <c r="Q1352" s="171" t="s">
        <v>1422</v>
      </c>
      <c r="R1352" s="171">
        <v>1</v>
      </c>
      <c r="S1352" s="171">
        <v>673</v>
      </c>
      <c r="T1352" s="172" t="s">
        <v>95</v>
      </c>
      <c r="U1352" s="181">
        <v>20.010000000000002</v>
      </c>
      <c r="V1352" s="172" t="s">
        <v>9</v>
      </c>
      <c r="W1352" s="172" t="s">
        <v>9</v>
      </c>
      <c r="X1352" s="172" t="s">
        <v>9</v>
      </c>
      <c r="Y1352" s="172" t="s">
        <v>9</v>
      </c>
      <c r="Z1352" s="172" t="s">
        <v>9</v>
      </c>
      <c r="AA1352" s="172" t="s">
        <v>9</v>
      </c>
      <c r="AB1352" s="172" t="s">
        <v>9</v>
      </c>
      <c r="AC1352" s="171" t="s">
        <v>1405</v>
      </c>
      <c r="AD1352" s="171">
        <v>2007</v>
      </c>
      <c r="AE1352" s="172" t="s">
        <v>1752</v>
      </c>
      <c r="AF1352" s="171" t="s">
        <v>146</v>
      </c>
      <c r="AG1352" s="171" t="s">
        <v>147</v>
      </c>
      <c r="AH1352" s="171" t="s">
        <v>148</v>
      </c>
      <c r="AI1352" s="124" t="str">
        <f t="shared" si="30"/>
        <v>Konsolakis, M., 2007</v>
      </c>
      <c r="AJ1352" s="171"/>
      <c r="AK1352" s="174"/>
      <c r="AL1352" s="175"/>
      <c r="AM1352" s="175"/>
      <c r="AN1352" s="175"/>
      <c r="AO1352" s="175"/>
    </row>
    <row r="1353" spans="1:41" s="176" customFormat="1" x14ac:dyDescent="0.3">
      <c r="A1353" s="171" t="s">
        <v>6</v>
      </c>
      <c r="B1353" s="172">
        <v>0.5</v>
      </c>
      <c r="C1353" s="171" t="s">
        <v>9</v>
      </c>
      <c r="D1353" s="171">
        <v>7</v>
      </c>
      <c r="E1353" s="171" t="s">
        <v>2518</v>
      </c>
      <c r="F1353" s="171" t="s">
        <v>2519</v>
      </c>
      <c r="G1353" s="171" t="s">
        <v>149</v>
      </c>
      <c r="H1353" s="171" t="s">
        <v>9</v>
      </c>
      <c r="I1353" s="171" t="s">
        <v>9</v>
      </c>
      <c r="J1353" s="171" t="s">
        <v>10</v>
      </c>
      <c r="K1353" s="171" t="s">
        <v>9</v>
      </c>
      <c r="L1353" s="171" t="s">
        <v>9</v>
      </c>
      <c r="M1353" s="171" t="s">
        <v>199</v>
      </c>
      <c r="N1353" s="171" t="s">
        <v>9</v>
      </c>
      <c r="O1353" s="172" t="s">
        <v>9</v>
      </c>
      <c r="P1353" s="172" t="s">
        <v>9</v>
      </c>
      <c r="Q1353" s="171" t="s">
        <v>1422</v>
      </c>
      <c r="R1353" s="171">
        <v>1</v>
      </c>
      <c r="S1353" s="171">
        <v>673</v>
      </c>
      <c r="T1353" s="172" t="s">
        <v>95</v>
      </c>
      <c r="U1353" s="177">
        <v>20</v>
      </c>
      <c r="V1353" s="172" t="s">
        <v>9</v>
      </c>
      <c r="W1353" s="172" t="s">
        <v>9</v>
      </c>
      <c r="X1353" s="172" t="s">
        <v>9</v>
      </c>
      <c r="Y1353" s="172" t="s">
        <v>9</v>
      </c>
      <c r="Z1353" s="172" t="s">
        <v>9</v>
      </c>
      <c r="AA1353" s="172" t="s">
        <v>9</v>
      </c>
      <c r="AB1353" s="172" t="s">
        <v>9</v>
      </c>
      <c r="AC1353" s="171" t="s">
        <v>1405</v>
      </c>
      <c r="AD1353" s="171">
        <v>2007</v>
      </c>
      <c r="AE1353" s="172" t="s">
        <v>1752</v>
      </c>
      <c r="AF1353" s="171" t="s">
        <v>146</v>
      </c>
      <c r="AG1353" s="171" t="s">
        <v>147</v>
      </c>
      <c r="AH1353" s="171" t="s">
        <v>148</v>
      </c>
      <c r="AI1353" s="124" t="str">
        <f t="shared" si="30"/>
        <v>Konsolakis, M., 2007</v>
      </c>
      <c r="AJ1353" s="171"/>
      <c r="AK1353" s="174"/>
      <c r="AL1353" s="175"/>
      <c r="AM1353" s="175"/>
      <c r="AN1353" s="175"/>
      <c r="AO1353" s="175"/>
    </row>
    <row r="1354" spans="1:41" s="176" customFormat="1" x14ac:dyDescent="0.3">
      <c r="A1354" s="171" t="s">
        <v>6</v>
      </c>
      <c r="B1354" s="172">
        <v>0.5</v>
      </c>
      <c r="C1354" s="171" t="s">
        <v>9</v>
      </c>
      <c r="D1354" s="171">
        <v>7</v>
      </c>
      <c r="E1354" s="171" t="s">
        <v>2518</v>
      </c>
      <c r="F1354" s="171" t="s">
        <v>2519</v>
      </c>
      <c r="G1354" s="171" t="s">
        <v>150</v>
      </c>
      <c r="H1354" s="171" t="s">
        <v>9</v>
      </c>
      <c r="I1354" s="171" t="s">
        <v>9</v>
      </c>
      <c r="J1354" s="171" t="s">
        <v>10</v>
      </c>
      <c r="K1354" s="171" t="s">
        <v>9</v>
      </c>
      <c r="L1354" s="171" t="s">
        <v>9</v>
      </c>
      <c r="M1354" s="171" t="s">
        <v>199</v>
      </c>
      <c r="N1354" s="171" t="s">
        <v>9</v>
      </c>
      <c r="O1354" s="172" t="s">
        <v>9</v>
      </c>
      <c r="P1354" s="172" t="s">
        <v>9</v>
      </c>
      <c r="Q1354" s="171" t="s">
        <v>1422</v>
      </c>
      <c r="R1354" s="171">
        <v>1</v>
      </c>
      <c r="S1354" s="171">
        <v>673</v>
      </c>
      <c r="T1354" s="172" t="s">
        <v>95</v>
      </c>
      <c r="U1354" s="177">
        <v>24.9</v>
      </c>
      <c r="V1354" s="172" t="s">
        <v>9</v>
      </c>
      <c r="W1354" s="172" t="s">
        <v>9</v>
      </c>
      <c r="X1354" s="172" t="s">
        <v>9</v>
      </c>
      <c r="Y1354" s="172" t="s">
        <v>9</v>
      </c>
      <c r="Z1354" s="172" t="s">
        <v>9</v>
      </c>
      <c r="AA1354" s="172" t="s">
        <v>9</v>
      </c>
      <c r="AB1354" s="172" t="s">
        <v>9</v>
      </c>
      <c r="AC1354" s="171" t="s">
        <v>1405</v>
      </c>
      <c r="AD1354" s="171">
        <v>2007</v>
      </c>
      <c r="AE1354" s="172" t="s">
        <v>1752</v>
      </c>
      <c r="AF1354" s="171" t="s">
        <v>146</v>
      </c>
      <c r="AG1354" s="171" t="s">
        <v>147</v>
      </c>
      <c r="AH1354" s="171" t="s">
        <v>148</v>
      </c>
      <c r="AI1354" s="124" t="str">
        <f t="shared" si="30"/>
        <v>Konsolakis, M., 2007</v>
      </c>
      <c r="AJ1354" s="171"/>
      <c r="AK1354" s="174"/>
      <c r="AL1354" s="175"/>
      <c r="AM1354" s="175"/>
      <c r="AN1354" s="175"/>
      <c r="AO1354" s="175"/>
    </row>
    <row r="1355" spans="1:41" s="176" customFormat="1" x14ac:dyDescent="0.3">
      <c r="A1355" s="171" t="s">
        <v>6</v>
      </c>
      <c r="B1355" s="172">
        <v>0.5</v>
      </c>
      <c r="C1355" s="171" t="s">
        <v>9</v>
      </c>
      <c r="D1355" s="171">
        <v>7</v>
      </c>
      <c r="E1355" s="171" t="s">
        <v>2518</v>
      </c>
      <c r="F1355" s="171" t="s">
        <v>2519</v>
      </c>
      <c r="G1355" s="171" t="s">
        <v>151</v>
      </c>
      <c r="H1355" s="171" t="s">
        <v>9</v>
      </c>
      <c r="I1355" s="171" t="s">
        <v>9</v>
      </c>
      <c r="J1355" s="171" t="s">
        <v>10</v>
      </c>
      <c r="K1355" s="171" t="s">
        <v>9</v>
      </c>
      <c r="L1355" s="171" t="s">
        <v>9</v>
      </c>
      <c r="M1355" s="171" t="s">
        <v>199</v>
      </c>
      <c r="N1355" s="171" t="s">
        <v>9</v>
      </c>
      <c r="O1355" s="172" t="s">
        <v>9</v>
      </c>
      <c r="P1355" s="172" t="s">
        <v>9</v>
      </c>
      <c r="Q1355" s="171" t="s">
        <v>1422</v>
      </c>
      <c r="R1355" s="171">
        <v>1</v>
      </c>
      <c r="S1355" s="171">
        <v>673</v>
      </c>
      <c r="T1355" s="172" t="s">
        <v>95</v>
      </c>
      <c r="U1355" s="177">
        <v>23.4</v>
      </c>
      <c r="V1355" s="172" t="s">
        <v>9</v>
      </c>
      <c r="W1355" s="172" t="s">
        <v>9</v>
      </c>
      <c r="X1355" s="172" t="s">
        <v>9</v>
      </c>
      <c r="Y1355" s="172" t="s">
        <v>9</v>
      </c>
      <c r="Z1355" s="172" t="s">
        <v>9</v>
      </c>
      <c r="AA1355" s="172" t="s">
        <v>9</v>
      </c>
      <c r="AB1355" s="172" t="s">
        <v>9</v>
      </c>
      <c r="AC1355" s="171" t="s">
        <v>1405</v>
      </c>
      <c r="AD1355" s="171">
        <v>2007</v>
      </c>
      <c r="AE1355" s="172" t="s">
        <v>1752</v>
      </c>
      <c r="AF1355" s="171" t="s">
        <v>146</v>
      </c>
      <c r="AG1355" s="171" t="s">
        <v>147</v>
      </c>
      <c r="AH1355" s="171" t="s">
        <v>148</v>
      </c>
      <c r="AI1355" s="124" t="str">
        <f t="shared" si="30"/>
        <v>Konsolakis, M., 2007</v>
      </c>
      <c r="AJ1355" s="171"/>
      <c r="AK1355" s="174"/>
      <c r="AL1355" s="175"/>
      <c r="AM1355" s="175"/>
      <c r="AN1355" s="175"/>
      <c r="AO1355" s="175"/>
    </row>
    <row r="1356" spans="1:41" s="176" customFormat="1" x14ac:dyDescent="0.3">
      <c r="A1356" s="171" t="s">
        <v>6</v>
      </c>
      <c r="B1356" s="172">
        <v>0.5</v>
      </c>
      <c r="C1356" s="171" t="s">
        <v>9</v>
      </c>
      <c r="D1356" s="171">
        <v>7</v>
      </c>
      <c r="E1356" s="171" t="s">
        <v>2518</v>
      </c>
      <c r="F1356" s="171" t="s">
        <v>2519</v>
      </c>
      <c r="G1356" s="171" t="s">
        <v>152</v>
      </c>
      <c r="H1356" s="171" t="s">
        <v>9</v>
      </c>
      <c r="I1356" s="171" t="s">
        <v>9</v>
      </c>
      <c r="J1356" s="171" t="s">
        <v>10</v>
      </c>
      <c r="K1356" s="171" t="s">
        <v>9</v>
      </c>
      <c r="L1356" s="171" t="s">
        <v>9</v>
      </c>
      <c r="M1356" s="171" t="s">
        <v>199</v>
      </c>
      <c r="N1356" s="171" t="s">
        <v>9</v>
      </c>
      <c r="O1356" s="172" t="s">
        <v>9</v>
      </c>
      <c r="P1356" s="172" t="s">
        <v>9</v>
      </c>
      <c r="Q1356" s="171" t="s">
        <v>1422</v>
      </c>
      <c r="R1356" s="171">
        <v>1</v>
      </c>
      <c r="S1356" s="171">
        <v>673</v>
      </c>
      <c r="T1356" s="172" t="s">
        <v>95</v>
      </c>
      <c r="U1356" s="177">
        <v>24.1</v>
      </c>
      <c r="V1356" s="172" t="s">
        <v>9</v>
      </c>
      <c r="W1356" s="172" t="s">
        <v>9</v>
      </c>
      <c r="X1356" s="172" t="s">
        <v>9</v>
      </c>
      <c r="Y1356" s="172" t="s">
        <v>9</v>
      </c>
      <c r="Z1356" s="172" t="s">
        <v>9</v>
      </c>
      <c r="AA1356" s="172" t="s">
        <v>9</v>
      </c>
      <c r="AB1356" s="172" t="s">
        <v>9</v>
      </c>
      <c r="AC1356" s="171" t="s">
        <v>1405</v>
      </c>
      <c r="AD1356" s="171">
        <v>2007</v>
      </c>
      <c r="AE1356" s="172" t="s">
        <v>1752</v>
      </c>
      <c r="AF1356" s="171" t="s">
        <v>146</v>
      </c>
      <c r="AG1356" s="171" t="s">
        <v>147</v>
      </c>
      <c r="AH1356" s="171" t="s">
        <v>148</v>
      </c>
      <c r="AI1356" s="124" t="str">
        <f t="shared" si="30"/>
        <v>Konsolakis, M., 2007</v>
      </c>
      <c r="AJ1356" s="171"/>
      <c r="AK1356" s="174"/>
      <c r="AL1356" s="175"/>
      <c r="AM1356" s="175"/>
      <c r="AN1356" s="175"/>
      <c r="AO1356" s="175"/>
    </row>
    <row r="1357" spans="1:41" s="176" customFormat="1" x14ac:dyDescent="0.3">
      <c r="A1357" s="171" t="s">
        <v>6</v>
      </c>
      <c r="B1357" s="172">
        <v>0.5</v>
      </c>
      <c r="C1357" s="171" t="s">
        <v>9</v>
      </c>
      <c r="D1357" s="171">
        <v>7</v>
      </c>
      <c r="E1357" s="171" t="s">
        <v>2518</v>
      </c>
      <c r="F1357" s="171" t="s">
        <v>2519</v>
      </c>
      <c r="G1357" s="171" t="s">
        <v>9</v>
      </c>
      <c r="H1357" s="171" t="s">
        <v>9</v>
      </c>
      <c r="I1357" s="171" t="s">
        <v>9</v>
      </c>
      <c r="J1357" s="171" t="s">
        <v>24</v>
      </c>
      <c r="K1357" s="171" t="s">
        <v>9</v>
      </c>
      <c r="L1357" s="171" t="s">
        <v>9</v>
      </c>
      <c r="M1357" s="171" t="s">
        <v>199</v>
      </c>
      <c r="N1357" s="171" t="s">
        <v>9</v>
      </c>
      <c r="O1357" s="172" t="s">
        <v>9</v>
      </c>
      <c r="P1357" s="172" t="s">
        <v>9</v>
      </c>
      <c r="Q1357" s="171" t="s">
        <v>1422</v>
      </c>
      <c r="R1357" s="171">
        <v>1</v>
      </c>
      <c r="S1357" s="171">
        <v>673</v>
      </c>
      <c r="T1357" s="172" t="s">
        <v>95</v>
      </c>
      <c r="U1357" s="177">
        <v>15</v>
      </c>
      <c r="V1357" s="172" t="s">
        <v>9</v>
      </c>
      <c r="W1357" s="172" t="s">
        <v>9</v>
      </c>
      <c r="X1357" s="172" t="s">
        <v>9</v>
      </c>
      <c r="Y1357" s="172" t="s">
        <v>9</v>
      </c>
      <c r="Z1357" s="172" t="s">
        <v>9</v>
      </c>
      <c r="AA1357" s="172" t="s">
        <v>9</v>
      </c>
      <c r="AB1357" s="172" t="s">
        <v>9</v>
      </c>
      <c r="AC1357" s="171" t="s">
        <v>1405</v>
      </c>
      <c r="AD1357" s="171">
        <v>2007</v>
      </c>
      <c r="AE1357" s="172" t="s">
        <v>1752</v>
      </c>
      <c r="AF1357" s="171" t="s">
        <v>146</v>
      </c>
      <c r="AG1357" s="171" t="s">
        <v>147</v>
      </c>
      <c r="AH1357" s="171" t="s">
        <v>148</v>
      </c>
      <c r="AI1357" s="124" t="str">
        <f t="shared" si="30"/>
        <v>Konsolakis, M., 2007</v>
      </c>
      <c r="AJ1357" s="171"/>
      <c r="AK1357" s="174"/>
      <c r="AL1357" s="175"/>
      <c r="AM1357" s="175"/>
      <c r="AN1357" s="175"/>
      <c r="AO1357" s="175"/>
    </row>
    <row r="1358" spans="1:41" s="176" customFormat="1" x14ac:dyDescent="0.3">
      <c r="A1358" s="171" t="s">
        <v>6</v>
      </c>
      <c r="B1358" s="172">
        <v>0.5</v>
      </c>
      <c r="C1358" s="171" t="s">
        <v>9</v>
      </c>
      <c r="D1358" s="171">
        <v>7</v>
      </c>
      <c r="E1358" s="171" t="s">
        <v>2518</v>
      </c>
      <c r="F1358" s="171" t="s">
        <v>2519</v>
      </c>
      <c r="G1358" s="171" t="s">
        <v>153</v>
      </c>
      <c r="H1358" s="171" t="s">
        <v>9</v>
      </c>
      <c r="I1358" s="171" t="s">
        <v>9</v>
      </c>
      <c r="J1358" s="171" t="s">
        <v>24</v>
      </c>
      <c r="K1358" s="171" t="s">
        <v>9</v>
      </c>
      <c r="L1358" s="171" t="s">
        <v>9</v>
      </c>
      <c r="M1358" s="171" t="s">
        <v>199</v>
      </c>
      <c r="N1358" s="171" t="s">
        <v>9</v>
      </c>
      <c r="O1358" s="172" t="s">
        <v>9</v>
      </c>
      <c r="P1358" s="172" t="s">
        <v>9</v>
      </c>
      <c r="Q1358" s="171" t="s">
        <v>1422</v>
      </c>
      <c r="R1358" s="171">
        <v>1</v>
      </c>
      <c r="S1358" s="171">
        <v>673</v>
      </c>
      <c r="T1358" s="172" t="s">
        <v>95</v>
      </c>
      <c r="U1358" s="177">
        <v>10.4</v>
      </c>
      <c r="V1358" s="172" t="s">
        <v>9</v>
      </c>
      <c r="W1358" s="172" t="s">
        <v>9</v>
      </c>
      <c r="X1358" s="172" t="s">
        <v>9</v>
      </c>
      <c r="Y1358" s="172" t="s">
        <v>9</v>
      </c>
      <c r="Z1358" s="172" t="s">
        <v>9</v>
      </c>
      <c r="AA1358" s="172" t="s">
        <v>9</v>
      </c>
      <c r="AB1358" s="172" t="s">
        <v>9</v>
      </c>
      <c r="AC1358" s="171" t="s">
        <v>1405</v>
      </c>
      <c r="AD1358" s="171">
        <v>2007</v>
      </c>
      <c r="AE1358" s="172" t="s">
        <v>1752</v>
      </c>
      <c r="AF1358" s="171" t="s">
        <v>146</v>
      </c>
      <c r="AG1358" s="171" t="s">
        <v>147</v>
      </c>
      <c r="AH1358" s="171" t="s">
        <v>148</v>
      </c>
      <c r="AI1358" s="124" t="str">
        <f t="shared" si="30"/>
        <v>Konsolakis, M., 2007</v>
      </c>
      <c r="AJ1358" s="171"/>
      <c r="AK1358" s="174"/>
      <c r="AL1358" s="175"/>
      <c r="AM1358" s="175"/>
      <c r="AN1358" s="175"/>
      <c r="AO1358" s="175"/>
    </row>
    <row r="1359" spans="1:41" s="176" customFormat="1" x14ac:dyDescent="0.3">
      <c r="A1359" s="171" t="s">
        <v>6</v>
      </c>
      <c r="B1359" s="172">
        <v>0.5</v>
      </c>
      <c r="C1359" s="171" t="s">
        <v>9</v>
      </c>
      <c r="D1359" s="171">
        <v>7</v>
      </c>
      <c r="E1359" s="171" t="s">
        <v>2518</v>
      </c>
      <c r="F1359" s="171" t="s">
        <v>2519</v>
      </c>
      <c r="G1359" s="171" t="s">
        <v>151</v>
      </c>
      <c r="H1359" s="171" t="s">
        <v>9</v>
      </c>
      <c r="I1359" s="171" t="s">
        <v>9</v>
      </c>
      <c r="J1359" s="171" t="s">
        <v>24</v>
      </c>
      <c r="K1359" s="171" t="s">
        <v>9</v>
      </c>
      <c r="L1359" s="171" t="s">
        <v>9</v>
      </c>
      <c r="M1359" s="171" t="s">
        <v>199</v>
      </c>
      <c r="N1359" s="171" t="s">
        <v>9</v>
      </c>
      <c r="O1359" s="172" t="s">
        <v>9</v>
      </c>
      <c r="P1359" s="172" t="s">
        <v>9</v>
      </c>
      <c r="Q1359" s="171" t="s">
        <v>1422</v>
      </c>
      <c r="R1359" s="171">
        <v>1</v>
      </c>
      <c r="S1359" s="171">
        <v>673</v>
      </c>
      <c r="T1359" s="172" t="s">
        <v>95</v>
      </c>
      <c r="U1359" s="177">
        <v>10</v>
      </c>
      <c r="V1359" s="172" t="s">
        <v>9</v>
      </c>
      <c r="W1359" s="172" t="s">
        <v>9</v>
      </c>
      <c r="X1359" s="172" t="s">
        <v>9</v>
      </c>
      <c r="Y1359" s="172" t="s">
        <v>9</v>
      </c>
      <c r="Z1359" s="172" t="s">
        <v>9</v>
      </c>
      <c r="AA1359" s="172" t="s">
        <v>9</v>
      </c>
      <c r="AB1359" s="172" t="s">
        <v>9</v>
      </c>
      <c r="AC1359" s="171" t="s">
        <v>1405</v>
      </c>
      <c r="AD1359" s="171">
        <v>2007</v>
      </c>
      <c r="AE1359" s="172" t="s">
        <v>1752</v>
      </c>
      <c r="AF1359" s="171" t="s">
        <v>146</v>
      </c>
      <c r="AG1359" s="171" t="s">
        <v>147</v>
      </c>
      <c r="AH1359" s="171" t="s">
        <v>148</v>
      </c>
      <c r="AI1359" s="124" t="str">
        <f t="shared" si="30"/>
        <v>Konsolakis, M., 2007</v>
      </c>
      <c r="AJ1359" s="171"/>
      <c r="AK1359" s="174"/>
      <c r="AL1359" s="175"/>
      <c r="AM1359" s="175"/>
      <c r="AN1359" s="175"/>
      <c r="AO1359" s="175"/>
    </row>
    <row r="1360" spans="1:41" s="176" customFormat="1" x14ac:dyDescent="0.3">
      <c r="A1360" s="171" t="s">
        <v>6</v>
      </c>
      <c r="B1360" s="172">
        <v>0.5</v>
      </c>
      <c r="C1360" s="171" t="s">
        <v>9</v>
      </c>
      <c r="D1360" s="171">
        <v>7</v>
      </c>
      <c r="E1360" s="171" t="s">
        <v>2518</v>
      </c>
      <c r="F1360" s="171" t="s">
        <v>2519</v>
      </c>
      <c r="G1360" s="171" t="s">
        <v>154</v>
      </c>
      <c r="H1360" s="171" t="s">
        <v>9</v>
      </c>
      <c r="I1360" s="171" t="s">
        <v>9</v>
      </c>
      <c r="J1360" s="171" t="s">
        <v>24</v>
      </c>
      <c r="K1360" s="171" t="s">
        <v>9</v>
      </c>
      <c r="L1360" s="171" t="s">
        <v>9</v>
      </c>
      <c r="M1360" s="171" t="s">
        <v>199</v>
      </c>
      <c r="N1360" s="171" t="s">
        <v>9</v>
      </c>
      <c r="O1360" s="172" t="s">
        <v>9</v>
      </c>
      <c r="P1360" s="172" t="s">
        <v>9</v>
      </c>
      <c r="Q1360" s="171" t="s">
        <v>1422</v>
      </c>
      <c r="R1360" s="171">
        <v>1</v>
      </c>
      <c r="S1360" s="171">
        <v>673</v>
      </c>
      <c r="T1360" s="172" t="s">
        <v>95</v>
      </c>
      <c r="U1360" s="177">
        <v>12</v>
      </c>
      <c r="V1360" s="172" t="s">
        <v>9</v>
      </c>
      <c r="W1360" s="172" t="s">
        <v>9</v>
      </c>
      <c r="X1360" s="172" t="s">
        <v>9</v>
      </c>
      <c r="Y1360" s="172" t="s">
        <v>9</v>
      </c>
      <c r="Z1360" s="172" t="s">
        <v>9</v>
      </c>
      <c r="AA1360" s="172" t="s">
        <v>9</v>
      </c>
      <c r="AB1360" s="172" t="s">
        <v>9</v>
      </c>
      <c r="AC1360" s="171" t="s">
        <v>1405</v>
      </c>
      <c r="AD1360" s="171">
        <v>2007</v>
      </c>
      <c r="AE1360" s="172" t="s">
        <v>1752</v>
      </c>
      <c r="AF1360" s="171" t="s">
        <v>146</v>
      </c>
      <c r="AG1360" s="171" t="s">
        <v>147</v>
      </c>
      <c r="AH1360" s="171" t="s">
        <v>148</v>
      </c>
      <c r="AI1360" s="124" t="str">
        <f t="shared" si="30"/>
        <v>Konsolakis, M., 2007</v>
      </c>
      <c r="AJ1360" s="171"/>
      <c r="AK1360" s="174"/>
      <c r="AL1360" s="175"/>
      <c r="AM1360" s="175"/>
      <c r="AN1360" s="175"/>
      <c r="AO1360" s="175"/>
    </row>
    <row r="1361" spans="1:41" s="176" customFormat="1" x14ac:dyDescent="0.3">
      <c r="A1361" s="171" t="s">
        <v>6</v>
      </c>
      <c r="B1361" s="172">
        <v>0.5</v>
      </c>
      <c r="C1361" s="171" t="s">
        <v>9</v>
      </c>
      <c r="D1361" s="171">
        <v>7</v>
      </c>
      <c r="E1361" s="171" t="s">
        <v>2518</v>
      </c>
      <c r="F1361" s="171" t="s">
        <v>2519</v>
      </c>
      <c r="G1361" s="171" t="s">
        <v>155</v>
      </c>
      <c r="H1361" s="171" t="s">
        <v>9</v>
      </c>
      <c r="I1361" s="171" t="s">
        <v>9</v>
      </c>
      <c r="J1361" s="171" t="s">
        <v>24</v>
      </c>
      <c r="K1361" s="171" t="s">
        <v>9</v>
      </c>
      <c r="L1361" s="171" t="s">
        <v>9</v>
      </c>
      <c r="M1361" s="171" t="s">
        <v>199</v>
      </c>
      <c r="N1361" s="171" t="s">
        <v>9</v>
      </c>
      <c r="O1361" s="172" t="s">
        <v>9</v>
      </c>
      <c r="P1361" s="172" t="s">
        <v>9</v>
      </c>
      <c r="Q1361" s="171" t="s">
        <v>1422</v>
      </c>
      <c r="R1361" s="171">
        <v>1</v>
      </c>
      <c r="S1361" s="171">
        <v>673</v>
      </c>
      <c r="T1361" s="172" t="s">
        <v>95</v>
      </c>
      <c r="U1361" s="177">
        <v>12</v>
      </c>
      <c r="V1361" s="172" t="s">
        <v>9</v>
      </c>
      <c r="W1361" s="172" t="s">
        <v>9</v>
      </c>
      <c r="X1361" s="172" t="s">
        <v>9</v>
      </c>
      <c r="Y1361" s="172" t="s">
        <v>9</v>
      </c>
      <c r="Z1361" s="172" t="s">
        <v>9</v>
      </c>
      <c r="AA1361" s="172" t="s">
        <v>9</v>
      </c>
      <c r="AB1361" s="172" t="s">
        <v>9</v>
      </c>
      <c r="AC1361" s="171" t="s">
        <v>1405</v>
      </c>
      <c r="AD1361" s="171">
        <v>2007</v>
      </c>
      <c r="AE1361" s="172" t="s">
        <v>1752</v>
      </c>
      <c r="AF1361" s="171" t="s">
        <v>146</v>
      </c>
      <c r="AG1361" s="171" t="s">
        <v>147</v>
      </c>
      <c r="AH1361" s="171" t="s">
        <v>148</v>
      </c>
      <c r="AI1361" s="124" t="str">
        <f t="shared" si="30"/>
        <v>Konsolakis, M., 2007</v>
      </c>
      <c r="AJ1361" s="171"/>
      <c r="AK1361" s="174"/>
      <c r="AL1361" s="175"/>
      <c r="AM1361" s="175"/>
      <c r="AN1361" s="175"/>
      <c r="AO1361" s="175"/>
    </row>
    <row r="1362" spans="1:41" s="176" customFormat="1" x14ac:dyDescent="0.3">
      <c r="A1362" s="171" t="s">
        <v>2485</v>
      </c>
      <c r="B1362" s="172">
        <v>0.2</v>
      </c>
      <c r="C1362" s="171" t="s">
        <v>9</v>
      </c>
      <c r="D1362" s="171">
        <v>669</v>
      </c>
      <c r="E1362" s="171" t="s">
        <v>2520</v>
      </c>
      <c r="F1362" s="171" t="s">
        <v>2521</v>
      </c>
      <c r="G1362" s="171" t="s">
        <v>9</v>
      </c>
      <c r="H1362" s="171">
        <v>823</v>
      </c>
      <c r="I1362" s="171">
        <v>12</v>
      </c>
      <c r="J1362" s="171" t="s">
        <v>24</v>
      </c>
      <c r="K1362" s="171" t="s">
        <v>56</v>
      </c>
      <c r="L1362" s="171" t="s">
        <v>9</v>
      </c>
      <c r="M1362" s="171" t="s">
        <v>199</v>
      </c>
      <c r="N1362" s="171" t="s">
        <v>9</v>
      </c>
      <c r="O1362" s="172">
        <v>5</v>
      </c>
      <c r="P1362" s="172">
        <v>823</v>
      </c>
      <c r="Q1362" s="171" t="s">
        <v>1422</v>
      </c>
      <c r="R1362" s="171">
        <v>2</v>
      </c>
      <c r="S1362" s="171">
        <v>673</v>
      </c>
      <c r="T1362" s="172" t="s">
        <v>95</v>
      </c>
      <c r="U1362" s="172">
        <v>79.5</v>
      </c>
      <c r="V1362" s="172" t="s">
        <v>9</v>
      </c>
      <c r="W1362" s="181">
        <v>10.8</v>
      </c>
      <c r="X1362" s="172" t="s">
        <v>9</v>
      </c>
      <c r="Y1362" s="172" t="s">
        <v>9</v>
      </c>
      <c r="Z1362" s="172" t="s">
        <v>9</v>
      </c>
      <c r="AA1362" s="172" t="s">
        <v>9</v>
      </c>
      <c r="AB1362" s="172" t="s">
        <v>9</v>
      </c>
      <c r="AC1362" s="171" t="s">
        <v>2522</v>
      </c>
      <c r="AD1362" s="171">
        <v>2007</v>
      </c>
      <c r="AE1362" s="172" t="s">
        <v>2523</v>
      </c>
      <c r="AF1362" s="171" t="s">
        <v>11</v>
      </c>
      <c r="AG1362" s="171" t="s">
        <v>2524</v>
      </c>
      <c r="AH1362" s="171" t="s">
        <v>76</v>
      </c>
      <c r="AI1362" s="124" t="str">
        <f t="shared" ref="AI1362:AI1425" si="31">AE1362&amp;", "&amp;AD1362</f>
        <v>Yang, P., 2007</v>
      </c>
      <c r="AJ1362" s="171"/>
      <c r="AK1362" s="174"/>
      <c r="AL1362" s="175"/>
      <c r="AM1362" s="175"/>
      <c r="AN1362" s="175"/>
      <c r="AO1362" s="175"/>
    </row>
    <row r="1363" spans="1:41" s="176" customFormat="1" x14ac:dyDescent="0.3">
      <c r="A1363" s="171" t="s">
        <v>2485</v>
      </c>
      <c r="B1363" s="172">
        <v>0.5</v>
      </c>
      <c r="C1363" s="171" t="s">
        <v>9</v>
      </c>
      <c r="D1363" s="171">
        <v>669</v>
      </c>
      <c r="E1363" s="171" t="s">
        <v>2520</v>
      </c>
      <c r="F1363" s="171" t="s">
        <v>2521</v>
      </c>
      <c r="G1363" s="171" t="s">
        <v>9</v>
      </c>
      <c r="H1363" s="171">
        <v>823</v>
      </c>
      <c r="I1363" s="171">
        <v>12</v>
      </c>
      <c r="J1363" s="171" t="s">
        <v>24</v>
      </c>
      <c r="K1363" s="171" t="s">
        <v>56</v>
      </c>
      <c r="L1363" s="171" t="s">
        <v>9</v>
      </c>
      <c r="M1363" s="171" t="s">
        <v>199</v>
      </c>
      <c r="N1363" s="171" t="s">
        <v>9</v>
      </c>
      <c r="O1363" s="172">
        <v>5</v>
      </c>
      <c r="P1363" s="172">
        <v>823</v>
      </c>
      <c r="Q1363" s="171" t="s">
        <v>1422</v>
      </c>
      <c r="R1363" s="171">
        <v>2</v>
      </c>
      <c r="S1363" s="171">
        <v>673</v>
      </c>
      <c r="T1363" s="172" t="s">
        <v>95</v>
      </c>
      <c r="U1363" s="172">
        <v>59.4</v>
      </c>
      <c r="V1363" s="172" t="s">
        <v>9</v>
      </c>
      <c r="W1363" s="181">
        <v>15.2</v>
      </c>
      <c r="X1363" s="172" t="s">
        <v>9</v>
      </c>
      <c r="Y1363" s="172" t="s">
        <v>9</v>
      </c>
      <c r="Z1363" s="172" t="s">
        <v>9</v>
      </c>
      <c r="AA1363" s="172" t="s">
        <v>9</v>
      </c>
      <c r="AB1363" s="172" t="s">
        <v>9</v>
      </c>
      <c r="AC1363" s="171" t="s">
        <v>2522</v>
      </c>
      <c r="AD1363" s="171">
        <v>2007</v>
      </c>
      <c r="AE1363" s="172" t="s">
        <v>2523</v>
      </c>
      <c r="AF1363" s="171" t="s">
        <v>11</v>
      </c>
      <c r="AG1363" s="171" t="s">
        <v>2524</v>
      </c>
      <c r="AH1363" s="171" t="s">
        <v>76</v>
      </c>
      <c r="AI1363" s="124" t="str">
        <f t="shared" si="31"/>
        <v>Yang, P., 2007</v>
      </c>
      <c r="AJ1363" s="171"/>
      <c r="AK1363" s="174"/>
      <c r="AL1363" s="175"/>
      <c r="AM1363" s="175"/>
      <c r="AN1363" s="175"/>
      <c r="AO1363" s="175"/>
    </row>
    <row r="1364" spans="1:41" s="176" customFormat="1" x14ac:dyDescent="0.3">
      <c r="A1364" s="171" t="s">
        <v>2485</v>
      </c>
      <c r="B1364" s="172">
        <v>1</v>
      </c>
      <c r="C1364" s="171" t="s">
        <v>9</v>
      </c>
      <c r="D1364" s="171">
        <v>669</v>
      </c>
      <c r="E1364" s="171" t="s">
        <v>2520</v>
      </c>
      <c r="F1364" s="171" t="s">
        <v>2521</v>
      </c>
      <c r="G1364" s="171" t="s">
        <v>9</v>
      </c>
      <c r="H1364" s="171">
        <v>823</v>
      </c>
      <c r="I1364" s="171">
        <v>12</v>
      </c>
      <c r="J1364" s="171" t="s">
        <v>24</v>
      </c>
      <c r="K1364" s="171" t="s">
        <v>56</v>
      </c>
      <c r="L1364" s="171" t="s">
        <v>9</v>
      </c>
      <c r="M1364" s="171" t="s">
        <v>199</v>
      </c>
      <c r="N1364" s="171" t="s">
        <v>9</v>
      </c>
      <c r="O1364" s="172">
        <v>5</v>
      </c>
      <c r="P1364" s="172">
        <v>823</v>
      </c>
      <c r="Q1364" s="171" t="s">
        <v>1422</v>
      </c>
      <c r="R1364" s="171">
        <v>2</v>
      </c>
      <c r="S1364" s="171">
        <v>673</v>
      </c>
      <c r="T1364" s="172" t="s">
        <v>95</v>
      </c>
      <c r="U1364" s="181">
        <v>28.2</v>
      </c>
      <c r="V1364" s="172" t="s">
        <v>9</v>
      </c>
      <c r="W1364" s="172">
        <v>36.1</v>
      </c>
      <c r="X1364" s="172" t="s">
        <v>9</v>
      </c>
      <c r="Y1364" s="172" t="s">
        <v>9</v>
      </c>
      <c r="Z1364" s="172" t="s">
        <v>9</v>
      </c>
      <c r="AA1364" s="172" t="s">
        <v>9</v>
      </c>
      <c r="AB1364" s="172" t="s">
        <v>9</v>
      </c>
      <c r="AC1364" s="171" t="s">
        <v>2522</v>
      </c>
      <c r="AD1364" s="171">
        <v>2007</v>
      </c>
      <c r="AE1364" s="172" t="s">
        <v>2523</v>
      </c>
      <c r="AF1364" s="171" t="s">
        <v>11</v>
      </c>
      <c r="AG1364" s="171" t="s">
        <v>2524</v>
      </c>
      <c r="AH1364" s="171" t="s">
        <v>76</v>
      </c>
      <c r="AI1364" s="124" t="str">
        <f t="shared" si="31"/>
        <v>Yang, P., 2007</v>
      </c>
      <c r="AJ1364" s="171"/>
      <c r="AK1364" s="174"/>
      <c r="AL1364" s="175"/>
      <c r="AM1364" s="175"/>
      <c r="AN1364" s="175"/>
      <c r="AO1364" s="175"/>
    </row>
    <row r="1365" spans="1:41" s="176" customFormat="1" x14ac:dyDescent="0.3">
      <c r="A1365" s="171" t="s">
        <v>2485</v>
      </c>
      <c r="B1365" s="172" t="s">
        <v>9</v>
      </c>
      <c r="C1365" s="173">
        <v>44075</v>
      </c>
      <c r="D1365" s="171">
        <v>358</v>
      </c>
      <c r="E1365" s="171" t="s">
        <v>2525</v>
      </c>
      <c r="F1365" s="171" t="s">
        <v>2526</v>
      </c>
      <c r="G1365" s="171" t="s">
        <v>9</v>
      </c>
      <c r="H1365" s="171">
        <v>673</v>
      </c>
      <c r="I1365" s="171">
        <v>3</v>
      </c>
      <c r="J1365" s="171" t="s">
        <v>24</v>
      </c>
      <c r="K1365" s="171" t="s">
        <v>9</v>
      </c>
      <c r="L1365" s="171" t="s">
        <v>9</v>
      </c>
      <c r="M1365" s="171" t="s">
        <v>199</v>
      </c>
      <c r="N1365" s="171" t="s">
        <v>9</v>
      </c>
      <c r="O1365" s="171" t="s">
        <v>9</v>
      </c>
      <c r="P1365" s="171" t="s">
        <v>9</v>
      </c>
      <c r="Q1365" s="171" t="s">
        <v>1422</v>
      </c>
      <c r="R1365" s="171">
        <v>1</v>
      </c>
      <c r="S1365" s="171">
        <v>773</v>
      </c>
      <c r="T1365" s="172" t="s">
        <v>2527</v>
      </c>
      <c r="U1365" s="181">
        <v>37</v>
      </c>
      <c r="V1365" s="172" t="s">
        <v>9</v>
      </c>
      <c r="W1365" s="172" t="s">
        <v>9</v>
      </c>
      <c r="X1365" s="172" t="s">
        <v>9</v>
      </c>
      <c r="Y1365" s="172" t="s">
        <v>9</v>
      </c>
      <c r="Z1365" s="172" t="s">
        <v>9</v>
      </c>
      <c r="AA1365" s="172" t="s">
        <v>9</v>
      </c>
      <c r="AB1365" s="172" t="s">
        <v>9</v>
      </c>
      <c r="AC1365" s="171" t="s">
        <v>2528</v>
      </c>
      <c r="AD1365" s="171">
        <v>2007</v>
      </c>
      <c r="AE1365" s="172" t="s">
        <v>2529</v>
      </c>
      <c r="AF1365" s="171" t="s">
        <v>19</v>
      </c>
      <c r="AG1365" s="171" t="s">
        <v>2530</v>
      </c>
      <c r="AH1365" s="171" t="s">
        <v>87</v>
      </c>
      <c r="AI1365" s="124" t="str">
        <f t="shared" si="31"/>
        <v>de Oliveira, A.M., 2007</v>
      </c>
      <c r="AJ1365" s="171"/>
      <c r="AK1365" s="174"/>
      <c r="AL1365" s="175"/>
      <c r="AM1365" s="175"/>
      <c r="AN1365" s="175"/>
      <c r="AO1365" s="175"/>
    </row>
    <row r="1366" spans="1:41" s="176" customFormat="1" x14ac:dyDescent="0.3">
      <c r="A1366" s="171" t="s">
        <v>2485</v>
      </c>
      <c r="B1366" s="172" t="s">
        <v>9</v>
      </c>
      <c r="C1366" s="171">
        <v>0.53</v>
      </c>
      <c r="D1366" s="171" t="s">
        <v>9</v>
      </c>
      <c r="E1366" s="171" t="s">
        <v>2531</v>
      </c>
      <c r="F1366" s="171" t="s">
        <v>2532</v>
      </c>
      <c r="G1366" s="171" t="s">
        <v>9</v>
      </c>
      <c r="H1366" s="171" t="s">
        <v>9</v>
      </c>
      <c r="I1366" s="171" t="s">
        <v>9</v>
      </c>
      <c r="J1366" s="171" t="s">
        <v>33</v>
      </c>
      <c r="K1366" s="171" t="s">
        <v>56</v>
      </c>
      <c r="L1366" s="171" t="s">
        <v>9</v>
      </c>
      <c r="M1366" s="171" t="s">
        <v>199</v>
      </c>
      <c r="N1366" s="171" t="s">
        <v>9</v>
      </c>
      <c r="O1366" s="171">
        <v>4</v>
      </c>
      <c r="P1366" s="171">
        <v>573</v>
      </c>
      <c r="Q1366" s="171" t="s">
        <v>1422</v>
      </c>
      <c r="R1366" s="171" t="s">
        <v>9</v>
      </c>
      <c r="S1366" s="171">
        <v>623</v>
      </c>
      <c r="T1366" s="171" t="s">
        <v>95</v>
      </c>
      <c r="U1366" s="171">
        <v>98.4</v>
      </c>
      <c r="V1366" s="171">
        <v>5</v>
      </c>
      <c r="W1366" s="171" t="s">
        <v>9</v>
      </c>
      <c r="X1366" s="171" t="s">
        <v>9</v>
      </c>
      <c r="Y1366" s="171" t="s">
        <v>9</v>
      </c>
      <c r="Z1366" s="171" t="s">
        <v>9</v>
      </c>
      <c r="AA1366" s="171" t="s">
        <v>9</v>
      </c>
      <c r="AB1366" s="171" t="s">
        <v>9</v>
      </c>
      <c r="AC1366" s="171" t="s">
        <v>2510</v>
      </c>
      <c r="AD1366" s="171">
        <v>2001</v>
      </c>
      <c r="AE1366" s="172" t="s">
        <v>2533</v>
      </c>
      <c r="AF1366" s="171" t="s">
        <v>119</v>
      </c>
      <c r="AG1366" s="171" t="s">
        <v>2534</v>
      </c>
      <c r="AH1366" s="171" t="s">
        <v>1480</v>
      </c>
      <c r="AI1366" s="124" t="str">
        <f t="shared" si="31"/>
        <v>Cañizares, P., 2001</v>
      </c>
      <c r="AJ1366" s="171"/>
      <c r="AK1366" s="174"/>
      <c r="AL1366" s="175"/>
      <c r="AM1366" s="175"/>
      <c r="AN1366" s="175"/>
      <c r="AO1366" s="175"/>
    </row>
    <row r="1367" spans="1:41" s="176" customFormat="1" x14ac:dyDescent="0.3">
      <c r="A1367" s="171" t="s">
        <v>2485</v>
      </c>
      <c r="B1367" s="172" t="s">
        <v>9</v>
      </c>
      <c r="C1367" s="171">
        <v>0.53</v>
      </c>
      <c r="D1367" s="171" t="s">
        <v>9</v>
      </c>
      <c r="E1367" s="171" t="s">
        <v>2531</v>
      </c>
      <c r="F1367" s="171" t="s">
        <v>2532</v>
      </c>
      <c r="G1367" s="171" t="s">
        <v>9</v>
      </c>
      <c r="H1367" s="171" t="s">
        <v>9</v>
      </c>
      <c r="I1367" s="171" t="s">
        <v>9</v>
      </c>
      <c r="J1367" s="171" t="s">
        <v>33</v>
      </c>
      <c r="K1367" s="171" t="s">
        <v>56</v>
      </c>
      <c r="L1367" s="171" t="s">
        <v>9</v>
      </c>
      <c r="M1367" s="171" t="s">
        <v>199</v>
      </c>
      <c r="N1367" s="171" t="s">
        <v>9</v>
      </c>
      <c r="O1367" s="171">
        <v>4</v>
      </c>
      <c r="P1367" s="171">
        <v>573</v>
      </c>
      <c r="Q1367" s="171" t="s">
        <v>1422</v>
      </c>
      <c r="R1367" s="171" t="s">
        <v>9</v>
      </c>
      <c r="S1367" s="171">
        <v>723</v>
      </c>
      <c r="T1367" s="171" t="s">
        <v>95</v>
      </c>
      <c r="U1367" s="171">
        <v>71.599999999999994</v>
      </c>
      <c r="V1367" s="171">
        <v>5</v>
      </c>
      <c r="W1367" s="171" t="s">
        <v>9</v>
      </c>
      <c r="X1367" s="171" t="s">
        <v>9</v>
      </c>
      <c r="Y1367" s="171" t="s">
        <v>9</v>
      </c>
      <c r="Z1367" s="171" t="s">
        <v>9</v>
      </c>
      <c r="AA1367" s="171" t="s">
        <v>9</v>
      </c>
      <c r="AB1367" s="171" t="s">
        <v>9</v>
      </c>
      <c r="AC1367" s="171" t="s">
        <v>2510</v>
      </c>
      <c r="AD1367" s="171">
        <v>2001</v>
      </c>
      <c r="AE1367" s="172" t="s">
        <v>2533</v>
      </c>
      <c r="AF1367" s="171" t="s">
        <v>119</v>
      </c>
      <c r="AG1367" s="171" t="s">
        <v>2534</v>
      </c>
      <c r="AH1367" s="171" t="s">
        <v>1480</v>
      </c>
      <c r="AI1367" s="124" t="str">
        <f t="shared" si="31"/>
        <v>Cañizares, P., 2001</v>
      </c>
      <c r="AJ1367" s="171"/>
      <c r="AK1367" s="174"/>
      <c r="AL1367" s="175"/>
      <c r="AM1367" s="175"/>
      <c r="AN1367" s="175"/>
      <c r="AO1367" s="175"/>
    </row>
    <row r="1368" spans="1:41" s="176" customFormat="1" x14ac:dyDescent="0.3">
      <c r="A1368" s="171" t="s">
        <v>2485</v>
      </c>
      <c r="B1368" s="172" t="s">
        <v>9</v>
      </c>
      <c r="C1368" s="171">
        <v>0.53</v>
      </c>
      <c r="D1368" s="171" t="s">
        <v>9</v>
      </c>
      <c r="E1368" s="171" t="s">
        <v>2531</v>
      </c>
      <c r="F1368" s="171" t="s">
        <v>2532</v>
      </c>
      <c r="G1368" s="171" t="s">
        <v>9</v>
      </c>
      <c r="H1368" s="171" t="s">
        <v>9</v>
      </c>
      <c r="I1368" s="171" t="s">
        <v>9</v>
      </c>
      <c r="J1368" s="171" t="s">
        <v>33</v>
      </c>
      <c r="K1368" s="171" t="s">
        <v>56</v>
      </c>
      <c r="L1368" s="171" t="s">
        <v>9</v>
      </c>
      <c r="M1368" s="171" t="s">
        <v>199</v>
      </c>
      <c r="N1368" s="171" t="s">
        <v>9</v>
      </c>
      <c r="O1368" s="171">
        <v>4</v>
      </c>
      <c r="P1368" s="171">
        <v>773</v>
      </c>
      <c r="Q1368" s="171" t="s">
        <v>1422</v>
      </c>
      <c r="R1368" s="171" t="s">
        <v>9</v>
      </c>
      <c r="S1368" s="171">
        <v>623</v>
      </c>
      <c r="T1368" s="171" t="s">
        <v>95</v>
      </c>
      <c r="U1368" s="171">
        <v>75.099999999999994</v>
      </c>
      <c r="V1368" s="171">
        <v>5</v>
      </c>
      <c r="W1368" s="171" t="s">
        <v>9</v>
      </c>
      <c r="X1368" s="171" t="s">
        <v>9</v>
      </c>
      <c r="Y1368" s="171" t="s">
        <v>9</v>
      </c>
      <c r="Z1368" s="171" t="s">
        <v>9</v>
      </c>
      <c r="AA1368" s="171" t="s">
        <v>9</v>
      </c>
      <c r="AB1368" s="171" t="s">
        <v>9</v>
      </c>
      <c r="AC1368" s="171" t="s">
        <v>2510</v>
      </c>
      <c r="AD1368" s="171">
        <v>2001</v>
      </c>
      <c r="AE1368" s="172" t="s">
        <v>2533</v>
      </c>
      <c r="AF1368" s="171" t="s">
        <v>119</v>
      </c>
      <c r="AG1368" s="171" t="s">
        <v>2534</v>
      </c>
      <c r="AH1368" s="171" t="s">
        <v>1480</v>
      </c>
      <c r="AI1368" s="124" t="str">
        <f t="shared" si="31"/>
        <v>Cañizares, P., 2001</v>
      </c>
      <c r="AJ1368" s="171"/>
      <c r="AK1368" s="174"/>
      <c r="AL1368" s="175"/>
      <c r="AM1368" s="175"/>
      <c r="AN1368" s="175"/>
      <c r="AO1368" s="175"/>
    </row>
    <row r="1369" spans="1:41" s="176" customFormat="1" x14ac:dyDescent="0.3">
      <c r="A1369" s="171" t="s">
        <v>2485</v>
      </c>
      <c r="B1369" s="172" t="s">
        <v>9</v>
      </c>
      <c r="C1369" s="171">
        <v>0.53</v>
      </c>
      <c r="D1369" s="171" t="s">
        <v>9</v>
      </c>
      <c r="E1369" s="171" t="s">
        <v>2531</v>
      </c>
      <c r="F1369" s="171" t="s">
        <v>2532</v>
      </c>
      <c r="G1369" s="171" t="s">
        <v>9</v>
      </c>
      <c r="H1369" s="171" t="s">
        <v>9</v>
      </c>
      <c r="I1369" s="171" t="s">
        <v>9</v>
      </c>
      <c r="J1369" s="171" t="s">
        <v>33</v>
      </c>
      <c r="K1369" s="171" t="s">
        <v>56</v>
      </c>
      <c r="L1369" s="171" t="s">
        <v>9</v>
      </c>
      <c r="M1369" s="171" t="s">
        <v>199</v>
      </c>
      <c r="N1369" s="171" t="s">
        <v>9</v>
      </c>
      <c r="O1369" s="171">
        <v>4</v>
      </c>
      <c r="P1369" s="171">
        <v>773</v>
      </c>
      <c r="Q1369" s="171" t="s">
        <v>1422</v>
      </c>
      <c r="R1369" s="171" t="s">
        <v>9</v>
      </c>
      <c r="S1369" s="171">
        <v>723</v>
      </c>
      <c r="T1369" s="171" t="s">
        <v>95</v>
      </c>
      <c r="U1369" s="171">
        <v>66.2</v>
      </c>
      <c r="V1369" s="171">
        <v>5</v>
      </c>
      <c r="W1369" s="171" t="s">
        <v>9</v>
      </c>
      <c r="X1369" s="171" t="s">
        <v>9</v>
      </c>
      <c r="Y1369" s="171" t="s">
        <v>9</v>
      </c>
      <c r="Z1369" s="171" t="s">
        <v>9</v>
      </c>
      <c r="AA1369" s="171" t="s">
        <v>9</v>
      </c>
      <c r="AB1369" s="171" t="s">
        <v>9</v>
      </c>
      <c r="AC1369" s="171" t="s">
        <v>2510</v>
      </c>
      <c r="AD1369" s="171">
        <v>2001</v>
      </c>
      <c r="AE1369" s="172" t="s">
        <v>2533</v>
      </c>
      <c r="AF1369" s="171" t="s">
        <v>119</v>
      </c>
      <c r="AG1369" s="171" t="s">
        <v>2534</v>
      </c>
      <c r="AH1369" s="171" t="s">
        <v>1480</v>
      </c>
      <c r="AI1369" s="124" t="str">
        <f t="shared" si="31"/>
        <v>Cañizares, P., 2001</v>
      </c>
      <c r="AJ1369" s="171"/>
      <c r="AK1369" s="174"/>
      <c r="AL1369" s="175"/>
      <c r="AM1369" s="175"/>
      <c r="AN1369" s="175"/>
      <c r="AO1369" s="175"/>
    </row>
    <row r="1370" spans="1:41" s="176" customFormat="1" x14ac:dyDescent="0.3">
      <c r="A1370" s="171" t="s">
        <v>2485</v>
      </c>
      <c r="B1370" s="172" t="s">
        <v>9</v>
      </c>
      <c r="C1370" s="171">
        <v>0.53</v>
      </c>
      <c r="D1370" s="171" t="s">
        <v>9</v>
      </c>
      <c r="E1370" s="171" t="s">
        <v>2531</v>
      </c>
      <c r="F1370" s="171" t="s">
        <v>2532</v>
      </c>
      <c r="G1370" s="171" t="s">
        <v>9</v>
      </c>
      <c r="H1370" s="171" t="s">
        <v>9</v>
      </c>
      <c r="I1370" s="171" t="s">
        <v>9</v>
      </c>
      <c r="J1370" s="171" t="s">
        <v>24</v>
      </c>
      <c r="K1370" s="171" t="s">
        <v>56</v>
      </c>
      <c r="L1370" s="171" t="s">
        <v>9</v>
      </c>
      <c r="M1370" s="171" t="s">
        <v>199</v>
      </c>
      <c r="N1370" s="171" t="s">
        <v>9</v>
      </c>
      <c r="O1370" s="171">
        <v>4</v>
      </c>
      <c r="P1370" s="171">
        <v>673</v>
      </c>
      <c r="Q1370" s="171" t="s">
        <v>1422</v>
      </c>
      <c r="R1370" s="171" t="s">
        <v>9</v>
      </c>
      <c r="S1370" s="171">
        <v>623</v>
      </c>
      <c r="T1370" s="171" t="s">
        <v>95</v>
      </c>
      <c r="U1370" s="171">
        <v>73.7</v>
      </c>
      <c r="V1370" s="171">
        <v>5</v>
      </c>
      <c r="W1370" s="171" t="s">
        <v>9</v>
      </c>
      <c r="X1370" s="171" t="s">
        <v>9</v>
      </c>
      <c r="Y1370" s="171" t="s">
        <v>9</v>
      </c>
      <c r="Z1370" s="171" t="s">
        <v>9</v>
      </c>
      <c r="AA1370" s="171" t="s">
        <v>9</v>
      </c>
      <c r="AB1370" s="171" t="s">
        <v>9</v>
      </c>
      <c r="AC1370" s="171" t="s">
        <v>2510</v>
      </c>
      <c r="AD1370" s="171">
        <v>2001</v>
      </c>
      <c r="AE1370" s="172" t="s">
        <v>2533</v>
      </c>
      <c r="AF1370" s="171" t="s">
        <v>119</v>
      </c>
      <c r="AG1370" s="171" t="s">
        <v>2534</v>
      </c>
      <c r="AH1370" s="171" t="s">
        <v>1480</v>
      </c>
      <c r="AI1370" s="124" t="str">
        <f t="shared" si="31"/>
        <v>Cañizares, P., 2001</v>
      </c>
      <c r="AJ1370" s="171"/>
      <c r="AK1370" s="174"/>
      <c r="AL1370" s="175"/>
      <c r="AM1370" s="175"/>
      <c r="AN1370" s="175"/>
      <c r="AO1370" s="175"/>
    </row>
    <row r="1371" spans="1:41" s="176" customFormat="1" x14ac:dyDescent="0.3">
      <c r="A1371" s="171" t="s">
        <v>2485</v>
      </c>
      <c r="B1371" s="172" t="s">
        <v>9</v>
      </c>
      <c r="C1371" s="171">
        <v>0.53</v>
      </c>
      <c r="D1371" s="171" t="s">
        <v>9</v>
      </c>
      <c r="E1371" s="171" t="s">
        <v>2531</v>
      </c>
      <c r="F1371" s="171" t="s">
        <v>2532</v>
      </c>
      <c r="G1371" s="171" t="s">
        <v>9</v>
      </c>
      <c r="H1371" s="171" t="s">
        <v>9</v>
      </c>
      <c r="I1371" s="171" t="s">
        <v>9</v>
      </c>
      <c r="J1371" s="171" t="s">
        <v>24</v>
      </c>
      <c r="K1371" s="171" t="s">
        <v>56</v>
      </c>
      <c r="L1371" s="171" t="s">
        <v>9</v>
      </c>
      <c r="M1371" s="171" t="s">
        <v>199</v>
      </c>
      <c r="N1371" s="171" t="s">
        <v>9</v>
      </c>
      <c r="O1371" s="171">
        <v>4</v>
      </c>
      <c r="P1371" s="171">
        <v>673</v>
      </c>
      <c r="Q1371" s="171" t="s">
        <v>1422</v>
      </c>
      <c r="R1371" s="171" t="s">
        <v>9</v>
      </c>
      <c r="S1371" s="171">
        <v>723</v>
      </c>
      <c r="T1371" s="171" t="s">
        <v>95</v>
      </c>
      <c r="U1371" s="171">
        <v>63.1</v>
      </c>
      <c r="V1371" s="171">
        <v>5</v>
      </c>
      <c r="W1371" s="171" t="s">
        <v>9</v>
      </c>
      <c r="X1371" s="171" t="s">
        <v>9</v>
      </c>
      <c r="Y1371" s="171" t="s">
        <v>9</v>
      </c>
      <c r="Z1371" s="171" t="s">
        <v>9</v>
      </c>
      <c r="AA1371" s="171">
        <v>10</v>
      </c>
      <c r="AB1371" s="171" t="s">
        <v>9</v>
      </c>
      <c r="AC1371" s="171" t="s">
        <v>2510</v>
      </c>
      <c r="AD1371" s="171">
        <v>2001</v>
      </c>
      <c r="AE1371" s="172" t="s">
        <v>2533</v>
      </c>
      <c r="AF1371" s="171" t="s">
        <v>119</v>
      </c>
      <c r="AG1371" s="171" t="s">
        <v>2534</v>
      </c>
      <c r="AH1371" s="171" t="s">
        <v>1480</v>
      </c>
      <c r="AI1371" s="124" t="str">
        <f t="shared" si="31"/>
        <v>Cañizares, P., 2001</v>
      </c>
      <c r="AJ1371" s="171" t="s">
        <v>2535</v>
      </c>
      <c r="AK1371" s="174"/>
      <c r="AL1371" s="175"/>
      <c r="AM1371" s="175"/>
      <c r="AN1371" s="175"/>
      <c r="AO1371" s="175"/>
    </row>
    <row r="1372" spans="1:41" s="176" customFormat="1" x14ac:dyDescent="0.3">
      <c r="A1372" s="171" t="s">
        <v>2485</v>
      </c>
      <c r="B1372" s="172" t="s">
        <v>9</v>
      </c>
      <c r="C1372" s="171">
        <v>0.53</v>
      </c>
      <c r="D1372" s="171" t="s">
        <v>9</v>
      </c>
      <c r="E1372" s="171" t="s">
        <v>2531</v>
      </c>
      <c r="F1372" s="171" t="s">
        <v>2532</v>
      </c>
      <c r="G1372" s="171" t="s">
        <v>9</v>
      </c>
      <c r="H1372" s="171" t="s">
        <v>9</v>
      </c>
      <c r="I1372" s="171" t="s">
        <v>9</v>
      </c>
      <c r="J1372" s="171" t="s">
        <v>24</v>
      </c>
      <c r="K1372" s="171" t="s">
        <v>56</v>
      </c>
      <c r="L1372" s="171" t="s">
        <v>9</v>
      </c>
      <c r="M1372" s="171" t="s">
        <v>199</v>
      </c>
      <c r="N1372" s="171" t="s">
        <v>9</v>
      </c>
      <c r="O1372" s="171">
        <v>4</v>
      </c>
      <c r="P1372" s="171">
        <v>773</v>
      </c>
      <c r="Q1372" s="171" t="s">
        <v>1422</v>
      </c>
      <c r="R1372" s="171" t="s">
        <v>9</v>
      </c>
      <c r="S1372" s="171">
        <v>723</v>
      </c>
      <c r="T1372" s="171" t="s">
        <v>95</v>
      </c>
      <c r="U1372" s="171">
        <v>63.5</v>
      </c>
      <c r="V1372" s="171">
        <v>5</v>
      </c>
      <c r="W1372" s="171" t="s">
        <v>9</v>
      </c>
      <c r="X1372" s="171" t="s">
        <v>9</v>
      </c>
      <c r="Y1372" s="171" t="s">
        <v>9</v>
      </c>
      <c r="Z1372" s="171" t="s">
        <v>9</v>
      </c>
      <c r="AA1372" s="171" t="s">
        <v>9</v>
      </c>
      <c r="AB1372" s="171" t="s">
        <v>9</v>
      </c>
      <c r="AC1372" s="171" t="s">
        <v>2510</v>
      </c>
      <c r="AD1372" s="171">
        <v>2001</v>
      </c>
      <c r="AE1372" s="172" t="s">
        <v>2533</v>
      </c>
      <c r="AF1372" s="171" t="s">
        <v>119</v>
      </c>
      <c r="AG1372" s="171" t="s">
        <v>2534</v>
      </c>
      <c r="AH1372" s="171" t="s">
        <v>1480</v>
      </c>
      <c r="AI1372" s="124" t="str">
        <f t="shared" si="31"/>
        <v>Cañizares, P., 2001</v>
      </c>
      <c r="AJ1372" s="171"/>
      <c r="AK1372" s="174"/>
      <c r="AL1372" s="175"/>
      <c r="AM1372" s="175"/>
      <c r="AN1372" s="175"/>
      <c r="AO1372" s="175"/>
    </row>
    <row r="1373" spans="1:41" s="176" customFormat="1" x14ac:dyDescent="0.3">
      <c r="A1373" s="171" t="s">
        <v>2485</v>
      </c>
      <c r="B1373" s="172" t="s">
        <v>9</v>
      </c>
      <c r="C1373" s="171">
        <v>0.45</v>
      </c>
      <c r="D1373" s="171" t="s">
        <v>9</v>
      </c>
      <c r="E1373" s="171" t="s">
        <v>2531</v>
      </c>
      <c r="F1373" s="171" t="s">
        <v>2532</v>
      </c>
      <c r="G1373" s="171" t="s">
        <v>9</v>
      </c>
      <c r="H1373" s="171" t="s">
        <v>9</v>
      </c>
      <c r="I1373" s="171" t="s">
        <v>9</v>
      </c>
      <c r="J1373" s="171" t="s">
        <v>33</v>
      </c>
      <c r="K1373" s="171" t="s">
        <v>56</v>
      </c>
      <c r="L1373" s="171" t="s">
        <v>9</v>
      </c>
      <c r="M1373" s="171" t="s">
        <v>199</v>
      </c>
      <c r="N1373" s="171" t="s">
        <v>9</v>
      </c>
      <c r="O1373" s="171">
        <v>4</v>
      </c>
      <c r="P1373" s="171">
        <v>573</v>
      </c>
      <c r="Q1373" s="171" t="s">
        <v>1422</v>
      </c>
      <c r="R1373" s="171" t="s">
        <v>9</v>
      </c>
      <c r="S1373" s="171">
        <v>723</v>
      </c>
      <c r="T1373" s="171" t="s">
        <v>95</v>
      </c>
      <c r="U1373" s="171">
        <v>71.599999999999994</v>
      </c>
      <c r="V1373" s="171">
        <v>5</v>
      </c>
      <c r="W1373" s="171" t="s">
        <v>9</v>
      </c>
      <c r="X1373" s="171" t="s">
        <v>9</v>
      </c>
      <c r="Y1373" s="171" t="s">
        <v>9</v>
      </c>
      <c r="Z1373" s="171" t="s">
        <v>9</v>
      </c>
      <c r="AA1373" s="171" t="s">
        <v>9</v>
      </c>
      <c r="AB1373" s="171" t="s">
        <v>9</v>
      </c>
      <c r="AC1373" s="171" t="s">
        <v>2510</v>
      </c>
      <c r="AD1373" s="171">
        <v>2001</v>
      </c>
      <c r="AE1373" s="172" t="s">
        <v>2533</v>
      </c>
      <c r="AF1373" s="171" t="s">
        <v>119</v>
      </c>
      <c r="AG1373" s="171" t="s">
        <v>2534</v>
      </c>
      <c r="AH1373" s="171" t="s">
        <v>1480</v>
      </c>
      <c r="AI1373" s="124" t="str">
        <f t="shared" si="31"/>
        <v>Cañizares, P., 2001</v>
      </c>
      <c r="AJ1373" s="171"/>
      <c r="AK1373" s="174"/>
      <c r="AL1373" s="175"/>
      <c r="AM1373" s="175"/>
      <c r="AN1373" s="175"/>
      <c r="AO1373" s="175"/>
    </row>
    <row r="1374" spans="1:41" s="176" customFormat="1" x14ac:dyDescent="0.3">
      <c r="A1374" s="171" t="s">
        <v>2485</v>
      </c>
      <c r="B1374" s="172" t="s">
        <v>9</v>
      </c>
      <c r="C1374" s="171">
        <v>0.51</v>
      </c>
      <c r="D1374" s="171" t="s">
        <v>9</v>
      </c>
      <c r="E1374" s="171" t="s">
        <v>2531</v>
      </c>
      <c r="F1374" s="171" t="s">
        <v>2532</v>
      </c>
      <c r="G1374" s="171" t="s">
        <v>9</v>
      </c>
      <c r="H1374" s="171" t="s">
        <v>9</v>
      </c>
      <c r="I1374" s="171" t="s">
        <v>9</v>
      </c>
      <c r="J1374" s="171" t="s">
        <v>33</v>
      </c>
      <c r="K1374" s="171" t="s">
        <v>56</v>
      </c>
      <c r="L1374" s="171" t="s">
        <v>9</v>
      </c>
      <c r="M1374" s="171" t="s">
        <v>199</v>
      </c>
      <c r="N1374" s="171" t="s">
        <v>9</v>
      </c>
      <c r="O1374" s="171">
        <v>4</v>
      </c>
      <c r="P1374" s="171">
        <v>573</v>
      </c>
      <c r="Q1374" s="171" t="s">
        <v>1422</v>
      </c>
      <c r="R1374" s="171" t="s">
        <v>9</v>
      </c>
      <c r="S1374" s="171">
        <v>723</v>
      </c>
      <c r="T1374" s="171" t="s">
        <v>95</v>
      </c>
      <c r="U1374" s="171">
        <v>68.400000000000006</v>
      </c>
      <c r="V1374" s="171">
        <v>5</v>
      </c>
      <c r="W1374" s="171" t="s">
        <v>9</v>
      </c>
      <c r="X1374" s="171" t="s">
        <v>9</v>
      </c>
      <c r="Y1374" s="171" t="s">
        <v>9</v>
      </c>
      <c r="Z1374" s="171" t="s">
        <v>9</v>
      </c>
      <c r="AA1374" s="171" t="s">
        <v>9</v>
      </c>
      <c r="AB1374" s="171" t="s">
        <v>9</v>
      </c>
      <c r="AC1374" s="171" t="s">
        <v>2510</v>
      </c>
      <c r="AD1374" s="171">
        <v>2001</v>
      </c>
      <c r="AE1374" s="172" t="s">
        <v>2533</v>
      </c>
      <c r="AF1374" s="171" t="s">
        <v>119</v>
      </c>
      <c r="AG1374" s="171" t="s">
        <v>2534</v>
      </c>
      <c r="AH1374" s="171" t="s">
        <v>1480</v>
      </c>
      <c r="AI1374" s="124" t="str">
        <f t="shared" si="31"/>
        <v>Cañizares, P., 2001</v>
      </c>
      <c r="AJ1374" s="171"/>
      <c r="AK1374" s="174"/>
      <c r="AL1374" s="175"/>
      <c r="AM1374" s="175"/>
      <c r="AN1374" s="175"/>
      <c r="AO1374" s="175"/>
    </row>
    <row r="1375" spans="1:41" s="176" customFormat="1" x14ac:dyDescent="0.3">
      <c r="A1375" s="171" t="s">
        <v>2485</v>
      </c>
      <c r="B1375" s="172" t="s">
        <v>9</v>
      </c>
      <c r="C1375" s="171">
        <v>0.62</v>
      </c>
      <c r="D1375" s="171" t="s">
        <v>9</v>
      </c>
      <c r="E1375" s="171" t="s">
        <v>2531</v>
      </c>
      <c r="F1375" s="171" t="s">
        <v>2532</v>
      </c>
      <c r="G1375" s="171" t="s">
        <v>9</v>
      </c>
      <c r="H1375" s="171" t="s">
        <v>9</v>
      </c>
      <c r="I1375" s="171" t="s">
        <v>9</v>
      </c>
      <c r="J1375" s="171" t="s">
        <v>33</v>
      </c>
      <c r="K1375" s="171" t="s">
        <v>56</v>
      </c>
      <c r="L1375" s="171" t="s">
        <v>9</v>
      </c>
      <c r="M1375" s="171" t="s">
        <v>199</v>
      </c>
      <c r="N1375" s="171" t="s">
        <v>9</v>
      </c>
      <c r="O1375" s="171">
        <v>4</v>
      </c>
      <c r="P1375" s="171">
        <v>573</v>
      </c>
      <c r="Q1375" s="171" t="s">
        <v>1422</v>
      </c>
      <c r="R1375" s="171" t="s">
        <v>9</v>
      </c>
      <c r="S1375" s="171">
        <v>723</v>
      </c>
      <c r="T1375" s="171" t="s">
        <v>95</v>
      </c>
      <c r="U1375" s="171">
        <v>66.5</v>
      </c>
      <c r="V1375" s="171">
        <v>5</v>
      </c>
      <c r="W1375" s="171" t="s">
        <v>9</v>
      </c>
      <c r="X1375" s="171" t="s">
        <v>9</v>
      </c>
      <c r="Y1375" s="171" t="s">
        <v>9</v>
      </c>
      <c r="Z1375" s="171" t="s">
        <v>9</v>
      </c>
      <c r="AA1375" s="171" t="s">
        <v>9</v>
      </c>
      <c r="AB1375" s="171" t="s">
        <v>9</v>
      </c>
      <c r="AC1375" s="171" t="s">
        <v>2510</v>
      </c>
      <c r="AD1375" s="171">
        <v>2001</v>
      </c>
      <c r="AE1375" s="172" t="s">
        <v>2533</v>
      </c>
      <c r="AF1375" s="171" t="s">
        <v>119</v>
      </c>
      <c r="AG1375" s="171" t="s">
        <v>2534</v>
      </c>
      <c r="AH1375" s="171" t="s">
        <v>1480</v>
      </c>
      <c r="AI1375" s="124" t="str">
        <f t="shared" si="31"/>
        <v>Cañizares, P., 2001</v>
      </c>
      <c r="AJ1375" s="171"/>
      <c r="AK1375" s="174"/>
      <c r="AL1375" s="175"/>
      <c r="AM1375" s="175"/>
      <c r="AN1375" s="175"/>
      <c r="AO1375" s="175"/>
    </row>
    <row r="1376" spans="1:41" s="176" customFormat="1" x14ac:dyDescent="0.3">
      <c r="A1376" s="171" t="s">
        <v>2485</v>
      </c>
      <c r="B1376" s="172" t="s">
        <v>9</v>
      </c>
      <c r="C1376" s="171">
        <v>0.92</v>
      </c>
      <c r="D1376" s="171" t="s">
        <v>9</v>
      </c>
      <c r="E1376" s="171" t="s">
        <v>2531</v>
      </c>
      <c r="F1376" s="171" t="s">
        <v>2532</v>
      </c>
      <c r="G1376" s="171" t="s">
        <v>9</v>
      </c>
      <c r="H1376" s="171" t="s">
        <v>9</v>
      </c>
      <c r="I1376" s="171" t="s">
        <v>9</v>
      </c>
      <c r="J1376" s="171" t="s">
        <v>24</v>
      </c>
      <c r="K1376" s="171" t="s">
        <v>56</v>
      </c>
      <c r="L1376" s="171" t="s">
        <v>9</v>
      </c>
      <c r="M1376" s="171" t="s">
        <v>199</v>
      </c>
      <c r="N1376" s="171" t="s">
        <v>9</v>
      </c>
      <c r="O1376" s="171">
        <v>4</v>
      </c>
      <c r="P1376" s="171">
        <v>673</v>
      </c>
      <c r="Q1376" s="171" t="s">
        <v>1422</v>
      </c>
      <c r="R1376" s="171" t="s">
        <v>9</v>
      </c>
      <c r="S1376" s="171">
        <v>723</v>
      </c>
      <c r="T1376" s="171" t="s">
        <v>95</v>
      </c>
      <c r="U1376" s="171">
        <v>53.4</v>
      </c>
      <c r="V1376" s="171">
        <v>5</v>
      </c>
      <c r="W1376" s="171" t="s">
        <v>9</v>
      </c>
      <c r="X1376" s="171" t="s">
        <v>9</v>
      </c>
      <c r="Y1376" s="171" t="s">
        <v>9</v>
      </c>
      <c r="Z1376" s="171" t="s">
        <v>9</v>
      </c>
      <c r="AA1376" s="171" t="s">
        <v>9</v>
      </c>
      <c r="AB1376" s="171" t="s">
        <v>9</v>
      </c>
      <c r="AC1376" s="171" t="s">
        <v>2510</v>
      </c>
      <c r="AD1376" s="171">
        <v>2001</v>
      </c>
      <c r="AE1376" s="172" t="s">
        <v>2533</v>
      </c>
      <c r="AF1376" s="171" t="s">
        <v>119</v>
      </c>
      <c r="AG1376" s="171" t="s">
        <v>2534</v>
      </c>
      <c r="AH1376" s="171" t="s">
        <v>1480</v>
      </c>
      <c r="AI1376" s="124" t="str">
        <f t="shared" si="31"/>
        <v>Cañizares, P., 2001</v>
      </c>
      <c r="AJ1376" s="171"/>
      <c r="AK1376" s="174"/>
      <c r="AL1376" s="175"/>
      <c r="AM1376" s="175"/>
      <c r="AN1376" s="175"/>
      <c r="AO1376" s="175"/>
    </row>
    <row r="1377" spans="1:41" s="176" customFormat="1" x14ac:dyDescent="0.3">
      <c r="A1377" s="171" t="s">
        <v>2485</v>
      </c>
      <c r="B1377" s="172" t="s">
        <v>9</v>
      </c>
      <c r="C1377" s="171">
        <v>1.17</v>
      </c>
      <c r="D1377" s="171" t="s">
        <v>9</v>
      </c>
      <c r="E1377" s="171" t="s">
        <v>2531</v>
      </c>
      <c r="F1377" s="171" t="s">
        <v>2532</v>
      </c>
      <c r="G1377" s="171" t="s">
        <v>9</v>
      </c>
      <c r="H1377" s="171" t="s">
        <v>9</v>
      </c>
      <c r="I1377" s="171" t="s">
        <v>9</v>
      </c>
      <c r="J1377" s="171" t="s">
        <v>24</v>
      </c>
      <c r="K1377" s="171" t="s">
        <v>56</v>
      </c>
      <c r="L1377" s="171" t="s">
        <v>9</v>
      </c>
      <c r="M1377" s="171" t="s">
        <v>199</v>
      </c>
      <c r="N1377" s="171" t="s">
        <v>9</v>
      </c>
      <c r="O1377" s="171">
        <v>4</v>
      </c>
      <c r="P1377" s="171">
        <v>673</v>
      </c>
      <c r="Q1377" s="171" t="s">
        <v>1422</v>
      </c>
      <c r="R1377" s="171" t="s">
        <v>9</v>
      </c>
      <c r="S1377" s="171">
        <v>723</v>
      </c>
      <c r="T1377" s="171" t="s">
        <v>95</v>
      </c>
      <c r="U1377" s="171">
        <v>52.6</v>
      </c>
      <c r="V1377" s="171">
        <v>5</v>
      </c>
      <c r="W1377" s="171" t="s">
        <v>9</v>
      </c>
      <c r="X1377" s="171" t="s">
        <v>9</v>
      </c>
      <c r="Y1377" s="171" t="s">
        <v>9</v>
      </c>
      <c r="Z1377" s="171" t="s">
        <v>9</v>
      </c>
      <c r="AA1377" s="171" t="s">
        <v>9</v>
      </c>
      <c r="AB1377" s="171" t="s">
        <v>9</v>
      </c>
      <c r="AC1377" s="171" t="s">
        <v>2510</v>
      </c>
      <c r="AD1377" s="171">
        <v>2001</v>
      </c>
      <c r="AE1377" s="172" t="s">
        <v>2533</v>
      </c>
      <c r="AF1377" s="171" t="s">
        <v>119</v>
      </c>
      <c r="AG1377" s="171" t="s">
        <v>2534</v>
      </c>
      <c r="AH1377" s="171" t="s">
        <v>1480</v>
      </c>
      <c r="AI1377" s="124" t="str">
        <f t="shared" si="31"/>
        <v>Cañizares, P., 2001</v>
      </c>
      <c r="AJ1377" s="171"/>
      <c r="AK1377" s="174"/>
      <c r="AL1377" s="175"/>
      <c r="AM1377" s="175"/>
      <c r="AN1377" s="175"/>
      <c r="AO1377" s="175"/>
    </row>
    <row r="1378" spans="1:41" s="176" customFormat="1" x14ac:dyDescent="0.3">
      <c r="A1378" s="171" t="s">
        <v>2485</v>
      </c>
      <c r="B1378" s="172" t="s">
        <v>9</v>
      </c>
      <c r="C1378" s="171">
        <v>1.31</v>
      </c>
      <c r="D1378" s="171" t="s">
        <v>9</v>
      </c>
      <c r="E1378" s="171" t="s">
        <v>2531</v>
      </c>
      <c r="F1378" s="171" t="s">
        <v>2532</v>
      </c>
      <c r="G1378" s="171" t="s">
        <v>9</v>
      </c>
      <c r="H1378" s="171" t="s">
        <v>9</v>
      </c>
      <c r="I1378" s="171" t="s">
        <v>9</v>
      </c>
      <c r="J1378" s="171" t="s">
        <v>24</v>
      </c>
      <c r="K1378" s="171" t="s">
        <v>56</v>
      </c>
      <c r="L1378" s="171" t="s">
        <v>9</v>
      </c>
      <c r="M1378" s="171" t="s">
        <v>199</v>
      </c>
      <c r="N1378" s="171" t="s">
        <v>9</v>
      </c>
      <c r="O1378" s="171">
        <v>4</v>
      </c>
      <c r="P1378" s="171">
        <v>673</v>
      </c>
      <c r="Q1378" s="171" t="s">
        <v>1422</v>
      </c>
      <c r="R1378" s="171" t="s">
        <v>9</v>
      </c>
      <c r="S1378" s="171">
        <v>723</v>
      </c>
      <c r="T1378" s="171" t="s">
        <v>95</v>
      </c>
      <c r="U1378" s="171">
        <v>51.4</v>
      </c>
      <c r="V1378" s="171">
        <v>5</v>
      </c>
      <c r="W1378" s="171" t="s">
        <v>9</v>
      </c>
      <c r="X1378" s="171" t="s">
        <v>9</v>
      </c>
      <c r="Y1378" s="171" t="s">
        <v>9</v>
      </c>
      <c r="Z1378" s="171" t="s">
        <v>9</v>
      </c>
      <c r="AA1378" s="171" t="s">
        <v>9</v>
      </c>
      <c r="AB1378" s="171" t="s">
        <v>9</v>
      </c>
      <c r="AC1378" s="171" t="s">
        <v>2510</v>
      </c>
      <c r="AD1378" s="171">
        <v>2001</v>
      </c>
      <c r="AE1378" s="172" t="s">
        <v>2533</v>
      </c>
      <c r="AF1378" s="171" t="s">
        <v>119</v>
      </c>
      <c r="AG1378" s="171" t="s">
        <v>2534</v>
      </c>
      <c r="AH1378" s="171" t="s">
        <v>1480</v>
      </c>
      <c r="AI1378" s="124" t="str">
        <f t="shared" si="31"/>
        <v>Cañizares, P., 2001</v>
      </c>
      <c r="AJ1378" s="171"/>
      <c r="AK1378" s="174"/>
      <c r="AL1378" s="175"/>
      <c r="AM1378" s="175"/>
      <c r="AN1378" s="175"/>
      <c r="AO1378" s="175"/>
    </row>
    <row r="1379" spans="1:41" s="176" customFormat="1" x14ac:dyDescent="0.3">
      <c r="A1379" s="171" t="s">
        <v>14</v>
      </c>
      <c r="B1379" s="171">
        <v>1</v>
      </c>
      <c r="C1379" s="171" t="s">
        <v>9</v>
      </c>
      <c r="D1379" s="171">
        <v>339</v>
      </c>
      <c r="E1379" s="171" t="s">
        <v>2536</v>
      </c>
      <c r="F1379" s="171" t="s">
        <v>2537</v>
      </c>
      <c r="G1379" s="171" t="s">
        <v>9</v>
      </c>
      <c r="H1379" s="171" t="s">
        <v>9</v>
      </c>
      <c r="I1379" s="171" t="s">
        <v>9</v>
      </c>
      <c r="J1379" s="171" t="s">
        <v>74</v>
      </c>
      <c r="K1379" s="171" t="s">
        <v>56</v>
      </c>
      <c r="L1379" s="171" t="s">
        <v>9</v>
      </c>
      <c r="M1379" s="171" t="s">
        <v>199</v>
      </c>
      <c r="N1379" s="171" t="s">
        <v>9</v>
      </c>
      <c r="O1379" s="171" t="s">
        <v>9</v>
      </c>
      <c r="P1379" s="171">
        <v>723</v>
      </c>
      <c r="Q1379" s="171" t="s">
        <v>1422</v>
      </c>
      <c r="R1379" s="171" t="s">
        <v>9</v>
      </c>
      <c r="S1379" s="171">
        <v>723</v>
      </c>
      <c r="T1379" s="171" t="s">
        <v>1483</v>
      </c>
      <c r="U1379" s="184">
        <v>7</v>
      </c>
      <c r="V1379" s="185" t="s">
        <v>9</v>
      </c>
      <c r="W1379" s="171">
        <v>225</v>
      </c>
      <c r="X1379" s="171" t="s">
        <v>9</v>
      </c>
      <c r="Y1379" s="185" t="s">
        <v>9</v>
      </c>
      <c r="Z1379" s="171" t="s">
        <v>9</v>
      </c>
      <c r="AA1379" s="185" t="s">
        <v>9</v>
      </c>
      <c r="AB1379" s="171" t="s">
        <v>9</v>
      </c>
      <c r="AC1379" s="171" t="s">
        <v>2538</v>
      </c>
      <c r="AD1379" s="171">
        <v>2000</v>
      </c>
      <c r="AE1379" s="171" t="s">
        <v>2539</v>
      </c>
      <c r="AF1379" s="171" t="s">
        <v>2540</v>
      </c>
      <c r="AG1379" s="171" t="s">
        <v>2541</v>
      </c>
      <c r="AH1379" s="171" t="s">
        <v>179</v>
      </c>
      <c r="AI1379" s="124" t="str">
        <f t="shared" si="31"/>
        <v>Höchtl, M., 2000</v>
      </c>
      <c r="AJ1379" s="171" t="s">
        <v>2542</v>
      </c>
      <c r="AK1379" s="174"/>
      <c r="AL1379" s="175"/>
      <c r="AM1379" s="175"/>
      <c r="AN1379" s="175"/>
      <c r="AO1379" s="175"/>
    </row>
    <row r="1380" spans="1:41" s="176" customFormat="1" x14ac:dyDescent="0.3">
      <c r="A1380" s="171" t="s">
        <v>14</v>
      </c>
      <c r="B1380" s="171">
        <v>1</v>
      </c>
      <c r="C1380" s="171" t="s">
        <v>9</v>
      </c>
      <c r="D1380" s="171">
        <v>154</v>
      </c>
      <c r="E1380" s="171" t="s">
        <v>2543</v>
      </c>
      <c r="F1380" s="171" t="s">
        <v>2544</v>
      </c>
      <c r="G1380" s="171" t="s">
        <v>9</v>
      </c>
      <c r="H1380" s="171" t="s">
        <v>9</v>
      </c>
      <c r="I1380" s="171" t="s">
        <v>9</v>
      </c>
      <c r="J1380" s="171" t="s">
        <v>74</v>
      </c>
      <c r="K1380" s="171" t="s">
        <v>56</v>
      </c>
      <c r="L1380" s="171" t="s">
        <v>9</v>
      </c>
      <c r="M1380" s="171" t="s">
        <v>199</v>
      </c>
      <c r="N1380" s="171" t="s">
        <v>9</v>
      </c>
      <c r="O1380" s="171" t="s">
        <v>9</v>
      </c>
      <c r="P1380" s="171">
        <v>723</v>
      </c>
      <c r="Q1380" s="171" t="s">
        <v>1422</v>
      </c>
      <c r="R1380" s="171" t="s">
        <v>9</v>
      </c>
      <c r="S1380" s="171">
        <v>723</v>
      </c>
      <c r="T1380" s="171" t="s">
        <v>1483</v>
      </c>
      <c r="U1380" s="184">
        <v>7</v>
      </c>
      <c r="V1380" s="185" t="s">
        <v>9</v>
      </c>
      <c r="W1380" s="171">
        <v>225</v>
      </c>
      <c r="X1380" s="171" t="s">
        <v>9</v>
      </c>
      <c r="Y1380" s="185" t="s">
        <v>9</v>
      </c>
      <c r="Z1380" s="171" t="s">
        <v>9</v>
      </c>
      <c r="AA1380" s="185" t="s">
        <v>9</v>
      </c>
      <c r="AB1380" s="171" t="s">
        <v>9</v>
      </c>
      <c r="AC1380" s="171" t="s">
        <v>2538</v>
      </c>
      <c r="AD1380" s="171">
        <v>2000</v>
      </c>
      <c r="AE1380" s="171" t="s">
        <v>2539</v>
      </c>
      <c r="AF1380" s="171" t="s">
        <v>2540</v>
      </c>
      <c r="AG1380" s="171" t="s">
        <v>2541</v>
      </c>
      <c r="AH1380" s="171" t="s">
        <v>179</v>
      </c>
      <c r="AI1380" s="124" t="str">
        <f t="shared" si="31"/>
        <v>Höchtl, M., 2000</v>
      </c>
      <c r="AJ1380" s="171" t="s">
        <v>2542</v>
      </c>
      <c r="AK1380" s="174"/>
      <c r="AL1380" s="175"/>
      <c r="AM1380" s="175"/>
      <c r="AN1380" s="175"/>
      <c r="AO1380" s="175"/>
    </row>
    <row r="1381" spans="1:41" s="176" customFormat="1" x14ac:dyDescent="0.3">
      <c r="A1381" s="171" t="s">
        <v>14</v>
      </c>
      <c r="B1381" s="171">
        <v>1</v>
      </c>
      <c r="C1381" s="171" t="s">
        <v>9</v>
      </c>
      <c r="D1381" s="171">
        <v>202</v>
      </c>
      <c r="E1381" s="171" t="s">
        <v>2543</v>
      </c>
      <c r="F1381" s="171" t="s">
        <v>2545</v>
      </c>
      <c r="G1381" s="171" t="s">
        <v>9</v>
      </c>
      <c r="H1381" s="171" t="s">
        <v>9</v>
      </c>
      <c r="I1381" s="171" t="s">
        <v>9</v>
      </c>
      <c r="J1381" s="171" t="s">
        <v>74</v>
      </c>
      <c r="K1381" s="171" t="s">
        <v>56</v>
      </c>
      <c r="L1381" s="171" t="s">
        <v>9</v>
      </c>
      <c r="M1381" s="171" t="s">
        <v>199</v>
      </c>
      <c r="N1381" s="171" t="s">
        <v>9</v>
      </c>
      <c r="O1381" s="171" t="s">
        <v>9</v>
      </c>
      <c r="P1381" s="171">
        <v>723</v>
      </c>
      <c r="Q1381" s="171" t="s">
        <v>1422</v>
      </c>
      <c r="R1381" s="171" t="s">
        <v>9</v>
      </c>
      <c r="S1381" s="171">
        <v>723</v>
      </c>
      <c r="T1381" s="171" t="s">
        <v>1483</v>
      </c>
      <c r="U1381" s="184">
        <v>8</v>
      </c>
      <c r="V1381" s="185" t="s">
        <v>9</v>
      </c>
      <c r="W1381" s="171">
        <v>225</v>
      </c>
      <c r="X1381" s="171" t="s">
        <v>9</v>
      </c>
      <c r="Y1381" s="185" t="s">
        <v>9</v>
      </c>
      <c r="Z1381" s="171" t="s">
        <v>9</v>
      </c>
      <c r="AA1381" s="185" t="s">
        <v>9</v>
      </c>
      <c r="AB1381" s="171" t="s">
        <v>9</v>
      </c>
      <c r="AC1381" s="171" t="s">
        <v>2538</v>
      </c>
      <c r="AD1381" s="171">
        <v>2000</v>
      </c>
      <c r="AE1381" s="171" t="s">
        <v>2539</v>
      </c>
      <c r="AF1381" s="171" t="s">
        <v>2540</v>
      </c>
      <c r="AG1381" s="171" t="s">
        <v>2541</v>
      </c>
      <c r="AH1381" s="171" t="s">
        <v>179</v>
      </c>
      <c r="AI1381" s="124" t="str">
        <f t="shared" si="31"/>
        <v>Höchtl, M., 2000</v>
      </c>
      <c r="AJ1381" s="171" t="s">
        <v>2542</v>
      </c>
      <c r="AK1381" s="174"/>
      <c r="AL1381" s="175"/>
      <c r="AM1381" s="175"/>
      <c r="AN1381" s="175"/>
      <c r="AO1381" s="175"/>
    </row>
    <row r="1382" spans="1:41" s="176" customFormat="1" x14ac:dyDescent="0.3">
      <c r="A1382" s="171" t="s">
        <v>14</v>
      </c>
      <c r="B1382" s="171">
        <v>0.1</v>
      </c>
      <c r="C1382" s="171" t="s">
        <v>9</v>
      </c>
      <c r="D1382" s="171">
        <v>174</v>
      </c>
      <c r="E1382" s="171" t="s">
        <v>2543</v>
      </c>
      <c r="F1382" s="171" t="s">
        <v>2546</v>
      </c>
      <c r="G1382" s="171" t="s">
        <v>9</v>
      </c>
      <c r="H1382" s="171" t="s">
        <v>9</v>
      </c>
      <c r="I1382" s="171" t="s">
        <v>9</v>
      </c>
      <c r="J1382" s="171" t="s">
        <v>74</v>
      </c>
      <c r="K1382" s="171" t="s">
        <v>56</v>
      </c>
      <c r="L1382" s="171" t="s">
        <v>9</v>
      </c>
      <c r="M1382" s="171" t="s">
        <v>199</v>
      </c>
      <c r="N1382" s="171" t="s">
        <v>9</v>
      </c>
      <c r="O1382" s="171" t="s">
        <v>9</v>
      </c>
      <c r="P1382" s="171">
        <v>723</v>
      </c>
      <c r="Q1382" s="171" t="s">
        <v>1422</v>
      </c>
      <c r="R1382" s="171" t="s">
        <v>9</v>
      </c>
      <c r="S1382" s="171">
        <v>723</v>
      </c>
      <c r="T1382" s="171" t="s">
        <v>1483</v>
      </c>
      <c r="U1382" s="184">
        <v>39</v>
      </c>
      <c r="V1382" s="185" t="s">
        <v>9</v>
      </c>
      <c r="W1382" s="171">
        <v>225</v>
      </c>
      <c r="X1382" s="171" t="s">
        <v>9</v>
      </c>
      <c r="Y1382" s="185" t="s">
        <v>9</v>
      </c>
      <c r="Z1382" s="171" t="s">
        <v>9</v>
      </c>
      <c r="AA1382" s="185" t="s">
        <v>9</v>
      </c>
      <c r="AB1382" s="171" t="s">
        <v>9</v>
      </c>
      <c r="AC1382" s="171" t="s">
        <v>2538</v>
      </c>
      <c r="AD1382" s="171">
        <v>2000</v>
      </c>
      <c r="AE1382" s="171" t="s">
        <v>2539</v>
      </c>
      <c r="AF1382" s="171" t="s">
        <v>2540</v>
      </c>
      <c r="AG1382" s="171" t="s">
        <v>2541</v>
      </c>
      <c r="AH1382" s="171" t="s">
        <v>179</v>
      </c>
      <c r="AI1382" s="124" t="str">
        <f t="shared" si="31"/>
        <v>Höchtl, M., 2000</v>
      </c>
      <c r="AJ1382" s="171" t="s">
        <v>2542</v>
      </c>
      <c r="AK1382" s="174"/>
      <c r="AL1382" s="175"/>
      <c r="AM1382" s="175"/>
      <c r="AN1382" s="175"/>
      <c r="AO1382" s="175"/>
    </row>
    <row r="1383" spans="1:41" s="176" customFormat="1" x14ac:dyDescent="0.3">
      <c r="A1383" s="171" t="s">
        <v>14</v>
      </c>
      <c r="B1383" s="171">
        <v>0.25</v>
      </c>
      <c r="C1383" s="171" t="s">
        <v>9</v>
      </c>
      <c r="D1383" s="171">
        <v>174</v>
      </c>
      <c r="E1383" s="171" t="s">
        <v>2543</v>
      </c>
      <c r="F1383" s="171" t="s">
        <v>2546</v>
      </c>
      <c r="G1383" s="171" t="s">
        <v>9</v>
      </c>
      <c r="H1383" s="171" t="s">
        <v>9</v>
      </c>
      <c r="I1383" s="171" t="s">
        <v>9</v>
      </c>
      <c r="J1383" s="171" t="s">
        <v>74</v>
      </c>
      <c r="K1383" s="171" t="s">
        <v>56</v>
      </c>
      <c r="L1383" s="171" t="s">
        <v>9</v>
      </c>
      <c r="M1383" s="171" t="s">
        <v>199</v>
      </c>
      <c r="N1383" s="171" t="s">
        <v>9</v>
      </c>
      <c r="O1383" s="171" t="s">
        <v>9</v>
      </c>
      <c r="P1383" s="171">
        <v>723</v>
      </c>
      <c r="Q1383" s="171" t="s">
        <v>1422</v>
      </c>
      <c r="R1383" s="171" t="s">
        <v>9</v>
      </c>
      <c r="S1383" s="171">
        <v>723</v>
      </c>
      <c r="T1383" s="171" t="s">
        <v>1483</v>
      </c>
      <c r="U1383" s="184">
        <v>17.5</v>
      </c>
      <c r="V1383" s="185" t="s">
        <v>9</v>
      </c>
      <c r="W1383" s="171">
        <v>225</v>
      </c>
      <c r="X1383" s="171" t="s">
        <v>9</v>
      </c>
      <c r="Y1383" s="185" t="s">
        <v>9</v>
      </c>
      <c r="Z1383" s="171" t="s">
        <v>9</v>
      </c>
      <c r="AA1383" s="185" t="s">
        <v>9</v>
      </c>
      <c r="AB1383" s="171" t="s">
        <v>9</v>
      </c>
      <c r="AC1383" s="171" t="s">
        <v>2538</v>
      </c>
      <c r="AD1383" s="171">
        <v>2000</v>
      </c>
      <c r="AE1383" s="171" t="s">
        <v>2539</v>
      </c>
      <c r="AF1383" s="171" t="s">
        <v>2540</v>
      </c>
      <c r="AG1383" s="171" t="s">
        <v>2541</v>
      </c>
      <c r="AH1383" s="171" t="s">
        <v>179</v>
      </c>
      <c r="AI1383" s="124" t="str">
        <f t="shared" si="31"/>
        <v>Höchtl, M., 2000</v>
      </c>
      <c r="AJ1383" s="171" t="s">
        <v>2542</v>
      </c>
      <c r="AK1383" s="174"/>
      <c r="AL1383" s="175"/>
      <c r="AM1383" s="175"/>
      <c r="AN1383" s="175"/>
      <c r="AO1383" s="175"/>
    </row>
    <row r="1384" spans="1:41" s="176" customFormat="1" x14ac:dyDescent="0.3">
      <c r="A1384" s="171" t="s">
        <v>14</v>
      </c>
      <c r="B1384" s="171">
        <v>0.5</v>
      </c>
      <c r="C1384" s="171" t="s">
        <v>9</v>
      </c>
      <c r="D1384" s="171">
        <v>174</v>
      </c>
      <c r="E1384" s="171" t="s">
        <v>2543</v>
      </c>
      <c r="F1384" s="171" t="s">
        <v>2546</v>
      </c>
      <c r="G1384" s="171" t="s">
        <v>9</v>
      </c>
      <c r="H1384" s="171" t="s">
        <v>9</v>
      </c>
      <c r="I1384" s="171" t="s">
        <v>9</v>
      </c>
      <c r="J1384" s="171" t="s">
        <v>74</v>
      </c>
      <c r="K1384" s="171" t="s">
        <v>56</v>
      </c>
      <c r="L1384" s="171" t="s">
        <v>9</v>
      </c>
      <c r="M1384" s="171" t="s">
        <v>199</v>
      </c>
      <c r="N1384" s="171" t="s">
        <v>9</v>
      </c>
      <c r="O1384" s="171" t="s">
        <v>9</v>
      </c>
      <c r="P1384" s="171">
        <v>723</v>
      </c>
      <c r="Q1384" s="171" t="s">
        <v>1422</v>
      </c>
      <c r="R1384" s="171" t="s">
        <v>9</v>
      </c>
      <c r="S1384" s="171">
        <v>723</v>
      </c>
      <c r="T1384" s="171" t="s">
        <v>1483</v>
      </c>
      <c r="U1384" s="184">
        <v>10.5</v>
      </c>
      <c r="V1384" s="185" t="s">
        <v>9</v>
      </c>
      <c r="W1384" s="171">
        <v>225</v>
      </c>
      <c r="X1384" s="171" t="s">
        <v>9</v>
      </c>
      <c r="Y1384" s="185" t="s">
        <v>9</v>
      </c>
      <c r="Z1384" s="171" t="s">
        <v>9</v>
      </c>
      <c r="AA1384" s="185" t="s">
        <v>9</v>
      </c>
      <c r="AB1384" s="171" t="s">
        <v>9</v>
      </c>
      <c r="AC1384" s="171" t="s">
        <v>2538</v>
      </c>
      <c r="AD1384" s="171">
        <v>2000</v>
      </c>
      <c r="AE1384" s="171" t="s">
        <v>2539</v>
      </c>
      <c r="AF1384" s="171" t="s">
        <v>2540</v>
      </c>
      <c r="AG1384" s="171" t="s">
        <v>2541</v>
      </c>
      <c r="AH1384" s="171" t="s">
        <v>179</v>
      </c>
      <c r="AI1384" s="124" t="str">
        <f t="shared" si="31"/>
        <v>Höchtl, M., 2000</v>
      </c>
      <c r="AJ1384" s="171" t="s">
        <v>2542</v>
      </c>
      <c r="AK1384" s="174"/>
      <c r="AL1384" s="175"/>
      <c r="AM1384" s="175"/>
      <c r="AN1384" s="175"/>
      <c r="AO1384" s="175"/>
    </row>
    <row r="1385" spans="1:41" s="176" customFormat="1" x14ac:dyDescent="0.3">
      <c r="A1385" s="171" t="s">
        <v>14</v>
      </c>
      <c r="B1385" s="171">
        <v>1</v>
      </c>
      <c r="C1385" s="171" t="s">
        <v>9</v>
      </c>
      <c r="D1385" s="171">
        <v>174</v>
      </c>
      <c r="E1385" s="171" t="s">
        <v>2543</v>
      </c>
      <c r="F1385" s="171" t="s">
        <v>2546</v>
      </c>
      <c r="G1385" s="171" t="s">
        <v>9</v>
      </c>
      <c r="H1385" s="171" t="s">
        <v>9</v>
      </c>
      <c r="I1385" s="171" t="s">
        <v>9</v>
      </c>
      <c r="J1385" s="171" t="s">
        <v>74</v>
      </c>
      <c r="K1385" s="171" t="s">
        <v>56</v>
      </c>
      <c r="L1385" s="171" t="s">
        <v>9</v>
      </c>
      <c r="M1385" s="171" t="s">
        <v>199</v>
      </c>
      <c r="N1385" s="171" t="s">
        <v>9</v>
      </c>
      <c r="O1385" s="171" t="s">
        <v>9</v>
      </c>
      <c r="P1385" s="171">
        <v>723</v>
      </c>
      <c r="Q1385" s="171" t="s">
        <v>1422</v>
      </c>
      <c r="R1385" s="171" t="s">
        <v>9</v>
      </c>
      <c r="S1385" s="171">
        <v>723</v>
      </c>
      <c r="T1385" s="171" t="s">
        <v>1483</v>
      </c>
      <c r="U1385" s="184">
        <v>8</v>
      </c>
      <c r="V1385" s="185" t="s">
        <v>9</v>
      </c>
      <c r="W1385" s="171">
        <v>225</v>
      </c>
      <c r="X1385" s="171" t="s">
        <v>9</v>
      </c>
      <c r="Y1385" s="185" t="s">
        <v>9</v>
      </c>
      <c r="Z1385" s="171" t="s">
        <v>9</v>
      </c>
      <c r="AA1385" s="185" t="s">
        <v>9</v>
      </c>
      <c r="AB1385" s="171" t="s">
        <v>9</v>
      </c>
      <c r="AC1385" s="171" t="s">
        <v>2538</v>
      </c>
      <c r="AD1385" s="171">
        <v>2000</v>
      </c>
      <c r="AE1385" s="171" t="s">
        <v>2539</v>
      </c>
      <c r="AF1385" s="171" t="s">
        <v>2540</v>
      </c>
      <c r="AG1385" s="171" t="s">
        <v>2541</v>
      </c>
      <c r="AH1385" s="171" t="s">
        <v>179</v>
      </c>
      <c r="AI1385" s="124" t="str">
        <f t="shared" si="31"/>
        <v>Höchtl, M., 2000</v>
      </c>
      <c r="AJ1385" s="171" t="s">
        <v>2542</v>
      </c>
      <c r="AK1385" s="174"/>
      <c r="AL1385" s="175"/>
      <c r="AM1385" s="175"/>
      <c r="AN1385" s="175"/>
      <c r="AO1385" s="175"/>
    </row>
    <row r="1386" spans="1:41" s="176" customFormat="1" x14ac:dyDescent="0.3">
      <c r="A1386" s="171" t="s">
        <v>14</v>
      </c>
      <c r="B1386" s="171">
        <v>2</v>
      </c>
      <c r="C1386" s="171" t="s">
        <v>9</v>
      </c>
      <c r="D1386" s="171">
        <v>174</v>
      </c>
      <c r="E1386" s="171" t="s">
        <v>2543</v>
      </c>
      <c r="F1386" s="171" t="s">
        <v>2546</v>
      </c>
      <c r="G1386" s="171" t="s">
        <v>9</v>
      </c>
      <c r="H1386" s="171" t="s">
        <v>9</v>
      </c>
      <c r="I1386" s="171" t="s">
        <v>9</v>
      </c>
      <c r="J1386" s="171" t="s">
        <v>74</v>
      </c>
      <c r="K1386" s="171" t="s">
        <v>56</v>
      </c>
      <c r="L1386" s="171" t="s">
        <v>9</v>
      </c>
      <c r="M1386" s="171" t="s">
        <v>199</v>
      </c>
      <c r="N1386" s="171" t="s">
        <v>9</v>
      </c>
      <c r="O1386" s="171" t="s">
        <v>9</v>
      </c>
      <c r="P1386" s="171">
        <v>723</v>
      </c>
      <c r="Q1386" s="171" t="s">
        <v>1422</v>
      </c>
      <c r="R1386" s="171" t="s">
        <v>9</v>
      </c>
      <c r="S1386" s="171">
        <v>723</v>
      </c>
      <c r="T1386" s="171" t="s">
        <v>1483</v>
      </c>
      <c r="U1386" s="184">
        <v>7</v>
      </c>
      <c r="V1386" s="185" t="s">
        <v>9</v>
      </c>
      <c r="W1386" s="171">
        <v>225</v>
      </c>
      <c r="X1386" s="171" t="s">
        <v>9</v>
      </c>
      <c r="Y1386" s="185" t="s">
        <v>9</v>
      </c>
      <c r="Z1386" s="171" t="s">
        <v>9</v>
      </c>
      <c r="AA1386" s="185" t="s">
        <v>9</v>
      </c>
      <c r="AB1386" s="171" t="s">
        <v>9</v>
      </c>
      <c r="AC1386" s="171" t="s">
        <v>2538</v>
      </c>
      <c r="AD1386" s="171">
        <v>2000</v>
      </c>
      <c r="AE1386" s="171" t="s">
        <v>2539</v>
      </c>
      <c r="AF1386" s="171" t="s">
        <v>2540</v>
      </c>
      <c r="AG1386" s="171" t="s">
        <v>2541</v>
      </c>
      <c r="AH1386" s="171" t="s">
        <v>179</v>
      </c>
      <c r="AI1386" s="124" t="str">
        <f t="shared" si="31"/>
        <v>Höchtl, M., 2000</v>
      </c>
      <c r="AJ1386" s="171" t="s">
        <v>2542</v>
      </c>
      <c r="AK1386" s="174"/>
      <c r="AL1386" s="175"/>
      <c r="AM1386" s="175"/>
      <c r="AN1386" s="175"/>
      <c r="AO1386" s="175"/>
    </row>
    <row r="1387" spans="1:41" s="176" customFormat="1" x14ac:dyDescent="0.3">
      <c r="A1387" s="171" t="s">
        <v>14</v>
      </c>
      <c r="B1387" s="171">
        <v>0.1</v>
      </c>
      <c r="C1387" s="171" t="s">
        <v>9</v>
      </c>
      <c r="D1387" s="171">
        <v>184</v>
      </c>
      <c r="E1387" s="171" t="s">
        <v>2543</v>
      </c>
      <c r="F1387" s="171" t="s">
        <v>2547</v>
      </c>
      <c r="G1387" s="171" t="s">
        <v>9</v>
      </c>
      <c r="H1387" s="171" t="s">
        <v>9</v>
      </c>
      <c r="I1387" s="171" t="s">
        <v>9</v>
      </c>
      <c r="J1387" s="171" t="s">
        <v>74</v>
      </c>
      <c r="K1387" s="171" t="s">
        <v>56</v>
      </c>
      <c r="L1387" s="171" t="s">
        <v>9</v>
      </c>
      <c r="M1387" s="171" t="s">
        <v>199</v>
      </c>
      <c r="N1387" s="171" t="s">
        <v>9</v>
      </c>
      <c r="O1387" s="171" t="s">
        <v>9</v>
      </c>
      <c r="P1387" s="171">
        <v>723</v>
      </c>
      <c r="Q1387" s="171" t="s">
        <v>1422</v>
      </c>
      <c r="R1387" s="171" t="s">
        <v>9</v>
      </c>
      <c r="S1387" s="171">
        <v>723</v>
      </c>
      <c r="T1387" s="171" t="s">
        <v>1483</v>
      </c>
      <c r="U1387" s="184">
        <v>33</v>
      </c>
      <c r="V1387" s="185" t="s">
        <v>9</v>
      </c>
      <c r="W1387" s="171">
        <v>225</v>
      </c>
      <c r="X1387" s="171" t="s">
        <v>9</v>
      </c>
      <c r="Y1387" s="185" t="s">
        <v>9</v>
      </c>
      <c r="Z1387" s="171" t="s">
        <v>9</v>
      </c>
      <c r="AA1387" s="185" t="s">
        <v>9</v>
      </c>
      <c r="AB1387" s="171" t="s">
        <v>9</v>
      </c>
      <c r="AC1387" s="171" t="s">
        <v>2538</v>
      </c>
      <c r="AD1387" s="171">
        <v>2000</v>
      </c>
      <c r="AE1387" s="171" t="s">
        <v>2539</v>
      </c>
      <c r="AF1387" s="171" t="s">
        <v>2540</v>
      </c>
      <c r="AG1387" s="171" t="s">
        <v>2541</v>
      </c>
      <c r="AH1387" s="171" t="s">
        <v>179</v>
      </c>
      <c r="AI1387" s="124" t="str">
        <f t="shared" si="31"/>
        <v>Höchtl, M., 2000</v>
      </c>
      <c r="AJ1387" s="171" t="s">
        <v>2542</v>
      </c>
      <c r="AK1387" s="174"/>
      <c r="AL1387" s="175"/>
      <c r="AM1387" s="175"/>
      <c r="AN1387" s="175"/>
      <c r="AO1387" s="175"/>
    </row>
    <row r="1388" spans="1:41" s="176" customFormat="1" x14ac:dyDescent="0.3">
      <c r="A1388" s="171" t="s">
        <v>14</v>
      </c>
      <c r="B1388" s="171">
        <v>0.25</v>
      </c>
      <c r="C1388" s="171" t="s">
        <v>9</v>
      </c>
      <c r="D1388" s="171">
        <v>184</v>
      </c>
      <c r="E1388" s="171" t="s">
        <v>2543</v>
      </c>
      <c r="F1388" s="171" t="s">
        <v>2547</v>
      </c>
      <c r="G1388" s="171" t="s">
        <v>9</v>
      </c>
      <c r="H1388" s="171" t="s">
        <v>9</v>
      </c>
      <c r="I1388" s="171" t="s">
        <v>9</v>
      </c>
      <c r="J1388" s="171" t="s">
        <v>74</v>
      </c>
      <c r="K1388" s="171" t="s">
        <v>56</v>
      </c>
      <c r="L1388" s="171" t="s">
        <v>9</v>
      </c>
      <c r="M1388" s="171" t="s">
        <v>199</v>
      </c>
      <c r="N1388" s="171" t="s">
        <v>9</v>
      </c>
      <c r="O1388" s="171" t="s">
        <v>9</v>
      </c>
      <c r="P1388" s="171">
        <v>723</v>
      </c>
      <c r="Q1388" s="171" t="s">
        <v>1422</v>
      </c>
      <c r="R1388" s="171" t="s">
        <v>9</v>
      </c>
      <c r="S1388" s="171">
        <v>723</v>
      </c>
      <c r="T1388" s="171" t="s">
        <v>1483</v>
      </c>
      <c r="U1388" s="184">
        <v>15.5</v>
      </c>
      <c r="V1388" s="185" t="s">
        <v>9</v>
      </c>
      <c r="W1388" s="171">
        <v>225</v>
      </c>
      <c r="X1388" s="171" t="s">
        <v>9</v>
      </c>
      <c r="Y1388" s="185" t="s">
        <v>9</v>
      </c>
      <c r="Z1388" s="171" t="s">
        <v>9</v>
      </c>
      <c r="AA1388" s="185" t="s">
        <v>9</v>
      </c>
      <c r="AB1388" s="171" t="s">
        <v>9</v>
      </c>
      <c r="AC1388" s="171" t="s">
        <v>2538</v>
      </c>
      <c r="AD1388" s="171">
        <v>2000</v>
      </c>
      <c r="AE1388" s="171" t="s">
        <v>2539</v>
      </c>
      <c r="AF1388" s="171" t="s">
        <v>2540</v>
      </c>
      <c r="AG1388" s="171" t="s">
        <v>2541</v>
      </c>
      <c r="AH1388" s="171" t="s">
        <v>179</v>
      </c>
      <c r="AI1388" s="124" t="str">
        <f t="shared" si="31"/>
        <v>Höchtl, M., 2000</v>
      </c>
      <c r="AJ1388" s="171" t="s">
        <v>2542</v>
      </c>
      <c r="AK1388" s="174"/>
      <c r="AL1388" s="175"/>
      <c r="AM1388" s="175"/>
      <c r="AN1388" s="175"/>
      <c r="AO1388" s="175"/>
    </row>
    <row r="1389" spans="1:41" s="176" customFormat="1" x14ac:dyDescent="0.3">
      <c r="A1389" s="171" t="s">
        <v>14</v>
      </c>
      <c r="B1389" s="171">
        <v>0.5</v>
      </c>
      <c r="C1389" s="171" t="s">
        <v>9</v>
      </c>
      <c r="D1389" s="171">
        <v>184</v>
      </c>
      <c r="E1389" s="171" t="s">
        <v>2543</v>
      </c>
      <c r="F1389" s="171" t="s">
        <v>2547</v>
      </c>
      <c r="G1389" s="171" t="s">
        <v>9</v>
      </c>
      <c r="H1389" s="171" t="s">
        <v>9</v>
      </c>
      <c r="I1389" s="171" t="s">
        <v>9</v>
      </c>
      <c r="J1389" s="171" t="s">
        <v>74</v>
      </c>
      <c r="K1389" s="171" t="s">
        <v>56</v>
      </c>
      <c r="L1389" s="171" t="s">
        <v>9</v>
      </c>
      <c r="M1389" s="171" t="s">
        <v>199</v>
      </c>
      <c r="N1389" s="171" t="s">
        <v>9</v>
      </c>
      <c r="O1389" s="171" t="s">
        <v>9</v>
      </c>
      <c r="P1389" s="171">
        <v>723</v>
      </c>
      <c r="Q1389" s="171" t="s">
        <v>1422</v>
      </c>
      <c r="R1389" s="171" t="s">
        <v>9</v>
      </c>
      <c r="S1389" s="171">
        <v>723</v>
      </c>
      <c r="T1389" s="171" t="s">
        <v>1483</v>
      </c>
      <c r="U1389" s="184">
        <v>10</v>
      </c>
      <c r="V1389" s="185" t="s">
        <v>9</v>
      </c>
      <c r="W1389" s="171">
        <v>225</v>
      </c>
      <c r="X1389" s="171" t="s">
        <v>9</v>
      </c>
      <c r="Y1389" s="185" t="s">
        <v>9</v>
      </c>
      <c r="Z1389" s="171" t="s">
        <v>9</v>
      </c>
      <c r="AA1389" s="185" t="s">
        <v>9</v>
      </c>
      <c r="AB1389" s="171" t="s">
        <v>9</v>
      </c>
      <c r="AC1389" s="171" t="s">
        <v>2538</v>
      </c>
      <c r="AD1389" s="171">
        <v>2000</v>
      </c>
      <c r="AE1389" s="171" t="s">
        <v>2539</v>
      </c>
      <c r="AF1389" s="171" t="s">
        <v>2540</v>
      </c>
      <c r="AG1389" s="171" t="s">
        <v>2541</v>
      </c>
      <c r="AH1389" s="171" t="s">
        <v>179</v>
      </c>
      <c r="AI1389" s="124" t="str">
        <f t="shared" si="31"/>
        <v>Höchtl, M., 2000</v>
      </c>
      <c r="AJ1389" s="171" t="s">
        <v>2542</v>
      </c>
      <c r="AK1389" s="174"/>
      <c r="AL1389" s="175"/>
      <c r="AM1389" s="175"/>
      <c r="AN1389" s="175"/>
      <c r="AO1389" s="175"/>
    </row>
    <row r="1390" spans="1:41" s="176" customFormat="1" x14ac:dyDescent="0.3">
      <c r="A1390" s="171" t="s">
        <v>14</v>
      </c>
      <c r="B1390" s="171">
        <v>1</v>
      </c>
      <c r="C1390" s="171" t="s">
        <v>9</v>
      </c>
      <c r="D1390" s="171">
        <v>184</v>
      </c>
      <c r="E1390" s="171" t="s">
        <v>2543</v>
      </c>
      <c r="F1390" s="171" t="s">
        <v>2547</v>
      </c>
      <c r="G1390" s="171" t="s">
        <v>9</v>
      </c>
      <c r="H1390" s="171" t="s">
        <v>9</v>
      </c>
      <c r="I1390" s="171" t="s">
        <v>9</v>
      </c>
      <c r="J1390" s="171" t="s">
        <v>74</v>
      </c>
      <c r="K1390" s="171" t="s">
        <v>56</v>
      </c>
      <c r="L1390" s="171" t="s">
        <v>9</v>
      </c>
      <c r="M1390" s="171" t="s">
        <v>199</v>
      </c>
      <c r="N1390" s="171" t="s">
        <v>9</v>
      </c>
      <c r="O1390" s="171" t="s">
        <v>9</v>
      </c>
      <c r="P1390" s="171">
        <v>723</v>
      </c>
      <c r="Q1390" s="171" t="s">
        <v>1422</v>
      </c>
      <c r="R1390" s="171" t="s">
        <v>9</v>
      </c>
      <c r="S1390" s="171">
        <v>723</v>
      </c>
      <c r="T1390" s="171" t="s">
        <v>1483</v>
      </c>
      <c r="U1390" s="184">
        <v>8</v>
      </c>
      <c r="V1390" s="185" t="s">
        <v>9</v>
      </c>
      <c r="W1390" s="171">
        <v>225</v>
      </c>
      <c r="X1390" s="171" t="s">
        <v>9</v>
      </c>
      <c r="Y1390" s="185" t="s">
        <v>9</v>
      </c>
      <c r="Z1390" s="171" t="s">
        <v>9</v>
      </c>
      <c r="AA1390" s="185" t="s">
        <v>9</v>
      </c>
      <c r="AB1390" s="171" t="s">
        <v>9</v>
      </c>
      <c r="AC1390" s="171" t="s">
        <v>2538</v>
      </c>
      <c r="AD1390" s="171">
        <v>2000</v>
      </c>
      <c r="AE1390" s="171" t="s">
        <v>2539</v>
      </c>
      <c r="AF1390" s="171" t="s">
        <v>2540</v>
      </c>
      <c r="AG1390" s="171" t="s">
        <v>2541</v>
      </c>
      <c r="AH1390" s="171" t="s">
        <v>179</v>
      </c>
      <c r="AI1390" s="124" t="str">
        <f t="shared" si="31"/>
        <v>Höchtl, M., 2000</v>
      </c>
      <c r="AJ1390" s="171" t="s">
        <v>2542</v>
      </c>
      <c r="AK1390" s="174"/>
      <c r="AL1390" s="175"/>
      <c r="AM1390" s="175"/>
      <c r="AN1390" s="175"/>
      <c r="AO1390" s="175"/>
    </row>
    <row r="1391" spans="1:41" s="176" customFormat="1" x14ac:dyDescent="0.3">
      <c r="A1391" s="171" t="s">
        <v>14</v>
      </c>
      <c r="B1391" s="171">
        <v>2</v>
      </c>
      <c r="C1391" s="171" t="s">
        <v>9</v>
      </c>
      <c r="D1391" s="171">
        <v>184</v>
      </c>
      <c r="E1391" s="171" t="s">
        <v>2543</v>
      </c>
      <c r="F1391" s="171" t="s">
        <v>2547</v>
      </c>
      <c r="G1391" s="171" t="s">
        <v>9</v>
      </c>
      <c r="H1391" s="171" t="s">
        <v>9</v>
      </c>
      <c r="I1391" s="171" t="s">
        <v>9</v>
      </c>
      <c r="J1391" s="171" t="s">
        <v>74</v>
      </c>
      <c r="K1391" s="171" t="s">
        <v>56</v>
      </c>
      <c r="L1391" s="171" t="s">
        <v>9</v>
      </c>
      <c r="M1391" s="171" t="s">
        <v>199</v>
      </c>
      <c r="N1391" s="171" t="s">
        <v>9</v>
      </c>
      <c r="O1391" s="171" t="s">
        <v>9</v>
      </c>
      <c r="P1391" s="171">
        <v>723</v>
      </c>
      <c r="Q1391" s="171" t="s">
        <v>1422</v>
      </c>
      <c r="R1391" s="171" t="s">
        <v>9</v>
      </c>
      <c r="S1391" s="171">
        <v>723</v>
      </c>
      <c r="T1391" s="171" t="s">
        <v>1483</v>
      </c>
      <c r="U1391" s="184">
        <v>7</v>
      </c>
      <c r="V1391" s="185" t="s">
        <v>9</v>
      </c>
      <c r="W1391" s="171">
        <v>225</v>
      </c>
      <c r="X1391" s="171" t="s">
        <v>9</v>
      </c>
      <c r="Y1391" s="185" t="s">
        <v>9</v>
      </c>
      <c r="Z1391" s="171" t="s">
        <v>9</v>
      </c>
      <c r="AA1391" s="185" t="s">
        <v>9</v>
      </c>
      <c r="AB1391" s="171" t="s">
        <v>9</v>
      </c>
      <c r="AC1391" s="171" t="s">
        <v>2538</v>
      </c>
      <c r="AD1391" s="171">
        <v>2000</v>
      </c>
      <c r="AE1391" s="171" t="s">
        <v>2539</v>
      </c>
      <c r="AF1391" s="171" t="s">
        <v>2540</v>
      </c>
      <c r="AG1391" s="171" t="s">
        <v>2541</v>
      </c>
      <c r="AH1391" s="171" t="s">
        <v>179</v>
      </c>
      <c r="AI1391" s="124" t="str">
        <f t="shared" si="31"/>
        <v>Höchtl, M., 2000</v>
      </c>
      <c r="AJ1391" s="171" t="s">
        <v>2542</v>
      </c>
      <c r="AK1391" s="174"/>
      <c r="AL1391" s="175"/>
      <c r="AM1391" s="175"/>
      <c r="AN1391" s="175"/>
      <c r="AO1391" s="175"/>
    </row>
    <row r="1392" spans="1:41" s="176" customFormat="1" x14ac:dyDescent="0.3">
      <c r="A1392" s="171" t="s">
        <v>14</v>
      </c>
      <c r="B1392" s="171">
        <v>1</v>
      </c>
      <c r="C1392" s="171" t="s">
        <v>9</v>
      </c>
      <c r="D1392" s="171">
        <v>180</v>
      </c>
      <c r="E1392" s="171" t="s">
        <v>2543</v>
      </c>
      <c r="F1392" s="171" t="s">
        <v>2548</v>
      </c>
      <c r="G1392" s="171" t="s">
        <v>9</v>
      </c>
      <c r="H1392" s="171" t="s">
        <v>9</v>
      </c>
      <c r="I1392" s="171" t="s">
        <v>9</v>
      </c>
      <c r="J1392" s="171" t="s">
        <v>74</v>
      </c>
      <c r="K1392" s="171" t="s">
        <v>56</v>
      </c>
      <c r="L1392" s="171" t="s">
        <v>9</v>
      </c>
      <c r="M1392" s="171" t="s">
        <v>199</v>
      </c>
      <c r="N1392" s="171" t="s">
        <v>9</v>
      </c>
      <c r="O1392" s="171" t="s">
        <v>9</v>
      </c>
      <c r="P1392" s="171">
        <v>723</v>
      </c>
      <c r="Q1392" s="171" t="s">
        <v>1422</v>
      </c>
      <c r="R1392" s="171" t="s">
        <v>9</v>
      </c>
      <c r="S1392" s="171">
        <v>723</v>
      </c>
      <c r="T1392" s="171" t="s">
        <v>1483</v>
      </c>
      <c r="U1392" s="184">
        <v>8</v>
      </c>
      <c r="V1392" s="185" t="s">
        <v>9</v>
      </c>
      <c r="W1392" s="171">
        <v>225</v>
      </c>
      <c r="X1392" s="171" t="s">
        <v>9</v>
      </c>
      <c r="Y1392" s="185" t="s">
        <v>9</v>
      </c>
      <c r="Z1392" s="171" t="s">
        <v>9</v>
      </c>
      <c r="AA1392" s="185" t="s">
        <v>9</v>
      </c>
      <c r="AB1392" s="171" t="s">
        <v>9</v>
      </c>
      <c r="AC1392" s="171" t="s">
        <v>2538</v>
      </c>
      <c r="AD1392" s="171">
        <v>2000</v>
      </c>
      <c r="AE1392" s="171" t="s">
        <v>2539</v>
      </c>
      <c r="AF1392" s="171" t="s">
        <v>2540</v>
      </c>
      <c r="AG1392" s="171" t="s">
        <v>2541</v>
      </c>
      <c r="AH1392" s="171" t="s">
        <v>179</v>
      </c>
      <c r="AI1392" s="124" t="str">
        <f t="shared" si="31"/>
        <v>Höchtl, M., 2000</v>
      </c>
      <c r="AJ1392" s="171" t="s">
        <v>2542</v>
      </c>
      <c r="AK1392" s="174"/>
      <c r="AL1392" s="175"/>
      <c r="AM1392" s="175"/>
      <c r="AN1392" s="175"/>
      <c r="AO1392" s="175"/>
    </row>
    <row r="1393" spans="1:37" s="176" customFormat="1" x14ac:dyDescent="0.3">
      <c r="A1393" s="171" t="s">
        <v>14</v>
      </c>
      <c r="B1393" s="171">
        <v>1</v>
      </c>
      <c r="C1393" s="171" t="s">
        <v>9</v>
      </c>
      <c r="D1393" s="171">
        <v>182</v>
      </c>
      <c r="E1393" s="171" t="s">
        <v>2543</v>
      </c>
      <c r="F1393" s="171" t="s">
        <v>2549</v>
      </c>
      <c r="G1393" s="171" t="s">
        <v>9</v>
      </c>
      <c r="H1393" s="171" t="s">
        <v>9</v>
      </c>
      <c r="I1393" s="171" t="s">
        <v>9</v>
      </c>
      <c r="J1393" s="171" t="s">
        <v>74</v>
      </c>
      <c r="K1393" s="171" t="s">
        <v>56</v>
      </c>
      <c r="L1393" s="171" t="s">
        <v>9</v>
      </c>
      <c r="M1393" s="171" t="s">
        <v>199</v>
      </c>
      <c r="N1393" s="171" t="s">
        <v>9</v>
      </c>
      <c r="O1393" s="171" t="s">
        <v>9</v>
      </c>
      <c r="P1393" s="171">
        <v>723</v>
      </c>
      <c r="Q1393" s="171" t="s">
        <v>1422</v>
      </c>
      <c r="R1393" s="171" t="s">
        <v>9</v>
      </c>
      <c r="S1393" s="171">
        <v>723</v>
      </c>
      <c r="T1393" s="171" t="s">
        <v>1483</v>
      </c>
      <c r="U1393" s="184">
        <v>9</v>
      </c>
      <c r="V1393" s="185" t="s">
        <v>9</v>
      </c>
      <c r="W1393" s="171">
        <v>225</v>
      </c>
      <c r="X1393" s="171" t="s">
        <v>9</v>
      </c>
      <c r="Y1393" s="185" t="s">
        <v>9</v>
      </c>
      <c r="Z1393" s="171" t="s">
        <v>9</v>
      </c>
      <c r="AA1393" s="185" t="s">
        <v>9</v>
      </c>
      <c r="AB1393" s="171" t="s">
        <v>9</v>
      </c>
      <c r="AC1393" s="171" t="s">
        <v>2538</v>
      </c>
      <c r="AD1393" s="171">
        <v>2000</v>
      </c>
      <c r="AE1393" s="171" t="s">
        <v>2539</v>
      </c>
      <c r="AF1393" s="171" t="s">
        <v>2540</v>
      </c>
      <c r="AG1393" s="171" t="s">
        <v>2541</v>
      </c>
      <c r="AH1393" s="171" t="s">
        <v>179</v>
      </c>
      <c r="AI1393" s="124" t="str">
        <f t="shared" si="31"/>
        <v>Höchtl, M., 2000</v>
      </c>
      <c r="AJ1393" s="171" t="s">
        <v>2542</v>
      </c>
      <c r="AK1393" s="174"/>
    </row>
    <row r="1394" spans="1:37" s="176" customFormat="1" x14ac:dyDescent="0.3">
      <c r="A1394" s="171" t="s">
        <v>2550</v>
      </c>
      <c r="B1394" s="171">
        <v>1</v>
      </c>
      <c r="C1394" s="171" t="s">
        <v>9</v>
      </c>
      <c r="D1394" s="171">
        <v>868</v>
      </c>
      <c r="E1394" s="171" t="s">
        <v>2551</v>
      </c>
      <c r="F1394" s="171" t="s">
        <v>2552</v>
      </c>
      <c r="G1394" s="171" t="s">
        <v>8</v>
      </c>
      <c r="H1394" s="171">
        <v>823</v>
      </c>
      <c r="I1394" s="171">
        <v>15</v>
      </c>
      <c r="J1394" s="171" t="s">
        <v>24</v>
      </c>
      <c r="K1394" s="171" t="s">
        <v>56</v>
      </c>
      <c r="L1394" s="171" t="s">
        <v>9</v>
      </c>
      <c r="M1394" s="171" t="s">
        <v>199</v>
      </c>
      <c r="N1394" s="171" t="s">
        <v>9</v>
      </c>
      <c r="O1394" s="171">
        <v>4</v>
      </c>
      <c r="P1394" s="171">
        <v>673</v>
      </c>
      <c r="Q1394" s="171" t="s">
        <v>1422</v>
      </c>
      <c r="R1394" s="171">
        <v>4</v>
      </c>
      <c r="S1394" s="171">
        <v>723</v>
      </c>
      <c r="T1394" s="171" t="s">
        <v>95</v>
      </c>
      <c r="U1394" s="186">
        <v>32</v>
      </c>
      <c r="V1394" s="171" t="s">
        <v>9</v>
      </c>
      <c r="W1394" s="171" t="s">
        <v>9</v>
      </c>
      <c r="X1394" s="171" t="s">
        <v>9</v>
      </c>
      <c r="Y1394" s="171" t="s">
        <v>9</v>
      </c>
      <c r="Z1394" s="171" t="s">
        <v>9</v>
      </c>
      <c r="AA1394" s="171" t="s">
        <v>9</v>
      </c>
      <c r="AB1394" s="171" t="s">
        <v>9</v>
      </c>
      <c r="AC1394" s="171" t="s">
        <v>2553</v>
      </c>
      <c r="AD1394" s="171">
        <v>2006</v>
      </c>
      <c r="AE1394" s="171" t="s">
        <v>2554</v>
      </c>
      <c r="AF1394" s="171" t="s">
        <v>119</v>
      </c>
      <c r="AG1394" s="171" t="s">
        <v>2555</v>
      </c>
      <c r="AH1394" s="171" t="s">
        <v>76</v>
      </c>
      <c r="AI1394" s="124" t="str">
        <f t="shared" si="31"/>
        <v>De Lucas, A., 2006</v>
      </c>
      <c r="AJ1394" s="171"/>
      <c r="AK1394" s="187"/>
    </row>
    <row r="1395" spans="1:37" s="176" customFormat="1" x14ac:dyDescent="0.3">
      <c r="A1395" s="171" t="s">
        <v>2550</v>
      </c>
      <c r="B1395" s="171">
        <v>1</v>
      </c>
      <c r="C1395" s="171" t="s">
        <v>9</v>
      </c>
      <c r="D1395" s="171">
        <v>636</v>
      </c>
      <c r="E1395" s="171" t="s">
        <v>2556</v>
      </c>
      <c r="F1395" s="171" t="s">
        <v>2552</v>
      </c>
      <c r="G1395" s="171" t="s">
        <v>8</v>
      </c>
      <c r="H1395" s="171">
        <v>823</v>
      </c>
      <c r="I1395" s="171">
        <v>15</v>
      </c>
      <c r="J1395" s="171" t="s">
        <v>24</v>
      </c>
      <c r="K1395" s="171" t="s">
        <v>56</v>
      </c>
      <c r="L1395" s="171" t="s">
        <v>9</v>
      </c>
      <c r="M1395" s="171" t="s">
        <v>199</v>
      </c>
      <c r="N1395" s="171" t="s">
        <v>9</v>
      </c>
      <c r="O1395" s="171">
        <v>4</v>
      </c>
      <c r="P1395" s="171">
        <v>673</v>
      </c>
      <c r="Q1395" s="171" t="s">
        <v>1422</v>
      </c>
      <c r="R1395" s="171">
        <v>4</v>
      </c>
      <c r="S1395" s="171">
        <v>723</v>
      </c>
      <c r="T1395" s="171" t="s">
        <v>95</v>
      </c>
      <c r="U1395" s="186">
        <v>35</v>
      </c>
      <c r="V1395" s="171" t="s">
        <v>9</v>
      </c>
      <c r="W1395" s="171" t="s">
        <v>9</v>
      </c>
      <c r="X1395" s="171" t="s">
        <v>9</v>
      </c>
      <c r="Y1395" s="171" t="s">
        <v>9</v>
      </c>
      <c r="Z1395" s="171" t="s">
        <v>9</v>
      </c>
      <c r="AA1395" s="171" t="s">
        <v>9</v>
      </c>
      <c r="AB1395" s="171" t="s">
        <v>9</v>
      </c>
      <c r="AC1395" s="171" t="s">
        <v>2553</v>
      </c>
      <c r="AD1395" s="171">
        <v>2006</v>
      </c>
      <c r="AE1395" s="171" t="s">
        <v>2554</v>
      </c>
      <c r="AF1395" s="171" t="s">
        <v>119</v>
      </c>
      <c r="AG1395" s="171" t="s">
        <v>2555</v>
      </c>
      <c r="AH1395" s="171" t="s">
        <v>76</v>
      </c>
      <c r="AI1395" s="124" t="str">
        <f t="shared" si="31"/>
        <v>De Lucas, A., 2006</v>
      </c>
      <c r="AJ1395" s="171"/>
      <c r="AK1395" s="187"/>
    </row>
    <row r="1396" spans="1:37" s="176" customFormat="1" x14ac:dyDescent="0.3">
      <c r="A1396" s="171" t="s">
        <v>2550</v>
      </c>
      <c r="B1396" s="171">
        <v>1</v>
      </c>
      <c r="C1396" s="171" t="s">
        <v>9</v>
      </c>
      <c r="D1396" s="171">
        <v>868</v>
      </c>
      <c r="E1396" s="171" t="s">
        <v>2551</v>
      </c>
      <c r="F1396" s="171" t="s">
        <v>2552</v>
      </c>
      <c r="G1396" s="171" t="s">
        <v>2557</v>
      </c>
      <c r="H1396" s="171">
        <v>823</v>
      </c>
      <c r="I1396" s="171">
        <v>15</v>
      </c>
      <c r="J1396" s="171" t="s">
        <v>24</v>
      </c>
      <c r="K1396" s="171" t="s">
        <v>56</v>
      </c>
      <c r="L1396" s="171" t="s">
        <v>9</v>
      </c>
      <c r="M1396" s="171" t="s">
        <v>199</v>
      </c>
      <c r="N1396" s="171" t="s">
        <v>9</v>
      </c>
      <c r="O1396" s="171">
        <v>4</v>
      </c>
      <c r="P1396" s="171">
        <v>673</v>
      </c>
      <c r="Q1396" s="171" t="s">
        <v>1422</v>
      </c>
      <c r="R1396" s="171">
        <v>4</v>
      </c>
      <c r="S1396" s="171">
        <v>723</v>
      </c>
      <c r="T1396" s="171" t="s">
        <v>95</v>
      </c>
      <c r="U1396" s="186">
        <v>26</v>
      </c>
      <c r="V1396" s="171" t="s">
        <v>9</v>
      </c>
      <c r="W1396" s="171" t="s">
        <v>9</v>
      </c>
      <c r="X1396" s="171" t="s">
        <v>9</v>
      </c>
      <c r="Y1396" s="171" t="s">
        <v>9</v>
      </c>
      <c r="Z1396" s="171" t="s">
        <v>9</v>
      </c>
      <c r="AA1396" s="171" t="s">
        <v>9</v>
      </c>
      <c r="AB1396" s="171" t="s">
        <v>9</v>
      </c>
      <c r="AC1396" s="171" t="s">
        <v>2553</v>
      </c>
      <c r="AD1396" s="171">
        <v>2006</v>
      </c>
      <c r="AE1396" s="171" t="s">
        <v>2554</v>
      </c>
      <c r="AF1396" s="171" t="s">
        <v>119</v>
      </c>
      <c r="AG1396" s="171" t="s">
        <v>2555</v>
      </c>
      <c r="AH1396" s="171" t="s">
        <v>76</v>
      </c>
      <c r="AI1396" s="124" t="str">
        <f t="shared" si="31"/>
        <v>De Lucas, A., 2006</v>
      </c>
      <c r="AJ1396" s="171"/>
      <c r="AK1396" s="187"/>
    </row>
    <row r="1397" spans="1:37" s="188" customFormat="1" x14ac:dyDescent="0.3">
      <c r="A1397" s="171" t="s">
        <v>2550</v>
      </c>
      <c r="B1397" s="171">
        <v>1</v>
      </c>
      <c r="C1397" s="171" t="s">
        <v>9</v>
      </c>
      <c r="D1397" s="171">
        <v>636</v>
      </c>
      <c r="E1397" s="171" t="s">
        <v>2556</v>
      </c>
      <c r="F1397" s="171" t="s">
        <v>2552</v>
      </c>
      <c r="G1397" s="171" t="s">
        <v>2557</v>
      </c>
      <c r="H1397" s="171">
        <v>823</v>
      </c>
      <c r="I1397" s="171">
        <v>15</v>
      </c>
      <c r="J1397" s="171" t="s">
        <v>24</v>
      </c>
      <c r="K1397" s="171" t="s">
        <v>56</v>
      </c>
      <c r="L1397" s="171" t="s">
        <v>9</v>
      </c>
      <c r="M1397" s="171" t="s">
        <v>199</v>
      </c>
      <c r="N1397" s="171" t="s">
        <v>9</v>
      </c>
      <c r="O1397" s="171">
        <v>4</v>
      </c>
      <c r="P1397" s="171">
        <v>673</v>
      </c>
      <c r="Q1397" s="171" t="s">
        <v>1422</v>
      </c>
      <c r="R1397" s="171">
        <v>4</v>
      </c>
      <c r="S1397" s="171">
        <v>723</v>
      </c>
      <c r="T1397" s="171" t="s">
        <v>95</v>
      </c>
      <c r="U1397" s="186">
        <v>25</v>
      </c>
      <c r="V1397" s="171" t="s">
        <v>9</v>
      </c>
      <c r="W1397" s="171" t="s">
        <v>9</v>
      </c>
      <c r="X1397" s="171" t="s">
        <v>9</v>
      </c>
      <c r="Y1397" s="171" t="s">
        <v>9</v>
      </c>
      <c r="Z1397" s="171" t="s">
        <v>9</v>
      </c>
      <c r="AA1397" s="171" t="s">
        <v>9</v>
      </c>
      <c r="AB1397" s="171" t="s">
        <v>9</v>
      </c>
      <c r="AC1397" s="171" t="s">
        <v>2553</v>
      </c>
      <c r="AD1397" s="171">
        <v>2006</v>
      </c>
      <c r="AE1397" s="171" t="s">
        <v>2554</v>
      </c>
      <c r="AF1397" s="171" t="s">
        <v>119</v>
      </c>
      <c r="AG1397" s="171" t="s">
        <v>2555</v>
      </c>
      <c r="AH1397" s="171" t="s">
        <v>76</v>
      </c>
      <c r="AI1397" s="124" t="str">
        <f t="shared" si="31"/>
        <v>De Lucas, A., 2006</v>
      </c>
      <c r="AJ1397" s="171"/>
      <c r="AK1397" s="187"/>
    </row>
    <row r="1398" spans="1:37" s="188" customFormat="1" x14ac:dyDescent="0.3">
      <c r="A1398" s="171" t="s">
        <v>6</v>
      </c>
      <c r="B1398" s="171">
        <v>1</v>
      </c>
      <c r="C1398" s="171" t="s">
        <v>9</v>
      </c>
      <c r="D1398" s="171" t="s">
        <v>9</v>
      </c>
      <c r="E1398" s="171" t="s">
        <v>2481</v>
      </c>
      <c r="F1398" s="171" t="s">
        <v>2558</v>
      </c>
      <c r="G1398" s="171" t="s">
        <v>9</v>
      </c>
      <c r="H1398" s="171" t="s">
        <v>9</v>
      </c>
      <c r="I1398" s="171" t="s">
        <v>9</v>
      </c>
      <c r="J1398" s="171" t="s">
        <v>28</v>
      </c>
      <c r="K1398" s="171" t="s">
        <v>51</v>
      </c>
      <c r="L1398" s="171" t="s">
        <v>9</v>
      </c>
      <c r="M1398" s="171" t="s">
        <v>199</v>
      </c>
      <c r="N1398" s="171" t="s">
        <v>9</v>
      </c>
      <c r="O1398" s="171">
        <v>4</v>
      </c>
      <c r="P1398" s="171">
        <v>673</v>
      </c>
      <c r="Q1398" s="171" t="s">
        <v>1422</v>
      </c>
      <c r="R1398" s="171">
        <v>1</v>
      </c>
      <c r="S1398" s="171">
        <v>573</v>
      </c>
      <c r="T1398" s="171" t="s">
        <v>95</v>
      </c>
      <c r="U1398" s="186" t="s">
        <v>9</v>
      </c>
      <c r="V1398" s="171" t="s">
        <v>9</v>
      </c>
      <c r="W1398" s="171">
        <v>45</v>
      </c>
      <c r="X1398" s="171" t="s">
        <v>9</v>
      </c>
      <c r="Y1398" s="171" t="s">
        <v>9</v>
      </c>
      <c r="Z1398" s="171" t="s">
        <v>9</v>
      </c>
      <c r="AA1398" s="171">
        <v>32</v>
      </c>
      <c r="AB1398" s="171" t="s">
        <v>9</v>
      </c>
      <c r="AC1398" s="171" t="s">
        <v>1368</v>
      </c>
      <c r="AD1398" s="171">
        <v>2005</v>
      </c>
      <c r="AE1398" s="172" t="s">
        <v>2559</v>
      </c>
      <c r="AF1398" s="171" t="s">
        <v>794</v>
      </c>
      <c r="AG1398" s="171" t="s">
        <v>795</v>
      </c>
      <c r="AH1398" s="171" t="s">
        <v>76</v>
      </c>
      <c r="AI1398" s="124" t="str">
        <f t="shared" si="31"/>
        <v>Marín-Astorga, N., 2005</v>
      </c>
      <c r="AJ1398" s="171" t="s">
        <v>2560</v>
      </c>
      <c r="AK1398" s="174"/>
    </row>
    <row r="1399" spans="1:37" s="176" customFormat="1" x14ac:dyDescent="0.3">
      <c r="A1399" s="171" t="s">
        <v>2561</v>
      </c>
      <c r="B1399" s="171">
        <v>1.5</v>
      </c>
      <c r="C1399" s="171">
        <v>1.39</v>
      </c>
      <c r="D1399" s="171">
        <v>1239</v>
      </c>
      <c r="E1399" s="171" t="s">
        <v>2481</v>
      </c>
      <c r="F1399" s="171" t="s">
        <v>2562</v>
      </c>
      <c r="G1399" s="171" t="s">
        <v>9</v>
      </c>
      <c r="H1399" s="171" t="s">
        <v>9</v>
      </c>
      <c r="I1399" s="171" t="s">
        <v>9</v>
      </c>
      <c r="J1399" s="171" t="s">
        <v>10</v>
      </c>
      <c r="K1399" s="171" t="s">
        <v>2563</v>
      </c>
      <c r="L1399" s="171" t="s">
        <v>9</v>
      </c>
      <c r="M1399" s="171" t="s">
        <v>199</v>
      </c>
      <c r="N1399" s="171" t="s">
        <v>9</v>
      </c>
      <c r="O1399" s="171">
        <v>5</v>
      </c>
      <c r="P1399" s="171">
        <v>813</v>
      </c>
      <c r="Q1399" s="171" t="s">
        <v>1422</v>
      </c>
      <c r="R1399" s="171">
        <v>2</v>
      </c>
      <c r="S1399" s="171">
        <v>300</v>
      </c>
      <c r="T1399" s="171" t="s">
        <v>95</v>
      </c>
      <c r="U1399" s="186">
        <v>8.1999999999999993</v>
      </c>
      <c r="V1399" s="171" t="s">
        <v>9</v>
      </c>
      <c r="W1399" s="171" t="s">
        <v>9</v>
      </c>
      <c r="X1399" s="171" t="s">
        <v>9</v>
      </c>
      <c r="Y1399" s="171" t="s">
        <v>9</v>
      </c>
      <c r="Z1399" s="171" t="s">
        <v>9</v>
      </c>
      <c r="AA1399" s="171">
        <v>230</v>
      </c>
      <c r="AB1399" s="171" t="s">
        <v>9</v>
      </c>
      <c r="AC1399" s="171" t="s">
        <v>1353</v>
      </c>
      <c r="AD1399" s="171">
        <v>2005</v>
      </c>
      <c r="AE1399" s="171" t="s">
        <v>1740</v>
      </c>
      <c r="AF1399" s="171" t="s">
        <v>169</v>
      </c>
      <c r="AG1399" s="171" t="s">
        <v>479</v>
      </c>
      <c r="AH1399" s="171" t="s">
        <v>45</v>
      </c>
      <c r="AI1399" s="124" t="str">
        <f t="shared" si="31"/>
        <v>Papp, A., 2005</v>
      </c>
      <c r="AJ1399" s="171"/>
      <c r="AK1399" s="174"/>
    </row>
    <row r="1400" spans="1:37" s="176" customFormat="1" x14ac:dyDescent="0.3">
      <c r="A1400" s="171" t="s">
        <v>2561</v>
      </c>
      <c r="B1400" s="171">
        <v>6</v>
      </c>
      <c r="C1400" s="171">
        <v>5.85</v>
      </c>
      <c r="D1400" s="171">
        <v>1239</v>
      </c>
      <c r="E1400" s="171" t="s">
        <v>2481</v>
      </c>
      <c r="F1400" s="171" t="s">
        <v>2562</v>
      </c>
      <c r="G1400" s="171" t="s">
        <v>9</v>
      </c>
      <c r="H1400" s="171" t="s">
        <v>9</v>
      </c>
      <c r="I1400" s="171" t="s">
        <v>9</v>
      </c>
      <c r="J1400" s="171" t="s">
        <v>10</v>
      </c>
      <c r="K1400" s="171" t="s">
        <v>2563</v>
      </c>
      <c r="L1400" s="171" t="s">
        <v>9</v>
      </c>
      <c r="M1400" s="171" t="s">
        <v>199</v>
      </c>
      <c r="N1400" s="171" t="s">
        <v>9</v>
      </c>
      <c r="O1400" s="171">
        <v>5</v>
      </c>
      <c r="P1400" s="171">
        <v>813</v>
      </c>
      <c r="Q1400" s="171" t="s">
        <v>1422</v>
      </c>
      <c r="R1400" s="171">
        <v>2</v>
      </c>
      <c r="S1400" s="171">
        <v>300</v>
      </c>
      <c r="T1400" s="171" t="s">
        <v>95</v>
      </c>
      <c r="U1400" s="186">
        <v>13.6</v>
      </c>
      <c r="V1400" s="171" t="s">
        <v>9</v>
      </c>
      <c r="W1400" s="171" t="s">
        <v>9</v>
      </c>
      <c r="X1400" s="171" t="s">
        <v>9</v>
      </c>
      <c r="Y1400" s="171" t="s">
        <v>9</v>
      </c>
      <c r="Z1400" s="171" t="s">
        <v>9</v>
      </c>
      <c r="AA1400" s="171">
        <v>100</v>
      </c>
      <c r="AB1400" s="171" t="s">
        <v>9</v>
      </c>
      <c r="AC1400" s="171" t="s">
        <v>1353</v>
      </c>
      <c r="AD1400" s="171">
        <v>2005</v>
      </c>
      <c r="AE1400" s="171" t="s">
        <v>1740</v>
      </c>
      <c r="AF1400" s="171" t="s">
        <v>169</v>
      </c>
      <c r="AG1400" s="171" t="s">
        <v>479</v>
      </c>
      <c r="AH1400" s="171" t="s">
        <v>45</v>
      </c>
      <c r="AI1400" s="124" t="str">
        <f t="shared" si="31"/>
        <v>Papp, A., 2005</v>
      </c>
      <c r="AJ1400" s="171"/>
      <c r="AK1400" s="187"/>
    </row>
    <row r="1401" spans="1:37" s="192" customFormat="1" x14ac:dyDescent="0.3">
      <c r="A1401" s="171" t="s">
        <v>9</v>
      </c>
      <c r="B1401" s="171" t="s">
        <v>9</v>
      </c>
      <c r="C1401" s="171">
        <v>8.64</v>
      </c>
      <c r="D1401" s="171">
        <v>1239</v>
      </c>
      <c r="E1401" s="171" t="s">
        <v>2481</v>
      </c>
      <c r="F1401" s="171" t="s">
        <v>2562</v>
      </c>
      <c r="G1401" s="171" t="s">
        <v>9</v>
      </c>
      <c r="H1401" s="171" t="s">
        <v>9</v>
      </c>
      <c r="I1401" s="171" t="s">
        <v>9</v>
      </c>
      <c r="J1401" s="171" t="s">
        <v>10</v>
      </c>
      <c r="K1401" s="171" t="s">
        <v>2564</v>
      </c>
      <c r="L1401" s="171" t="s">
        <v>9</v>
      </c>
      <c r="M1401" s="171" t="s">
        <v>199</v>
      </c>
      <c r="N1401" s="171" t="s">
        <v>9</v>
      </c>
      <c r="O1401" s="171" t="s">
        <v>9</v>
      </c>
      <c r="P1401" s="171" t="s">
        <v>9</v>
      </c>
      <c r="Q1401" s="171" t="s">
        <v>9</v>
      </c>
      <c r="R1401" s="171" t="s">
        <v>9</v>
      </c>
      <c r="S1401" s="171" t="s">
        <v>9</v>
      </c>
      <c r="T1401" s="171" t="s">
        <v>29</v>
      </c>
      <c r="U1401" s="186">
        <v>1.7</v>
      </c>
      <c r="V1401" s="171" t="s">
        <v>9</v>
      </c>
      <c r="W1401" s="171" t="s">
        <v>9</v>
      </c>
      <c r="X1401" s="171" t="s">
        <v>9</v>
      </c>
      <c r="Y1401" s="171" t="s">
        <v>9</v>
      </c>
      <c r="Z1401" s="171" t="s">
        <v>9</v>
      </c>
      <c r="AA1401" s="171">
        <v>510</v>
      </c>
      <c r="AB1401" s="171" t="s">
        <v>9</v>
      </c>
      <c r="AC1401" s="171" t="s">
        <v>1353</v>
      </c>
      <c r="AD1401" s="171">
        <v>2005</v>
      </c>
      <c r="AE1401" s="171" t="s">
        <v>1740</v>
      </c>
      <c r="AF1401" s="171" t="s">
        <v>169</v>
      </c>
      <c r="AG1401" s="171" t="s">
        <v>479</v>
      </c>
      <c r="AH1401" s="171" t="s">
        <v>45</v>
      </c>
      <c r="AI1401" s="124" t="str">
        <f t="shared" si="31"/>
        <v>Papp, A., 2005</v>
      </c>
      <c r="AJ1401" s="171" t="s">
        <v>2565</v>
      </c>
      <c r="AK1401" s="187"/>
    </row>
    <row r="1402" spans="1:37" s="192" customFormat="1" x14ac:dyDescent="0.3">
      <c r="A1402" s="189" t="s">
        <v>6</v>
      </c>
      <c r="B1402" s="189">
        <v>2.5</v>
      </c>
      <c r="C1402" s="189">
        <v>2.4500000000000002</v>
      </c>
      <c r="D1402" s="189" t="s">
        <v>9</v>
      </c>
      <c r="E1402" s="189" t="s">
        <v>2492</v>
      </c>
      <c r="F1402" s="189" t="s">
        <v>9</v>
      </c>
      <c r="G1402" s="189" t="s">
        <v>9</v>
      </c>
      <c r="H1402" s="189" t="s">
        <v>9</v>
      </c>
      <c r="I1402" s="189" t="s">
        <v>9</v>
      </c>
      <c r="J1402" s="189" t="s">
        <v>10</v>
      </c>
      <c r="K1402" s="189" t="s">
        <v>56</v>
      </c>
      <c r="L1402" s="189" t="s">
        <v>9</v>
      </c>
      <c r="M1402" s="171" t="s">
        <v>199</v>
      </c>
      <c r="N1402" s="171" t="s">
        <v>9</v>
      </c>
      <c r="O1402" s="189">
        <v>1</v>
      </c>
      <c r="P1402" s="189">
        <v>573</v>
      </c>
      <c r="Q1402" s="189" t="s">
        <v>1422</v>
      </c>
      <c r="R1402" s="189">
        <v>1</v>
      </c>
      <c r="S1402" s="189">
        <v>573</v>
      </c>
      <c r="T1402" s="189" t="s">
        <v>17</v>
      </c>
      <c r="U1402" s="190">
        <v>28</v>
      </c>
      <c r="V1402" s="189" t="s">
        <v>9</v>
      </c>
      <c r="W1402" s="189">
        <v>40</v>
      </c>
      <c r="X1402" s="189" t="s">
        <v>9</v>
      </c>
      <c r="Y1402" s="189" t="s">
        <v>9</v>
      </c>
      <c r="Z1402" s="189" t="s">
        <v>9</v>
      </c>
      <c r="AA1402" s="189">
        <v>47</v>
      </c>
      <c r="AB1402" s="189" t="s">
        <v>9</v>
      </c>
      <c r="AC1402" s="189" t="s">
        <v>674</v>
      </c>
      <c r="AD1402" s="189">
        <v>2014</v>
      </c>
      <c r="AE1402" s="189" t="s">
        <v>1822</v>
      </c>
      <c r="AF1402" s="189" t="s">
        <v>767</v>
      </c>
      <c r="AG1402" s="189" t="s">
        <v>439</v>
      </c>
      <c r="AH1402" s="189" t="s">
        <v>179</v>
      </c>
      <c r="AI1402" s="124" t="str">
        <f t="shared" si="31"/>
        <v>Hu, B., 2014</v>
      </c>
      <c r="AJ1402" s="189"/>
      <c r="AK1402" s="191"/>
    </row>
    <row r="1403" spans="1:37" s="192" customFormat="1" x14ac:dyDescent="0.3">
      <c r="A1403" s="189" t="s">
        <v>2566</v>
      </c>
      <c r="B1403" s="193">
        <v>8.6999999999999993</v>
      </c>
      <c r="C1403" s="189" t="s">
        <v>9</v>
      </c>
      <c r="D1403" s="189">
        <v>998</v>
      </c>
      <c r="E1403" s="189" t="s">
        <v>2492</v>
      </c>
      <c r="F1403" s="189" t="s">
        <v>2567</v>
      </c>
      <c r="G1403" s="189" t="s">
        <v>9</v>
      </c>
      <c r="H1403" s="189">
        <v>773</v>
      </c>
      <c r="I1403" s="189">
        <v>6</v>
      </c>
      <c r="J1403" s="189" t="s">
        <v>74</v>
      </c>
      <c r="K1403" s="189" t="s">
        <v>8</v>
      </c>
      <c r="L1403" s="189" t="s">
        <v>9</v>
      </c>
      <c r="M1403" s="189" t="s">
        <v>89</v>
      </c>
      <c r="N1403" s="189">
        <v>4</v>
      </c>
      <c r="O1403" s="189" t="s">
        <v>9</v>
      </c>
      <c r="P1403" s="189">
        <v>773</v>
      </c>
      <c r="Q1403" s="189" t="s">
        <v>9</v>
      </c>
      <c r="R1403" s="189" t="s">
        <v>9</v>
      </c>
      <c r="S1403" s="189">
        <v>473</v>
      </c>
      <c r="T1403" s="193" t="s">
        <v>29</v>
      </c>
      <c r="U1403" s="193" t="s">
        <v>9</v>
      </c>
      <c r="V1403" s="193" t="s">
        <v>9</v>
      </c>
      <c r="W1403" s="193" t="s">
        <v>9</v>
      </c>
      <c r="X1403" s="193" t="s">
        <v>9</v>
      </c>
      <c r="Y1403" s="193" t="s">
        <v>9</v>
      </c>
      <c r="Z1403" s="193" t="s">
        <v>9</v>
      </c>
      <c r="AA1403" s="194">
        <v>13</v>
      </c>
      <c r="AB1403" s="193">
        <v>4.3</v>
      </c>
      <c r="AC1403" s="189" t="s">
        <v>8</v>
      </c>
      <c r="AD1403" s="189">
        <v>2008</v>
      </c>
      <c r="AE1403" s="193" t="s">
        <v>1756</v>
      </c>
      <c r="AF1403" s="189" t="s">
        <v>39</v>
      </c>
      <c r="AG1403" s="189" t="s">
        <v>2568</v>
      </c>
      <c r="AH1403" s="189" t="s">
        <v>179</v>
      </c>
      <c r="AI1403" s="124" t="str">
        <f t="shared" si="31"/>
        <v>Jiao, L., 2008</v>
      </c>
      <c r="AJ1403" s="189"/>
      <c r="AK1403" s="191"/>
    </row>
    <row r="1404" spans="1:37" s="192" customFormat="1" x14ac:dyDescent="0.3">
      <c r="A1404" s="189" t="s">
        <v>2566</v>
      </c>
      <c r="B1404" s="193">
        <v>4.5999999999999996</v>
      </c>
      <c r="C1404" s="189" t="s">
        <v>9</v>
      </c>
      <c r="D1404" s="189">
        <v>998</v>
      </c>
      <c r="E1404" s="189" t="s">
        <v>2492</v>
      </c>
      <c r="F1404" s="189" t="s">
        <v>2567</v>
      </c>
      <c r="G1404" s="189" t="s">
        <v>9</v>
      </c>
      <c r="H1404" s="189">
        <v>773</v>
      </c>
      <c r="I1404" s="189">
        <v>6</v>
      </c>
      <c r="J1404" s="189" t="s">
        <v>74</v>
      </c>
      <c r="K1404" s="189" t="s">
        <v>8</v>
      </c>
      <c r="L1404" s="189" t="s">
        <v>9</v>
      </c>
      <c r="M1404" s="189" t="s">
        <v>89</v>
      </c>
      <c r="N1404" s="189">
        <v>4</v>
      </c>
      <c r="O1404" s="189" t="s">
        <v>9</v>
      </c>
      <c r="P1404" s="189">
        <v>773</v>
      </c>
      <c r="Q1404" s="189" t="s">
        <v>9</v>
      </c>
      <c r="R1404" s="189" t="s">
        <v>9</v>
      </c>
      <c r="S1404" s="189">
        <v>473</v>
      </c>
      <c r="T1404" s="193" t="s">
        <v>29</v>
      </c>
      <c r="U1404" s="193" t="s">
        <v>9</v>
      </c>
      <c r="V1404" s="193" t="s">
        <v>9</v>
      </c>
      <c r="W1404" s="193" t="s">
        <v>9</v>
      </c>
      <c r="X1404" s="193" t="s">
        <v>9</v>
      </c>
      <c r="Y1404" s="193" t="s">
        <v>9</v>
      </c>
      <c r="Z1404" s="193" t="s">
        <v>9</v>
      </c>
      <c r="AA1404" s="194">
        <v>13</v>
      </c>
      <c r="AB1404" s="193">
        <v>3.2</v>
      </c>
      <c r="AC1404" s="189" t="s">
        <v>8</v>
      </c>
      <c r="AD1404" s="189">
        <v>2008</v>
      </c>
      <c r="AE1404" s="193" t="s">
        <v>1756</v>
      </c>
      <c r="AF1404" s="189" t="s">
        <v>39</v>
      </c>
      <c r="AG1404" s="189" t="s">
        <v>2569</v>
      </c>
      <c r="AH1404" s="189" t="s">
        <v>179</v>
      </c>
      <c r="AI1404" s="124" t="str">
        <f t="shared" si="31"/>
        <v>Jiao, L., 2008</v>
      </c>
      <c r="AJ1404" s="189"/>
      <c r="AK1404" s="191"/>
    </row>
    <row r="1405" spans="1:37" s="192" customFormat="1" x14ac:dyDescent="0.3">
      <c r="A1405" s="189" t="s">
        <v>14</v>
      </c>
      <c r="B1405" s="193">
        <v>8.6999999999999993</v>
      </c>
      <c r="C1405" s="189" t="s">
        <v>9</v>
      </c>
      <c r="D1405" s="189">
        <v>998</v>
      </c>
      <c r="E1405" s="189" t="s">
        <v>2492</v>
      </c>
      <c r="F1405" s="189" t="s">
        <v>2567</v>
      </c>
      <c r="G1405" s="189" t="s">
        <v>9</v>
      </c>
      <c r="H1405" s="189">
        <v>773</v>
      </c>
      <c r="I1405" s="189">
        <v>6</v>
      </c>
      <c r="J1405" s="189" t="s">
        <v>74</v>
      </c>
      <c r="K1405" s="189" t="s">
        <v>56</v>
      </c>
      <c r="L1405" s="189" t="s">
        <v>9</v>
      </c>
      <c r="M1405" s="189" t="s">
        <v>89</v>
      </c>
      <c r="N1405" s="189">
        <v>4</v>
      </c>
      <c r="O1405" s="189" t="s">
        <v>8</v>
      </c>
      <c r="P1405" s="189">
        <v>773</v>
      </c>
      <c r="Q1405" s="189" t="s">
        <v>9</v>
      </c>
      <c r="R1405" s="189" t="s">
        <v>9</v>
      </c>
      <c r="S1405" s="189">
        <v>473</v>
      </c>
      <c r="T1405" s="193" t="s">
        <v>29</v>
      </c>
      <c r="U1405" s="193" t="s">
        <v>9</v>
      </c>
      <c r="V1405" s="193" t="s">
        <v>9</v>
      </c>
      <c r="W1405" s="193" t="s">
        <v>9</v>
      </c>
      <c r="X1405" s="193" t="s">
        <v>9</v>
      </c>
      <c r="Y1405" s="193" t="s">
        <v>9</v>
      </c>
      <c r="Z1405" s="193" t="s">
        <v>9</v>
      </c>
      <c r="AA1405" s="194">
        <v>110</v>
      </c>
      <c r="AB1405" s="193">
        <v>52</v>
      </c>
      <c r="AC1405" s="189" t="s">
        <v>8</v>
      </c>
      <c r="AD1405" s="189">
        <v>2008</v>
      </c>
      <c r="AE1405" s="193" t="s">
        <v>1756</v>
      </c>
      <c r="AF1405" s="189" t="s">
        <v>39</v>
      </c>
      <c r="AG1405" s="189" t="s">
        <v>2570</v>
      </c>
      <c r="AH1405" s="189" t="s">
        <v>179</v>
      </c>
      <c r="AI1405" s="124" t="str">
        <f t="shared" si="31"/>
        <v>Jiao, L., 2008</v>
      </c>
      <c r="AJ1405" s="189"/>
      <c r="AK1405" s="191"/>
    </row>
    <row r="1406" spans="1:37" s="192" customFormat="1" x14ac:dyDescent="0.3">
      <c r="A1406" s="189" t="s">
        <v>14</v>
      </c>
      <c r="B1406" s="193">
        <v>4.5999999999999996</v>
      </c>
      <c r="C1406" s="189" t="s">
        <v>9</v>
      </c>
      <c r="D1406" s="189">
        <v>998</v>
      </c>
      <c r="E1406" s="189" t="s">
        <v>2492</v>
      </c>
      <c r="F1406" s="189" t="s">
        <v>2567</v>
      </c>
      <c r="G1406" s="189" t="s">
        <v>9</v>
      </c>
      <c r="H1406" s="189">
        <v>773</v>
      </c>
      <c r="I1406" s="189">
        <v>6</v>
      </c>
      <c r="J1406" s="189" t="s">
        <v>74</v>
      </c>
      <c r="K1406" s="189" t="s">
        <v>56</v>
      </c>
      <c r="L1406" s="189" t="s">
        <v>9</v>
      </c>
      <c r="M1406" s="189" t="s">
        <v>89</v>
      </c>
      <c r="N1406" s="189">
        <v>4</v>
      </c>
      <c r="O1406" s="189" t="s">
        <v>8</v>
      </c>
      <c r="P1406" s="189">
        <v>773</v>
      </c>
      <c r="Q1406" s="189" t="s">
        <v>9</v>
      </c>
      <c r="R1406" s="189" t="s">
        <v>9</v>
      </c>
      <c r="S1406" s="189">
        <v>473</v>
      </c>
      <c r="T1406" s="193" t="s">
        <v>29</v>
      </c>
      <c r="U1406" s="193" t="s">
        <v>9</v>
      </c>
      <c r="V1406" s="193" t="s">
        <v>9</v>
      </c>
      <c r="W1406" s="193" t="s">
        <v>9</v>
      </c>
      <c r="X1406" s="193" t="s">
        <v>9</v>
      </c>
      <c r="Y1406" s="193" t="s">
        <v>9</v>
      </c>
      <c r="Z1406" s="193" t="s">
        <v>9</v>
      </c>
      <c r="AA1406" s="194">
        <v>110</v>
      </c>
      <c r="AB1406" s="193">
        <v>53</v>
      </c>
      <c r="AC1406" s="189" t="s">
        <v>8</v>
      </c>
      <c r="AD1406" s="189">
        <v>2008</v>
      </c>
      <c r="AE1406" s="193" t="s">
        <v>1756</v>
      </c>
      <c r="AF1406" s="189" t="s">
        <v>39</v>
      </c>
      <c r="AG1406" s="189" t="s">
        <v>2571</v>
      </c>
      <c r="AH1406" s="189" t="s">
        <v>179</v>
      </c>
      <c r="AI1406" s="124" t="str">
        <f t="shared" si="31"/>
        <v>Jiao, L., 2008</v>
      </c>
      <c r="AJ1406" s="189"/>
      <c r="AK1406" s="191"/>
    </row>
    <row r="1407" spans="1:37" s="192" customFormat="1" x14ac:dyDescent="0.3">
      <c r="A1407" s="189" t="s">
        <v>6</v>
      </c>
      <c r="B1407" s="189" t="s">
        <v>9</v>
      </c>
      <c r="C1407" s="189">
        <v>0.84</v>
      </c>
      <c r="D1407" s="189">
        <v>460</v>
      </c>
      <c r="E1407" s="189" t="s">
        <v>2556</v>
      </c>
      <c r="F1407" s="189" t="s">
        <v>2572</v>
      </c>
      <c r="G1407" s="189" t="s">
        <v>9</v>
      </c>
      <c r="H1407" s="189">
        <v>823</v>
      </c>
      <c r="I1407" s="189">
        <v>8</v>
      </c>
      <c r="J1407" s="189" t="s">
        <v>303</v>
      </c>
      <c r="K1407" s="189" t="s">
        <v>272</v>
      </c>
      <c r="L1407" s="189" t="s">
        <v>9</v>
      </c>
      <c r="M1407" s="171" t="s">
        <v>199</v>
      </c>
      <c r="N1407" s="189" t="s">
        <v>9</v>
      </c>
      <c r="O1407" s="189" t="s">
        <v>9</v>
      </c>
      <c r="P1407" s="189" t="s">
        <v>9</v>
      </c>
      <c r="Q1407" s="189" t="s">
        <v>9</v>
      </c>
      <c r="R1407" s="189" t="s">
        <v>9</v>
      </c>
      <c r="S1407" s="189" t="s">
        <v>9</v>
      </c>
      <c r="T1407" s="189" t="s">
        <v>17</v>
      </c>
      <c r="U1407" s="190">
        <v>30</v>
      </c>
      <c r="V1407" s="189" t="s">
        <v>9</v>
      </c>
      <c r="W1407" s="189">
        <v>30</v>
      </c>
      <c r="X1407" s="193" t="s">
        <v>9</v>
      </c>
      <c r="Y1407" s="189" t="s">
        <v>9</v>
      </c>
      <c r="Z1407" s="189" t="s">
        <v>9</v>
      </c>
      <c r="AA1407" s="189">
        <v>24</v>
      </c>
      <c r="AB1407" s="189">
        <v>5</v>
      </c>
      <c r="AC1407" s="189" t="s">
        <v>2573</v>
      </c>
      <c r="AD1407" s="189">
        <v>2008</v>
      </c>
      <c r="AE1407" s="189" t="s">
        <v>2574</v>
      </c>
      <c r="AF1407" s="189" t="s">
        <v>119</v>
      </c>
      <c r="AG1407" s="189" t="s">
        <v>2575</v>
      </c>
      <c r="AH1407" s="189" t="s">
        <v>179</v>
      </c>
      <c r="AI1407" s="124" t="str">
        <f t="shared" si="31"/>
        <v>Domínguez-Domínguez, S., 2008</v>
      </c>
      <c r="AJ1407" s="189"/>
      <c r="AK1407" s="191"/>
    </row>
    <row r="1408" spans="1:37" s="192" customFormat="1" x14ac:dyDescent="0.3">
      <c r="A1408" s="189" t="s">
        <v>6</v>
      </c>
      <c r="B1408" s="189" t="s">
        <v>9</v>
      </c>
      <c r="C1408" s="189">
        <v>0.69</v>
      </c>
      <c r="D1408" s="189">
        <v>59</v>
      </c>
      <c r="E1408" s="189" t="s">
        <v>2481</v>
      </c>
      <c r="F1408" s="189" t="s">
        <v>2576</v>
      </c>
      <c r="G1408" s="189" t="s">
        <v>9</v>
      </c>
      <c r="H1408" s="189">
        <v>823</v>
      </c>
      <c r="I1408" s="189">
        <v>5</v>
      </c>
      <c r="J1408" s="189" t="s">
        <v>303</v>
      </c>
      <c r="K1408" s="189" t="s">
        <v>272</v>
      </c>
      <c r="L1408" s="189" t="s">
        <v>9</v>
      </c>
      <c r="M1408" s="171" t="s">
        <v>199</v>
      </c>
      <c r="N1408" s="189" t="s">
        <v>9</v>
      </c>
      <c r="O1408" s="189" t="s">
        <v>9</v>
      </c>
      <c r="P1408" s="189" t="s">
        <v>9</v>
      </c>
      <c r="Q1408" s="189" t="s">
        <v>9</v>
      </c>
      <c r="R1408" s="189" t="s">
        <v>9</v>
      </c>
      <c r="S1408" s="189" t="s">
        <v>9</v>
      </c>
      <c r="T1408" s="189" t="s">
        <v>17</v>
      </c>
      <c r="U1408" s="190">
        <v>32</v>
      </c>
      <c r="V1408" s="189" t="s">
        <v>9</v>
      </c>
      <c r="W1408" s="189">
        <v>28.1</v>
      </c>
      <c r="X1408" s="189" t="s">
        <v>9</v>
      </c>
      <c r="Y1408" s="189" t="s">
        <v>9</v>
      </c>
      <c r="Z1408" s="189" t="s">
        <v>9</v>
      </c>
      <c r="AA1408" s="189">
        <v>25</v>
      </c>
      <c r="AB1408" s="189">
        <v>7</v>
      </c>
      <c r="AC1408" s="189" t="s">
        <v>2573</v>
      </c>
      <c r="AD1408" s="189">
        <v>2008</v>
      </c>
      <c r="AE1408" s="189" t="s">
        <v>2574</v>
      </c>
      <c r="AF1408" s="189" t="s">
        <v>119</v>
      </c>
      <c r="AG1408" s="189" t="s">
        <v>2575</v>
      </c>
      <c r="AH1408" s="189" t="s">
        <v>179</v>
      </c>
      <c r="AI1408" s="124" t="str">
        <f t="shared" si="31"/>
        <v>Domínguez-Domínguez, S., 2008</v>
      </c>
      <c r="AJ1408" s="189"/>
      <c r="AK1408" s="191"/>
    </row>
    <row r="1409" spans="1:37" s="192" customFormat="1" x14ac:dyDescent="0.3">
      <c r="A1409" s="189" t="s">
        <v>14</v>
      </c>
      <c r="B1409" s="189">
        <v>0.5</v>
      </c>
      <c r="C1409" s="189">
        <v>0.41</v>
      </c>
      <c r="D1409" s="189">
        <v>921</v>
      </c>
      <c r="E1409" s="189" t="s">
        <v>2481</v>
      </c>
      <c r="F1409" s="189" t="s">
        <v>2577</v>
      </c>
      <c r="G1409" s="189" t="s">
        <v>8</v>
      </c>
      <c r="H1409" s="189">
        <v>823</v>
      </c>
      <c r="I1409" s="189">
        <v>5</v>
      </c>
      <c r="J1409" s="189" t="s">
        <v>24</v>
      </c>
      <c r="K1409" s="189" t="s">
        <v>56</v>
      </c>
      <c r="L1409" s="189" t="s">
        <v>9</v>
      </c>
      <c r="M1409" s="171" t="s">
        <v>199</v>
      </c>
      <c r="N1409" s="189" t="s">
        <v>9</v>
      </c>
      <c r="O1409" s="189">
        <v>2</v>
      </c>
      <c r="P1409" s="189">
        <v>773</v>
      </c>
      <c r="Q1409" s="189" t="s">
        <v>1422</v>
      </c>
      <c r="R1409" s="189">
        <v>2</v>
      </c>
      <c r="S1409" s="189">
        <v>298</v>
      </c>
      <c r="T1409" s="189" t="s">
        <v>17</v>
      </c>
      <c r="U1409" s="190">
        <v>4.4000000000000004</v>
      </c>
      <c r="V1409" s="189" t="s">
        <v>9</v>
      </c>
      <c r="W1409" s="189">
        <v>249</v>
      </c>
      <c r="X1409" s="189" t="s">
        <v>9</v>
      </c>
      <c r="Y1409" s="189" t="s">
        <v>9</v>
      </c>
      <c r="Z1409" s="189" t="s">
        <v>9</v>
      </c>
      <c r="AA1409" s="189" t="s">
        <v>9</v>
      </c>
      <c r="AB1409" s="189" t="s">
        <v>9</v>
      </c>
      <c r="AC1409" s="189" t="s">
        <v>1341</v>
      </c>
      <c r="AD1409" s="189">
        <v>2004</v>
      </c>
      <c r="AE1409" s="189" t="s">
        <v>42</v>
      </c>
      <c r="AF1409" s="189" t="s">
        <v>808</v>
      </c>
      <c r="AG1409" s="189" t="s">
        <v>428</v>
      </c>
      <c r="AH1409" s="189" t="s">
        <v>2578</v>
      </c>
      <c r="AI1409" s="124" t="str">
        <f t="shared" si="31"/>
        <v>Panpranot, J., 2004</v>
      </c>
      <c r="AJ1409" s="189"/>
      <c r="AK1409" s="191"/>
    </row>
    <row r="1410" spans="1:37" s="192" customFormat="1" x14ac:dyDescent="0.3">
      <c r="A1410" s="189" t="s">
        <v>14</v>
      </c>
      <c r="B1410" s="189">
        <v>0.5</v>
      </c>
      <c r="C1410" s="189">
        <v>0.33</v>
      </c>
      <c r="D1410" s="189">
        <v>901</v>
      </c>
      <c r="E1410" s="189" t="s">
        <v>2481</v>
      </c>
      <c r="F1410" s="189" t="s">
        <v>2577</v>
      </c>
      <c r="G1410" s="189" t="s">
        <v>2579</v>
      </c>
      <c r="H1410" s="189">
        <v>823</v>
      </c>
      <c r="I1410" s="189">
        <v>5</v>
      </c>
      <c r="J1410" s="189" t="s">
        <v>24</v>
      </c>
      <c r="K1410" s="189" t="s">
        <v>56</v>
      </c>
      <c r="L1410" s="189" t="s">
        <v>9</v>
      </c>
      <c r="M1410" s="171" t="s">
        <v>199</v>
      </c>
      <c r="N1410" s="189" t="s">
        <v>9</v>
      </c>
      <c r="O1410" s="189">
        <v>2</v>
      </c>
      <c r="P1410" s="189">
        <v>773</v>
      </c>
      <c r="Q1410" s="189" t="s">
        <v>1422</v>
      </c>
      <c r="R1410" s="189">
        <v>2</v>
      </c>
      <c r="S1410" s="189">
        <v>298</v>
      </c>
      <c r="T1410" s="189" t="s">
        <v>17</v>
      </c>
      <c r="U1410" s="190">
        <v>12</v>
      </c>
      <c r="V1410" s="189" t="s">
        <v>9</v>
      </c>
      <c r="W1410" s="189">
        <v>94</v>
      </c>
      <c r="X1410" s="189" t="s">
        <v>9</v>
      </c>
      <c r="Y1410" s="189" t="s">
        <v>9</v>
      </c>
      <c r="Z1410" s="189" t="s">
        <v>9</v>
      </c>
      <c r="AA1410" s="189" t="s">
        <v>9</v>
      </c>
      <c r="AB1410" s="189" t="s">
        <v>9</v>
      </c>
      <c r="AC1410" s="189" t="s">
        <v>1341</v>
      </c>
      <c r="AD1410" s="189">
        <v>2004</v>
      </c>
      <c r="AE1410" s="189" t="s">
        <v>42</v>
      </c>
      <c r="AF1410" s="189" t="s">
        <v>808</v>
      </c>
      <c r="AG1410" s="189" t="s">
        <v>428</v>
      </c>
      <c r="AH1410" s="189" t="s">
        <v>87</v>
      </c>
      <c r="AI1410" s="124" t="str">
        <f t="shared" si="31"/>
        <v>Panpranot, J., 2004</v>
      </c>
      <c r="AJ1410" s="189"/>
      <c r="AK1410" s="191"/>
    </row>
    <row r="1411" spans="1:37" s="192" customFormat="1" x14ac:dyDescent="0.3">
      <c r="A1411" s="189" t="s">
        <v>6</v>
      </c>
      <c r="B1411" s="193">
        <v>1.69</v>
      </c>
      <c r="C1411" s="193">
        <v>1.46</v>
      </c>
      <c r="D1411" s="189">
        <v>400</v>
      </c>
      <c r="E1411" s="189" t="s">
        <v>2492</v>
      </c>
      <c r="F1411" s="189" t="s">
        <v>9</v>
      </c>
      <c r="G1411" s="189" t="s">
        <v>9</v>
      </c>
      <c r="H1411" s="189" t="s">
        <v>9</v>
      </c>
      <c r="I1411" s="189" t="s">
        <v>9</v>
      </c>
      <c r="J1411" s="189" t="s">
        <v>28</v>
      </c>
      <c r="K1411" s="189" t="s">
        <v>2580</v>
      </c>
      <c r="L1411" s="189" t="s">
        <v>9</v>
      </c>
      <c r="M1411" s="189" t="s">
        <v>89</v>
      </c>
      <c r="N1411" s="164" t="s">
        <v>9</v>
      </c>
      <c r="O1411" s="189">
        <v>6</v>
      </c>
      <c r="P1411" s="189">
        <v>673</v>
      </c>
      <c r="Q1411" s="189" t="s">
        <v>1422</v>
      </c>
      <c r="R1411" s="189">
        <v>2</v>
      </c>
      <c r="S1411" s="189">
        <v>573</v>
      </c>
      <c r="T1411" s="193" t="s">
        <v>29</v>
      </c>
      <c r="U1411" s="194" t="s">
        <v>9</v>
      </c>
      <c r="V1411" s="193" t="s">
        <v>9</v>
      </c>
      <c r="W1411" s="193" t="s">
        <v>9</v>
      </c>
      <c r="X1411" s="193" t="s">
        <v>9</v>
      </c>
      <c r="Y1411" s="193">
        <v>30</v>
      </c>
      <c r="Z1411" s="193" t="s">
        <v>9</v>
      </c>
      <c r="AA1411" s="193">
        <v>30</v>
      </c>
      <c r="AB1411" s="193" t="s">
        <v>9</v>
      </c>
      <c r="AC1411" s="189" t="s">
        <v>8</v>
      </c>
      <c r="AD1411" s="189">
        <v>2009</v>
      </c>
      <c r="AE1411" s="193" t="s">
        <v>1056</v>
      </c>
      <c r="AF1411" s="189" t="s">
        <v>11</v>
      </c>
      <c r="AG1411" s="189" t="s">
        <v>2581</v>
      </c>
      <c r="AH1411" s="189" t="s">
        <v>32</v>
      </c>
      <c r="AI1411" s="124" t="str">
        <f t="shared" si="31"/>
        <v>Wang, P., 2009</v>
      </c>
      <c r="AJ1411" s="189"/>
      <c r="AK1411" s="191"/>
    </row>
    <row r="1412" spans="1:37" s="192" customFormat="1" x14ac:dyDescent="0.3">
      <c r="A1412" s="189" t="s">
        <v>6</v>
      </c>
      <c r="B1412" s="193">
        <v>3.31</v>
      </c>
      <c r="C1412" s="193">
        <v>3.02</v>
      </c>
      <c r="D1412" s="189">
        <v>387</v>
      </c>
      <c r="E1412" s="189" t="s">
        <v>2492</v>
      </c>
      <c r="F1412" s="189" t="s">
        <v>9</v>
      </c>
      <c r="G1412" s="189" t="s">
        <v>9</v>
      </c>
      <c r="H1412" s="189" t="s">
        <v>9</v>
      </c>
      <c r="I1412" s="189" t="s">
        <v>9</v>
      </c>
      <c r="J1412" s="189" t="s">
        <v>28</v>
      </c>
      <c r="K1412" s="189" t="s">
        <v>2580</v>
      </c>
      <c r="L1412" s="189" t="s">
        <v>9</v>
      </c>
      <c r="M1412" s="189" t="s">
        <v>89</v>
      </c>
      <c r="N1412" s="164" t="s">
        <v>9</v>
      </c>
      <c r="O1412" s="189">
        <v>6</v>
      </c>
      <c r="P1412" s="189">
        <v>673</v>
      </c>
      <c r="Q1412" s="189" t="s">
        <v>1422</v>
      </c>
      <c r="R1412" s="189">
        <v>2</v>
      </c>
      <c r="S1412" s="189">
        <v>573</v>
      </c>
      <c r="T1412" s="193" t="s">
        <v>29</v>
      </c>
      <c r="U1412" s="194" t="s">
        <v>9</v>
      </c>
      <c r="V1412" s="193" t="s">
        <v>9</v>
      </c>
      <c r="W1412" s="193" t="s">
        <v>9</v>
      </c>
      <c r="X1412" s="193" t="s">
        <v>9</v>
      </c>
      <c r="Y1412" s="193">
        <v>35</v>
      </c>
      <c r="Z1412" s="193" t="s">
        <v>9</v>
      </c>
      <c r="AA1412" s="193">
        <v>35</v>
      </c>
      <c r="AB1412" s="193" t="s">
        <v>9</v>
      </c>
      <c r="AC1412" s="189" t="s">
        <v>8</v>
      </c>
      <c r="AD1412" s="189">
        <v>2009</v>
      </c>
      <c r="AE1412" s="193" t="s">
        <v>1056</v>
      </c>
      <c r="AF1412" s="189" t="s">
        <v>11</v>
      </c>
      <c r="AG1412" s="189" t="s">
        <v>2581</v>
      </c>
      <c r="AH1412" s="189" t="s">
        <v>32</v>
      </c>
      <c r="AI1412" s="124" t="str">
        <f t="shared" si="31"/>
        <v>Wang, P., 2009</v>
      </c>
      <c r="AJ1412" s="189"/>
      <c r="AK1412" s="191"/>
    </row>
    <row r="1413" spans="1:37" s="192" customFormat="1" x14ac:dyDescent="0.3">
      <c r="A1413" s="189" t="s">
        <v>14</v>
      </c>
      <c r="B1413" s="193">
        <v>1</v>
      </c>
      <c r="C1413" s="193">
        <v>0.9</v>
      </c>
      <c r="D1413" s="189">
        <v>272.39999999999998</v>
      </c>
      <c r="E1413" s="189" t="s">
        <v>2531</v>
      </c>
      <c r="F1413" s="189" t="s">
        <v>2582</v>
      </c>
      <c r="G1413" s="189" t="s">
        <v>9</v>
      </c>
      <c r="H1413" s="189">
        <v>773</v>
      </c>
      <c r="I1413" s="189">
        <v>4</v>
      </c>
      <c r="J1413" s="189" t="s">
        <v>33</v>
      </c>
      <c r="K1413" s="189" t="s">
        <v>9</v>
      </c>
      <c r="L1413" s="189" t="s">
        <v>9</v>
      </c>
      <c r="M1413" s="171" t="s">
        <v>199</v>
      </c>
      <c r="N1413" s="164" t="s">
        <v>9</v>
      </c>
      <c r="O1413" s="189" t="s">
        <v>9</v>
      </c>
      <c r="P1413" s="189">
        <v>573</v>
      </c>
      <c r="Q1413" s="189" t="s">
        <v>9</v>
      </c>
      <c r="R1413" s="189" t="s">
        <v>9</v>
      </c>
      <c r="S1413" s="189" t="s">
        <v>9</v>
      </c>
      <c r="T1413" s="193" t="s">
        <v>29</v>
      </c>
      <c r="U1413" s="194" t="s">
        <v>9</v>
      </c>
      <c r="V1413" s="193" t="s">
        <v>9</v>
      </c>
      <c r="W1413" s="193" t="s">
        <v>9</v>
      </c>
      <c r="X1413" s="193" t="s">
        <v>9</v>
      </c>
      <c r="Y1413" s="193" t="s">
        <v>9</v>
      </c>
      <c r="Z1413" s="193" t="s">
        <v>9</v>
      </c>
      <c r="AA1413" s="193">
        <v>34</v>
      </c>
      <c r="AB1413" s="193" t="s">
        <v>9</v>
      </c>
      <c r="AC1413" s="189" t="s">
        <v>403</v>
      </c>
      <c r="AD1413" s="189">
        <v>2009</v>
      </c>
      <c r="AE1413" s="193" t="s">
        <v>1737</v>
      </c>
      <c r="AF1413" s="189" t="s">
        <v>58</v>
      </c>
      <c r="AG1413" s="189" t="s">
        <v>402</v>
      </c>
      <c r="AH1413" s="189" t="s">
        <v>363</v>
      </c>
      <c r="AI1413" s="124" t="str">
        <f t="shared" si="31"/>
        <v>Fernández, M.B., 2009</v>
      </c>
      <c r="AJ1413" s="189"/>
      <c r="AK1413" s="191"/>
    </row>
    <row r="1414" spans="1:37" s="192" customFormat="1" x14ac:dyDescent="0.3">
      <c r="A1414" s="189" t="s">
        <v>14</v>
      </c>
      <c r="B1414" s="193">
        <v>1</v>
      </c>
      <c r="C1414" s="193">
        <v>1.08</v>
      </c>
      <c r="D1414" s="189">
        <v>280</v>
      </c>
      <c r="E1414" s="189" t="s">
        <v>2520</v>
      </c>
      <c r="F1414" s="189" t="s">
        <v>2583</v>
      </c>
      <c r="G1414" s="189" t="s">
        <v>9</v>
      </c>
      <c r="H1414" s="189">
        <v>773</v>
      </c>
      <c r="I1414" s="189">
        <v>4</v>
      </c>
      <c r="J1414" s="189" t="s">
        <v>33</v>
      </c>
      <c r="K1414" s="189" t="s">
        <v>9</v>
      </c>
      <c r="L1414" s="189" t="s">
        <v>9</v>
      </c>
      <c r="M1414" s="171" t="s">
        <v>199</v>
      </c>
      <c r="N1414" s="164" t="s">
        <v>9</v>
      </c>
      <c r="O1414" s="189" t="s">
        <v>9</v>
      </c>
      <c r="P1414" s="189">
        <v>573</v>
      </c>
      <c r="Q1414" s="189" t="s">
        <v>9</v>
      </c>
      <c r="R1414" s="189" t="s">
        <v>9</v>
      </c>
      <c r="S1414" s="189" t="s">
        <v>9</v>
      </c>
      <c r="T1414" s="193" t="s">
        <v>29</v>
      </c>
      <c r="U1414" s="194" t="s">
        <v>9</v>
      </c>
      <c r="V1414" s="193" t="s">
        <v>9</v>
      </c>
      <c r="W1414" s="193" t="s">
        <v>9</v>
      </c>
      <c r="X1414" s="193" t="s">
        <v>9</v>
      </c>
      <c r="Y1414" s="193" t="s">
        <v>9</v>
      </c>
      <c r="Z1414" s="193" t="s">
        <v>9</v>
      </c>
      <c r="AA1414" s="193">
        <v>41</v>
      </c>
      <c r="AB1414" s="193" t="s">
        <v>9</v>
      </c>
      <c r="AC1414" s="189" t="s">
        <v>403</v>
      </c>
      <c r="AD1414" s="189">
        <v>2009</v>
      </c>
      <c r="AE1414" s="193" t="s">
        <v>1737</v>
      </c>
      <c r="AF1414" s="189" t="s">
        <v>58</v>
      </c>
      <c r="AG1414" s="189" t="s">
        <v>402</v>
      </c>
      <c r="AH1414" s="189" t="s">
        <v>363</v>
      </c>
      <c r="AI1414" s="124" t="str">
        <f t="shared" si="31"/>
        <v>Fernández, M.B., 2009</v>
      </c>
      <c r="AJ1414" s="189"/>
      <c r="AK1414" s="191"/>
    </row>
    <row r="1415" spans="1:37" s="192" customFormat="1" x14ac:dyDescent="0.3">
      <c r="A1415" s="189" t="s">
        <v>6</v>
      </c>
      <c r="B1415" s="193">
        <v>0.3</v>
      </c>
      <c r="C1415" s="193">
        <v>0.28000000000000003</v>
      </c>
      <c r="D1415" s="189">
        <v>662</v>
      </c>
      <c r="E1415" s="189" t="s">
        <v>2492</v>
      </c>
      <c r="F1415" s="189" t="s">
        <v>9</v>
      </c>
      <c r="G1415" s="189" t="s">
        <v>9</v>
      </c>
      <c r="H1415" s="189">
        <v>823</v>
      </c>
      <c r="I1415" s="189">
        <v>6</v>
      </c>
      <c r="J1415" s="189" t="s">
        <v>10</v>
      </c>
      <c r="K1415" s="189" t="s">
        <v>56</v>
      </c>
      <c r="L1415" s="189" t="s">
        <v>9</v>
      </c>
      <c r="M1415" s="171" t="s">
        <v>199</v>
      </c>
      <c r="N1415" s="164" t="s">
        <v>9</v>
      </c>
      <c r="O1415" s="189">
        <v>4</v>
      </c>
      <c r="P1415" s="189">
        <v>773</v>
      </c>
      <c r="Q1415" s="189" t="s">
        <v>1422</v>
      </c>
      <c r="R1415" s="189">
        <v>2</v>
      </c>
      <c r="S1415" s="189">
        <v>753</v>
      </c>
      <c r="T1415" s="193" t="s">
        <v>95</v>
      </c>
      <c r="U1415" s="194" t="s">
        <v>9</v>
      </c>
      <c r="V1415" s="193" t="s">
        <v>9</v>
      </c>
      <c r="W1415" s="193">
        <v>16.600000000000001</v>
      </c>
      <c r="X1415" s="193" t="s">
        <v>9</v>
      </c>
      <c r="Y1415" s="193" t="s">
        <v>9</v>
      </c>
      <c r="Z1415" s="193" t="s">
        <v>9</v>
      </c>
      <c r="AA1415" s="193">
        <v>105</v>
      </c>
      <c r="AB1415" s="193" t="s">
        <v>9</v>
      </c>
      <c r="AC1415" s="189" t="s">
        <v>2584</v>
      </c>
      <c r="AD1415" s="189">
        <v>2009</v>
      </c>
      <c r="AE1415" s="193" t="s">
        <v>2585</v>
      </c>
      <c r="AF1415" s="189" t="s">
        <v>2586</v>
      </c>
      <c r="AG1415" s="189" t="s">
        <v>2587</v>
      </c>
      <c r="AH1415" s="171" t="s">
        <v>488</v>
      </c>
      <c r="AI1415" s="124" t="str">
        <f t="shared" si="31"/>
        <v>He, C., 2009</v>
      </c>
      <c r="AJ1415" s="189"/>
      <c r="AK1415" s="191"/>
    </row>
    <row r="1416" spans="1:37" s="192" customFormat="1" x14ac:dyDescent="0.3">
      <c r="A1416" s="189" t="s">
        <v>6</v>
      </c>
      <c r="B1416" s="193">
        <v>0.3</v>
      </c>
      <c r="C1416" s="193">
        <v>0.27</v>
      </c>
      <c r="D1416" s="189">
        <v>1031</v>
      </c>
      <c r="E1416" s="189" t="s">
        <v>2481</v>
      </c>
      <c r="F1416" s="189" t="s">
        <v>9</v>
      </c>
      <c r="G1416" s="189" t="s">
        <v>9</v>
      </c>
      <c r="H1416" s="189">
        <v>823</v>
      </c>
      <c r="I1416" s="189">
        <v>6</v>
      </c>
      <c r="J1416" s="189" t="s">
        <v>10</v>
      </c>
      <c r="K1416" s="189" t="s">
        <v>56</v>
      </c>
      <c r="L1416" s="189" t="s">
        <v>9</v>
      </c>
      <c r="M1416" s="171" t="s">
        <v>199</v>
      </c>
      <c r="N1416" s="164" t="s">
        <v>9</v>
      </c>
      <c r="O1416" s="189">
        <v>4</v>
      </c>
      <c r="P1416" s="189">
        <v>773</v>
      </c>
      <c r="Q1416" s="189" t="s">
        <v>1422</v>
      </c>
      <c r="R1416" s="189">
        <v>2</v>
      </c>
      <c r="S1416" s="189">
        <v>753</v>
      </c>
      <c r="T1416" s="193" t="s">
        <v>95</v>
      </c>
      <c r="U1416" s="194" t="s">
        <v>9</v>
      </c>
      <c r="V1416" s="193" t="s">
        <v>9</v>
      </c>
      <c r="W1416" s="193">
        <v>25.1</v>
      </c>
      <c r="X1416" s="193" t="s">
        <v>9</v>
      </c>
      <c r="Y1416" s="193" t="s">
        <v>9</v>
      </c>
      <c r="Z1416" s="193" t="s">
        <v>9</v>
      </c>
      <c r="AA1416" s="193" t="s">
        <v>9</v>
      </c>
      <c r="AB1416" s="193" t="s">
        <v>9</v>
      </c>
      <c r="AC1416" s="189" t="s">
        <v>2584</v>
      </c>
      <c r="AD1416" s="189">
        <v>2009</v>
      </c>
      <c r="AE1416" s="193" t="s">
        <v>2585</v>
      </c>
      <c r="AF1416" s="189" t="s">
        <v>2586</v>
      </c>
      <c r="AG1416" s="189" t="s">
        <v>2587</v>
      </c>
      <c r="AH1416" s="171" t="s">
        <v>488</v>
      </c>
      <c r="AI1416" s="124" t="str">
        <f t="shared" si="31"/>
        <v>He, C., 2009</v>
      </c>
      <c r="AJ1416" s="189"/>
      <c r="AK1416" s="191"/>
    </row>
    <row r="1417" spans="1:37" s="192" customFormat="1" x14ac:dyDescent="0.3">
      <c r="A1417" s="189" t="s">
        <v>6</v>
      </c>
      <c r="B1417" s="193">
        <v>0.3</v>
      </c>
      <c r="C1417" s="193">
        <v>0.28000000000000003</v>
      </c>
      <c r="D1417" s="189">
        <v>1035</v>
      </c>
      <c r="E1417" s="189" t="s">
        <v>2588</v>
      </c>
      <c r="F1417" s="189" t="s">
        <v>9</v>
      </c>
      <c r="G1417" s="189" t="s">
        <v>9</v>
      </c>
      <c r="H1417" s="189">
        <v>823</v>
      </c>
      <c r="I1417" s="189">
        <v>6</v>
      </c>
      <c r="J1417" s="189" t="s">
        <v>10</v>
      </c>
      <c r="K1417" s="189" t="s">
        <v>56</v>
      </c>
      <c r="L1417" s="189" t="s">
        <v>9</v>
      </c>
      <c r="M1417" s="171" t="s">
        <v>199</v>
      </c>
      <c r="N1417" s="164" t="s">
        <v>9</v>
      </c>
      <c r="O1417" s="189">
        <v>4</v>
      </c>
      <c r="P1417" s="189">
        <v>773</v>
      </c>
      <c r="Q1417" s="189" t="s">
        <v>1422</v>
      </c>
      <c r="R1417" s="189">
        <v>2</v>
      </c>
      <c r="S1417" s="189">
        <v>753</v>
      </c>
      <c r="T1417" s="193" t="s">
        <v>95</v>
      </c>
      <c r="U1417" s="194" t="s">
        <v>9</v>
      </c>
      <c r="V1417" s="193" t="s">
        <v>9</v>
      </c>
      <c r="W1417" s="193">
        <v>21.9</v>
      </c>
      <c r="X1417" s="193" t="s">
        <v>9</v>
      </c>
      <c r="Y1417" s="193" t="s">
        <v>9</v>
      </c>
      <c r="Z1417" s="193" t="s">
        <v>9</v>
      </c>
      <c r="AA1417" s="193" t="s">
        <v>9</v>
      </c>
      <c r="AB1417" s="193" t="s">
        <v>9</v>
      </c>
      <c r="AC1417" s="189" t="s">
        <v>2584</v>
      </c>
      <c r="AD1417" s="189">
        <v>2009</v>
      </c>
      <c r="AE1417" s="193" t="s">
        <v>2585</v>
      </c>
      <c r="AF1417" s="189" t="s">
        <v>2586</v>
      </c>
      <c r="AG1417" s="189" t="s">
        <v>2587</v>
      </c>
      <c r="AH1417" s="171" t="s">
        <v>488</v>
      </c>
      <c r="AI1417" s="124" t="str">
        <f t="shared" si="31"/>
        <v>He, C., 2009</v>
      </c>
      <c r="AJ1417" s="189"/>
      <c r="AK1417" s="191"/>
    </row>
    <row r="1418" spans="1:37" s="192" customFormat="1" x14ac:dyDescent="0.3">
      <c r="A1418" s="189" t="s">
        <v>6</v>
      </c>
      <c r="B1418" s="193">
        <v>0.3</v>
      </c>
      <c r="C1418" s="193">
        <v>0.28000000000000003</v>
      </c>
      <c r="D1418" s="189">
        <v>348</v>
      </c>
      <c r="E1418" s="189" t="s">
        <v>2556</v>
      </c>
      <c r="F1418" s="189" t="s">
        <v>2589</v>
      </c>
      <c r="G1418" s="189" t="s">
        <v>9</v>
      </c>
      <c r="H1418" s="189" t="s">
        <v>9</v>
      </c>
      <c r="I1418" s="189" t="s">
        <v>9</v>
      </c>
      <c r="J1418" s="189" t="s">
        <v>10</v>
      </c>
      <c r="K1418" s="189" t="s">
        <v>56</v>
      </c>
      <c r="L1418" s="189" t="s">
        <v>9</v>
      </c>
      <c r="M1418" s="171" t="s">
        <v>199</v>
      </c>
      <c r="N1418" s="164" t="s">
        <v>9</v>
      </c>
      <c r="O1418" s="189">
        <v>4</v>
      </c>
      <c r="P1418" s="189">
        <v>773</v>
      </c>
      <c r="Q1418" s="189" t="s">
        <v>1422</v>
      </c>
      <c r="R1418" s="189">
        <v>2</v>
      </c>
      <c r="S1418" s="189">
        <v>753</v>
      </c>
      <c r="T1418" s="193" t="s">
        <v>95</v>
      </c>
      <c r="U1418" s="194" t="s">
        <v>9</v>
      </c>
      <c r="V1418" s="193" t="s">
        <v>9</v>
      </c>
      <c r="W1418" s="193">
        <v>29.5</v>
      </c>
      <c r="X1418" s="193" t="s">
        <v>9</v>
      </c>
      <c r="Y1418" s="193" t="s">
        <v>9</v>
      </c>
      <c r="Z1418" s="193" t="s">
        <v>9</v>
      </c>
      <c r="AA1418" s="193">
        <v>56</v>
      </c>
      <c r="AB1418" s="193" t="s">
        <v>9</v>
      </c>
      <c r="AC1418" s="189" t="s">
        <v>2584</v>
      </c>
      <c r="AD1418" s="189">
        <v>2009</v>
      </c>
      <c r="AE1418" s="193" t="s">
        <v>2585</v>
      </c>
      <c r="AF1418" s="189" t="s">
        <v>2586</v>
      </c>
      <c r="AG1418" s="189" t="s">
        <v>2587</v>
      </c>
      <c r="AH1418" s="171" t="s">
        <v>488</v>
      </c>
      <c r="AI1418" s="124" t="str">
        <f t="shared" si="31"/>
        <v>He, C., 2009</v>
      </c>
      <c r="AJ1418" s="189"/>
      <c r="AK1418" s="191"/>
    </row>
    <row r="1419" spans="1:37" s="192" customFormat="1" x14ac:dyDescent="0.3">
      <c r="A1419" s="189" t="s">
        <v>6</v>
      </c>
      <c r="B1419" s="193">
        <v>0.3</v>
      </c>
      <c r="C1419" s="193">
        <v>0.27</v>
      </c>
      <c r="D1419" s="189">
        <v>413</v>
      </c>
      <c r="E1419" s="189" t="s">
        <v>2531</v>
      </c>
      <c r="F1419" s="189" t="s">
        <v>2589</v>
      </c>
      <c r="G1419" s="189" t="s">
        <v>9</v>
      </c>
      <c r="H1419" s="189" t="s">
        <v>9</v>
      </c>
      <c r="I1419" s="189" t="s">
        <v>9</v>
      </c>
      <c r="J1419" s="189" t="s">
        <v>10</v>
      </c>
      <c r="K1419" s="189" t="s">
        <v>56</v>
      </c>
      <c r="L1419" s="189" t="s">
        <v>9</v>
      </c>
      <c r="M1419" s="171" t="s">
        <v>199</v>
      </c>
      <c r="N1419" s="164" t="s">
        <v>9</v>
      </c>
      <c r="O1419" s="189">
        <v>4</v>
      </c>
      <c r="P1419" s="189">
        <v>773</v>
      </c>
      <c r="Q1419" s="189" t="s">
        <v>1422</v>
      </c>
      <c r="R1419" s="189">
        <v>2</v>
      </c>
      <c r="S1419" s="189">
        <v>753</v>
      </c>
      <c r="T1419" s="193" t="s">
        <v>95</v>
      </c>
      <c r="U1419" s="194" t="s">
        <v>9</v>
      </c>
      <c r="V1419" s="193" t="s">
        <v>9</v>
      </c>
      <c r="W1419" s="193">
        <v>28.8</v>
      </c>
      <c r="X1419" s="193" t="s">
        <v>9</v>
      </c>
      <c r="Y1419" s="193" t="s">
        <v>9</v>
      </c>
      <c r="Z1419" s="193" t="s">
        <v>9</v>
      </c>
      <c r="AA1419" s="193" t="s">
        <v>9</v>
      </c>
      <c r="AB1419" s="193" t="s">
        <v>9</v>
      </c>
      <c r="AC1419" s="189" t="s">
        <v>2584</v>
      </c>
      <c r="AD1419" s="189">
        <v>2009</v>
      </c>
      <c r="AE1419" s="193" t="s">
        <v>2585</v>
      </c>
      <c r="AF1419" s="189" t="s">
        <v>2586</v>
      </c>
      <c r="AG1419" s="189" t="s">
        <v>2587</v>
      </c>
      <c r="AH1419" s="171" t="s">
        <v>488</v>
      </c>
      <c r="AI1419" s="124" t="str">
        <f t="shared" si="31"/>
        <v>He, C., 2009</v>
      </c>
      <c r="AJ1419" s="189"/>
      <c r="AK1419" s="191"/>
    </row>
    <row r="1420" spans="1:37" s="192" customFormat="1" x14ac:dyDescent="0.3">
      <c r="A1420" s="189" t="s">
        <v>14</v>
      </c>
      <c r="B1420" s="193">
        <v>1.5</v>
      </c>
      <c r="C1420" s="189" t="s">
        <v>9</v>
      </c>
      <c r="D1420" s="189">
        <v>767</v>
      </c>
      <c r="E1420" s="189" t="s">
        <v>2492</v>
      </c>
      <c r="F1420" s="189" t="s">
        <v>9</v>
      </c>
      <c r="G1420" s="189" t="s">
        <v>9</v>
      </c>
      <c r="H1420" s="189">
        <v>773</v>
      </c>
      <c r="I1420" s="189">
        <v>6</v>
      </c>
      <c r="J1420" s="189" t="s">
        <v>10</v>
      </c>
      <c r="K1420" s="189" t="s">
        <v>1449</v>
      </c>
      <c r="L1420" s="189" t="s">
        <v>9</v>
      </c>
      <c r="M1420" s="171" t="s">
        <v>199</v>
      </c>
      <c r="N1420" s="164" t="s">
        <v>9</v>
      </c>
      <c r="O1420" s="189">
        <v>3</v>
      </c>
      <c r="P1420" s="189">
        <v>773</v>
      </c>
      <c r="Q1420" s="189" t="s">
        <v>1422</v>
      </c>
      <c r="R1420" s="189">
        <v>1</v>
      </c>
      <c r="S1420" s="189">
        <v>298</v>
      </c>
      <c r="T1420" s="193" t="s">
        <v>17</v>
      </c>
      <c r="U1420" s="194">
        <v>42</v>
      </c>
      <c r="V1420" s="193" t="s">
        <v>9</v>
      </c>
      <c r="W1420" s="193" t="s">
        <v>9</v>
      </c>
      <c r="X1420" s="193" t="s">
        <v>9</v>
      </c>
      <c r="Y1420" s="193" t="s">
        <v>9</v>
      </c>
      <c r="Z1420" s="193" t="s">
        <v>9</v>
      </c>
      <c r="AA1420" s="193">
        <v>45</v>
      </c>
      <c r="AB1420" s="193" t="s">
        <v>9</v>
      </c>
      <c r="AC1420" s="189" t="s">
        <v>674</v>
      </c>
      <c r="AD1420" s="189">
        <v>2010</v>
      </c>
      <c r="AE1420" s="193" t="s">
        <v>1784</v>
      </c>
      <c r="AF1420" s="189" t="s">
        <v>80</v>
      </c>
      <c r="AG1420" s="189" t="s">
        <v>365</v>
      </c>
      <c r="AH1420" s="189" t="s">
        <v>179</v>
      </c>
      <c r="AI1420" s="124" t="str">
        <f t="shared" si="31"/>
        <v>Ghedini, E., 2010</v>
      </c>
      <c r="AJ1420" s="189"/>
      <c r="AK1420" s="191"/>
    </row>
    <row r="1421" spans="1:37" s="192" customFormat="1" x14ac:dyDescent="0.3">
      <c r="A1421" s="189" t="s">
        <v>14</v>
      </c>
      <c r="B1421" s="193">
        <v>1.5</v>
      </c>
      <c r="C1421" s="189" t="s">
        <v>9</v>
      </c>
      <c r="D1421" s="189">
        <v>1072</v>
      </c>
      <c r="E1421" s="189" t="s">
        <v>2481</v>
      </c>
      <c r="F1421" s="189" t="s">
        <v>9</v>
      </c>
      <c r="G1421" s="189" t="s">
        <v>9</v>
      </c>
      <c r="H1421" s="189">
        <v>773</v>
      </c>
      <c r="I1421" s="189">
        <v>6</v>
      </c>
      <c r="J1421" s="189" t="s">
        <v>10</v>
      </c>
      <c r="K1421" s="189" t="s">
        <v>1449</v>
      </c>
      <c r="L1421" s="189" t="s">
        <v>9</v>
      </c>
      <c r="M1421" s="171" t="s">
        <v>199</v>
      </c>
      <c r="N1421" s="164" t="s">
        <v>9</v>
      </c>
      <c r="O1421" s="189">
        <v>3</v>
      </c>
      <c r="P1421" s="189">
        <v>773</v>
      </c>
      <c r="Q1421" s="189" t="s">
        <v>1422</v>
      </c>
      <c r="R1421" s="189">
        <v>1</v>
      </c>
      <c r="S1421" s="189">
        <v>298</v>
      </c>
      <c r="T1421" s="193" t="s">
        <v>17</v>
      </c>
      <c r="U1421" s="194">
        <v>49</v>
      </c>
      <c r="V1421" s="193" t="s">
        <v>9</v>
      </c>
      <c r="W1421" s="193" t="s">
        <v>9</v>
      </c>
      <c r="X1421" s="193" t="s">
        <v>9</v>
      </c>
      <c r="Y1421" s="193" t="s">
        <v>9</v>
      </c>
      <c r="Z1421" s="193" t="s">
        <v>9</v>
      </c>
      <c r="AA1421" s="193">
        <v>29</v>
      </c>
      <c r="AB1421" s="193" t="s">
        <v>9</v>
      </c>
      <c r="AC1421" s="189" t="s">
        <v>674</v>
      </c>
      <c r="AD1421" s="189">
        <v>2010</v>
      </c>
      <c r="AE1421" s="193" t="s">
        <v>1784</v>
      </c>
      <c r="AF1421" s="189" t="s">
        <v>80</v>
      </c>
      <c r="AG1421" s="189" t="s">
        <v>365</v>
      </c>
      <c r="AH1421" s="189" t="s">
        <v>179</v>
      </c>
      <c r="AI1421" s="124" t="str">
        <f t="shared" si="31"/>
        <v>Ghedini, E., 2010</v>
      </c>
      <c r="AJ1421" s="189"/>
      <c r="AK1421" s="191"/>
    </row>
    <row r="1422" spans="1:37" s="192" customFormat="1" x14ac:dyDescent="0.3">
      <c r="A1422" s="189" t="s">
        <v>14</v>
      </c>
      <c r="B1422" s="193">
        <v>2.5</v>
      </c>
      <c r="C1422" s="189" t="s">
        <v>9</v>
      </c>
      <c r="D1422" s="189">
        <v>767</v>
      </c>
      <c r="E1422" s="189" t="s">
        <v>2492</v>
      </c>
      <c r="F1422" s="189" t="s">
        <v>8</v>
      </c>
      <c r="G1422" s="189" t="s">
        <v>9</v>
      </c>
      <c r="H1422" s="189">
        <v>773</v>
      </c>
      <c r="I1422" s="189">
        <v>6</v>
      </c>
      <c r="J1422" s="189" t="s">
        <v>10</v>
      </c>
      <c r="K1422" s="189" t="s">
        <v>1449</v>
      </c>
      <c r="L1422" s="189" t="s">
        <v>9</v>
      </c>
      <c r="M1422" s="171" t="s">
        <v>199</v>
      </c>
      <c r="N1422" s="164" t="s">
        <v>9</v>
      </c>
      <c r="O1422" s="189">
        <v>3</v>
      </c>
      <c r="P1422" s="189">
        <v>773</v>
      </c>
      <c r="Q1422" s="189" t="s">
        <v>1422</v>
      </c>
      <c r="R1422" s="189">
        <v>1</v>
      </c>
      <c r="S1422" s="189">
        <v>298</v>
      </c>
      <c r="T1422" s="193" t="s">
        <v>17</v>
      </c>
      <c r="U1422" s="194">
        <v>32</v>
      </c>
      <c r="V1422" s="193" t="s">
        <v>9</v>
      </c>
      <c r="W1422" s="193" t="s">
        <v>9</v>
      </c>
      <c r="X1422" s="193" t="s">
        <v>9</v>
      </c>
      <c r="Y1422" s="193" t="s">
        <v>9</v>
      </c>
      <c r="Z1422" s="193" t="s">
        <v>9</v>
      </c>
      <c r="AA1422" s="193" t="s">
        <v>9</v>
      </c>
      <c r="AB1422" s="193" t="s">
        <v>9</v>
      </c>
      <c r="AC1422" s="189" t="s">
        <v>674</v>
      </c>
      <c r="AD1422" s="189">
        <v>2010</v>
      </c>
      <c r="AE1422" s="193" t="s">
        <v>1784</v>
      </c>
      <c r="AF1422" s="189" t="s">
        <v>80</v>
      </c>
      <c r="AG1422" s="189" t="s">
        <v>365</v>
      </c>
      <c r="AH1422" s="189" t="s">
        <v>179</v>
      </c>
      <c r="AI1422" s="124" t="str">
        <f t="shared" si="31"/>
        <v>Ghedini, E., 2010</v>
      </c>
      <c r="AJ1422" s="189"/>
      <c r="AK1422" s="191"/>
    </row>
    <row r="1423" spans="1:37" s="192" customFormat="1" x14ac:dyDescent="0.3">
      <c r="A1423" s="189" t="s">
        <v>14</v>
      </c>
      <c r="B1423" s="193">
        <v>2.5</v>
      </c>
      <c r="C1423" s="189" t="s">
        <v>9</v>
      </c>
      <c r="D1423" s="189">
        <v>1072</v>
      </c>
      <c r="E1423" s="189" t="s">
        <v>2481</v>
      </c>
      <c r="F1423" s="189" t="s">
        <v>8</v>
      </c>
      <c r="G1423" s="189" t="s">
        <v>9</v>
      </c>
      <c r="H1423" s="189">
        <v>773</v>
      </c>
      <c r="I1423" s="189">
        <v>6</v>
      </c>
      <c r="J1423" s="189" t="s">
        <v>10</v>
      </c>
      <c r="K1423" s="189" t="s">
        <v>1449</v>
      </c>
      <c r="L1423" s="189" t="s">
        <v>9</v>
      </c>
      <c r="M1423" s="171" t="s">
        <v>199</v>
      </c>
      <c r="N1423" s="164" t="s">
        <v>9</v>
      </c>
      <c r="O1423" s="189">
        <v>3</v>
      </c>
      <c r="P1423" s="189">
        <v>773</v>
      </c>
      <c r="Q1423" s="189" t="s">
        <v>1422</v>
      </c>
      <c r="R1423" s="189">
        <v>1</v>
      </c>
      <c r="S1423" s="189">
        <v>298</v>
      </c>
      <c r="T1423" s="193" t="s">
        <v>17</v>
      </c>
      <c r="U1423" s="194">
        <v>34</v>
      </c>
      <c r="V1423" s="193" t="s">
        <v>9</v>
      </c>
      <c r="W1423" s="193" t="s">
        <v>9</v>
      </c>
      <c r="X1423" s="193" t="s">
        <v>9</v>
      </c>
      <c r="Y1423" s="193" t="s">
        <v>9</v>
      </c>
      <c r="Z1423" s="193" t="s">
        <v>9</v>
      </c>
      <c r="AA1423" s="193" t="s">
        <v>9</v>
      </c>
      <c r="AB1423" s="193" t="s">
        <v>9</v>
      </c>
      <c r="AC1423" s="189" t="s">
        <v>674</v>
      </c>
      <c r="AD1423" s="189">
        <v>2010</v>
      </c>
      <c r="AE1423" s="193" t="s">
        <v>1784</v>
      </c>
      <c r="AF1423" s="189" t="s">
        <v>80</v>
      </c>
      <c r="AG1423" s="189" t="s">
        <v>365</v>
      </c>
      <c r="AH1423" s="189" t="s">
        <v>179</v>
      </c>
      <c r="AI1423" s="124" t="str">
        <f t="shared" si="31"/>
        <v>Ghedini, E., 2010</v>
      </c>
      <c r="AJ1423" s="189"/>
      <c r="AK1423" s="191"/>
    </row>
    <row r="1424" spans="1:37" s="192" customFormat="1" x14ac:dyDescent="0.3">
      <c r="A1424" s="189" t="s">
        <v>6</v>
      </c>
      <c r="B1424" s="189" t="s">
        <v>9</v>
      </c>
      <c r="C1424" s="193">
        <v>3.6</v>
      </c>
      <c r="D1424" s="189">
        <v>550</v>
      </c>
      <c r="E1424" s="189" t="s">
        <v>2492</v>
      </c>
      <c r="F1424" s="189" t="s">
        <v>9</v>
      </c>
      <c r="G1424" s="189" t="s">
        <v>2590</v>
      </c>
      <c r="H1424" s="189">
        <v>353</v>
      </c>
      <c r="I1424" s="189">
        <v>24</v>
      </c>
      <c r="J1424" s="189" t="s">
        <v>10</v>
      </c>
      <c r="K1424" s="189" t="s">
        <v>51</v>
      </c>
      <c r="L1424" s="189" t="s">
        <v>9</v>
      </c>
      <c r="M1424" s="171" t="s">
        <v>199</v>
      </c>
      <c r="N1424" s="164" t="s">
        <v>9</v>
      </c>
      <c r="O1424" s="189" t="s">
        <v>9</v>
      </c>
      <c r="P1424" s="189" t="s">
        <v>9</v>
      </c>
      <c r="Q1424" s="189" t="s">
        <v>9</v>
      </c>
      <c r="R1424" s="189" t="s">
        <v>9</v>
      </c>
      <c r="S1424" s="189" t="s">
        <v>9</v>
      </c>
      <c r="T1424" s="193" t="s">
        <v>29</v>
      </c>
      <c r="U1424" s="194" t="s">
        <v>9</v>
      </c>
      <c r="V1424" s="193" t="s">
        <v>9</v>
      </c>
      <c r="W1424" s="193" t="s">
        <v>9</v>
      </c>
      <c r="X1424" s="193" t="s">
        <v>9</v>
      </c>
      <c r="Y1424" s="193" t="s">
        <v>9</v>
      </c>
      <c r="Z1424" s="193" t="s">
        <v>9</v>
      </c>
      <c r="AA1424" s="193">
        <v>81</v>
      </c>
      <c r="AB1424" s="193" t="s">
        <v>9</v>
      </c>
      <c r="AC1424" s="189" t="s">
        <v>2591</v>
      </c>
      <c r="AD1424" s="189">
        <v>2011</v>
      </c>
      <c r="AE1424" s="193" t="s">
        <v>2592</v>
      </c>
      <c r="AF1424" s="189" t="s">
        <v>11</v>
      </c>
      <c r="AG1424" s="189" t="s">
        <v>2593</v>
      </c>
      <c r="AH1424" s="189" t="s">
        <v>230</v>
      </c>
      <c r="AI1424" s="124" t="str">
        <f t="shared" si="31"/>
        <v>Huang, J., 2011</v>
      </c>
      <c r="AJ1424" s="189"/>
      <c r="AK1424" s="191"/>
    </row>
    <row r="1425" spans="1:37" s="192" customFormat="1" x14ac:dyDescent="0.3">
      <c r="A1425" s="189" t="s">
        <v>6</v>
      </c>
      <c r="B1425" s="189" t="s">
        <v>9</v>
      </c>
      <c r="C1425" s="193">
        <v>4.4000000000000004</v>
      </c>
      <c r="D1425" s="189">
        <v>468</v>
      </c>
      <c r="E1425" s="189" t="s">
        <v>2492</v>
      </c>
      <c r="F1425" s="189" t="s">
        <v>9</v>
      </c>
      <c r="G1425" s="189" t="s">
        <v>2594</v>
      </c>
      <c r="H1425" s="189">
        <v>353</v>
      </c>
      <c r="I1425" s="189">
        <v>24</v>
      </c>
      <c r="J1425" s="189" t="s">
        <v>10</v>
      </c>
      <c r="K1425" s="189" t="s">
        <v>51</v>
      </c>
      <c r="L1425" s="189" t="s">
        <v>9</v>
      </c>
      <c r="M1425" s="171" t="s">
        <v>199</v>
      </c>
      <c r="N1425" s="164" t="s">
        <v>9</v>
      </c>
      <c r="O1425" s="189" t="s">
        <v>9</v>
      </c>
      <c r="P1425" s="189" t="s">
        <v>9</v>
      </c>
      <c r="Q1425" s="189" t="s">
        <v>9</v>
      </c>
      <c r="R1425" s="189" t="s">
        <v>9</v>
      </c>
      <c r="S1425" s="189" t="s">
        <v>9</v>
      </c>
      <c r="T1425" s="193" t="s">
        <v>29</v>
      </c>
      <c r="U1425" s="194" t="s">
        <v>9</v>
      </c>
      <c r="V1425" s="193" t="s">
        <v>9</v>
      </c>
      <c r="W1425" s="193" t="s">
        <v>9</v>
      </c>
      <c r="X1425" s="193" t="s">
        <v>9</v>
      </c>
      <c r="Y1425" s="193" t="s">
        <v>9</v>
      </c>
      <c r="Z1425" s="193" t="s">
        <v>9</v>
      </c>
      <c r="AA1425" s="193">
        <v>65</v>
      </c>
      <c r="AB1425" s="193" t="s">
        <v>9</v>
      </c>
      <c r="AC1425" s="189" t="s">
        <v>2591</v>
      </c>
      <c r="AD1425" s="189">
        <v>2011</v>
      </c>
      <c r="AE1425" s="193" t="s">
        <v>2592</v>
      </c>
      <c r="AF1425" s="189" t="s">
        <v>11</v>
      </c>
      <c r="AG1425" s="189" t="s">
        <v>2593</v>
      </c>
      <c r="AH1425" s="189" t="s">
        <v>230</v>
      </c>
      <c r="AI1425" s="124" t="str">
        <f t="shared" si="31"/>
        <v>Huang, J., 2011</v>
      </c>
      <c r="AJ1425" s="189"/>
      <c r="AK1425" s="191"/>
    </row>
    <row r="1426" spans="1:37" s="192" customFormat="1" x14ac:dyDescent="0.3">
      <c r="A1426" s="189" t="s">
        <v>6</v>
      </c>
      <c r="B1426" s="189" t="s">
        <v>9</v>
      </c>
      <c r="C1426" s="193">
        <v>7.6</v>
      </c>
      <c r="D1426" s="189">
        <v>326</v>
      </c>
      <c r="E1426" s="189" t="s">
        <v>2492</v>
      </c>
      <c r="F1426" s="189" t="s">
        <v>9</v>
      </c>
      <c r="G1426" s="189" t="s">
        <v>2595</v>
      </c>
      <c r="H1426" s="189">
        <v>353</v>
      </c>
      <c r="I1426" s="189">
        <v>24</v>
      </c>
      <c r="J1426" s="189" t="s">
        <v>10</v>
      </c>
      <c r="K1426" s="189" t="s">
        <v>51</v>
      </c>
      <c r="L1426" s="189" t="s">
        <v>9</v>
      </c>
      <c r="M1426" s="171" t="s">
        <v>199</v>
      </c>
      <c r="N1426" s="164" t="s">
        <v>9</v>
      </c>
      <c r="O1426" s="189" t="s">
        <v>9</v>
      </c>
      <c r="P1426" s="189" t="s">
        <v>9</v>
      </c>
      <c r="Q1426" s="189" t="s">
        <v>9</v>
      </c>
      <c r="R1426" s="189" t="s">
        <v>9</v>
      </c>
      <c r="S1426" s="189" t="s">
        <v>9</v>
      </c>
      <c r="T1426" s="193" t="s">
        <v>29</v>
      </c>
      <c r="U1426" s="194" t="s">
        <v>9</v>
      </c>
      <c r="V1426" s="193" t="s">
        <v>9</v>
      </c>
      <c r="W1426" s="193" t="s">
        <v>9</v>
      </c>
      <c r="X1426" s="193" t="s">
        <v>9</v>
      </c>
      <c r="Y1426" s="193" t="s">
        <v>9</v>
      </c>
      <c r="Z1426" s="193" t="s">
        <v>9</v>
      </c>
      <c r="AA1426" s="193">
        <v>53</v>
      </c>
      <c r="AB1426" s="193" t="s">
        <v>9</v>
      </c>
      <c r="AC1426" s="189" t="s">
        <v>2591</v>
      </c>
      <c r="AD1426" s="189">
        <v>2011</v>
      </c>
      <c r="AE1426" s="193" t="s">
        <v>2592</v>
      </c>
      <c r="AF1426" s="189" t="s">
        <v>11</v>
      </c>
      <c r="AG1426" s="189" t="s">
        <v>2593</v>
      </c>
      <c r="AH1426" s="189" t="s">
        <v>230</v>
      </c>
      <c r="AI1426" s="124" t="str">
        <f t="shared" ref="AI1426:AI1489" si="32">AE1426&amp;", "&amp;AD1426</f>
        <v>Huang, J., 2011</v>
      </c>
      <c r="AJ1426" s="189"/>
      <c r="AK1426" s="191"/>
    </row>
    <row r="1427" spans="1:37" s="192" customFormat="1" x14ac:dyDescent="0.3">
      <c r="A1427" s="189" t="s">
        <v>6</v>
      </c>
      <c r="B1427" s="189" t="s">
        <v>9</v>
      </c>
      <c r="C1427" s="193">
        <v>3.8</v>
      </c>
      <c r="D1427" s="189">
        <v>326</v>
      </c>
      <c r="E1427" s="189" t="s">
        <v>2492</v>
      </c>
      <c r="F1427" s="189" t="s">
        <v>9</v>
      </c>
      <c r="G1427" s="189" t="s">
        <v>2596</v>
      </c>
      <c r="H1427" s="189">
        <v>353</v>
      </c>
      <c r="I1427" s="189">
        <v>24</v>
      </c>
      <c r="J1427" s="189" t="s">
        <v>10</v>
      </c>
      <c r="K1427" s="189" t="s">
        <v>51</v>
      </c>
      <c r="L1427" s="189" t="s">
        <v>9</v>
      </c>
      <c r="M1427" s="171" t="s">
        <v>199</v>
      </c>
      <c r="N1427" s="164" t="s">
        <v>9</v>
      </c>
      <c r="O1427" s="189" t="s">
        <v>9</v>
      </c>
      <c r="P1427" s="189" t="s">
        <v>9</v>
      </c>
      <c r="Q1427" s="189" t="s">
        <v>9</v>
      </c>
      <c r="R1427" s="189" t="s">
        <v>9</v>
      </c>
      <c r="S1427" s="189" t="s">
        <v>9</v>
      </c>
      <c r="T1427" s="193" t="s">
        <v>29</v>
      </c>
      <c r="U1427" s="194" t="s">
        <v>9</v>
      </c>
      <c r="V1427" s="193" t="s">
        <v>9</v>
      </c>
      <c r="W1427" s="193" t="s">
        <v>9</v>
      </c>
      <c r="X1427" s="193" t="s">
        <v>9</v>
      </c>
      <c r="Y1427" s="193" t="s">
        <v>9</v>
      </c>
      <c r="Z1427" s="193" t="s">
        <v>9</v>
      </c>
      <c r="AA1427" s="193">
        <v>72</v>
      </c>
      <c r="AB1427" s="193" t="s">
        <v>9</v>
      </c>
      <c r="AC1427" s="189" t="s">
        <v>2591</v>
      </c>
      <c r="AD1427" s="189">
        <v>2011</v>
      </c>
      <c r="AE1427" s="193" t="s">
        <v>2592</v>
      </c>
      <c r="AF1427" s="189" t="s">
        <v>11</v>
      </c>
      <c r="AG1427" s="189" t="s">
        <v>2593</v>
      </c>
      <c r="AH1427" s="189" t="s">
        <v>230</v>
      </c>
      <c r="AI1427" s="124" t="str">
        <f t="shared" si="32"/>
        <v>Huang, J., 2011</v>
      </c>
      <c r="AJ1427" s="189"/>
      <c r="AK1427" s="191"/>
    </row>
    <row r="1428" spans="1:37" s="192" customFormat="1" x14ac:dyDescent="0.3">
      <c r="A1428" s="189" t="s">
        <v>14</v>
      </c>
      <c r="B1428" s="193">
        <v>0.5</v>
      </c>
      <c r="C1428" s="189">
        <v>0.18</v>
      </c>
      <c r="D1428" s="189">
        <v>800</v>
      </c>
      <c r="E1428" s="189" t="s">
        <v>2492</v>
      </c>
      <c r="F1428" s="189" t="s">
        <v>9</v>
      </c>
      <c r="G1428" s="189" t="s">
        <v>9</v>
      </c>
      <c r="H1428" s="189">
        <v>823</v>
      </c>
      <c r="I1428" s="189" t="s">
        <v>9</v>
      </c>
      <c r="J1428" s="189" t="s">
        <v>33</v>
      </c>
      <c r="K1428" s="189" t="s">
        <v>56</v>
      </c>
      <c r="L1428" s="195">
        <v>8</v>
      </c>
      <c r="M1428" s="189" t="s">
        <v>89</v>
      </c>
      <c r="N1428" s="164" t="s">
        <v>9</v>
      </c>
      <c r="O1428" s="189">
        <v>2</v>
      </c>
      <c r="P1428" s="189">
        <v>773</v>
      </c>
      <c r="Q1428" s="189" t="s">
        <v>9</v>
      </c>
      <c r="R1428" s="189" t="s">
        <v>9</v>
      </c>
      <c r="S1428" s="189" t="s">
        <v>9</v>
      </c>
      <c r="T1428" s="193" t="s">
        <v>34</v>
      </c>
      <c r="U1428" s="194" t="s">
        <v>9</v>
      </c>
      <c r="V1428" s="193" t="s">
        <v>9</v>
      </c>
      <c r="W1428" s="193" t="s">
        <v>9</v>
      </c>
      <c r="X1428" s="193" t="s">
        <v>9</v>
      </c>
      <c r="Y1428" s="193">
        <v>100.39</v>
      </c>
      <c r="Z1428" s="193" t="s">
        <v>9</v>
      </c>
      <c r="AA1428" s="193" t="s">
        <v>9</v>
      </c>
      <c r="AB1428" s="193" t="s">
        <v>9</v>
      </c>
      <c r="AC1428" s="171" t="s">
        <v>1365</v>
      </c>
      <c r="AD1428" s="189">
        <v>2011</v>
      </c>
      <c r="AE1428" s="193" t="s">
        <v>2597</v>
      </c>
      <c r="AF1428" s="189" t="s">
        <v>2598</v>
      </c>
      <c r="AG1428" s="189" t="s">
        <v>2599</v>
      </c>
      <c r="AH1428" s="189" t="s">
        <v>21</v>
      </c>
      <c r="AI1428" s="124" t="str">
        <f t="shared" si="32"/>
        <v>Bassil, J., 2011</v>
      </c>
      <c r="AJ1428" s="189"/>
      <c r="AK1428" s="191"/>
    </row>
    <row r="1429" spans="1:37" s="192" customFormat="1" x14ac:dyDescent="0.3">
      <c r="A1429" s="171" t="s">
        <v>2485</v>
      </c>
      <c r="B1429" s="193">
        <v>0.5</v>
      </c>
      <c r="C1429" s="189">
        <v>0.25</v>
      </c>
      <c r="D1429" s="189">
        <v>800</v>
      </c>
      <c r="E1429" s="189" t="s">
        <v>2492</v>
      </c>
      <c r="F1429" s="189" t="s">
        <v>9</v>
      </c>
      <c r="G1429" s="189" t="s">
        <v>9</v>
      </c>
      <c r="H1429" s="189" t="s">
        <v>9</v>
      </c>
      <c r="I1429" s="189">
        <v>48</v>
      </c>
      <c r="J1429" s="189" t="s">
        <v>33</v>
      </c>
      <c r="K1429" s="189" t="s">
        <v>56</v>
      </c>
      <c r="L1429" s="195">
        <v>8</v>
      </c>
      <c r="M1429" s="189" t="s">
        <v>89</v>
      </c>
      <c r="N1429" s="164" t="s">
        <v>9</v>
      </c>
      <c r="O1429" s="189">
        <v>2</v>
      </c>
      <c r="P1429" s="189">
        <v>773</v>
      </c>
      <c r="Q1429" s="189" t="s">
        <v>9</v>
      </c>
      <c r="R1429" s="189" t="s">
        <v>9</v>
      </c>
      <c r="S1429" s="189" t="s">
        <v>9</v>
      </c>
      <c r="T1429" s="193" t="s">
        <v>34</v>
      </c>
      <c r="U1429" s="194" t="s">
        <v>9</v>
      </c>
      <c r="V1429" s="193" t="s">
        <v>9</v>
      </c>
      <c r="W1429" s="193" t="s">
        <v>9</v>
      </c>
      <c r="X1429" s="193" t="s">
        <v>9</v>
      </c>
      <c r="Y1429" s="193">
        <v>92.02</v>
      </c>
      <c r="Z1429" s="193" t="s">
        <v>9</v>
      </c>
      <c r="AA1429" s="193" t="s">
        <v>9</v>
      </c>
      <c r="AB1429" s="193" t="s">
        <v>9</v>
      </c>
      <c r="AC1429" s="171" t="s">
        <v>1365</v>
      </c>
      <c r="AD1429" s="189">
        <v>2011</v>
      </c>
      <c r="AE1429" s="193" t="s">
        <v>2597</v>
      </c>
      <c r="AF1429" s="189" t="s">
        <v>2598</v>
      </c>
      <c r="AG1429" s="189" t="s">
        <v>2599</v>
      </c>
      <c r="AH1429" s="189" t="s">
        <v>21</v>
      </c>
      <c r="AI1429" s="124" t="str">
        <f t="shared" si="32"/>
        <v>Bassil, J., 2011</v>
      </c>
      <c r="AJ1429" s="189"/>
      <c r="AK1429" s="191"/>
    </row>
    <row r="1430" spans="1:37" s="192" customFormat="1" x14ac:dyDescent="0.3">
      <c r="A1430" s="189" t="s">
        <v>6</v>
      </c>
      <c r="B1430" s="193">
        <v>1</v>
      </c>
      <c r="C1430" s="189" t="s">
        <v>9</v>
      </c>
      <c r="D1430" s="189">
        <v>746</v>
      </c>
      <c r="E1430" s="189" t="s">
        <v>2486</v>
      </c>
      <c r="F1430" s="189" t="s">
        <v>2600</v>
      </c>
      <c r="G1430" s="189" t="s">
        <v>9</v>
      </c>
      <c r="H1430" s="189">
        <v>873</v>
      </c>
      <c r="I1430" s="189">
        <v>4</v>
      </c>
      <c r="J1430" s="189" t="s">
        <v>28</v>
      </c>
      <c r="K1430" s="189" t="s">
        <v>51</v>
      </c>
      <c r="L1430" s="189" t="s">
        <v>9</v>
      </c>
      <c r="M1430" s="171" t="s">
        <v>199</v>
      </c>
      <c r="N1430" s="164" t="s">
        <v>9</v>
      </c>
      <c r="O1430" s="189">
        <v>3</v>
      </c>
      <c r="P1430" s="189">
        <v>673</v>
      </c>
      <c r="Q1430" s="189" t="s">
        <v>9</v>
      </c>
      <c r="R1430" s="189" t="s">
        <v>9</v>
      </c>
      <c r="S1430" s="189" t="s">
        <v>9</v>
      </c>
      <c r="T1430" s="193" t="s">
        <v>95</v>
      </c>
      <c r="U1430" s="194">
        <v>26</v>
      </c>
      <c r="V1430" s="193" t="s">
        <v>9</v>
      </c>
      <c r="W1430" s="193">
        <v>25</v>
      </c>
      <c r="X1430" s="193" t="s">
        <v>9</v>
      </c>
      <c r="Y1430" s="193" t="s">
        <v>9</v>
      </c>
      <c r="Z1430" s="193" t="s">
        <v>9</v>
      </c>
      <c r="AA1430" s="193" t="s">
        <v>9</v>
      </c>
      <c r="AB1430" s="193" t="s">
        <v>9</v>
      </c>
      <c r="AC1430" s="189" t="s">
        <v>2601</v>
      </c>
      <c r="AD1430" s="189">
        <v>2011</v>
      </c>
      <c r="AE1430" s="193" t="s">
        <v>2602</v>
      </c>
      <c r="AF1430" s="189" t="s">
        <v>2603</v>
      </c>
      <c r="AG1430" s="189" t="s">
        <v>2604</v>
      </c>
      <c r="AH1430" s="189" t="s">
        <v>21</v>
      </c>
      <c r="AI1430" s="124" t="str">
        <f t="shared" si="32"/>
        <v>Belandria, L., 2011</v>
      </c>
      <c r="AJ1430" s="189"/>
      <c r="AK1430" s="191"/>
    </row>
    <row r="1431" spans="1:37" s="192" customFormat="1" x14ac:dyDescent="0.3">
      <c r="A1431" s="189" t="s">
        <v>14</v>
      </c>
      <c r="B1431" s="193" t="s">
        <v>9</v>
      </c>
      <c r="C1431" s="193">
        <v>0.8</v>
      </c>
      <c r="D1431" s="189" t="s">
        <v>9</v>
      </c>
      <c r="E1431" s="189" t="s">
        <v>2556</v>
      </c>
      <c r="F1431" s="189" t="s">
        <v>2605</v>
      </c>
      <c r="G1431" s="189" t="s">
        <v>9</v>
      </c>
      <c r="H1431" s="189">
        <v>853</v>
      </c>
      <c r="I1431" s="189">
        <v>3</v>
      </c>
      <c r="J1431" s="189" t="s">
        <v>74</v>
      </c>
      <c r="K1431" s="189" t="s">
        <v>56</v>
      </c>
      <c r="L1431" s="189" t="s">
        <v>9</v>
      </c>
      <c r="M1431" s="171" t="s">
        <v>199</v>
      </c>
      <c r="N1431" s="164" t="s">
        <v>9</v>
      </c>
      <c r="O1431" s="189">
        <v>3</v>
      </c>
      <c r="P1431" s="189">
        <v>853</v>
      </c>
      <c r="Q1431" s="189" t="s">
        <v>1422</v>
      </c>
      <c r="R1431" s="189">
        <v>3</v>
      </c>
      <c r="S1431" s="189">
        <v>623</v>
      </c>
      <c r="T1431" s="193" t="s">
        <v>29</v>
      </c>
      <c r="U1431" s="194" t="s">
        <v>9</v>
      </c>
      <c r="V1431" s="193" t="s">
        <v>9</v>
      </c>
      <c r="W1431" s="193" t="s">
        <v>9</v>
      </c>
      <c r="X1431" s="193" t="s">
        <v>9</v>
      </c>
      <c r="Y1431" s="193" t="s">
        <v>9</v>
      </c>
      <c r="Z1431" s="193" t="s">
        <v>9</v>
      </c>
      <c r="AA1431" s="193">
        <v>110</v>
      </c>
      <c r="AB1431" s="193">
        <v>10</v>
      </c>
      <c r="AC1431" s="189" t="s">
        <v>1239</v>
      </c>
      <c r="AD1431" s="189">
        <v>2011</v>
      </c>
      <c r="AE1431" s="193" t="s">
        <v>509</v>
      </c>
      <c r="AF1431" s="189" t="s">
        <v>119</v>
      </c>
      <c r="AG1431" s="189" t="s">
        <v>323</v>
      </c>
      <c r="AH1431" s="189" t="s">
        <v>21</v>
      </c>
      <c r="AI1431" s="124" t="str">
        <f t="shared" si="32"/>
        <v>Domine, M.E., 2011</v>
      </c>
      <c r="AJ1431" s="189"/>
      <c r="AK1431" s="191"/>
    </row>
    <row r="1432" spans="1:37" s="192" customFormat="1" x14ac:dyDescent="0.3">
      <c r="A1432" s="189" t="s">
        <v>14</v>
      </c>
      <c r="B1432" s="193" t="s">
        <v>9</v>
      </c>
      <c r="C1432" s="193">
        <v>1.2</v>
      </c>
      <c r="D1432" s="189" t="s">
        <v>9</v>
      </c>
      <c r="E1432" s="189" t="s">
        <v>2556</v>
      </c>
      <c r="F1432" s="189" t="s">
        <v>2606</v>
      </c>
      <c r="G1432" s="189" t="s">
        <v>9</v>
      </c>
      <c r="H1432" s="189">
        <v>853</v>
      </c>
      <c r="I1432" s="189">
        <v>3</v>
      </c>
      <c r="J1432" s="189" t="s">
        <v>74</v>
      </c>
      <c r="K1432" s="189" t="s">
        <v>56</v>
      </c>
      <c r="L1432" s="189" t="s">
        <v>9</v>
      </c>
      <c r="M1432" s="171" t="s">
        <v>199</v>
      </c>
      <c r="N1432" s="164" t="s">
        <v>9</v>
      </c>
      <c r="O1432" s="189">
        <v>3</v>
      </c>
      <c r="P1432" s="189">
        <v>853</v>
      </c>
      <c r="Q1432" s="189" t="s">
        <v>1422</v>
      </c>
      <c r="R1432" s="189">
        <v>3</v>
      </c>
      <c r="S1432" s="189">
        <v>623</v>
      </c>
      <c r="T1432" s="193" t="s">
        <v>29</v>
      </c>
      <c r="U1432" s="194" t="s">
        <v>9</v>
      </c>
      <c r="V1432" s="193" t="s">
        <v>9</v>
      </c>
      <c r="W1432" s="193" t="s">
        <v>9</v>
      </c>
      <c r="X1432" s="193" t="s">
        <v>9</v>
      </c>
      <c r="Y1432" s="193" t="s">
        <v>9</v>
      </c>
      <c r="Z1432" s="193" t="s">
        <v>9</v>
      </c>
      <c r="AA1432" s="193">
        <v>90</v>
      </c>
      <c r="AB1432" s="193">
        <v>10</v>
      </c>
      <c r="AC1432" s="189" t="s">
        <v>1239</v>
      </c>
      <c r="AD1432" s="189">
        <v>2011</v>
      </c>
      <c r="AE1432" s="193" t="s">
        <v>509</v>
      </c>
      <c r="AF1432" s="189" t="s">
        <v>119</v>
      </c>
      <c r="AG1432" s="189" t="s">
        <v>323</v>
      </c>
      <c r="AH1432" s="189" t="s">
        <v>21</v>
      </c>
      <c r="AI1432" s="124" t="str">
        <f t="shared" si="32"/>
        <v>Domine, M.E., 2011</v>
      </c>
      <c r="AJ1432" s="189"/>
      <c r="AK1432" s="191"/>
    </row>
    <row r="1433" spans="1:37" s="192" customFormat="1" x14ac:dyDescent="0.3">
      <c r="A1433" s="189" t="s">
        <v>14</v>
      </c>
      <c r="B1433" s="193" t="s">
        <v>9</v>
      </c>
      <c r="C1433" s="193">
        <v>1.4</v>
      </c>
      <c r="D1433" s="189">
        <v>819</v>
      </c>
      <c r="E1433" s="189" t="s">
        <v>2481</v>
      </c>
      <c r="F1433" s="189" t="s">
        <v>2607</v>
      </c>
      <c r="G1433" s="189" t="s">
        <v>9</v>
      </c>
      <c r="H1433" s="189">
        <v>813</v>
      </c>
      <c r="I1433" s="189">
        <v>6</v>
      </c>
      <c r="J1433" s="189" t="s">
        <v>74</v>
      </c>
      <c r="K1433" s="189" t="s">
        <v>56</v>
      </c>
      <c r="L1433" s="189" t="s">
        <v>9</v>
      </c>
      <c r="M1433" s="171" t="s">
        <v>199</v>
      </c>
      <c r="N1433" s="164" t="s">
        <v>9</v>
      </c>
      <c r="O1433" s="189">
        <v>6</v>
      </c>
      <c r="P1433" s="189">
        <v>813</v>
      </c>
      <c r="Q1433" s="189" t="s">
        <v>1422</v>
      </c>
      <c r="R1433" s="189">
        <v>3</v>
      </c>
      <c r="S1433" s="189">
        <v>623</v>
      </c>
      <c r="T1433" s="193" t="s">
        <v>29</v>
      </c>
      <c r="U1433" s="194" t="s">
        <v>9</v>
      </c>
      <c r="V1433" s="193" t="s">
        <v>9</v>
      </c>
      <c r="W1433" s="193" t="s">
        <v>9</v>
      </c>
      <c r="X1433" s="193" t="s">
        <v>9</v>
      </c>
      <c r="Y1433" s="193" t="s">
        <v>9</v>
      </c>
      <c r="Z1433" s="193" t="s">
        <v>9</v>
      </c>
      <c r="AA1433" s="193">
        <v>120</v>
      </c>
      <c r="AB1433" s="193">
        <v>10</v>
      </c>
      <c r="AC1433" s="189" t="s">
        <v>1239</v>
      </c>
      <c r="AD1433" s="189">
        <v>2011</v>
      </c>
      <c r="AE1433" s="193" t="s">
        <v>509</v>
      </c>
      <c r="AF1433" s="189" t="s">
        <v>119</v>
      </c>
      <c r="AG1433" s="189" t="s">
        <v>323</v>
      </c>
      <c r="AH1433" s="189" t="s">
        <v>21</v>
      </c>
      <c r="AI1433" s="124" t="str">
        <f t="shared" si="32"/>
        <v>Domine, M.E., 2011</v>
      </c>
      <c r="AJ1433" s="189"/>
      <c r="AK1433" s="191"/>
    </row>
    <row r="1434" spans="1:37" s="192" customFormat="1" x14ac:dyDescent="0.3">
      <c r="A1434" s="189" t="s">
        <v>14</v>
      </c>
      <c r="B1434" s="193" t="s">
        <v>9</v>
      </c>
      <c r="C1434" s="193">
        <v>1.4</v>
      </c>
      <c r="D1434" s="189">
        <v>825</v>
      </c>
      <c r="E1434" s="189" t="s">
        <v>2481</v>
      </c>
      <c r="F1434" s="189" t="s">
        <v>2608</v>
      </c>
      <c r="G1434" s="189" t="s">
        <v>9</v>
      </c>
      <c r="H1434" s="189">
        <v>813</v>
      </c>
      <c r="I1434" s="189">
        <v>6</v>
      </c>
      <c r="J1434" s="189" t="s">
        <v>74</v>
      </c>
      <c r="K1434" s="189" t="s">
        <v>56</v>
      </c>
      <c r="L1434" s="189" t="s">
        <v>9</v>
      </c>
      <c r="M1434" s="171" t="s">
        <v>199</v>
      </c>
      <c r="N1434" s="164" t="s">
        <v>9</v>
      </c>
      <c r="O1434" s="189">
        <v>6</v>
      </c>
      <c r="P1434" s="189">
        <v>813</v>
      </c>
      <c r="Q1434" s="189" t="s">
        <v>1422</v>
      </c>
      <c r="R1434" s="189">
        <v>3</v>
      </c>
      <c r="S1434" s="189">
        <v>623</v>
      </c>
      <c r="T1434" s="193" t="s">
        <v>29</v>
      </c>
      <c r="U1434" s="194" t="s">
        <v>9</v>
      </c>
      <c r="V1434" s="193" t="s">
        <v>9</v>
      </c>
      <c r="W1434" s="193" t="s">
        <v>9</v>
      </c>
      <c r="X1434" s="193" t="s">
        <v>9</v>
      </c>
      <c r="Y1434" s="193" t="s">
        <v>9</v>
      </c>
      <c r="Z1434" s="193" t="s">
        <v>9</v>
      </c>
      <c r="AA1434" s="193">
        <v>80</v>
      </c>
      <c r="AB1434" s="193">
        <v>10</v>
      </c>
      <c r="AC1434" s="189" t="s">
        <v>1239</v>
      </c>
      <c r="AD1434" s="189">
        <v>2011</v>
      </c>
      <c r="AE1434" s="193" t="s">
        <v>509</v>
      </c>
      <c r="AF1434" s="189" t="s">
        <v>119</v>
      </c>
      <c r="AG1434" s="189" t="s">
        <v>323</v>
      </c>
      <c r="AH1434" s="189" t="s">
        <v>21</v>
      </c>
      <c r="AI1434" s="124" t="str">
        <f t="shared" si="32"/>
        <v>Domine, M.E., 2011</v>
      </c>
      <c r="AJ1434" s="189"/>
      <c r="AK1434" s="191"/>
    </row>
    <row r="1435" spans="1:37" s="192" customFormat="1" x14ac:dyDescent="0.3">
      <c r="A1435" s="189" t="s">
        <v>2609</v>
      </c>
      <c r="B1435" s="193">
        <v>0.5</v>
      </c>
      <c r="C1435" s="193" t="s">
        <v>9</v>
      </c>
      <c r="D1435" s="189" t="s">
        <v>9</v>
      </c>
      <c r="E1435" s="189" t="s">
        <v>2492</v>
      </c>
      <c r="F1435" s="189" t="s">
        <v>9</v>
      </c>
      <c r="G1435" s="189" t="s">
        <v>9</v>
      </c>
      <c r="H1435" s="189">
        <v>773</v>
      </c>
      <c r="I1435" s="189" t="s">
        <v>9</v>
      </c>
      <c r="J1435" s="189" t="s">
        <v>24</v>
      </c>
      <c r="K1435" s="189" t="s">
        <v>1451</v>
      </c>
      <c r="L1435" s="189" t="s">
        <v>9</v>
      </c>
      <c r="M1435" s="171" t="s">
        <v>199</v>
      </c>
      <c r="N1435" s="164" t="s">
        <v>9</v>
      </c>
      <c r="O1435" s="189">
        <v>1</v>
      </c>
      <c r="P1435" s="189">
        <v>673</v>
      </c>
      <c r="Q1435" s="189" t="s">
        <v>9</v>
      </c>
      <c r="R1435" s="189" t="s">
        <v>9</v>
      </c>
      <c r="S1435" s="189" t="s">
        <v>9</v>
      </c>
      <c r="T1435" s="193" t="s">
        <v>34</v>
      </c>
      <c r="U1435" s="194" t="s">
        <v>9</v>
      </c>
      <c r="V1435" s="193" t="s">
        <v>9</v>
      </c>
      <c r="W1435" s="193" t="s">
        <v>9</v>
      </c>
      <c r="X1435" s="193" t="s">
        <v>9</v>
      </c>
      <c r="Y1435" s="193">
        <v>64</v>
      </c>
      <c r="Z1435" s="193" t="s">
        <v>9</v>
      </c>
      <c r="AA1435" s="193" t="s">
        <v>9</v>
      </c>
      <c r="AB1435" s="193" t="s">
        <v>9</v>
      </c>
      <c r="AC1435" s="189" t="s">
        <v>1358</v>
      </c>
      <c r="AD1435" s="189">
        <v>2011</v>
      </c>
      <c r="AE1435" s="193" t="s">
        <v>2610</v>
      </c>
      <c r="AF1435" s="189" t="s">
        <v>11</v>
      </c>
      <c r="AG1435" s="189" t="s">
        <v>2611</v>
      </c>
      <c r="AH1435" s="189" t="s">
        <v>87</v>
      </c>
      <c r="AI1435" s="124" t="str">
        <f t="shared" si="32"/>
        <v>Wang, F., 2011</v>
      </c>
      <c r="AJ1435" s="189"/>
      <c r="AK1435" s="191"/>
    </row>
    <row r="1436" spans="1:37" s="192" customFormat="1" x14ac:dyDescent="0.3">
      <c r="A1436" s="189" t="s">
        <v>14</v>
      </c>
      <c r="B1436" s="193">
        <v>5</v>
      </c>
      <c r="C1436" s="193" t="s">
        <v>9</v>
      </c>
      <c r="D1436" s="189">
        <v>647</v>
      </c>
      <c r="E1436" s="189" t="s">
        <v>2612</v>
      </c>
      <c r="F1436" s="189" t="s">
        <v>2613</v>
      </c>
      <c r="G1436" s="189" t="s">
        <v>9</v>
      </c>
      <c r="H1436" s="189">
        <v>823</v>
      </c>
      <c r="I1436" s="189">
        <v>2</v>
      </c>
      <c r="J1436" s="189" t="s">
        <v>10</v>
      </c>
      <c r="K1436" s="189" t="s">
        <v>1449</v>
      </c>
      <c r="L1436" s="189" t="s">
        <v>9</v>
      </c>
      <c r="M1436" s="189" t="s">
        <v>89</v>
      </c>
      <c r="N1436" s="164" t="s">
        <v>9</v>
      </c>
      <c r="O1436" s="189">
        <v>4</v>
      </c>
      <c r="P1436" s="189">
        <v>773</v>
      </c>
      <c r="Q1436" s="189" t="s">
        <v>9</v>
      </c>
      <c r="R1436" s="189">
        <v>4</v>
      </c>
      <c r="S1436" s="189">
        <v>573</v>
      </c>
      <c r="T1436" s="193" t="s">
        <v>29</v>
      </c>
      <c r="U1436" s="194" t="s">
        <v>9</v>
      </c>
      <c r="V1436" s="193" t="s">
        <v>9</v>
      </c>
      <c r="W1436" s="193" t="s">
        <v>9</v>
      </c>
      <c r="X1436" s="193" t="s">
        <v>9</v>
      </c>
      <c r="Y1436" s="193">
        <v>109</v>
      </c>
      <c r="Z1436" s="193" t="s">
        <v>9</v>
      </c>
      <c r="AA1436" s="193">
        <v>57</v>
      </c>
      <c r="AB1436" s="193" t="s">
        <v>9</v>
      </c>
      <c r="AC1436" s="189" t="s">
        <v>1271</v>
      </c>
      <c r="AD1436" s="189">
        <v>2011</v>
      </c>
      <c r="AE1436" s="193" t="s">
        <v>1803</v>
      </c>
      <c r="AF1436" s="189" t="s">
        <v>11</v>
      </c>
      <c r="AG1436" s="189" t="s">
        <v>301</v>
      </c>
      <c r="AH1436" s="189" t="s">
        <v>87</v>
      </c>
      <c r="AI1436" s="124" t="str">
        <f t="shared" si="32"/>
        <v>Yu, W., 2011</v>
      </c>
      <c r="AJ1436" s="189"/>
      <c r="AK1436" s="191"/>
    </row>
    <row r="1437" spans="1:37" s="192" customFormat="1" x14ac:dyDescent="0.3">
      <c r="A1437" s="189" t="s">
        <v>14</v>
      </c>
      <c r="B1437" s="193">
        <v>5</v>
      </c>
      <c r="C1437" s="193" t="s">
        <v>9</v>
      </c>
      <c r="D1437" s="189">
        <v>683</v>
      </c>
      <c r="E1437" s="189" t="s">
        <v>2612</v>
      </c>
      <c r="F1437" s="189" t="s">
        <v>2614</v>
      </c>
      <c r="G1437" s="189" t="s">
        <v>9</v>
      </c>
      <c r="H1437" s="189">
        <v>823</v>
      </c>
      <c r="I1437" s="189">
        <v>2</v>
      </c>
      <c r="J1437" s="189" t="s">
        <v>10</v>
      </c>
      <c r="K1437" s="189" t="s">
        <v>1449</v>
      </c>
      <c r="L1437" s="189" t="s">
        <v>9</v>
      </c>
      <c r="M1437" s="189" t="s">
        <v>89</v>
      </c>
      <c r="N1437" s="164" t="s">
        <v>9</v>
      </c>
      <c r="O1437" s="189">
        <v>4</v>
      </c>
      <c r="P1437" s="189">
        <v>773</v>
      </c>
      <c r="Q1437" s="189" t="s">
        <v>9</v>
      </c>
      <c r="R1437" s="189">
        <v>4</v>
      </c>
      <c r="S1437" s="189">
        <v>573</v>
      </c>
      <c r="T1437" s="193" t="s">
        <v>29</v>
      </c>
      <c r="U1437" s="194" t="s">
        <v>9</v>
      </c>
      <c r="V1437" s="193" t="s">
        <v>9</v>
      </c>
      <c r="W1437" s="193" t="s">
        <v>9</v>
      </c>
      <c r="X1437" s="193" t="s">
        <v>9</v>
      </c>
      <c r="Y1437" s="193">
        <v>110</v>
      </c>
      <c r="Z1437" s="193" t="s">
        <v>9</v>
      </c>
      <c r="AA1437" s="193">
        <v>61</v>
      </c>
      <c r="AB1437" s="193" t="s">
        <v>9</v>
      </c>
      <c r="AC1437" s="189" t="s">
        <v>1271</v>
      </c>
      <c r="AD1437" s="189">
        <v>2011</v>
      </c>
      <c r="AE1437" s="193" t="s">
        <v>1803</v>
      </c>
      <c r="AF1437" s="189" t="s">
        <v>11</v>
      </c>
      <c r="AG1437" s="189" t="s">
        <v>301</v>
      </c>
      <c r="AH1437" s="189" t="s">
        <v>87</v>
      </c>
      <c r="AI1437" s="124" t="str">
        <f t="shared" si="32"/>
        <v>Yu, W., 2011</v>
      </c>
      <c r="AJ1437" s="189"/>
      <c r="AK1437" s="191"/>
    </row>
    <row r="1438" spans="1:37" s="192" customFormat="1" x14ac:dyDescent="0.3">
      <c r="A1438" s="189" t="s">
        <v>14</v>
      </c>
      <c r="B1438" s="193">
        <v>5</v>
      </c>
      <c r="C1438" s="193" t="s">
        <v>9</v>
      </c>
      <c r="D1438" s="189">
        <v>746</v>
      </c>
      <c r="E1438" s="189" t="s">
        <v>2612</v>
      </c>
      <c r="F1438" s="189" t="s">
        <v>2615</v>
      </c>
      <c r="G1438" s="189" t="s">
        <v>9</v>
      </c>
      <c r="H1438" s="189">
        <v>823</v>
      </c>
      <c r="I1438" s="189">
        <v>2</v>
      </c>
      <c r="J1438" s="189" t="s">
        <v>10</v>
      </c>
      <c r="K1438" s="189" t="s">
        <v>1449</v>
      </c>
      <c r="L1438" s="189" t="s">
        <v>9</v>
      </c>
      <c r="M1438" s="189" t="s">
        <v>89</v>
      </c>
      <c r="N1438" s="164" t="s">
        <v>9</v>
      </c>
      <c r="O1438" s="189">
        <v>4</v>
      </c>
      <c r="P1438" s="189">
        <v>773</v>
      </c>
      <c r="Q1438" s="189" t="s">
        <v>9</v>
      </c>
      <c r="R1438" s="189">
        <v>4</v>
      </c>
      <c r="S1438" s="189">
        <v>573</v>
      </c>
      <c r="T1438" s="193" t="s">
        <v>29</v>
      </c>
      <c r="U1438" s="194" t="s">
        <v>9</v>
      </c>
      <c r="V1438" s="193" t="s">
        <v>9</v>
      </c>
      <c r="W1438" s="193" t="s">
        <v>9</v>
      </c>
      <c r="X1438" s="193" t="s">
        <v>9</v>
      </c>
      <c r="Y1438" s="193">
        <v>119</v>
      </c>
      <c r="Z1438" s="193" t="s">
        <v>9</v>
      </c>
      <c r="AA1438" s="193">
        <v>64</v>
      </c>
      <c r="AB1438" s="193" t="s">
        <v>9</v>
      </c>
      <c r="AC1438" s="189" t="s">
        <v>1271</v>
      </c>
      <c r="AD1438" s="189">
        <v>2011</v>
      </c>
      <c r="AE1438" s="193" t="s">
        <v>1803</v>
      </c>
      <c r="AF1438" s="189" t="s">
        <v>11</v>
      </c>
      <c r="AG1438" s="189" t="s">
        <v>301</v>
      </c>
      <c r="AH1438" s="189" t="s">
        <v>87</v>
      </c>
      <c r="AI1438" s="124" t="str">
        <f t="shared" si="32"/>
        <v>Yu, W., 2011</v>
      </c>
      <c r="AJ1438" s="189"/>
      <c r="AK1438" s="191"/>
    </row>
    <row r="1439" spans="1:37" s="192" customFormat="1" x14ac:dyDescent="0.3">
      <c r="A1439" s="189" t="s">
        <v>14</v>
      </c>
      <c r="B1439" s="193">
        <v>5</v>
      </c>
      <c r="C1439" s="193" t="s">
        <v>9</v>
      </c>
      <c r="D1439" s="189">
        <v>795</v>
      </c>
      <c r="E1439" s="189" t="s">
        <v>2612</v>
      </c>
      <c r="F1439" s="189" t="s">
        <v>2616</v>
      </c>
      <c r="G1439" s="189" t="s">
        <v>9</v>
      </c>
      <c r="H1439" s="189">
        <v>823</v>
      </c>
      <c r="I1439" s="189">
        <v>2</v>
      </c>
      <c r="J1439" s="189" t="s">
        <v>10</v>
      </c>
      <c r="K1439" s="189" t="s">
        <v>1449</v>
      </c>
      <c r="L1439" s="189" t="s">
        <v>9</v>
      </c>
      <c r="M1439" s="189" t="s">
        <v>89</v>
      </c>
      <c r="N1439" s="164" t="s">
        <v>9</v>
      </c>
      <c r="O1439" s="189">
        <v>4</v>
      </c>
      <c r="P1439" s="189">
        <v>773</v>
      </c>
      <c r="Q1439" s="189" t="s">
        <v>9</v>
      </c>
      <c r="R1439" s="189">
        <v>4</v>
      </c>
      <c r="S1439" s="189">
        <v>573</v>
      </c>
      <c r="T1439" s="193" t="s">
        <v>29</v>
      </c>
      <c r="U1439" s="194" t="s">
        <v>9</v>
      </c>
      <c r="V1439" s="193" t="s">
        <v>9</v>
      </c>
      <c r="W1439" s="193" t="s">
        <v>9</v>
      </c>
      <c r="X1439" s="193" t="s">
        <v>9</v>
      </c>
      <c r="Y1439" s="193">
        <v>108</v>
      </c>
      <c r="Z1439" s="193" t="s">
        <v>9</v>
      </c>
      <c r="AA1439" s="193">
        <v>58</v>
      </c>
      <c r="AB1439" s="193" t="s">
        <v>9</v>
      </c>
      <c r="AC1439" s="189" t="s">
        <v>1271</v>
      </c>
      <c r="AD1439" s="189">
        <v>2011</v>
      </c>
      <c r="AE1439" s="193" t="s">
        <v>1803</v>
      </c>
      <c r="AF1439" s="189" t="s">
        <v>11</v>
      </c>
      <c r="AG1439" s="189" t="s">
        <v>301</v>
      </c>
      <c r="AH1439" s="189" t="s">
        <v>87</v>
      </c>
      <c r="AI1439" s="124" t="str">
        <f t="shared" si="32"/>
        <v>Yu, W., 2011</v>
      </c>
      <c r="AJ1439" s="189"/>
      <c r="AK1439" s="191"/>
    </row>
    <row r="1440" spans="1:37" s="192" customFormat="1" x14ac:dyDescent="0.3">
      <c r="A1440" s="189" t="s">
        <v>14</v>
      </c>
      <c r="B1440" s="193">
        <v>5</v>
      </c>
      <c r="C1440" s="193" t="s">
        <v>9</v>
      </c>
      <c r="D1440" s="189">
        <v>803</v>
      </c>
      <c r="E1440" s="189" t="s">
        <v>2492</v>
      </c>
      <c r="F1440" s="189" t="s">
        <v>9</v>
      </c>
      <c r="G1440" s="189" t="s">
        <v>9</v>
      </c>
      <c r="H1440" s="189">
        <v>823</v>
      </c>
      <c r="I1440" s="189">
        <v>2</v>
      </c>
      <c r="J1440" s="189" t="s">
        <v>10</v>
      </c>
      <c r="K1440" s="189" t="s">
        <v>1449</v>
      </c>
      <c r="L1440" s="189" t="s">
        <v>9</v>
      </c>
      <c r="M1440" s="189" t="s">
        <v>89</v>
      </c>
      <c r="N1440" s="164" t="s">
        <v>9</v>
      </c>
      <c r="O1440" s="189">
        <v>4</v>
      </c>
      <c r="P1440" s="189">
        <v>773</v>
      </c>
      <c r="Q1440" s="189" t="s">
        <v>9</v>
      </c>
      <c r="R1440" s="189">
        <v>4</v>
      </c>
      <c r="S1440" s="189">
        <v>573</v>
      </c>
      <c r="T1440" s="193" t="s">
        <v>29</v>
      </c>
      <c r="U1440" s="194" t="s">
        <v>9</v>
      </c>
      <c r="V1440" s="193" t="s">
        <v>9</v>
      </c>
      <c r="W1440" s="193" t="s">
        <v>9</v>
      </c>
      <c r="X1440" s="193" t="s">
        <v>9</v>
      </c>
      <c r="Y1440" s="193">
        <v>103</v>
      </c>
      <c r="Z1440" s="193" t="s">
        <v>9</v>
      </c>
      <c r="AA1440" s="193">
        <v>60</v>
      </c>
      <c r="AB1440" s="193" t="s">
        <v>9</v>
      </c>
      <c r="AC1440" s="189" t="s">
        <v>1271</v>
      </c>
      <c r="AD1440" s="189">
        <v>2011</v>
      </c>
      <c r="AE1440" s="193" t="s">
        <v>1803</v>
      </c>
      <c r="AF1440" s="189" t="s">
        <v>11</v>
      </c>
      <c r="AG1440" s="189" t="s">
        <v>301</v>
      </c>
      <c r="AH1440" s="189" t="s">
        <v>87</v>
      </c>
      <c r="AI1440" s="124" t="str">
        <f t="shared" si="32"/>
        <v>Yu, W., 2011</v>
      </c>
      <c r="AJ1440" s="189"/>
      <c r="AK1440" s="191"/>
    </row>
    <row r="1441" spans="1:37" s="192" customFormat="1" x14ac:dyDescent="0.3">
      <c r="A1441" s="189" t="s">
        <v>6</v>
      </c>
      <c r="B1441" s="193" t="s">
        <v>9</v>
      </c>
      <c r="C1441" s="193">
        <v>1.25</v>
      </c>
      <c r="D1441" s="189">
        <v>749</v>
      </c>
      <c r="E1441" s="189" t="s">
        <v>2617</v>
      </c>
      <c r="F1441" s="189" t="s">
        <v>2618</v>
      </c>
      <c r="G1441" s="189" t="s">
        <v>9</v>
      </c>
      <c r="H1441" s="189">
        <v>823</v>
      </c>
      <c r="I1441" s="189">
        <v>2</v>
      </c>
      <c r="J1441" s="189" t="s">
        <v>33</v>
      </c>
      <c r="K1441" s="189" t="s">
        <v>56</v>
      </c>
      <c r="L1441" s="196">
        <v>7</v>
      </c>
      <c r="M1441" s="189" t="s">
        <v>89</v>
      </c>
      <c r="N1441" s="164" t="s">
        <v>9</v>
      </c>
      <c r="O1441" s="189">
        <v>2</v>
      </c>
      <c r="P1441" s="189">
        <v>723</v>
      </c>
      <c r="Q1441" s="189" t="s">
        <v>9</v>
      </c>
      <c r="R1441" s="189" t="s">
        <v>9</v>
      </c>
      <c r="S1441" s="189" t="s">
        <v>9</v>
      </c>
      <c r="T1441" s="193" t="s">
        <v>29</v>
      </c>
      <c r="U1441" s="194" t="s">
        <v>9</v>
      </c>
      <c r="V1441" s="193" t="s">
        <v>9</v>
      </c>
      <c r="W1441" s="193" t="s">
        <v>9</v>
      </c>
      <c r="X1441" s="193" t="s">
        <v>9</v>
      </c>
      <c r="Y1441" s="193" t="s">
        <v>9</v>
      </c>
      <c r="Z1441" s="193" t="s">
        <v>9</v>
      </c>
      <c r="AA1441" s="193">
        <v>110</v>
      </c>
      <c r="AB1441" s="193" t="s">
        <v>9</v>
      </c>
      <c r="AC1441" s="189" t="s">
        <v>2619</v>
      </c>
      <c r="AD1441" s="189">
        <v>2011</v>
      </c>
      <c r="AE1441" s="189" t="s">
        <v>1806</v>
      </c>
      <c r="AF1441" s="189" t="s">
        <v>119</v>
      </c>
      <c r="AG1441" s="189" t="s">
        <v>293</v>
      </c>
      <c r="AH1441" s="189" t="s">
        <v>292</v>
      </c>
      <c r="AI1441" s="124" t="str">
        <f t="shared" si="32"/>
        <v>Gutiérrez, A., 2011</v>
      </c>
      <c r="AJ1441" s="189"/>
      <c r="AK1441" s="191"/>
    </row>
    <row r="1442" spans="1:37" s="192" customFormat="1" x14ac:dyDescent="0.3">
      <c r="A1442" s="189" t="s">
        <v>6</v>
      </c>
      <c r="B1442" s="193" t="s">
        <v>9</v>
      </c>
      <c r="C1442" s="193">
        <v>0.93</v>
      </c>
      <c r="D1442" s="189">
        <v>719</v>
      </c>
      <c r="E1442" s="189" t="s">
        <v>2617</v>
      </c>
      <c r="F1442" s="189" t="s">
        <v>2620</v>
      </c>
      <c r="G1442" s="189" t="s">
        <v>9</v>
      </c>
      <c r="H1442" s="189">
        <v>823</v>
      </c>
      <c r="I1442" s="189">
        <v>2</v>
      </c>
      <c r="J1442" s="189" t="s">
        <v>33</v>
      </c>
      <c r="K1442" s="189" t="s">
        <v>56</v>
      </c>
      <c r="L1442" s="196">
        <v>7</v>
      </c>
      <c r="M1442" s="189" t="s">
        <v>89</v>
      </c>
      <c r="N1442" s="164" t="s">
        <v>9</v>
      </c>
      <c r="O1442" s="189">
        <v>2</v>
      </c>
      <c r="P1442" s="189">
        <v>723</v>
      </c>
      <c r="Q1442" s="189" t="s">
        <v>9</v>
      </c>
      <c r="R1442" s="189" t="s">
        <v>9</v>
      </c>
      <c r="S1442" s="189" t="s">
        <v>9</v>
      </c>
      <c r="T1442" s="193" t="s">
        <v>29</v>
      </c>
      <c r="U1442" s="194" t="s">
        <v>9</v>
      </c>
      <c r="V1442" s="193" t="s">
        <v>9</v>
      </c>
      <c r="W1442" s="193" t="s">
        <v>9</v>
      </c>
      <c r="X1442" s="193" t="s">
        <v>9</v>
      </c>
      <c r="Y1442" s="193" t="s">
        <v>9</v>
      </c>
      <c r="Z1442" s="193" t="s">
        <v>9</v>
      </c>
      <c r="AA1442" s="193">
        <v>100</v>
      </c>
      <c r="AB1442" s="193" t="s">
        <v>9</v>
      </c>
      <c r="AC1442" s="189" t="s">
        <v>2619</v>
      </c>
      <c r="AD1442" s="189">
        <v>2011</v>
      </c>
      <c r="AE1442" s="189" t="s">
        <v>1806</v>
      </c>
      <c r="AF1442" s="189" t="s">
        <v>119</v>
      </c>
      <c r="AG1442" s="189" t="s">
        <v>293</v>
      </c>
      <c r="AH1442" s="189" t="s">
        <v>292</v>
      </c>
      <c r="AI1442" s="124" t="str">
        <f t="shared" si="32"/>
        <v>Gutiérrez, A., 2011</v>
      </c>
      <c r="AJ1442" s="189"/>
      <c r="AK1442" s="191"/>
    </row>
    <row r="1443" spans="1:37" s="192" customFormat="1" x14ac:dyDescent="0.3">
      <c r="A1443" s="189" t="s">
        <v>6</v>
      </c>
      <c r="B1443" s="193" t="s">
        <v>9</v>
      </c>
      <c r="C1443" s="193">
        <v>0.87</v>
      </c>
      <c r="D1443" s="189">
        <v>607</v>
      </c>
      <c r="E1443" s="189" t="s">
        <v>2507</v>
      </c>
      <c r="F1443" s="189" t="s">
        <v>2621</v>
      </c>
      <c r="G1443" s="189" t="s">
        <v>9</v>
      </c>
      <c r="H1443" s="189">
        <v>823</v>
      </c>
      <c r="I1443" s="189">
        <v>2</v>
      </c>
      <c r="J1443" s="189" t="s">
        <v>33</v>
      </c>
      <c r="K1443" s="189" t="s">
        <v>56</v>
      </c>
      <c r="L1443" s="196">
        <v>7</v>
      </c>
      <c r="M1443" s="189" t="s">
        <v>89</v>
      </c>
      <c r="N1443" s="164" t="s">
        <v>9</v>
      </c>
      <c r="O1443" s="189">
        <v>2</v>
      </c>
      <c r="P1443" s="189">
        <v>723</v>
      </c>
      <c r="Q1443" s="189" t="s">
        <v>9</v>
      </c>
      <c r="R1443" s="189" t="s">
        <v>9</v>
      </c>
      <c r="S1443" s="189" t="s">
        <v>9</v>
      </c>
      <c r="T1443" s="193" t="s">
        <v>29</v>
      </c>
      <c r="U1443" s="194" t="s">
        <v>9</v>
      </c>
      <c r="V1443" s="193" t="s">
        <v>9</v>
      </c>
      <c r="W1443" s="193" t="s">
        <v>9</v>
      </c>
      <c r="X1443" s="193" t="s">
        <v>9</v>
      </c>
      <c r="Y1443" s="193" t="s">
        <v>9</v>
      </c>
      <c r="Z1443" s="193" t="s">
        <v>9</v>
      </c>
      <c r="AA1443" s="193">
        <v>70</v>
      </c>
      <c r="AB1443" s="193" t="s">
        <v>9</v>
      </c>
      <c r="AC1443" s="189" t="s">
        <v>2619</v>
      </c>
      <c r="AD1443" s="189">
        <v>2011</v>
      </c>
      <c r="AE1443" s="189" t="s">
        <v>1806</v>
      </c>
      <c r="AF1443" s="189" t="s">
        <v>119</v>
      </c>
      <c r="AG1443" s="189" t="s">
        <v>293</v>
      </c>
      <c r="AH1443" s="189" t="s">
        <v>292</v>
      </c>
      <c r="AI1443" s="124" t="str">
        <f t="shared" si="32"/>
        <v>Gutiérrez, A., 2011</v>
      </c>
      <c r="AJ1443" s="189"/>
      <c r="AK1443" s="191"/>
    </row>
    <row r="1444" spans="1:37" s="192" customFormat="1" x14ac:dyDescent="0.3">
      <c r="A1444" s="189" t="s">
        <v>6</v>
      </c>
      <c r="B1444" s="193" t="s">
        <v>9</v>
      </c>
      <c r="C1444" s="193">
        <v>1.22</v>
      </c>
      <c r="D1444" s="189">
        <v>106</v>
      </c>
      <c r="E1444" s="189" t="s">
        <v>2622</v>
      </c>
      <c r="F1444" s="189" t="s">
        <v>2623</v>
      </c>
      <c r="G1444" s="189" t="s">
        <v>9</v>
      </c>
      <c r="H1444" s="189">
        <v>823</v>
      </c>
      <c r="I1444" s="189">
        <v>2</v>
      </c>
      <c r="J1444" s="189" t="s">
        <v>33</v>
      </c>
      <c r="K1444" s="189" t="s">
        <v>56</v>
      </c>
      <c r="L1444" s="196">
        <v>7</v>
      </c>
      <c r="M1444" s="189" t="s">
        <v>89</v>
      </c>
      <c r="N1444" s="164" t="s">
        <v>9</v>
      </c>
      <c r="O1444" s="189">
        <v>2</v>
      </c>
      <c r="P1444" s="189">
        <v>723</v>
      </c>
      <c r="Q1444" s="189" t="s">
        <v>9</v>
      </c>
      <c r="R1444" s="189" t="s">
        <v>9</v>
      </c>
      <c r="S1444" s="189" t="s">
        <v>9</v>
      </c>
      <c r="T1444" s="193" t="s">
        <v>29</v>
      </c>
      <c r="U1444" s="194" t="s">
        <v>9</v>
      </c>
      <c r="V1444" s="193" t="s">
        <v>9</v>
      </c>
      <c r="W1444" s="193" t="s">
        <v>9</v>
      </c>
      <c r="X1444" s="193" t="s">
        <v>9</v>
      </c>
      <c r="Y1444" s="193" t="s">
        <v>9</v>
      </c>
      <c r="Z1444" s="193" t="s">
        <v>9</v>
      </c>
      <c r="AA1444" s="193">
        <v>170</v>
      </c>
      <c r="AB1444" s="193" t="s">
        <v>9</v>
      </c>
      <c r="AC1444" s="189" t="s">
        <v>2619</v>
      </c>
      <c r="AD1444" s="189">
        <v>2011</v>
      </c>
      <c r="AE1444" s="189" t="s">
        <v>1806</v>
      </c>
      <c r="AF1444" s="189" t="s">
        <v>119</v>
      </c>
      <c r="AG1444" s="189" t="s">
        <v>293</v>
      </c>
      <c r="AH1444" s="189" t="s">
        <v>292</v>
      </c>
      <c r="AI1444" s="124" t="str">
        <f t="shared" si="32"/>
        <v>Gutiérrez, A., 2011</v>
      </c>
      <c r="AJ1444" s="189"/>
      <c r="AK1444" s="191"/>
    </row>
    <row r="1445" spans="1:37" s="192" customFormat="1" x14ac:dyDescent="0.3">
      <c r="A1445" s="189" t="s">
        <v>14</v>
      </c>
      <c r="B1445" s="193">
        <v>4.4000000000000004</v>
      </c>
      <c r="C1445" s="193" t="s">
        <v>9</v>
      </c>
      <c r="D1445" s="189">
        <v>664</v>
      </c>
      <c r="E1445" s="189" t="s">
        <v>2492</v>
      </c>
      <c r="F1445" s="189" t="s">
        <v>9</v>
      </c>
      <c r="G1445" s="189" t="s">
        <v>9</v>
      </c>
      <c r="H1445" s="189" t="s">
        <v>9</v>
      </c>
      <c r="I1445" s="189" t="s">
        <v>9</v>
      </c>
      <c r="J1445" s="189" t="s">
        <v>10</v>
      </c>
      <c r="K1445" s="189" t="s">
        <v>16</v>
      </c>
      <c r="L1445" s="189" t="s">
        <v>9</v>
      </c>
      <c r="M1445" s="189" t="s">
        <v>199</v>
      </c>
      <c r="N1445" s="193">
        <v>3.1</v>
      </c>
      <c r="O1445" s="189">
        <v>5</v>
      </c>
      <c r="P1445" s="189">
        <v>773</v>
      </c>
      <c r="Q1445" s="189" t="s">
        <v>9</v>
      </c>
      <c r="R1445" s="189" t="s">
        <v>9</v>
      </c>
      <c r="S1445" s="189" t="s">
        <v>9</v>
      </c>
      <c r="T1445" s="193" t="s">
        <v>29</v>
      </c>
      <c r="U1445" s="194" t="s">
        <v>9</v>
      </c>
      <c r="V1445" s="193" t="s">
        <v>9</v>
      </c>
      <c r="W1445" s="193" t="s">
        <v>9</v>
      </c>
      <c r="X1445" s="193" t="s">
        <v>9</v>
      </c>
      <c r="Y1445" s="193" t="s">
        <v>9</v>
      </c>
      <c r="Z1445" s="193" t="s">
        <v>9</v>
      </c>
      <c r="AA1445" s="193">
        <v>45</v>
      </c>
      <c r="AB1445" s="193">
        <v>15</v>
      </c>
      <c r="AC1445" s="189" t="s">
        <v>674</v>
      </c>
      <c r="AD1445" s="189">
        <v>2011</v>
      </c>
      <c r="AE1445" s="193" t="s">
        <v>1810</v>
      </c>
      <c r="AF1445" s="189" t="s">
        <v>80</v>
      </c>
      <c r="AG1445" s="189" t="s">
        <v>283</v>
      </c>
      <c r="AH1445" s="189" t="s">
        <v>159</v>
      </c>
      <c r="AI1445" s="124" t="str">
        <f t="shared" si="32"/>
        <v>Abate, S., 2011</v>
      </c>
      <c r="AJ1445" s="189"/>
      <c r="AK1445" s="191"/>
    </row>
    <row r="1446" spans="1:37" s="192" customFormat="1" x14ac:dyDescent="0.3">
      <c r="A1446" s="189" t="s">
        <v>14</v>
      </c>
      <c r="B1446" s="193">
        <v>4.4000000000000004</v>
      </c>
      <c r="C1446" s="193" t="s">
        <v>9</v>
      </c>
      <c r="D1446" s="189">
        <v>664</v>
      </c>
      <c r="E1446" s="189" t="s">
        <v>2492</v>
      </c>
      <c r="F1446" s="189" t="s">
        <v>9</v>
      </c>
      <c r="G1446" s="189" t="s">
        <v>9</v>
      </c>
      <c r="H1446" s="189">
        <v>773</v>
      </c>
      <c r="I1446" s="189">
        <v>6</v>
      </c>
      <c r="J1446" s="189" t="s">
        <v>10</v>
      </c>
      <c r="K1446" s="189" t="s">
        <v>16</v>
      </c>
      <c r="L1446" s="189" t="s">
        <v>9</v>
      </c>
      <c r="M1446" s="189" t="s">
        <v>199</v>
      </c>
      <c r="N1446" s="164" t="s">
        <v>9</v>
      </c>
      <c r="O1446" s="189" t="s">
        <v>9</v>
      </c>
      <c r="P1446" s="189">
        <v>773</v>
      </c>
      <c r="Q1446" s="189" t="s">
        <v>9</v>
      </c>
      <c r="R1446" s="189" t="s">
        <v>9</v>
      </c>
      <c r="S1446" s="189" t="s">
        <v>9</v>
      </c>
      <c r="T1446" s="193" t="s">
        <v>29</v>
      </c>
      <c r="U1446" s="194" t="s">
        <v>9</v>
      </c>
      <c r="V1446" s="193" t="s">
        <v>9</v>
      </c>
      <c r="W1446" s="193" t="s">
        <v>9</v>
      </c>
      <c r="X1446" s="193" t="s">
        <v>9</v>
      </c>
      <c r="Y1446" s="193" t="s">
        <v>9</v>
      </c>
      <c r="Z1446" s="193" t="s">
        <v>9</v>
      </c>
      <c r="AA1446" s="193">
        <v>40</v>
      </c>
      <c r="AB1446" s="193" t="s">
        <v>9</v>
      </c>
      <c r="AC1446" s="189" t="s">
        <v>674</v>
      </c>
      <c r="AD1446" s="189">
        <v>2011</v>
      </c>
      <c r="AE1446" s="193" t="s">
        <v>1810</v>
      </c>
      <c r="AF1446" s="189" t="s">
        <v>80</v>
      </c>
      <c r="AG1446" s="189" t="s">
        <v>2624</v>
      </c>
      <c r="AH1446" s="189" t="s">
        <v>21</v>
      </c>
      <c r="AI1446" s="124" t="str">
        <f t="shared" si="32"/>
        <v>Abate, S., 2011</v>
      </c>
      <c r="AJ1446" s="189"/>
      <c r="AK1446" s="191"/>
    </row>
    <row r="1447" spans="1:37" s="192" customFormat="1" x14ac:dyDescent="0.3">
      <c r="A1447" s="189" t="s">
        <v>2625</v>
      </c>
      <c r="B1447" s="193">
        <v>2</v>
      </c>
      <c r="C1447" s="193" t="s">
        <v>9</v>
      </c>
      <c r="D1447" s="189" t="s">
        <v>9</v>
      </c>
      <c r="E1447" s="189" t="s">
        <v>2492</v>
      </c>
      <c r="F1447" s="189" t="s">
        <v>9</v>
      </c>
      <c r="G1447" s="189" t="s">
        <v>9</v>
      </c>
      <c r="H1447" s="189">
        <v>773</v>
      </c>
      <c r="I1447" s="189">
        <v>3</v>
      </c>
      <c r="J1447" s="189" t="s">
        <v>24</v>
      </c>
      <c r="K1447" s="189" t="s">
        <v>56</v>
      </c>
      <c r="L1447" s="189" t="s">
        <v>9</v>
      </c>
      <c r="M1447" s="189" t="s">
        <v>199</v>
      </c>
      <c r="N1447" s="164" t="s">
        <v>9</v>
      </c>
      <c r="O1447" s="189" t="s">
        <v>8</v>
      </c>
      <c r="P1447" s="189" t="s">
        <v>8</v>
      </c>
      <c r="Q1447" s="189" t="s">
        <v>1422</v>
      </c>
      <c r="R1447" s="189">
        <v>1</v>
      </c>
      <c r="S1447" s="189">
        <v>298</v>
      </c>
      <c r="T1447" s="193" t="s">
        <v>29</v>
      </c>
      <c r="U1447" s="194" t="s">
        <v>9</v>
      </c>
      <c r="V1447" s="193" t="s">
        <v>9</v>
      </c>
      <c r="W1447" s="193" t="s">
        <v>8</v>
      </c>
      <c r="X1447" s="193" t="s">
        <v>8</v>
      </c>
      <c r="Y1447" s="193">
        <v>96</v>
      </c>
      <c r="Z1447" s="193" t="s">
        <v>9</v>
      </c>
      <c r="AA1447" s="193">
        <v>78.3</v>
      </c>
      <c r="AB1447" s="193" t="s">
        <v>9</v>
      </c>
      <c r="AC1447" s="189" t="s">
        <v>1373</v>
      </c>
      <c r="AD1447" s="189">
        <v>2011</v>
      </c>
      <c r="AE1447" s="193" t="s">
        <v>2419</v>
      </c>
      <c r="AF1447" s="189" t="s">
        <v>11</v>
      </c>
      <c r="AG1447" s="189" t="s">
        <v>2626</v>
      </c>
      <c r="AH1447" s="189" t="s">
        <v>62</v>
      </c>
      <c r="AI1447" s="124" t="str">
        <f t="shared" si="32"/>
        <v>Wang, H., 2011</v>
      </c>
      <c r="AJ1447" s="189"/>
      <c r="AK1447" s="191"/>
    </row>
    <row r="1448" spans="1:37" s="192" customFormat="1" x14ac:dyDescent="0.3">
      <c r="A1448" s="189" t="s">
        <v>6</v>
      </c>
      <c r="B1448" s="193">
        <v>2</v>
      </c>
      <c r="C1448" s="193" t="s">
        <v>9</v>
      </c>
      <c r="D1448" s="189" t="s">
        <v>9</v>
      </c>
      <c r="E1448" s="189" t="s">
        <v>2492</v>
      </c>
      <c r="F1448" s="189" t="s">
        <v>9</v>
      </c>
      <c r="G1448" s="189" t="s">
        <v>9</v>
      </c>
      <c r="H1448" s="189">
        <v>773</v>
      </c>
      <c r="I1448" s="189">
        <v>3</v>
      </c>
      <c r="J1448" s="189" t="s">
        <v>24</v>
      </c>
      <c r="K1448" s="189" t="s">
        <v>56</v>
      </c>
      <c r="L1448" s="189" t="s">
        <v>9</v>
      </c>
      <c r="M1448" s="189" t="s">
        <v>199</v>
      </c>
      <c r="N1448" s="164" t="s">
        <v>9</v>
      </c>
      <c r="O1448" s="189">
        <v>3</v>
      </c>
      <c r="P1448" s="189">
        <v>773</v>
      </c>
      <c r="Q1448" s="189" t="s">
        <v>1422</v>
      </c>
      <c r="R1448" s="189">
        <v>4</v>
      </c>
      <c r="S1448" s="189">
        <v>773</v>
      </c>
      <c r="T1448" s="193" t="s">
        <v>29</v>
      </c>
      <c r="U1448" s="194" t="s">
        <v>9</v>
      </c>
      <c r="V1448" s="193" t="s">
        <v>9</v>
      </c>
      <c r="W1448" s="193" t="s">
        <v>8</v>
      </c>
      <c r="X1448" s="193" t="s">
        <v>8</v>
      </c>
      <c r="Y1448" s="193">
        <v>120</v>
      </c>
      <c r="Z1448" s="193" t="s">
        <v>9</v>
      </c>
      <c r="AA1448" s="193">
        <v>82.4</v>
      </c>
      <c r="AB1448" s="193" t="s">
        <v>9</v>
      </c>
      <c r="AC1448" s="189" t="s">
        <v>1373</v>
      </c>
      <c r="AD1448" s="189">
        <v>2011</v>
      </c>
      <c r="AE1448" s="193" t="s">
        <v>2419</v>
      </c>
      <c r="AF1448" s="189" t="s">
        <v>11</v>
      </c>
      <c r="AG1448" s="189" t="s">
        <v>2626</v>
      </c>
      <c r="AH1448" s="189" t="s">
        <v>62</v>
      </c>
      <c r="AI1448" s="124" t="str">
        <f t="shared" si="32"/>
        <v>Wang, H., 2011</v>
      </c>
      <c r="AJ1448" s="189"/>
      <c r="AK1448" s="191"/>
    </row>
    <row r="1449" spans="1:37" s="192" customFormat="1" x14ac:dyDescent="0.3">
      <c r="A1449" s="189" t="s">
        <v>2627</v>
      </c>
      <c r="B1449" s="193" t="s">
        <v>9</v>
      </c>
      <c r="C1449" s="193">
        <v>7.8</v>
      </c>
      <c r="D1449" s="189" t="s">
        <v>9</v>
      </c>
      <c r="E1449" s="189" t="s">
        <v>2492</v>
      </c>
      <c r="F1449" s="189" t="s">
        <v>9</v>
      </c>
      <c r="G1449" s="189" t="s">
        <v>9</v>
      </c>
      <c r="H1449" s="189" t="s">
        <v>9</v>
      </c>
      <c r="I1449" s="189" t="s">
        <v>9</v>
      </c>
      <c r="J1449" s="189" t="s">
        <v>10</v>
      </c>
      <c r="K1449" s="189" t="s">
        <v>2628</v>
      </c>
      <c r="L1449" s="189" t="s">
        <v>9</v>
      </c>
      <c r="M1449" s="171" t="s">
        <v>199</v>
      </c>
      <c r="N1449" s="164" t="s">
        <v>9</v>
      </c>
      <c r="O1449" s="189" t="s">
        <v>9</v>
      </c>
      <c r="P1449" s="189" t="s">
        <v>9</v>
      </c>
      <c r="Q1449" s="189" t="s">
        <v>9</v>
      </c>
      <c r="R1449" s="189" t="s">
        <v>9</v>
      </c>
      <c r="S1449" s="189" t="s">
        <v>9</v>
      </c>
      <c r="T1449" s="189" t="s">
        <v>29</v>
      </c>
      <c r="U1449" s="190" t="s">
        <v>9</v>
      </c>
      <c r="V1449" s="189" t="s">
        <v>9</v>
      </c>
      <c r="W1449" s="189" t="s">
        <v>9</v>
      </c>
      <c r="X1449" s="189" t="s">
        <v>9</v>
      </c>
      <c r="Y1449" s="189" t="s">
        <v>9</v>
      </c>
      <c r="Z1449" s="189" t="s">
        <v>9</v>
      </c>
      <c r="AA1449" s="189">
        <v>50</v>
      </c>
      <c r="AB1449" s="189" t="s">
        <v>9</v>
      </c>
      <c r="AC1449" s="232" t="s">
        <v>2839</v>
      </c>
      <c r="AD1449" s="189">
        <v>2011</v>
      </c>
      <c r="AE1449" s="193" t="s">
        <v>2629</v>
      </c>
      <c r="AF1449" s="189" t="s">
        <v>11</v>
      </c>
      <c r="AG1449" s="189" t="s">
        <v>2630</v>
      </c>
      <c r="AH1449" s="189" t="s">
        <v>282</v>
      </c>
      <c r="AI1449" s="124" t="str">
        <f t="shared" si="32"/>
        <v>Zhang, W., 2011</v>
      </c>
      <c r="AJ1449" s="189"/>
      <c r="AK1449" s="191"/>
    </row>
    <row r="1450" spans="1:37" s="192" customFormat="1" x14ac:dyDescent="0.3">
      <c r="A1450" s="189" t="s">
        <v>996</v>
      </c>
      <c r="B1450" s="193">
        <v>1.35</v>
      </c>
      <c r="C1450" s="193" t="s">
        <v>9</v>
      </c>
      <c r="D1450" s="189" t="s">
        <v>9</v>
      </c>
      <c r="E1450" s="189" t="s">
        <v>2631</v>
      </c>
      <c r="F1450" s="189" t="s">
        <v>2632</v>
      </c>
      <c r="G1450" s="189" t="s">
        <v>9</v>
      </c>
      <c r="H1450" s="189" t="s">
        <v>9</v>
      </c>
      <c r="I1450" s="189" t="s">
        <v>9</v>
      </c>
      <c r="J1450" s="189" t="s">
        <v>2633</v>
      </c>
      <c r="K1450" s="189" t="s">
        <v>56</v>
      </c>
      <c r="L1450" s="189" t="s">
        <v>9</v>
      </c>
      <c r="M1450" s="171" t="s">
        <v>199</v>
      </c>
      <c r="N1450" s="164" t="s">
        <v>9</v>
      </c>
      <c r="O1450" s="189" t="s">
        <v>9</v>
      </c>
      <c r="P1450" s="189">
        <v>393</v>
      </c>
      <c r="Q1450" s="189" t="s">
        <v>1422</v>
      </c>
      <c r="R1450" s="189" t="s">
        <v>9</v>
      </c>
      <c r="S1450" s="189">
        <v>573</v>
      </c>
      <c r="T1450" s="193" t="s">
        <v>17</v>
      </c>
      <c r="U1450" s="194">
        <v>6</v>
      </c>
      <c r="V1450" s="193" t="s">
        <v>9</v>
      </c>
      <c r="W1450" s="193" t="s">
        <v>9</v>
      </c>
      <c r="X1450" s="193" t="s">
        <v>9</v>
      </c>
      <c r="Y1450" s="193" t="s">
        <v>9</v>
      </c>
      <c r="Z1450" s="193" t="s">
        <v>9</v>
      </c>
      <c r="AA1450" s="193">
        <v>105</v>
      </c>
      <c r="AB1450" s="193" t="s">
        <v>9</v>
      </c>
      <c r="AC1450" s="189" t="s">
        <v>1372</v>
      </c>
      <c r="AD1450" s="189">
        <v>2011</v>
      </c>
      <c r="AE1450" s="193" t="s">
        <v>1816</v>
      </c>
      <c r="AF1450" s="189" t="s">
        <v>11</v>
      </c>
      <c r="AG1450" s="189" t="s">
        <v>226</v>
      </c>
      <c r="AH1450" s="189" t="s">
        <v>529</v>
      </c>
      <c r="AI1450" s="124" t="str">
        <f t="shared" si="32"/>
        <v>Zhang, Q., 2011</v>
      </c>
      <c r="AJ1450" s="189"/>
      <c r="AK1450" s="191"/>
    </row>
    <row r="1451" spans="1:37" s="192" customFormat="1" x14ac:dyDescent="0.3">
      <c r="A1451" s="189" t="s">
        <v>996</v>
      </c>
      <c r="B1451" s="193">
        <v>1.35</v>
      </c>
      <c r="C1451" s="193" t="s">
        <v>9</v>
      </c>
      <c r="D1451" s="189" t="s">
        <v>9</v>
      </c>
      <c r="E1451" s="189" t="s">
        <v>2631</v>
      </c>
      <c r="F1451" s="189" t="s">
        <v>2632</v>
      </c>
      <c r="G1451" s="189" t="s">
        <v>9</v>
      </c>
      <c r="H1451" s="189" t="s">
        <v>9</v>
      </c>
      <c r="I1451" s="189" t="s">
        <v>9</v>
      </c>
      <c r="J1451" s="189" t="s">
        <v>2633</v>
      </c>
      <c r="K1451" s="189" t="s">
        <v>56</v>
      </c>
      <c r="L1451" s="189" t="s">
        <v>9</v>
      </c>
      <c r="M1451" s="171" t="s">
        <v>199</v>
      </c>
      <c r="N1451" s="164" t="s">
        <v>9</v>
      </c>
      <c r="O1451" s="189" t="s">
        <v>9</v>
      </c>
      <c r="P1451" s="189">
        <v>473</v>
      </c>
      <c r="Q1451" s="189" t="s">
        <v>1422</v>
      </c>
      <c r="R1451" s="189" t="s">
        <v>9</v>
      </c>
      <c r="S1451" s="189">
        <v>573</v>
      </c>
      <c r="T1451" s="193" t="s">
        <v>17</v>
      </c>
      <c r="U1451" s="194">
        <v>18</v>
      </c>
      <c r="V1451" s="193" t="s">
        <v>9</v>
      </c>
      <c r="W1451" s="193" t="s">
        <v>9</v>
      </c>
      <c r="X1451" s="193" t="s">
        <v>9</v>
      </c>
      <c r="Y1451" s="193" t="s">
        <v>9</v>
      </c>
      <c r="Z1451" s="193" t="s">
        <v>9</v>
      </c>
      <c r="AA1451" s="193">
        <v>54</v>
      </c>
      <c r="AB1451" s="193" t="s">
        <v>9</v>
      </c>
      <c r="AC1451" s="189" t="s">
        <v>1372</v>
      </c>
      <c r="AD1451" s="189">
        <v>2011</v>
      </c>
      <c r="AE1451" s="193" t="s">
        <v>1816</v>
      </c>
      <c r="AF1451" s="189" t="s">
        <v>11</v>
      </c>
      <c r="AG1451" s="189" t="s">
        <v>226</v>
      </c>
      <c r="AH1451" s="189" t="s">
        <v>529</v>
      </c>
      <c r="AI1451" s="124" t="str">
        <f t="shared" si="32"/>
        <v>Zhang, Q., 2011</v>
      </c>
      <c r="AJ1451" s="189"/>
      <c r="AK1451" s="191"/>
    </row>
    <row r="1452" spans="1:37" s="192" customFormat="1" x14ac:dyDescent="0.3">
      <c r="A1452" s="189" t="s">
        <v>996</v>
      </c>
      <c r="B1452" s="193">
        <v>1.35</v>
      </c>
      <c r="C1452" s="193" t="s">
        <v>9</v>
      </c>
      <c r="D1452" s="189" t="s">
        <v>9</v>
      </c>
      <c r="E1452" s="189" t="s">
        <v>2631</v>
      </c>
      <c r="F1452" s="189" t="s">
        <v>2632</v>
      </c>
      <c r="G1452" s="189" t="s">
        <v>9</v>
      </c>
      <c r="H1452" s="189" t="s">
        <v>9</v>
      </c>
      <c r="I1452" s="189" t="s">
        <v>9</v>
      </c>
      <c r="J1452" s="189" t="s">
        <v>2633</v>
      </c>
      <c r="K1452" s="189" t="s">
        <v>56</v>
      </c>
      <c r="L1452" s="189" t="s">
        <v>9</v>
      </c>
      <c r="M1452" s="171" t="s">
        <v>199</v>
      </c>
      <c r="N1452" s="164" t="s">
        <v>9</v>
      </c>
      <c r="O1452" s="189" t="s">
        <v>9</v>
      </c>
      <c r="P1452" s="189">
        <v>523</v>
      </c>
      <c r="Q1452" s="189" t="s">
        <v>1422</v>
      </c>
      <c r="R1452" s="189" t="s">
        <v>9</v>
      </c>
      <c r="S1452" s="189">
        <v>573</v>
      </c>
      <c r="T1452" s="193" t="s">
        <v>17</v>
      </c>
      <c r="U1452" s="194">
        <v>31</v>
      </c>
      <c r="V1452" s="193" t="s">
        <v>9</v>
      </c>
      <c r="W1452" s="193" t="s">
        <v>9</v>
      </c>
      <c r="X1452" s="193" t="s">
        <v>9</v>
      </c>
      <c r="Y1452" s="193" t="s">
        <v>9</v>
      </c>
      <c r="Z1452" s="193" t="s">
        <v>9</v>
      </c>
      <c r="AA1452" s="193">
        <v>29</v>
      </c>
      <c r="AB1452" s="193" t="s">
        <v>9</v>
      </c>
      <c r="AC1452" s="189" t="s">
        <v>1372</v>
      </c>
      <c r="AD1452" s="189">
        <v>2011</v>
      </c>
      <c r="AE1452" s="193" t="s">
        <v>1816</v>
      </c>
      <c r="AF1452" s="189" t="s">
        <v>11</v>
      </c>
      <c r="AG1452" s="189" t="s">
        <v>226</v>
      </c>
      <c r="AH1452" s="189" t="s">
        <v>529</v>
      </c>
      <c r="AI1452" s="124" t="str">
        <f t="shared" si="32"/>
        <v>Zhang, Q., 2011</v>
      </c>
      <c r="AJ1452" s="189"/>
      <c r="AK1452" s="191"/>
    </row>
    <row r="1453" spans="1:37" s="192" customFormat="1" x14ac:dyDescent="0.3">
      <c r="A1453" s="189" t="s">
        <v>996</v>
      </c>
      <c r="B1453" s="193">
        <v>1.35</v>
      </c>
      <c r="C1453" s="193" t="s">
        <v>9</v>
      </c>
      <c r="D1453" s="189" t="s">
        <v>9</v>
      </c>
      <c r="E1453" s="189" t="s">
        <v>2631</v>
      </c>
      <c r="F1453" s="189" t="s">
        <v>2632</v>
      </c>
      <c r="G1453" s="189" t="s">
        <v>9</v>
      </c>
      <c r="H1453" s="189" t="s">
        <v>9</v>
      </c>
      <c r="I1453" s="189" t="s">
        <v>9</v>
      </c>
      <c r="J1453" s="189" t="s">
        <v>2633</v>
      </c>
      <c r="K1453" s="189" t="s">
        <v>56</v>
      </c>
      <c r="L1453" s="189" t="s">
        <v>9</v>
      </c>
      <c r="M1453" s="171" t="s">
        <v>199</v>
      </c>
      <c r="N1453" s="164" t="s">
        <v>9</v>
      </c>
      <c r="O1453" s="189" t="s">
        <v>9</v>
      </c>
      <c r="P1453" s="189">
        <v>573</v>
      </c>
      <c r="Q1453" s="189" t="s">
        <v>1422</v>
      </c>
      <c r="R1453" s="189" t="s">
        <v>9</v>
      </c>
      <c r="S1453" s="189">
        <v>573</v>
      </c>
      <c r="T1453" s="193" t="s">
        <v>17</v>
      </c>
      <c r="U1453" s="194">
        <v>31</v>
      </c>
      <c r="V1453" s="193" t="s">
        <v>9</v>
      </c>
      <c r="W1453" s="193" t="s">
        <v>9</v>
      </c>
      <c r="X1453" s="193" t="s">
        <v>9</v>
      </c>
      <c r="Y1453" s="193" t="s">
        <v>9</v>
      </c>
      <c r="Z1453" s="193" t="s">
        <v>9</v>
      </c>
      <c r="AA1453" s="193">
        <v>28</v>
      </c>
      <c r="AB1453" s="193" t="s">
        <v>9</v>
      </c>
      <c r="AC1453" s="189" t="s">
        <v>1372</v>
      </c>
      <c r="AD1453" s="189">
        <v>2011</v>
      </c>
      <c r="AE1453" s="193" t="s">
        <v>1816</v>
      </c>
      <c r="AF1453" s="189" t="s">
        <v>11</v>
      </c>
      <c r="AG1453" s="189" t="s">
        <v>226</v>
      </c>
      <c r="AH1453" s="189" t="s">
        <v>529</v>
      </c>
      <c r="AI1453" s="124" t="str">
        <f t="shared" si="32"/>
        <v>Zhang, Q., 2011</v>
      </c>
      <c r="AJ1453" s="189"/>
      <c r="AK1453" s="191"/>
    </row>
    <row r="1454" spans="1:37" s="192" customFormat="1" x14ac:dyDescent="0.3">
      <c r="A1454" s="189" t="s">
        <v>996</v>
      </c>
      <c r="B1454" s="193">
        <v>1.35</v>
      </c>
      <c r="C1454" s="193" t="s">
        <v>9</v>
      </c>
      <c r="D1454" s="189" t="s">
        <v>9</v>
      </c>
      <c r="E1454" s="189" t="s">
        <v>2631</v>
      </c>
      <c r="F1454" s="189" t="s">
        <v>2632</v>
      </c>
      <c r="G1454" s="189" t="s">
        <v>9</v>
      </c>
      <c r="H1454" s="189" t="s">
        <v>9</v>
      </c>
      <c r="I1454" s="189" t="s">
        <v>9</v>
      </c>
      <c r="J1454" s="189" t="s">
        <v>2633</v>
      </c>
      <c r="K1454" s="189" t="s">
        <v>56</v>
      </c>
      <c r="L1454" s="189" t="s">
        <v>9</v>
      </c>
      <c r="M1454" s="171" t="s">
        <v>199</v>
      </c>
      <c r="N1454" s="164" t="s">
        <v>9</v>
      </c>
      <c r="O1454" s="189" t="s">
        <v>9</v>
      </c>
      <c r="P1454" s="189">
        <v>673</v>
      </c>
      <c r="Q1454" s="189" t="s">
        <v>1422</v>
      </c>
      <c r="R1454" s="189" t="s">
        <v>9</v>
      </c>
      <c r="S1454" s="189">
        <v>573</v>
      </c>
      <c r="T1454" s="193" t="s">
        <v>17</v>
      </c>
      <c r="U1454" s="194">
        <v>35</v>
      </c>
      <c r="V1454" s="193" t="s">
        <v>9</v>
      </c>
      <c r="W1454" s="193" t="s">
        <v>9</v>
      </c>
      <c r="X1454" s="193" t="s">
        <v>9</v>
      </c>
      <c r="Y1454" s="193" t="s">
        <v>9</v>
      </c>
      <c r="Z1454" s="193" t="s">
        <v>9</v>
      </c>
      <c r="AA1454" s="193">
        <v>26</v>
      </c>
      <c r="AB1454" s="193" t="s">
        <v>9</v>
      </c>
      <c r="AC1454" s="189" t="s">
        <v>1372</v>
      </c>
      <c r="AD1454" s="189">
        <v>2011</v>
      </c>
      <c r="AE1454" s="193" t="s">
        <v>1816</v>
      </c>
      <c r="AF1454" s="189" t="s">
        <v>11</v>
      </c>
      <c r="AG1454" s="189" t="s">
        <v>226</v>
      </c>
      <c r="AH1454" s="189" t="s">
        <v>529</v>
      </c>
      <c r="AI1454" s="124" t="str">
        <f t="shared" si="32"/>
        <v>Zhang, Q., 2011</v>
      </c>
      <c r="AJ1454" s="189"/>
      <c r="AK1454" s="191"/>
    </row>
    <row r="1455" spans="1:37" s="198" customFormat="1" x14ac:dyDescent="0.3">
      <c r="A1455" s="189" t="s">
        <v>996</v>
      </c>
      <c r="B1455" s="193">
        <v>1.35</v>
      </c>
      <c r="C1455" s="193" t="s">
        <v>9</v>
      </c>
      <c r="D1455" s="189" t="s">
        <v>9</v>
      </c>
      <c r="E1455" s="189" t="s">
        <v>2631</v>
      </c>
      <c r="F1455" s="189" t="s">
        <v>2632</v>
      </c>
      <c r="G1455" s="189" t="s">
        <v>9</v>
      </c>
      <c r="H1455" s="189" t="s">
        <v>9</v>
      </c>
      <c r="I1455" s="189" t="s">
        <v>9</v>
      </c>
      <c r="J1455" s="189" t="s">
        <v>2633</v>
      </c>
      <c r="K1455" s="189" t="s">
        <v>56</v>
      </c>
      <c r="L1455" s="189" t="s">
        <v>9</v>
      </c>
      <c r="M1455" s="171" t="s">
        <v>199</v>
      </c>
      <c r="N1455" s="164" t="s">
        <v>9</v>
      </c>
      <c r="O1455" s="189" t="s">
        <v>9</v>
      </c>
      <c r="P1455" s="189">
        <v>773</v>
      </c>
      <c r="Q1455" s="189" t="s">
        <v>1422</v>
      </c>
      <c r="R1455" s="189" t="s">
        <v>9</v>
      </c>
      <c r="S1455" s="189">
        <v>573</v>
      </c>
      <c r="T1455" s="193" t="s">
        <v>17</v>
      </c>
      <c r="U1455" s="194">
        <v>57</v>
      </c>
      <c r="V1455" s="193" t="s">
        <v>9</v>
      </c>
      <c r="W1455" s="193" t="s">
        <v>9</v>
      </c>
      <c r="X1455" s="193" t="s">
        <v>9</v>
      </c>
      <c r="Y1455" s="193" t="s">
        <v>9</v>
      </c>
      <c r="Z1455" s="193" t="s">
        <v>9</v>
      </c>
      <c r="AA1455" s="193">
        <v>20</v>
      </c>
      <c r="AB1455" s="193" t="s">
        <v>9</v>
      </c>
      <c r="AC1455" s="189" t="s">
        <v>1372</v>
      </c>
      <c r="AD1455" s="189">
        <v>2011</v>
      </c>
      <c r="AE1455" s="193" t="s">
        <v>1816</v>
      </c>
      <c r="AF1455" s="189" t="s">
        <v>11</v>
      </c>
      <c r="AG1455" s="189" t="s">
        <v>226</v>
      </c>
      <c r="AH1455" s="189" t="s">
        <v>529</v>
      </c>
      <c r="AI1455" s="124" t="str">
        <f t="shared" si="32"/>
        <v>Zhang, Q., 2011</v>
      </c>
      <c r="AJ1455" s="189"/>
      <c r="AK1455" s="191"/>
    </row>
    <row r="1456" spans="1:37" s="198" customFormat="1" x14ac:dyDescent="0.3">
      <c r="A1456" s="164" t="s">
        <v>2634</v>
      </c>
      <c r="B1456" s="164" t="s">
        <v>9</v>
      </c>
      <c r="C1456" s="164">
        <v>0.86</v>
      </c>
      <c r="D1456" s="164">
        <v>3600</v>
      </c>
      <c r="E1456" s="164" t="s">
        <v>2635</v>
      </c>
      <c r="F1456" s="189" t="s">
        <v>9</v>
      </c>
      <c r="G1456" s="164" t="s">
        <v>9</v>
      </c>
      <c r="H1456" s="164" t="s">
        <v>9</v>
      </c>
      <c r="I1456" s="164" t="s">
        <v>9</v>
      </c>
      <c r="J1456" s="164" t="s">
        <v>24</v>
      </c>
      <c r="K1456" s="164" t="s">
        <v>56</v>
      </c>
      <c r="L1456" s="164" t="s">
        <v>9</v>
      </c>
      <c r="M1456" s="164" t="s">
        <v>199</v>
      </c>
      <c r="N1456" s="164" t="s">
        <v>9</v>
      </c>
      <c r="O1456" s="164" t="s">
        <v>9</v>
      </c>
      <c r="P1456" s="164" t="s">
        <v>9</v>
      </c>
      <c r="Q1456" s="164" t="s">
        <v>9</v>
      </c>
      <c r="R1456" s="164" t="s">
        <v>9</v>
      </c>
      <c r="S1456" s="164" t="s">
        <v>9</v>
      </c>
      <c r="T1456" s="164" t="s">
        <v>29</v>
      </c>
      <c r="U1456" s="164" t="s">
        <v>9</v>
      </c>
      <c r="V1456" s="189" t="s">
        <v>9</v>
      </c>
      <c r="W1456" s="164" t="s">
        <v>9</v>
      </c>
      <c r="X1456" s="189" t="s">
        <v>9</v>
      </c>
      <c r="Y1456" s="164" t="s">
        <v>9</v>
      </c>
      <c r="Z1456" s="189" t="s">
        <v>9</v>
      </c>
      <c r="AA1456" s="164">
        <v>25</v>
      </c>
      <c r="AB1456" s="189" t="s">
        <v>9</v>
      </c>
      <c r="AC1456" s="164" t="s">
        <v>2636</v>
      </c>
      <c r="AD1456" s="164">
        <v>2015</v>
      </c>
      <c r="AE1456" s="164" t="s">
        <v>2637</v>
      </c>
      <c r="AF1456" s="164" t="s">
        <v>2638</v>
      </c>
      <c r="AG1456" s="164" t="s">
        <v>2639</v>
      </c>
      <c r="AH1456" s="164" t="s">
        <v>529</v>
      </c>
      <c r="AI1456" s="124" t="str">
        <f t="shared" si="32"/>
        <v>Yang, Q., 2015</v>
      </c>
      <c r="AJ1456" s="164"/>
      <c r="AK1456" s="197"/>
    </row>
    <row r="1457" spans="1:41" s="198" customFormat="1" x14ac:dyDescent="0.3">
      <c r="A1457" s="164" t="s">
        <v>6</v>
      </c>
      <c r="B1457" s="164" t="s">
        <v>9</v>
      </c>
      <c r="C1457" s="164">
        <v>2.9</v>
      </c>
      <c r="D1457" s="164">
        <v>1383</v>
      </c>
      <c r="E1457" s="164" t="s">
        <v>2640</v>
      </c>
      <c r="F1457" s="189" t="s">
        <v>9</v>
      </c>
      <c r="G1457" s="164" t="s">
        <v>9</v>
      </c>
      <c r="H1457" s="164" t="s">
        <v>9</v>
      </c>
      <c r="I1457" s="164" t="s">
        <v>9</v>
      </c>
      <c r="J1457" s="164" t="s">
        <v>10</v>
      </c>
      <c r="K1457" s="164" t="s">
        <v>2641</v>
      </c>
      <c r="L1457" s="164" t="s">
        <v>9</v>
      </c>
      <c r="M1457" s="164" t="s">
        <v>199</v>
      </c>
      <c r="N1457" s="164" t="s">
        <v>9</v>
      </c>
      <c r="O1457" s="164" t="s">
        <v>9</v>
      </c>
      <c r="P1457" s="164" t="s">
        <v>9</v>
      </c>
      <c r="Q1457" s="189" t="s">
        <v>1422</v>
      </c>
      <c r="R1457" s="164">
        <v>2</v>
      </c>
      <c r="S1457" s="164">
        <v>573</v>
      </c>
      <c r="T1457" s="164" t="s">
        <v>29</v>
      </c>
      <c r="U1457" s="164" t="s">
        <v>9</v>
      </c>
      <c r="V1457" s="189" t="s">
        <v>9</v>
      </c>
      <c r="W1457" s="164" t="s">
        <v>9</v>
      </c>
      <c r="X1457" s="189" t="s">
        <v>9</v>
      </c>
      <c r="Y1457" s="164" t="s">
        <v>9</v>
      </c>
      <c r="Z1457" s="189" t="s">
        <v>9</v>
      </c>
      <c r="AA1457" s="164">
        <v>17</v>
      </c>
      <c r="AB1457" s="189" t="s">
        <v>9</v>
      </c>
      <c r="AC1457" s="164" t="s">
        <v>1296</v>
      </c>
      <c r="AD1457" s="164">
        <v>2015</v>
      </c>
      <c r="AE1457" s="164" t="s">
        <v>2642</v>
      </c>
      <c r="AF1457" s="164" t="s">
        <v>11</v>
      </c>
      <c r="AG1457" s="164" t="s">
        <v>2643</v>
      </c>
      <c r="AH1457" s="164" t="s">
        <v>2644</v>
      </c>
      <c r="AI1457" s="124" t="str">
        <f t="shared" si="32"/>
        <v>Zhou, W., 2015</v>
      </c>
      <c r="AJ1457" s="164" t="s">
        <v>2645</v>
      </c>
      <c r="AK1457" s="197"/>
    </row>
    <row r="1458" spans="1:41" s="198" customFormat="1" x14ac:dyDescent="0.3">
      <c r="A1458" s="164" t="s">
        <v>1996</v>
      </c>
      <c r="B1458" s="164">
        <v>0.5</v>
      </c>
      <c r="C1458" s="164" t="s">
        <v>9</v>
      </c>
      <c r="D1458" s="164">
        <v>2353</v>
      </c>
      <c r="E1458" s="164" t="s">
        <v>2635</v>
      </c>
      <c r="F1458" s="189" t="s">
        <v>9</v>
      </c>
      <c r="G1458" s="164" t="s">
        <v>2646</v>
      </c>
      <c r="H1458" s="164" t="s">
        <v>9</v>
      </c>
      <c r="I1458" s="164" t="s">
        <v>9</v>
      </c>
      <c r="J1458" s="164" t="s">
        <v>10</v>
      </c>
      <c r="K1458" s="164" t="s">
        <v>56</v>
      </c>
      <c r="L1458" s="164" t="s">
        <v>9</v>
      </c>
      <c r="M1458" s="164" t="s">
        <v>199</v>
      </c>
      <c r="N1458" s="164" t="s">
        <v>9</v>
      </c>
      <c r="O1458" s="164" t="s">
        <v>9</v>
      </c>
      <c r="P1458" s="164" t="s">
        <v>9</v>
      </c>
      <c r="Q1458" s="189" t="s">
        <v>1422</v>
      </c>
      <c r="R1458" s="164">
        <v>2</v>
      </c>
      <c r="S1458" s="164">
        <v>473</v>
      </c>
      <c r="T1458" s="164" t="s">
        <v>29</v>
      </c>
      <c r="U1458" s="164" t="s">
        <v>9</v>
      </c>
      <c r="V1458" s="189" t="s">
        <v>9</v>
      </c>
      <c r="W1458" s="164" t="s">
        <v>9</v>
      </c>
      <c r="X1458" s="189" t="s">
        <v>9</v>
      </c>
      <c r="Y1458" s="164" t="s">
        <v>9</v>
      </c>
      <c r="Z1458" s="189" t="s">
        <v>9</v>
      </c>
      <c r="AA1458" s="164">
        <v>28.2</v>
      </c>
      <c r="AB1458" s="189" t="s">
        <v>9</v>
      </c>
      <c r="AC1458" s="164" t="s">
        <v>2647</v>
      </c>
      <c r="AD1458" s="164">
        <v>2016</v>
      </c>
      <c r="AE1458" s="164" t="s">
        <v>2648</v>
      </c>
      <c r="AF1458" s="164" t="s">
        <v>11</v>
      </c>
      <c r="AG1458" s="164" t="s">
        <v>2649</v>
      </c>
      <c r="AH1458" s="164" t="s">
        <v>597</v>
      </c>
      <c r="AI1458" s="124" t="str">
        <f t="shared" si="32"/>
        <v>Ren, H., 2016</v>
      </c>
      <c r="AJ1458" s="164"/>
      <c r="AK1458" s="197"/>
    </row>
    <row r="1459" spans="1:41" s="198" customFormat="1" x14ac:dyDescent="0.3">
      <c r="A1459" s="164" t="s">
        <v>1996</v>
      </c>
      <c r="B1459" s="164">
        <v>2</v>
      </c>
      <c r="C1459" s="164" t="s">
        <v>9</v>
      </c>
      <c r="D1459" s="164">
        <v>2110</v>
      </c>
      <c r="E1459" s="164" t="s">
        <v>2635</v>
      </c>
      <c r="F1459" s="189" t="s">
        <v>9</v>
      </c>
      <c r="G1459" s="164" t="s">
        <v>2646</v>
      </c>
      <c r="H1459" s="164" t="s">
        <v>9</v>
      </c>
      <c r="I1459" s="164" t="s">
        <v>9</v>
      </c>
      <c r="J1459" s="164" t="s">
        <v>10</v>
      </c>
      <c r="K1459" s="164" t="s">
        <v>56</v>
      </c>
      <c r="L1459" s="164" t="s">
        <v>9</v>
      </c>
      <c r="M1459" s="164" t="s">
        <v>199</v>
      </c>
      <c r="N1459" s="164" t="s">
        <v>9</v>
      </c>
      <c r="O1459" s="164" t="s">
        <v>9</v>
      </c>
      <c r="P1459" s="164" t="s">
        <v>9</v>
      </c>
      <c r="Q1459" s="189" t="s">
        <v>1422</v>
      </c>
      <c r="R1459" s="164">
        <v>2</v>
      </c>
      <c r="S1459" s="164">
        <v>473</v>
      </c>
      <c r="T1459" s="164" t="s">
        <v>9</v>
      </c>
      <c r="U1459" s="164" t="s">
        <v>9</v>
      </c>
      <c r="V1459" s="189" t="s">
        <v>9</v>
      </c>
      <c r="W1459" s="164" t="s">
        <v>9</v>
      </c>
      <c r="X1459" s="189" t="s">
        <v>9</v>
      </c>
      <c r="Y1459" s="164" t="s">
        <v>9</v>
      </c>
      <c r="Z1459" s="189" t="s">
        <v>9</v>
      </c>
      <c r="AA1459" s="164" t="s">
        <v>9</v>
      </c>
      <c r="AB1459" s="189" t="s">
        <v>9</v>
      </c>
      <c r="AC1459" s="164" t="s">
        <v>2647</v>
      </c>
      <c r="AD1459" s="164">
        <v>2016</v>
      </c>
      <c r="AE1459" s="164" t="s">
        <v>2648</v>
      </c>
      <c r="AF1459" s="164" t="s">
        <v>11</v>
      </c>
      <c r="AG1459" s="164" t="s">
        <v>2649</v>
      </c>
      <c r="AH1459" s="164" t="s">
        <v>597</v>
      </c>
      <c r="AI1459" s="124" t="str">
        <f t="shared" si="32"/>
        <v>Ren, H., 2016</v>
      </c>
      <c r="AJ1459" s="164"/>
      <c r="AK1459" s="197"/>
    </row>
    <row r="1460" spans="1:41" s="198" customFormat="1" x14ac:dyDescent="0.3">
      <c r="A1460" s="164" t="s">
        <v>1996</v>
      </c>
      <c r="B1460" s="164">
        <v>3.3</v>
      </c>
      <c r="C1460" s="164" t="s">
        <v>9</v>
      </c>
      <c r="D1460" s="164">
        <v>2064</v>
      </c>
      <c r="E1460" s="164" t="s">
        <v>2635</v>
      </c>
      <c r="F1460" s="189" t="s">
        <v>9</v>
      </c>
      <c r="G1460" s="164" t="s">
        <v>2646</v>
      </c>
      <c r="H1460" s="164" t="s">
        <v>9</v>
      </c>
      <c r="I1460" s="164" t="s">
        <v>9</v>
      </c>
      <c r="J1460" s="164" t="s">
        <v>10</v>
      </c>
      <c r="K1460" s="164" t="s">
        <v>56</v>
      </c>
      <c r="L1460" s="164" t="s">
        <v>9</v>
      </c>
      <c r="M1460" s="164" t="s">
        <v>199</v>
      </c>
      <c r="N1460" s="164" t="s">
        <v>9</v>
      </c>
      <c r="O1460" s="164" t="s">
        <v>9</v>
      </c>
      <c r="P1460" s="164" t="s">
        <v>9</v>
      </c>
      <c r="Q1460" s="189" t="s">
        <v>1422</v>
      </c>
      <c r="R1460" s="164">
        <v>2</v>
      </c>
      <c r="S1460" s="164">
        <v>473</v>
      </c>
      <c r="T1460" s="164" t="s">
        <v>9</v>
      </c>
      <c r="U1460" s="164" t="s">
        <v>9</v>
      </c>
      <c r="V1460" s="189" t="s">
        <v>9</v>
      </c>
      <c r="W1460" s="164" t="s">
        <v>9</v>
      </c>
      <c r="X1460" s="189" t="s">
        <v>9</v>
      </c>
      <c r="Y1460" s="164" t="s">
        <v>9</v>
      </c>
      <c r="Z1460" s="189" t="s">
        <v>9</v>
      </c>
      <c r="AA1460" s="164" t="s">
        <v>9</v>
      </c>
      <c r="AB1460" s="189" t="s">
        <v>9</v>
      </c>
      <c r="AC1460" s="164" t="s">
        <v>2647</v>
      </c>
      <c r="AD1460" s="164">
        <v>2016</v>
      </c>
      <c r="AE1460" s="164" t="s">
        <v>2648</v>
      </c>
      <c r="AF1460" s="164" t="s">
        <v>11</v>
      </c>
      <c r="AG1460" s="164" t="s">
        <v>2649</v>
      </c>
      <c r="AH1460" s="164" t="s">
        <v>597</v>
      </c>
      <c r="AI1460" s="124" t="str">
        <f t="shared" si="32"/>
        <v>Ren, H., 2016</v>
      </c>
      <c r="AJ1460" s="164"/>
      <c r="AK1460" s="197"/>
    </row>
    <row r="1461" spans="1:41" s="198" customFormat="1" x14ac:dyDescent="0.3">
      <c r="A1461" s="164" t="s">
        <v>1996</v>
      </c>
      <c r="B1461" s="164">
        <v>4.0999999999999996</v>
      </c>
      <c r="C1461" s="164" t="s">
        <v>9</v>
      </c>
      <c r="D1461" s="164">
        <v>1916</v>
      </c>
      <c r="E1461" s="164" t="s">
        <v>2635</v>
      </c>
      <c r="F1461" s="189" t="s">
        <v>9</v>
      </c>
      <c r="G1461" s="164" t="s">
        <v>2646</v>
      </c>
      <c r="H1461" s="164" t="s">
        <v>9</v>
      </c>
      <c r="I1461" s="164" t="s">
        <v>9</v>
      </c>
      <c r="J1461" s="164" t="s">
        <v>10</v>
      </c>
      <c r="K1461" s="164" t="s">
        <v>56</v>
      </c>
      <c r="L1461" s="164" t="s">
        <v>9</v>
      </c>
      <c r="M1461" s="164" t="s">
        <v>199</v>
      </c>
      <c r="N1461" s="164" t="s">
        <v>9</v>
      </c>
      <c r="O1461" s="164" t="s">
        <v>9</v>
      </c>
      <c r="P1461" s="164" t="s">
        <v>9</v>
      </c>
      <c r="Q1461" s="189" t="s">
        <v>1422</v>
      </c>
      <c r="R1461" s="164">
        <v>2</v>
      </c>
      <c r="S1461" s="164">
        <v>473</v>
      </c>
      <c r="T1461" s="164" t="s">
        <v>29</v>
      </c>
      <c r="U1461" s="164" t="s">
        <v>9</v>
      </c>
      <c r="V1461" s="189" t="s">
        <v>9</v>
      </c>
      <c r="W1461" s="164" t="s">
        <v>9</v>
      </c>
      <c r="X1461" s="189" t="s">
        <v>9</v>
      </c>
      <c r="Y1461" s="164" t="s">
        <v>9</v>
      </c>
      <c r="Z1461" s="189" t="s">
        <v>9</v>
      </c>
      <c r="AA1461" s="164">
        <v>34.4</v>
      </c>
      <c r="AB1461" s="189" t="s">
        <v>9</v>
      </c>
      <c r="AC1461" s="164" t="s">
        <v>2647</v>
      </c>
      <c r="AD1461" s="164">
        <v>2016</v>
      </c>
      <c r="AE1461" s="164" t="s">
        <v>2648</v>
      </c>
      <c r="AF1461" s="164" t="s">
        <v>11</v>
      </c>
      <c r="AG1461" s="164" t="s">
        <v>2649</v>
      </c>
      <c r="AH1461" s="164" t="s">
        <v>597</v>
      </c>
      <c r="AI1461" s="124" t="str">
        <f t="shared" si="32"/>
        <v>Ren, H., 2016</v>
      </c>
      <c r="AJ1461" s="164"/>
      <c r="AK1461" s="197"/>
    </row>
    <row r="1462" spans="1:41" s="198" customFormat="1" x14ac:dyDescent="0.3">
      <c r="A1462" s="164" t="s">
        <v>6</v>
      </c>
      <c r="B1462" s="164" t="s">
        <v>9</v>
      </c>
      <c r="C1462" s="164">
        <v>0.46</v>
      </c>
      <c r="D1462" s="164">
        <v>900</v>
      </c>
      <c r="E1462" s="164" t="s">
        <v>2617</v>
      </c>
      <c r="F1462" s="164" t="s">
        <v>2650</v>
      </c>
      <c r="G1462" s="164" t="s">
        <v>9</v>
      </c>
      <c r="H1462" s="164">
        <v>673</v>
      </c>
      <c r="I1462" s="164">
        <v>4</v>
      </c>
      <c r="J1462" s="164" t="s">
        <v>24</v>
      </c>
      <c r="K1462" s="164" t="s">
        <v>56</v>
      </c>
      <c r="L1462" s="164" t="s">
        <v>9</v>
      </c>
      <c r="M1462" s="164" t="s">
        <v>199</v>
      </c>
      <c r="N1462" s="164" t="s">
        <v>9</v>
      </c>
      <c r="O1462" s="164">
        <v>4</v>
      </c>
      <c r="P1462" s="164">
        <v>673</v>
      </c>
      <c r="Q1462" s="164" t="s">
        <v>1422</v>
      </c>
      <c r="R1462" s="164">
        <v>2</v>
      </c>
      <c r="S1462" s="164">
        <v>473</v>
      </c>
      <c r="T1462" s="164" t="s">
        <v>95</v>
      </c>
      <c r="U1462" s="164">
        <v>62.7</v>
      </c>
      <c r="V1462" s="189" t="s">
        <v>9</v>
      </c>
      <c r="W1462" s="164">
        <v>18</v>
      </c>
      <c r="X1462" s="189" t="s">
        <v>9</v>
      </c>
      <c r="Y1462" s="164" t="s">
        <v>9</v>
      </c>
      <c r="Z1462" s="189" t="s">
        <v>9</v>
      </c>
      <c r="AA1462" s="164" t="s">
        <v>9</v>
      </c>
      <c r="AB1462" s="189" t="s">
        <v>9</v>
      </c>
      <c r="AC1462" s="164" t="s">
        <v>618</v>
      </c>
      <c r="AD1462" s="164">
        <v>2018</v>
      </c>
      <c r="AE1462" s="164" t="s">
        <v>1849</v>
      </c>
      <c r="AF1462" s="164" t="s">
        <v>1063</v>
      </c>
      <c r="AG1462" s="164" t="s">
        <v>619</v>
      </c>
      <c r="AH1462" s="164" t="s">
        <v>595</v>
      </c>
      <c r="AI1462" s="124" t="str">
        <f t="shared" si="32"/>
        <v>Brunet, J., 2018</v>
      </c>
      <c r="AJ1462" s="164"/>
      <c r="AK1462" s="197"/>
    </row>
    <row r="1463" spans="1:41" s="198" customFormat="1" x14ac:dyDescent="0.3">
      <c r="A1463" s="164" t="s">
        <v>2651</v>
      </c>
      <c r="B1463" s="164" t="s">
        <v>9</v>
      </c>
      <c r="C1463" s="164">
        <v>2.7</v>
      </c>
      <c r="D1463" s="164">
        <v>80.66</v>
      </c>
      <c r="E1463" s="164" t="s">
        <v>2652</v>
      </c>
      <c r="F1463" s="164" t="s">
        <v>2653</v>
      </c>
      <c r="G1463" s="164" t="s">
        <v>9</v>
      </c>
      <c r="H1463" s="164">
        <v>773</v>
      </c>
      <c r="I1463" s="164">
        <v>4</v>
      </c>
      <c r="J1463" s="164" t="s">
        <v>10</v>
      </c>
      <c r="K1463" s="164" t="s">
        <v>298</v>
      </c>
      <c r="L1463" s="164" t="s">
        <v>9</v>
      </c>
      <c r="M1463" s="164" t="s">
        <v>199</v>
      </c>
      <c r="N1463" s="164" t="s">
        <v>9</v>
      </c>
      <c r="O1463" s="164" t="s">
        <v>9</v>
      </c>
      <c r="P1463" s="164" t="s">
        <v>9</v>
      </c>
      <c r="Q1463" s="164" t="s">
        <v>9</v>
      </c>
      <c r="R1463" s="164" t="s">
        <v>9</v>
      </c>
      <c r="S1463" s="164" t="s">
        <v>9</v>
      </c>
      <c r="T1463" s="164" t="s">
        <v>29</v>
      </c>
      <c r="U1463" s="164" t="s">
        <v>9</v>
      </c>
      <c r="V1463" s="189" t="s">
        <v>9</v>
      </c>
      <c r="W1463" s="164" t="s">
        <v>9</v>
      </c>
      <c r="X1463" s="189" t="s">
        <v>9</v>
      </c>
      <c r="Y1463" s="164">
        <v>70</v>
      </c>
      <c r="Z1463" s="189" t="s">
        <v>9</v>
      </c>
      <c r="AA1463" s="164">
        <v>50</v>
      </c>
      <c r="AB1463" s="189" t="s">
        <v>9</v>
      </c>
      <c r="AC1463" s="232" t="s">
        <v>2839</v>
      </c>
      <c r="AD1463" s="164">
        <v>2018</v>
      </c>
      <c r="AE1463" s="164" t="s">
        <v>2654</v>
      </c>
      <c r="AF1463" s="164" t="s">
        <v>2655</v>
      </c>
      <c r="AG1463" s="164" t="s">
        <v>2656</v>
      </c>
      <c r="AH1463" s="164" t="s">
        <v>2657</v>
      </c>
      <c r="AI1463" s="124" t="str">
        <f t="shared" si="32"/>
        <v>Tadjarodi, A., 2018</v>
      </c>
      <c r="AJ1463" s="164"/>
      <c r="AK1463" s="197"/>
    </row>
    <row r="1464" spans="1:41" s="198" customFormat="1" x14ac:dyDescent="0.3">
      <c r="A1464" s="164" t="s">
        <v>14</v>
      </c>
      <c r="B1464" s="164" t="s">
        <v>9</v>
      </c>
      <c r="C1464" s="199">
        <v>0.99</v>
      </c>
      <c r="D1464" s="164">
        <v>175</v>
      </c>
      <c r="E1464" s="164" t="s">
        <v>2658</v>
      </c>
      <c r="F1464" s="164" t="s">
        <v>2659</v>
      </c>
      <c r="G1464" s="164" t="s">
        <v>2660</v>
      </c>
      <c r="H1464" s="164" t="s">
        <v>9</v>
      </c>
      <c r="I1464" s="164" t="s">
        <v>9</v>
      </c>
      <c r="J1464" s="164" t="s">
        <v>33</v>
      </c>
      <c r="K1464" s="164" t="s">
        <v>56</v>
      </c>
      <c r="L1464" s="164" t="s">
        <v>9</v>
      </c>
      <c r="M1464" s="164" t="s">
        <v>89</v>
      </c>
      <c r="N1464" s="164" t="s">
        <v>9</v>
      </c>
      <c r="O1464" s="164" t="s">
        <v>9</v>
      </c>
      <c r="P1464" s="164">
        <v>673</v>
      </c>
      <c r="Q1464" s="164" t="s">
        <v>9</v>
      </c>
      <c r="R1464" s="164" t="s">
        <v>9</v>
      </c>
      <c r="S1464" s="164" t="s">
        <v>9</v>
      </c>
      <c r="T1464" s="164" t="s">
        <v>95</v>
      </c>
      <c r="U1464" s="164">
        <v>3.42</v>
      </c>
      <c r="V1464" s="189" t="s">
        <v>9</v>
      </c>
      <c r="W1464" s="164">
        <v>270</v>
      </c>
      <c r="X1464" s="189" t="s">
        <v>9</v>
      </c>
      <c r="Y1464" s="164">
        <v>190</v>
      </c>
      <c r="Z1464" s="189" t="s">
        <v>9</v>
      </c>
      <c r="AA1464" s="164">
        <v>196</v>
      </c>
      <c r="AB1464" s="164">
        <v>73</v>
      </c>
      <c r="AC1464" s="164" t="s">
        <v>654</v>
      </c>
      <c r="AD1464" s="164">
        <v>2019</v>
      </c>
      <c r="AE1464" s="164" t="s">
        <v>2661</v>
      </c>
      <c r="AF1464" s="164" t="s">
        <v>655</v>
      </c>
      <c r="AG1464" s="164" t="s">
        <v>656</v>
      </c>
      <c r="AH1464" s="164" t="s">
        <v>657</v>
      </c>
      <c r="AI1464" s="124" t="str">
        <f t="shared" si="32"/>
        <v>Králik, M., 2019</v>
      </c>
      <c r="AJ1464" s="164"/>
      <c r="AK1464" s="197"/>
    </row>
    <row r="1465" spans="1:41" s="198" customFormat="1" x14ac:dyDescent="0.3">
      <c r="A1465" s="164" t="s">
        <v>2662</v>
      </c>
      <c r="B1465" s="164" t="s">
        <v>9</v>
      </c>
      <c r="C1465" s="164">
        <v>9</v>
      </c>
      <c r="D1465" s="164">
        <v>1032</v>
      </c>
      <c r="E1465" s="164" t="s">
        <v>2481</v>
      </c>
      <c r="F1465" s="164" t="s">
        <v>2663</v>
      </c>
      <c r="G1465" s="164" t="s">
        <v>2664</v>
      </c>
      <c r="H1465" s="164" t="s">
        <v>9</v>
      </c>
      <c r="I1465" s="164" t="s">
        <v>9</v>
      </c>
      <c r="J1465" s="164" t="s">
        <v>2665</v>
      </c>
      <c r="K1465" s="164" t="s">
        <v>9</v>
      </c>
      <c r="L1465" s="164" t="s">
        <v>9</v>
      </c>
      <c r="M1465" s="164" t="s">
        <v>199</v>
      </c>
      <c r="N1465" s="164" t="s">
        <v>9</v>
      </c>
      <c r="O1465" s="164" t="s">
        <v>9</v>
      </c>
      <c r="P1465" s="164" t="s">
        <v>9</v>
      </c>
      <c r="Q1465" s="164" t="s">
        <v>9</v>
      </c>
      <c r="R1465" s="164" t="s">
        <v>9</v>
      </c>
      <c r="S1465" s="164" t="s">
        <v>9</v>
      </c>
      <c r="T1465" s="164" t="s">
        <v>2666</v>
      </c>
      <c r="U1465" s="164">
        <v>44</v>
      </c>
      <c r="V1465" s="189" t="s">
        <v>9</v>
      </c>
      <c r="W1465" s="164" t="s">
        <v>9</v>
      </c>
      <c r="X1465" s="189" t="s">
        <v>9</v>
      </c>
      <c r="Y1465" s="164">
        <v>20</v>
      </c>
      <c r="Z1465" s="189" t="s">
        <v>9</v>
      </c>
      <c r="AA1465" s="164">
        <v>25</v>
      </c>
      <c r="AB1465" s="164">
        <v>6</v>
      </c>
      <c r="AC1465" s="164" t="s">
        <v>2667</v>
      </c>
      <c r="AD1465" s="164">
        <v>2019</v>
      </c>
      <c r="AE1465" s="164" t="s">
        <v>2668</v>
      </c>
      <c r="AF1465" s="164" t="s">
        <v>11</v>
      </c>
      <c r="AG1465" s="164" t="s">
        <v>2669</v>
      </c>
      <c r="AH1465" s="164" t="s">
        <v>13</v>
      </c>
      <c r="AI1465" s="124" t="str">
        <f t="shared" si="32"/>
        <v>Gong, T., 2019</v>
      </c>
      <c r="AJ1465" s="164" t="s">
        <v>2670</v>
      </c>
      <c r="AK1465" s="197"/>
    </row>
    <row r="1466" spans="1:41" s="198" customFormat="1" x14ac:dyDescent="0.3">
      <c r="A1466" s="164" t="s">
        <v>2662</v>
      </c>
      <c r="B1466" s="164" t="s">
        <v>9</v>
      </c>
      <c r="C1466" s="164">
        <v>9</v>
      </c>
      <c r="D1466" s="164">
        <v>1032</v>
      </c>
      <c r="E1466" s="164" t="s">
        <v>2481</v>
      </c>
      <c r="F1466" s="164" t="s">
        <v>2663</v>
      </c>
      <c r="G1466" s="164" t="s">
        <v>2664</v>
      </c>
      <c r="H1466" s="164" t="s">
        <v>9</v>
      </c>
      <c r="I1466" s="164" t="s">
        <v>9</v>
      </c>
      <c r="J1466" s="164" t="s">
        <v>2665</v>
      </c>
      <c r="K1466" s="164" t="s">
        <v>9</v>
      </c>
      <c r="L1466" s="164" t="s">
        <v>9</v>
      </c>
      <c r="M1466" s="164" t="s">
        <v>199</v>
      </c>
      <c r="N1466" s="164" t="s">
        <v>9</v>
      </c>
      <c r="O1466" s="164" t="s">
        <v>9</v>
      </c>
      <c r="P1466" s="164" t="s">
        <v>9</v>
      </c>
      <c r="Q1466" s="164" t="s">
        <v>1422</v>
      </c>
      <c r="R1466" s="164">
        <v>1</v>
      </c>
      <c r="S1466" s="164">
        <v>573</v>
      </c>
      <c r="T1466" s="164" t="s">
        <v>2666</v>
      </c>
      <c r="U1466" s="164">
        <v>51</v>
      </c>
      <c r="V1466" s="189" t="s">
        <v>9</v>
      </c>
      <c r="W1466" s="164" t="s">
        <v>9</v>
      </c>
      <c r="X1466" s="189" t="s">
        <v>9</v>
      </c>
      <c r="Y1466" s="164" t="s">
        <v>9</v>
      </c>
      <c r="Z1466" s="189" t="s">
        <v>9</v>
      </c>
      <c r="AA1466" s="164">
        <v>25</v>
      </c>
      <c r="AB1466" s="164">
        <v>6</v>
      </c>
      <c r="AC1466" s="164" t="s">
        <v>1343</v>
      </c>
      <c r="AD1466" s="164">
        <v>2019</v>
      </c>
      <c r="AE1466" s="164" t="s">
        <v>2668</v>
      </c>
      <c r="AF1466" s="164" t="s">
        <v>11</v>
      </c>
      <c r="AG1466" s="164" t="s">
        <v>2669</v>
      </c>
      <c r="AH1466" s="164" t="s">
        <v>13</v>
      </c>
      <c r="AI1466" s="124" t="str">
        <f t="shared" si="32"/>
        <v>Gong, T., 2019</v>
      </c>
      <c r="AJ1466" s="164" t="s">
        <v>2671</v>
      </c>
      <c r="AK1466" s="197"/>
    </row>
    <row r="1467" spans="1:41" s="198" customFormat="1" x14ac:dyDescent="0.3">
      <c r="A1467" s="164" t="s">
        <v>2662</v>
      </c>
      <c r="B1467" s="164" t="s">
        <v>9</v>
      </c>
      <c r="C1467" s="164">
        <v>9</v>
      </c>
      <c r="D1467" s="164">
        <v>1032</v>
      </c>
      <c r="E1467" s="164" t="s">
        <v>2481</v>
      </c>
      <c r="F1467" s="164" t="s">
        <v>2663</v>
      </c>
      <c r="G1467" s="164" t="s">
        <v>2664</v>
      </c>
      <c r="H1467" s="164" t="s">
        <v>9</v>
      </c>
      <c r="I1467" s="164" t="s">
        <v>9</v>
      </c>
      <c r="J1467" s="164" t="s">
        <v>2665</v>
      </c>
      <c r="K1467" s="164" t="s">
        <v>9</v>
      </c>
      <c r="L1467" s="164" t="s">
        <v>9</v>
      </c>
      <c r="M1467" s="164" t="s">
        <v>199</v>
      </c>
      <c r="N1467" s="164" t="s">
        <v>9</v>
      </c>
      <c r="O1467" s="164" t="s">
        <v>9</v>
      </c>
      <c r="P1467" s="164" t="s">
        <v>9</v>
      </c>
      <c r="Q1467" s="164" t="s">
        <v>1422</v>
      </c>
      <c r="R1467" s="164">
        <v>1</v>
      </c>
      <c r="S1467" s="164">
        <v>773</v>
      </c>
      <c r="T1467" s="164" t="s">
        <v>2666</v>
      </c>
      <c r="U1467" s="164">
        <v>46</v>
      </c>
      <c r="V1467" s="189" t="s">
        <v>9</v>
      </c>
      <c r="W1467" s="164" t="s">
        <v>9</v>
      </c>
      <c r="X1467" s="189" t="s">
        <v>9</v>
      </c>
      <c r="Y1467" s="164" t="s">
        <v>9</v>
      </c>
      <c r="Z1467" s="189" t="s">
        <v>9</v>
      </c>
      <c r="AA1467" s="164">
        <v>25</v>
      </c>
      <c r="AB1467" s="164">
        <v>6</v>
      </c>
      <c r="AC1467" s="164" t="s">
        <v>1343</v>
      </c>
      <c r="AD1467" s="164">
        <v>2019</v>
      </c>
      <c r="AE1467" s="164" t="s">
        <v>2668</v>
      </c>
      <c r="AF1467" s="164" t="s">
        <v>11</v>
      </c>
      <c r="AG1467" s="164" t="s">
        <v>2669</v>
      </c>
      <c r="AH1467" s="164" t="s">
        <v>13</v>
      </c>
      <c r="AI1467" s="124" t="str">
        <f t="shared" si="32"/>
        <v>Gong, T., 2019</v>
      </c>
      <c r="AJ1467" s="164" t="s">
        <v>2672</v>
      </c>
      <c r="AK1467" s="197"/>
    </row>
    <row r="1468" spans="1:41" s="198" customFormat="1" x14ac:dyDescent="0.3">
      <c r="A1468" s="164" t="s">
        <v>2662</v>
      </c>
      <c r="B1468" s="164" t="s">
        <v>9</v>
      </c>
      <c r="C1468" s="164">
        <v>9</v>
      </c>
      <c r="D1468" s="164">
        <v>1032</v>
      </c>
      <c r="E1468" s="164" t="s">
        <v>2481</v>
      </c>
      <c r="F1468" s="164" t="s">
        <v>2663</v>
      </c>
      <c r="G1468" s="164" t="s">
        <v>2664</v>
      </c>
      <c r="H1468" s="164" t="s">
        <v>9</v>
      </c>
      <c r="I1468" s="164" t="s">
        <v>9</v>
      </c>
      <c r="J1468" s="164" t="s">
        <v>2665</v>
      </c>
      <c r="K1468" s="164" t="s">
        <v>9</v>
      </c>
      <c r="L1468" s="164" t="s">
        <v>9</v>
      </c>
      <c r="M1468" s="164" t="s">
        <v>199</v>
      </c>
      <c r="N1468" s="164" t="s">
        <v>9</v>
      </c>
      <c r="O1468" s="164" t="s">
        <v>9</v>
      </c>
      <c r="P1468" s="164" t="s">
        <v>9</v>
      </c>
      <c r="Q1468" s="164" t="s">
        <v>9</v>
      </c>
      <c r="R1468" s="164" t="s">
        <v>9</v>
      </c>
      <c r="S1468" s="164" t="s">
        <v>9</v>
      </c>
      <c r="T1468" s="164" t="s">
        <v>2666</v>
      </c>
      <c r="U1468" s="164">
        <v>53</v>
      </c>
      <c r="V1468" s="189" t="s">
        <v>9</v>
      </c>
      <c r="W1468" s="164" t="s">
        <v>9</v>
      </c>
      <c r="X1468" s="189" t="s">
        <v>9</v>
      </c>
      <c r="Y1468" s="164">
        <v>20</v>
      </c>
      <c r="Z1468" s="189" t="s">
        <v>9</v>
      </c>
      <c r="AA1468" s="164">
        <v>19</v>
      </c>
      <c r="AB1468" s="164">
        <v>6</v>
      </c>
      <c r="AC1468" s="164" t="s">
        <v>1343</v>
      </c>
      <c r="AD1468" s="164">
        <v>2019</v>
      </c>
      <c r="AE1468" s="164" t="s">
        <v>2668</v>
      </c>
      <c r="AF1468" s="164" t="s">
        <v>11</v>
      </c>
      <c r="AG1468" s="164" t="s">
        <v>2669</v>
      </c>
      <c r="AH1468" s="164" t="s">
        <v>13</v>
      </c>
      <c r="AI1468" s="124" t="str">
        <f t="shared" si="32"/>
        <v>Gong, T., 2019</v>
      </c>
      <c r="AJ1468" s="164" t="s">
        <v>2673</v>
      </c>
      <c r="AK1468" s="197"/>
    </row>
    <row r="1469" spans="1:41" s="198" customFormat="1" x14ac:dyDescent="0.3">
      <c r="A1469" s="164" t="s">
        <v>2662</v>
      </c>
      <c r="B1469" s="164" t="s">
        <v>9</v>
      </c>
      <c r="C1469" s="164">
        <v>9</v>
      </c>
      <c r="D1469" s="164">
        <v>1032</v>
      </c>
      <c r="E1469" s="164" t="s">
        <v>2481</v>
      </c>
      <c r="F1469" s="164" t="s">
        <v>2663</v>
      </c>
      <c r="G1469" s="164" t="s">
        <v>2664</v>
      </c>
      <c r="H1469" s="164" t="s">
        <v>9</v>
      </c>
      <c r="I1469" s="164" t="s">
        <v>9</v>
      </c>
      <c r="J1469" s="164" t="s">
        <v>2665</v>
      </c>
      <c r="K1469" s="164" t="s">
        <v>9</v>
      </c>
      <c r="L1469" s="164" t="s">
        <v>9</v>
      </c>
      <c r="M1469" s="164" t="s">
        <v>199</v>
      </c>
      <c r="N1469" s="164" t="s">
        <v>9</v>
      </c>
      <c r="O1469" s="164" t="s">
        <v>9</v>
      </c>
      <c r="P1469" s="164" t="s">
        <v>9</v>
      </c>
      <c r="Q1469" s="164" t="s">
        <v>1422</v>
      </c>
      <c r="R1469" s="164">
        <v>1</v>
      </c>
      <c r="S1469" s="164">
        <v>573</v>
      </c>
      <c r="T1469" s="164" t="s">
        <v>2666</v>
      </c>
      <c r="U1469" s="164">
        <v>57</v>
      </c>
      <c r="V1469" s="189" t="s">
        <v>9</v>
      </c>
      <c r="W1469" s="164" t="s">
        <v>9</v>
      </c>
      <c r="X1469" s="189" t="s">
        <v>9</v>
      </c>
      <c r="Y1469" s="164" t="s">
        <v>9</v>
      </c>
      <c r="Z1469" s="189" t="s">
        <v>9</v>
      </c>
      <c r="AA1469" s="164">
        <v>19</v>
      </c>
      <c r="AB1469" s="164">
        <v>6</v>
      </c>
      <c r="AC1469" s="164" t="s">
        <v>1343</v>
      </c>
      <c r="AD1469" s="164">
        <v>2019</v>
      </c>
      <c r="AE1469" s="164" t="s">
        <v>2668</v>
      </c>
      <c r="AF1469" s="164" t="s">
        <v>11</v>
      </c>
      <c r="AG1469" s="164" t="s">
        <v>2669</v>
      </c>
      <c r="AH1469" s="164" t="s">
        <v>13</v>
      </c>
      <c r="AI1469" s="124" t="str">
        <f t="shared" si="32"/>
        <v>Gong, T., 2019</v>
      </c>
      <c r="AJ1469" s="164" t="s">
        <v>2674</v>
      </c>
      <c r="AK1469" s="197"/>
    </row>
    <row r="1470" spans="1:41" s="198" customFormat="1" x14ac:dyDescent="0.3">
      <c r="A1470" s="164" t="s">
        <v>2662</v>
      </c>
      <c r="B1470" s="164" t="s">
        <v>9</v>
      </c>
      <c r="C1470" s="164">
        <v>9</v>
      </c>
      <c r="D1470" s="164">
        <v>1032</v>
      </c>
      <c r="E1470" s="164" t="s">
        <v>2481</v>
      </c>
      <c r="F1470" s="164" t="s">
        <v>2663</v>
      </c>
      <c r="G1470" s="164" t="s">
        <v>2664</v>
      </c>
      <c r="H1470" s="164" t="s">
        <v>9</v>
      </c>
      <c r="I1470" s="164" t="s">
        <v>9</v>
      </c>
      <c r="J1470" s="164" t="s">
        <v>2665</v>
      </c>
      <c r="K1470" s="164" t="s">
        <v>9</v>
      </c>
      <c r="L1470" s="164" t="s">
        <v>9</v>
      </c>
      <c r="M1470" s="164" t="s">
        <v>199</v>
      </c>
      <c r="N1470" s="164" t="s">
        <v>9</v>
      </c>
      <c r="O1470" s="164" t="s">
        <v>9</v>
      </c>
      <c r="P1470" s="164" t="s">
        <v>9</v>
      </c>
      <c r="Q1470" s="164" t="s">
        <v>1422</v>
      </c>
      <c r="R1470" s="164">
        <v>1</v>
      </c>
      <c r="S1470" s="164">
        <v>773</v>
      </c>
      <c r="T1470" s="164" t="s">
        <v>2666</v>
      </c>
      <c r="U1470" s="164">
        <v>51</v>
      </c>
      <c r="V1470" s="189" t="s">
        <v>9</v>
      </c>
      <c r="W1470" s="164" t="s">
        <v>9</v>
      </c>
      <c r="X1470" s="189" t="s">
        <v>9</v>
      </c>
      <c r="Y1470" s="164" t="s">
        <v>9</v>
      </c>
      <c r="Z1470" s="189" t="s">
        <v>9</v>
      </c>
      <c r="AA1470" s="164">
        <v>19</v>
      </c>
      <c r="AB1470" s="164">
        <v>6</v>
      </c>
      <c r="AC1470" s="164" t="s">
        <v>1343</v>
      </c>
      <c r="AD1470" s="164">
        <v>2019</v>
      </c>
      <c r="AE1470" s="164" t="s">
        <v>2668</v>
      </c>
      <c r="AF1470" s="164" t="s">
        <v>11</v>
      </c>
      <c r="AG1470" s="164" t="s">
        <v>2669</v>
      </c>
      <c r="AH1470" s="164" t="s">
        <v>13</v>
      </c>
      <c r="AI1470" s="124" t="str">
        <f t="shared" si="32"/>
        <v>Gong, T., 2019</v>
      </c>
      <c r="AJ1470" s="164" t="s">
        <v>2675</v>
      </c>
      <c r="AK1470" s="197"/>
    </row>
    <row r="1471" spans="1:41" s="198" customFormat="1" x14ac:dyDescent="0.3">
      <c r="A1471" s="164" t="s">
        <v>1954</v>
      </c>
      <c r="B1471" s="164">
        <v>1</v>
      </c>
      <c r="C1471" s="171" t="s">
        <v>9</v>
      </c>
      <c r="D1471" s="164">
        <v>1163.8</v>
      </c>
      <c r="E1471" s="164" t="s">
        <v>2481</v>
      </c>
      <c r="F1471" s="164" t="s">
        <v>9</v>
      </c>
      <c r="G1471" s="164" t="s">
        <v>9</v>
      </c>
      <c r="H1471" s="164" t="s">
        <v>9</v>
      </c>
      <c r="I1471" s="164" t="s">
        <v>9</v>
      </c>
      <c r="J1471" s="164" t="s">
        <v>2676</v>
      </c>
      <c r="K1471" s="164" t="s">
        <v>16</v>
      </c>
      <c r="L1471" s="164" t="s">
        <v>9</v>
      </c>
      <c r="M1471" s="164" t="s">
        <v>89</v>
      </c>
      <c r="N1471" s="164" t="s">
        <v>9</v>
      </c>
      <c r="O1471" s="164" t="s">
        <v>9</v>
      </c>
      <c r="P1471" s="164" t="s">
        <v>9</v>
      </c>
      <c r="Q1471" s="164" t="s">
        <v>9</v>
      </c>
      <c r="R1471" s="164" t="s">
        <v>9</v>
      </c>
      <c r="S1471" s="164" t="s">
        <v>9</v>
      </c>
      <c r="T1471" s="164" t="s">
        <v>29</v>
      </c>
      <c r="U1471" s="164" t="s">
        <v>9</v>
      </c>
      <c r="V1471" s="164" t="s">
        <v>9</v>
      </c>
      <c r="W1471" s="164" t="s">
        <v>9</v>
      </c>
      <c r="X1471" s="164" t="s">
        <v>9</v>
      </c>
      <c r="Y1471" s="164" t="s">
        <v>9</v>
      </c>
      <c r="Z1471" s="189" t="s">
        <v>9</v>
      </c>
      <c r="AA1471" s="164">
        <v>31</v>
      </c>
      <c r="AB1471" s="189" t="s">
        <v>9</v>
      </c>
      <c r="AC1471" s="164" t="s">
        <v>1343</v>
      </c>
      <c r="AD1471" s="164">
        <v>2019</v>
      </c>
      <c r="AE1471" s="164" t="s">
        <v>1860</v>
      </c>
      <c r="AF1471" s="164" t="s">
        <v>11</v>
      </c>
      <c r="AG1471" s="164" t="s">
        <v>670</v>
      </c>
      <c r="AH1471" s="164" t="s">
        <v>671</v>
      </c>
      <c r="AI1471" s="124" t="str">
        <f t="shared" si="32"/>
        <v>Kang, L., 2019</v>
      </c>
      <c r="AJ1471" s="164"/>
      <c r="AK1471" s="197"/>
    </row>
    <row r="1472" spans="1:41" s="176" customFormat="1" x14ac:dyDescent="0.3">
      <c r="A1472" s="164" t="s">
        <v>6</v>
      </c>
      <c r="B1472" s="164">
        <v>0.8</v>
      </c>
      <c r="C1472" s="171" t="s">
        <v>9</v>
      </c>
      <c r="D1472" s="164">
        <v>353</v>
      </c>
      <c r="E1472" s="164" t="s">
        <v>2531</v>
      </c>
      <c r="F1472" s="164" t="s">
        <v>2677</v>
      </c>
      <c r="G1472" s="171" t="s">
        <v>9</v>
      </c>
      <c r="H1472" s="164">
        <v>773</v>
      </c>
      <c r="I1472" s="164">
        <v>3</v>
      </c>
      <c r="J1472" s="164" t="s">
        <v>9</v>
      </c>
      <c r="K1472" s="164" t="s">
        <v>9</v>
      </c>
      <c r="L1472" s="164" t="s">
        <v>9</v>
      </c>
      <c r="M1472" s="171" t="s">
        <v>199</v>
      </c>
      <c r="N1472" s="164" t="s">
        <v>9</v>
      </c>
      <c r="O1472" s="164">
        <v>3</v>
      </c>
      <c r="P1472" s="164">
        <v>673</v>
      </c>
      <c r="Q1472" s="171" t="s">
        <v>1422</v>
      </c>
      <c r="R1472" s="164">
        <v>2</v>
      </c>
      <c r="S1472" s="164">
        <v>673</v>
      </c>
      <c r="T1472" s="164" t="s">
        <v>95</v>
      </c>
      <c r="U1472" s="164">
        <v>23</v>
      </c>
      <c r="V1472" s="164" t="s">
        <v>9</v>
      </c>
      <c r="W1472" s="164" t="s">
        <v>9</v>
      </c>
      <c r="X1472" s="164" t="s">
        <v>9</v>
      </c>
      <c r="Y1472" s="164" t="s">
        <v>9</v>
      </c>
      <c r="Z1472" s="189" t="s">
        <v>9</v>
      </c>
      <c r="AA1472" s="164">
        <v>73.599999999999994</v>
      </c>
      <c r="AB1472" s="189" t="s">
        <v>9</v>
      </c>
      <c r="AC1472" s="164" t="s">
        <v>2678</v>
      </c>
      <c r="AD1472" s="164">
        <v>2015</v>
      </c>
      <c r="AE1472" s="164" t="s">
        <v>2679</v>
      </c>
      <c r="AF1472" s="164" t="s">
        <v>664</v>
      </c>
      <c r="AG1472" s="164" t="s">
        <v>2680</v>
      </c>
      <c r="AH1472" s="164" t="s">
        <v>2681</v>
      </c>
      <c r="AI1472" s="124" t="str">
        <f t="shared" si="32"/>
        <v>Dao, T.K.T., 2015</v>
      </c>
      <c r="AJ1472" s="164"/>
      <c r="AK1472" s="197"/>
      <c r="AL1472" s="175"/>
      <c r="AM1472" s="175"/>
      <c r="AN1472" s="175"/>
      <c r="AO1472" s="175"/>
    </row>
    <row r="1473" spans="1:41" s="176" customFormat="1" x14ac:dyDescent="0.3">
      <c r="A1473" s="171" t="s">
        <v>2682</v>
      </c>
      <c r="B1473" s="171" t="s">
        <v>9</v>
      </c>
      <c r="C1473" s="171">
        <v>0.74</v>
      </c>
      <c r="D1473" s="171" t="s">
        <v>9</v>
      </c>
      <c r="E1473" s="171" t="s">
        <v>7</v>
      </c>
      <c r="F1473" s="171" t="s">
        <v>2683</v>
      </c>
      <c r="G1473" s="171" t="s">
        <v>9</v>
      </c>
      <c r="H1473" s="171" t="s">
        <v>9</v>
      </c>
      <c r="I1473" s="171" t="s">
        <v>9</v>
      </c>
      <c r="J1473" s="189" t="s">
        <v>303</v>
      </c>
      <c r="K1473" s="171" t="s">
        <v>2684</v>
      </c>
      <c r="L1473" s="171" t="s">
        <v>9</v>
      </c>
      <c r="M1473" s="171" t="s">
        <v>199</v>
      </c>
      <c r="N1473" s="189" t="s">
        <v>9</v>
      </c>
      <c r="O1473" s="171" t="s">
        <v>9</v>
      </c>
      <c r="P1473" s="171" t="s">
        <v>9</v>
      </c>
      <c r="Q1473" s="171" t="s">
        <v>1422</v>
      </c>
      <c r="R1473" s="171">
        <v>4</v>
      </c>
      <c r="S1473" s="171">
        <v>298</v>
      </c>
      <c r="T1473" s="171" t="s">
        <v>17</v>
      </c>
      <c r="U1473" s="186">
        <v>13.6</v>
      </c>
      <c r="V1473" s="185" t="s">
        <v>9</v>
      </c>
      <c r="W1473" s="171">
        <v>82</v>
      </c>
      <c r="X1473" s="171" t="s">
        <v>9</v>
      </c>
      <c r="Y1473" s="171" t="s">
        <v>9</v>
      </c>
      <c r="Z1473" s="171" t="s">
        <v>9</v>
      </c>
      <c r="AA1473" s="171">
        <v>70</v>
      </c>
      <c r="AB1473" s="171">
        <v>24</v>
      </c>
      <c r="AC1473" s="171" t="s">
        <v>1189</v>
      </c>
      <c r="AD1473" s="171">
        <v>2001</v>
      </c>
      <c r="AE1473" s="171" t="s">
        <v>2685</v>
      </c>
      <c r="AF1473" s="171" t="s">
        <v>169</v>
      </c>
      <c r="AG1473" s="171" t="s">
        <v>2686</v>
      </c>
      <c r="AH1473" s="171" t="s">
        <v>2687</v>
      </c>
      <c r="AI1473" s="124" t="str">
        <f t="shared" si="32"/>
        <v>Horváth, A., 2001</v>
      </c>
      <c r="AJ1473" s="200"/>
      <c r="AK1473" s="197"/>
      <c r="AL1473" s="175"/>
      <c r="AM1473" s="175"/>
      <c r="AN1473" s="175"/>
      <c r="AO1473" s="175"/>
    </row>
    <row r="1474" spans="1:41" s="202" customFormat="1" x14ac:dyDescent="0.3">
      <c r="A1474" s="171" t="s">
        <v>2682</v>
      </c>
      <c r="B1474" s="171" t="s">
        <v>9</v>
      </c>
      <c r="C1474" s="171">
        <v>0.98</v>
      </c>
      <c r="D1474" s="171" t="s">
        <v>9</v>
      </c>
      <c r="E1474" s="171" t="s">
        <v>7</v>
      </c>
      <c r="F1474" s="171" t="s">
        <v>2683</v>
      </c>
      <c r="G1474" s="171" t="s">
        <v>9</v>
      </c>
      <c r="H1474" s="171" t="s">
        <v>9</v>
      </c>
      <c r="I1474" s="171" t="s">
        <v>9</v>
      </c>
      <c r="J1474" s="171" t="s">
        <v>10</v>
      </c>
      <c r="K1474" s="171" t="s">
        <v>1451</v>
      </c>
      <c r="L1474" s="171" t="s">
        <v>9</v>
      </c>
      <c r="M1474" s="171" t="s">
        <v>199</v>
      </c>
      <c r="N1474" s="189" t="s">
        <v>9</v>
      </c>
      <c r="O1474" s="171" t="s">
        <v>9</v>
      </c>
      <c r="P1474" s="171" t="s">
        <v>9</v>
      </c>
      <c r="Q1474" s="171" t="s">
        <v>1422</v>
      </c>
      <c r="R1474" s="171">
        <v>1</v>
      </c>
      <c r="S1474" s="171">
        <v>338</v>
      </c>
      <c r="T1474" s="171" t="s">
        <v>17</v>
      </c>
      <c r="U1474" s="186">
        <v>9.6</v>
      </c>
      <c r="V1474" s="185" t="s">
        <v>9</v>
      </c>
      <c r="W1474" s="171">
        <v>116</v>
      </c>
      <c r="X1474" s="171" t="s">
        <v>9</v>
      </c>
      <c r="Y1474" s="171">
        <v>96</v>
      </c>
      <c r="Z1474" s="171" t="s">
        <v>9</v>
      </c>
      <c r="AA1474" s="171">
        <v>88</v>
      </c>
      <c r="AB1474" s="171">
        <v>23</v>
      </c>
      <c r="AC1474" s="171" t="s">
        <v>1189</v>
      </c>
      <c r="AD1474" s="171">
        <v>2001</v>
      </c>
      <c r="AE1474" s="171" t="s">
        <v>2685</v>
      </c>
      <c r="AF1474" s="171" t="s">
        <v>169</v>
      </c>
      <c r="AG1474" s="171" t="s">
        <v>2686</v>
      </c>
      <c r="AH1474" s="171" t="s">
        <v>2687</v>
      </c>
      <c r="AI1474" s="124" t="str">
        <f t="shared" si="32"/>
        <v>Horváth, A., 2001</v>
      </c>
      <c r="AJ1474" s="200"/>
      <c r="AK1474" s="197"/>
      <c r="AL1474" s="201"/>
      <c r="AM1474" s="201"/>
      <c r="AN1474" s="201"/>
      <c r="AO1474" s="201"/>
    </row>
    <row r="1475" spans="1:41" s="202" customFormat="1" ht="27.6" x14ac:dyDescent="0.3">
      <c r="A1475" s="171" t="s">
        <v>2688</v>
      </c>
      <c r="B1475" s="171">
        <v>5</v>
      </c>
      <c r="C1475" s="171" t="s">
        <v>9</v>
      </c>
      <c r="D1475" s="171">
        <v>144</v>
      </c>
      <c r="E1475" s="171" t="s">
        <v>1414</v>
      </c>
      <c r="F1475" s="171" t="s">
        <v>569</v>
      </c>
      <c r="G1475" s="171" t="s">
        <v>9</v>
      </c>
      <c r="H1475" s="171" t="s">
        <v>9</v>
      </c>
      <c r="I1475" s="171" t="s">
        <v>9</v>
      </c>
      <c r="J1475" s="171" t="s">
        <v>24</v>
      </c>
      <c r="K1475" s="171" t="s">
        <v>2689</v>
      </c>
      <c r="L1475" s="171" t="s">
        <v>9</v>
      </c>
      <c r="M1475" s="171" t="s">
        <v>199</v>
      </c>
      <c r="N1475" s="189" t="s">
        <v>9</v>
      </c>
      <c r="O1475" s="171">
        <v>4</v>
      </c>
      <c r="P1475" s="171">
        <v>1273</v>
      </c>
      <c r="Q1475" s="171" t="s">
        <v>9</v>
      </c>
      <c r="R1475" s="171" t="s">
        <v>9</v>
      </c>
      <c r="S1475" s="171" t="s">
        <v>9</v>
      </c>
      <c r="T1475" s="171" t="s">
        <v>29</v>
      </c>
      <c r="U1475" s="186" t="s">
        <v>9</v>
      </c>
      <c r="V1475" s="171" t="s">
        <v>9</v>
      </c>
      <c r="W1475" s="171" t="s">
        <v>9</v>
      </c>
      <c r="X1475" s="171" t="s">
        <v>9</v>
      </c>
      <c r="Y1475" s="171">
        <v>500</v>
      </c>
      <c r="Z1475" s="171" t="s">
        <v>9</v>
      </c>
      <c r="AA1475" s="171">
        <v>5500</v>
      </c>
      <c r="AB1475" s="171" t="s">
        <v>9</v>
      </c>
      <c r="AC1475" s="171" t="s">
        <v>1365</v>
      </c>
      <c r="AD1475" s="171">
        <v>2003</v>
      </c>
      <c r="AE1475" s="171" t="s">
        <v>128</v>
      </c>
      <c r="AF1475" s="171" t="s">
        <v>27</v>
      </c>
      <c r="AG1475" s="171" t="s">
        <v>129</v>
      </c>
      <c r="AH1475" s="171" t="s">
        <v>45</v>
      </c>
      <c r="AI1475" s="124" t="str">
        <f t="shared" si="32"/>
        <v>Persson, K., 2003</v>
      </c>
      <c r="AJ1475" s="171" t="s">
        <v>2690</v>
      </c>
      <c r="AK1475" s="197"/>
      <c r="AL1475" s="201"/>
      <c r="AM1475" s="201"/>
      <c r="AN1475" s="201"/>
      <c r="AO1475" s="201"/>
    </row>
    <row r="1476" spans="1:41" s="203" customFormat="1" ht="27.6" x14ac:dyDescent="0.3">
      <c r="A1476" s="171" t="s">
        <v>2691</v>
      </c>
      <c r="B1476" s="171">
        <v>5</v>
      </c>
      <c r="C1476" s="171" t="s">
        <v>9</v>
      </c>
      <c r="D1476" s="171">
        <v>144</v>
      </c>
      <c r="E1476" s="171" t="s">
        <v>1414</v>
      </c>
      <c r="F1476" s="171" t="s">
        <v>569</v>
      </c>
      <c r="G1476" s="171" t="s">
        <v>9</v>
      </c>
      <c r="H1476" s="171" t="s">
        <v>9</v>
      </c>
      <c r="I1476" s="171" t="s">
        <v>9</v>
      </c>
      <c r="J1476" s="171" t="s">
        <v>24</v>
      </c>
      <c r="K1476" s="171" t="s">
        <v>2689</v>
      </c>
      <c r="L1476" s="171" t="s">
        <v>9</v>
      </c>
      <c r="M1476" s="171" t="s">
        <v>199</v>
      </c>
      <c r="N1476" s="189" t="s">
        <v>9</v>
      </c>
      <c r="O1476" s="171">
        <v>4</v>
      </c>
      <c r="P1476" s="171">
        <v>1273</v>
      </c>
      <c r="Q1476" s="171" t="s">
        <v>9</v>
      </c>
      <c r="R1476" s="171" t="s">
        <v>9</v>
      </c>
      <c r="S1476" s="171" t="s">
        <v>9</v>
      </c>
      <c r="T1476" s="171" t="s">
        <v>29</v>
      </c>
      <c r="U1476" s="186" t="s">
        <v>9</v>
      </c>
      <c r="V1476" s="171" t="s">
        <v>9</v>
      </c>
      <c r="W1476" s="171" t="s">
        <v>9</v>
      </c>
      <c r="X1476" s="171" t="s">
        <v>9</v>
      </c>
      <c r="Y1476" s="171">
        <v>270</v>
      </c>
      <c r="Z1476" s="171" t="s">
        <v>9</v>
      </c>
      <c r="AA1476" s="171">
        <v>1400</v>
      </c>
      <c r="AB1476" s="171" t="s">
        <v>9</v>
      </c>
      <c r="AC1476" s="171" t="s">
        <v>1365</v>
      </c>
      <c r="AD1476" s="171">
        <v>2003</v>
      </c>
      <c r="AE1476" s="171" t="s">
        <v>128</v>
      </c>
      <c r="AF1476" s="171" t="s">
        <v>27</v>
      </c>
      <c r="AG1476" s="171" t="s">
        <v>129</v>
      </c>
      <c r="AH1476" s="171" t="s">
        <v>45</v>
      </c>
      <c r="AI1476" s="124" t="str">
        <f t="shared" si="32"/>
        <v>Persson, K., 2003</v>
      </c>
      <c r="AJ1476" s="171" t="s">
        <v>2690</v>
      </c>
      <c r="AK1476" s="197"/>
    </row>
    <row r="1477" spans="1:41" s="203" customFormat="1" x14ac:dyDescent="0.3">
      <c r="A1477" s="171" t="s">
        <v>2692</v>
      </c>
      <c r="B1477" s="171">
        <v>0.5</v>
      </c>
      <c r="C1477" s="171" t="s">
        <v>9</v>
      </c>
      <c r="D1477" s="171">
        <v>196</v>
      </c>
      <c r="E1477" s="171" t="s">
        <v>7</v>
      </c>
      <c r="F1477" s="171" t="s">
        <v>2693</v>
      </c>
      <c r="G1477" s="171" t="s">
        <v>9</v>
      </c>
      <c r="H1477" s="171" t="s">
        <v>9</v>
      </c>
      <c r="I1477" s="171" t="s">
        <v>9</v>
      </c>
      <c r="J1477" s="171" t="s">
        <v>28</v>
      </c>
      <c r="K1477" s="171" t="s">
        <v>138</v>
      </c>
      <c r="L1477" s="171" t="s">
        <v>9</v>
      </c>
      <c r="M1477" s="171" t="s">
        <v>199</v>
      </c>
      <c r="N1477" s="189" t="s">
        <v>9</v>
      </c>
      <c r="O1477" s="171" t="s">
        <v>9</v>
      </c>
      <c r="P1477" s="171" t="s">
        <v>9</v>
      </c>
      <c r="Q1477" s="171" t="s">
        <v>9</v>
      </c>
      <c r="R1477" s="171" t="s">
        <v>9</v>
      </c>
      <c r="S1477" s="171" t="s">
        <v>9</v>
      </c>
      <c r="T1477" s="171" t="s">
        <v>17</v>
      </c>
      <c r="U1477" s="171">
        <v>3.42</v>
      </c>
      <c r="V1477" s="171" t="s">
        <v>9</v>
      </c>
      <c r="W1477" s="171">
        <v>330</v>
      </c>
      <c r="X1477" s="171" t="s">
        <v>9</v>
      </c>
      <c r="Y1477" s="171" t="s">
        <v>9</v>
      </c>
      <c r="Z1477" s="171" t="s">
        <v>9</v>
      </c>
      <c r="AA1477" s="171" t="s">
        <v>9</v>
      </c>
      <c r="AB1477" s="171" t="s">
        <v>9</v>
      </c>
      <c r="AC1477" s="171" t="s">
        <v>1342</v>
      </c>
      <c r="AD1477" s="171">
        <v>2007</v>
      </c>
      <c r="AE1477" s="171" t="s">
        <v>2694</v>
      </c>
      <c r="AF1477" s="171" t="s">
        <v>875</v>
      </c>
      <c r="AG1477" s="171" t="s">
        <v>139</v>
      </c>
      <c r="AH1477" s="171" t="s">
        <v>32</v>
      </c>
      <c r="AI1477" s="124" t="str">
        <f t="shared" si="32"/>
        <v>Somboonthanakij, S., 2007</v>
      </c>
      <c r="AJ1477" s="200"/>
      <c r="AK1477" s="197"/>
    </row>
    <row r="1478" spans="1:41" s="203" customFormat="1" x14ac:dyDescent="0.3">
      <c r="A1478" s="171" t="s">
        <v>2692</v>
      </c>
      <c r="B1478" s="171">
        <v>0.5</v>
      </c>
      <c r="C1478" s="171" t="s">
        <v>9</v>
      </c>
      <c r="D1478" s="171">
        <v>196</v>
      </c>
      <c r="E1478" s="171" t="s">
        <v>7</v>
      </c>
      <c r="F1478" s="171" t="s">
        <v>2693</v>
      </c>
      <c r="G1478" s="171" t="s">
        <v>9</v>
      </c>
      <c r="H1478" s="171" t="s">
        <v>9</v>
      </c>
      <c r="I1478" s="171" t="s">
        <v>9</v>
      </c>
      <c r="J1478" s="171" t="s">
        <v>28</v>
      </c>
      <c r="K1478" s="171" t="s">
        <v>138</v>
      </c>
      <c r="L1478" s="171" t="s">
        <v>9</v>
      </c>
      <c r="M1478" s="171" t="s">
        <v>199</v>
      </c>
      <c r="N1478" s="189" t="s">
        <v>9</v>
      </c>
      <c r="O1478" s="171" t="s">
        <v>9</v>
      </c>
      <c r="P1478" s="171" t="s">
        <v>9</v>
      </c>
      <c r="Q1478" s="171" t="s">
        <v>1422</v>
      </c>
      <c r="R1478" s="171">
        <v>2</v>
      </c>
      <c r="S1478" s="171">
        <v>298</v>
      </c>
      <c r="T1478" s="171" t="s">
        <v>17</v>
      </c>
      <c r="U1478" s="171">
        <v>3.53</v>
      </c>
      <c r="V1478" s="171" t="s">
        <v>9</v>
      </c>
      <c r="W1478" s="171">
        <v>320</v>
      </c>
      <c r="X1478" s="171" t="s">
        <v>9</v>
      </c>
      <c r="Y1478" s="171" t="s">
        <v>9</v>
      </c>
      <c r="Z1478" s="171" t="s">
        <v>9</v>
      </c>
      <c r="AA1478" s="171" t="s">
        <v>9</v>
      </c>
      <c r="AB1478" s="171" t="s">
        <v>9</v>
      </c>
      <c r="AC1478" s="171" t="s">
        <v>1342</v>
      </c>
      <c r="AD1478" s="171">
        <v>2007</v>
      </c>
      <c r="AE1478" s="171" t="s">
        <v>2694</v>
      </c>
      <c r="AF1478" s="171" t="s">
        <v>875</v>
      </c>
      <c r="AG1478" s="171" t="s">
        <v>139</v>
      </c>
      <c r="AH1478" s="171" t="s">
        <v>32</v>
      </c>
      <c r="AI1478" s="124" t="str">
        <f t="shared" si="32"/>
        <v>Somboonthanakij, S., 2007</v>
      </c>
      <c r="AJ1478" s="200"/>
      <c r="AK1478" s="197"/>
    </row>
    <row r="1479" spans="1:41" s="204" customFormat="1" x14ac:dyDescent="0.3">
      <c r="A1479" s="171" t="s">
        <v>2692</v>
      </c>
      <c r="B1479" s="171">
        <v>1</v>
      </c>
      <c r="C1479" s="171" t="s">
        <v>9</v>
      </c>
      <c r="D1479" s="171">
        <v>196</v>
      </c>
      <c r="E1479" s="171" t="s">
        <v>7</v>
      </c>
      <c r="F1479" s="171" t="s">
        <v>2693</v>
      </c>
      <c r="G1479" s="171" t="s">
        <v>9</v>
      </c>
      <c r="H1479" s="171" t="s">
        <v>9</v>
      </c>
      <c r="I1479" s="171" t="s">
        <v>9</v>
      </c>
      <c r="J1479" s="171" t="s">
        <v>28</v>
      </c>
      <c r="K1479" s="171" t="s">
        <v>138</v>
      </c>
      <c r="L1479" s="171" t="s">
        <v>9</v>
      </c>
      <c r="M1479" s="171" t="s">
        <v>199</v>
      </c>
      <c r="N1479" s="189" t="s">
        <v>9</v>
      </c>
      <c r="O1479" s="171" t="s">
        <v>9</v>
      </c>
      <c r="P1479" s="171" t="s">
        <v>9</v>
      </c>
      <c r="Q1479" s="171" t="s">
        <v>9</v>
      </c>
      <c r="R1479" s="171" t="s">
        <v>9</v>
      </c>
      <c r="S1479" s="171" t="s">
        <v>9</v>
      </c>
      <c r="T1479" s="171" t="s">
        <v>17</v>
      </c>
      <c r="U1479" s="186">
        <v>3.4</v>
      </c>
      <c r="V1479" s="171" t="s">
        <v>9</v>
      </c>
      <c r="W1479" s="171">
        <v>330</v>
      </c>
      <c r="X1479" s="171" t="s">
        <v>9</v>
      </c>
      <c r="Y1479" s="171" t="s">
        <v>9</v>
      </c>
      <c r="Z1479" s="171" t="s">
        <v>9</v>
      </c>
      <c r="AA1479" s="171" t="s">
        <v>9</v>
      </c>
      <c r="AB1479" s="171" t="s">
        <v>9</v>
      </c>
      <c r="AC1479" s="171" t="s">
        <v>1342</v>
      </c>
      <c r="AD1479" s="171">
        <v>2007</v>
      </c>
      <c r="AE1479" s="171" t="s">
        <v>2694</v>
      </c>
      <c r="AF1479" s="171" t="s">
        <v>875</v>
      </c>
      <c r="AG1479" s="171" t="s">
        <v>139</v>
      </c>
      <c r="AH1479" s="171" t="s">
        <v>32</v>
      </c>
      <c r="AI1479" s="124" t="str">
        <f t="shared" si="32"/>
        <v>Somboonthanakij, S., 2007</v>
      </c>
      <c r="AJ1479" s="200"/>
      <c r="AK1479" s="197"/>
    </row>
    <row r="1480" spans="1:41" s="204" customFormat="1" x14ac:dyDescent="0.3">
      <c r="A1480" s="171" t="s">
        <v>2692</v>
      </c>
      <c r="B1480" s="171">
        <v>2</v>
      </c>
      <c r="C1480" s="171" t="s">
        <v>9</v>
      </c>
      <c r="D1480" s="171">
        <v>196</v>
      </c>
      <c r="E1480" s="171" t="s">
        <v>7</v>
      </c>
      <c r="F1480" s="171" t="s">
        <v>2693</v>
      </c>
      <c r="G1480" s="171" t="s">
        <v>9</v>
      </c>
      <c r="H1480" s="171" t="s">
        <v>9</v>
      </c>
      <c r="I1480" s="171" t="s">
        <v>9</v>
      </c>
      <c r="J1480" s="171" t="s">
        <v>28</v>
      </c>
      <c r="K1480" s="171" t="s">
        <v>138</v>
      </c>
      <c r="L1480" s="171" t="s">
        <v>9</v>
      </c>
      <c r="M1480" s="171" t="s">
        <v>199</v>
      </c>
      <c r="N1480" s="189" t="s">
        <v>9</v>
      </c>
      <c r="O1480" s="171" t="s">
        <v>9</v>
      </c>
      <c r="P1480" s="171" t="s">
        <v>9</v>
      </c>
      <c r="Q1480" s="171" t="s">
        <v>9</v>
      </c>
      <c r="R1480" s="171" t="s">
        <v>9</v>
      </c>
      <c r="S1480" s="171" t="s">
        <v>9</v>
      </c>
      <c r="T1480" s="171" t="s">
        <v>17</v>
      </c>
      <c r="U1480" s="171">
        <v>2.88</v>
      </c>
      <c r="V1480" s="171" t="s">
        <v>9</v>
      </c>
      <c r="W1480" s="171">
        <v>390</v>
      </c>
      <c r="X1480" s="171" t="s">
        <v>9</v>
      </c>
      <c r="Y1480" s="171" t="s">
        <v>9</v>
      </c>
      <c r="Z1480" s="171" t="s">
        <v>9</v>
      </c>
      <c r="AA1480" s="171" t="s">
        <v>9</v>
      </c>
      <c r="AB1480" s="171" t="s">
        <v>9</v>
      </c>
      <c r="AC1480" s="171" t="s">
        <v>1342</v>
      </c>
      <c r="AD1480" s="171">
        <v>2007</v>
      </c>
      <c r="AE1480" s="171" t="s">
        <v>2694</v>
      </c>
      <c r="AF1480" s="171" t="s">
        <v>875</v>
      </c>
      <c r="AG1480" s="171" t="s">
        <v>139</v>
      </c>
      <c r="AH1480" s="171" t="s">
        <v>32</v>
      </c>
      <c r="AI1480" s="124" t="str">
        <f t="shared" si="32"/>
        <v>Somboonthanakij, S., 2007</v>
      </c>
      <c r="AJ1480" s="200"/>
      <c r="AK1480" s="197"/>
    </row>
    <row r="1481" spans="1:41" s="204" customFormat="1" x14ac:dyDescent="0.3">
      <c r="A1481" s="171" t="s">
        <v>2692</v>
      </c>
      <c r="B1481" s="171">
        <v>5</v>
      </c>
      <c r="C1481" s="171" t="s">
        <v>9</v>
      </c>
      <c r="D1481" s="171">
        <v>196</v>
      </c>
      <c r="E1481" s="171" t="s">
        <v>7</v>
      </c>
      <c r="F1481" s="171" t="s">
        <v>2693</v>
      </c>
      <c r="G1481" s="171" t="s">
        <v>9</v>
      </c>
      <c r="H1481" s="171" t="s">
        <v>9</v>
      </c>
      <c r="I1481" s="171" t="s">
        <v>9</v>
      </c>
      <c r="J1481" s="171" t="s">
        <v>28</v>
      </c>
      <c r="K1481" s="171" t="s">
        <v>138</v>
      </c>
      <c r="L1481" s="171" t="s">
        <v>9</v>
      </c>
      <c r="M1481" s="171" t="s">
        <v>199</v>
      </c>
      <c r="N1481" s="189" t="s">
        <v>9</v>
      </c>
      <c r="O1481" s="171" t="s">
        <v>9</v>
      </c>
      <c r="P1481" s="171" t="s">
        <v>9</v>
      </c>
      <c r="Q1481" s="171" t="s">
        <v>9</v>
      </c>
      <c r="R1481" s="171" t="s">
        <v>9</v>
      </c>
      <c r="S1481" s="171" t="s">
        <v>9</v>
      </c>
      <c r="T1481" s="171" t="s">
        <v>17</v>
      </c>
      <c r="U1481" s="171">
        <v>4.71</v>
      </c>
      <c r="V1481" s="171" t="s">
        <v>9</v>
      </c>
      <c r="W1481" s="171">
        <v>240</v>
      </c>
      <c r="X1481" s="171" t="s">
        <v>9</v>
      </c>
      <c r="Y1481" s="171" t="s">
        <v>9</v>
      </c>
      <c r="Z1481" s="171" t="s">
        <v>9</v>
      </c>
      <c r="AA1481" s="171" t="s">
        <v>9</v>
      </c>
      <c r="AB1481" s="171" t="s">
        <v>9</v>
      </c>
      <c r="AC1481" s="171" t="s">
        <v>1342</v>
      </c>
      <c r="AD1481" s="171">
        <v>2007</v>
      </c>
      <c r="AE1481" s="171" t="s">
        <v>2694</v>
      </c>
      <c r="AF1481" s="171" t="s">
        <v>875</v>
      </c>
      <c r="AG1481" s="171" t="s">
        <v>139</v>
      </c>
      <c r="AH1481" s="171" t="s">
        <v>32</v>
      </c>
      <c r="AI1481" s="124" t="str">
        <f t="shared" si="32"/>
        <v>Somboonthanakij, S., 2007</v>
      </c>
      <c r="AJ1481" s="200"/>
      <c r="AK1481" s="197"/>
    </row>
    <row r="1482" spans="1:41" s="206" customFormat="1" x14ac:dyDescent="0.3">
      <c r="A1482" s="171" t="s">
        <v>2692</v>
      </c>
      <c r="B1482" s="171">
        <v>10</v>
      </c>
      <c r="C1482" s="171" t="s">
        <v>9</v>
      </c>
      <c r="D1482" s="171">
        <v>196</v>
      </c>
      <c r="E1482" s="171" t="s">
        <v>7</v>
      </c>
      <c r="F1482" s="171" t="s">
        <v>2693</v>
      </c>
      <c r="G1482" s="171" t="s">
        <v>9</v>
      </c>
      <c r="H1482" s="171" t="s">
        <v>9</v>
      </c>
      <c r="I1482" s="171" t="s">
        <v>9</v>
      </c>
      <c r="J1482" s="171" t="s">
        <v>28</v>
      </c>
      <c r="K1482" s="171" t="s">
        <v>138</v>
      </c>
      <c r="L1482" s="171" t="s">
        <v>9</v>
      </c>
      <c r="M1482" s="171" t="s">
        <v>199</v>
      </c>
      <c r="N1482" s="189" t="s">
        <v>9</v>
      </c>
      <c r="O1482" s="171" t="s">
        <v>9</v>
      </c>
      <c r="P1482" s="171" t="s">
        <v>9</v>
      </c>
      <c r="Q1482" s="171" t="s">
        <v>9</v>
      </c>
      <c r="R1482" s="171" t="s">
        <v>9</v>
      </c>
      <c r="S1482" s="171" t="s">
        <v>9</v>
      </c>
      <c r="T1482" s="171" t="s">
        <v>17</v>
      </c>
      <c r="U1482" s="171">
        <v>4.55</v>
      </c>
      <c r="V1482" s="171" t="s">
        <v>9</v>
      </c>
      <c r="W1482" s="171">
        <v>250</v>
      </c>
      <c r="X1482" s="171" t="s">
        <v>9</v>
      </c>
      <c r="Y1482" s="171" t="s">
        <v>9</v>
      </c>
      <c r="Z1482" s="171" t="s">
        <v>9</v>
      </c>
      <c r="AA1482" s="171" t="s">
        <v>9</v>
      </c>
      <c r="AB1482" s="171" t="s">
        <v>9</v>
      </c>
      <c r="AC1482" s="171" t="s">
        <v>1342</v>
      </c>
      <c r="AD1482" s="171">
        <v>2007</v>
      </c>
      <c r="AE1482" s="171" t="s">
        <v>2694</v>
      </c>
      <c r="AF1482" s="171" t="s">
        <v>875</v>
      </c>
      <c r="AG1482" s="171" t="s">
        <v>139</v>
      </c>
      <c r="AH1482" s="171" t="s">
        <v>32</v>
      </c>
      <c r="AI1482" s="124" t="str">
        <f t="shared" si="32"/>
        <v>Somboonthanakij, S., 2007</v>
      </c>
      <c r="AJ1482" s="200"/>
      <c r="AK1482" s="197"/>
    </row>
    <row r="1483" spans="1:41" s="206" customFormat="1" x14ac:dyDescent="0.3">
      <c r="A1483" s="189" t="s">
        <v>2695</v>
      </c>
      <c r="B1483" s="189" t="s">
        <v>9</v>
      </c>
      <c r="C1483" s="189">
        <v>0.14000000000000001</v>
      </c>
      <c r="D1483" s="189" t="s">
        <v>9</v>
      </c>
      <c r="E1483" s="189" t="s">
        <v>63</v>
      </c>
      <c r="F1483" s="189" t="s">
        <v>2696</v>
      </c>
      <c r="G1483" s="189" t="s">
        <v>2697</v>
      </c>
      <c r="H1483" s="189" t="s">
        <v>9</v>
      </c>
      <c r="I1483" s="189" t="s">
        <v>9</v>
      </c>
      <c r="J1483" s="189" t="s">
        <v>10</v>
      </c>
      <c r="K1483" s="189" t="s">
        <v>2698</v>
      </c>
      <c r="L1483" s="195">
        <v>2</v>
      </c>
      <c r="M1483" s="189" t="s">
        <v>89</v>
      </c>
      <c r="N1483" s="189" t="s">
        <v>9</v>
      </c>
      <c r="O1483" s="189" t="s">
        <v>9</v>
      </c>
      <c r="P1483" s="189" t="s">
        <v>9</v>
      </c>
      <c r="Q1483" s="189" t="s">
        <v>9</v>
      </c>
      <c r="R1483" s="189" t="s">
        <v>9</v>
      </c>
      <c r="S1483" s="189" t="s">
        <v>9</v>
      </c>
      <c r="T1483" s="189" t="s">
        <v>64</v>
      </c>
      <c r="U1483" s="190" t="s">
        <v>9</v>
      </c>
      <c r="V1483" s="189" t="s">
        <v>9</v>
      </c>
      <c r="W1483" s="189" t="s">
        <v>9</v>
      </c>
      <c r="X1483" s="189" t="s">
        <v>9</v>
      </c>
      <c r="Y1483" s="189" t="s">
        <v>9</v>
      </c>
      <c r="Z1483" s="189" t="s">
        <v>9</v>
      </c>
      <c r="AA1483" s="189">
        <v>960</v>
      </c>
      <c r="AB1483" s="189" t="s">
        <v>9</v>
      </c>
      <c r="AC1483" s="189" t="s">
        <v>1376</v>
      </c>
      <c r="AD1483" s="189">
        <v>2011</v>
      </c>
      <c r="AE1483" s="193" t="s">
        <v>2699</v>
      </c>
      <c r="AF1483" s="189" t="s">
        <v>58</v>
      </c>
      <c r="AG1483" s="189" t="s">
        <v>2700</v>
      </c>
      <c r="AH1483" s="189" t="s">
        <v>87</v>
      </c>
      <c r="AI1483" s="124" t="str">
        <f t="shared" si="32"/>
        <v>Bosko, M.L., 2011</v>
      </c>
      <c r="AJ1483" s="205"/>
      <c r="AK1483" s="197"/>
    </row>
    <row r="1484" spans="1:41" s="206" customFormat="1" x14ac:dyDescent="0.3">
      <c r="A1484" s="189" t="s">
        <v>2695</v>
      </c>
      <c r="B1484" s="189" t="s">
        <v>9</v>
      </c>
      <c r="C1484" s="189">
        <v>1.8</v>
      </c>
      <c r="D1484" s="189" t="s">
        <v>9</v>
      </c>
      <c r="E1484" s="189" t="s">
        <v>63</v>
      </c>
      <c r="F1484" s="189" t="s">
        <v>2696</v>
      </c>
      <c r="G1484" s="189" t="s">
        <v>2697</v>
      </c>
      <c r="H1484" s="189" t="s">
        <v>9</v>
      </c>
      <c r="I1484" s="189" t="s">
        <v>9</v>
      </c>
      <c r="J1484" s="189" t="s">
        <v>10</v>
      </c>
      <c r="K1484" s="189" t="s">
        <v>2698</v>
      </c>
      <c r="L1484" s="195">
        <v>2</v>
      </c>
      <c r="M1484" s="189" t="s">
        <v>89</v>
      </c>
      <c r="N1484" s="189" t="s">
        <v>9</v>
      </c>
      <c r="O1484" s="189" t="s">
        <v>9</v>
      </c>
      <c r="P1484" s="189" t="s">
        <v>9</v>
      </c>
      <c r="Q1484" s="189" t="s">
        <v>9</v>
      </c>
      <c r="R1484" s="189" t="s">
        <v>9</v>
      </c>
      <c r="S1484" s="189" t="s">
        <v>9</v>
      </c>
      <c r="T1484" s="189" t="s">
        <v>64</v>
      </c>
      <c r="U1484" s="190" t="s">
        <v>9</v>
      </c>
      <c r="V1484" s="189" t="s">
        <v>9</v>
      </c>
      <c r="W1484" s="189" t="s">
        <v>9</v>
      </c>
      <c r="X1484" s="189" t="s">
        <v>9</v>
      </c>
      <c r="Y1484" s="189" t="s">
        <v>9</v>
      </c>
      <c r="Z1484" s="189" t="s">
        <v>9</v>
      </c>
      <c r="AA1484" s="189">
        <v>1690</v>
      </c>
      <c r="AB1484" s="189" t="s">
        <v>9</v>
      </c>
      <c r="AC1484" s="189" t="s">
        <v>1376</v>
      </c>
      <c r="AD1484" s="189">
        <v>2011</v>
      </c>
      <c r="AE1484" s="193" t="s">
        <v>2699</v>
      </c>
      <c r="AF1484" s="189" t="s">
        <v>58</v>
      </c>
      <c r="AG1484" s="189" t="s">
        <v>2700</v>
      </c>
      <c r="AH1484" s="189" t="s">
        <v>87</v>
      </c>
      <c r="AI1484" s="124" t="str">
        <f t="shared" si="32"/>
        <v>Bosko, M.L., 2011</v>
      </c>
      <c r="AJ1484" s="205"/>
      <c r="AK1484" s="197"/>
    </row>
    <row r="1485" spans="1:41" s="206" customFormat="1" x14ac:dyDescent="0.3">
      <c r="A1485" s="189" t="s">
        <v>2701</v>
      </c>
      <c r="B1485" s="189">
        <v>20</v>
      </c>
      <c r="C1485" s="189" t="s">
        <v>9</v>
      </c>
      <c r="D1485" s="189" t="s">
        <v>9</v>
      </c>
      <c r="E1485" s="189" t="s">
        <v>63</v>
      </c>
      <c r="F1485" s="189" t="s">
        <v>2702</v>
      </c>
      <c r="G1485" s="189" t="s">
        <v>2703</v>
      </c>
      <c r="H1485" s="189" t="s">
        <v>9</v>
      </c>
      <c r="I1485" s="189" t="s">
        <v>9</v>
      </c>
      <c r="J1485" s="189" t="s">
        <v>9</v>
      </c>
      <c r="K1485" s="189" t="s">
        <v>9</v>
      </c>
      <c r="L1485" s="189" t="s">
        <v>9</v>
      </c>
      <c r="M1485" s="189" t="s">
        <v>199</v>
      </c>
      <c r="N1485" s="189" t="s">
        <v>9</v>
      </c>
      <c r="O1485" s="189" t="s">
        <v>8</v>
      </c>
      <c r="P1485" s="189" t="s">
        <v>8</v>
      </c>
      <c r="Q1485" s="189" t="s">
        <v>8</v>
      </c>
      <c r="R1485" s="189" t="s">
        <v>8</v>
      </c>
      <c r="S1485" s="189" t="s">
        <v>8</v>
      </c>
      <c r="T1485" s="189" t="s">
        <v>29</v>
      </c>
      <c r="U1485" s="190" t="s">
        <v>9</v>
      </c>
      <c r="V1485" s="189" t="s">
        <v>9</v>
      </c>
      <c r="W1485" s="189" t="s">
        <v>9</v>
      </c>
      <c r="X1485" s="189" t="s">
        <v>9</v>
      </c>
      <c r="Y1485" s="189">
        <v>95</v>
      </c>
      <c r="Z1485" s="189" t="s">
        <v>9</v>
      </c>
      <c r="AA1485" s="189">
        <v>114</v>
      </c>
      <c r="AB1485" s="189" t="s">
        <v>9</v>
      </c>
      <c r="AC1485" s="189" t="s">
        <v>1394</v>
      </c>
      <c r="AD1485" s="189">
        <v>2011</v>
      </c>
      <c r="AE1485" s="189" t="s">
        <v>2704</v>
      </c>
      <c r="AF1485" s="189" t="s">
        <v>2705</v>
      </c>
      <c r="AG1485" s="189" t="s">
        <v>2706</v>
      </c>
      <c r="AH1485" s="171" t="s">
        <v>2707</v>
      </c>
      <c r="AI1485" s="124" t="str">
        <f t="shared" si="32"/>
        <v>Mazurkiewicz, M., 2011</v>
      </c>
      <c r="AJ1485" s="205"/>
      <c r="AK1485" s="207"/>
    </row>
    <row r="1486" spans="1:41" s="206" customFormat="1" x14ac:dyDescent="0.3">
      <c r="A1486" s="189" t="s">
        <v>2701</v>
      </c>
      <c r="B1486" s="189">
        <v>20</v>
      </c>
      <c r="C1486" s="189" t="s">
        <v>9</v>
      </c>
      <c r="D1486" s="189" t="s">
        <v>9</v>
      </c>
      <c r="E1486" s="189" t="s">
        <v>63</v>
      </c>
      <c r="F1486" s="189" t="s">
        <v>2702</v>
      </c>
      <c r="G1486" s="189" t="s">
        <v>2703</v>
      </c>
      <c r="H1486" s="189" t="s">
        <v>9</v>
      </c>
      <c r="I1486" s="189" t="s">
        <v>9</v>
      </c>
      <c r="J1486" s="189" t="s">
        <v>9</v>
      </c>
      <c r="K1486" s="189" t="s">
        <v>9</v>
      </c>
      <c r="L1486" s="189" t="s">
        <v>9</v>
      </c>
      <c r="M1486" s="189" t="s">
        <v>199</v>
      </c>
      <c r="N1486" s="189" t="s">
        <v>9</v>
      </c>
      <c r="O1486" s="189">
        <v>1</v>
      </c>
      <c r="P1486" s="189">
        <v>573</v>
      </c>
      <c r="Q1486" s="189" t="s">
        <v>8</v>
      </c>
      <c r="R1486" s="189" t="s">
        <v>8</v>
      </c>
      <c r="S1486" s="189" t="s">
        <v>8</v>
      </c>
      <c r="T1486" s="189" t="s">
        <v>29</v>
      </c>
      <c r="U1486" s="190" t="s">
        <v>9</v>
      </c>
      <c r="V1486" s="189" t="s">
        <v>9</v>
      </c>
      <c r="W1486" s="189" t="s">
        <v>9</v>
      </c>
      <c r="X1486" s="189" t="s">
        <v>9</v>
      </c>
      <c r="Y1486" s="189">
        <v>126</v>
      </c>
      <c r="Z1486" s="189" t="s">
        <v>9</v>
      </c>
      <c r="AA1486" s="189">
        <v>140</v>
      </c>
      <c r="AB1486" s="189" t="s">
        <v>9</v>
      </c>
      <c r="AC1486" s="189" t="s">
        <v>1394</v>
      </c>
      <c r="AD1486" s="189">
        <v>2011</v>
      </c>
      <c r="AE1486" s="189" t="s">
        <v>2704</v>
      </c>
      <c r="AF1486" s="189" t="s">
        <v>2705</v>
      </c>
      <c r="AG1486" s="189" t="s">
        <v>2706</v>
      </c>
      <c r="AH1486" s="171" t="s">
        <v>2707</v>
      </c>
      <c r="AI1486" s="124" t="str">
        <f t="shared" si="32"/>
        <v>Mazurkiewicz, M., 2011</v>
      </c>
      <c r="AJ1486" s="205"/>
      <c r="AK1486" s="207"/>
    </row>
    <row r="1487" spans="1:41" s="206" customFormat="1" x14ac:dyDescent="0.3">
      <c r="A1487" s="189" t="s">
        <v>2701</v>
      </c>
      <c r="B1487" s="189">
        <v>20</v>
      </c>
      <c r="C1487" s="189" t="s">
        <v>9</v>
      </c>
      <c r="D1487" s="189" t="s">
        <v>9</v>
      </c>
      <c r="E1487" s="189" t="s">
        <v>63</v>
      </c>
      <c r="F1487" s="189" t="s">
        <v>2702</v>
      </c>
      <c r="G1487" s="189" t="s">
        <v>2703</v>
      </c>
      <c r="H1487" s="189" t="s">
        <v>9</v>
      </c>
      <c r="I1487" s="189" t="s">
        <v>9</v>
      </c>
      <c r="J1487" s="189" t="s">
        <v>9</v>
      </c>
      <c r="K1487" s="189" t="s">
        <v>9</v>
      </c>
      <c r="L1487" s="189" t="s">
        <v>9</v>
      </c>
      <c r="M1487" s="189" t="s">
        <v>199</v>
      </c>
      <c r="N1487" s="189" t="s">
        <v>9</v>
      </c>
      <c r="O1487" s="189">
        <v>1</v>
      </c>
      <c r="P1487" s="189">
        <v>573</v>
      </c>
      <c r="Q1487" s="189" t="s">
        <v>1422</v>
      </c>
      <c r="R1487" s="189">
        <v>1</v>
      </c>
      <c r="S1487" s="189">
        <v>473</v>
      </c>
      <c r="T1487" s="189" t="s">
        <v>29</v>
      </c>
      <c r="U1487" s="190" t="s">
        <v>9</v>
      </c>
      <c r="V1487" s="189" t="s">
        <v>9</v>
      </c>
      <c r="W1487" s="189" t="s">
        <v>9</v>
      </c>
      <c r="X1487" s="189" t="s">
        <v>9</v>
      </c>
      <c r="Y1487" s="189">
        <v>125</v>
      </c>
      <c r="Z1487" s="189" t="s">
        <v>9</v>
      </c>
      <c r="AA1487" s="189">
        <v>158</v>
      </c>
      <c r="AB1487" s="189" t="s">
        <v>9</v>
      </c>
      <c r="AC1487" s="189" t="s">
        <v>1394</v>
      </c>
      <c r="AD1487" s="189">
        <v>2011</v>
      </c>
      <c r="AE1487" s="189" t="s">
        <v>2704</v>
      </c>
      <c r="AF1487" s="189" t="s">
        <v>2705</v>
      </c>
      <c r="AG1487" s="189" t="s">
        <v>2706</v>
      </c>
      <c r="AH1487" s="171" t="s">
        <v>2707</v>
      </c>
      <c r="AI1487" s="124" t="str">
        <f t="shared" si="32"/>
        <v>Mazurkiewicz, M., 2011</v>
      </c>
      <c r="AJ1487" s="205"/>
      <c r="AK1487" s="207"/>
    </row>
    <row r="1488" spans="1:41" s="206" customFormat="1" x14ac:dyDescent="0.3">
      <c r="A1488" s="189" t="s">
        <v>2701</v>
      </c>
      <c r="B1488" s="189">
        <v>20</v>
      </c>
      <c r="C1488" s="189" t="s">
        <v>9</v>
      </c>
      <c r="D1488" s="189" t="s">
        <v>9</v>
      </c>
      <c r="E1488" s="189" t="s">
        <v>63</v>
      </c>
      <c r="F1488" s="189" t="s">
        <v>2702</v>
      </c>
      <c r="G1488" s="189" t="s">
        <v>2703</v>
      </c>
      <c r="H1488" s="189" t="s">
        <v>9</v>
      </c>
      <c r="I1488" s="189" t="s">
        <v>9</v>
      </c>
      <c r="J1488" s="189" t="s">
        <v>9</v>
      </c>
      <c r="K1488" s="189" t="s">
        <v>9</v>
      </c>
      <c r="L1488" s="189" t="s">
        <v>9</v>
      </c>
      <c r="M1488" s="189" t="s">
        <v>199</v>
      </c>
      <c r="N1488" s="189" t="s">
        <v>9</v>
      </c>
      <c r="O1488" s="189" t="s">
        <v>8</v>
      </c>
      <c r="P1488" s="189" t="s">
        <v>8</v>
      </c>
      <c r="Q1488" s="189" t="s">
        <v>1422</v>
      </c>
      <c r="R1488" s="189">
        <v>1</v>
      </c>
      <c r="S1488" s="189">
        <v>473</v>
      </c>
      <c r="T1488" s="189" t="s">
        <v>29</v>
      </c>
      <c r="U1488" s="190" t="s">
        <v>9</v>
      </c>
      <c r="V1488" s="189" t="s">
        <v>9</v>
      </c>
      <c r="W1488" s="189" t="s">
        <v>9</v>
      </c>
      <c r="X1488" s="189" t="s">
        <v>9</v>
      </c>
      <c r="Y1488" s="189">
        <v>97</v>
      </c>
      <c r="Z1488" s="189" t="s">
        <v>9</v>
      </c>
      <c r="AA1488" s="189">
        <v>142</v>
      </c>
      <c r="AB1488" s="189" t="s">
        <v>9</v>
      </c>
      <c r="AC1488" s="189" t="s">
        <v>1394</v>
      </c>
      <c r="AD1488" s="189">
        <v>2011</v>
      </c>
      <c r="AE1488" s="189" t="s">
        <v>2704</v>
      </c>
      <c r="AF1488" s="189" t="s">
        <v>2705</v>
      </c>
      <c r="AG1488" s="189" t="s">
        <v>2706</v>
      </c>
      <c r="AH1488" s="171" t="s">
        <v>2707</v>
      </c>
      <c r="AI1488" s="124" t="str">
        <f t="shared" si="32"/>
        <v>Mazurkiewicz, M., 2011</v>
      </c>
      <c r="AJ1488" s="205"/>
      <c r="AK1488" s="207"/>
    </row>
    <row r="1489" spans="1:37" s="206" customFormat="1" x14ac:dyDescent="0.3">
      <c r="A1489" s="189" t="s">
        <v>2701</v>
      </c>
      <c r="B1489" s="189">
        <v>20</v>
      </c>
      <c r="C1489" s="189" t="s">
        <v>9</v>
      </c>
      <c r="D1489" s="189" t="s">
        <v>9</v>
      </c>
      <c r="E1489" s="189" t="s">
        <v>63</v>
      </c>
      <c r="F1489" s="189" t="s">
        <v>2702</v>
      </c>
      <c r="G1489" s="189" t="s">
        <v>2703</v>
      </c>
      <c r="H1489" s="189" t="s">
        <v>9</v>
      </c>
      <c r="I1489" s="189" t="s">
        <v>9</v>
      </c>
      <c r="J1489" s="189" t="s">
        <v>9</v>
      </c>
      <c r="K1489" s="189" t="s">
        <v>9</v>
      </c>
      <c r="L1489" s="189" t="s">
        <v>9</v>
      </c>
      <c r="M1489" s="189" t="s">
        <v>199</v>
      </c>
      <c r="N1489" s="189" t="s">
        <v>9</v>
      </c>
      <c r="O1489" s="189">
        <v>1</v>
      </c>
      <c r="P1489" s="189">
        <v>573</v>
      </c>
      <c r="Q1489" s="189" t="s">
        <v>1425</v>
      </c>
      <c r="R1489" s="189">
        <v>24</v>
      </c>
      <c r="S1489" s="189">
        <v>298</v>
      </c>
      <c r="T1489" s="189" t="s">
        <v>29</v>
      </c>
      <c r="U1489" s="190" t="s">
        <v>9</v>
      </c>
      <c r="V1489" s="189" t="s">
        <v>9</v>
      </c>
      <c r="W1489" s="189" t="s">
        <v>9</v>
      </c>
      <c r="X1489" s="189" t="s">
        <v>9</v>
      </c>
      <c r="Y1489" s="189">
        <v>105</v>
      </c>
      <c r="Z1489" s="189" t="s">
        <v>9</v>
      </c>
      <c r="AA1489" s="189">
        <v>102</v>
      </c>
      <c r="AB1489" s="189" t="s">
        <v>9</v>
      </c>
      <c r="AC1489" s="189" t="s">
        <v>1394</v>
      </c>
      <c r="AD1489" s="189">
        <v>2011</v>
      </c>
      <c r="AE1489" s="189" t="s">
        <v>2704</v>
      </c>
      <c r="AF1489" s="189" t="s">
        <v>2705</v>
      </c>
      <c r="AG1489" s="189" t="s">
        <v>2706</v>
      </c>
      <c r="AH1489" s="171" t="s">
        <v>2707</v>
      </c>
      <c r="AI1489" s="124" t="str">
        <f t="shared" si="32"/>
        <v>Mazurkiewicz, M., 2011</v>
      </c>
      <c r="AJ1489" s="205"/>
      <c r="AK1489" s="207"/>
    </row>
    <row r="1490" spans="1:37" s="206" customFormat="1" x14ac:dyDescent="0.3">
      <c r="A1490" s="189" t="s">
        <v>2708</v>
      </c>
      <c r="B1490" s="189">
        <v>2.5</v>
      </c>
      <c r="C1490" s="189" t="s">
        <v>9</v>
      </c>
      <c r="D1490" s="189" t="s">
        <v>9</v>
      </c>
      <c r="E1490" s="189" t="s">
        <v>63</v>
      </c>
      <c r="F1490" s="189" t="s">
        <v>2709</v>
      </c>
      <c r="G1490" s="189" t="s">
        <v>9</v>
      </c>
      <c r="H1490" s="189" t="s">
        <v>9</v>
      </c>
      <c r="I1490" s="189" t="s">
        <v>9</v>
      </c>
      <c r="J1490" s="189" t="s">
        <v>24</v>
      </c>
      <c r="K1490" s="189" t="s">
        <v>56</v>
      </c>
      <c r="L1490" s="189" t="s">
        <v>9</v>
      </c>
      <c r="M1490" s="189" t="s">
        <v>199</v>
      </c>
      <c r="N1490" s="189" t="s">
        <v>9</v>
      </c>
      <c r="O1490" s="189" t="s">
        <v>9</v>
      </c>
      <c r="P1490" s="189" t="s">
        <v>9</v>
      </c>
      <c r="Q1490" s="189" t="s">
        <v>9</v>
      </c>
      <c r="R1490" s="189" t="s">
        <v>9</v>
      </c>
      <c r="S1490" s="189" t="s">
        <v>9</v>
      </c>
      <c r="T1490" s="189" t="s">
        <v>29</v>
      </c>
      <c r="U1490" s="190" t="s">
        <v>9</v>
      </c>
      <c r="V1490" s="190" t="s">
        <v>9</v>
      </c>
      <c r="W1490" s="190" t="s">
        <v>9</v>
      </c>
      <c r="X1490" s="190" t="s">
        <v>9</v>
      </c>
      <c r="Y1490" s="190" t="s">
        <v>9</v>
      </c>
      <c r="Z1490" s="190" t="s">
        <v>9</v>
      </c>
      <c r="AA1490" s="189">
        <v>60</v>
      </c>
      <c r="AB1490" s="189" t="s">
        <v>9</v>
      </c>
      <c r="AC1490" s="189" t="s">
        <v>1373</v>
      </c>
      <c r="AD1490" s="189">
        <v>2011</v>
      </c>
      <c r="AE1490" s="189" t="s">
        <v>2710</v>
      </c>
      <c r="AF1490" s="189" t="s">
        <v>39</v>
      </c>
      <c r="AG1490" s="189" t="s">
        <v>2711</v>
      </c>
      <c r="AH1490" s="189" t="s">
        <v>2712</v>
      </c>
      <c r="AI1490" s="124" t="str">
        <f t="shared" ref="AI1490:AI1545" si="33">AE1490&amp;", "&amp;AD1490</f>
        <v>Moussa, S., 2011</v>
      </c>
      <c r="AJ1490" s="205"/>
      <c r="AK1490" s="207"/>
    </row>
    <row r="1491" spans="1:37" s="206" customFormat="1" x14ac:dyDescent="0.3">
      <c r="A1491" s="189" t="s">
        <v>2713</v>
      </c>
      <c r="B1491" s="189">
        <v>5</v>
      </c>
      <c r="C1491" s="189" t="s">
        <v>9</v>
      </c>
      <c r="D1491" s="189">
        <v>852</v>
      </c>
      <c r="E1491" s="189" t="s">
        <v>63</v>
      </c>
      <c r="F1491" s="189" t="s">
        <v>797</v>
      </c>
      <c r="G1491" s="189" t="s">
        <v>2182</v>
      </c>
      <c r="H1491" s="189" t="s">
        <v>9</v>
      </c>
      <c r="I1491" s="189" t="s">
        <v>9</v>
      </c>
      <c r="J1491" s="189" t="s">
        <v>10</v>
      </c>
      <c r="K1491" s="189" t="s">
        <v>1449</v>
      </c>
      <c r="L1491" s="189" t="s">
        <v>9</v>
      </c>
      <c r="M1491" s="189" t="s">
        <v>199</v>
      </c>
      <c r="N1491" s="189" t="s">
        <v>9</v>
      </c>
      <c r="O1491" s="189" t="s">
        <v>9</v>
      </c>
      <c r="P1491" s="189" t="s">
        <v>9</v>
      </c>
      <c r="Q1491" s="189" t="s">
        <v>1422</v>
      </c>
      <c r="R1491" s="189">
        <v>2</v>
      </c>
      <c r="S1491" s="189">
        <v>573</v>
      </c>
      <c r="T1491" s="189" t="s">
        <v>29</v>
      </c>
      <c r="U1491" s="190" t="s">
        <v>9</v>
      </c>
      <c r="V1491" s="189" t="s">
        <v>9</v>
      </c>
      <c r="W1491" s="189" t="s">
        <v>9</v>
      </c>
      <c r="X1491" s="189" t="s">
        <v>9</v>
      </c>
      <c r="Y1491" s="189" t="s">
        <v>9</v>
      </c>
      <c r="Z1491" s="189" t="s">
        <v>9</v>
      </c>
      <c r="AA1491" s="189">
        <v>19.2</v>
      </c>
      <c r="AB1491" s="189">
        <v>7.5</v>
      </c>
      <c r="AC1491" s="189" t="s">
        <v>1373</v>
      </c>
      <c r="AD1491" s="189">
        <v>2014</v>
      </c>
      <c r="AE1491" s="189" t="s">
        <v>1823</v>
      </c>
      <c r="AF1491" s="189" t="s">
        <v>11</v>
      </c>
      <c r="AG1491" s="189" t="s">
        <v>437</v>
      </c>
      <c r="AH1491" s="189" t="s">
        <v>436</v>
      </c>
      <c r="AI1491" s="124" t="str">
        <f t="shared" si="33"/>
        <v>Qi, B., 2014</v>
      </c>
      <c r="AJ1491" s="189" t="s">
        <v>438</v>
      </c>
      <c r="AK1491" s="207"/>
    </row>
    <row r="1492" spans="1:37" s="209" customFormat="1" x14ac:dyDescent="0.3">
      <c r="A1492" s="189" t="s">
        <v>2713</v>
      </c>
      <c r="B1492" s="189">
        <v>5</v>
      </c>
      <c r="C1492" s="189" t="s">
        <v>9</v>
      </c>
      <c r="D1492" s="189" t="s">
        <v>9</v>
      </c>
      <c r="E1492" s="189" t="s">
        <v>37</v>
      </c>
      <c r="F1492" s="189" t="s">
        <v>9</v>
      </c>
      <c r="G1492" s="189" t="s">
        <v>9</v>
      </c>
      <c r="H1492" s="189" t="s">
        <v>9</v>
      </c>
      <c r="I1492" s="189" t="s">
        <v>9</v>
      </c>
      <c r="J1492" s="189" t="s">
        <v>10</v>
      </c>
      <c r="K1492" s="189" t="s">
        <v>1449</v>
      </c>
      <c r="L1492" s="189" t="s">
        <v>9</v>
      </c>
      <c r="M1492" s="189" t="s">
        <v>199</v>
      </c>
      <c r="N1492" s="189" t="s">
        <v>9</v>
      </c>
      <c r="O1492" s="189" t="s">
        <v>9</v>
      </c>
      <c r="P1492" s="189" t="s">
        <v>9</v>
      </c>
      <c r="Q1492" s="189" t="s">
        <v>1422</v>
      </c>
      <c r="R1492" s="189">
        <v>2</v>
      </c>
      <c r="S1492" s="189">
        <v>573</v>
      </c>
      <c r="T1492" s="189" t="s">
        <v>29</v>
      </c>
      <c r="U1492" s="190" t="s">
        <v>9</v>
      </c>
      <c r="V1492" s="189" t="s">
        <v>9</v>
      </c>
      <c r="W1492" s="189" t="s">
        <v>9</v>
      </c>
      <c r="X1492" s="189" t="s">
        <v>9</v>
      </c>
      <c r="Y1492" s="189" t="s">
        <v>9</v>
      </c>
      <c r="Z1492" s="189" t="s">
        <v>9</v>
      </c>
      <c r="AA1492" s="189">
        <v>69.5</v>
      </c>
      <c r="AB1492" s="189">
        <v>19.3</v>
      </c>
      <c r="AC1492" s="189" t="s">
        <v>1373</v>
      </c>
      <c r="AD1492" s="189">
        <v>2014</v>
      </c>
      <c r="AE1492" s="189" t="s">
        <v>1823</v>
      </c>
      <c r="AF1492" s="189" t="s">
        <v>11</v>
      </c>
      <c r="AG1492" s="189" t="s">
        <v>437</v>
      </c>
      <c r="AH1492" s="189" t="s">
        <v>436</v>
      </c>
      <c r="AI1492" s="124" t="str">
        <f t="shared" si="33"/>
        <v>Qi, B., 2014</v>
      </c>
      <c r="AJ1492" s="189" t="s">
        <v>438</v>
      </c>
      <c r="AK1492" s="207"/>
    </row>
    <row r="1493" spans="1:37" s="209" customFormat="1" x14ac:dyDescent="0.3">
      <c r="A1493" s="164" t="s">
        <v>2714</v>
      </c>
      <c r="B1493" s="164" t="s">
        <v>9</v>
      </c>
      <c r="C1493" s="164">
        <v>13.12</v>
      </c>
      <c r="D1493" s="164" t="s">
        <v>9</v>
      </c>
      <c r="E1493" s="164" t="s">
        <v>63</v>
      </c>
      <c r="F1493" s="164" t="s">
        <v>2715</v>
      </c>
      <c r="G1493" s="164" t="s">
        <v>9</v>
      </c>
      <c r="H1493" s="164" t="s">
        <v>9</v>
      </c>
      <c r="I1493" s="164" t="s">
        <v>9</v>
      </c>
      <c r="J1493" s="164" t="s">
        <v>28</v>
      </c>
      <c r="K1493" s="164" t="s">
        <v>138</v>
      </c>
      <c r="L1493" s="164" t="s">
        <v>9</v>
      </c>
      <c r="M1493" s="164" t="s">
        <v>199</v>
      </c>
      <c r="N1493" s="164" t="s">
        <v>9</v>
      </c>
      <c r="O1493" s="164" t="s">
        <v>9</v>
      </c>
      <c r="P1493" s="164" t="s">
        <v>9</v>
      </c>
      <c r="Q1493" s="164" t="s">
        <v>9</v>
      </c>
      <c r="R1493" s="164" t="s">
        <v>9</v>
      </c>
      <c r="S1493" s="164" t="s">
        <v>9</v>
      </c>
      <c r="T1493" s="164" t="s">
        <v>29</v>
      </c>
      <c r="U1493" s="164" t="s">
        <v>9</v>
      </c>
      <c r="V1493" s="164" t="s">
        <v>9</v>
      </c>
      <c r="W1493" s="164" t="s">
        <v>9</v>
      </c>
      <c r="X1493" s="164" t="s">
        <v>9</v>
      </c>
      <c r="Y1493" s="164">
        <v>46.1</v>
      </c>
      <c r="Z1493" s="164" t="s">
        <v>9</v>
      </c>
      <c r="AA1493" s="164">
        <v>34.5</v>
      </c>
      <c r="AB1493" s="164" t="s">
        <v>9</v>
      </c>
      <c r="AC1493" s="164" t="s">
        <v>1392</v>
      </c>
      <c r="AD1493" s="164">
        <v>2015</v>
      </c>
      <c r="AE1493" s="164" t="s">
        <v>2716</v>
      </c>
      <c r="AF1493" s="164" t="s">
        <v>2717</v>
      </c>
      <c r="AG1493" s="164" t="s">
        <v>2718</v>
      </c>
      <c r="AH1493" s="164" t="s">
        <v>2719</v>
      </c>
      <c r="AI1493" s="124" t="str">
        <f t="shared" si="33"/>
        <v>Wang, Y., 2015</v>
      </c>
      <c r="AJ1493" s="208"/>
      <c r="AK1493" s="197"/>
    </row>
    <row r="1494" spans="1:37" s="209" customFormat="1" x14ac:dyDescent="0.3">
      <c r="A1494" s="164" t="s">
        <v>2714</v>
      </c>
      <c r="B1494" s="164" t="s">
        <v>9</v>
      </c>
      <c r="C1494" s="164">
        <v>19.64</v>
      </c>
      <c r="D1494" s="164" t="s">
        <v>9</v>
      </c>
      <c r="E1494" s="164" t="s">
        <v>63</v>
      </c>
      <c r="F1494" s="164" t="s">
        <v>2715</v>
      </c>
      <c r="G1494" s="164" t="s">
        <v>9</v>
      </c>
      <c r="H1494" s="164" t="s">
        <v>9</v>
      </c>
      <c r="I1494" s="164" t="s">
        <v>9</v>
      </c>
      <c r="J1494" s="164" t="s">
        <v>28</v>
      </c>
      <c r="K1494" s="164" t="s">
        <v>138</v>
      </c>
      <c r="L1494" s="164" t="s">
        <v>9</v>
      </c>
      <c r="M1494" s="164" t="s">
        <v>199</v>
      </c>
      <c r="N1494" s="164" t="s">
        <v>9</v>
      </c>
      <c r="O1494" s="164" t="s">
        <v>9</v>
      </c>
      <c r="P1494" s="164" t="s">
        <v>9</v>
      </c>
      <c r="Q1494" s="164" t="s">
        <v>9</v>
      </c>
      <c r="R1494" s="164" t="s">
        <v>9</v>
      </c>
      <c r="S1494" s="164" t="s">
        <v>9</v>
      </c>
      <c r="T1494" s="164" t="s">
        <v>29</v>
      </c>
      <c r="U1494" s="164" t="s">
        <v>9</v>
      </c>
      <c r="V1494" s="164" t="s">
        <v>9</v>
      </c>
      <c r="W1494" s="164" t="s">
        <v>9</v>
      </c>
      <c r="X1494" s="164" t="s">
        <v>9</v>
      </c>
      <c r="Y1494" s="164">
        <v>55.3</v>
      </c>
      <c r="Z1494" s="164" t="s">
        <v>9</v>
      </c>
      <c r="AA1494" s="164">
        <v>41.1</v>
      </c>
      <c r="AB1494" s="164" t="s">
        <v>9</v>
      </c>
      <c r="AC1494" s="164" t="s">
        <v>1392</v>
      </c>
      <c r="AD1494" s="164">
        <v>2015</v>
      </c>
      <c r="AE1494" s="164" t="s">
        <v>2716</v>
      </c>
      <c r="AF1494" s="164" t="s">
        <v>2717</v>
      </c>
      <c r="AG1494" s="164" t="s">
        <v>2718</v>
      </c>
      <c r="AH1494" s="164" t="s">
        <v>2719</v>
      </c>
      <c r="AI1494" s="124" t="str">
        <f t="shared" si="33"/>
        <v>Wang, Y., 2015</v>
      </c>
      <c r="AJ1494" s="208"/>
      <c r="AK1494" s="197"/>
    </row>
    <row r="1495" spans="1:37" s="209" customFormat="1" x14ac:dyDescent="0.3">
      <c r="A1495" s="164" t="s">
        <v>2714</v>
      </c>
      <c r="B1495" s="164" t="s">
        <v>9</v>
      </c>
      <c r="C1495" s="164">
        <v>33.57</v>
      </c>
      <c r="D1495" s="164" t="s">
        <v>9</v>
      </c>
      <c r="E1495" s="164" t="s">
        <v>63</v>
      </c>
      <c r="F1495" s="164" t="s">
        <v>2715</v>
      </c>
      <c r="G1495" s="164" t="s">
        <v>9</v>
      </c>
      <c r="H1495" s="164" t="s">
        <v>9</v>
      </c>
      <c r="I1495" s="164" t="s">
        <v>9</v>
      </c>
      <c r="J1495" s="164" t="s">
        <v>28</v>
      </c>
      <c r="K1495" s="164" t="s">
        <v>138</v>
      </c>
      <c r="L1495" s="164" t="s">
        <v>9</v>
      </c>
      <c r="M1495" s="164" t="s">
        <v>199</v>
      </c>
      <c r="N1495" s="164" t="s">
        <v>9</v>
      </c>
      <c r="O1495" s="164" t="s">
        <v>9</v>
      </c>
      <c r="P1495" s="164" t="s">
        <v>9</v>
      </c>
      <c r="Q1495" s="164" t="s">
        <v>9</v>
      </c>
      <c r="R1495" s="164" t="s">
        <v>9</v>
      </c>
      <c r="S1495" s="164" t="s">
        <v>9</v>
      </c>
      <c r="T1495" s="164" t="s">
        <v>29</v>
      </c>
      <c r="U1495" s="164" t="s">
        <v>9</v>
      </c>
      <c r="V1495" s="164" t="s">
        <v>9</v>
      </c>
      <c r="W1495" s="164" t="s">
        <v>9</v>
      </c>
      <c r="X1495" s="164" t="s">
        <v>9</v>
      </c>
      <c r="Y1495" s="164">
        <v>60.4</v>
      </c>
      <c r="Z1495" s="164" t="s">
        <v>9</v>
      </c>
      <c r="AA1495" s="164">
        <v>60.1</v>
      </c>
      <c r="AB1495" s="164" t="s">
        <v>9</v>
      </c>
      <c r="AC1495" s="164" t="s">
        <v>1392</v>
      </c>
      <c r="AD1495" s="164">
        <v>2015</v>
      </c>
      <c r="AE1495" s="164" t="s">
        <v>2716</v>
      </c>
      <c r="AF1495" s="164" t="s">
        <v>2717</v>
      </c>
      <c r="AG1495" s="164" t="s">
        <v>2718</v>
      </c>
      <c r="AH1495" s="164" t="s">
        <v>2719</v>
      </c>
      <c r="AI1495" s="124" t="str">
        <f t="shared" si="33"/>
        <v>Wang, Y., 2015</v>
      </c>
      <c r="AJ1495" s="208"/>
      <c r="AK1495" s="197"/>
    </row>
    <row r="1496" spans="1:37" s="209" customFormat="1" x14ac:dyDescent="0.3">
      <c r="A1496" s="164" t="s">
        <v>2714</v>
      </c>
      <c r="B1496" s="164" t="s">
        <v>9</v>
      </c>
      <c r="C1496" s="164">
        <v>40.74</v>
      </c>
      <c r="D1496" s="164" t="s">
        <v>9</v>
      </c>
      <c r="E1496" s="164" t="s">
        <v>63</v>
      </c>
      <c r="F1496" s="164" t="s">
        <v>2715</v>
      </c>
      <c r="G1496" s="164" t="s">
        <v>9</v>
      </c>
      <c r="H1496" s="164" t="s">
        <v>9</v>
      </c>
      <c r="I1496" s="164" t="s">
        <v>9</v>
      </c>
      <c r="J1496" s="164" t="s">
        <v>28</v>
      </c>
      <c r="K1496" s="164" t="s">
        <v>138</v>
      </c>
      <c r="L1496" s="164" t="s">
        <v>9</v>
      </c>
      <c r="M1496" s="164" t="s">
        <v>199</v>
      </c>
      <c r="N1496" s="164" t="s">
        <v>9</v>
      </c>
      <c r="O1496" s="164" t="s">
        <v>9</v>
      </c>
      <c r="P1496" s="164" t="s">
        <v>9</v>
      </c>
      <c r="Q1496" s="164" t="s">
        <v>9</v>
      </c>
      <c r="R1496" s="164" t="s">
        <v>9</v>
      </c>
      <c r="S1496" s="164" t="s">
        <v>9</v>
      </c>
      <c r="T1496" s="164" t="s">
        <v>34</v>
      </c>
      <c r="U1496" s="164" t="s">
        <v>9</v>
      </c>
      <c r="V1496" s="164" t="s">
        <v>9</v>
      </c>
      <c r="W1496" s="164" t="s">
        <v>9</v>
      </c>
      <c r="X1496" s="164" t="s">
        <v>9</v>
      </c>
      <c r="Y1496" s="164">
        <v>66.7</v>
      </c>
      <c r="Z1496" s="164" t="s">
        <v>9</v>
      </c>
      <c r="AA1496" s="164" t="s">
        <v>9</v>
      </c>
      <c r="AB1496" s="164" t="s">
        <v>9</v>
      </c>
      <c r="AC1496" s="164" t="s">
        <v>1392</v>
      </c>
      <c r="AD1496" s="164">
        <v>2015</v>
      </c>
      <c r="AE1496" s="164" t="s">
        <v>2716</v>
      </c>
      <c r="AF1496" s="164" t="s">
        <v>2717</v>
      </c>
      <c r="AG1496" s="164" t="s">
        <v>2718</v>
      </c>
      <c r="AH1496" s="164" t="s">
        <v>2719</v>
      </c>
      <c r="AI1496" s="124" t="str">
        <f t="shared" si="33"/>
        <v>Wang, Y., 2015</v>
      </c>
      <c r="AJ1496" s="208"/>
      <c r="AK1496" s="197"/>
    </row>
    <row r="1497" spans="1:37" s="209" customFormat="1" x14ac:dyDescent="0.3">
      <c r="A1497" s="164" t="s">
        <v>2714</v>
      </c>
      <c r="B1497" s="164" t="s">
        <v>9</v>
      </c>
      <c r="C1497" s="164">
        <v>43.67</v>
      </c>
      <c r="D1497" s="164" t="s">
        <v>9</v>
      </c>
      <c r="E1497" s="164" t="s">
        <v>63</v>
      </c>
      <c r="F1497" s="164" t="s">
        <v>2715</v>
      </c>
      <c r="G1497" s="164" t="s">
        <v>9</v>
      </c>
      <c r="H1497" s="164" t="s">
        <v>9</v>
      </c>
      <c r="I1497" s="164" t="s">
        <v>9</v>
      </c>
      <c r="J1497" s="164" t="s">
        <v>28</v>
      </c>
      <c r="K1497" s="164" t="s">
        <v>138</v>
      </c>
      <c r="L1497" s="164" t="s">
        <v>9</v>
      </c>
      <c r="M1497" s="164" t="s">
        <v>199</v>
      </c>
      <c r="N1497" s="164" t="s">
        <v>9</v>
      </c>
      <c r="O1497" s="164" t="s">
        <v>9</v>
      </c>
      <c r="P1497" s="164" t="s">
        <v>9</v>
      </c>
      <c r="Q1497" s="164" t="s">
        <v>9</v>
      </c>
      <c r="R1497" s="164" t="s">
        <v>9</v>
      </c>
      <c r="S1497" s="164" t="s">
        <v>9</v>
      </c>
      <c r="T1497" s="164" t="s">
        <v>29</v>
      </c>
      <c r="U1497" s="164" t="s">
        <v>9</v>
      </c>
      <c r="V1497" s="164" t="s">
        <v>9</v>
      </c>
      <c r="W1497" s="164" t="s">
        <v>9</v>
      </c>
      <c r="X1497" s="164" t="s">
        <v>9</v>
      </c>
      <c r="Y1497" s="164">
        <v>63.3</v>
      </c>
      <c r="Z1497" s="164" t="s">
        <v>9</v>
      </c>
      <c r="AA1497" s="164">
        <v>66.2</v>
      </c>
      <c r="AB1497" s="164" t="s">
        <v>9</v>
      </c>
      <c r="AC1497" s="164" t="s">
        <v>1392</v>
      </c>
      <c r="AD1497" s="164">
        <v>2015</v>
      </c>
      <c r="AE1497" s="164" t="s">
        <v>2716</v>
      </c>
      <c r="AF1497" s="164" t="s">
        <v>2717</v>
      </c>
      <c r="AG1497" s="164" t="s">
        <v>2718</v>
      </c>
      <c r="AH1497" s="164" t="s">
        <v>2719</v>
      </c>
      <c r="AI1497" s="124" t="str">
        <f t="shared" si="33"/>
        <v>Wang, Y., 2015</v>
      </c>
      <c r="AJ1497" s="208"/>
      <c r="AK1497" s="197"/>
    </row>
    <row r="1498" spans="1:37" s="209" customFormat="1" x14ac:dyDescent="0.3">
      <c r="A1498" s="164" t="s">
        <v>2720</v>
      </c>
      <c r="B1498" s="164">
        <v>5</v>
      </c>
      <c r="C1498" s="164">
        <v>4.2</v>
      </c>
      <c r="D1498" s="164">
        <v>215</v>
      </c>
      <c r="E1498" s="164" t="s">
        <v>37</v>
      </c>
      <c r="F1498" s="164" t="s">
        <v>2721</v>
      </c>
      <c r="G1498" s="164" t="s">
        <v>9</v>
      </c>
      <c r="H1498" s="164" t="s">
        <v>9</v>
      </c>
      <c r="I1498" s="164" t="s">
        <v>9</v>
      </c>
      <c r="J1498" s="189" t="s">
        <v>303</v>
      </c>
      <c r="K1498" s="164" t="s">
        <v>138</v>
      </c>
      <c r="L1498" s="164" t="s">
        <v>9</v>
      </c>
      <c r="M1498" s="164" t="s">
        <v>199</v>
      </c>
      <c r="N1498" s="164" t="s">
        <v>9</v>
      </c>
      <c r="O1498" s="164" t="s">
        <v>9</v>
      </c>
      <c r="P1498" s="164" t="s">
        <v>9</v>
      </c>
      <c r="Q1498" s="164" t="s">
        <v>9</v>
      </c>
      <c r="R1498" s="164" t="s">
        <v>9</v>
      </c>
      <c r="S1498" s="164" t="s">
        <v>9</v>
      </c>
      <c r="T1498" s="164" t="s">
        <v>29</v>
      </c>
      <c r="U1498" s="164" t="s">
        <v>9</v>
      </c>
      <c r="V1498" s="164" t="s">
        <v>9</v>
      </c>
      <c r="W1498" s="164" t="s">
        <v>9</v>
      </c>
      <c r="X1498" s="164" t="s">
        <v>9</v>
      </c>
      <c r="Y1498" s="164" t="s">
        <v>9</v>
      </c>
      <c r="Z1498" s="164" t="s">
        <v>9</v>
      </c>
      <c r="AA1498" s="164">
        <v>74</v>
      </c>
      <c r="AB1498" s="164">
        <v>3</v>
      </c>
      <c r="AC1498" s="171" t="s">
        <v>1365</v>
      </c>
      <c r="AD1498" s="164">
        <v>2015</v>
      </c>
      <c r="AE1498" s="164" t="s">
        <v>2722</v>
      </c>
      <c r="AF1498" s="189" t="s">
        <v>11</v>
      </c>
      <c r="AG1498" s="164" t="s">
        <v>2723</v>
      </c>
      <c r="AH1498" s="164" t="s">
        <v>2724</v>
      </c>
      <c r="AI1498" s="124" t="str">
        <f t="shared" si="33"/>
        <v>Zong, Y., 2015</v>
      </c>
      <c r="AJ1498" s="208"/>
      <c r="AK1498" s="197"/>
    </row>
    <row r="1499" spans="1:37" s="209" customFormat="1" x14ac:dyDescent="0.3">
      <c r="A1499" s="164" t="s">
        <v>2720</v>
      </c>
      <c r="B1499" s="164">
        <v>10</v>
      </c>
      <c r="C1499" s="164">
        <v>9.5</v>
      </c>
      <c r="D1499" s="164">
        <v>215</v>
      </c>
      <c r="E1499" s="164" t="s">
        <v>37</v>
      </c>
      <c r="F1499" s="164" t="s">
        <v>2721</v>
      </c>
      <c r="G1499" s="164" t="s">
        <v>9</v>
      </c>
      <c r="H1499" s="164" t="s">
        <v>9</v>
      </c>
      <c r="I1499" s="164" t="s">
        <v>9</v>
      </c>
      <c r="J1499" s="189" t="s">
        <v>303</v>
      </c>
      <c r="K1499" s="164" t="s">
        <v>138</v>
      </c>
      <c r="L1499" s="164" t="s">
        <v>9</v>
      </c>
      <c r="M1499" s="164" t="s">
        <v>199</v>
      </c>
      <c r="N1499" s="164" t="s">
        <v>9</v>
      </c>
      <c r="O1499" s="164" t="s">
        <v>9</v>
      </c>
      <c r="P1499" s="164" t="s">
        <v>9</v>
      </c>
      <c r="Q1499" s="164" t="s">
        <v>9</v>
      </c>
      <c r="R1499" s="164" t="s">
        <v>9</v>
      </c>
      <c r="S1499" s="164" t="s">
        <v>9</v>
      </c>
      <c r="T1499" s="164" t="s">
        <v>29</v>
      </c>
      <c r="U1499" s="164" t="s">
        <v>9</v>
      </c>
      <c r="V1499" s="164" t="s">
        <v>9</v>
      </c>
      <c r="W1499" s="164" t="s">
        <v>9</v>
      </c>
      <c r="X1499" s="164" t="s">
        <v>9</v>
      </c>
      <c r="Y1499" s="164" t="s">
        <v>9</v>
      </c>
      <c r="Z1499" s="164" t="s">
        <v>9</v>
      </c>
      <c r="AA1499" s="164">
        <v>71</v>
      </c>
      <c r="AB1499" s="164">
        <v>5</v>
      </c>
      <c r="AC1499" s="171" t="s">
        <v>1365</v>
      </c>
      <c r="AD1499" s="164">
        <v>2015</v>
      </c>
      <c r="AE1499" s="164" t="s">
        <v>2722</v>
      </c>
      <c r="AF1499" s="189" t="s">
        <v>11</v>
      </c>
      <c r="AG1499" s="164" t="s">
        <v>2723</v>
      </c>
      <c r="AH1499" s="164" t="s">
        <v>2724</v>
      </c>
      <c r="AI1499" s="124" t="str">
        <f t="shared" si="33"/>
        <v>Zong, Y., 2015</v>
      </c>
      <c r="AJ1499" s="208"/>
      <c r="AK1499" s="197"/>
    </row>
    <row r="1500" spans="1:37" s="209" customFormat="1" x14ac:dyDescent="0.3">
      <c r="A1500" s="164" t="s">
        <v>2720</v>
      </c>
      <c r="B1500" s="164">
        <v>15</v>
      </c>
      <c r="C1500" s="164">
        <v>15.4</v>
      </c>
      <c r="D1500" s="164">
        <v>215</v>
      </c>
      <c r="E1500" s="164" t="s">
        <v>37</v>
      </c>
      <c r="F1500" s="164" t="s">
        <v>2721</v>
      </c>
      <c r="G1500" s="164" t="s">
        <v>9</v>
      </c>
      <c r="H1500" s="164" t="s">
        <v>9</v>
      </c>
      <c r="I1500" s="164" t="s">
        <v>9</v>
      </c>
      <c r="J1500" s="189" t="s">
        <v>303</v>
      </c>
      <c r="K1500" s="164" t="s">
        <v>138</v>
      </c>
      <c r="L1500" s="164" t="s">
        <v>9</v>
      </c>
      <c r="M1500" s="164" t="s">
        <v>199</v>
      </c>
      <c r="N1500" s="164" t="s">
        <v>9</v>
      </c>
      <c r="O1500" s="164" t="s">
        <v>9</v>
      </c>
      <c r="P1500" s="164" t="s">
        <v>9</v>
      </c>
      <c r="Q1500" s="164" t="s">
        <v>9</v>
      </c>
      <c r="R1500" s="164" t="s">
        <v>9</v>
      </c>
      <c r="S1500" s="164" t="s">
        <v>9</v>
      </c>
      <c r="T1500" s="164" t="s">
        <v>29</v>
      </c>
      <c r="U1500" s="164" t="s">
        <v>9</v>
      </c>
      <c r="V1500" s="164" t="s">
        <v>9</v>
      </c>
      <c r="W1500" s="164" t="s">
        <v>9</v>
      </c>
      <c r="X1500" s="164" t="s">
        <v>9</v>
      </c>
      <c r="Y1500" s="164" t="s">
        <v>9</v>
      </c>
      <c r="Z1500" s="164" t="s">
        <v>9</v>
      </c>
      <c r="AA1500" s="164">
        <v>76</v>
      </c>
      <c r="AB1500" s="164">
        <v>4</v>
      </c>
      <c r="AC1500" s="171" t="s">
        <v>1365</v>
      </c>
      <c r="AD1500" s="164">
        <v>2015</v>
      </c>
      <c r="AE1500" s="164" t="s">
        <v>2722</v>
      </c>
      <c r="AF1500" s="189" t="s">
        <v>11</v>
      </c>
      <c r="AG1500" s="164" t="s">
        <v>2723</v>
      </c>
      <c r="AH1500" s="164" t="s">
        <v>2724</v>
      </c>
      <c r="AI1500" s="124" t="str">
        <f t="shared" si="33"/>
        <v>Zong, Y., 2015</v>
      </c>
      <c r="AJ1500" s="208"/>
      <c r="AK1500" s="197"/>
    </row>
    <row r="1501" spans="1:37" s="209" customFormat="1" x14ac:dyDescent="0.3">
      <c r="A1501" s="164" t="s">
        <v>2725</v>
      </c>
      <c r="B1501" s="164" t="s">
        <v>9</v>
      </c>
      <c r="C1501" s="164">
        <v>8.6999999999999993</v>
      </c>
      <c r="D1501" s="164" t="s">
        <v>9</v>
      </c>
      <c r="E1501" s="164" t="s">
        <v>63</v>
      </c>
      <c r="F1501" s="164" t="s">
        <v>2726</v>
      </c>
      <c r="G1501" s="164" t="s">
        <v>9</v>
      </c>
      <c r="H1501" s="164" t="s">
        <v>9</v>
      </c>
      <c r="I1501" s="164" t="s">
        <v>9</v>
      </c>
      <c r="J1501" s="164" t="s">
        <v>24</v>
      </c>
      <c r="K1501" s="189" t="s">
        <v>56</v>
      </c>
      <c r="L1501" s="164" t="s">
        <v>9</v>
      </c>
      <c r="M1501" s="164" t="s">
        <v>199</v>
      </c>
      <c r="N1501" s="164" t="s">
        <v>9</v>
      </c>
      <c r="O1501" s="164" t="s">
        <v>9</v>
      </c>
      <c r="P1501" s="164" t="s">
        <v>9</v>
      </c>
      <c r="Q1501" s="164" t="s">
        <v>9</v>
      </c>
      <c r="R1501" s="164" t="s">
        <v>9</v>
      </c>
      <c r="S1501" s="164" t="s">
        <v>9</v>
      </c>
      <c r="T1501" s="164" t="s">
        <v>29</v>
      </c>
      <c r="U1501" s="164" t="s">
        <v>9</v>
      </c>
      <c r="V1501" s="164" t="s">
        <v>9</v>
      </c>
      <c r="W1501" s="164" t="s">
        <v>9</v>
      </c>
      <c r="X1501" s="164" t="s">
        <v>9</v>
      </c>
      <c r="Y1501" s="164" t="s">
        <v>9</v>
      </c>
      <c r="Z1501" s="164" t="s">
        <v>9</v>
      </c>
      <c r="AA1501" s="164">
        <v>34</v>
      </c>
      <c r="AB1501" s="164" t="s">
        <v>9</v>
      </c>
      <c r="AC1501" s="232" t="s">
        <v>2839</v>
      </c>
      <c r="AD1501" s="164">
        <v>2015</v>
      </c>
      <c r="AE1501" s="164" t="s">
        <v>2727</v>
      </c>
      <c r="AF1501" s="189" t="s">
        <v>11</v>
      </c>
      <c r="AG1501" s="164" t="s">
        <v>2728</v>
      </c>
      <c r="AH1501" s="164" t="s">
        <v>21</v>
      </c>
      <c r="AI1501" s="124" t="str">
        <f t="shared" si="33"/>
        <v>Yang, F., 2015</v>
      </c>
      <c r="AJ1501" s="208"/>
      <c r="AK1501" s="197"/>
    </row>
    <row r="1502" spans="1:37" s="209" customFormat="1" x14ac:dyDescent="0.3">
      <c r="A1502" s="164" t="s">
        <v>2725</v>
      </c>
      <c r="B1502" s="164" t="s">
        <v>9</v>
      </c>
      <c r="C1502" s="164">
        <v>9.5</v>
      </c>
      <c r="D1502" s="164" t="s">
        <v>9</v>
      </c>
      <c r="E1502" s="164" t="s">
        <v>63</v>
      </c>
      <c r="F1502" s="164" t="s">
        <v>2726</v>
      </c>
      <c r="G1502" s="164" t="s">
        <v>2729</v>
      </c>
      <c r="H1502" s="164" t="s">
        <v>9</v>
      </c>
      <c r="I1502" s="164" t="s">
        <v>9</v>
      </c>
      <c r="J1502" s="164" t="s">
        <v>24</v>
      </c>
      <c r="K1502" s="189" t="s">
        <v>56</v>
      </c>
      <c r="L1502" s="164" t="s">
        <v>9</v>
      </c>
      <c r="M1502" s="164" t="s">
        <v>199</v>
      </c>
      <c r="N1502" s="164" t="s">
        <v>9</v>
      </c>
      <c r="O1502" s="164" t="s">
        <v>9</v>
      </c>
      <c r="P1502" s="164" t="s">
        <v>9</v>
      </c>
      <c r="Q1502" s="164" t="s">
        <v>9</v>
      </c>
      <c r="R1502" s="164" t="s">
        <v>9</v>
      </c>
      <c r="S1502" s="164" t="s">
        <v>9</v>
      </c>
      <c r="T1502" s="164" t="s">
        <v>29</v>
      </c>
      <c r="U1502" s="164" t="s">
        <v>9</v>
      </c>
      <c r="V1502" s="164" t="s">
        <v>9</v>
      </c>
      <c r="W1502" s="164" t="s">
        <v>9</v>
      </c>
      <c r="X1502" s="164" t="s">
        <v>9</v>
      </c>
      <c r="Y1502" s="164" t="s">
        <v>9</v>
      </c>
      <c r="Z1502" s="164" t="s">
        <v>9</v>
      </c>
      <c r="AA1502" s="164">
        <v>31</v>
      </c>
      <c r="AB1502" s="164" t="s">
        <v>9</v>
      </c>
      <c r="AC1502" s="232" t="s">
        <v>2839</v>
      </c>
      <c r="AD1502" s="164">
        <v>2015</v>
      </c>
      <c r="AE1502" s="164" t="s">
        <v>2727</v>
      </c>
      <c r="AF1502" s="189" t="s">
        <v>11</v>
      </c>
      <c r="AG1502" s="164" t="s">
        <v>2728</v>
      </c>
      <c r="AH1502" s="164" t="s">
        <v>21</v>
      </c>
      <c r="AI1502" s="124" t="str">
        <f t="shared" si="33"/>
        <v>Yang, F., 2015</v>
      </c>
      <c r="AJ1502" s="208"/>
      <c r="AK1502" s="197"/>
    </row>
    <row r="1503" spans="1:37" s="209" customFormat="1" x14ac:dyDescent="0.3">
      <c r="A1503" s="164" t="s">
        <v>2725</v>
      </c>
      <c r="B1503" s="164" t="s">
        <v>9</v>
      </c>
      <c r="C1503" s="164">
        <v>9.1</v>
      </c>
      <c r="D1503" s="164" t="s">
        <v>9</v>
      </c>
      <c r="E1503" s="164" t="s">
        <v>63</v>
      </c>
      <c r="F1503" s="164" t="s">
        <v>2726</v>
      </c>
      <c r="G1503" s="164" t="s">
        <v>2730</v>
      </c>
      <c r="H1503" s="164" t="s">
        <v>9</v>
      </c>
      <c r="I1503" s="164" t="s">
        <v>9</v>
      </c>
      <c r="J1503" s="164" t="s">
        <v>24</v>
      </c>
      <c r="K1503" s="189" t="s">
        <v>56</v>
      </c>
      <c r="L1503" s="164" t="s">
        <v>9</v>
      </c>
      <c r="M1503" s="164" t="s">
        <v>199</v>
      </c>
      <c r="N1503" s="164" t="s">
        <v>9</v>
      </c>
      <c r="O1503" s="164" t="s">
        <v>9</v>
      </c>
      <c r="P1503" s="164" t="s">
        <v>9</v>
      </c>
      <c r="Q1503" s="164" t="s">
        <v>9</v>
      </c>
      <c r="R1503" s="164" t="s">
        <v>9</v>
      </c>
      <c r="S1503" s="164" t="s">
        <v>9</v>
      </c>
      <c r="T1503" s="164" t="s">
        <v>29</v>
      </c>
      <c r="U1503" s="164" t="s">
        <v>9</v>
      </c>
      <c r="V1503" s="164" t="s">
        <v>9</v>
      </c>
      <c r="W1503" s="164" t="s">
        <v>9</v>
      </c>
      <c r="X1503" s="164" t="s">
        <v>9</v>
      </c>
      <c r="Y1503" s="164" t="s">
        <v>9</v>
      </c>
      <c r="Z1503" s="164" t="s">
        <v>9</v>
      </c>
      <c r="AA1503" s="164">
        <v>51</v>
      </c>
      <c r="AB1503" s="164" t="s">
        <v>9</v>
      </c>
      <c r="AC1503" s="232" t="s">
        <v>2839</v>
      </c>
      <c r="AD1503" s="164">
        <v>2015</v>
      </c>
      <c r="AE1503" s="164" t="s">
        <v>2727</v>
      </c>
      <c r="AF1503" s="189" t="s">
        <v>11</v>
      </c>
      <c r="AG1503" s="164" t="s">
        <v>2728</v>
      </c>
      <c r="AH1503" s="164" t="s">
        <v>21</v>
      </c>
      <c r="AI1503" s="124" t="str">
        <f t="shared" si="33"/>
        <v>Yang, F., 2015</v>
      </c>
      <c r="AJ1503" s="208"/>
      <c r="AK1503" s="197"/>
    </row>
    <row r="1504" spans="1:37" s="209" customFormat="1" x14ac:dyDescent="0.3">
      <c r="A1504" s="164" t="s">
        <v>2651</v>
      </c>
      <c r="B1504" s="164">
        <v>2</v>
      </c>
      <c r="C1504" s="171">
        <v>1.97</v>
      </c>
      <c r="D1504" s="164" t="s">
        <v>9</v>
      </c>
      <c r="E1504" s="164" t="s">
        <v>63</v>
      </c>
      <c r="F1504" s="164" t="s">
        <v>2731</v>
      </c>
      <c r="G1504" s="164" t="s">
        <v>8</v>
      </c>
      <c r="H1504" s="164" t="s">
        <v>9</v>
      </c>
      <c r="I1504" s="164" t="s">
        <v>9</v>
      </c>
      <c r="J1504" s="164" t="s">
        <v>10</v>
      </c>
      <c r="K1504" s="189" t="s">
        <v>56</v>
      </c>
      <c r="L1504" s="164" t="s">
        <v>9</v>
      </c>
      <c r="M1504" s="164" t="s">
        <v>199</v>
      </c>
      <c r="N1504" s="164" t="s">
        <v>9</v>
      </c>
      <c r="O1504" s="164" t="s">
        <v>9</v>
      </c>
      <c r="P1504" s="164" t="s">
        <v>9</v>
      </c>
      <c r="Q1504" s="164" t="s">
        <v>9</v>
      </c>
      <c r="R1504" s="164" t="s">
        <v>9</v>
      </c>
      <c r="S1504" s="164" t="s">
        <v>9</v>
      </c>
      <c r="T1504" s="164" t="s">
        <v>29</v>
      </c>
      <c r="U1504" s="164">
        <v>16.8</v>
      </c>
      <c r="V1504" s="164" t="s">
        <v>9</v>
      </c>
      <c r="W1504" s="164" t="s">
        <v>9</v>
      </c>
      <c r="X1504" s="164" t="s">
        <v>9</v>
      </c>
      <c r="Y1504" s="164" t="s">
        <v>9</v>
      </c>
      <c r="Z1504" s="164" t="s">
        <v>9</v>
      </c>
      <c r="AA1504" s="164">
        <v>77</v>
      </c>
      <c r="AB1504" s="164" t="s">
        <v>9</v>
      </c>
      <c r="AC1504" s="164" t="s">
        <v>626</v>
      </c>
      <c r="AD1504" s="164">
        <v>2016</v>
      </c>
      <c r="AE1504" s="164" t="s">
        <v>2732</v>
      </c>
      <c r="AF1504" s="164" t="s">
        <v>112</v>
      </c>
      <c r="AG1504" s="164" t="s">
        <v>2733</v>
      </c>
      <c r="AH1504" s="164" t="s">
        <v>597</v>
      </c>
      <c r="AI1504" s="124" t="str">
        <f t="shared" si="33"/>
        <v>Nagpure, A.S., 2016</v>
      </c>
      <c r="AJ1504" s="208"/>
      <c r="AK1504" s="197"/>
    </row>
    <row r="1505" spans="1:41" s="209" customFormat="1" x14ac:dyDescent="0.3">
      <c r="A1505" s="164" t="s">
        <v>2651</v>
      </c>
      <c r="B1505" s="164">
        <v>2</v>
      </c>
      <c r="C1505" s="171">
        <v>2.0499999999999998</v>
      </c>
      <c r="D1505" s="164">
        <v>844</v>
      </c>
      <c r="E1505" s="164" t="s">
        <v>63</v>
      </c>
      <c r="F1505" s="164" t="s">
        <v>2731</v>
      </c>
      <c r="G1505" s="164" t="s">
        <v>2734</v>
      </c>
      <c r="H1505" s="164" t="s">
        <v>9</v>
      </c>
      <c r="I1505" s="164" t="s">
        <v>9</v>
      </c>
      <c r="J1505" s="164" t="s">
        <v>10</v>
      </c>
      <c r="K1505" s="189" t="s">
        <v>56</v>
      </c>
      <c r="L1505" s="164" t="s">
        <v>9</v>
      </c>
      <c r="M1505" s="164" t="s">
        <v>199</v>
      </c>
      <c r="N1505" s="164" t="s">
        <v>9</v>
      </c>
      <c r="O1505" s="164" t="s">
        <v>9</v>
      </c>
      <c r="P1505" s="164" t="s">
        <v>9</v>
      </c>
      <c r="Q1505" s="164" t="s">
        <v>9</v>
      </c>
      <c r="R1505" s="164" t="s">
        <v>9</v>
      </c>
      <c r="S1505" s="164" t="s">
        <v>9</v>
      </c>
      <c r="T1505" s="164" t="s">
        <v>29</v>
      </c>
      <c r="U1505" s="164">
        <v>54</v>
      </c>
      <c r="V1505" s="164" t="s">
        <v>9</v>
      </c>
      <c r="W1505" s="164" t="s">
        <v>9</v>
      </c>
      <c r="X1505" s="164" t="s">
        <v>9</v>
      </c>
      <c r="Y1505" s="164" t="s">
        <v>9</v>
      </c>
      <c r="Z1505" s="164" t="s">
        <v>9</v>
      </c>
      <c r="AA1505" s="164">
        <v>24</v>
      </c>
      <c r="AB1505" s="164" t="s">
        <v>9</v>
      </c>
      <c r="AC1505" s="164" t="s">
        <v>626</v>
      </c>
      <c r="AD1505" s="164">
        <v>2016</v>
      </c>
      <c r="AE1505" s="164" t="s">
        <v>2732</v>
      </c>
      <c r="AF1505" s="164" t="s">
        <v>112</v>
      </c>
      <c r="AG1505" s="164" t="s">
        <v>2733</v>
      </c>
      <c r="AH1505" s="164" t="s">
        <v>597</v>
      </c>
      <c r="AI1505" s="124" t="str">
        <f t="shared" si="33"/>
        <v>Nagpure, A.S., 2016</v>
      </c>
      <c r="AJ1505" s="208"/>
      <c r="AK1505" s="197"/>
    </row>
    <row r="1506" spans="1:41" s="198" customFormat="1" x14ac:dyDescent="0.3">
      <c r="A1506" s="164" t="s">
        <v>2651</v>
      </c>
      <c r="B1506" s="164">
        <v>2</v>
      </c>
      <c r="C1506" s="171">
        <v>1.94</v>
      </c>
      <c r="D1506" s="164" t="s">
        <v>9</v>
      </c>
      <c r="E1506" s="164" t="s">
        <v>63</v>
      </c>
      <c r="F1506" s="164" t="s">
        <v>2735</v>
      </c>
      <c r="G1506" s="164" t="s">
        <v>8</v>
      </c>
      <c r="H1506" s="164" t="s">
        <v>9</v>
      </c>
      <c r="I1506" s="164" t="s">
        <v>9</v>
      </c>
      <c r="J1506" s="164" t="s">
        <v>10</v>
      </c>
      <c r="K1506" s="189" t="s">
        <v>56</v>
      </c>
      <c r="L1506" s="164" t="s">
        <v>9</v>
      </c>
      <c r="M1506" s="164" t="s">
        <v>199</v>
      </c>
      <c r="N1506" s="164" t="s">
        <v>9</v>
      </c>
      <c r="O1506" s="164" t="s">
        <v>9</v>
      </c>
      <c r="P1506" s="164" t="s">
        <v>9</v>
      </c>
      <c r="Q1506" s="164" t="s">
        <v>9</v>
      </c>
      <c r="R1506" s="164" t="s">
        <v>9</v>
      </c>
      <c r="S1506" s="164" t="s">
        <v>9</v>
      </c>
      <c r="T1506" s="164" t="s">
        <v>29</v>
      </c>
      <c r="U1506" s="164">
        <v>28.2</v>
      </c>
      <c r="V1506" s="164" t="s">
        <v>9</v>
      </c>
      <c r="W1506" s="164" t="s">
        <v>9</v>
      </c>
      <c r="X1506" s="164" t="s">
        <v>9</v>
      </c>
      <c r="Y1506" s="164" t="s">
        <v>9</v>
      </c>
      <c r="Z1506" s="164" t="s">
        <v>9</v>
      </c>
      <c r="AA1506" s="164">
        <v>46</v>
      </c>
      <c r="AB1506" s="164" t="s">
        <v>9</v>
      </c>
      <c r="AC1506" s="164" t="s">
        <v>626</v>
      </c>
      <c r="AD1506" s="164">
        <v>2016</v>
      </c>
      <c r="AE1506" s="164" t="s">
        <v>2732</v>
      </c>
      <c r="AF1506" s="164" t="s">
        <v>112</v>
      </c>
      <c r="AG1506" s="164" t="s">
        <v>2733</v>
      </c>
      <c r="AH1506" s="164" t="s">
        <v>597</v>
      </c>
      <c r="AI1506" s="124" t="str">
        <f t="shared" si="33"/>
        <v>Nagpure, A.S., 2016</v>
      </c>
      <c r="AJ1506" s="208"/>
      <c r="AK1506" s="197"/>
    </row>
    <row r="1507" spans="1:41" s="198" customFormat="1" x14ac:dyDescent="0.3">
      <c r="A1507" s="164" t="s">
        <v>2736</v>
      </c>
      <c r="B1507" s="164">
        <v>1</v>
      </c>
      <c r="C1507" s="171" t="s">
        <v>9</v>
      </c>
      <c r="D1507" s="164" t="s">
        <v>9</v>
      </c>
      <c r="E1507" s="164" t="s">
        <v>599</v>
      </c>
      <c r="F1507" s="164" t="s">
        <v>2737</v>
      </c>
      <c r="G1507" s="164" t="s">
        <v>9</v>
      </c>
      <c r="H1507" s="164" t="s">
        <v>9</v>
      </c>
      <c r="I1507" s="164" t="s">
        <v>9</v>
      </c>
      <c r="J1507" s="164" t="s">
        <v>24</v>
      </c>
      <c r="K1507" s="164" t="s">
        <v>2738</v>
      </c>
      <c r="L1507" s="164" t="s">
        <v>9</v>
      </c>
      <c r="M1507" s="164" t="s">
        <v>199</v>
      </c>
      <c r="N1507" s="164" t="s">
        <v>9</v>
      </c>
      <c r="O1507" s="164">
        <v>1</v>
      </c>
      <c r="P1507" s="164">
        <v>723</v>
      </c>
      <c r="Q1507" s="164" t="s">
        <v>9</v>
      </c>
      <c r="R1507" s="164" t="s">
        <v>9</v>
      </c>
      <c r="S1507" s="164" t="s">
        <v>9</v>
      </c>
      <c r="T1507" s="164" t="s">
        <v>34</v>
      </c>
      <c r="U1507" s="164" t="s">
        <v>9</v>
      </c>
      <c r="V1507" s="164" t="s">
        <v>9</v>
      </c>
      <c r="W1507" s="164" t="s">
        <v>9</v>
      </c>
      <c r="X1507" s="164" t="s">
        <v>9</v>
      </c>
      <c r="Y1507" s="164">
        <v>100</v>
      </c>
      <c r="Z1507" s="164" t="s">
        <v>9</v>
      </c>
      <c r="AA1507" s="164" t="s">
        <v>9</v>
      </c>
      <c r="AB1507" s="164" t="s">
        <v>9</v>
      </c>
      <c r="AC1507" s="189" t="s">
        <v>1373</v>
      </c>
      <c r="AD1507" s="164">
        <v>2016</v>
      </c>
      <c r="AE1507" s="164" t="s">
        <v>1839</v>
      </c>
      <c r="AF1507" s="164" t="s">
        <v>196</v>
      </c>
      <c r="AG1507" s="164" t="s">
        <v>600</v>
      </c>
      <c r="AH1507" s="164" t="s">
        <v>87</v>
      </c>
      <c r="AI1507" s="124" t="str">
        <f t="shared" si="33"/>
        <v>Vasilchenko, D.B., 2016</v>
      </c>
      <c r="AJ1507" s="208"/>
      <c r="AK1507" s="197"/>
    </row>
    <row r="1508" spans="1:41" s="209" customFormat="1" x14ac:dyDescent="0.3">
      <c r="A1508" s="164" t="s">
        <v>2736</v>
      </c>
      <c r="B1508" s="164">
        <v>5</v>
      </c>
      <c r="C1508" s="171" t="s">
        <v>9</v>
      </c>
      <c r="D1508" s="164" t="s">
        <v>9</v>
      </c>
      <c r="E1508" s="164" t="s">
        <v>599</v>
      </c>
      <c r="F1508" s="164" t="s">
        <v>2737</v>
      </c>
      <c r="G1508" s="164" t="s">
        <v>9</v>
      </c>
      <c r="H1508" s="164" t="s">
        <v>9</v>
      </c>
      <c r="I1508" s="164" t="s">
        <v>9</v>
      </c>
      <c r="J1508" s="164" t="s">
        <v>24</v>
      </c>
      <c r="K1508" s="164" t="s">
        <v>2738</v>
      </c>
      <c r="L1508" s="164" t="s">
        <v>9</v>
      </c>
      <c r="M1508" s="164" t="s">
        <v>199</v>
      </c>
      <c r="N1508" s="164" t="s">
        <v>9</v>
      </c>
      <c r="O1508" s="164">
        <v>1</v>
      </c>
      <c r="P1508" s="164">
        <v>723</v>
      </c>
      <c r="Q1508" s="164" t="s">
        <v>9</v>
      </c>
      <c r="R1508" s="164" t="s">
        <v>9</v>
      </c>
      <c r="S1508" s="164" t="s">
        <v>9</v>
      </c>
      <c r="T1508" s="164" t="s">
        <v>34</v>
      </c>
      <c r="U1508" s="164" t="s">
        <v>9</v>
      </c>
      <c r="V1508" s="164" t="s">
        <v>9</v>
      </c>
      <c r="W1508" s="164" t="s">
        <v>9</v>
      </c>
      <c r="X1508" s="164" t="s">
        <v>9</v>
      </c>
      <c r="Y1508" s="164">
        <v>110</v>
      </c>
      <c r="Z1508" s="164" t="s">
        <v>9</v>
      </c>
      <c r="AA1508" s="164" t="s">
        <v>9</v>
      </c>
      <c r="AB1508" s="164" t="s">
        <v>9</v>
      </c>
      <c r="AC1508" s="189" t="s">
        <v>1373</v>
      </c>
      <c r="AD1508" s="164">
        <v>2016</v>
      </c>
      <c r="AE1508" s="164" t="s">
        <v>1839</v>
      </c>
      <c r="AF1508" s="164" t="s">
        <v>196</v>
      </c>
      <c r="AG1508" s="164" t="s">
        <v>600</v>
      </c>
      <c r="AH1508" s="164" t="s">
        <v>87</v>
      </c>
      <c r="AI1508" s="124" t="str">
        <f t="shared" si="33"/>
        <v>Vasilchenko, D.B., 2016</v>
      </c>
      <c r="AJ1508" s="208"/>
      <c r="AK1508" s="197"/>
    </row>
    <row r="1509" spans="1:41" s="209" customFormat="1" x14ac:dyDescent="0.3">
      <c r="A1509" s="164" t="s">
        <v>2736</v>
      </c>
      <c r="B1509" s="164">
        <v>1</v>
      </c>
      <c r="C1509" s="164" t="s">
        <v>9</v>
      </c>
      <c r="D1509" s="164" t="s">
        <v>9</v>
      </c>
      <c r="E1509" s="164" t="s">
        <v>599</v>
      </c>
      <c r="F1509" s="164" t="s">
        <v>1033</v>
      </c>
      <c r="G1509" s="164" t="s">
        <v>9</v>
      </c>
      <c r="H1509" s="164" t="s">
        <v>9</v>
      </c>
      <c r="I1509" s="164" t="s">
        <v>9</v>
      </c>
      <c r="J1509" s="164" t="s">
        <v>24</v>
      </c>
      <c r="K1509" s="164" t="s">
        <v>1454</v>
      </c>
      <c r="L1509" s="164" t="s">
        <v>9</v>
      </c>
      <c r="M1509" s="164" t="s">
        <v>199</v>
      </c>
      <c r="N1509" s="164" t="s">
        <v>9</v>
      </c>
      <c r="O1509" s="164">
        <v>1</v>
      </c>
      <c r="P1509" s="164">
        <v>723</v>
      </c>
      <c r="Q1509" s="164" t="s">
        <v>9</v>
      </c>
      <c r="R1509" s="164" t="s">
        <v>9</v>
      </c>
      <c r="S1509" s="164" t="s">
        <v>9</v>
      </c>
      <c r="T1509" s="164" t="s">
        <v>34</v>
      </c>
      <c r="U1509" s="164" t="s">
        <v>9</v>
      </c>
      <c r="V1509" s="164" t="s">
        <v>9</v>
      </c>
      <c r="W1509" s="164" t="s">
        <v>9</v>
      </c>
      <c r="X1509" s="164" t="s">
        <v>9</v>
      </c>
      <c r="Y1509" s="164">
        <v>100</v>
      </c>
      <c r="Z1509" s="164" t="s">
        <v>9</v>
      </c>
      <c r="AA1509" s="164" t="s">
        <v>9</v>
      </c>
      <c r="AB1509" s="164" t="s">
        <v>9</v>
      </c>
      <c r="AC1509" s="189" t="s">
        <v>1373</v>
      </c>
      <c r="AD1509" s="164">
        <v>2016</v>
      </c>
      <c r="AE1509" s="164" t="s">
        <v>1839</v>
      </c>
      <c r="AF1509" s="164" t="s">
        <v>196</v>
      </c>
      <c r="AG1509" s="164" t="s">
        <v>600</v>
      </c>
      <c r="AH1509" s="164" t="s">
        <v>87</v>
      </c>
      <c r="AI1509" s="124" t="str">
        <f t="shared" si="33"/>
        <v>Vasilchenko, D.B., 2016</v>
      </c>
      <c r="AJ1509" s="208"/>
      <c r="AK1509" s="197"/>
    </row>
    <row r="1510" spans="1:41" s="209" customFormat="1" x14ac:dyDescent="0.3">
      <c r="A1510" s="164" t="s">
        <v>2736</v>
      </c>
      <c r="B1510" s="164">
        <v>5</v>
      </c>
      <c r="C1510" s="164" t="s">
        <v>9</v>
      </c>
      <c r="D1510" s="164" t="s">
        <v>9</v>
      </c>
      <c r="E1510" s="164" t="s">
        <v>599</v>
      </c>
      <c r="F1510" s="164" t="s">
        <v>1033</v>
      </c>
      <c r="G1510" s="164" t="s">
        <v>9</v>
      </c>
      <c r="H1510" s="164" t="s">
        <v>9</v>
      </c>
      <c r="I1510" s="164" t="s">
        <v>9</v>
      </c>
      <c r="J1510" s="164" t="s">
        <v>24</v>
      </c>
      <c r="K1510" s="164" t="s">
        <v>1454</v>
      </c>
      <c r="L1510" s="164" t="s">
        <v>9</v>
      </c>
      <c r="M1510" s="164" t="s">
        <v>199</v>
      </c>
      <c r="N1510" s="164" t="s">
        <v>9</v>
      </c>
      <c r="O1510" s="164">
        <v>1</v>
      </c>
      <c r="P1510" s="164">
        <v>723</v>
      </c>
      <c r="Q1510" s="164" t="s">
        <v>9</v>
      </c>
      <c r="R1510" s="164" t="s">
        <v>9</v>
      </c>
      <c r="S1510" s="164" t="s">
        <v>9</v>
      </c>
      <c r="T1510" s="164" t="s">
        <v>34</v>
      </c>
      <c r="U1510" s="164" t="s">
        <v>9</v>
      </c>
      <c r="V1510" s="164" t="s">
        <v>9</v>
      </c>
      <c r="W1510" s="164" t="s">
        <v>9</v>
      </c>
      <c r="X1510" s="164" t="s">
        <v>9</v>
      </c>
      <c r="Y1510" s="164">
        <v>110</v>
      </c>
      <c r="Z1510" s="164" t="s">
        <v>9</v>
      </c>
      <c r="AA1510" s="164" t="s">
        <v>9</v>
      </c>
      <c r="AB1510" s="164" t="s">
        <v>9</v>
      </c>
      <c r="AC1510" s="189" t="s">
        <v>1373</v>
      </c>
      <c r="AD1510" s="164">
        <v>2016</v>
      </c>
      <c r="AE1510" s="164" t="s">
        <v>1839</v>
      </c>
      <c r="AF1510" s="164" t="s">
        <v>196</v>
      </c>
      <c r="AG1510" s="164" t="s">
        <v>600</v>
      </c>
      <c r="AH1510" s="164" t="s">
        <v>87</v>
      </c>
      <c r="AI1510" s="124" t="str">
        <f t="shared" si="33"/>
        <v>Vasilchenko, D.B., 2016</v>
      </c>
      <c r="AJ1510" s="208"/>
      <c r="AK1510" s="197"/>
    </row>
    <row r="1511" spans="1:41" s="209" customFormat="1" x14ac:dyDescent="0.3">
      <c r="A1511" s="164" t="s">
        <v>2739</v>
      </c>
      <c r="B1511" s="164">
        <v>1</v>
      </c>
      <c r="C1511" s="164">
        <v>0.9</v>
      </c>
      <c r="D1511" s="164" t="s">
        <v>9</v>
      </c>
      <c r="E1511" s="164" t="s">
        <v>63</v>
      </c>
      <c r="F1511" s="164" t="s">
        <v>2740</v>
      </c>
      <c r="G1511" s="164" t="s">
        <v>9</v>
      </c>
      <c r="H1511" s="164" t="s">
        <v>9</v>
      </c>
      <c r="I1511" s="164" t="s">
        <v>9</v>
      </c>
      <c r="J1511" s="164" t="s">
        <v>24</v>
      </c>
      <c r="K1511" s="189" t="s">
        <v>56</v>
      </c>
      <c r="L1511" s="210">
        <v>3</v>
      </c>
      <c r="M1511" s="164" t="s">
        <v>199</v>
      </c>
      <c r="N1511" s="164" t="s">
        <v>9</v>
      </c>
      <c r="O1511" s="164" t="s">
        <v>9</v>
      </c>
      <c r="P1511" s="164" t="s">
        <v>9</v>
      </c>
      <c r="Q1511" s="164" t="s">
        <v>9</v>
      </c>
      <c r="R1511" s="164" t="s">
        <v>9</v>
      </c>
      <c r="S1511" s="164" t="s">
        <v>9</v>
      </c>
      <c r="T1511" s="164" t="s">
        <v>29</v>
      </c>
      <c r="U1511" s="164" t="s">
        <v>9</v>
      </c>
      <c r="V1511" s="164" t="s">
        <v>9</v>
      </c>
      <c r="W1511" s="164" t="s">
        <v>9</v>
      </c>
      <c r="X1511" s="164" t="s">
        <v>9</v>
      </c>
      <c r="Y1511" s="164" t="s">
        <v>9</v>
      </c>
      <c r="Z1511" s="164" t="s">
        <v>9</v>
      </c>
      <c r="AA1511" s="164">
        <v>26</v>
      </c>
      <c r="AB1511" s="164" t="s">
        <v>9</v>
      </c>
      <c r="AC1511" s="164" t="s">
        <v>2741</v>
      </c>
      <c r="AD1511" s="164">
        <v>2016</v>
      </c>
      <c r="AE1511" s="164" t="s">
        <v>2742</v>
      </c>
      <c r="AF1511" s="164" t="s">
        <v>196</v>
      </c>
      <c r="AG1511" s="164" t="s">
        <v>2743</v>
      </c>
      <c r="AH1511" s="164" t="s">
        <v>87</v>
      </c>
      <c r="AI1511" s="124" t="str">
        <f t="shared" si="33"/>
        <v>Klokov, S.V., 2016</v>
      </c>
      <c r="AJ1511" s="164" t="s">
        <v>2744</v>
      </c>
      <c r="AK1511" s="197"/>
    </row>
    <row r="1512" spans="1:41" s="209" customFormat="1" x14ac:dyDescent="0.3">
      <c r="A1512" s="164" t="s">
        <v>2739</v>
      </c>
      <c r="B1512" s="164">
        <v>1</v>
      </c>
      <c r="C1512" s="164">
        <v>0.6</v>
      </c>
      <c r="D1512" s="164" t="s">
        <v>9</v>
      </c>
      <c r="E1512" s="164" t="s">
        <v>63</v>
      </c>
      <c r="F1512" s="164" t="s">
        <v>2740</v>
      </c>
      <c r="G1512" s="164" t="s">
        <v>9</v>
      </c>
      <c r="H1512" s="164" t="s">
        <v>9</v>
      </c>
      <c r="I1512" s="164" t="s">
        <v>9</v>
      </c>
      <c r="J1512" s="164" t="s">
        <v>24</v>
      </c>
      <c r="K1512" s="189" t="s">
        <v>56</v>
      </c>
      <c r="L1512" s="210">
        <v>3</v>
      </c>
      <c r="M1512" s="164" t="s">
        <v>199</v>
      </c>
      <c r="N1512" s="164" t="s">
        <v>9</v>
      </c>
      <c r="O1512" s="164" t="s">
        <v>9</v>
      </c>
      <c r="P1512" s="164" t="s">
        <v>9</v>
      </c>
      <c r="Q1512" s="164" t="s">
        <v>9</v>
      </c>
      <c r="R1512" s="164" t="s">
        <v>9</v>
      </c>
      <c r="S1512" s="164" t="s">
        <v>9</v>
      </c>
      <c r="T1512" s="164" t="s">
        <v>29</v>
      </c>
      <c r="U1512" s="164" t="s">
        <v>9</v>
      </c>
      <c r="V1512" s="164" t="s">
        <v>9</v>
      </c>
      <c r="W1512" s="164" t="s">
        <v>9</v>
      </c>
      <c r="X1512" s="164" t="s">
        <v>9</v>
      </c>
      <c r="Y1512" s="164" t="s">
        <v>9</v>
      </c>
      <c r="Z1512" s="164" t="s">
        <v>9</v>
      </c>
      <c r="AA1512" s="164">
        <v>37</v>
      </c>
      <c r="AB1512" s="164" t="s">
        <v>9</v>
      </c>
      <c r="AC1512" s="164" t="s">
        <v>2741</v>
      </c>
      <c r="AD1512" s="164">
        <v>2016</v>
      </c>
      <c r="AE1512" s="164" t="s">
        <v>2742</v>
      </c>
      <c r="AF1512" s="164" t="s">
        <v>196</v>
      </c>
      <c r="AG1512" s="164" t="s">
        <v>2743</v>
      </c>
      <c r="AH1512" s="164" t="s">
        <v>87</v>
      </c>
      <c r="AI1512" s="124" t="str">
        <f t="shared" si="33"/>
        <v>Klokov, S.V., 2016</v>
      </c>
      <c r="AJ1512" s="164" t="s">
        <v>2745</v>
      </c>
      <c r="AK1512" s="197"/>
    </row>
    <row r="1513" spans="1:41" s="209" customFormat="1" x14ac:dyDescent="0.3">
      <c r="A1513" s="164" t="s">
        <v>2746</v>
      </c>
      <c r="B1513" s="164" t="s">
        <v>9</v>
      </c>
      <c r="C1513" s="164">
        <v>0.3</v>
      </c>
      <c r="D1513" s="164" t="s">
        <v>9</v>
      </c>
      <c r="E1513" s="164" t="s">
        <v>61</v>
      </c>
      <c r="F1513" s="164" t="s">
        <v>606</v>
      </c>
      <c r="G1513" s="164" t="s">
        <v>9</v>
      </c>
      <c r="H1513" s="164" t="s">
        <v>9</v>
      </c>
      <c r="I1513" s="164" t="s">
        <v>9</v>
      </c>
      <c r="J1513" s="164" t="s">
        <v>24</v>
      </c>
      <c r="K1513" s="164" t="s">
        <v>9</v>
      </c>
      <c r="L1513" s="164" t="s">
        <v>9</v>
      </c>
      <c r="M1513" s="164" t="s">
        <v>199</v>
      </c>
      <c r="N1513" s="164" t="s">
        <v>9</v>
      </c>
      <c r="O1513" s="164" t="s">
        <v>9</v>
      </c>
      <c r="P1513" s="164" t="s">
        <v>9</v>
      </c>
      <c r="Q1513" s="164" t="s">
        <v>9</v>
      </c>
      <c r="R1513" s="164" t="s">
        <v>9</v>
      </c>
      <c r="S1513" s="164" t="s">
        <v>9</v>
      </c>
      <c r="T1513" s="164" t="s">
        <v>29</v>
      </c>
      <c r="U1513" s="164" t="s">
        <v>9</v>
      </c>
      <c r="V1513" s="164" t="s">
        <v>9</v>
      </c>
      <c r="W1513" s="164" t="s">
        <v>9</v>
      </c>
      <c r="X1513" s="164" t="s">
        <v>9</v>
      </c>
      <c r="Y1513" s="164" t="s">
        <v>9</v>
      </c>
      <c r="Z1513" s="164" t="s">
        <v>9</v>
      </c>
      <c r="AA1513" s="164">
        <v>55</v>
      </c>
      <c r="AB1513" s="164" t="s">
        <v>9</v>
      </c>
      <c r="AC1513" s="164" t="s">
        <v>1116</v>
      </c>
      <c r="AD1513" s="164">
        <v>2018</v>
      </c>
      <c r="AE1513" s="164" t="s">
        <v>1847</v>
      </c>
      <c r="AF1513" s="164" t="s">
        <v>49</v>
      </c>
      <c r="AG1513" s="164" t="s">
        <v>607</v>
      </c>
      <c r="AH1513" s="164" t="s">
        <v>589</v>
      </c>
      <c r="AI1513" s="124" t="str">
        <f t="shared" si="33"/>
        <v>Ellis, P.R., 2018</v>
      </c>
      <c r="AJ1513" s="208"/>
      <c r="AK1513" s="197"/>
    </row>
    <row r="1514" spans="1:41" s="209" customFormat="1" x14ac:dyDescent="0.3">
      <c r="A1514" s="164" t="s">
        <v>2746</v>
      </c>
      <c r="B1514" s="164" t="s">
        <v>9</v>
      </c>
      <c r="C1514" s="164">
        <v>0.18</v>
      </c>
      <c r="D1514" s="164" t="s">
        <v>9</v>
      </c>
      <c r="E1514" s="164" t="s">
        <v>37</v>
      </c>
      <c r="F1514" s="164" t="s">
        <v>608</v>
      </c>
      <c r="G1514" s="164" t="s">
        <v>9</v>
      </c>
      <c r="H1514" s="164" t="s">
        <v>9</v>
      </c>
      <c r="I1514" s="164" t="s">
        <v>9</v>
      </c>
      <c r="J1514" s="164" t="s">
        <v>24</v>
      </c>
      <c r="K1514" s="164" t="s">
        <v>9</v>
      </c>
      <c r="L1514" s="164" t="s">
        <v>9</v>
      </c>
      <c r="M1514" s="164" t="s">
        <v>199</v>
      </c>
      <c r="N1514" s="164" t="s">
        <v>9</v>
      </c>
      <c r="O1514" s="164" t="s">
        <v>9</v>
      </c>
      <c r="P1514" s="164" t="s">
        <v>9</v>
      </c>
      <c r="Q1514" s="164" t="s">
        <v>9</v>
      </c>
      <c r="R1514" s="164" t="s">
        <v>9</v>
      </c>
      <c r="S1514" s="164" t="s">
        <v>9</v>
      </c>
      <c r="T1514" s="164" t="s">
        <v>29</v>
      </c>
      <c r="U1514" s="164" t="s">
        <v>9</v>
      </c>
      <c r="V1514" s="164" t="s">
        <v>9</v>
      </c>
      <c r="W1514" s="164" t="s">
        <v>9</v>
      </c>
      <c r="X1514" s="164" t="s">
        <v>9</v>
      </c>
      <c r="Y1514" s="164" t="s">
        <v>9</v>
      </c>
      <c r="Z1514" s="164" t="s">
        <v>9</v>
      </c>
      <c r="AA1514" s="164">
        <v>50</v>
      </c>
      <c r="AB1514" s="164" t="s">
        <v>9</v>
      </c>
      <c r="AC1514" s="164" t="s">
        <v>1116</v>
      </c>
      <c r="AD1514" s="164">
        <v>2018</v>
      </c>
      <c r="AE1514" s="164" t="s">
        <v>1847</v>
      </c>
      <c r="AF1514" s="164" t="s">
        <v>49</v>
      </c>
      <c r="AG1514" s="164" t="s">
        <v>607</v>
      </c>
      <c r="AH1514" s="164" t="s">
        <v>589</v>
      </c>
      <c r="AI1514" s="124" t="str">
        <f t="shared" si="33"/>
        <v>Ellis, P.R., 2018</v>
      </c>
      <c r="AJ1514" s="208"/>
      <c r="AK1514" s="197"/>
    </row>
    <row r="1515" spans="1:41" s="209" customFormat="1" x14ac:dyDescent="0.3">
      <c r="A1515" s="164" t="s">
        <v>2747</v>
      </c>
      <c r="B1515" s="164">
        <v>1</v>
      </c>
      <c r="C1515" s="171" t="s">
        <v>9</v>
      </c>
      <c r="D1515" s="164">
        <v>100</v>
      </c>
      <c r="E1515" s="164" t="s">
        <v>2748</v>
      </c>
      <c r="F1515" s="164" t="s">
        <v>2749</v>
      </c>
      <c r="G1515" s="164" t="s">
        <v>9</v>
      </c>
      <c r="H1515" s="164" t="s">
        <v>9</v>
      </c>
      <c r="I1515" s="164" t="s">
        <v>9</v>
      </c>
      <c r="J1515" s="164" t="s">
        <v>48</v>
      </c>
      <c r="K1515" s="164" t="s">
        <v>51</v>
      </c>
      <c r="L1515" s="164" t="s">
        <v>9</v>
      </c>
      <c r="M1515" s="164" t="s">
        <v>199</v>
      </c>
      <c r="N1515" s="164" t="s">
        <v>9</v>
      </c>
      <c r="O1515" s="164">
        <v>2.5</v>
      </c>
      <c r="P1515" s="164">
        <v>773</v>
      </c>
      <c r="Q1515" s="164" t="s">
        <v>9</v>
      </c>
      <c r="R1515" s="164" t="s">
        <v>9</v>
      </c>
      <c r="S1515" s="164" t="s">
        <v>9</v>
      </c>
      <c r="T1515" s="164" t="s">
        <v>29</v>
      </c>
      <c r="U1515" s="164" t="s">
        <v>9</v>
      </c>
      <c r="V1515" s="164" t="s">
        <v>9</v>
      </c>
      <c r="W1515" s="164" t="s">
        <v>9</v>
      </c>
      <c r="X1515" s="164" t="s">
        <v>9</v>
      </c>
      <c r="Y1515" s="164" t="s">
        <v>9</v>
      </c>
      <c r="Z1515" s="164" t="s">
        <v>9</v>
      </c>
      <c r="AA1515" s="164">
        <v>21</v>
      </c>
      <c r="AB1515" s="164">
        <v>5</v>
      </c>
      <c r="AC1515" s="164" t="s">
        <v>620</v>
      </c>
      <c r="AD1515" s="164">
        <v>2018</v>
      </c>
      <c r="AE1515" s="164" t="s">
        <v>2750</v>
      </c>
      <c r="AF1515" s="164" t="s">
        <v>49</v>
      </c>
      <c r="AG1515" s="164" t="s">
        <v>2751</v>
      </c>
      <c r="AH1515" s="164" t="s">
        <v>159</v>
      </c>
      <c r="AI1515" s="124" t="str">
        <f t="shared" si="33"/>
        <v>Decarolis, D., 2018</v>
      </c>
      <c r="AJ1515" s="164" t="s">
        <v>2752</v>
      </c>
      <c r="AK1515" s="197"/>
    </row>
    <row r="1516" spans="1:41" s="209" customFormat="1" x14ac:dyDescent="0.3">
      <c r="A1516" s="164" t="s">
        <v>2747</v>
      </c>
      <c r="B1516" s="164">
        <v>1</v>
      </c>
      <c r="C1516" s="171" t="s">
        <v>9</v>
      </c>
      <c r="D1516" s="164">
        <v>99</v>
      </c>
      <c r="E1516" s="164" t="s">
        <v>7</v>
      </c>
      <c r="F1516" s="164" t="s">
        <v>2749</v>
      </c>
      <c r="G1516" s="164" t="s">
        <v>9</v>
      </c>
      <c r="H1516" s="164" t="s">
        <v>9</v>
      </c>
      <c r="I1516" s="164" t="s">
        <v>9</v>
      </c>
      <c r="J1516" s="164" t="s">
        <v>48</v>
      </c>
      <c r="K1516" s="164" t="s">
        <v>51</v>
      </c>
      <c r="L1516" s="164" t="s">
        <v>9</v>
      </c>
      <c r="M1516" s="164" t="s">
        <v>199</v>
      </c>
      <c r="N1516" s="164" t="s">
        <v>9</v>
      </c>
      <c r="O1516" s="164">
        <v>2.5</v>
      </c>
      <c r="P1516" s="164">
        <v>773</v>
      </c>
      <c r="Q1516" s="164" t="s">
        <v>9</v>
      </c>
      <c r="R1516" s="164" t="s">
        <v>9</v>
      </c>
      <c r="S1516" s="164" t="s">
        <v>9</v>
      </c>
      <c r="T1516" s="164" t="s">
        <v>29</v>
      </c>
      <c r="U1516" s="164" t="s">
        <v>9</v>
      </c>
      <c r="V1516" s="164" t="s">
        <v>9</v>
      </c>
      <c r="W1516" s="164" t="s">
        <v>9</v>
      </c>
      <c r="X1516" s="164" t="s">
        <v>9</v>
      </c>
      <c r="Y1516" s="164" t="s">
        <v>9</v>
      </c>
      <c r="Z1516" s="164" t="s">
        <v>9</v>
      </c>
      <c r="AA1516" s="164">
        <v>11</v>
      </c>
      <c r="AB1516" s="164">
        <v>3</v>
      </c>
      <c r="AC1516" s="164" t="s">
        <v>620</v>
      </c>
      <c r="AD1516" s="164">
        <v>2018</v>
      </c>
      <c r="AE1516" s="164" t="s">
        <v>2750</v>
      </c>
      <c r="AF1516" s="164" t="s">
        <v>49</v>
      </c>
      <c r="AG1516" s="164" t="s">
        <v>2751</v>
      </c>
      <c r="AH1516" s="164" t="s">
        <v>159</v>
      </c>
      <c r="AI1516" s="124" t="str">
        <f t="shared" si="33"/>
        <v>Decarolis, D., 2018</v>
      </c>
      <c r="AJ1516" s="164" t="s">
        <v>2752</v>
      </c>
      <c r="AK1516" s="197"/>
    </row>
    <row r="1517" spans="1:41" s="209" customFormat="1" x14ac:dyDescent="0.3">
      <c r="A1517" s="164" t="s">
        <v>2747</v>
      </c>
      <c r="B1517" s="164">
        <v>1</v>
      </c>
      <c r="C1517" s="171" t="s">
        <v>9</v>
      </c>
      <c r="D1517" s="164">
        <v>99</v>
      </c>
      <c r="E1517" s="164" t="s">
        <v>7</v>
      </c>
      <c r="F1517" s="164" t="s">
        <v>2749</v>
      </c>
      <c r="G1517" s="164" t="s">
        <v>9</v>
      </c>
      <c r="H1517" s="164" t="s">
        <v>9</v>
      </c>
      <c r="I1517" s="164" t="s">
        <v>9</v>
      </c>
      <c r="J1517" s="164" t="s">
        <v>48</v>
      </c>
      <c r="K1517" s="164" t="s">
        <v>51</v>
      </c>
      <c r="L1517" s="164" t="s">
        <v>9</v>
      </c>
      <c r="M1517" s="164" t="s">
        <v>199</v>
      </c>
      <c r="N1517" s="164" t="s">
        <v>9</v>
      </c>
      <c r="O1517" s="164">
        <v>2.5</v>
      </c>
      <c r="P1517" s="164">
        <v>773</v>
      </c>
      <c r="Q1517" s="164" t="s">
        <v>9</v>
      </c>
      <c r="R1517" s="164" t="s">
        <v>9</v>
      </c>
      <c r="S1517" s="164" t="s">
        <v>9</v>
      </c>
      <c r="T1517" s="164" t="s">
        <v>29</v>
      </c>
      <c r="U1517" s="164" t="s">
        <v>9</v>
      </c>
      <c r="V1517" s="164" t="s">
        <v>9</v>
      </c>
      <c r="W1517" s="164" t="s">
        <v>9</v>
      </c>
      <c r="X1517" s="164" t="s">
        <v>9</v>
      </c>
      <c r="Y1517" s="164" t="s">
        <v>9</v>
      </c>
      <c r="Z1517" s="164" t="s">
        <v>9</v>
      </c>
      <c r="AA1517" s="164">
        <v>19</v>
      </c>
      <c r="AB1517" s="164">
        <v>3</v>
      </c>
      <c r="AC1517" s="164" t="s">
        <v>620</v>
      </c>
      <c r="AD1517" s="164">
        <v>2018</v>
      </c>
      <c r="AE1517" s="164" t="s">
        <v>2750</v>
      </c>
      <c r="AF1517" s="164" t="s">
        <v>49</v>
      </c>
      <c r="AG1517" s="164" t="s">
        <v>2751</v>
      </c>
      <c r="AH1517" s="164" t="s">
        <v>159</v>
      </c>
      <c r="AI1517" s="124" t="str">
        <f t="shared" si="33"/>
        <v>Decarolis, D., 2018</v>
      </c>
      <c r="AJ1517" s="164" t="s">
        <v>2752</v>
      </c>
      <c r="AK1517" s="197"/>
    </row>
    <row r="1518" spans="1:41" s="209" customFormat="1" x14ac:dyDescent="0.3">
      <c r="A1518" s="164" t="s">
        <v>2747</v>
      </c>
      <c r="B1518" s="164">
        <v>1</v>
      </c>
      <c r="C1518" s="171" t="s">
        <v>9</v>
      </c>
      <c r="D1518" s="164">
        <v>99</v>
      </c>
      <c r="E1518" s="164" t="s">
        <v>7</v>
      </c>
      <c r="F1518" s="164" t="s">
        <v>2749</v>
      </c>
      <c r="G1518" s="164" t="s">
        <v>9</v>
      </c>
      <c r="H1518" s="164" t="s">
        <v>9</v>
      </c>
      <c r="I1518" s="164" t="s">
        <v>9</v>
      </c>
      <c r="J1518" s="164" t="s">
        <v>48</v>
      </c>
      <c r="K1518" s="164" t="s">
        <v>51</v>
      </c>
      <c r="L1518" s="164" t="s">
        <v>9</v>
      </c>
      <c r="M1518" s="164" t="s">
        <v>199</v>
      </c>
      <c r="N1518" s="164" t="s">
        <v>9</v>
      </c>
      <c r="O1518" s="164">
        <v>2.5</v>
      </c>
      <c r="P1518" s="164">
        <v>773</v>
      </c>
      <c r="Q1518" s="164" t="s">
        <v>9</v>
      </c>
      <c r="R1518" s="164" t="s">
        <v>9</v>
      </c>
      <c r="S1518" s="164" t="s">
        <v>9</v>
      </c>
      <c r="T1518" s="164" t="s">
        <v>29</v>
      </c>
      <c r="U1518" s="164" t="s">
        <v>9</v>
      </c>
      <c r="V1518" s="164" t="s">
        <v>9</v>
      </c>
      <c r="W1518" s="164" t="s">
        <v>9</v>
      </c>
      <c r="X1518" s="164" t="s">
        <v>9</v>
      </c>
      <c r="Y1518" s="164" t="s">
        <v>9</v>
      </c>
      <c r="Z1518" s="164" t="s">
        <v>9</v>
      </c>
      <c r="AA1518" s="164">
        <v>26</v>
      </c>
      <c r="AB1518" s="164">
        <v>5</v>
      </c>
      <c r="AC1518" s="164" t="s">
        <v>620</v>
      </c>
      <c r="AD1518" s="164">
        <v>2018</v>
      </c>
      <c r="AE1518" s="164" t="s">
        <v>2750</v>
      </c>
      <c r="AF1518" s="164" t="s">
        <v>49</v>
      </c>
      <c r="AG1518" s="164" t="s">
        <v>2751</v>
      </c>
      <c r="AH1518" s="164" t="s">
        <v>159</v>
      </c>
      <c r="AI1518" s="124" t="str">
        <f t="shared" si="33"/>
        <v>Decarolis, D., 2018</v>
      </c>
      <c r="AJ1518" s="164" t="s">
        <v>2752</v>
      </c>
      <c r="AK1518" s="197"/>
    </row>
    <row r="1519" spans="1:41" s="209" customFormat="1" x14ac:dyDescent="0.3">
      <c r="A1519" s="164" t="s">
        <v>2747</v>
      </c>
      <c r="B1519" s="164">
        <v>1</v>
      </c>
      <c r="C1519" s="171" t="s">
        <v>9</v>
      </c>
      <c r="D1519" s="164">
        <v>113</v>
      </c>
      <c r="E1519" s="164" t="s">
        <v>1919</v>
      </c>
      <c r="F1519" s="164" t="s">
        <v>2753</v>
      </c>
      <c r="G1519" s="164" t="s">
        <v>9</v>
      </c>
      <c r="H1519" s="164" t="s">
        <v>9</v>
      </c>
      <c r="I1519" s="164" t="s">
        <v>9</v>
      </c>
      <c r="J1519" s="164" t="s">
        <v>48</v>
      </c>
      <c r="K1519" s="164" t="s">
        <v>51</v>
      </c>
      <c r="L1519" s="164" t="s">
        <v>9</v>
      </c>
      <c r="M1519" s="164" t="s">
        <v>199</v>
      </c>
      <c r="N1519" s="164" t="s">
        <v>9</v>
      </c>
      <c r="O1519" s="164">
        <v>2.5</v>
      </c>
      <c r="P1519" s="164">
        <v>773</v>
      </c>
      <c r="Q1519" s="164" t="s">
        <v>9</v>
      </c>
      <c r="R1519" s="164" t="s">
        <v>9</v>
      </c>
      <c r="S1519" s="164" t="s">
        <v>9</v>
      </c>
      <c r="T1519" s="164" t="s">
        <v>29</v>
      </c>
      <c r="U1519" s="164" t="s">
        <v>9</v>
      </c>
      <c r="V1519" s="164" t="s">
        <v>9</v>
      </c>
      <c r="W1519" s="164" t="s">
        <v>9</v>
      </c>
      <c r="X1519" s="164" t="s">
        <v>9</v>
      </c>
      <c r="Y1519" s="164" t="s">
        <v>9</v>
      </c>
      <c r="Z1519" s="164" t="s">
        <v>9</v>
      </c>
      <c r="AA1519" s="164">
        <v>21</v>
      </c>
      <c r="AB1519" s="164">
        <v>5</v>
      </c>
      <c r="AC1519" s="164" t="s">
        <v>620</v>
      </c>
      <c r="AD1519" s="164">
        <v>2018</v>
      </c>
      <c r="AE1519" s="164" t="s">
        <v>2750</v>
      </c>
      <c r="AF1519" s="164" t="s">
        <v>49</v>
      </c>
      <c r="AG1519" s="164" t="s">
        <v>2751</v>
      </c>
      <c r="AH1519" s="164" t="s">
        <v>159</v>
      </c>
      <c r="AI1519" s="124" t="str">
        <f t="shared" si="33"/>
        <v>Decarolis, D., 2018</v>
      </c>
      <c r="AJ1519" s="164" t="s">
        <v>2752</v>
      </c>
      <c r="AK1519" s="197"/>
    </row>
    <row r="1520" spans="1:41" s="202" customFormat="1" x14ac:dyDescent="0.3">
      <c r="A1520" s="164" t="s">
        <v>2736</v>
      </c>
      <c r="B1520" s="164">
        <v>1</v>
      </c>
      <c r="C1520" s="171">
        <v>0.97</v>
      </c>
      <c r="D1520" s="164">
        <v>18.899999999999999</v>
      </c>
      <c r="E1520" s="164" t="s">
        <v>582</v>
      </c>
      <c r="F1520" s="164" t="s">
        <v>2754</v>
      </c>
      <c r="G1520" s="164" t="s">
        <v>9</v>
      </c>
      <c r="H1520" s="164" t="s">
        <v>9</v>
      </c>
      <c r="I1520" s="164" t="s">
        <v>9</v>
      </c>
      <c r="J1520" s="164" t="s">
        <v>24</v>
      </c>
      <c r="K1520" s="189" t="s">
        <v>56</v>
      </c>
      <c r="L1520" s="164" t="s">
        <v>9</v>
      </c>
      <c r="M1520" s="164" t="s">
        <v>199</v>
      </c>
      <c r="N1520" s="164" t="s">
        <v>9</v>
      </c>
      <c r="O1520" s="164" t="s">
        <v>9</v>
      </c>
      <c r="P1520" s="164" t="s">
        <v>9</v>
      </c>
      <c r="Q1520" s="171" t="s">
        <v>1422</v>
      </c>
      <c r="R1520" s="164" t="s">
        <v>9</v>
      </c>
      <c r="S1520" s="164">
        <v>353</v>
      </c>
      <c r="T1520" s="164" t="s">
        <v>17</v>
      </c>
      <c r="U1520" s="164">
        <v>27.3</v>
      </c>
      <c r="V1520" s="164" t="s">
        <v>9</v>
      </c>
      <c r="W1520" s="164" t="s">
        <v>9</v>
      </c>
      <c r="X1520" s="164" t="s">
        <v>9</v>
      </c>
      <c r="Y1520" s="164" t="s">
        <v>9</v>
      </c>
      <c r="Z1520" s="164" t="s">
        <v>9</v>
      </c>
      <c r="AA1520" s="164">
        <v>41</v>
      </c>
      <c r="AB1520" s="164">
        <v>3</v>
      </c>
      <c r="AC1520" s="171" t="s">
        <v>1365</v>
      </c>
      <c r="AD1520" s="164">
        <v>2018</v>
      </c>
      <c r="AE1520" s="164" t="s">
        <v>1854</v>
      </c>
      <c r="AF1520" s="164" t="s">
        <v>80</v>
      </c>
      <c r="AG1520" s="164" t="s">
        <v>640</v>
      </c>
      <c r="AH1520" s="164" t="s">
        <v>62</v>
      </c>
      <c r="AI1520" s="124" t="str">
        <f t="shared" si="33"/>
        <v>Toso, A., 2018</v>
      </c>
      <c r="AJ1520" s="208"/>
      <c r="AK1520" s="197"/>
      <c r="AL1520" s="201"/>
      <c r="AM1520" s="201"/>
      <c r="AN1520" s="201"/>
      <c r="AO1520" s="201"/>
    </row>
    <row r="1521" spans="1:41" s="203" customFormat="1" x14ac:dyDescent="0.3">
      <c r="A1521" s="171" t="s">
        <v>6</v>
      </c>
      <c r="B1521" s="171" t="s">
        <v>9</v>
      </c>
      <c r="C1521" s="171">
        <v>7</v>
      </c>
      <c r="D1521" s="171" t="s">
        <v>9</v>
      </c>
      <c r="E1521" s="171" t="s">
        <v>2755</v>
      </c>
      <c r="F1521" s="171" t="s">
        <v>9</v>
      </c>
      <c r="G1521" s="171" t="s">
        <v>9</v>
      </c>
      <c r="H1521" s="171" t="s">
        <v>9</v>
      </c>
      <c r="I1521" s="171" t="s">
        <v>9</v>
      </c>
      <c r="J1521" s="171" t="s">
        <v>33</v>
      </c>
      <c r="K1521" s="171" t="s">
        <v>56</v>
      </c>
      <c r="L1521" s="178">
        <v>9</v>
      </c>
      <c r="M1521" s="171" t="s">
        <v>199</v>
      </c>
      <c r="N1521" s="164" t="s">
        <v>9</v>
      </c>
      <c r="O1521" s="171">
        <v>1</v>
      </c>
      <c r="P1521" s="171">
        <v>823</v>
      </c>
      <c r="Q1521" s="171" t="s">
        <v>1422</v>
      </c>
      <c r="R1521" s="171">
        <v>1</v>
      </c>
      <c r="S1521" s="171">
        <v>773</v>
      </c>
      <c r="T1521" s="171" t="s">
        <v>17</v>
      </c>
      <c r="U1521" s="184">
        <v>7.3</v>
      </c>
      <c r="V1521" s="171" t="s">
        <v>9</v>
      </c>
      <c r="W1521" s="171" t="s">
        <v>9</v>
      </c>
      <c r="X1521" s="171" t="s">
        <v>9</v>
      </c>
      <c r="Y1521" s="171" t="s">
        <v>9</v>
      </c>
      <c r="Z1521" s="171" t="s">
        <v>9</v>
      </c>
      <c r="AA1521" s="171" t="s">
        <v>9</v>
      </c>
      <c r="AB1521" s="171" t="s">
        <v>9</v>
      </c>
      <c r="AC1521" s="171" t="s">
        <v>1365</v>
      </c>
      <c r="AD1521" s="171">
        <v>2005</v>
      </c>
      <c r="AE1521" s="171" t="s">
        <v>92</v>
      </c>
      <c r="AF1521" s="171" t="s">
        <v>837</v>
      </c>
      <c r="AG1521" s="171" t="s">
        <v>93</v>
      </c>
      <c r="AH1521" s="171" t="s">
        <v>21</v>
      </c>
      <c r="AI1521" s="124" t="str">
        <f t="shared" si="33"/>
        <v>Ferrer, V., 2005</v>
      </c>
      <c r="AJ1521" s="200"/>
      <c r="AK1521" s="197"/>
      <c r="AL1521" s="211"/>
      <c r="AM1521" s="211"/>
      <c r="AN1521" s="211"/>
      <c r="AO1521" s="211"/>
    </row>
    <row r="1522" spans="1:41" s="206" customFormat="1" ht="27.6" x14ac:dyDescent="0.3">
      <c r="A1522" s="171" t="s">
        <v>14</v>
      </c>
      <c r="B1522" s="171">
        <v>2</v>
      </c>
      <c r="C1522" s="184" t="s">
        <v>9</v>
      </c>
      <c r="D1522" s="171">
        <v>9.6999999999999993</v>
      </c>
      <c r="E1522" s="171" t="s">
        <v>2756</v>
      </c>
      <c r="F1522" s="171" t="s">
        <v>2757</v>
      </c>
      <c r="G1522" s="171" t="s">
        <v>9</v>
      </c>
      <c r="H1522" s="171">
        <v>1073</v>
      </c>
      <c r="I1522" s="171">
        <v>2</v>
      </c>
      <c r="J1522" s="171" t="s">
        <v>10</v>
      </c>
      <c r="K1522" s="171" t="s">
        <v>1449</v>
      </c>
      <c r="L1522" s="178">
        <v>1</v>
      </c>
      <c r="M1522" s="171" t="s">
        <v>199</v>
      </c>
      <c r="N1522" s="164" t="s">
        <v>9</v>
      </c>
      <c r="O1522" s="171">
        <v>2</v>
      </c>
      <c r="P1522" s="171">
        <v>673</v>
      </c>
      <c r="Q1522" s="171" t="s">
        <v>1422</v>
      </c>
      <c r="R1522" s="171">
        <v>1</v>
      </c>
      <c r="S1522" s="171">
        <v>673</v>
      </c>
      <c r="T1522" s="171" t="s">
        <v>17</v>
      </c>
      <c r="U1522" s="186">
        <v>20.5</v>
      </c>
      <c r="V1522" s="171" t="s">
        <v>9</v>
      </c>
      <c r="W1522" s="171">
        <v>51</v>
      </c>
      <c r="X1522" s="171" t="s">
        <v>9</v>
      </c>
      <c r="Y1522" s="171" t="s">
        <v>9</v>
      </c>
      <c r="Z1522" s="171" t="s">
        <v>9</v>
      </c>
      <c r="AA1522" s="171" t="s">
        <v>9</v>
      </c>
      <c r="AB1522" s="171" t="s">
        <v>9</v>
      </c>
      <c r="AC1522" s="171" t="s">
        <v>2840</v>
      </c>
      <c r="AD1522" s="171">
        <v>2005</v>
      </c>
      <c r="AE1522" s="172" t="s">
        <v>2758</v>
      </c>
      <c r="AF1522" s="171" t="s">
        <v>732</v>
      </c>
      <c r="AG1522" s="171" t="s">
        <v>470</v>
      </c>
      <c r="AH1522" s="171" t="s">
        <v>45</v>
      </c>
      <c r="AI1522" s="124" t="str">
        <f t="shared" si="33"/>
        <v>Gómez-Sainero, L.M., 2005</v>
      </c>
      <c r="AJ1522" s="200"/>
      <c r="AK1522" s="197"/>
    </row>
    <row r="1523" spans="1:41" s="192" customFormat="1" x14ac:dyDescent="0.3">
      <c r="A1523" s="189" t="s">
        <v>14</v>
      </c>
      <c r="B1523" s="189">
        <v>2</v>
      </c>
      <c r="C1523" s="189">
        <v>1.89</v>
      </c>
      <c r="D1523" s="189">
        <v>80</v>
      </c>
      <c r="E1523" s="189" t="s">
        <v>2759</v>
      </c>
      <c r="F1523" s="189" t="s">
        <v>9</v>
      </c>
      <c r="G1523" s="189" t="s">
        <v>9</v>
      </c>
      <c r="H1523" s="189" t="s">
        <v>9</v>
      </c>
      <c r="I1523" s="189" t="s">
        <v>9</v>
      </c>
      <c r="J1523" s="189" t="s">
        <v>24</v>
      </c>
      <c r="K1523" s="189" t="s">
        <v>9</v>
      </c>
      <c r="L1523" s="189" t="s">
        <v>9</v>
      </c>
      <c r="M1523" s="189" t="s">
        <v>199</v>
      </c>
      <c r="N1523" s="164" t="s">
        <v>9</v>
      </c>
      <c r="O1523" s="189">
        <v>3</v>
      </c>
      <c r="P1523" s="189">
        <v>823</v>
      </c>
      <c r="Q1523" s="189" t="s">
        <v>1422</v>
      </c>
      <c r="R1523" s="189">
        <v>0.5</v>
      </c>
      <c r="S1523" s="189">
        <v>623</v>
      </c>
      <c r="T1523" s="189" t="s">
        <v>17</v>
      </c>
      <c r="U1523" s="190" t="s">
        <v>9</v>
      </c>
      <c r="V1523" s="189" t="s">
        <v>9</v>
      </c>
      <c r="W1523" s="189">
        <v>34</v>
      </c>
      <c r="X1523" s="189" t="s">
        <v>9</v>
      </c>
      <c r="Y1523" s="189" t="s">
        <v>9</v>
      </c>
      <c r="Z1523" s="189" t="s">
        <v>9</v>
      </c>
      <c r="AA1523" s="189">
        <v>83</v>
      </c>
      <c r="AB1523" s="189" t="s">
        <v>9</v>
      </c>
      <c r="AC1523" s="171" t="s">
        <v>1373</v>
      </c>
      <c r="AD1523" s="189">
        <v>2013</v>
      </c>
      <c r="AE1523" s="189" t="s">
        <v>1820</v>
      </c>
      <c r="AF1523" s="189" t="s">
        <v>11</v>
      </c>
      <c r="AG1523" s="189" t="s">
        <v>258</v>
      </c>
      <c r="AH1523" s="189" t="s">
        <v>45</v>
      </c>
      <c r="AI1523" s="124" t="str">
        <f t="shared" si="33"/>
        <v>Cao, Y., 2013</v>
      </c>
      <c r="AJ1523" s="205"/>
      <c r="AK1523" s="197"/>
    </row>
    <row r="1524" spans="1:41" s="192" customFormat="1" x14ac:dyDescent="0.3">
      <c r="A1524" s="189" t="s">
        <v>1954</v>
      </c>
      <c r="B1524" s="189" t="s">
        <v>9</v>
      </c>
      <c r="C1524" s="189" t="s">
        <v>9</v>
      </c>
      <c r="D1524" s="189" t="s">
        <v>9</v>
      </c>
      <c r="E1524" s="189" t="s">
        <v>63</v>
      </c>
      <c r="F1524" s="189" t="s">
        <v>2760</v>
      </c>
      <c r="G1524" s="189" t="s">
        <v>2761</v>
      </c>
      <c r="H1524" s="189" t="s">
        <v>9</v>
      </c>
      <c r="I1524" s="189" t="s">
        <v>9</v>
      </c>
      <c r="J1524" s="189" t="s">
        <v>10</v>
      </c>
      <c r="K1524" s="189" t="s">
        <v>56</v>
      </c>
      <c r="L1524" s="212">
        <v>9</v>
      </c>
      <c r="M1524" s="189" t="s">
        <v>2762</v>
      </c>
      <c r="N1524" s="164" t="s">
        <v>9</v>
      </c>
      <c r="O1524" s="189" t="s">
        <v>9</v>
      </c>
      <c r="P1524" s="189" t="s">
        <v>9</v>
      </c>
      <c r="Q1524" s="189" t="s">
        <v>9</v>
      </c>
      <c r="R1524" s="189" t="s">
        <v>9</v>
      </c>
      <c r="S1524" s="189" t="s">
        <v>9</v>
      </c>
      <c r="T1524" s="189" t="s">
        <v>29</v>
      </c>
      <c r="U1524" s="190" t="s">
        <v>9</v>
      </c>
      <c r="V1524" s="189" t="s">
        <v>9</v>
      </c>
      <c r="W1524" s="189" t="s">
        <v>9</v>
      </c>
      <c r="X1524" s="189" t="s">
        <v>9</v>
      </c>
      <c r="Y1524" s="189">
        <v>20</v>
      </c>
      <c r="Z1524" s="189" t="s">
        <v>9</v>
      </c>
      <c r="AA1524" s="189">
        <v>21</v>
      </c>
      <c r="AB1524" s="189" t="s">
        <v>9</v>
      </c>
      <c r="AC1524" s="189" t="s">
        <v>1394</v>
      </c>
      <c r="AD1524" s="189">
        <v>2009</v>
      </c>
      <c r="AE1524" s="189" t="s">
        <v>2763</v>
      </c>
      <c r="AF1524" s="189" t="s">
        <v>11</v>
      </c>
      <c r="AG1524" s="189" t="s">
        <v>2764</v>
      </c>
      <c r="AH1524" s="189" t="s">
        <v>315</v>
      </c>
      <c r="AI1524" s="124" t="str">
        <f t="shared" si="33"/>
        <v>Wang, X.-M., 2009</v>
      </c>
      <c r="AJ1524" s="189" t="s">
        <v>2765</v>
      </c>
      <c r="AK1524" s="197"/>
    </row>
    <row r="1525" spans="1:41" s="192" customFormat="1" x14ac:dyDescent="0.3">
      <c r="A1525" s="189" t="s">
        <v>1954</v>
      </c>
      <c r="B1525" s="189" t="s">
        <v>9</v>
      </c>
      <c r="C1525" s="189" t="s">
        <v>9</v>
      </c>
      <c r="D1525" s="189" t="s">
        <v>9</v>
      </c>
      <c r="E1525" s="189" t="s">
        <v>63</v>
      </c>
      <c r="F1525" s="189" t="s">
        <v>2760</v>
      </c>
      <c r="G1525" s="189" t="s">
        <v>8</v>
      </c>
      <c r="H1525" s="189" t="s">
        <v>9</v>
      </c>
      <c r="I1525" s="189" t="s">
        <v>9</v>
      </c>
      <c r="J1525" s="189" t="s">
        <v>10</v>
      </c>
      <c r="K1525" s="189" t="s">
        <v>56</v>
      </c>
      <c r="L1525" s="212">
        <v>9</v>
      </c>
      <c r="M1525" s="189" t="s">
        <v>2762</v>
      </c>
      <c r="N1525" s="164" t="s">
        <v>9</v>
      </c>
      <c r="O1525" s="189" t="s">
        <v>9</v>
      </c>
      <c r="P1525" s="189" t="s">
        <v>9</v>
      </c>
      <c r="Q1525" s="189" t="s">
        <v>9</v>
      </c>
      <c r="R1525" s="189" t="s">
        <v>9</v>
      </c>
      <c r="S1525" s="189" t="s">
        <v>9</v>
      </c>
      <c r="T1525" s="189" t="s">
        <v>29</v>
      </c>
      <c r="U1525" s="190" t="s">
        <v>9</v>
      </c>
      <c r="V1525" s="189" t="s">
        <v>9</v>
      </c>
      <c r="W1525" s="189" t="s">
        <v>9</v>
      </c>
      <c r="X1525" s="189" t="s">
        <v>9</v>
      </c>
      <c r="Y1525" s="189">
        <v>48</v>
      </c>
      <c r="Z1525" s="189" t="s">
        <v>9</v>
      </c>
      <c r="AA1525" s="189">
        <v>57</v>
      </c>
      <c r="AB1525" s="189" t="s">
        <v>9</v>
      </c>
      <c r="AC1525" s="189" t="s">
        <v>1394</v>
      </c>
      <c r="AD1525" s="189">
        <v>2009</v>
      </c>
      <c r="AE1525" s="189" t="s">
        <v>2763</v>
      </c>
      <c r="AF1525" s="189" t="s">
        <v>11</v>
      </c>
      <c r="AG1525" s="189" t="s">
        <v>2764</v>
      </c>
      <c r="AH1525" s="189" t="s">
        <v>315</v>
      </c>
      <c r="AI1525" s="124" t="str">
        <f t="shared" si="33"/>
        <v>Wang, X.-M., 2009</v>
      </c>
      <c r="AJ1525" s="189" t="s">
        <v>2765</v>
      </c>
      <c r="AK1525" s="197"/>
    </row>
    <row r="1526" spans="1:41" s="192" customFormat="1" x14ac:dyDescent="0.3">
      <c r="A1526" s="189" t="s">
        <v>6</v>
      </c>
      <c r="B1526" s="189" t="s">
        <v>9</v>
      </c>
      <c r="C1526" s="189" t="s">
        <v>9</v>
      </c>
      <c r="D1526" s="189" t="s">
        <v>9</v>
      </c>
      <c r="E1526" s="189" t="s">
        <v>63</v>
      </c>
      <c r="F1526" s="189" t="s">
        <v>2766</v>
      </c>
      <c r="G1526" s="189" t="s">
        <v>2767</v>
      </c>
      <c r="H1526" s="189" t="s">
        <v>9</v>
      </c>
      <c r="I1526" s="189" t="s">
        <v>9</v>
      </c>
      <c r="J1526" s="189" t="s">
        <v>10</v>
      </c>
      <c r="K1526" s="189" t="s">
        <v>1451</v>
      </c>
      <c r="L1526" s="190" t="s">
        <v>9</v>
      </c>
      <c r="M1526" s="171" t="s">
        <v>199</v>
      </c>
      <c r="N1526" s="164" t="s">
        <v>9</v>
      </c>
      <c r="O1526" s="189" t="s">
        <v>9</v>
      </c>
      <c r="P1526" s="189" t="s">
        <v>9</v>
      </c>
      <c r="Q1526" s="189" t="s">
        <v>9</v>
      </c>
      <c r="R1526" s="189" t="s">
        <v>9</v>
      </c>
      <c r="S1526" s="189" t="s">
        <v>9</v>
      </c>
      <c r="T1526" s="189" t="s">
        <v>34</v>
      </c>
      <c r="U1526" s="190" t="s">
        <v>9</v>
      </c>
      <c r="V1526" s="189" t="s">
        <v>9</v>
      </c>
      <c r="W1526" s="189" t="s">
        <v>9</v>
      </c>
      <c r="X1526" s="189" t="s">
        <v>9</v>
      </c>
      <c r="Y1526" s="189">
        <v>43</v>
      </c>
      <c r="Z1526" s="189" t="s">
        <v>9</v>
      </c>
      <c r="AA1526" s="189" t="s">
        <v>9</v>
      </c>
      <c r="AB1526" s="189" t="s">
        <v>9</v>
      </c>
      <c r="AC1526" s="189" t="s">
        <v>1394</v>
      </c>
      <c r="AD1526" s="189">
        <v>2009</v>
      </c>
      <c r="AE1526" s="189" t="s">
        <v>2768</v>
      </c>
      <c r="AF1526" s="189" t="s">
        <v>11</v>
      </c>
      <c r="AG1526" s="189" t="s">
        <v>2769</v>
      </c>
      <c r="AH1526" s="189" t="s">
        <v>461</v>
      </c>
      <c r="AI1526" s="124" t="str">
        <f t="shared" si="33"/>
        <v>Zhang, S., 2009</v>
      </c>
      <c r="AJ1526" s="189"/>
      <c r="AK1526" s="197"/>
    </row>
    <row r="1527" spans="1:41" s="192" customFormat="1" x14ac:dyDescent="0.3">
      <c r="A1527" s="189" t="s">
        <v>1996</v>
      </c>
      <c r="B1527" s="189" t="s">
        <v>9</v>
      </c>
      <c r="C1527" s="189" t="s">
        <v>9</v>
      </c>
      <c r="D1527" s="189" t="s">
        <v>9</v>
      </c>
      <c r="E1527" s="189" t="s">
        <v>37</v>
      </c>
      <c r="F1527" s="189" t="s">
        <v>2770</v>
      </c>
      <c r="G1527" s="189" t="s">
        <v>9</v>
      </c>
      <c r="H1527" s="189" t="s">
        <v>9</v>
      </c>
      <c r="I1527" s="189" t="s">
        <v>9</v>
      </c>
      <c r="J1527" s="189" t="s">
        <v>24</v>
      </c>
      <c r="K1527" s="189" t="s">
        <v>56</v>
      </c>
      <c r="L1527" s="189" t="s">
        <v>9</v>
      </c>
      <c r="M1527" s="171" t="s">
        <v>199</v>
      </c>
      <c r="N1527" s="164" t="s">
        <v>9</v>
      </c>
      <c r="O1527" s="189" t="s">
        <v>9</v>
      </c>
      <c r="P1527" s="189" t="s">
        <v>9</v>
      </c>
      <c r="Q1527" s="189" t="s">
        <v>1422</v>
      </c>
      <c r="R1527" s="189" t="s">
        <v>9</v>
      </c>
      <c r="S1527" s="189">
        <v>298</v>
      </c>
      <c r="T1527" s="189" t="s">
        <v>29</v>
      </c>
      <c r="U1527" s="190" t="s">
        <v>9</v>
      </c>
      <c r="V1527" s="189" t="s">
        <v>9</v>
      </c>
      <c r="W1527" s="189" t="s">
        <v>9</v>
      </c>
      <c r="X1527" s="189" t="s">
        <v>9</v>
      </c>
      <c r="Y1527" s="189" t="s">
        <v>9</v>
      </c>
      <c r="Z1527" s="189" t="s">
        <v>9</v>
      </c>
      <c r="AA1527" s="189">
        <v>30</v>
      </c>
      <c r="AB1527" s="189" t="s">
        <v>9</v>
      </c>
      <c r="AC1527" s="189" t="s">
        <v>8</v>
      </c>
      <c r="AD1527" s="189">
        <v>2009</v>
      </c>
      <c r="AE1527" s="193" t="s">
        <v>2771</v>
      </c>
      <c r="AF1527" s="189" t="s">
        <v>1864</v>
      </c>
      <c r="AG1527" s="189" t="s">
        <v>2772</v>
      </c>
      <c r="AH1527" s="189" t="s">
        <v>2773</v>
      </c>
      <c r="AI1527" s="124" t="str">
        <f t="shared" si="33"/>
        <v>Jin, J.-H., 2009</v>
      </c>
      <c r="AJ1527" s="189"/>
      <c r="AK1527" s="197"/>
    </row>
    <row r="1528" spans="1:41" s="192" customFormat="1" x14ac:dyDescent="0.3">
      <c r="A1528" s="189" t="s">
        <v>2774</v>
      </c>
      <c r="B1528" s="189" t="s">
        <v>9</v>
      </c>
      <c r="C1528" s="189" t="s">
        <v>9</v>
      </c>
      <c r="D1528" s="189" t="s">
        <v>9</v>
      </c>
      <c r="E1528" s="189" t="s">
        <v>7</v>
      </c>
      <c r="F1528" s="189" t="s">
        <v>9</v>
      </c>
      <c r="G1528" s="189" t="s">
        <v>9</v>
      </c>
      <c r="H1528" s="189" t="s">
        <v>9</v>
      </c>
      <c r="I1528" s="189" t="s">
        <v>9</v>
      </c>
      <c r="J1528" s="189" t="s">
        <v>2775</v>
      </c>
      <c r="K1528" s="189" t="s">
        <v>9</v>
      </c>
      <c r="L1528" s="189" t="s">
        <v>9</v>
      </c>
      <c r="M1528" s="171" t="s">
        <v>199</v>
      </c>
      <c r="N1528" s="164" t="s">
        <v>9</v>
      </c>
      <c r="O1528" s="189" t="s">
        <v>9</v>
      </c>
      <c r="P1528" s="189" t="s">
        <v>9</v>
      </c>
      <c r="Q1528" s="189" t="s">
        <v>9</v>
      </c>
      <c r="R1528" s="189" t="s">
        <v>9</v>
      </c>
      <c r="S1528" s="189" t="s">
        <v>9</v>
      </c>
      <c r="T1528" s="189" t="s">
        <v>29</v>
      </c>
      <c r="U1528" s="190" t="s">
        <v>9</v>
      </c>
      <c r="V1528" s="189" t="s">
        <v>9</v>
      </c>
      <c r="W1528" s="189" t="s">
        <v>9</v>
      </c>
      <c r="X1528" s="189" t="s">
        <v>9</v>
      </c>
      <c r="Y1528" s="189" t="s">
        <v>9</v>
      </c>
      <c r="Z1528" s="189" t="s">
        <v>9</v>
      </c>
      <c r="AA1528" s="189">
        <v>42</v>
      </c>
      <c r="AB1528" s="189" t="s">
        <v>9</v>
      </c>
      <c r="AC1528" s="189" t="s">
        <v>2776</v>
      </c>
      <c r="AD1528" s="189">
        <v>2009</v>
      </c>
      <c r="AE1528" s="193" t="s">
        <v>2777</v>
      </c>
      <c r="AF1528" s="189" t="s">
        <v>207</v>
      </c>
      <c r="AG1528" s="189" t="s">
        <v>2778</v>
      </c>
      <c r="AH1528" s="189" t="s">
        <v>179</v>
      </c>
      <c r="AI1528" s="124" t="str">
        <f t="shared" si="33"/>
        <v>Binder, A., 2009</v>
      </c>
      <c r="AJ1528" s="189"/>
      <c r="AK1528" s="197"/>
    </row>
    <row r="1529" spans="1:41" s="192" customFormat="1" x14ac:dyDescent="0.3">
      <c r="A1529" s="189" t="s">
        <v>2774</v>
      </c>
      <c r="B1529" s="189" t="s">
        <v>9</v>
      </c>
      <c r="C1529" s="189" t="s">
        <v>9</v>
      </c>
      <c r="D1529" s="189" t="s">
        <v>9</v>
      </c>
      <c r="E1529" s="189" t="s">
        <v>37</v>
      </c>
      <c r="F1529" s="189" t="s">
        <v>9</v>
      </c>
      <c r="G1529" s="189" t="s">
        <v>9</v>
      </c>
      <c r="H1529" s="189" t="s">
        <v>9</v>
      </c>
      <c r="I1529" s="189" t="s">
        <v>9</v>
      </c>
      <c r="J1529" s="189" t="s">
        <v>2775</v>
      </c>
      <c r="K1529" s="189" t="s">
        <v>9</v>
      </c>
      <c r="L1529" s="189" t="s">
        <v>9</v>
      </c>
      <c r="M1529" s="171" t="s">
        <v>199</v>
      </c>
      <c r="N1529" s="164" t="s">
        <v>9</v>
      </c>
      <c r="O1529" s="189" t="s">
        <v>9</v>
      </c>
      <c r="P1529" s="189" t="s">
        <v>9</v>
      </c>
      <c r="Q1529" s="189" t="s">
        <v>9</v>
      </c>
      <c r="R1529" s="189" t="s">
        <v>9</v>
      </c>
      <c r="S1529" s="189" t="s">
        <v>9</v>
      </c>
      <c r="T1529" s="189" t="s">
        <v>29</v>
      </c>
      <c r="U1529" s="190" t="s">
        <v>9</v>
      </c>
      <c r="V1529" s="189" t="s">
        <v>9</v>
      </c>
      <c r="W1529" s="189" t="s">
        <v>9</v>
      </c>
      <c r="X1529" s="189" t="s">
        <v>9</v>
      </c>
      <c r="Y1529" s="189" t="s">
        <v>9</v>
      </c>
      <c r="Z1529" s="189" t="s">
        <v>9</v>
      </c>
      <c r="AA1529" s="189">
        <v>42</v>
      </c>
      <c r="AB1529" s="189" t="s">
        <v>9</v>
      </c>
      <c r="AC1529" s="189" t="s">
        <v>2776</v>
      </c>
      <c r="AD1529" s="189">
        <v>2009</v>
      </c>
      <c r="AE1529" s="193" t="s">
        <v>2777</v>
      </c>
      <c r="AF1529" s="189" t="s">
        <v>207</v>
      </c>
      <c r="AG1529" s="189" t="s">
        <v>2778</v>
      </c>
      <c r="AH1529" s="189" t="s">
        <v>179</v>
      </c>
      <c r="AI1529" s="124" t="str">
        <f t="shared" si="33"/>
        <v>Binder, A., 2009</v>
      </c>
      <c r="AJ1529" s="189"/>
      <c r="AK1529" s="197"/>
    </row>
    <row r="1530" spans="1:41" s="192" customFormat="1" x14ac:dyDescent="0.3">
      <c r="A1530" s="189" t="s">
        <v>6</v>
      </c>
      <c r="B1530" s="189" t="s">
        <v>9</v>
      </c>
      <c r="C1530" s="189" t="s">
        <v>9</v>
      </c>
      <c r="D1530" s="189" t="s">
        <v>9</v>
      </c>
      <c r="E1530" s="189" t="s">
        <v>63</v>
      </c>
      <c r="F1530" s="189" t="s">
        <v>2779</v>
      </c>
      <c r="G1530" s="189" t="s">
        <v>2780</v>
      </c>
      <c r="H1530" s="189">
        <v>333</v>
      </c>
      <c r="I1530" s="189">
        <v>5</v>
      </c>
      <c r="J1530" s="189" t="s">
        <v>2781</v>
      </c>
      <c r="K1530" s="189" t="s">
        <v>56</v>
      </c>
      <c r="L1530" s="189" t="s">
        <v>9</v>
      </c>
      <c r="M1530" s="171" t="s">
        <v>199</v>
      </c>
      <c r="N1530" s="164" t="s">
        <v>9</v>
      </c>
      <c r="O1530" s="189" t="s">
        <v>9</v>
      </c>
      <c r="P1530" s="189" t="s">
        <v>9</v>
      </c>
      <c r="Q1530" s="189" t="s">
        <v>1422</v>
      </c>
      <c r="R1530" s="189">
        <v>1</v>
      </c>
      <c r="S1530" s="189">
        <v>298</v>
      </c>
      <c r="T1530" s="189" t="s">
        <v>29</v>
      </c>
      <c r="U1530" s="190" t="s">
        <v>9</v>
      </c>
      <c r="V1530" s="189" t="s">
        <v>9</v>
      </c>
      <c r="W1530" s="189" t="s">
        <v>9</v>
      </c>
      <c r="X1530" s="189" t="s">
        <v>9</v>
      </c>
      <c r="Y1530" s="189">
        <v>35</v>
      </c>
      <c r="Z1530" s="189" t="s">
        <v>9</v>
      </c>
      <c r="AA1530" s="189">
        <v>40</v>
      </c>
      <c r="AB1530" s="189" t="s">
        <v>9</v>
      </c>
      <c r="AC1530" s="189" t="s">
        <v>2782</v>
      </c>
      <c r="AD1530" s="189">
        <v>2010</v>
      </c>
      <c r="AE1530" s="193" t="s">
        <v>2783</v>
      </c>
      <c r="AF1530" s="189" t="s">
        <v>200</v>
      </c>
      <c r="AG1530" s="189" t="s">
        <v>2784</v>
      </c>
      <c r="AH1530" s="189" t="s">
        <v>248</v>
      </c>
      <c r="AI1530" s="124" t="str">
        <f t="shared" si="33"/>
        <v>Morales-Acosta, D., 2010</v>
      </c>
      <c r="AJ1530" s="189"/>
      <c r="AK1530" s="197"/>
    </row>
    <row r="1531" spans="1:41" s="192" customFormat="1" x14ac:dyDescent="0.3">
      <c r="A1531" s="189" t="s">
        <v>2785</v>
      </c>
      <c r="B1531" s="189" t="s">
        <v>9</v>
      </c>
      <c r="C1531" s="189" t="s">
        <v>9</v>
      </c>
      <c r="D1531" s="189" t="s">
        <v>9</v>
      </c>
      <c r="E1531" s="189" t="s">
        <v>63</v>
      </c>
      <c r="F1531" s="189" t="s">
        <v>2786</v>
      </c>
      <c r="G1531" s="189" t="s">
        <v>2787</v>
      </c>
      <c r="H1531" s="189" t="s">
        <v>9</v>
      </c>
      <c r="I1531" s="189" t="s">
        <v>9</v>
      </c>
      <c r="J1531" s="189" t="s">
        <v>2788</v>
      </c>
      <c r="K1531" s="189" t="s">
        <v>56</v>
      </c>
      <c r="L1531" s="189" t="s">
        <v>9</v>
      </c>
      <c r="M1531" s="171" t="s">
        <v>199</v>
      </c>
      <c r="N1531" s="164" t="s">
        <v>9</v>
      </c>
      <c r="O1531" s="189" t="s">
        <v>9</v>
      </c>
      <c r="P1531" s="189" t="s">
        <v>9</v>
      </c>
      <c r="Q1531" s="189" t="s">
        <v>1422</v>
      </c>
      <c r="R1531" s="189">
        <v>2</v>
      </c>
      <c r="S1531" s="189">
        <v>298</v>
      </c>
      <c r="T1531" s="189" t="s">
        <v>2789</v>
      </c>
      <c r="U1531" s="190" t="s">
        <v>9</v>
      </c>
      <c r="V1531" s="189" t="s">
        <v>9</v>
      </c>
      <c r="W1531" s="189" t="s">
        <v>9</v>
      </c>
      <c r="X1531" s="189" t="s">
        <v>9</v>
      </c>
      <c r="Y1531" s="189" t="s">
        <v>9</v>
      </c>
      <c r="Z1531" s="189" t="s">
        <v>9</v>
      </c>
      <c r="AA1531" s="189">
        <v>76</v>
      </c>
      <c r="AB1531" s="189">
        <v>30</v>
      </c>
      <c r="AC1531" s="189" t="s">
        <v>9</v>
      </c>
      <c r="AD1531" s="189">
        <v>2011</v>
      </c>
      <c r="AE1531" s="193" t="s">
        <v>2790</v>
      </c>
      <c r="AF1531" s="189" t="s">
        <v>200</v>
      </c>
      <c r="AG1531" s="189" t="s">
        <v>2791</v>
      </c>
      <c r="AH1531" s="189" t="s">
        <v>2792</v>
      </c>
      <c r="AI1531" s="124" t="str">
        <f t="shared" si="33"/>
        <v>Alonso-Núñez, G., 2011</v>
      </c>
      <c r="AJ1531" s="189"/>
      <c r="AK1531" s="197"/>
    </row>
    <row r="1532" spans="1:41" s="192" customFormat="1" x14ac:dyDescent="0.3">
      <c r="A1532" s="189" t="s">
        <v>1957</v>
      </c>
      <c r="B1532" s="189" t="s">
        <v>9</v>
      </c>
      <c r="C1532" s="189" t="s">
        <v>9</v>
      </c>
      <c r="D1532" s="189" t="s">
        <v>9</v>
      </c>
      <c r="E1532" s="189" t="s">
        <v>63</v>
      </c>
      <c r="F1532" s="189" t="s">
        <v>2793</v>
      </c>
      <c r="G1532" s="189" t="s">
        <v>2794</v>
      </c>
      <c r="H1532" s="189" t="s">
        <v>8</v>
      </c>
      <c r="I1532" s="189" t="s">
        <v>8</v>
      </c>
      <c r="J1532" s="189" t="s">
        <v>217</v>
      </c>
      <c r="K1532" s="189" t="s">
        <v>298</v>
      </c>
      <c r="L1532" s="195">
        <v>11</v>
      </c>
      <c r="M1532" s="189" t="s">
        <v>89</v>
      </c>
      <c r="N1532" s="164" t="s">
        <v>9</v>
      </c>
      <c r="O1532" s="189" t="s">
        <v>8</v>
      </c>
      <c r="P1532" s="189" t="s">
        <v>8</v>
      </c>
      <c r="Q1532" s="189" t="s">
        <v>1422</v>
      </c>
      <c r="R1532" s="189" t="s">
        <v>9</v>
      </c>
      <c r="S1532" s="189">
        <v>373</v>
      </c>
      <c r="T1532" s="189" t="s">
        <v>29</v>
      </c>
      <c r="U1532" s="190" t="s">
        <v>9</v>
      </c>
      <c r="V1532" s="189" t="s">
        <v>9</v>
      </c>
      <c r="W1532" s="189" t="s">
        <v>9</v>
      </c>
      <c r="X1532" s="189" t="s">
        <v>9</v>
      </c>
      <c r="Y1532" s="189" t="s">
        <v>9</v>
      </c>
      <c r="Z1532" s="189" t="s">
        <v>9</v>
      </c>
      <c r="AA1532" s="189">
        <v>112</v>
      </c>
      <c r="AB1532" s="189" t="s">
        <v>9</v>
      </c>
      <c r="AC1532" s="189" t="s">
        <v>1359</v>
      </c>
      <c r="AD1532" s="189">
        <v>2011</v>
      </c>
      <c r="AE1532" s="193" t="s">
        <v>1805</v>
      </c>
      <c r="AF1532" s="189" t="s">
        <v>49</v>
      </c>
      <c r="AG1532" s="189" t="s">
        <v>297</v>
      </c>
      <c r="AH1532" s="189" t="s">
        <v>521</v>
      </c>
      <c r="AI1532" s="124" t="str">
        <f t="shared" si="33"/>
        <v>Alvarez, G.F., 2011</v>
      </c>
      <c r="AJ1532" s="189"/>
      <c r="AK1532" s="197"/>
    </row>
    <row r="1533" spans="1:41" s="192" customFormat="1" x14ac:dyDescent="0.3">
      <c r="A1533" s="189" t="s">
        <v>1957</v>
      </c>
      <c r="B1533" s="189" t="s">
        <v>9</v>
      </c>
      <c r="C1533" s="189" t="s">
        <v>9</v>
      </c>
      <c r="D1533" s="189" t="s">
        <v>9</v>
      </c>
      <c r="E1533" s="189" t="s">
        <v>63</v>
      </c>
      <c r="F1533" s="189" t="s">
        <v>2793</v>
      </c>
      <c r="G1533" s="189" t="s">
        <v>2794</v>
      </c>
      <c r="H1533" s="189" t="s">
        <v>8</v>
      </c>
      <c r="I1533" s="189" t="s">
        <v>8</v>
      </c>
      <c r="J1533" s="189" t="s">
        <v>217</v>
      </c>
      <c r="K1533" s="189" t="s">
        <v>298</v>
      </c>
      <c r="L1533" s="195">
        <v>11</v>
      </c>
      <c r="M1533" s="189" t="s">
        <v>89</v>
      </c>
      <c r="N1533" s="164" t="s">
        <v>9</v>
      </c>
      <c r="O1533" s="189" t="s">
        <v>8</v>
      </c>
      <c r="P1533" s="189" t="s">
        <v>8</v>
      </c>
      <c r="Q1533" s="189" t="s">
        <v>1422</v>
      </c>
      <c r="R1533" s="189" t="s">
        <v>9</v>
      </c>
      <c r="S1533" s="189">
        <v>473</v>
      </c>
      <c r="T1533" s="189" t="s">
        <v>29</v>
      </c>
      <c r="U1533" s="190" t="s">
        <v>9</v>
      </c>
      <c r="V1533" s="189" t="s">
        <v>9</v>
      </c>
      <c r="W1533" s="189" t="s">
        <v>9</v>
      </c>
      <c r="X1533" s="189" t="s">
        <v>9</v>
      </c>
      <c r="Y1533" s="189" t="s">
        <v>9</v>
      </c>
      <c r="Z1533" s="189" t="s">
        <v>9</v>
      </c>
      <c r="AA1533" s="189">
        <v>141</v>
      </c>
      <c r="AB1533" s="189" t="s">
        <v>9</v>
      </c>
      <c r="AC1533" s="189" t="s">
        <v>1359</v>
      </c>
      <c r="AD1533" s="189">
        <v>2011</v>
      </c>
      <c r="AE1533" s="193" t="s">
        <v>1805</v>
      </c>
      <c r="AF1533" s="189" t="s">
        <v>49</v>
      </c>
      <c r="AG1533" s="189" t="s">
        <v>297</v>
      </c>
      <c r="AH1533" s="189" t="s">
        <v>521</v>
      </c>
      <c r="AI1533" s="124" t="str">
        <f t="shared" si="33"/>
        <v>Alvarez, G.F., 2011</v>
      </c>
      <c r="AJ1533" s="189"/>
      <c r="AK1533" s="197"/>
    </row>
    <row r="1534" spans="1:41" s="192" customFormat="1" x14ac:dyDescent="0.3">
      <c r="A1534" s="189" t="s">
        <v>1957</v>
      </c>
      <c r="B1534" s="189" t="s">
        <v>9</v>
      </c>
      <c r="C1534" s="189" t="s">
        <v>9</v>
      </c>
      <c r="D1534" s="189" t="s">
        <v>9</v>
      </c>
      <c r="E1534" s="189" t="s">
        <v>63</v>
      </c>
      <c r="F1534" s="189" t="s">
        <v>2793</v>
      </c>
      <c r="G1534" s="189" t="s">
        <v>2794</v>
      </c>
      <c r="H1534" s="189" t="s">
        <v>8</v>
      </c>
      <c r="I1534" s="189" t="s">
        <v>8</v>
      </c>
      <c r="J1534" s="189" t="s">
        <v>217</v>
      </c>
      <c r="K1534" s="189" t="s">
        <v>298</v>
      </c>
      <c r="L1534" s="195">
        <v>11</v>
      </c>
      <c r="M1534" s="189" t="s">
        <v>89</v>
      </c>
      <c r="N1534" s="164" t="s">
        <v>9</v>
      </c>
      <c r="O1534" s="189" t="s">
        <v>8</v>
      </c>
      <c r="P1534" s="189" t="s">
        <v>8</v>
      </c>
      <c r="Q1534" s="189" t="s">
        <v>1422</v>
      </c>
      <c r="R1534" s="189" t="s">
        <v>9</v>
      </c>
      <c r="S1534" s="189">
        <v>573</v>
      </c>
      <c r="T1534" s="189" t="s">
        <v>29</v>
      </c>
      <c r="U1534" s="190" t="s">
        <v>9</v>
      </c>
      <c r="V1534" s="189" t="s">
        <v>9</v>
      </c>
      <c r="W1534" s="189" t="s">
        <v>9</v>
      </c>
      <c r="X1534" s="189" t="s">
        <v>9</v>
      </c>
      <c r="Y1534" s="189" t="s">
        <v>9</v>
      </c>
      <c r="Z1534" s="189" t="s">
        <v>9</v>
      </c>
      <c r="AA1534" s="189">
        <v>165</v>
      </c>
      <c r="AB1534" s="189" t="s">
        <v>9</v>
      </c>
      <c r="AC1534" s="189" t="s">
        <v>1359</v>
      </c>
      <c r="AD1534" s="189">
        <v>2011</v>
      </c>
      <c r="AE1534" s="193" t="s">
        <v>1805</v>
      </c>
      <c r="AF1534" s="189" t="s">
        <v>49</v>
      </c>
      <c r="AG1534" s="189" t="s">
        <v>297</v>
      </c>
      <c r="AH1534" s="189" t="s">
        <v>521</v>
      </c>
      <c r="AI1534" s="124" t="str">
        <f t="shared" si="33"/>
        <v>Alvarez, G.F., 2011</v>
      </c>
      <c r="AJ1534" s="189"/>
      <c r="AK1534" s="197"/>
    </row>
    <row r="1535" spans="1:41" s="192" customFormat="1" x14ac:dyDescent="0.3">
      <c r="A1535" s="189" t="s">
        <v>6</v>
      </c>
      <c r="B1535" s="189" t="s">
        <v>9</v>
      </c>
      <c r="C1535" s="189" t="s">
        <v>9</v>
      </c>
      <c r="D1535" s="189" t="s">
        <v>9</v>
      </c>
      <c r="E1535" s="189" t="s">
        <v>63</v>
      </c>
      <c r="F1535" s="189" t="s">
        <v>2786</v>
      </c>
      <c r="G1535" s="189" t="s">
        <v>2795</v>
      </c>
      <c r="H1535" s="189">
        <v>298</v>
      </c>
      <c r="I1535" s="189">
        <v>1</v>
      </c>
      <c r="J1535" s="189" t="s">
        <v>10</v>
      </c>
      <c r="K1535" s="189" t="s">
        <v>56</v>
      </c>
      <c r="L1535" s="196">
        <v>10</v>
      </c>
      <c r="M1535" s="189" t="s">
        <v>89</v>
      </c>
      <c r="N1535" s="164" t="s">
        <v>9</v>
      </c>
      <c r="O1535" s="189" t="s">
        <v>8</v>
      </c>
      <c r="P1535" s="189" t="s">
        <v>8</v>
      </c>
      <c r="Q1535" s="189" t="s">
        <v>1422</v>
      </c>
      <c r="R1535" s="189">
        <v>12</v>
      </c>
      <c r="S1535" s="189">
        <v>298</v>
      </c>
      <c r="T1535" s="189" t="s">
        <v>29</v>
      </c>
      <c r="U1535" s="190" t="s">
        <v>9</v>
      </c>
      <c r="V1535" s="189" t="s">
        <v>9</v>
      </c>
      <c r="W1535" s="189" t="s">
        <v>9</v>
      </c>
      <c r="X1535" s="189" t="s">
        <v>9</v>
      </c>
      <c r="Y1535" s="189" t="s">
        <v>9</v>
      </c>
      <c r="Z1535" s="189" t="s">
        <v>9</v>
      </c>
      <c r="AA1535" s="189">
        <v>23</v>
      </c>
      <c r="AB1535" s="189" t="s">
        <v>9</v>
      </c>
      <c r="AC1535" s="189" t="s">
        <v>1394</v>
      </c>
      <c r="AD1535" s="189">
        <v>2011</v>
      </c>
      <c r="AE1535" s="193" t="s">
        <v>2796</v>
      </c>
      <c r="AF1535" s="189" t="s">
        <v>11</v>
      </c>
      <c r="AG1535" s="189" t="s">
        <v>2797</v>
      </c>
      <c r="AH1535" s="189" t="s">
        <v>248</v>
      </c>
      <c r="AI1535" s="124" t="str">
        <f t="shared" si="33"/>
        <v>Bai, Z., 2011</v>
      </c>
      <c r="AJ1535" s="189"/>
      <c r="AK1535" s="197"/>
    </row>
    <row r="1536" spans="1:41" s="192" customFormat="1" x14ac:dyDescent="0.3">
      <c r="A1536" s="189" t="s">
        <v>6</v>
      </c>
      <c r="B1536" s="189" t="s">
        <v>9</v>
      </c>
      <c r="C1536" s="189" t="s">
        <v>9</v>
      </c>
      <c r="D1536" s="189" t="s">
        <v>9</v>
      </c>
      <c r="E1536" s="189" t="s">
        <v>63</v>
      </c>
      <c r="F1536" s="189" t="s">
        <v>2786</v>
      </c>
      <c r="G1536" s="189" t="s">
        <v>2798</v>
      </c>
      <c r="H1536" s="189" t="s">
        <v>9</v>
      </c>
      <c r="I1536" s="189">
        <v>8</v>
      </c>
      <c r="J1536" s="189" t="s">
        <v>10</v>
      </c>
      <c r="K1536" s="189" t="s">
        <v>56</v>
      </c>
      <c r="L1536" s="196">
        <v>10</v>
      </c>
      <c r="M1536" s="189" t="s">
        <v>89</v>
      </c>
      <c r="N1536" s="164" t="s">
        <v>9</v>
      </c>
      <c r="O1536" s="189" t="s">
        <v>8</v>
      </c>
      <c r="P1536" s="189" t="s">
        <v>8</v>
      </c>
      <c r="Q1536" s="189" t="s">
        <v>1422</v>
      </c>
      <c r="R1536" s="189">
        <v>12</v>
      </c>
      <c r="S1536" s="189">
        <v>298</v>
      </c>
      <c r="T1536" s="189" t="s">
        <v>29</v>
      </c>
      <c r="U1536" s="190" t="s">
        <v>9</v>
      </c>
      <c r="V1536" s="189" t="s">
        <v>9</v>
      </c>
      <c r="W1536" s="189" t="s">
        <v>9</v>
      </c>
      <c r="X1536" s="189" t="s">
        <v>9</v>
      </c>
      <c r="Y1536" s="189" t="s">
        <v>9</v>
      </c>
      <c r="Z1536" s="189" t="s">
        <v>9</v>
      </c>
      <c r="AA1536" s="189">
        <v>42</v>
      </c>
      <c r="AB1536" s="189" t="s">
        <v>9</v>
      </c>
      <c r="AC1536" s="189" t="s">
        <v>1394</v>
      </c>
      <c r="AD1536" s="189">
        <v>2011</v>
      </c>
      <c r="AE1536" s="193" t="s">
        <v>2796</v>
      </c>
      <c r="AF1536" s="189" t="s">
        <v>11</v>
      </c>
      <c r="AG1536" s="189" t="s">
        <v>2797</v>
      </c>
      <c r="AH1536" s="189" t="s">
        <v>248</v>
      </c>
      <c r="AI1536" s="124" t="str">
        <f t="shared" si="33"/>
        <v>Bai, Z., 2011</v>
      </c>
      <c r="AJ1536" s="189"/>
      <c r="AK1536" s="197"/>
    </row>
    <row r="1537" spans="1:41" s="192" customFormat="1" x14ac:dyDescent="0.3">
      <c r="A1537" s="189" t="s">
        <v>2662</v>
      </c>
      <c r="B1537" s="189" t="s">
        <v>9</v>
      </c>
      <c r="C1537" s="189" t="s">
        <v>9</v>
      </c>
      <c r="D1537" s="189" t="s">
        <v>9</v>
      </c>
      <c r="E1537" s="189" t="s">
        <v>61</v>
      </c>
      <c r="F1537" s="189" t="s">
        <v>2799</v>
      </c>
      <c r="G1537" s="189" t="s">
        <v>2800</v>
      </c>
      <c r="H1537" s="189" t="s">
        <v>9</v>
      </c>
      <c r="I1537" s="189" t="s">
        <v>9</v>
      </c>
      <c r="J1537" s="189" t="s">
        <v>2665</v>
      </c>
      <c r="K1537" s="189" t="s">
        <v>2801</v>
      </c>
      <c r="L1537" s="189" t="s">
        <v>9</v>
      </c>
      <c r="M1537" s="189" t="s">
        <v>2802</v>
      </c>
      <c r="N1537" s="164" t="s">
        <v>9</v>
      </c>
      <c r="O1537" s="189" t="s">
        <v>9</v>
      </c>
      <c r="P1537" s="189" t="s">
        <v>9</v>
      </c>
      <c r="Q1537" s="189" t="s">
        <v>9</v>
      </c>
      <c r="R1537" s="189" t="s">
        <v>9</v>
      </c>
      <c r="S1537" s="189" t="s">
        <v>9</v>
      </c>
      <c r="T1537" s="189" t="s">
        <v>34</v>
      </c>
      <c r="U1537" s="190" t="s">
        <v>8</v>
      </c>
      <c r="V1537" s="189" t="s">
        <v>8</v>
      </c>
      <c r="W1537" s="189" t="s">
        <v>9</v>
      </c>
      <c r="X1537" s="189" t="s">
        <v>9</v>
      </c>
      <c r="Y1537" s="189">
        <v>30</v>
      </c>
      <c r="Z1537" s="189" t="s">
        <v>9</v>
      </c>
      <c r="AA1537" s="189" t="s">
        <v>9</v>
      </c>
      <c r="AB1537" s="189" t="s">
        <v>9</v>
      </c>
      <c r="AC1537" s="189" t="s">
        <v>1362</v>
      </c>
      <c r="AD1537" s="189">
        <v>2011</v>
      </c>
      <c r="AE1537" s="193" t="s">
        <v>2803</v>
      </c>
      <c r="AF1537" s="189" t="s">
        <v>2804</v>
      </c>
      <c r="AG1537" s="189" t="s">
        <v>2805</v>
      </c>
      <c r="AH1537" s="189" t="s">
        <v>2806</v>
      </c>
      <c r="AI1537" s="124" t="str">
        <f t="shared" si="33"/>
        <v>Buchbinder, A.M., 2011</v>
      </c>
      <c r="AJ1537" s="189"/>
      <c r="AK1537" s="197"/>
    </row>
    <row r="1538" spans="1:41" s="198" customFormat="1" x14ac:dyDescent="0.3">
      <c r="A1538" s="189" t="s">
        <v>2807</v>
      </c>
      <c r="B1538" s="189" t="s">
        <v>9</v>
      </c>
      <c r="C1538" s="189" t="s">
        <v>9</v>
      </c>
      <c r="D1538" s="189" t="s">
        <v>9</v>
      </c>
      <c r="E1538" s="189" t="s">
        <v>63</v>
      </c>
      <c r="F1538" s="189" t="s">
        <v>2808</v>
      </c>
      <c r="G1538" s="189" t="s">
        <v>2809</v>
      </c>
      <c r="H1538" s="189" t="s">
        <v>9</v>
      </c>
      <c r="I1538" s="189" t="s">
        <v>9</v>
      </c>
      <c r="J1538" s="189" t="s">
        <v>10</v>
      </c>
      <c r="K1538" s="189" t="s">
        <v>56</v>
      </c>
      <c r="L1538" s="189" t="s">
        <v>9</v>
      </c>
      <c r="M1538" s="189" t="s">
        <v>2802</v>
      </c>
      <c r="N1538" s="164" t="s">
        <v>9</v>
      </c>
      <c r="O1538" s="189" t="s">
        <v>9</v>
      </c>
      <c r="P1538" s="189" t="s">
        <v>9</v>
      </c>
      <c r="Q1538" s="189" t="s">
        <v>1422</v>
      </c>
      <c r="R1538" s="189" t="s">
        <v>9</v>
      </c>
      <c r="S1538" s="189">
        <v>298</v>
      </c>
      <c r="T1538" s="189" t="s">
        <v>29</v>
      </c>
      <c r="U1538" s="190" t="s">
        <v>9</v>
      </c>
      <c r="V1538" s="189" t="s">
        <v>9</v>
      </c>
      <c r="W1538" s="189" t="s">
        <v>9</v>
      </c>
      <c r="X1538" s="189" t="s">
        <v>9</v>
      </c>
      <c r="Y1538" s="189" t="s">
        <v>9</v>
      </c>
      <c r="Z1538" s="189" t="s">
        <v>9</v>
      </c>
      <c r="AA1538" s="189">
        <v>23</v>
      </c>
      <c r="AB1538" s="189">
        <v>5</v>
      </c>
      <c r="AC1538" s="189" t="s">
        <v>2810</v>
      </c>
      <c r="AD1538" s="189">
        <v>2011</v>
      </c>
      <c r="AE1538" s="193" t="s">
        <v>2811</v>
      </c>
      <c r="AF1538" s="189" t="s">
        <v>2655</v>
      </c>
      <c r="AG1538" s="189" t="s">
        <v>2812</v>
      </c>
      <c r="AH1538" s="189" t="s">
        <v>45</v>
      </c>
      <c r="AI1538" s="124" t="str">
        <f t="shared" si="33"/>
        <v>Nabid, M.R., 2011</v>
      </c>
      <c r="AJ1538" s="189"/>
      <c r="AK1538" s="197"/>
    </row>
    <row r="1539" spans="1:41" s="198" customFormat="1" x14ac:dyDescent="0.3">
      <c r="A1539" s="164" t="s">
        <v>2813</v>
      </c>
      <c r="B1539" s="164" t="s">
        <v>9</v>
      </c>
      <c r="C1539" s="164" t="s">
        <v>9</v>
      </c>
      <c r="D1539" s="164">
        <v>520</v>
      </c>
      <c r="E1539" s="164" t="s">
        <v>7</v>
      </c>
      <c r="F1539" s="164" t="s">
        <v>9</v>
      </c>
      <c r="G1539" s="164" t="s">
        <v>9</v>
      </c>
      <c r="H1539" s="164" t="s">
        <v>9</v>
      </c>
      <c r="I1539" s="164" t="s">
        <v>9</v>
      </c>
      <c r="J1539" s="164" t="s">
        <v>9</v>
      </c>
      <c r="K1539" s="164" t="s">
        <v>9</v>
      </c>
      <c r="L1539" s="164" t="s">
        <v>9</v>
      </c>
      <c r="M1539" s="164" t="s">
        <v>199</v>
      </c>
      <c r="N1539" s="164" t="s">
        <v>9</v>
      </c>
      <c r="O1539" s="164" t="s">
        <v>9</v>
      </c>
      <c r="P1539" s="164" t="s">
        <v>9</v>
      </c>
      <c r="Q1539" s="164" t="s">
        <v>9</v>
      </c>
      <c r="R1539" s="164" t="s">
        <v>9</v>
      </c>
      <c r="S1539" s="164" t="s">
        <v>9</v>
      </c>
      <c r="T1539" s="164" t="s">
        <v>29</v>
      </c>
      <c r="U1539" s="164" t="s">
        <v>9</v>
      </c>
      <c r="V1539" s="189" t="s">
        <v>9</v>
      </c>
      <c r="W1539" s="164" t="s">
        <v>9</v>
      </c>
      <c r="X1539" s="189" t="s">
        <v>9</v>
      </c>
      <c r="Y1539" s="164" t="s">
        <v>9</v>
      </c>
      <c r="Z1539" s="189" t="s">
        <v>9</v>
      </c>
      <c r="AA1539" s="164">
        <v>500</v>
      </c>
      <c r="AB1539" s="164" t="s">
        <v>9</v>
      </c>
      <c r="AC1539" s="164" t="s">
        <v>2814</v>
      </c>
      <c r="AD1539" s="164">
        <v>2015</v>
      </c>
      <c r="AE1539" s="164" t="s">
        <v>2815</v>
      </c>
      <c r="AF1539" s="164" t="s">
        <v>112</v>
      </c>
      <c r="AG1539" s="164" t="s">
        <v>2816</v>
      </c>
      <c r="AH1539" s="164" t="s">
        <v>2817</v>
      </c>
      <c r="AI1539" s="124" t="str">
        <f t="shared" si="33"/>
        <v>Datta, A., 2015</v>
      </c>
      <c r="AJ1539" s="164"/>
      <c r="AK1539" s="197"/>
    </row>
    <row r="1540" spans="1:41" s="27" customFormat="1" x14ac:dyDescent="0.3">
      <c r="A1540" s="164" t="s">
        <v>2813</v>
      </c>
      <c r="B1540" s="164" t="s">
        <v>9</v>
      </c>
      <c r="C1540" s="164" t="s">
        <v>9</v>
      </c>
      <c r="D1540" s="164">
        <v>198</v>
      </c>
      <c r="E1540" s="164" t="s">
        <v>2818</v>
      </c>
      <c r="F1540" s="164" t="s">
        <v>9</v>
      </c>
      <c r="G1540" s="164" t="s">
        <v>2819</v>
      </c>
      <c r="H1540" s="164" t="s">
        <v>9</v>
      </c>
      <c r="I1540" s="164" t="s">
        <v>9</v>
      </c>
      <c r="J1540" s="164" t="s">
        <v>9</v>
      </c>
      <c r="K1540" s="164" t="s">
        <v>9</v>
      </c>
      <c r="L1540" s="164" t="s">
        <v>9</v>
      </c>
      <c r="M1540" s="164" t="s">
        <v>199</v>
      </c>
      <c r="N1540" s="164" t="s">
        <v>9</v>
      </c>
      <c r="O1540" s="164" t="s">
        <v>9</v>
      </c>
      <c r="P1540" s="164" t="s">
        <v>9</v>
      </c>
      <c r="Q1540" s="164" t="s">
        <v>9</v>
      </c>
      <c r="R1540" s="164" t="s">
        <v>9</v>
      </c>
      <c r="S1540" s="164" t="s">
        <v>9</v>
      </c>
      <c r="T1540" s="164" t="s">
        <v>9</v>
      </c>
      <c r="U1540" s="164" t="s">
        <v>9</v>
      </c>
      <c r="V1540" s="189" t="s">
        <v>9</v>
      </c>
      <c r="W1540" s="164" t="s">
        <v>9</v>
      </c>
      <c r="X1540" s="189" t="s">
        <v>9</v>
      </c>
      <c r="Y1540" s="164" t="s">
        <v>9</v>
      </c>
      <c r="Z1540" s="189" t="s">
        <v>9</v>
      </c>
      <c r="AA1540" s="164" t="s">
        <v>9</v>
      </c>
      <c r="AB1540" s="164" t="s">
        <v>9</v>
      </c>
      <c r="AC1540" s="164" t="s">
        <v>2814</v>
      </c>
      <c r="AD1540" s="164">
        <v>2015</v>
      </c>
      <c r="AE1540" s="164" t="s">
        <v>2815</v>
      </c>
      <c r="AF1540" s="164" t="s">
        <v>112</v>
      </c>
      <c r="AG1540" s="164" t="s">
        <v>2816</v>
      </c>
      <c r="AH1540" s="164" t="s">
        <v>2817</v>
      </c>
      <c r="AI1540" s="124" t="str">
        <f t="shared" si="33"/>
        <v>Datta, A., 2015</v>
      </c>
      <c r="AJ1540" s="164"/>
      <c r="AK1540" s="197"/>
      <c r="AL1540" s="214"/>
      <c r="AM1540" s="214"/>
      <c r="AN1540" s="214"/>
      <c r="AO1540" s="214"/>
    </row>
    <row r="1541" spans="1:41" s="13" customFormat="1" x14ac:dyDescent="0.3">
      <c r="A1541" s="171" t="s">
        <v>6</v>
      </c>
      <c r="B1541" s="171" t="s">
        <v>9</v>
      </c>
      <c r="C1541" s="186">
        <v>1.0900000000000001</v>
      </c>
      <c r="D1541" s="171" t="s">
        <v>9</v>
      </c>
      <c r="E1541" s="171" t="s">
        <v>1914</v>
      </c>
      <c r="F1541" s="171" t="s">
        <v>820</v>
      </c>
      <c r="G1541" s="171" t="s">
        <v>2820</v>
      </c>
      <c r="H1541" s="171">
        <v>773</v>
      </c>
      <c r="I1541" s="171">
        <v>1</v>
      </c>
      <c r="J1541" s="171" t="s">
        <v>24</v>
      </c>
      <c r="K1541" s="171" t="s">
        <v>9</v>
      </c>
      <c r="L1541" s="171" t="s">
        <v>9</v>
      </c>
      <c r="M1541" s="171" t="s">
        <v>199</v>
      </c>
      <c r="N1541" s="171">
        <v>11</v>
      </c>
      <c r="O1541" s="171">
        <v>2</v>
      </c>
      <c r="P1541" s="171">
        <f>550+273</f>
        <v>823</v>
      </c>
      <c r="Q1541" s="171" t="s">
        <v>1422</v>
      </c>
      <c r="R1541" s="213">
        <f>10/60</f>
        <v>0.16666666666666666</v>
      </c>
      <c r="S1541" s="171">
        <v>773</v>
      </c>
      <c r="T1541" s="171" t="s">
        <v>26</v>
      </c>
      <c r="U1541" s="186">
        <v>12</v>
      </c>
      <c r="V1541" s="171" t="s">
        <v>9</v>
      </c>
      <c r="W1541" s="171" t="s">
        <v>9</v>
      </c>
      <c r="X1541" s="171" t="s">
        <v>9</v>
      </c>
      <c r="Y1541" s="171" t="s">
        <v>9</v>
      </c>
      <c r="Z1541" s="171" t="s">
        <v>9</v>
      </c>
      <c r="AA1541" s="171" t="s">
        <v>9</v>
      </c>
      <c r="AB1541" s="171" t="s">
        <v>9</v>
      </c>
      <c r="AC1541" s="171" t="s">
        <v>2821</v>
      </c>
      <c r="AD1541" s="171">
        <v>2006</v>
      </c>
      <c r="AE1541" s="171" t="s">
        <v>2822</v>
      </c>
      <c r="AF1541" s="171" t="s">
        <v>27</v>
      </c>
      <c r="AG1541" s="171" t="s">
        <v>2823</v>
      </c>
      <c r="AH1541" s="171" t="s">
        <v>179</v>
      </c>
      <c r="AI1541" s="158" t="str">
        <f t="shared" si="33"/>
        <v>Abdulhamid, H., 2006</v>
      </c>
      <c r="AJ1541" s="171" t="s">
        <v>2824</v>
      </c>
      <c r="AK1541" s="171"/>
    </row>
    <row r="1542" spans="1:41" s="183" customFormat="1" x14ac:dyDescent="0.3">
      <c r="A1542" s="189" t="s">
        <v>88</v>
      </c>
      <c r="B1542" s="189">
        <v>5</v>
      </c>
      <c r="C1542" s="189" t="s">
        <v>9</v>
      </c>
      <c r="D1542" s="189">
        <v>100</v>
      </c>
      <c r="E1542" s="189" t="s">
        <v>980</v>
      </c>
      <c r="F1542" s="189" t="s">
        <v>977</v>
      </c>
      <c r="G1542" s="189" t="s">
        <v>9</v>
      </c>
      <c r="H1542" s="189" t="s">
        <v>9</v>
      </c>
      <c r="I1542" s="189" t="s">
        <v>9</v>
      </c>
      <c r="J1542" s="189" t="s">
        <v>24</v>
      </c>
      <c r="K1542" s="189" t="s">
        <v>9</v>
      </c>
      <c r="L1542" s="189" t="s">
        <v>9</v>
      </c>
      <c r="M1542" s="189" t="s">
        <v>89</v>
      </c>
      <c r="N1542" s="189" t="s">
        <v>9</v>
      </c>
      <c r="O1542" s="189">
        <v>3</v>
      </c>
      <c r="P1542" s="189">
        <f>350+273</f>
        <v>623</v>
      </c>
      <c r="Q1542" s="189" t="s">
        <v>1422</v>
      </c>
      <c r="R1542" s="189" t="s">
        <v>9</v>
      </c>
      <c r="S1542" s="189">
        <f>170+273</f>
        <v>443</v>
      </c>
      <c r="T1542" s="189" t="s">
        <v>17</v>
      </c>
      <c r="U1542" s="190">
        <v>1</v>
      </c>
      <c r="V1542" s="189" t="s">
        <v>9</v>
      </c>
      <c r="W1542" s="189">
        <v>980</v>
      </c>
      <c r="X1542" s="189" t="s">
        <v>9</v>
      </c>
      <c r="Y1542" s="189" t="s">
        <v>9</v>
      </c>
      <c r="Z1542" s="189" t="s">
        <v>9</v>
      </c>
      <c r="AA1542" s="189" t="s">
        <v>9</v>
      </c>
      <c r="AB1542" s="189" t="s">
        <v>9</v>
      </c>
      <c r="AC1542" s="189" t="s">
        <v>969</v>
      </c>
      <c r="AD1542" s="189">
        <v>2009</v>
      </c>
      <c r="AE1542" s="189" t="s">
        <v>1762</v>
      </c>
      <c r="AF1542" s="189" t="s">
        <v>39</v>
      </c>
      <c r="AG1542" s="189" t="s">
        <v>459</v>
      </c>
      <c r="AH1542" s="189" t="s">
        <v>76</v>
      </c>
      <c r="AI1542" s="158" t="str">
        <f t="shared" si="33"/>
        <v>Neal, L.M., 2009</v>
      </c>
      <c r="AJ1542" s="189" t="s">
        <v>1417</v>
      </c>
      <c r="AK1542" s="189"/>
    </row>
    <row r="1543" spans="1:41" ht="27.6" x14ac:dyDescent="0.3">
      <c r="A1543" s="171" t="s">
        <v>14</v>
      </c>
      <c r="B1543" s="171">
        <v>0.5</v>
      </c>
      <c r="C1543" s="171">
        <v>0.47</v>
      </c>
      <c r="D1543" s="171" t="s">
        <v>9</v>
      </c>
      <c r="E1543" s="171" t="s">
        <v>1523</v>
      </c>
      <c r="F1543" s="171" t="s">
        <v>1528</v>
      </c>
      <c r="G1543" s="171" t="s">
        <v>9</v>
      </c>
      <c r="H1543" s="171">
        <v>673</v>
      </c>
      <c r="I1543" s="171">
        <v>6</v>
      </c>
      <c r="J1543" s="171" t="s">
        <v>24</v>
      </c>
      <c r="K1543" s="171" t="s">
        <v>56</v>
      </c>
      <c r="L1543" s="178">
        <v>1.5</v>
      </c>
      <c r="M1543" s="171" t="s">
        <v>89</v>
      </c>
      <c r="N1543" s="171" t="s">
        <v>9</v>
      </c>
      <c r="O1543" s="171">
        <v>4</v>
      </c>
      <c r="P1543" s="171">
        <v>673</v>
      </c>
      <c r="Q1543" s="171" t="s">
        <v>1422</v>
      </c>
      <c r="R1543" s="171">
        <v>1</v>
      </c>
      <c r="S1543" s="171">
        <v>573</v>
      </c>
      <c r="T1543" s="171" t="s">
        <v>17</v>
      </c>
      <c r="U1543" s="186">
        <v>21.1</v>
      </c>
      <c r="V1543" s="171" t="s">
        <v>9</v>
      </c>
      <c r="W1543" s="171">
        <v>53</v>
      </c>
      <c r="X1543" s="171" t="s">
        <v>9</v>
      </c>
      <c r="Y1543" s="171" t="s">
        <v>9</v>
      </c>
      <c r="Z1543" s="171" t="s">
        <v>9</v>
      </c>
      <c r="AA1543" s="171">
        <v>48</v>
      </c>
      <c r="AB1543" s="171">
        <v>16</v>
      </c>
      <c r="AC1543" s="171" t="s">
        <v>1524</v>
      </c>
      <c r="AD1543" s="171">
        <v>2017</v>
      </c>
      <c r="AE1543" s="171" t="s">
        <v>1525</v>
      </c>
      <c r="AF1543" s="171" t="s">
        <v>11</v>
      </c>
      <c r="AG1543" s="171" t="s">
        <v>1526</v>
      </c>
      <c r="AH1543" s="171" t="s">
        <v>45</v>
      </c>
      <c r="AI1543" s="158" t="str">
        <f t="shared" si="33"/>
        <v>Dai, C., 2017</v>
      </c>
      <c r="AJ1543" s="172"/>
      <c r="AK1543" s="171"/>
    </row>
    <row r="1544" spans="1:41" x14ac:dyDescent="0.3">
      <c r="A1544" s="171" t="s">
        <v>14</v>
      </c>
      <c r="B1544" s="215">
        <v>1</v>
      </c>
      <c r="C1544" s="215" t="s">
        <v>9</v>
      </c>
      <c r="D1544" s="215" t="s">
        <v>9</v>
      </c>
      <c r="E1544" s="215" t="s">
        <v>2492</v>
      </c>
      <c r="F1544" s="171" t="s">
        <v>2825</v>
      </c>
      <c r="G1544" s="215" t="s">
        <v>9</v>
      </c>
      <c r="H1544" s="215">
        <v>773</v>
      </c>
      <c r="I1544" s="215">
        <v>12</v>
      </c>
      <c r="J1544" s="215" t="s">
        <v>74</v>
      </c>
      <c r="K1544" s="215" t="s">
        <v>56</v>
      </c>
      <c r="L1544" s="215" t="s">
        <v>9</v>
      </c>
      <c r="M1544" s="215" t="s">
        <v>199</v>
      </c>
      <c r="N1544" s="215" t="s">
        <v>9</v>
      </c>
      <c r="O1544" s="215">
        <v>3</v>
      </c>
      <c r="P1544" s="215">
        <v>573</v>
      </c>
      <c r="Q1544" s="171" t="s">
        <v>1422</v>
      </c>
      <c r="R1544" s="215" t="s">
        <v>9</v>
      </c>
      <c r="S1544" s="215">
        <v>873</v>
      </c>
      <c r="T1544" s="215" t="s">
        <v>29</v>
      </c>
      <c r="U1544" s="216">
        <v>21</v>
      </c>
      <c r="V1544" s="216" t="s">
        <v>9</v>
      </c>
      <c r="W1544" s="216" t="s">
        <v>9</v>
      </c>
      <c r="X1544" s="216" t="s">
        <v>9</v>
      </c>
      <c r="Y1544" s="216">
        <v>41</v>
      </c>
      <c r="Z1544" s="216" t="s">
        <v>9</v>
      </c>
      <c r="AA1544" s="215">
        <v>54</v>
      </c>
      <c r="AB1544" s="215" t="s">
        <v>9</v>
      </c>
      <c r="AC1544" s="215" t="s">
        <v>2826</v>
      </c>
      <c r="AD1544" s="215">
        <v>2023</v>
      </c>
      <c r="AE1544" s="215" t="s">
        <v>2827</v>
      </c>
      <c r="AF1544" s="215" t="s">
        <v>1968</v>
      </c>
      <c r="AG1544" s="215" t="s">
        <v>2828</v>
      </c>
      <c r="AH1544" s="215" t="s">
        <v>2829</v>
      </c>
      <c r="AI1544" s="124" t="str">
        <f t="shared" si="33"/>
        <v>Supabunnapong, T., 2023</v>
      </c>
    </row>
    <row r="1545" spans="1:41" s="224" customFormat="1" ht="31.2" customHeight="1" x14ac:dyDescent="0.3">
      <c r="A1545" s="171" t="s">
        <v>14</v>
      </c>
      <c r="B1545" s="215">
        <v>1</v>
      </c>
      <c r="C1545" s="215" t="s">
        <v>9</v>
      </c>
      <c r="D1545" s="215" t="s">
        <v>9</v>
      </c>
      <c r="E1545" s="215" t="s">
        <v>2492</v>
      </c>
      <c r="F1545" s="171" t="s">
        <v>2825</v>
      </c>
      <c r="G1545" s="215" t="s">
        <v>9</v>
      </c>
      <c r="H1545" s="215">
        <v>773</v>
      </c>
      <c r="I1545" s="215">
        <v>12</v>
      </c>
      <c r="J1545" s="215" t="s">
        <v>74</v>
      </c>
      <c r="K1545" s="215" t="s">
        <v>56</v>
      </c>
      <c r="L1545" s="215" t="s">
        <v>9</v>
      </c>
      <c r="M1545" s="215" t="s">
        <v>199</v>
      </c>
      <c r="N1545" s="215" t="s">
        <v>9</v>
      </c>
      <c r="O1545" s="215">
        <v>3</v>
      </c>
      <c r="P1545" s="215">
        <v>773</v>
      </c>
      <c r="Q1545" s="171" t="s">
        <v>1422</v>
      </c>
      <c r="R1545" s="215" t="s">
        <v>9</v>
      </c>
      <c r="S1545" s="215">
        <v>873</v>
      </c>
      <c r="T1545" s="215" t="s">
        <v>29</v>
      </c>
      <c r="U1545" s="216" t="s">
        <v>8</v>
      </c>
      <c r="V1545" s="216" t="s">
        <v>9</v>
      </c>
      <c r="W1545" s="216" t="s">
        <v>9</v>
      </c>
      <c r="X1545" s="216" t="s">
        <v>9</v>
      </c>
      <c r="Y1545" s="216">
        <v>54</v>
      </c>
      <c r="Z1545" s="216" t="s">
        <v>9</v>
      </c>
      <c r="AA1545" s="215">
        <v>62</v>
      </c>
      <c r="AB1545" s="215" t="s">
        <v>9</v>
      </c>
      <c r="AC1545" s="215" t="s">
        <v>2826</v>
      </c>
      <c r="AD1545" s="215">
        <v>2023</v>
      </c>
      <c r="AE1545" s="215" t="s">
        <v>2827</v>
      </c>
      <c r="AF1545" s="215" t="s">
        <v>1968</v>
      </c>
      <c r="AG1545" s="215" t="s">
        <v>2828</v>
      </c>
      <c r="AH1545" s="215" t="s">
        <v>2829</v>
      </c>
      <c r="AI1545" s="124" t="str">
        <f t="shared" si="33"/>
        <v>Supabunnapong, T., 2023</v>
      </c>
      <c r="AJ1545" s="1"/>
      <c r="AK1545" s="34"/>
    </row>
  </sheetData>
  <autoFilter ref="A1:AK1545" xr:uid="{8DBE02FA-BCF4-402C-B5AE-39F0E04F396A}">
    <sortState xmlns:xlrd2="http://schemas.microsoft.com/office/spreadsheetml/2017/richdata2" ref="A2:AK1545">
      <sortCondition sortBy="fontColor" ref="A1:A1542" dxfId="313"/>
    </sortState>
  </autoFilter>
  <hyperlinks>
    <hyperlink ref="AI2" r:id="rId1" display="Dieguez, 2000" xr:uid="{5E5241CD-E445-43C6-9E40-A8E13BBDD685}"/>
    <hyperlink ref="AI3:AI6" r:id="rId2" display="Dieguez, 2000" xr:uid="{3C38F652-6D91-40B6-B1AC-F16617180575}"/>
    <hyperlink ref="AI528" r:id="rId3" display="Diaz, 2011" xr:uid="{700B5A9C-135F-4EA3-B89E-70103246905A}"/>
    <hyperlink ref="AI526" r:id="rId4" display="Montes, 2011" xr:uid="{A2AA7A47-F0F7-46D8-8E5A-A5F8C0B652F4}"/>
    <hyperlink ref="AI525" r:id="rId5" display="Kim, 2011" xr:uid="{3D8A8A2A-AF7A-44B6-BA6D-9234323E8D17}"/>
    <hyperlink ref="AI519" r:id="rId6" display="Suh, 2011" xr:uid="{33BB0114-A0A2-4EF7-966B-56CEFDCF249F}"/>
    <hyperlink ref="AI517" r:id="rId7" display="Wang, 2011" xr:uid="{020D4917-FC64-4645-920D-5035C0F20862}"/>
    <hyperlink ref="AI516" r:id="rId8" display="Sun, 2011" xr:uid="{6239DF0B-C475-4C87-A935-2E94747377CD}"/>
    <hyperlink ref="AI513" r:id="rId9" display="Curtin, 2011" xr:uid="{B2F51AA2-D195-44F1-BD9E-A5B0AEE00F8D}"/>
    <hyperlink ref="AI509" r:id="rId10" display="Jianyi, 2011" xr:uid="{97DD08C6-79FE-47DC-8167-B0745D589392}"/>
    <hyperlink ref="AI508" r:id="rId11" display="Trawczyński, 2011" xr:uid="{C4AEA106-0F37-4E23-B54C-1CBBBF396DDE}"/>
    <hyperlink ref="AI503" r:id="rId12" display="Song, 2011" xr:uid="{AF99ED37-6A58-4FF7-AA47-74C72D6C16A3}"/>
    <hyperlink ref="AI499" r:id="rId13" display="Albers, 2011" xr:uid="{2D92B541-9E62-4440-AE11-7085A5504CD9}"/>
    <hyperlink ref="AI497" r:id="rId14" display="Chen, 2011" xr:uid="{99C33E06-C148-40E1-AEE2-62A6B3E4655D}"/>
    <hyperlink ref="AI496" r:id="rId15" display="Zheng, Chen, 2011" xr:uid="{9DD907EC-FDA9-4E24-8F4B-E1C009B77B23}"/>
    <hyperlink ref="AI495" r:id="rId16" display="Rikkinen, 2011" xr:uid="{84DFCD54-A6EE-4E16-A0A3-76D8FB851377}"/>
    <hyperlink ref="AI493" r:id="rId17" display="Figueiredo, 2010" xr:uid="{AA728858-F407-4C1D-9B1F-B3D59D4F9337}"/>
    <hyperlink ref="AI491" r:id="rId18" display="Cao, 2010" xr:uid="{0CB0B419-F5E2-4049-A3E1-1DABB0046DF0}"/>
    <hyperlink ref="AI490" r:id="rId19" display="Ghedini, 2010" xr:uid="{F5623F0C-0619-446B-AC60-1E617E4EF5F9}"/>
    <hyperlink ref="AI481" r:id="rId20" display="Galletti, 2010" xr:uid="{7127BC05-4DC5-4210-BC49-90705A37258F}"/>
    <hyperlink ref="AI477" r:id="rId21" display="Li, 2010" xr:uid="{27054C4F-6071-43BB-AEE1-0CC9C22C2567}"/>
    <hyperlink ref="AI473" r:id="rId22" display="Delidovich, 2010" xr:uid="{D4D5D4A0-ECB8-4F73-9198-1F9599494470}"/>
    <hyperlink ref="AI465" r:id="rId23" display="Lefferts, 2010" xr:uid="{DD92DC18-F5F0-4A84-8851-A6117C02ECE4}"/>
    <hyperlink ref="AI462" r:id="rId24" display="Groppi, 2010" xr:uid="{4F8B18A6-BF87-49F7-ABE0-5996B7DB70BD}"/>
    <hyperlink ref="AI457" r:id="rId25" display="Boudjahem, 2010" xr:uid="{477BCC00-F10F-48E7-8C71-FB392EC6BD24}"/>
    <hyperlink ref="AI454" r:id="rId26" display="Rodríguez-Mirasol, 2010" xr:uid="{B1EB2CC7-9E81-46D3-A9CB-42B6AF6E66FF}"/>
    <hyperlink ref="AI452" r:id="rId27" display="Chen , Wang, 2010" xr:uid="{740ECF96-A528-42F7-978D-033352CFD985}"/>
    <hyperlink ref="AI448" r:id="rId28" display="Wang, 2010" xr:uid="{2BBC62E1-0F2F-4871-A4DC-E1C31F14C8D1}"/>
    <hyperlink ref="AI443" r:id="rId29" display="Kumar, 2010" xr:uid="{1E7CA30A-5748-4F29-9C7D-9075E60F44FE}"/>
    <hyperlink ref="AI440" r:id="rId30" display="ChangJun, 2010" xr:uid="{BC3C29EE-4E8B-486D-9C39-90F87B4BB39D}"/>
    <hyperlink ref="AI430" r:id="rId31" display="Ordóñez, 2010" xr:uid="{EEB595D3-A60E-47F1-858E-E5DEF147DA4E}"/>
    <hyperlink ref="AI426" r:id="rId32" display="Van Bokhoven, 2009" xr:uid="{3FDB2423-78EE-469F-B68B-7C72DCCCFDB7}"/>
    <hyperlink ref="AI418" r:id="rId33" display="De Vos, 2009" xr:uid="{D2F8E14D-D3EC-4668-82C4-55045A3DA357}"/>
    <hyperlink ref="AI416" r:id="rId34" display="Zhou, 2009" xr:uid="{90270B03-4F55-4C23-A5EF-CC7A1305E374}"/>
    <hyperlink ref="AI413" r:id="rId35" display="Chang, 2009" xr:uid="{4518BC1E-05C1-46DD-A24F-B18A087208DB}"/>
    <hyperlink ref="AI412" r:id="rId36" display="Mallinson, 2009" xr:uid="{095356FB-6294-4406-BE30-7A0C4F94BEEE}"/>
    <hyperlink ref="AI411" r:id="rId37" display="Wang, 2009" xr:uid="{C5BA9A73-2881-466C-A39E-7CADFF0FFD80}"/>
    <hyperlink ref="AI410" r:id="rId38" display="Meng, 2009" xr:uid="{39C9E8EB-8896-4EF5-9BA7-848601FDFD63}"/>
    <hyperlink ref="AI409" r:id="rId39" display="Lunsford, 2009" xr:uid="{D656E702-EE9A-422F-BD29-A49DC4D79505}"/>
    <hyperlink ref="AI408" r:id="rId40" display="Liu, 2009" xr:uid="{7E47F508-8579-42B8-B5A6-01D1BFE791E7}"/>
    <hyperlink ref="AI405" r:id="rId41" display="Kondarides, 2009" xr:uid="{849109C0-7816-4B2C-9595-26B2CCE12176}"/>
    <hyperlink ref="AI399" r:id="rId42" display="Tonetto, 2009" xr:uid="{907C2820-F606-486F-A087-9FDB1527F865}"/>
    <hyperlink ref="AI398" r:id="rId43" display="Plucinski, 2009" xr:uid="{BF36B2CD-C17A-4EA7-A7A5-F9EB47B0EC31}"/>
    <hyperlink ref="AI393" r:id="rId44" display="Murzin, Mäki-Arvela, 2009" xr:uid="{CA4C9A2C-06A6-496C-B005-FDC3BBE48664}"/>
    <hyperlink ref="AI391" r:id="rId45" display="Wood, 2009" xr:uid="{35405CBD-6E7A-488D-8C25-7CA3430E0347}"/>
    <hyperlink ref="AI390" r:id="rId46" display="Chuang, 2009" xr:uid="{18454C9F-0F82-4831-9F9F-17D2D77D43F7}"/>
    <hyperlink ref="AI377" r:id="rId47" display="Martra, 2009" xr:uid="{DBBF876D-3F18-4335-BF4F-5E7DD37C522A}"/>
    <hyperlink ref="AI368" r:id="rId48" display="Groppo, 2009" xr:uid="{EED3C9D5-A242-497C-8A04-3C6C731AB01C}"/>
    <hyperlink ref="AI352" r:id="rId49" display="Hagelin-Weaver, 2009" xr:uid="{634EEFB3-ACC3-4D3A-A644-E19981AEF31C}"/>
    <hyperlink ref="AI350" r:id="rId50" display="https://doi.org/10.1039/B904317A" xr:uid="{E7DF3C4F-C245-4AD6-A31B-8C26C45C68EF}"/>
    <hyperlink ref="AI349" r:id="rId51" display="Rangsunvigit, 2009" xr:uid="{2A93DEAE-5B6C-4C5A-A642-4C1CAD6CF39F}"/>
    <hyperlink ref="AI344" r:id="rId52" display="Li, Liang, 2009" xr:uid="{C2CE2A48-64C5-454D-948C-0D9F9BDCAAB0}"/>
    <hyperlink ref="AI340" r:id="rId53" display="Hsing, 2009" xr:uid="{C23CDEAA-065F-493B-B63C-E97252C09C8B}"/>
    <hyperlink ref="AI338" r:id="rId54" display="Ordóñez, 2008" xr:uid="{681EEAC8-63F2-442D-B0FC-B6A006766749}"/>
    <hyperlink ref="AI329" r:id="rId55" display="Simakova, 2008" xr:uid="{1DEBC729-B609-4FFB-9C9B-C8FAC2F3B933}"/>
    <hyperlink ref="AI320" r:id="rId56" display="He, 2008" xr:uid="{C856393A-B330-4758-A555-14A176A5DF36}"/>
    <hyperlink ref="AI315" r:id="rId57" display="Panpranot, 2008" xr:uid="{7E71C36F-4FE3-4F84-B5CA-0C61EFB7C97E}"/>
    <hyperlink ref="AI310" r:id="rId58" display="Yang, 2008" xr:uid="{9D131149-A64A-4E65-9D86-6C2FD4ABC979}"/>
    <hyperlink ref="AI308" r:id="rId59" display="Pronkin, 2007" xr:uid="{435D27F0-3696-4D55-A131-BBBADB6B26FD}"/>
    <hyperlink ref="AI306" r:id="rId60" display="JianLong, 2007" xr:uid="{83C03D4C-17AD-42E4-B730-AC0BD5E68FA7}"/>
    <hyperlink ref="AI302" r:id="rId61" display="Rao, 2007" xr:uid="{9EE90F1E-FBC5-4395-8884-C92F38E29A45}"/>
    <hyperlink ref="AI292" r:id="rId62" display="Yentekakis, 2007" xr:uid="{218C1F96-EDFF-4B4C-9513-F3A176079705}"/>
    <hyperlink ref="AI286" r:id="rId63" display="Xiao, 2007" xr:uid="{9E73D198-21BF-4EC5-A6DF-AF32ADE6678A}"/>
    <hyperlink ref="AI282" r:id="rId64" display="Urbano, 2007" xr:uid="{F319FBDD-9354-419C-9878-3B5485C106EC}"/>
    <hyperlink ref="AI274" r:id="rId65" display="Lee, 2006" xr:uid="{D1E30E17-D012-48CD-A0C2-7A8B9809998D}"/>
    <hyperlink ref="AI273" r:id="rId66" display="Iwasa, 2006" xr:uid="{D323A388-C472-4044-B585-ADB6E555A55E}"/>
    <hyperlink ref="AI266" r:id="rId67" display="Auroux, 2006" xr:uid="{6C34BD47-CDA2-45F6-A2C5-89167C27F1AC}"/>
    <hyperlink ref="AI261" r:id="rId68" display="Takehira, 2006" xr:uid="{321BB866-38BB-4C5E-86A2-D30C26A05DA3}"/>
    <hyperlink ref="AI258" r:id="rId69" display="Siffert, 2006" xr:uid="{90767D17-ABB2-4141-9303-9AD3F6582617}"/>
    <hyperlink ref="AI256" r:id="rId70" display="Pérez-Cadenas,2006" xr:uid="{8AF2D110-CD67-4033-995E-601851644F2B}"/>
    <hyperlink ref="AI251" r:id="rId71" display="Piqueras, 2006" xr:uid="{2AF11BB9-EE22-463F-80FE-E4A3825D8830}"/>
    <hyperlink ref="AI245" r:id="rId72" display="Aires,2006" xr:uid="{E10CA225-700B-4078-981C-593A8E6237F8}"/>
    <hyperlink ref="AI240" r:id="rId73" display="Hutchings, 2006" xr:uid="{869EA61A-99BA-425F-8458-4E04E10D013B}"/>
    <hyperlink ref="AI236" r:id="rId74" display="Panpranot, 2006" xr:uid="{9A182E03-5F25-4F87-9DC9-DEDB000C48CC}"/>
    <hyperlink ref="AI235" r:id="rId75" display="Yan, 2006" xr:uid="{C7C708C5-10AF-48F6-ADC0-37B8412CE3DD}"/>
    <hyperlink ref="AI227" r:id="rId76" display="Schmal, 2006" xr:uid="{D939F288-767E-46C4-A967-CE4C1C4A61B6}"/>
    <hyperlink ref="AI226" r:id="rId77" display="Chen, 2006" xr:uid="{64E10FDB-D91B-40FC-B6E6-EB26D3F6168C}"/>
    <hyperlink ref="AI221" r:id="rId78" display="Kiwi-Minsker, 2005" xr:uid="{6785A5E1-9B17-4AA8-8ACE-2AB5ACD87BF3}"/>
    <hyperlink ref="AI219" r:id="rId79" display="Gigola, 2005" xr:uid="{DB78123D-0D92-43F6-AB42-039E617AE59C}"/>
    <hyperlink ref="AI217" r:id="rId80" display="Goodman, 2005" xr:uid="{F6867356-2EAD-4049-9683-4C19C8091361}"/>
    <hyperlink ref="AI215" r:id="rId81" display="Barbier Jr, 2005" xr:uid="{E44E0CA9-A991-48D3-9AA0-C9F4D991DB66}"/>
    <hyperlink ref="AI214" r:id="rId82" display="Mastalir, 2005" xr:uid="{06C663A6-B7FF-42E8-B1AC-2F2690CAFFEF}"/>
    <hyperlink ref="AI210" r:id="rId83" display="Medina, 2005" xr:uid="{C5CC52F6-53B8-4BBF-9B1D-13600C9C31BE}"/>
    <hyperlink ref="AI209" r:id="rId84" display="Karski, 2005" xr:uid="{E8C5B56C-6F25-4E94-81AB-C43DE30EFEEF}"/>
    <hyperlink ref="AI205" r:id="rId85" display="Gómez-Sainero, 2005" xr:uid="{D2A543AB-6AD3-49D9-BC3B-03483573A06B}"/>
    <hyperlink ref="AI199" r:id="rId86" display="Demoulin, 2005" xr:uid="{F4F5A6FB-05CC-47CC-A1C4-A35D11E82043}"/>
    <hyperlink ref="AI198" r:id="rId87" display="Marín-Astorga, Reyes, 2005" xr:uid="{52E88F21-C785-4F35-AB29-9D74A88E1EF9}"/>
    <hyperlink ref="AI195" r:id="rId88" display="Keane, 2005" xr:uid="{B077CF97-1A35-4019-B231-396904C9AF76}"/>
    <hyperlink ref="AI192" r:id="rId89" display="Araya, 2005" xr:uid="{B16B6CDE-8B04-492C-BEC6-9E0CBA806D63}"/>
    <hyperlink ref="AI180" r:id="rId90" display="Especel, 2005" xr:uid="{E7FA5D0F-4EB2-4A7B-9C9A-269E8555B742}"/>
    <hyperlink ref="AI176" r:id="rId91" display="Ferreira, 2005" xr:uid="{1AF72470-BE29-468F-9CF9-C66E6360B013}"/>
    <hyperlink ref="AI172" r:id="rId92" display="Lennon, 2005" xr:uid="{88FD0117-BC46-49CB-819F-7E09720031FB}"/>
    <hyperlink ref="AI166" r:id="rId93" display="Wang, 2005" xr:uid="{9101045D-1FB7-453D-BE6A-AC7EBB90F06A}"/>
    <hyperlink ref="AI164" r:id="rId94" display="Panprot, 2005,2" xr:uid="{22EE0E59-9801-4CC0-895C-BB2134817C44}"/>
    <hyperlink ref="AI162" r:id="rId95" display="Matsui, 2005" xr:uid="{687D41DF-F0CA-4AD8-8FAC-268D66E1A8C0}"/>
    <hyperlink ref="AI151" r:id="rId96" display="Thompson, 2005" xr:uid="{34F99518-FB89-4B30-AE7F-4B1DB48A55DF}"/>
    <hyperlink ref="AI148" r:id="rId97" display="Finol, 2005" xr:uid="{4CF681F8-FC6E-4FBA-A64B-115C9596D442}"/>
    <hyperlink ref="AI145" r:id="rId98" display="Panpranot, 2005" xr:uid="{ABD8E780-8C9C-4E49-9564-1A6F3A38B8CF}"/>
    <hyperlink ref="AI140" r:id="rId99" display="Sahle-Demessie, 2005" xr:uid="{29CADF5F-CB0E-447F-A29C-467E827B45A9}"/>
    <hyperlink ref="AI137" r:id="rId100" display="Bonivardi, 2005" xr:uid="{3C5B97B8-8657-43C1-9217-B2BB9A6198AE}"/>
    <hyperlink ref="AI135" r:id="rId101" display="Panpranot, 2004" xr:uid="{1826F5D7-C749-4BA4-97F2-D146AD51D523}"/>
    <hyperlink ref="AI127" r:id="rId102" display="Karpiński, 2004" xr:uid="{7A2A20BE-0983-4E29-B357-4B694B781029}"/>
    <hyperlink ref="AI123" r:id="rId103" display="de Correa, 2004" xr:uid="{A9257953-50AD-478F-8FD5-D32B9CF7112A}"/>
    <hyperlink ref="AI121" r:id="rId104" display="Goodman, 2004" xr:uid="{797CA886-79A7-4DED-BC67-5121A6396C8C}"/>
    <hyperlink ref="AI122" r:id="rId105" display="Tomishige, 2004" xr:uid="{3E6AFEB4-333F-493B-A80D-109DB0B99E12}"/>
    <hyperlink ref="AI105" r:id="rId106" display="Fessi, 2003" xr:uid="{F8533028-62AC-4305-9474-2E32DFEA1671}"/>
    <hyperlink ref="AI104" r:id="rId107" display="Persson, 2003" xr:uid="{DDF2369E-11C6-451A-AAC0-4DC32E25F1D1}"/>
    <hyperlink ref="AI100" r:id="rId108" display="Liotta, 2003" xr:uid="{6DE1D0E1-E685-4ADC-A1A5-D587C6223182}"/>
    <hyperlink ref="AI96" r:id="rId109" display="Prasad, 2003" xr:uid="{FE1D6F75-131E-4FCB-BD07-1C8E39A936B7}"/>
    <hyperlink ref="AI95" r:id="rId110" display="Arcoya, 2003" xr:uid="{BDDDAF3A-2806-4ADC-91A0-6C8F84596FB2}"/>
    <hyperlink ref="AI87" r:id="rId111" display="Inagaki, 2003" xr:uid="{48B57234-A178-482B-91C4-49BF1E866D7B}"/>
    <hyperlink ref="AI84" r:id="rId112" display="Ukisu, 2003" xr:uid="{BDACC6A2-EA94-4CBF-AE29-1E46DBC89CE5}"/>
    <hyperlink ref="AI77" r:id="rId113" display="Naito, 2002" xr:uid="{34518624-F923-4883-B420-B7F257F983FD}"/>
    <hyperlink ref="AI75" r:id="rId114" display="Kaspar, 2002" xr:uid="{DFC1DDED-821F-43B2-A2FF-F28CA15B828C}"/>
    <hyperlink ref="AI74" r:id="rId115" display="Ordóñez, 2001" xr:uid="{939C62E8-B548-46A3-8D62-43080F60EEA8}"/>
    <hyperlink ref="AI70" r:id="rId116" display="Pinna, 2001" xr:uid="{E09C7C6F-77E9-4EB5-8573-5519693EA062}"/>
    <hyperlink ref="AI66" r:id="rId117" display="Greca, 2001" xr:uid="{3467E896-A21D-49A9-9492-EF34E09F8B4E}"/>
    <hyperlink ref="AI59" r:id="rId118" display="Ribeiro, 2000" xr:uid="{0A12E557-C34D-477A-912B-7A86F07D7B0B}"/>
    <hyperlink ref="AI55" r:id="rId119" display="Del Angel, 2000" xr:uid="{C4C6EB8C-343B-470B-9EF7-9E14266922C9}"/>
    <hyperlink ref="AI49" r:id="rId120" display="Simonov, 2000" xr:uid="{7B504B5A-BAFC-4D9A-B6BA-2B8E8F0583B6}"/>
    <hyperlink ref="AI48" r:id="rId121" display="Prasad, Smart, 2000" xr:uid="{3EC90A7A-98E3-4436-BBFB-AD3CC09A0574}"/>
    <hyperlink ref="AI43" r:id="rId122" display="Okuhara, 2000" xr:uid="{11093C41-4120-477C-9ED8-DBBA6CE7A768}"/>
    <hyperlink ref="AI37" r:id="rId123" display="Schmal, 2000" xr:uid="{D3B2172F-1128-481E-9775-92C95013052C}"/>
    <hyperlink ref="AI35" r:id="rId124" display="Woo, 2000" xr:uid="{2A5325D8-5ACD-4976-AC22-5F8D65B30D4B}"/>
    <hyperlink ref="AI15" r:id="rId125" display="Narayanan, 2000" xr:uid="{2403A0A6-566F-4253-97B1-689CD984D8F3}"/>
    <hyperlink ref="AI9" r:id="rId126" display="Davis, 2000" xr:uid="{7902202C-626A-46DE-8E35-0E226BB89CE1}"/>
    <hyperlink ref="AI7" r:id="rId127" display="https://doi.org/10.1016/S0926-860X(00)00465-8" xr:uid="{D4A816EB-1C70-478A-AB49-83F6C74FB6A2}"/>
    <hyperlink ref="AI8" r:id="rId128" display="https://doi.org/10.1016/S0926-860X(00)00465-8" xr:uid="{9075A38C-B937-4B8B-ADE2-DDBBA3520F6F}"/>
    <hyperlink ref="AI10:AI14" r:id="rId129" display="Davis, 2000" xr:uid="{F5036849-2568-4B05-9AB9-293415E0B440}"/>
    <hyperlink ref="AI16:AI34" r:id="rId130" display="Narayanan, 2000" xr:uid="{AD03B479-93E5-4FC9-BA77-1704750AD462}"/>
    <hyperlink ref="AI36" r:id="rId131" display="Woo, 2000" xr:uid="{F4CFF793-B1ED-47EF-AA0F-0464FF2D08F2}"/>
    <hyperlink ref="AI38:AI42" r:id="rId132" display="Schmal, 2000" xr:uid="{1871B2FE-D28E-41E1-9A2C-E2FB10A2D1AD}"/>
    <hyperlink ref="AI44:AI47" r:id="rId133" display="Okuhara, 2000" xr:uid="{9821DF5C-2C0E-400E-9680-1A9003BB5E7C}"/>
    <hyperlink ref="AI50:AI54" r:id="rId134" display="Simonov, 2000" xr:uid="{C77C2079-8A84-4AD7-BE9A-01B3A6C58FE3}"/>
    <hyperlink ref="AI56:AI58" r:id="rId135" display="Del Angel, 2000" xr:uid="{6E3DA6EB-5D77-4BB3-BBC2-14DF29CFE980}"/>
    <hyperlink ref="AI60" r:id="rId136" display="Ribeiro, 2000" xr:uid="{741BF647-6D19-4476-8B31-1932E48AC07A}"/>
    <hyperlink ref="AI61" r:id="rId137" display="Lambert, 2001" xr:uid="{A27299D4-53F9-4BA0-BC79-FDC976B7AB63}"/>
    <hyperlink ref="AI62:AI65" r:id="rId138" display="Lambert, 2001" xr:uid="{DDC83956-9D02-41AF-BCC3-1A39F49FF930}"/>
    <hyperlink ref="AI67:AI69" r:id="rId139" display="Greca, 2001" xr:uid="{898E96A4-F018-41B0-8B3F-F38B409C74F9}"/>
    <hyperlink ref="AI71:AI73" r:id="rId140" display="Pinna, 2001" xr:uid="{B5466E64-3BDA-49D0-884D-1ABFAD695EB9}"/>
    <hyperlink ref="AI76" r:id="rId141" display="Kaspar, 2002" xr:uid="{1B8F6B13-5820-469E-8A58-B7392D82D15B}"/>
    <hyperlink ref="AI78:AI83" r:id="rId142" display="Naito, 2002" xr:uid="{66AF00C7-456D-493B-88C9-A2328717880D}"/>
    <hyperlink ref="AI85:AI86" r:id="rId143" display="Ukisu, 2003" xr:uid="{3909C454-EFC2-497B-AAB4-D581C482A837}"/>
    <hyperlink ref="AI88:AI94" r:id="rId144" display="Inagaki, 2003" xr:uid="{3B01B320-A43C-4AC2-A740-30249F7D7613}"/>
    <hyperlink ref="AI97:AI99" r:id="rId145" display="Prasad, 2003" xr:uid="{368DE93C-B99E-44DC-A3E7-C4B3EFD281B6}"/>
    <hyperlink ref="AI101:AI103" r:id="rId146" display="Liotta, 2003" xr:uid="{3C8AF4C8-F0B4-49CB-8BE1-3A3912A84DFC}"/>
    <hyperlink ref="AI106:AI120" r:id="rId147" display="Fessi, 2003" xr:uid="{88AF8C2A-3308-442F-B627-CCF611689DFB}"/>
    <hyperlink ref="AI124:AI126" r:id="rId148" display="de Correa, 2004" xr:uid="{4E356DA9-AD53-4AFA-9BFB-F2ABAF8CD8AA}"/>
    <hyperlink ref="AI128:AI134" r:id="rId149" display="Karpiński, 2004" xr:uid="{C4EC9968-12AD-4CA5-87C5-5D0727CBDF15}"/>
    <hyperlink ref="AI136" r:id="rId150" display="Panpranot, 2004" xr:uid="{D8C06064-A7DB-4EE4-9672-28A0CAA37461}"/>
    <hyperlink ref="AI138:AI139" r:id="rId151" display="Bonivardi, 2005" xr:uid="{7DD68889-6070-4FC1-9C95-009418A546C3}"/>
    <hyperlink ref="AI141:AI144" r:id="rId152" display="Sahle-Demessie, 2005" xr:uid="{38AACF0F-5BBE-4942-8513-44F7B7C9FE9F}"/>
    <hyperlink ref="AI146:AI147" r:id="rId153" display="Panpranot, 2005" xr:uid="{9BF78F11-D784-4F88-B4D7-DFDBEBBCDB31}"/>
    <hyperlink ref="AI149:AI150" r:id="rId154" display="Finol, 2005" xr:uid="{45A60D5F-059F-4955-A86F-111AD27304FC}"/>
    <hyperlink ref="AI152:AI161" r:id="rId155" display="Thompson, 2005" xr:uid="{1467437A-4A97-4020-AF66-497C070DAA03}"/>
    <hyperlink ref="AI163" r:id="rId156" display="Matsui, 2005" xr:uid="{89909B41-2C65-451F-B2FF-857B715F7B70}"/>
    <hyperlink ref="AI165" r:id="rId157" display="Panprot, 2005,2" xr:uid="{D2683DC2-3095-463D-90C1-257CC2DFCB24}"/>
    <hyperlink ref="AI167:AI171" r:id="rId158" display="Wang, 2005" xr:uid="{5ADEBA80-570B-4D04-AA3A-A3AC4CCCBBEF}"/>
    <hyperlink ref="AI173:AI175" r:id="rId159" display="Lennon, 2005" xr:uid="{395E3155-45DF-466F-B0E4-13198F130882}"/>
    <hyperlink ref="AI177:AI179" r:id="rId160" display="Ferreira, 2005" xr:uid="{FA5DE8A8-608B-49C6-95CE-5069177292C7}"/>
    <hyperlink ref="AI181:AI191" r:id="rId161" display="Especel, 2005" xr:uid="{CC476573-2B14-43D9-92CD-67A775036ECF}"/>
    <hyperlink ref="AI193" r:id="rId162" display="Araya, 2005" xr:uid="{EC0BF66A-8166-40DD-AD43-8EE179100BF4}"/>
    <hyperlink ref="AI194" r:id="rId163" display="Araya, 2005" xr:uid="{FB48ED91-B2BE-49DD-963C-A3A9E008193A}"/>
    <hyperlink ref="AI196:AI197" r:id="rId164" display="Keane, 2005" xr:uid="{1C7DB502-48BC-4A7F-9365-6CE6FD72B5EB}"/>
    <hyperlink ref="AI200:AI204" r:id="rId165" display="Demoulin, 2005" xr:uid="{4BBBA316-9227-4431-834F-D389DA40D3ED}"/>
    <hyperlink ref="AI206:AI208" r:id="rId166" display="Gómez-Sainero, 2005" xr:uid="{BD90357C-70DA-4A0C-81EC-E1EAEA96F18B}"/>
    <hyperlink ref="AI211:AI213" r:id="rId167" display="Medina, 2005" xr:uid="{BABE69D8-BE7A-430D-9ECF-7B27F5DE848F}"/>
    <hyperlink ref="AI216" r:id="rId168" display="Barbier Jr, 2005" xr:uid="{4F235C54-1BEA-4298-82DC-A6565D916E77}"/>
    <hyperlink ref="AI218" r:id="rId169" display="Goodman, 2005" xr:uid="{71340E22-2337-4398-887B-9D7295D9D752}"/>
    <hyperlink ref="AI220" r:id="rId170" display="Gigola, 2005" xr:uid="{C5A60A25-4AA5-46E5-B591-A2351BF02912}"/>
    <hyperlink ref="AI222:AI225" r:id="rId171" display="Kiwi-Minsker, 2005" xr:uid="{BFE1521C-6227-4B78-899D-A43945B20CCF}"/>
    <hyperlink ref="AI228:AI234" r:id="rId172" display="Schmal, 2006" xr:uid="{57EC189D-E917-4286-B615-92B3152B376D}"/>
    <hyperlink ref="AI237:AI239" r:id="rId173" display="Panpranot, 2006" xr:uid="{59621991-D743-442B-9038-5AE47A80727B}"/>
    <hyperlink ref="AI241:AI244" r:id="rId174" display="Hutchings, 2006" xr:uid="{8780FE74-E0AE-4693-A201-D38CE51078D9}"/>
    <hyperlink ref="AI246:AI250" r:id="rId175" display="Aires,2006" xr:uid="{BCA07A0A-9B57-48FD-B4D3-10725AF53E5F}"/>
    <hyperlink ref="AI252:AI255" r:id="rId176" display="Piqueras, 2006" xr:uid="{5D506C62-8A28-459E-A517-4F34C2D47302}"/>
    <hyperlink ref="AI257" r:id="rId177" display="Pérez-Cadenas,2006" xr:uid="{0EC020BC-0B79-44C3-BA15-93E658EA8089}"/>
    <hyperlink ref="AI259:AI260" r:id="rId178" display="Siffert, 2006" xr:uid="{F55779AB-BC45-4C74-91E0-03EE7B91D4E3}"/>
    <hyperlink ref="AI262:AI265" r:id="rId179" display="Takehira, 2006" xr:uid="{B7D39A4B-0CE1-4861-A747-846883A9E3C3}"/>
    <hyperlink ref="AI267:AI272" r:id="rId180" display="Auroux, 2006" xr:uid="{315D1093-0CA7-45E3-B40B-28AF183C6BE0}"/>
    <hyperlink ref="AI275:AI280" r:id="rId181" display="Lee, 2006" xr:uid="{1001CE74-EB88-42A8-967F-E3F949D5C34D}"/>
    <hyperlink ref="AI281" r:id="rId182" display="Panpranot, 2007" xr:uid="{F7606A56-CAAC-4FF9-8675-2F1BA14EB5E1}"/>
    <hyperlink ref="AI283:AI285" r:id="rId183" display="Urbano, 2007" xr:uid="{E96B6A6D-2984-4CAD-958D-AF2642C56786}"/>
    <hyperlink ref="AI287:AI291" r:id="rId184" display="Xiao, 2007" xr:uid="{A8AB8766-AFBE-4048-8476-FF38CC9FE238}"/>
    <hyperlink ref="AI293:AI301" r:id="rId185" display="Yentekakis, 2007" xr:uid="{DE1DFF75-6FBC-4B69-B6A2-F416B18F8FF9}"/>
    <hyperlink ref="AI303:AI305" r:id="rId186" display="Rao, 2007" xr:uid="{0F602D42-1BF1-4D8D-A603-D6E72C5352B5}"/>
    <hyperlink ref="AI307" r:id="rId187" display="JianLong, 2007" xr:uid="{F1B38F1A-B023-4112-A211-BFAE252C9580}"/>
    <hyperlink ref="AI309" r:id="rId188" display="Pronkin, 2007" xr:uid="{15057477-6B94-49A2-8BE2-EA60778BCCAE}"/>
    <hyperlink ref="AI311:AI314" r:id="rId189" display="Yang, 2008" xr:uid="{E998972E-C3CB-48E3-A24F-600C9B54BA6E}"/>
    <hyperlink ref="AI316:AI319" r:id="rId190" display="Panpranot, 2008" xr:uid="{580587E3-8ADC-41C7-B727-E64F3D799DCC}"/>
    <hyperlink ref="AI321:AI325" r:id="rId191" display="He, 2008" xr:uid="{01DF3CC4-24FA-4258-AE79-250EAC83A63E}"/>
    <hyperlink ref="AI330:AI337" r:id="rId192" display="Simakova, 2008" xr:uid="{AD9D320F-1FCB-4062-9572-94BB4B01AEC4}"/>
    <hyperlink ref="AI339" r:id="rId193" display="Ordóñez, 2008" xr:uid="{5003B821-8468-4AA9-A6D6-E60362299E03}"/>
    <hyperlink ref="AI341:AI343" r:id="rId194" display="Hsing, 2009" xr:uid="{8FE7EEB7-408D-48DF-94A8-657EE9A14FFA}"/>
    <hyperlink ref="AI345:AI348" r:id="rId195" display="Li, Liang, 2009" xr:uid="{6961EDF2-51C9-46DA-8D26-89D09904B33A}"/>
    <hyperlink ref="AI351" r:id="rId196" display="Hutchings, 2009" xr:uid="{B2299568-4A7E-4B6D-9F0E-6490A22AD52F}"/>
    <hyperlink ref="AI353:AI367" r:id="rId197" display="Hagelin-Weaver, 2009" xr:uid="{E02796CE-735E-4CA2-8A3F-E8249F7D2D2D}"/>
    <hyperlink ref="AI369:AI376" r:id="rId198" display="Groppo, 2009" xr:uid="{7C403300-E418-4030-9347-CBFEB5A46234}"/>
    <hyperlink ref="AI378:AI385" r:id="rId199" display="Martra, 2009" xr:uid="{2D0E4B8A-2478-4804-852D-E3EA4C13C2AF}"/>
    <hyperlink ref="AI392" r:id="rId200" display="Wood, 2009" xr:uid="{F210B744-B5CF-4751-9EBA-0840EB5B6B34}"/>
    <hyperlink ref="AI395" r:id="rId201" display="Benítez A., 2009" xr:uid="{B109F7D6-C592-4B76-B523-F7F92112F520}"/>
    <hyperlink ref="AI394" r:id="rId202" display="Murzin, Mäki-Arvela, 2009" xr:uid="{3BE963F1-49E1-40D5-8A4F-7732C6915FCB}"/>
    <hyperlink ref="AI396:AI397" r:id="rId203" display="Benítez A., 2009" xr:uid="{2DBF7993-8265-405B-A2B3-C7D4018C4A15}"/>
    <hyperlink ref="AI400:AI402" r:id="rId204" display="Tonetto, 2009" xr:uid="{2746765E-5C36-41A5-A15E-DA5775AC3575}"/>
    <hyperlink ref="AI403:AI404" r:id="rId205" display="Machida, 2009" xr:uid="{BB405F8F-0596-4AA5-99A6-E8EAB9AD8F9A}"/>
    <hyperlink ref="AI406:AI407" r:id="rId206" display="Kondarides, 2009" xr:uid="{7470417A-4BDB-4491-B2BF-C757E7CD962C}"/>
    <hyperlink ref="AI414:AI415" r:id="rId207" display="Chang, 2009" xr:uid="{3D5613DB-9B50-4C53-97EB-E83F30752329}"/>
    <hyperlink ref="AI417" r:id="rId208" display="Zhou, 2009" xr:uid="{863F4A2B-9D4A-48D4-8B6A-366E9335F776}"/>
    <hyperlink ref="AI419:AI425" r:id="rId209" display="De Vos, 2009" xr:uid="{2BB1F576-58BB-48F7-A3BC-173D10F2F784}"/>
    <hyperlink ref="AI427:AI429" r:id="rId210" display="Van Bokhoven, 2009" xr:uid="{41937156-A150-4D38-B83C-205911876CFC}"/>
    <hyperlink ref="AI431:AI439" r:id="rId211" display="Ordóñez, 2010" xr:uid="{FE9281B5-CE31-46FE-8667-8F3B97BE731C}"/>
    <hyperlink ref="AI441:AI442" r:id="rId212" display="ChangJun, 2010" xr:uid="{2EDC74FF-93A6-4785-A10B-70979C1021EB}"/>
    <hyperlink ref="AI444:AI447" r:id="rId213" display="Kumar, 2010" xr:uid="{268309FF-1603-4C62-95CE-EB5156C3BF7F}"/>
    <hyperlink ref="AI449:AI451" r:id="rId214" display="Wang, 2010" xr:uid="{153F993B-A0CF-427E-A68C-2F0A1F2B7679}"/>
    <hyperlink ref="AI453" r:id="rId215" display="Chen , Wang, 2010" xr:uid="{A408387F-F8A3-483F-A80B-C474B5E60E35}"/>
    <hyperlink ref="AI455:AI456" r:id="rId216" display="Rodríguez-Mirasol, 2010" xr:uid="{3BDFB08C-A9AC-4D41-82F2-9DEDE2949D99}"/>
    <hyperlink ref="AI458:AI461" r:id="rId217" display="Boudjahem, 2010" xr:uid="{E898F8C5-A8D9-42F9-8941-547025D7E4E3}"/>
    <hyperlink ref="AI463:AI464" r:id="rId218" display="Groppi, 2010" xr:uid="{413D9DD5-AADD-4024-A391-4DE767A0F0D4}"/>
    <hyperlink ref="AI466:AI472" r:id="rId219" display="Lefferts, 2010" xr:uid="{A09A7A02-AE66-4536-A5D0-C9D2A59232DF}"/>
    <hyperlink ref="AI474:AI476" r:id="rId220" display="Delidovich, 2010" xr:uid="{A937F6C9-123A-4DDD-84E0-B235A1A1AB86}"/>
    <hyperlink ref="AI478:AI480" r:id="rId221" display="Li, 2010" xr:uid="{47E4FCC5-63C2-45D6-BB9E-11915ABDEBB8}"/>
    <hyperlink ref="AI482:AI489" r:id="rId222" display="Galletti, 2010" xr:uid="{31FC80E2-8D57-4FBF-AF11-2C79B9AC74A2}"/>
    <hyperlink ref="AI492" r:id="rId223" display="Cao, 2010" xr:uid="{B71179E3-60EB-4B3E-91E7-20B8FBE09378}"/>
    <hyperlink ref="AI494" r:id="rId224" display="Figueiredo, 2010" xr:uid="{B29A7CD6-F587-4A50-BFEC-A00421068D74}"/>
    <hyperlink ref="AI498" r:id="rId225" display="Chen, 2011" xr:uid="{F6C57B99-2876-45CC-9C36-2E300249190B}"/>
    <hyperlink ref="AI500:AI502" r:id="rId226" display="Albers, 2011" xr:uid="{DC85F8C8-AF2E-4DD8-BEF3-658FF8A9DD5B}"/>
    <hyperlink ref="AI504:AI507" r:id="rId227" display="Song, 2011" xr:uid="{7DBE86AC-8986-46EB-89E7-65F019092758}"/>
    <hyperlink ref="AI510:AI512" r:id="rId228" display="Jianyi, 2011" xr:uid="{5740FB68-42F8-4A46-8128-7D47ABCA379D}"/>
    <hyperlink ref="AI514:AI515" r:id="rId229" display="Curtin, 2011" xr:uid="{4F855868-1ADF-49EC-984C-ADCEAA1C3BBC}"/>
    <hyperlink ref="AI518" r:id="rId230" display="Wang, 2011" xr:uid="{601E1C9E-5AD1-4211-B1F1-5AE256A4EE3E}"/>
    <hyperlink ref="AI520:AI524" r:id="rId231" display="Suh, 2011" xr:uid="{FD70696B-D181-4F80-8839-A17A22CAB876}"/>
    <hyperlink ref="AI527" r:id="rId232" display="Montes, 2011" xr:uid="{A2052A2A-6372-4D78-A8D6-057B04B6AF0D}"/>
    <hyperlink ref="AI529:AI530" r:id="rId233" display="Diaz, 2011" xr:uid="{C4F11A74-93A0-4298-B251-2C109F9F9015}"/>
    <hyperlink ref="AI531" r:id="rId234" display="https://doi.org/10.1016/j.cattod.2011.05.013" xr:uid="{C94A85B2-AAA6-4EB8-9614-BD68E6CAFE75}"/>
    <hyperlink ref="AI532:AI534" r:id="rId235" display="https://doi.org/10.1016/j.cattod.2011.05.013" xr:uid="{AD343EF4-4781-47D2-8877-0AC830933E7F}"/>
    <hyperlink ref="AI535" r:id="rId236" display="https://doi.org/10.1016/j.apcatb.2011.06.008" xr:uid="{37E0E88C-5564-4B02-8DDD-3126F950D69E}"/>
    <hyperlink ref="AI536:AI538" r:id="rId237" display="https://doi.org/10.1016/j.apcatb.2011.06.008" xr:uid="{7C9BCC81-CDE7-479C-945B-1DA6CC8242A8}"/>
    <hyperlink ref="AI539" r:id="rId238" display="https://doi.org/10.1016/j.cattod.2011.06.011" xr:uid="{695DD878-B686-4549-B16F-AA0BFFA23102}"/>
    <hyperlink ref="AI540:AI544" r:id="rId239" display="https://doi.org/10.1016/j.cattod.2011.06.011" xr:uid="{FE963D86-DE38-4247-B5D1-5F0E508B1D4E}"/>
    <hyperlink ref="AI545" r:id="rId240" display="https://doi.org/10.1016/j.cattod.2011.02.050" xr:uid="{B965832F-4A3E-4FE2-B1BA-E2E781E654D3}"/>
    <hyperlink ref="AI546" r:id="rId241" display="https://doi.org/10.1021/jp205113s" xr:uid="{23D8518D-99B8-4765-9A4C-9CF93A4BE95B}"/>
    <hyperlink ref="AI547" r:id="rId242" display="https://doi.org/10.1016/j.electacta.2011.06.036" xr:uid="{8D269C52-3CC3-4E0E-B592-DB4A2FA09D65}"/>
    <hyperlink ref="AI548:AI550" r:id="rId243" display="https://doi.org/10.1016/j.electacta.2011.06.036" xr:uid="{6A2ACFD0-B493-4CDC-A5C3-635AF04C0D02}"/>
    <hyperlink ref="AI551" r:id="rId244" display="https://doi.org/10.1016/j.catcom.2011.05.007" xr:uid="{7F06431E-735B-492D-8CFF-04FF9D21455D}"/>
    <hyperlink ref="AI552:AI553" r:id="rId245" display="https://doi.org/10.1016/j.catcom.2011.05.007" xr:uid="{E068AD4E-9573-47C2-B98B-087654B8E5C0}"/>
    <hyperlink ref="AI554" r:id="rId246" display="https://doi.org/10.1016/j.cattod.2011.03.038" xr:uid="{80846692-D07C-4601-8BC3-70351D49D85C}"/>
    <hyperlink ref="AI555" r:id="rId247" display="https://doi.org/10.1016/j.apcata.2011.06.007" xr:uid="{F6C557CC-5912-46A1-B007-06C34D7F80C2}"/>
    <hyperlink ref="AI556:AI558" r:id="rId248" display="https://doi.org/10.1016/j.apcata.2011.06.007" xr:uid="{5519E3E5-B377-4D20-991A-C963475055DC}"/>
    <hyperlink ref="AI559" r:id="rId249" display="https://doi.org/10.1016/j.jcat.2011.07.010" xr:uid="{965CE181-B64E-4974-A3B8-762F69944F95}"/>
    <hyperlink ref="AI560" r:id="rId250" display="https://doi.org/10.1016/j.jcat.2011.07.010" xr:uid="{64F80304-CDFE-4EDC-94D2-1224FAF42678}"/>
    <hyperlink ref="AI561" r:id="rId251" display="https://doi.org/10.1016/j.apcatb.2011.08.022" xr:uid="{E34BB740-7A57-4012-9634-7143D027AB35}"/>
    <hyperlink ref="AI562:AI566" r:id="rId252" display="https://doi.org/10.1016/j.apcatb.2011.08.022" xr:uid="{C1C890C8-8A1D-4A5B-9148-B6CC5CEB17A2}"/>
    <hyperlink ref="AI567" r:id="rId253" display="https://doi.org/10.1016/j.catcom.2011.06.004" xr:uid="{D3723AAF-4583-4898-8A6F-4B6D4BF1D702}"/>
    <hyperlink ref="AI568" r:id="rId254" display="https://doi.org/10.1016/j.cattod.2011.05.014" xr:uid="{A1802DED-0C0E-4244-9732-6491253ABD65}"/>
    <hyperlink ref="AI569" r:id="rId255" display="https://doi.org/10.1007/s10800-011-0318-8" xr:uid="{A50977DE-551F-4100-800F-102312C60715}"/>
    <hyperlink ref="AI570" r:id="rId256" display="https://doi.org/10.1007/s10800-011-0318-8" xr:uid="{5CFA8FB4-02C1-4BF9-B1C6-CFA97CD4E6DC}"/>
    <hyperlink ref="AI571" r:id="rId257" display="https://doi.org/10.1002/cctc.201100043" xr:uid="{F4EA58C6-A51C-4B52-9924-F9D6051346A8}"/>
    <hyperlink ref="AI572:AI577" r:id="rId258" display="https://doi.org/10.1002/cctc.201100043" xr:uid="{B7EB1DD7-086F-4600-8C46-F302116FEE0B}"/>
    <hyperlink ref="AI578" r:id="rId259" display="https://doi.org/10.1021/ef200523g" xr:uid="{AA501363-A2CF-4BC9-AF5B-D62DEDD3EE1E}"/>
    <hyperlink ref="AI579" r:id="rId260" display="https://doi.org/10.1007/s11144-011-0321-4" xr:uid="{B9DBFFA6-BD46-4504-89BE-162443FFB114}"/>
    <hyperlink ref="AI580:AI582" r:id="rId261" display="https://doi.org/10.1007/s11144-011-0321-4" xr:uid="{1A4C4D83-2B4F-4288-8302-F39DC6C106B8}"/>
    <hyperlink ref="AI583" r:id="rId262" display="https://doi.org/10.1016/j.fuproc.2011.03.006" xr:uid="{DAA2DEE0-1D07-4072-AE80-DD61CD4F699A}"/>
    <hyperlink ref="AI584" r:id="rId263" display="https://doi.org/10.1007/s11144-011-0318-z" xr:uid="{1D84BE53-3BFB-452C-8B24-8A8058024A37}"/>
    <hyperlink ref="AI585:AI587" r:id="rId264" display="https://doi.org/10.1007/s11144-011-0318-z" xr:uid="{AC7ED8D1-4C33-4691-B2DE-DA5E31B095C0}"/>
    <hyperlink ref="AI588" r:id="rId265" display="https://doi.org/10.1016/j.fuproc.2011.03.018" xr:uid="{24A04304-A5A1-4471-978D-C579985BDCE0}"/>
    <hyperlink ref="AI589" r:id="rId266" display="https://doi.org/10.1166/jnn.2011.4829" xr:uid="{C5E288A6-E1E7-4B4C-83AE-0FDDB477C409}"/>
    <hyperlink ref="AI590" r:id="rId267" display="https://doi.org/10.1007/s11244-011-9692-z" xr:uid="{43BC1F10-6771-4E9A-A9F1-997E032F338E}"/>
    <hyperlink ref="AI591:AI592" r:id="rId268" display="https://doi.org/10.1007/s11244-011-9692-z" xr:uid="{FEE65530-505D-4B56-8B9E-FD437D06D1A5}"/>
    <hyperlink ref="AI593" r:id="rId269" display="https://doi.org/10.1016/j.apcatb.2011.04.004" xr:uid="{2B01DB3F-420E-4917-B782-E2B4529A6B04}"/>
    <hyperlink ref="AI594:AI600" r:id="rId270" display="https://doi.org/10.1016/j.apcatb.2011.04.004" xr:uid="{F51486CF-AEA3-4586-8DB2-97F3D7B1A24E}"/>
    <hyperlink ref="AI601" r:id="rId271" display="https://doi.org/10.1016/j.crci.2011.04.007" xr:uid="{1192DBA7-AC6A-47EA-8B98-2EC9D42C1882}"/>
    <hyperlink ref="AI602" r:id="rId272" display="https://doi.org/10.1063/1.3593472" xr:uid="{19C67021-155F-471A-A206-FCD733A9D11F}"/>
    <hyperlink ref="AI603:AI606" r:id="rId273" display="https://doi.org/10.1063/1.3593472" xr:uid="{C3C8295B-B152-4AE9-80AB-ABDE203FCCA0}"/>
    <hyperlink ref="AI607" r:id="rId274" display="https://doi.org/10.1016/j.catcom.2011.03.026" xr:uid="{C2B71740-2E5B-4C38-B73D-AD0A9DA4CD4F}"/>
    <hyperlink ref="AI608:AI609" r:id="rId275" display="https://doi.org/10.1016/j.catcom.2011.03.026" xr:uid="{EB2E7279-9D27-48C5-B31B-E1E887A2272F}"/>
    <hyperlink ref="AI610" r:id="rId276" display="https://doi.org/10.1007/s11426-010-4191-9" xr:uid="{D21A057D-FB65-49EE-8CF9-83B90FDA82B9}"/>
    <hyperlink ref="AI611" r:id="rId277" display="https://doi.org/10.1002/aic.12421" xr:uid="{4902E833-0F03-470B-9B95-B7A6E9716EA2}"/>
    <hyperlink ref="AI612" r:id="rId278" display="https://doi.org/10.1016/j.jcis.2017.09.014" xr:uid="{CB78CC3F-6F8C-4B74-94E3-68826CA92E80}"/>
    <hyperlink ref="AI613:AI615" r:id="rId279" display="https://doi.org/10.1016/j.jcis.2017.09.014" xr:uid="{3AF1D295-E446-4EDF-8B7A-5F7A7F89795E}"/>
    <hyperlink ref="AI616" r:id="rId280" display="https://doi.org/10.1007/s10562-010-0336-x" xr:uid="{4225424B-8478-4059-9971-72EBEBD9F89C}"/>
    <hyperlink ref="AI617:AI618" r:id="rId281" display="https://doi.org/10.1007/s10562-010-0336-x" xr:uid="{7C1AA306-52DD-4C1B-9638-61E323483AAA}"/>
    <hyperlink ref="AI619" r:id="rId282" display="https://doi.org/10.1007/s11144-011-0317-0" xr:uid="{F27083EB-44BD-4E1A-A93C-91BDFA7FF62A}"/>
    <hyperlink ref="AI620:AI621" r:id="rId283" display="https://doi.org/10.1007/s11144-011-0317-0" xr:uid="{A8BCFA81-8D6C-4052-92AE-9FCCD17C8C8E}"/>
    <hyperlink ref="AI622" r:id="rId284" display="https://doi.org/10.1016/j.apcatb.2010.11.011" xr:uid="{3A5CF3A1-75C7-458A-8EAB-7FC27148958F}"/>
    <hyperlink ref="AI623:AI629" r:id="rId285" display="https://doi.org/10.1016/j.apcatb.2010.11.011" xr:uid="{1555BA24-8DE7-4F68-89EE-953303BF4DA8}"/>
    <hyperlink ref="AI630" r:id="rId286" display="https://doi.org/10.1039/C0JM03361H" xr:uid="{1F166824-1B18-460E-A0AB-3462DBDC672A}"/>
    <hyperlink ref="AI631:AI634" r:id="rId287" display="https://doi.org/10.1039/C0JM03361H" xr:uid="{471D2C72-E286-4B83-9FAC-E2FF5FEE280C}"/>
    <hyperlink ref="AI635" r:id="rId288" display="https://doi.org/10.1002/adsc.201100012" xr:uid="{C4B208DB-E7F5-4939-A04F-1B27A55F4550}"/>
    <hyperlink ref="AI636" r:id="rId289" display="https://doi.org/10.1016/j.cattod.2010.09.030" xr:uid="{E5886F5D-C735-429C-8F00-D6218641E591}"/>
    <hyperlink ref="AI637" r:id="rId290" display="https://doi.org/10.1016/j.fuel.2011.01.001" xr:uid="{614D04E5-8E1C-423B-83B4-0DD8C479E653}"/>
    <hyperlink ref="AI638" r:id="rId291" display="https://doi.org/10.1016/j.fuel.2011.01.001" xr:uid="{2FD4D981-EBDE-4AD9-B96A-33386E73C59D}"/>
    <hyperlink ref="AI639" r:id="rId292" display="https://doi.org/10.1016/j.cattod.2011.04.055" xr:uid="{1E998484-373E-42D2-B099-72C2032A6934}"/>
    <hyperlink ref="AI640" r:id="rId293" display="https://doi.org/10.1021/jp202797q" xr:uid="{C29DA306-BB59-4F7B-A27D-CD2740470CDB}"/>
    <hyperlink ref="AI641" r:id="rId294" display="https://doi.org/10.1039/C1CC11723H" xr:uid="{6B98E5BA-B2B1-4F40-ADB0-D881366AA604}"/>
    <hyperlink ref="AI642:AI653" r:id="rId295" display="https://doi.org/10.1039/C1CC11723H" xr:uid="{BB667048-7E81-4E6F-A93E-C900A40A170E}"/>
    <hyperlink ref="AI654" r:id="rId296" display="https://doi.org/10.1016/j.jcat.2011.02.001" xr:uid="{DE98DB92-6580-49AF-98C6-0208DE987A20}"/>
    <hyperlink ref="AI655:AI658" r:id="rId297" display="https://doi.org/10.1016/j.jcat.2011.02.001" xr:uid="{5B1C3DC3-5C28-47A0-A6BA-4EEB356A2749}"/>
    <hyperlink ref="AI659" r:id="rId298" display="https://doi.org/10.1016/j.apcatb.2012.05.023" xr:uid="{8D0B62A8-5CBE-464C-A111-0D68DF365379}"/>
    <hyperlink ref="AI660:AI661" r:id="rId299" display="https://doi.org/10.1016/j.apcatb.2012.05.023" xr:uid="{56E5B2F2-EFE8-482B-8EE0-6BA5507CCF7F}"/>
    <hyperlink ref="AI662" r:id="rId300" display="https://doi.org/10.1021/es203200d" xr:uid="{B8369251-F9BF-4FC1-9CB3-9DCD14559730}"/>
    <hyperlink ref="AI663:AI668" r:id="rId301" display="https://doi.org/10.1021/es203200d" xr:uid="{1BE8BFE9-B274-4E4A-BD6F-E35582EF207F}"/>
    <hyperlink ref="AI669" r:id="rId302" display="https://doi.org/10.1016/j.apcatb.2013.01.067" xr:uid="{969ECAF9-E04F-4F43-96C0-7906A58513A0}"/>
    <hyperlink ref="AI670:AI673" r:id="rId303" display="https://doi.org/10.1016/j.apcatb.2013.01.067" xr:uid="{DDE8E30A-2189-4836-81BA-134FD9E29857}"/>
    <hyperlink ref="AI674" r:id="rId304" display="https://doi.org/10.1016/j.apcata.2013.03.002" xr:uid="{D7D9CF4D-1F67-484C-8286-2DAD60579114}"/>
    <hyperlink ref="AI675" r:id="rId305" display="https://doi.org/10.1021/cs400507m" xr:uid="{079AFF01-F51B-4C39-95C1-68BD0FE5DF50}"/>
    <hyperlink ref="AI676:AI677" r:id="rId306" display="https://doi.org/10.1021/cs400507m" xr:uid="{6473939D-9375-4368-9A4C-47A62A217FDD}"/>
    <hyperlink ref="AI678" r:id="rId307" display="https://doi.org/10.1016/j.fuproc.2014.01.009" xr:uid="{9EB269A8-7EDE-4072-A74B-26042A9393E4}"/>
    <hyperlink ref="AI679:AI681" r:id="rId308" display="https://doi.org/10.1016/j.fuproc.2014.01.009" xr:uid="{51EC28F6-2B7B-40A1-96F9-57AB7769EB28}"/>
    <hyperlink ref="AI682" r:id="rId309" display="https://doi.org/10.1016/j.jcat.2014.08.001" xr:uid="{83408EB5-C6B1-4077-9C1A-6BA03DD7940B}"/>
    <hyperlink ref="AI683:AI706" r:id="rId310" display="https://doi.org/10.1016/j.jcat.2014.08.001" xr:uid="{37CB2C8D-D1E4-4CC9-8D50-DC11D5F8753F}"/>
    <hyperlink ref="AI707" r:id="rId311" display="https://doi.org/10.1039/C4TA02155J" xr:uid="{3144A967-6502-42A0-817B-E8E372510F9E}"/>
    <hyperlink ref="AI708" r:id="rId312" display="https://doi.org/10.1016/j.apcata.2014.05.027" xr:uid="{186E7616-85EC-434E-90DC-415906F0CFBC}"/>
    <hyperlink ref="AI709:AI710" r:id="rId313" display="https://doi.org/10.1016/j.apcata.2014.05.027" xr:uid="{DFD201D0-F440-4A03-82A9-9FB41C54D140}"/>
    <hyperlink ref="AI711" r:id="rId314" display="https://doi.org/10.1016/j.proeng.2015.07.299" xr:uid="{5C51BFAB-BC55-44AD-B773-0F760717B3D7}"/>
    <hyperlink ref="AI712:AI713" r:id="rId315" display="https://doi.org/10.1016/j.proeng.2015.07.299" xr:uid="{47E44E26-6095-43EA-8712-78B273291045}"/>
    <hyperlink ref="AI714" r:id="rId316" display="https://doi.org/10.18321/ectj200" xr:uid="{8922CF6A-8B21-4894-8274-23901FD59FFE}"/>
    <hyperlink ref="AI715:AI718" r:id="rId317" display="https://doi.org/10.18321/ectj200" xr:uid="{63BA8F87-098F-4CF8-BADA-2B56444D0BD2}"/>
    <hyperlink ref="AI719" r:id="rId318" display="https://doi.org/10.1016/j.apcatb.2014.06.041" xr:uid="{DE7C2E43-D1F7-4E25-B1FA-8862C0200DFF}"/>
    <hyperlink ref="AI720:AI726" r:id="rId319" display="https://doi.org/10.1016/j.apcatb.2014.06.041" xr:uid="{79779F0A-1344-4045-AEEE-DAD4DA4CB310}"/>
    <hyperlink ref="AI727" r:id="rId320" display="https://doi.org/10.1016/j.apcatb.2014.07.017" xr:uid="{5D43C1E9-292C-4F7A-8C23-84EC43C4A607}"/>
    <hyperlink ref="AI728" r:id="rId321" display="https://doi.org/10.1021/sc5007158" xr:uid="{8F6F503B-1DC6-4978-839D-D420C3567949}"/>
    <hyperlink ref="AI729" r:id="rId322" display="https://doi.org/10.1179/2055075814Y.0000000002" xr:uid="{0790EBE8-08EC-44A7-8460-B6B985EFA0D8}"/>
    <hyperlink ref="AI730" r:id="rId323" display="https://doi.org/10.1179/2055075814Y.0000000002" xr:uid="{16E1F3C9-1E65-4ECC-B54B-69D4F5F3B5CA}"/>
    <hyperlink ref="AI731" r:id="rId324" display="https://doi.org/10.1016/j.cej.2014.07.128" xr:uid="{4C7F48F5-6A5F-4E0C-B568-28049CDA2E85}"/>
    <hyperlink ref="AI732:AI733" r:id="rId325" display="https://doi.org/10.1016/j.cej.2014.07.128" xr:uid="{AE38AA1A-70D0-4714-9107-1C789D4E1A9D}"/>
    <hyperlink ref="AI734" r:id="rId326" display="https://doi.org/10.1016/j.jcat.2014.10.003" xr:uid="{34707C7B-FDE5-4A80-9DB2-79FEB15035AE}"/>
    <hyperlink ref="AI735:AI737" r:id="rId327" display="https://doi.org/10.1016/j.jcat.2014.10.003" xr:uid="{ECC5148A-6DA9-4AD6-8333-65CFB98A028B}"/>
    <hyperlink ref="AI738" r:id="rId328" display="https://doi.org/10.1016/j.cattod.2014.10.037" xr:uid="{5D68DB23-5AB5-45EA-8335-B1C4BA3737E3}"/>
    <hyperlink ref="AI739" r:id="rId329" display="https://doi.org/10.1016/j.cattod.2014.10.037" xr:uid="{DE6F1C5D-4C26-4DEE-87F1-0412CF873768}"/>
    <hyperlink ref="AI740" r:id="rId330" display="https://doi.org/10.1016/j.apcata.2015.01.044" xr:uid="{F1C69E08-BC35-46EA-9E47-F54D0C0B7FFE}"/>
    <hyperlink ref="AI741:AI745" r:id="rId331" display="https://doi.org/10.1016/j.apcata.2015.01.044" xr:uid="{612A0045-0739-45CA-9666-FA039EFEBFBF}"/>
    <hyperlink ref="AI746" r:id="rId332" display="https://doi.org/10.1016/j.jcat.2015.04.018" xr:uid="{DCD83CC6-71D8-47CC-A813-4F875B068740}"/>
    <hyperlink ref="AI747:AI748" r:id="rId333" display="https://doi.org/10.1016/j.jcat.2015.04.018" xr:uid="{D3B9425B-4D5D-467F-95DA-DFCA883B5FF1}"/>
    <hyperlink ref="AI749" r:id="rId334" display="https://doi.org/10.3390/catal5020671" xr:uid="{E3B89C0C-16BC-4665-BB43-6B1FAD8C3A13}"/>
    <hyperlink ref="AI750:AI755" r:id="rId335" display="https://doi.org/10.3390/catal5020671" xr:uid="{ADF6AD11-7FEC-4CBC-BD64-012F36BC032F}"/>
    <hyperlink ref="AI756" r:id="rId336" display="https://doi.org/10.1016/S1872-2067(14)60264-3" xr:uid="{C8A9320B-2D84-4987-8B19-D115526D5426}"/>
    <hyperlink ref="AI757:AI758" r:id="rId337" display="https://doi.org/10.1016/S1872-2067(14)60264-3" xr:uid="{8CCA6718-1EA0-4A8C-B1C4-158FDC24E650}"/>
    <hyperlink ref="AI759" r:id="rId338" display="https://doi.org/10.1016/j.apcata.2014.10.044" xr:uid="{7DFD896B-0EC3-4929-918E-E6299B9C76BD}"/>
    <hyperlink ref="AI760" r:id="rId339" display="https://doi.org/10.1016/j.jcat.2015.08.012" xr:uid="{530DD1A9-D46D-4275-BA0D-B480DF2330EB}"/>
    <hyperlink ref="AI761:AI762" r:id="rId340" display="https://doi.org/10.1016/j.jcat.2015.08.012" xr:uid="{21C150C0-1587-4A75-9D1B-80DFA658E803}"/>
    <hyperlink ref="AI763" r:id="rId341" display="https://doi.org/10.1021/acscatal.5b01464" xr:uid="{17D32FC0-30C0-493F-940E-DB9BD62CBE59}"/>
    <hyperlink ref="AI764" r:id="rId342" display="https://doi.org/10.1021/acscatal.5b01464" xr:uid="{33A9A44D-F934-43C5-BBD4-342824B22A51}"/>
    <hyperlink ref="AI1298" r:id="rId343" display="https://doi.org/10.1016/j.catcom.2014.09.023" xr:uid="{911805C0-4F83-46C3-A3F3-211363DD999C}"/>
    <hyperlink ref="AI766:AI767" r:id="rId344" display="https://doi.org/10.1016/j.catcom.2014.09.023" xr:uid="{DFB4A332-E717-4F3E-96E6-5E013C6FBFA8}"/>
    <hyperlink ref="AI765" r:id="rId345" display="https://doi.org/10.1016/j.catcom.2016.01.028" xr:uid="{B287D481-C99A-402C-A768-5844699875C1}"/>
    <hyperlink ref="AI769:AI770" r:id="rId346" display="https://doi.org/10.1016/j.catcom.2016.01.028" xr:uid="{DE1E3729-38AD-46CD-86A4-2547900C44FF}"/>
    <hyperlink ref="AI768" r:id="rId347" display="https://doi.org/10.1007/s13204-015-0419-5" xr:uid="{C6CF9391-CE30-4E14-BA8C-93E959DD3199}"/>
    <hyperlink ref="AI769" r:id="rId348" display="https://doi.org/10.1007/s13204-015-0419-5" xr:uid="{E3EBFB7F-7734-47A3-8AA9-959EB430B675}"/>
    <hyperlink ref="AI770" r:id="rId349" display="https://doi.org/10.3390/catal6010012" xr:uid="{3025C541-086B-45C6-BF26-E1A8BDE22DD1}"/>
    <hyperlink ref="AI771" r:id="rId350" display="https://doi.org/10.3390/catal6010012" xr:uid="{A12C61C0-9EF6-4630-B40A-DFDAA87A766A}"/>
    <hyperlink ref="AI772" r:id="rId351" display="https://doi.org/10.1039/C6RA05479J" xr:uid="{BC9C4D08-D231-42C0-9658-891E5044A45C}"/>
    <hyperlink ref="AI776:AI779" r:id="rId352" display="https://doi.org/10.1039/C6RA05479J" xr:uid="{6E2681A8-22D1-4E02-9CB1-C955342DED18}"/>
    <hyperlink ref="AI777" r:id="rId353" display="https://doi.org/10.1039/C6RA17000E" xr:uid="{E80EFF3B-AA7D-4861-9330-D4B1C6C56465}"/>
    <hyperlink ref="AI781:AI786" r:id="rId354" display="https://doi.org/10.1039/C6RA17000E" xr:uid="{CD069ACD-9D03-44B3-A362-FC1ABD9DA209}"/>
    <hyperlink ref="AI784" r:id="rId355" display="https://doi.org/10.1021/acs.iecr.5b02851" xr:uid="{CCD60DE1-F1A5-4C5C-A711-AE854DFC418B}"/>
    <hyperlink ref="AI785" r:id="rId356" display="https://doi.org/10.1016/j.apcatb.2015.07.015" xr:uid="{577FE148-9403-49E3-AA89-7AA03F491092}"/>
    <hyperlink ref="AI789:AI791" r:id="rId357" display="https://doi.org/10.1016/j.apcatb.2015.07.015" xr:uid="{44D91EDB-8506-4355-81C8-414F728181D7}"/>
    <hyperlink ref="AI789" r:id="rId358" display="https://doi.org/10.1016/j.apcatb.2015.08.008" xr:uid="{11222ECB-15B3-451C-93B2-C212180BF742}"/>
    <hyperlink ref="AI790" r:id="rId359" display="https://doi.org/10.1016/j.apcatb.2015.08.008" xr:uid="{1D38D448-397A-4BB6-8641-3A3630D79B3A}"/>
    <hyperlink ref="AI791" r:id="rId360" display="https://doi.org/10.1016/j.jcat.2016.03.017" xr:uid="{98CDA965-DECB-4125-8EF3-F412C9DF892A}"/>
    <hyperlink ref="AI795:AI807" r:id="rId361" display="https://doi.org/10.1016/j.jcat.2016.03.017" xr:uid="{DFB8EE7A-1E59-4EF4-9BAC-C14A197089E9}"/>
    <hyperlink ref="AI805" r:id="rId362" display="https://doi.org/10.1016/j.molcata.2016.02.022" xr:uid="{E520B74C-1F69-478A-BFB0-26DC8B7F23A0}"/>
    <hyperlink ref="AI809:AI813" r:id="rId363" display="https://doi.org/10.1016/j.molcata.2016.02.022" xr:uid="{232FBE53-4994-4FBF-825D-848994A87704}"/>
    <hyperlink ref="AI814:AI815" r:id="rId364" display="https://doi.org/10.1016/j.catcom.2015.10.012" xr:uid="{4F6D9C72-AF64-4C8D-9E38-01DCC5BC6A49}"/>
    <hyperlink ref="AI813" r:id="rId365" display="https://doi.org/10.3390/molecules21101289" xr:uid="{93EFB16B-BBAB-4AA3-A234-577B8F9CE02F}"/>
    <hyperlink ref="AI814" r:id="rId366" display="https://doi.org/10.1016/S1872-2067(15)61090-7" xr:uid="{2B1DF825-6428-42A6-8706-46CE06714238}"/>
    <hyperlink ref="AI815" r:id="rId367" display="https://doi.org/10.1016/S1872-2067(15)61090-7" xr:uid="{E4C22ADE-DDC0-497C-B2DE-60AE5DDB3549}"/>
    <hyperlink ref="AI816" r:id="rId368" display="https://doi.org/10.1002/anie.201709124" xr:uid="{3BFD7FAF-1A85-45DA-AE24-208CFD346EB5}"/>
    <hyperlink ref="AI820:AI834" r:id="rId369" display="https://doi.org/10.1002/anie.201709124" xr:uid="{BE8A7825-9C0E-47A8-A7DD-4FB2EB5EC51F}"/>
    <hyperlink ref="AI832" r:id="rId370" display="https://doi.org/10.1016/j.apcatb.2017.06.064" xr:uid="{E250C32E-69BC-49DE-96B7-F2B609C83FEB}"/>
    <hyperlink ref="AI833" r:id="rId371" display="https://doi.org/10.1016/j.apcatb.2017.06.064" xr:uid="{D1C2E219-CF78-4C06-8EE1-9C8B51D6434A}"/>
    <hyperlink ref="AI834" r:id="rId372" display="https://doi.org/10.1080/2055074X.2018.1477315" xr:uid="{01DBB590-68FB-401F-B62F-0F531CFF171B}"/>
    <hyperlink ref="AI835" r:id="rId373" display="https://doi.org/10.1080/2055074X.2018.1477315" xr:uid="{43302BA8-27A3-4678-AA30-CEBAFF6C2677}"/>
    <hyperlink ref="AI836" r:id="rId374" display="https://doi.org/10.1007/s11172-018-2039-1" xr:uid="{4EE2E245-FBED-4538-8C9F-BC3CABEC36B1}"/>
    <hyperlink ref="AI837" r:id="rId375" display="https://doi.org/10.1007/s11172-018-2039-1" xr:uid="{B0A41CCB-E302-465F-BA90-A6AC26CE5D6A}"/>
    <hyperlink ref="AI838" r:id="rId376" display="https://doi.org/10.1016/j.cattod.2017.10.015" xr:uid="{F342FD3C-D02C-4CB4-801E-0B736530AAD9}"/>
    <hyperlink ref="AI842:AI845" r:id="rId377" display="https://doi.org/10.1016/j.cattod.2017.10.015" xr:uid="{30ACC228-0570-4246-96E1-9AC37A48DFF4}"/>
    <hyperlink ref="AI843" r:id="rId378" display="https://doi.org/10.1080/02726351.2017.1295294" xr:uid="{6384A70D-E48A-46A2-9031-144F96BF435E}"/>
    <hyperlink ref="AI847:AI848" r:id="rId379" display="https://doi.org/10.1080/02726351.2017.1295294" xr:uid="{9D4ABB63-46DA-4E61-ABB0-6F8B57F313D3}"/>
    <hyperlink ref="AI846" r:id="rId380" display="https://doi.org/10.3390/catal8020064" xr:uid="{B782F18E-7A77-4576-8CA1-AA1AC375C404}"/>
    <hyperlink ref="AI850:AI851" r:id="rId381" display="https://doi.org/10.3390/catal8020064" xr:uid="{16D68736-3265-492B-BF95-EA51242CF86F}"/>
    <hyperlink ref="AI849" r:id="rId382" display="https://doi.org/10.1016/j.cattod.2017.05.024" xr:uid="{E1DDBB01-0111-486D-B8C9-A6215A29E40F}"/>
    <hyperlink ref="AI853:AI860" r:id="rId383" display="https://doi.org/10.1016/j.cattod.2017.05.024" xr:uid="{455FFE26-F66B-461C-A38D-CD6DF477150E}"/>
    <hyperlink ref="AI858" r:id="rId384" display="https://doi.org/10.1002/cctc.201701991" xr:uid="{748D3EC7-ABCF-4EF9-8F12-5E5C6A6E1FBF}"/>
    <hyperlink ref="AI862:AI867" r:id="rId385" display="https://doi.org/10.1002/cctc.201701991" xr:uid="{31EC821B-8F43-432E-9FF9-A39522681ABA}"/>
    <hyperlink ref="AI865" r:id="rId386" display="https://doi.org/10.1039/C8RA01987H" xr:uid="{4B7F4703-AB4E-4C9A-A303-4B1950CEAD63}"/>
    <hyperlink ref="AI869:AI871" r:id="rId387" display="https://doi.org/10.1039/C8RA01987H" xr:uid="{BC78C21F-F2E6-4A76-8500-09D6305DD539}"/>
    <hyperlink ref="AI873" r:id="rId388" display="https://doi.org/10.1039/C7CY02110K" xr:uid="{8DE90B44-37B7-4D14-9726-A543AD880ADD}"/>
    <hyperlink ref="AI874" r:id="rId389" display="https://doi.org/10.1039/C7CY02110K" xr:uid="{0EC3BBC1-3DC5-4029-94C6-EEE61760A0A7}"/>
    <hyperlink ref="AI875" r:id="rId390" display="https://doi.org/10.1016/j.renene.2018.05.017" xr:uid="{A6939A2F-11F5-44F5-B440-BAD2F613274D}"/>
    <hyperlink ref="AI879:AI880" r:id="rId391" display="https://doi.org/10.1016/j.renene.2018.05.017" xr:uid="{E0A6E864-EB6D-4E95-A9BD-17E4875B3DD2}"/>
    <hyperlink ref="AI878" r:id="rId392" display="https://doi.org/10.1016/j.cattod.2017.02.037" xr:uid="{D6A05F3D-E40F-446E-A70A-AE65BDBC4DA5}"/>
    <hyperlink ref="AI882:AI896" r:id="rId393" display="https://doi.org/10.1016/j.cattod.2017.02.037" xr:uid="{68773EF6-B5FF-45AF-B97D-E308222DD2C3}"/>
    <hyperlink ref="AI894" r:id="rId394" display="https://doi.org/10.1016/j.catcom.2018.02.024" xr:uid="{EB18C2A0-310D-425E-B997-7C43A66E34F4}"/>
    <hyperlink ref="AI898:AI900" r:id="rId395" display="https://doi.org/10.1016/j.catcom.2018.02.024" xr:uid="{955F4CC1-C3AD-411E-B582-A19E53F3DB6D}"/>
    <hyperlink ref="AI898" r:id="rId396" display="https://doi.org/10.1016/j.apcatb.2018.02.049" xr:uid="{883B8B74-BCAE-4B87-B960-17AC2D3B49B6}"/>
    <hyperlink ref="AI899" r:id="rId397" display="https://doi.org/10.1016/j.ijhydene.2018.07.182" xr:uid="{AC0FAEDD-FB5F-45D3-BB0A-91A0B3F5C059}"/>
    <hyperlink ref="AI903:AI905" r:id="rId398" display="https://doi.org/10.1016/j.ijhydene.2018.07.182" xr:uid="{99C07158-AAE0-466D-967A-33129EE47BB3}"/>
    <hyperlink ref="AI903" r:id="rId399" display="https://doi.org/10.1016/j.mcat.2018.05.021" xr:uid="{9D8982C8-A2B4-4FD0-AEF2-2D85AD67B72B}"/>
    <hyperlink ref="AI907:AI908" r:id="rId400" display="https://doi.org/10.1016/j.mcat.2018.05.021" xr:uid="{317627FB-DC01-4D7E-98A8-9C0E6D3B94CA}"/>
    <hyperlink ref="AI906" r:id="rId401" display="https://doi.org/10.1007/s11144-018-1505-y" xr:uid="{D5834F81-65C2-4EA9-8AFE-2E9C58E93402}"/>
    <hyperlink ref="AI910:AI912" r:id="rId402" display="https://doi.org/10.1007/s11144-018-1505-y" xr:uid="{876FDE58-41C0-459C-95B9-480CAE9A9529}"/>
    <hyperlink ref="AI910" r:id="rId403" display="https://doi.org/10.1007/s11696-018-0589-1" xr:uid="{A8A959A2-6961-49F3-B62C-86B4F3B0181E}"/>
    <hyperlink ref="AI911" r:id="rId404" display="https://doi.org/10.1016/j.jcat.2019.06.034" xr:uid="{AF9B5D5A-94DF-49B3-BACA-531A7E38D935}"/>
    <hyperlink ref="AI915:AI928" r:id="rId405" display="https://doi.org/10.1016/j.jcat.2019.06.034" xr:uid="{734C9A02-CD29-404D-9D42-50C2C7115B4C}"/>
    <hyperlink ref="AI926" r:id="rId406" display="https://doi.org/10.1021/acs.jpcc.9b07606" xr:uid="{9F299AF9-1A4B-4076-91B0-404EBB29A640}"/>
    <hyperlink ref="AI930:AI933" r:id="rId407" display="https://doi.org/10.1021/acs.jpcc.9b07606" xr:uid="{B564F996-7ACA-4AA9-95E2-2DC24490934B}"/>
    <hyperlink ref="AI1301" r:id="rId408" display="https://doi.org/10.1016/j.diamond.2019.107484" xr:uid="{1A001759-776F-4322-B231-482A791A6D56}"/>
    <hyperlink ref="AI935:AI939" r:id="rId409" display="https://doi.org/10.1016/j.diamond.2019.107484" xr:uid="{1E30B13C-B48F-4F20-90D6-6BA1314AE9F1}"/>
    <hyperlink ref="AI931" r:id="rId410" display="https://doi.org/10.2478/pjct-2019-0038" xr:uid="{0F4F9A9D-AF6C-40D3-AF77-9954A3D8A08F}"/>
    <hyperlink ref="AI941:AI942" r:id="rId411" display="https://doi.org/10.2478/pjct-2019-0038" xr:uid="{B7FFF56D-B78C-4291-BCB5-5D587C7F6604}"/>
    <hyperlink ref="AI934" r:id="rId412" display="https://doi.org/10.1002/cctc.201900752" xr:uid="{4165B00F-DA6A-4089-87A6-505EB0CC9EAE}"/>
    <hyperlink ref="AI944:AI952" r:id="rId413" display="https://doi.org/10.1002/cctc.201900752" xr:uid="{54188276-5324-4FA3-B78A-9E0D0719295F}"/>
    <hyperlink ref="AI944" r:id="rId414" display="https://doi.org/10.1134/S0965544119020099" xr:uid="{9DD506C6-09C4-4173-8445-2352FA3E27B5}"/>
    <hyperlink ref="AI954:AI962" r:id="rId415" display="https://doi.org/10.1134/S0965544119020099" xr:uid="{DADDFE2A-7D2A-4A99-B127-FE69D40FFED0}"/>
    <hyperlink ref="AI954" r:id="rId416" display="https://doi.org/10.1098/rsos.191155" xr:uid="{01E278AC-95D3-4AAE-9B93-3E8AC34D353B}"/>
    <hyperlink ref="AI955" r:id="rId417" display="https://doi.org/10.1098/rsos.191155" xr:uid="{9C29CFBE-EAC2-4B9D-A439-B1301CFBF81F}"/>
    <hyperlink ref="AI956" r:id="rId418" display="https://doi.org/10.1016/j.ces.2020.115588" xr:uid="{3DFAA99D-201F-4C09-A28E-BB7157832B0D}"/>
    <hyperlink ref="AI966:AI973" r:id="rId419" display="https://doi.org/10.1016/j.ces.2020.115588" xr:uid="{6B81DC4C-D457-4445-8CB2-157868258502}"/>
    <hyperlink ref="AI965" r:id="rId420" display="https://doi.org/10.1016/j.mcat.2020.111112" xr:uid="{8C78090B-C7E8-42E7-B635-73A703964AB2}"/>
    <hyperlink ref="AI966" r:id="rId421" display="https://doi.org/10.1016/j.mcat.2020.111112" xr:uid="{AB54EB44-5B31-4C0D-83B9-26D877EFDEA0}"/>
    <hyperlink ref="AI967" r:id="rId422" display="https://doi.org/10.3390/catal10080837" xr:uid="{4CEF8AE2-B504-4B19-BE0E-B0B85ED4B96A}"/>
    <hyperlink ref="AI977:AI980" r:id="rId423" display="https://doi.org/10.3390/catal10080837" xr:uid="{8C7187E0-9731-489C-9C36-A4314C5C7B06}"/>
    <hyperlink ref="AI972" r:id="rId424" display="https://doi.org/10.1016/j.cej.2019.122969" xr:uid="{83E9BEC4-C450-47A3-AEB3-B3DBAED55EC3}"/>
    <hyperlink ref="AI973" r:id="rId425" display="https://doi.org/10.1016/j.cej.2019.122969" xr:uid="{7FC378E8-063E-4B4D-810B-EF26841256DF}"/>
    <hyperlink ref="AI974" r:id="rId426" display="https://doi.org/10.1016/j.apcatb.2020.118631" xr:uid="{50FDF21D-CC40-4D34-A5E3-15980A152F6A}"/>
    <hyperlink ref="AI975" r:id="rId427" display="https://doi.org/10.1016/j.apcatb.2020.118631" xr:uid="{0C08DB9C-6F16-4502-A116-F211E47A72DE}"/>
    <hyperlink ref="AI976" r:id="rId428" display="https://doi.org/10.1016/j.chemosphere.2019.124740" xr:uid="{4C41D0DA-F2C6-4EE6-BC61-26FC20063492}"/>
    <hyperlink ref="AI986:AI991" r:id="rId429" display="https://doi.org/10.1016/j.chemosphere.2019.124740" xr:uid="{0BB03F0A-CCA3-479C-8736-DBA0A93181F0}"/>
    <hyperlink ref="AI983" r:id="rId430" display="https://doi.org/10.1021/acs.iecr.9b05351" xr:uid="{C46B0EF5-99DC-4117-9489-84280FA66A37}"/>
    <hyperlink ref="AI993:AI994" r:id="rId431" display="https://doi.org/10.1021/acs.iecr.9b05351" xr:uid="{140446CB-C3E8-4062-82E8-C8654A0DFC88}"/>
    <hyperlink ref="AI995:AI996" r:id="rId432" display="https://doi.org/10.1016/j.cattod.2018.11.024" xr:uid="{736B3CEB-C1BE-49BB-A102-803F3B2B99DC}"/>
    <hyperlink ref="AI988" r:id="rId433" display="https://doi.org/10.1007/s11144-020-01795-8" xr:uid="{C92A8C4B-036B-4559-B123-3199DA78CF2B}"/>
    <hyperlink ref="AI998:AI1006" r:id="rId434" display="https://doi.org/10.1007/s11144-020-01795-8" xr:uid="{17162BFC-0F29-49F4-A168-403F7530BAB3}"/>
    <hyperlink ref="AI1307" r:id="rId435" display="https://doi.org/10.1016/j.mcat.2019.110732" xr:uid="{368BABC1-1017-47C2-9858-6E9DCC08B2BB}"/>
    <hyperlink ref="AI1008:AI1012" r:id="rId436" display="https://doi.org/10.1016/j.mcat.2019.110732" xr:uid="{33B215C9-6F9C-457B-916D-23C2432F7DD7}"/>
    <hyperlink ref="AI998" r:id="rId437" display="https://doi.org/10.1007/s12598-019-01347-7" xr:uid="{FE067E48-5A44-421D-934A-4937121E3C1B}"/>
    <hyperlink ref="AI999" r:id="rId438" display="https://doi.org/10.1016/j.jre.2020.04.021" xr:uid="{BAE435D2-F728-4AF0-8694-6BE7A3E692E7}"/>
    <hyperlink ref="AI1015:AI1016" r:id="rId439" display="https://doi.org/10.1016/j.jre.2020.04.021" xr:uid="{698E50B8-B92B-47F9-887E-5454FB1D84D7}"/>
    <hyperlink ref="AI1002" r:id="rId440" display="https://doi.org/10.1016/j.jcat.2020.05.040" xr:uid="{924F0812-9F91-405C-ADF1-24329DFE2116}"/>
    <hyperlink ref="AI1003" r:id="rId441" display="https://doi.org/10.1039/D0CY00734J" xr:uid="{E2D542EE-CA2A-433E-A578-4C288F2BD479}"/>
    <hyperlink ref="AI1019:AI1026" r:id="rId442" display="https://doi.org/10.1039/D0CY00734J" xr:uid="{2B9729B4-E65C-4A42-949D-27F8186446C3}"/>
    <hyperlink ref="AI1012" r:id="rId443" display="https://doi.org/10.1016/j.ijhydene.2020.07.205" xr:uid="{5C0B709F-E19B-4C1B-A242-33BA03BC99B0}"/>
    <hyperlink ref="AI1013" r:id="rId444" display="https://doi.org/10.1021/acsami.1c04051" xr:uid="{A97C898B-B2E9-46B7-903A-2871408FE987}"/>
    <hyperlink ref="AI1029:AI1032" r:id="rId445" display="https://doi.org/10.1021/acsami.1c04051" xr:uid="{36044353-8C8B-4508-873C-810925FAFDF1}"/>
    <hyperlink ref="AI1018" r:id="rId446" display="https://doi.org/10.1016/j.cej.2021.129150" xr:uid="{E2058AC1-2661-4540-B414-804D1C356FA7}"/>
    <hyperlink ref="AI1034:AI1035" r:id="rId447" display="https://doi.org/10.1016/j.cej.2021.129150" xr:uid="{602CD7CA-F0FB-4EE5-ADE5-C70239BF18A9}"/>
    <hyperlink ref="AI1021" r:id="rId448" display="https://doi.org/10.1002/cctc.202001797" xr:uid="{9F115DDF-8EE5-4D4B-A9C7-3B056938BC81}"/>
    <hyperlink ref="AI1037:AI1044" r:id="rId449" display="https://doi.org/10.1002/cctc.202001797" xr:uid="{9FEA577F-D4E0-4C21-B9FF-23A9F6399E56}"/>
    <hyperlink ref="AI1030" r:id="rId450" display="https://doi.org/10.1021/acsestengg.0c00227" xr:uid="{702BCF3A-DCF7-49D5-8DA3-2A9A86127B88}"/>
    <hyperlink ref="AI1046:AI1049" r:id="rId451" display="https://doi.org/10.1021/acsestengg.0c00227" xr:uid="{E5A2D0A1-F6BF-4392-A570-DBE242766606}"/>
    <hyperlink ref="AI1035" r:id="rId452" display="https://doi.org/10.1016/j.ijhydene.2021.01.235" xr:uid="{5BF044AB-84F4-4681-9F7C-DF7620E079A2}"/>
    <hyperlink ref="AI1051:AI1054" r:id="rId453" display="https://doi.org/10.1016/j.ijhydene.2021.01.235" xr:uid="{408165CE-929C-4080-B71D-BF593F871B9F}"/>
    <hyperlink ref="AI1040" r:id="rId454" display="https://doi.org/10.1016/S0926-860X(01)00465-3" xr:uid="{1681C43C-D6FB-4EB6-B079-F7D96406EE8D}"/>
    <hyperlink ref="AI1056:AI1058" r:id="rId455" display="https://doi.org/10.1016/S0926-860X(01)00465-3" xr:uid="{A9874D5B-36F6-4616-A36D-F759704F456C}"/>
    <hyperlink ref="AI1044" r:id="rId456" display="https://doi.org/10.1016/S0926-860X(00)00837-1" xr:uid="{9FCDB9FB-29AF-42E3-9951-F1A34729A7E3}"/>
    <hyperlink ref="AI1045" r:id="rId457" display="https://doi.org/10.1016/S0926-860X(00)00837-1" xr:uid="{209C51A2-B5B2-4264-A828-4021FE6CC2E4}"/>
    <hyperlink ref="AI1046" r:id="rId458" display="https://doi.org/10.1627/JPI.45.222" xr:uid="{2FEC1E6B-0705-4BA1-90E8-368F3149BE03}"/>
    <hyperlink ref="AI1062:AI1069" r:id="rId459" display="https://doi.org/10.1627/JPI.45.222" xr:uid="{45A0E8F4-0C93-4A21-962D-7F4F91A224E7}"/>
    <hyperlink ref="AI1055" r:id="rId460" display="https://doi.org/10.1016/S1387-1811(01)00235-9" xr:uid="{3F6B4583-7AD0-43BD-ADE0-E28E280DB32C}"/>
    <hyperlink ref="AI1071:AI1077" r:id="rId461" display="https://doi.org/10.1016/S1387-1811(01)00235-9" xr:uid="{CA51AED2-591D-416E-9797-95D7CFBC48E8}"/>
    <hyperlink ref="AI1063" r:id="rId462" display="https://doi.org/10.1016/S0926-860X(01)00606-8" xr:uid="{74283FC3-6A3C-4940-AA99-74756AD2F0F1}"/>
    <hyperlink ref="AI1079:AI1080" r:id="rId463" display="https://doi.org/10.1016/S0926-860X(01)00606-8" xr:uid="{D49FBDDA-5787-4D5C-A280-AB065933913D}"/>
    <hyperlink ref="AI1066" r:id="rId464" display="https://doi.org/10.1016/S0926-860X(02)00237-5" xr:uid="{C7FE10A8-520A-47A5-B853-5B59CD02DC66}"/>
    <hyperlink ref="AI1082:AI1086" r:id="rId465" display="https://doi.org/10.1016/S0926-860X(02)00237-5" xr:uid="{F19AE4B1-096C-4673-8690-D82E414D75CE}"/>
    <hyperlink ref="AI1072" r:id="rId466" display="https://doi.org/10.1023/A:1021045122126" xr:uid="{EEB71C15-008D-4C6C-A05E-FD674369EE80}"/>
    <hyperlink ref="AI1088:AI1096" r:id="rId467" display="https://doi.org/10.1023/A:1021045122126" xr:uid="{69C121CB-AB3C-4904-9842-01C65A6227F8}"/>
    <hyperlink ref="AI1082" r:id="rId468" display="https://doi.org/10.1016/S1381-1169(01)00450-2" xr:uid="{C6B68042-62AB-4D6E-99AD-A6FBDB5110A8}"/>
    <hyperlink ref="AI1098:AI1107" r:id="rId469" display="https://doi.org/10.1016/S1381-1169(01)00450-2" xr:uid="{D4C28BF6-B957-4D17-A13B-5747CF7D1977}"/>
    <hyperlink ref="AI1093" r:id="rId470" display="https://doi.org/10.1006/jcat.2001.3498" xr:uid="{90A452C9-FD09-47C5-8E5A-5B81079DCD0D}"/>
    <hyperlink ref="AI1094" r:id="rId471" display="https://doi.org/10.1006/jcat.2001.3498" xr:uid="{5739D339-0BCF-49D2-9483-51205734DD19}"/>
    <hyperlink ref="AI1095" r:id="rId472" display="https://doi.org/10.1016/S1872-2067(17)62864-X" xr:uid="{3CA1201B-5106-4137-A1AE-4890A8773D7F}"/>
    <hyperlink ref="AI1111:AI1113" r:id="rId473" display="https://doi.org/10.1016/S1872-2067(17)62864-X" xr:uid="{046CDC95-450B-4B28-AE77-6E1D06EF097C}"/>
    <hyperlink ref="AI1099" r:id="rId474" display="https://doi.org/10.1016/j.apcata.2017.07.032" xr:uid="{B39FB54B-0785-4EA8-A541-E75FFF6DE251}"/>
    <hyperlink ref="AI1115:AI1116" r:id="rId475" display="https://doi.org/10.1016/j.apcata.2017.07.032" xr:uid="{A3BC1B84-ACBF-4EB9-9AA9-53F4FA4993E3}"/>
    <hyperlink ref="AI1102" r:id="rId476" display="https://doi.org/10.1016/j.apcatb.2017.06.023" xr:uid="{619DC065-3B95-495A-8CB3-60C2602B82CD}"/>
    <hyperlink ref="AI1103" r:id="rId477" display="https://doi.org/10.1016/j.apcatb.2017.06.023" xr:uid="{8DDE5A38-1E18-4B5D-A38A-9AC87FDBB8E3}"/>
    <hyperlink ref="AI1104" r:id="rId478" display="https://doi.org/10.1016/j.molcata.2003.10.044" xr:uid="{566AF84B-F5AB-4F08-A6BB-3A438BC57562}"/>
    <hyperlink ref="AI1105" r:id="rId479" display="https://doi.org/10.1016/j.molcata.2003.10.044" xr:uid="{47C547A4-6975-40AF-8D06-7755821B59AF}"/>
    <hyperlink ref="AI1106" r:id="rId480" display="https://doi.org/10.1016/j.apcata.2004.09.004" xr:uid="{1851EA0C-E37F-4C1F-8A94-AF9B1FBDAE73}"/>
    <hyperlink ref="AI1107" r:id="rId481" display="https://doi.org/10.1016/j.molcata.2003.09.046" xr:uid="{B65A446E-3248-4C78-AC75-266E0EEE6919}"/>
    <hyperlink ref="AI1123:AI1125" r:id="rId482" display="https://doi.org/10.1016/j.molcata.2003.09.046" xr:uid="{0FDA2643-8F44-45C4-9137-3CCF50A42243}"/>
    <hyperlink ref="AI1111" r:id="rId483" display="https://doi.org/10.1016/j.catcom.2007.03.023" xr:uid="{776CD173-5496-49A1-BC3D-612965327285}"/>
    <hyperlink ref="AI1112" r:id="rId484" display="https://doi.org/10.1016/j.catcom.2007.03.023" xr:uid="{3D046B9C-168F-4349-861E-2AC221B3212F}"/>
    <hyperlink ref="AI1113" r:id="rId485" display="https://doi.org/10.1007/s11144-008-5304-8" xr:uid="{1C4D8995-7401-4E6A-82A4-6FDBE565878C}"/>
    <hyperlink ref="AI1114" r:id="rId486" display="https://doi.org/10.1007/s11144-008-5304-8" xr:uid="{65CCED1F-F205-4897-8308-90112E1163E2}"/>
    <hyperlink ref="AI1115" r:id="rId487" display="https://doi.org/10.1016/j.catcom.2008.07.014" xr:uid="{08D57CEE-0425-4E75-9CC8-41222ED4C66F}"/>
    <hyperlink ref="AI1131:AI1136" r:id="rId488" display="https://doi.org/10.1016/j.catcom.2008.07.014" xr:uid="{3D163C76-BA3B-48DF-A371-AEB676ED8FAB}"/>
    <hyperlink ref="AI1122" r:id="rId489" display="https://doi.org/10.1016/j.cattod.2008.02.019" xr:uid="{05C92845-CBD2-44F9-9254-D62F0F1A39A9}"/>
    <hyperlink ref="AI1138:AI1141" r:id="rId490" display="https://doi.org/10.1016/j.cattod.2008.02.019" xr:uid="{60CCB9F2-25FE-4E22-82A2-C6426CC9DC34}"/>
    <hyperlink ref="AI1128" r:id="rId491" display="https://doi.org/10.1016/j.cattod.2008.05.003" xr:uid="{A01EF06F-866E-4D79-99C5-6A28C0C3747D}"/>
    <hyperlink ref="AI1129" r:id="rId492" display="https://doi.org/10.1016/j.jcis.2008.02.021" xr:uid="{B770800A-7D4F-4559-8C15-6136EECFC78F}"/>
    <hyperlink ref="AI1130" r:id="rId493" display="https://doi.org/10.1016/j.jcis.2008.02.021" xr:uid="{E4265EFE-CCA7-46D9-8717-68D1FD48E952}"/>
    <hyperlink ref="AI1131" r:id="rId494" display="https://doi.org/10.1016/j.cattod.2007.12.058" xr:uid="{F8722187-2FDB-40B1-A8C0-6D2A787CC15D}"/>
    <hyperlink ref="AI1147:AI1148" r:id="rId495" display="https://doi.org/10.1016/j.cattod.2007.12.058" xr:uid="{739DE147-0D1A-413C-A479-4BA8B29926B0}"/>
    <hyperlink ref="AI1134" r:id="rId496" display="https://doi.org/10.1016/j.jcat.2011.11.018" xr:uid="{D748FE1A-BBDF-4ED2-B5E9-4491192BEED5}"/>
    <hyperlink ref="AI1150:AI1151" r:id="rId497" display="https://doi.org/10.1016/j.jcat.2011.11.018" xr:uid="{00C6836F-3B1A-4557-AC03-490EAD97020D}"/>
    <hyperlink ref="AI1137" r:id="rId498" display="https://doi.org/10.1021/ef300694c" xr:uid="{AD7F233B-9C93-4BDC-A846-E5CD32F3FC45}"/>
    <hyperlink ref="AI1138" r:id="rId499" display="https://doi.org/10.1016/j.cattod.2011.04.034" xr:uid="{2A6CE710-E9C6-442F-A5F3-45963D9C2058}"/>
    <hyperlink ref="AI1154:AI1155" r:id="rId500" display="https://doi.org/10.1016/j.cattod.2011.04.034" xr:uid="{E5CF722C-B537-49E5-9CA9-C2E7EB3BE1A4}"/>
    <hyperlink ref="AI1141" r:id="rId501" display="https://doi.org/10.1016/j.apcata.2012.08.036" xr:uid="{33ED4782-BE47-4FD7-BB64-A895B781CD61}"/>
    <hyperlink ref="AI1157:AI1158" r:id="rId502" display="https://doi.org/10.1016/j.apcata.2012.08.036" xr:uid="{B8AF1083-D0E1-492C-BFC3-60ACE0E8549B}"/>
    <hyperlink ref="AI1144" r:id="rId503" display="https://doi.org/10.1016/j.apcatb.2012.12.025" xr:uid="{835F1CFC-CFDC-4D89-A6E9-BF0BA7BA2F9A}"/>
    <hyperlink ref="AI1160:AI1163" r:id="rId504" display="https://doi.org/10.1016/j.apcatb.2012.12.025" xr:uid="{0986C687-0C91-4208-A86C-419B1B88A783}"/>
    <hyperlink ref="AI1149" r:id="rId505" display="https://doi.org/10.1016/j.apcatb.2013.01.005" xr:uid="{435F28C3-8B09-40A4-8050-7A748A95B877}"/>
    <hyperlink ref="AI1165:AI1168" r:id="rId506" display="https://doi.org/10.1016/j.apcatb.2013.01.005" xr:uid="{1414C5EE-E607-43AE-AEC2-CE99014BAEC7}"/>
    <hyperlink ref="AI1154" r:id="rId507" display="https://doi.org/10.1021/acs.energyfuels.7b01498" xr:uid="{EB0FFF1F-A0C3-4FB5-BDFF-B5AF741D2930}"/>
    <hyperlink ref="AI1170:AI1173" r:id="rId508" display="https://doi.org/10.1021/acs.energyfuels.7b01498" xr:uid="{B93742E8-50BF-4224-9B39-2887E813F532}"/>
    <hyperlink ref="AI1159" r:id="rId509" display="https://doi.org/10.1007/s11244-017-0733-0" xr:uid="{DAD3F4B7-8A6C-4716-9796-C6696E32A9C5}"/>
    <hyperlink ref="AI1175:AI1176" r:id="rId510" display="https://doi.org/10.1007/s11244-017-0733-0" xr:uid="{0F3E2F6F-C73C-4E60-A82E-34F90BCB2B68}"/>
    <hyperlink ref="AI1162" r:id="rId511" display="https://doi.org/10.1016/j.catcom.2014.07.006" xr:uid="{FA68B08A-CE1A-4584-BCA1-C1D45415AA3F}"/>
    <hyperlink ref="AI1178:AI1180" r:id="rId512" display="https://doi.org/10.1016/j.catcom.2014.07.006" xr:uid="{2114C35D-20A8-464C-8AAA-4BB0714227E2}"/>
    <hyperlink ref="AI1166" r:id="rId513" display="https://doi.org/10.1016/j.fuel.2012.09.059" xr:uid="{328C2B55-3C67-4197-BA0E-FE1AE2DE54C1}"/>
    <hyperlink ref="AI1182:AI1183" r:id="rId514" display="https://doi.org/10.1016/j.fuel.2012.09.059" xr:uid="{D5069B82-6C17-4FB0-88CC-299D94E4A8E0}"/>
    <hyperlink ref="AI1169" r:id="rId515" display="https://doi.org/10.1016/j.cattod.2012.04.033" xr:uid="{54C5D6A1-98C0-4C0C-8731-9972F637C675}"/>
    <hyperlink ref="AI1185:AI1187" r:id="rId516" display="https://doi.org/10.1016/j.cattod.2012.04.033" xr:uid="{3AAF1DA1-42D4-4A62-9B15-0903BAC98CEA}"/>
    <hyperlink ref="AI1173" r:id="rId517" display="https://doi.org/10.1016/j.cattod.2007.02.014" xr:uid="{D0787DD0-7CF8-4B7E-BF41-D6BAAB7A6E1D}"/>
    <hyperlink ref="AI1189:AI1190" r:id="rId518" display="https://doi.org/10.1016/j.cattod.2007.02.014" xr:uid="{D0241638-A7DC-47E5-BBB4-0D12EF401230}"/>
    <hyperlink ref="AI1176" r:id="rId519" display="https://doi.org/10.1016/j.cattod.2007.01.053" xr:uid="{01B52D0A-54F3-4BD1-8F1B-462C199C5CD0}"/>
    <hyperlink ref="AI1177" r:id="rId520" display="https://doi.org/10.1007/s11783-013-0613-1" xr:uid="{1BECA582-C4D5-4A06-844D-07D3FC3E4D59}"/>
    <hyperlink ref="AI1178" r:id="rId521" display="https://doi.org/10.1007/s11783-013-0613-1" xr:uid="{FA8C0691-A5F4-4F1F-86A9-46019543A6C4}"/>
    <hyperlink ref="AI1179" r:id="rId522" display="https://doi.org/10.1016/j.ijhydene.2014.07.158" xr:uid="{B1CE391B-5E6B-4272-91A3-2B761A521CCA}"/>
    <hyperlink ref="AI1195:AI1198" r:id="rId523" display="https://doi.org/10.1016/j.ijhydene.2014.07.158" xr:uid="{2261D2A6-842D-47DD-B37A-E8E8F1E83305}"/>
    <hyperlink ref="AI1184" r:id="rId524" display="https://doi.org/10.1016/S0926-860X(02)00019-4" xr:uid="{AE400BAF-15FE-49D8-932B-5E6BE46593BF}"/>
    <hyperlink ref="AI1200:AI1208" r:id="rId525" display="https://doi.org/10.1016/S0926-860X(02)00019-4" xr:uid="{CF89FFBB-CD9C-4F45-817B-BA3C5E938E14}"/>
    <hyperlink ref="AI1194" r:id="rId526" display="https://doi.org/10.1016/j.ijhydene.2021.08.153" xr:uid="{6156BEC7-0E1F-4E1F-AB32-214B3CA26D87}"/>
    <hyperlink ref="AI1195" r:id="rId527" display="https://doi.org/10.1016/j.cattod.2019.02.062" xr:uid="{00C19CF2-F9B3-4B4A-B51D-2C9F4886554F}"/>
    <hyperlink ref="AI1196" r:id="rId528" display="https://doi.org/10.3390/nano11092380" xr:uid="{CDA2F7D0-5F8E-4D19-9B72-49A0A8D04FA3}"/>
    <hyperlink ref="AI1212:AI1213" r:id="rId529" display="https://doi.org/10.3390/nano11092380" xr:uid="{51BE1EF2-9C69-4736-A9CF-BDF09E08FE35}"/>
    <hyperlink ref="AI1313" r:id="rId530" display="https://doi.org/10.1016/j.apcatb.2020.119540" xr:uid="{A98A51A3-C396-402C-8AEB-BE9B3AD5BE54}"/>
    <hyperlink ref="AI1215:AI1217" r:id="rId531" display="https://doi.org/10.1016/j.apcatb.2020.119540" xr:uid="{6E70C459-5522-418D-9F63-FDFDA93CA7CE}"/>
    <hyperlink ref="AI1199" r:id="rId532" display="https://doi.org/10.1016/j.cattod.2021.08.005" xr:uid="{C86E7BA7-E8C4-479E-AE93-DC6CDA51DA32}"/>
    <hyperlink ref="AI1219:AI1220" r:id="rId533" display="https://doi.org/10.1016/j.cattod.2021.08.005" xr:uid="{6EAD605F-366A-4EF8-9F0D-8F726B6019BD}"/>
    <hyperlink ref="AI1202" r:id="rId534" display="https://doi.org/10.1016/j.cattod.2020.04.006" xr:uid="{4624DBB6-5B89-4599-BFB3-B56D19311E00}"/>
    <hyperlink ref="AI1222:AI1224" r:id="rId535" display="https://doi.org/10.1016/j.cattod.2020.04.006" xr:uid="{F0AC2CAA-1044-47BF-85F9-320898E17B10}"/>
    <hyperlink ref="AI1206" r:id="rId536" display="https://doi.org/10.1002/cctc.202101170" xr:uid="{181C629D-7DE6-4844-A678-93F667310219}"/>
    <hyperlink ref="AI1226:AI1227" r:id="rId537" display="https://doi.org/10.1002/cctc.202101170" xr:uid="{330A61EF-0B97-4C56-8F1D-3DFADE501F65}"/>
    <hyperlink ref="AI1209" r:id="rId538" display="https://doi.org/10.1007/s11356-021-15108-6" xr:uid="{1A845F9B-2DE7-4B0C-B0A3-1A9D1DC75816}"/>
    <hyperlink ref="AI1229:AI1231" r:id="rId539" display="https://doi.org/10.1007/s11356-021-15108-6" xr:uid="{B42C7554-AD89-42C1-8F3D-355A8ECA7DB8}"/>
    <hyperlink ref="AI1213" r:id="rId540" display="https://doi.org/10.1016/j.chemosphere.2021.132641" xr:uid="{7A67381F-3C38-459C-8321-F8A61D60F2FE}"/>
    <hyperlink ref="AI1233:AI1236" r:id="rId541" display="https://doi.org/10.1016/j.chemosphere.2021.132641" xr:uid="{E66A7157-E9DA-4008-B173-2A7DB8D289A4}"/>
    <hyperlink ref="AI1218" r:id="rId542" display="https://doi.org/10.1007/s10562-021-03783-6" xr:uid="{71277F67-628F-4199-9560-4976D1C75938}"/>
    <hyperlink ref="AI1238:AI1240" r:id="rId543" display="https://doi.org/10.1007/s10562-021-03783-6" xr:uid="{D2B2F44C-A6E1-4056-A289-B5B2DAD65674}"/>
    <hyperlink ref="AI1222" r:id="rId544" display="https://doi.org/10.1039/D0RA10773E" xr:uid="{3583F963-B71B-47DB-8E66-2B29AE626E73}"/>
    <hyperlink ref="AI1223" r:id="rId545" display="https://doi.org/10.1039/D0RA10773E" xr:uid="{45E1F46F-7BCE-4874-B19E-93DFD597759A}"/>
    <hyperlink ref="AI1224" r:id="rId546" display="https://doi.org/10.3390/ijms22031256" xr:uid="{32C60822-40FB-47A6-9F91-07F6E9A23889}"/>
    <hyperlink ref="AI1225" r:id="rId547" display="https://doi.org/10.3390/ijms22031256" xr:uid="{573405D8-0A2C-400B-8F83-1197CBE9C0E7}"/>
    <hyperlink ref="AI1317" r:id="rId548" display="https://doi.org/10.1021/acscatal.2c02887" xr:uid="{1F23D0CA-E340-4E0D-89DB-15255042640A}"/>
    <hyperlink ref="AI1246:AI1247" r:id="rId549" display="https://doi.org/10.1021/acscatal.2c02887" xr:uid="{15F04BC4-9027-4BC8-8A36-A3F445B00C9B}"/>
    <hyperlink ref="AI1226" r:id="rId550" display="https://doi.org/10.1007/s10562-021-03620-w" xr:uid="{A8FBFCE6-5E81-4FC9-8BC0-8DB4EC657DC0}"/>
    <hyperlink ref="AI1249:AI1250" r:id="rId551" display="https://doi.org/10.1007/s10562-021-03620-w" xr:uid="{05812042-D8D0-472D-9AC6-36AF381E35A4}"/>
    <hyperlink ref="AI1229" r:id="rId552" display="https://doi.org/10.1007/s10562-021-03650-4" xr:uid="{B38554D4-09FA-4FA9-BC53-B51C223144C5}"/>
    <hyperlink ref="AI1230" r:id="rId553" display="https://doi.org/10.1007/s10562-021-03650-4" xr:uid="{0DE997F1-D066-4C52-B1FD-EAA74C7F5A4B}"/>
    <hyperlink ref="AI1231" r:id="rId554" display="https://doi.org/10.1007/s10562-021-03650-4" xr:uid="{71037A0C-DCBA-429B-8641-7FEDF30A427F}"/>
    <hyperlink ref="AI1232" r:id="rId555" display="https://doi.org/10.1039/C9CP03943K" xr:uid="{1D52BD99-E3F3-4CBB-880E-480166565314}"/>
    <hyperlink ref="AI1255:AI1269" r:id="rId556" display="https://doi.org/10.1039/C9CP03943K" xr:uid="{9E92151A-96D0-44C7-9B59-D0D52836B653}"/>
    <hyperlink ref="AI1248" r:id="rId557" display="https://doi.org/10.1007/s10971-010-2153-5" xr:uid="{70FBDFA2-E74A-421A-8C82-7B972B632754}"/>
    <hyperlink ref="AI1271:AI1279" r:id="rId558" display="https://doi.org/10.1007/s10971-010-2153-5" xr:uid="{F1759A64-FDC7-488C-A975-E7C5D7803E60}"/>
    <hyperlink ref="AI1258" r:id="rId559" display="https://doi.org/10.1016/S0926-860X(00)00717-1" xr:uid="{825279CC-9FCD-49B4-920F-368B019FC77E}"/>
    <hyperlink ref="AI1281:AI1286" r:id="rId560" display="https://doi.org/10.1016/S0926-860X(00)00717-1" xr:uid="{B672BE31-8058-46D0-AF2D-13CA6C51846B}"/>
    <hyperlink ref="AI1265" r:id="rId561" display="https://doi.org/10.1016/S0021-9797(03)00171-1" xr:uid="{1CD35838-E6B6-4D9B-8200-7C4807153644}"/>
    <hyperlink ref="AI1288:AI1291" r:id="rId562" display="https://doi.org/10.1016/S0021-9797(03)00171-1" xr:uid="{16D3C79C-2EF8-480D-80AE-5D67EF9A6283}"/>
    <hyperlink ref="AI1270" r:id="rId563" display="https://doi.org/10.1016/j.ijhydene.2022.10.149" xr:uid="{541624EF-8447-4BDC-BE44-413F2BF2278D}"/>
    <hyperlink ref="AI1293:AI1298" r:id="rId564" display="https://doi.org/10.1016/j.ijhydene.2022.10.149" xr:uid="{0F7168EC-795C-4C9F-8FC2-010F638F1A71}"/>
    <hyperlink ref="AI1277" r:id="rId565" display="http://dx.doi.org/10.1016/j.cattod.2016.05.025" xr:uid="{34253568-DBD4-4F30-8225-B6B60CC8BA3D}"/>
    <hyperlink ref="AI1300:AI1304" r:id="rId566" display="http://dx.doi.org/10.1016/j.cattod.2016.05.025" xr:uid="{FA62CC11-287E-4FBD-BA95-D11A880C103C}"/>
    <hyperlink ref="AI1283" r:id="rId567" display="https://doi.org/10.1007/s11814-018-0015-y" xr:uid="{AC92CDC4-51EB-481A-9F73-FC30DB42DF0A}"/>
    <hyperlink ref="AI1306:AI1309" r:id="rId568" display="https://doi.org/10.1007/s11814-018-0015-y" xr:uid="{EF7ED608-1B71-45FE-91AB-E635B1AAE90F}"/>
    <hyperlink ref="AI1288" r:id="rId569" display="https://doi.org/10.1016/S1001-0742(12)60169-7" xr:uid="{09C62109-988B-4F78-B762-FE207F5F4BBB}"/>
    <hyperlink ref="AI1311:AI1314" r:id="rId570" display="https://doi.org/10.1016/S1001-0742(12)60169-7" xr:uid="{25E9978C-40C3-41AC-8E38-C69C9E6B67A5}"/>
    <hyperlink ref="AI1320" r:id="rId571" display="https://doi.org/10.1039/B100237F" xr:uid="{10653C41-4693-4BC6-BA21-A5BB824EF2F8}"/>
    <hyperlink ref="AI1316:AI1319" r:id="rId572" display="https://doi.org/10.1039/B100237F" xr:uid="{D9FEEC72-0EFB-4375-B3DF-11A7CE8B3D65}"/>
    <hyperlink ref="AI1293" r:id="rId573" display="https://doi.org/10.1016/j.apcata.2014.01.006" xr:uid="{1E12BFD9-2B2C-45D0-A242-2A0706732791}"/>
    <hyperlink ref="AI1321:AI1323" r:id="rId574" display="https://doi.org/10.1016/j.apcata.2014.01.006" xr:uid="{97C5D3D1-0784-4D32-B99C-04F96404C7AA}"/>
    <hyperlink ref="AI1325" r:id="rId575" display="https://doi.org/10.1016/j.apcatb.2006.03.007" xr:uid="{496BEE7B-BC05-43A2-A440-121EE5BB8BFA}"/>
    <hyperlink ref="AI1326" r:id="rId576" display="https://doi.org/10.1016/j.apcatb.2006.03.007" xr:uid="{2419AC9D-2A33-47DD-92A5-37AB4BFD9DED}"/>
    <hyperlink ref="AI1327" r:id="rId577" display="https://doi.org/10.1016/S1381-1169(02)00441-7" xr:uid="{A2782C51-8069-4D7A-B418-AFF46C4B679B}"/>
    <hyperlink ref="AI1327:AI1338" r:id="rId578" display="https://doi.org/10.1016/S1381-1169(02)00441-7" xr:uid="{4175A802-66FC-46F5-8623-69D5BA0E0733}"/>
    <hyperlink ref="AI1340" r:id="rId579" display="https://doi.org/10.1016/j.apcata.2005.06.008" xr:uid="{46A0D937-FBE0-4A51-B265-853B2E3CCBBD}"/>
    <hyperlink ref="AI1340:AI1341" r:id="rId580" display="https://doi.org/10.1016/j.apcata.2005.06.008" xr:uid="{BA4D0D1F-4A82-43F7-A392-E18243A0CF46}"/>
    <hyperlink ref="AI1343" r:id="rId581" display="https://doi.org/10.1016/j.apcata.2005.05.019" xr:uid="{FD7407A8-466B-4A4B-9F7A-BD52C7238AE6}"/>
    <hyperlink ref="AI1344" r:id="rId582" display="https://doi.org/10.1016/j.apcatb.2003.07.005" xr:uid="{18ABB18E-BFCD-4821-8D9F-9DE881ABFA1B}"/>
    <hyperlink ref="AI1345" r:id="rId583" display="https://doi.org/10.1016/j.apcatb.2003.07.005" xr:uid="{AE6AB26C-80D7-4262-A3DF-E3D3AD6BB02C}"/>
    <hyperlink ref="AI1346" r:id="rId584" display="https://doi.org/10.1016/S0926-860X(02)00295-8" xr:uid="{9D9B649C-2D76-4D88-991B-9A35E5A54737}"/>
    <hyperlink ref="AI1346:AI1350" r:id="rId585" display="https://doi.org/10.1016/S0926-860X(02)00295-8" xr:uid="{F1FA05E4-14AF-4F9A-9565-95565C5B7C02}"/>
    <hyperlink ref="AI1352" r:id="rId586" display="https://doi.org/10.1016/j.jhazmat.2007.06.085" xr:uid="{C8A3F144-909C-4367-B355-03ADF69E09DD}"/>
    <hyperlink ref="AI1352:AI1360" r:id="rId587" display="https://doi.org/10.1016/j.jhazmat.2007.06.085" xr:uid="{A301B88F-2344-4C84-B43A-73A5A549CFB4}"/>
    <hyperlink ref="AI1362" r:id="rId588" display="https://doi.org/10.1016/j.molcata.2007.03.037" xr:uid="{4A04FD82-55B9-423C-BCE8-91142CA7108B}"/>
    <hyperlink ref="AI1362:AI1363" r:id="rId589" display="https://doi.org/10.1016/j.molcata.2007.03.037" xr:uid="{3C827B2D-1411-482D-A937-9460AD8957AD}"/>
    <hyperlink ref="AI1365" r:id="rId590" display="https://doi.org/10.1016/j.catcom.2006.11.027" xr:uid="{36552D7C-3F6D-408E-B9C4-6DA002CE40C9}"/>
    <hyperlink ref="AI1541" r:id="rId591" display="Abdulhamid, 2006" xr:uid="{42328C82-FA67-4D52-9B92-652DA2E9034A}"/>
    <hyperlink ref="AI1542" r:id="rId592" display="Hagelin-Weaver, 2009" xr:uid="{D14E9F1A-D77C-44FA-9F96-A56A9FFFEDED}"/>
    <hyperlink ref="AI1543" r:id="rId593" display="https://doi.org/10.1016/j.apcata.2017.07.032" xr:uid="{620E630C-46A8-471A-A61D-A7057E188DE2}"/>
    <hyperlink ref="AI1366" r:id="rId594" display="https://doi.org/10.1016/S1387-1811(00)00327-9" xr:uid="{B00CC036-6D1B-41D5-88DF-965CAABF115E}"/>
    <hyperlink ref="AI1366:AI1377" r:id="rId595" display="https://doi.org/10.1016/S1387-1811(00)00327-9" xr:uid="{299114B8-7E5D-4D2F-A028-A2B9D445D1B6}"/>
    <hyperlink ref="AI1379" r:id="rId596" display="https://doi.org/10.1006/jcat.1999.2761" xr:uid="{A55EE5F9-B6A1-4814-91C5-88DAEFF14B67}"/>
    <hyperlink ref="AI1379:AI1392" r:id="rId597" display="https://doi.org/10.1006/jcat.1999.2761" xr:uid="{B996C068-8495-496C-8205-CBD8E3275BD4}"/>
    <hyperlink ref="AI1394" r:id="rId598" display="https://doi.org/10.1016/j.molcata.2006.06.020" xr:uid="{9FC6ED11-1DFB-4B6A-B967-8177BDD5637A}"/>
    <hyperlink ref="AI1394:AI1396" r:id="rId599" display="https://doi.org/10.1016/j.molcata.2006.06.020" xr:uid="{C6F64D29-1BF2-4696-85B2-A40BE362D3C0}"/>
    <hyperlink ref="AI1398" r:id="rId600" display="https://doi.org/10.1016/j.molcata.2005.01.004" xr:uid="{86CD5677-72EE-42FB-A1B5-9016EB70EB56}"/>
    <hyperlink ref="AI1399" r:id="rId601" display="https://doi.org/10.1016/j.apcata.2005.05.007" xr:uid="{255876A9-17BD-411A-B358-2BCD6FF2CAF5}"/>
    <hyperlink ref="AI1399:AI1400" r:id="rId602" display="https://doi.org/10.1016/j.apcata.2005.05.007" xr:uid="{7F8E049E-E8D7-4E8C-97E1-F92DE056C662}"/>
    <hyperlink ref="AI1402" r:id="rId603" display="https://doi.org/10.1016/j.jcat.2014.08.001" xr:uid="{CF0C3BD9-5682-444E-A829-8DEC60AB38FF}"/>
    <hyperlink ref="AI1403" r:id="rId604" display="https://doi.org/10.1016/j.jcat.2008.09.023" xr:uid="{88093AC0-02CE-42BF-8E40-C5B418DD365B}"/>
    <hyperlink ref="AI1403:AI1405" r:id="rId605" display="https://doi.org/10.1016/j.jcat.2008.09.023" xr:uid="{70CBB571-644F-4DB6-8DBA-87BE0278A005}"/>
    <hyperlink ref="AI1407" r:id="rId606" display="https://doi.org/10.1016/j.jcat.2008.04.008" xr:uid="{E2080813-5C0B-4428-BFCC-9B94576A3396}"/>
    <hyperlink ref="AI1408" r:id="rId607" display="https://doi.org/10.1016/j.jcat.2008.04.008" xr:uid="{5E9BBE59-F02C-4B20-90F5-F80DCEE4820A}"/>
    <hyperlink ref="AI1409" r:id="rId608" display="https://doi.org/10.1016/j.catcom.2004.07.008" xr:uid="{D4D9F233-C957-40EE-927A-4F5EF4CCC619}"/>
    <hyperlink ref="AI1410" r:id="rId609" display="https://doi.org/10.1016/j.catcom.2004.07.008" xr:uid="{8E999258-B11B-4F29-93C4-4E2F858CAFF9}"/>
    <hyperlink ref="AI1411" r:id="rId610" display="https://doi.org/10.1007/s10562-009-9892-3" xr:uid="{19E6B6AE-FB1F-4D72-9412-28815F6F41B8}"/>
    <hyperlink ref="AI1412" r:id="rId611" display="https://doi.org/10.1007/s10562-009-9892-3" xr:uid="{35235129-03D6-40E0-9A83-1AE538BCDC6F}"/>
    <hyperlink ref="AI1413" r:id="rId612" display="https://doi.org/10.1016/j.cej.2009.09.037" xr:uid="{511B1DE8-A718-45BB-BF60-8B167799E219}"/>
    <hyperlink ref="AI1414" r:id="rId613" display="https://doi.org/10.1016/j.cej.2009.09.037" xr:uid="{47DF391A-AFA9-48B8-9497-7098B72B6F94}"/>
    <hyperlink ref="AI1415" r:id="rId614" display="https://doi.org/10.1021/ie900412c" xr:uid="{54A9B8D6-035A-442E-A24B-2C47F440F827}"/>
    <hyperlink ref="AI1415:AI1418" r:id="rId615" display="https://doi.org/10.1021/ie900412c" xr:uid="{FA046875-7113-4A50-AAA7-BBF19B07BD06}"/>
    <hyperlink ref="AI1420" r:id="rId616" display="https://doi.org/10.1016/j.jcat.2010.06.003" xr:uid="{91C2533E-863B-4794-863A-3C9B41EDC6E6}"/>
    <hyperlink ref="AI1420:AI1422" r:id="rId617" display="https://doi.org/10.1016/j.jcat.2010.06.003" xr:uid="{4101C2B4-AB40-4EB2-B7DB-59BF3B553125}"/>
    <hyperlink ref="AI1424" r:id="rId618" display="https://doi.org/10.1021/jp208047g" xr:uid="{B88A70F9-CF49-4DCD-BA2D-2FD3FA3C692B}"/>
    <hyperlink ref="AI1424:AI1425" r:id="rId619" display="https://doi.org/10.1021/jp208047g" xr:uid="{5CDD5C93-E7AE-434B-A98C-DB8111FD8848}"/>
    <hyperlink ref="AI1427" r:id="rId620" display="https://doi.org/10.1021/jp208047g" xr:uid="{1D0DADDF-B357-4C6C-8B23-4B81BB208C16}"/>
    <hyperlink ref="AI1428" r:id="rId621" display="https://doi.org/10.1016/j.cattod.2011.05.026" xr:uid="{17F2C4DA-96A6-43AA-907A-D10DDD3649F6}"/>
    <hyperlink ref="AI1429" r:id="rId622" display="https://doi.org/10.1016/j.cattod.2011.05.026" xr:uid="{993B4A4A-3CC1-488B-A7A4-D98205CD252A}"/>
    <hyperlink ref="AI1430" r:id="rId623" display="https://doi.org/10.1016/j.cattod.2011.04.050" xr:uid="{9E731C45-8A2E-4044-9E9D-1E9D6217918F}"/>
    <hyperlink ref="AI1431" r:id="rId624" display="https://doi.org/10.1016/j.cattod.2011.05.013" xr:uid="{A29BEB0F-0506-48AA-B574-B6E444482400}"/>
    <hyperlink ref="AI1431:AI1433" r:id="rId625" display="https://doi.org/10.1016/j.cattod.2011.05.013" xr:uid="{915152D5-DD90-456F-B3F7-83AF4B047FD5}"/>
    <hyperlink ref="AI1435" r:id="rId626" display="https://doi.org/10.1016/j.catcom.2011.05.021" xr:uid="{1797D833-8E1B-4EBD-8C78-067599CD0FFE}"/>
    <hyperlink ref="AI1436" r:id="rId627" display="https://doi.org/10.1016/j.catcom.2011.06.004" xr:uid="{9CE04D18-56B4-42DD-A092-9548E90FF62C}"/>
    <hyperlink ref="AI1436:AI1439" r:id="rId628" display="https://doi.org/10.1016/j.catcom.2011.06.004" xr:uid="{E81C7BD4-43AF-4783-A24F-6BA89172AEDA}"/>
    <hyperlink ref="AI1441" r:id="rId629" display="https://doi.org/10.1021/ef200523g" xr:uid="{8F60EB3F-0C0B-43F6-9CB7-B2F631AAA4CA}"/>
    <hyperlink ref="AI1441:AI1443" r:id="rId630" display="https://doi.org/10.1021/ef200523g" xr:uid="{ED8EAA65-9090-41D3-BCD4-355D2821A4B8}"/>
    <hyperlink ref="AI1445" r:id="rId631" display="https://doi.org/10.1007/s11244-011-9692-z" xr:uid="{E6DD1200-C649-455A-B7B6-338BD49F75B7}"/>
    <hyperlink ref="AI1447" r:id="rId632" display="https://doi.org/10.1016/j.apcatb.2011.06.034" xr:uid="{FB91906E-30AF-474D-A4D8-128AFAA69D46}"/>
    <hyperlink ref="AI1448" r:id="rId633" display="https://doi.org/10.1016/j.apcatb.2011.06.034" xr:uid="{5DA2FDA9-13C9-4E0D-A9D3-59F275F3BE42}"/>
    <hyperlink ref="AI1446" r:id="rId634" display="https://doi.org/10.1016/j.cattod.2010.09.030" xr:uid="{C31B0785-7CB9-4648-BF8E-6C24986BDDD1}"/>
    <hyperlink ref="AI1449" r:id="rId635" display="https://doi.org/10.1166/jnn.2011.4722" xr:uid="{0C8EB092-E2FA-494A-AA0B-6955DBD55771}"/>
    <hyperlink ref="AI1450" r:id="rId636" display="https://doi.org/10.1039/C1CC11723H" xr:uid="{EB0EB05F-36D2-4BE8-8D21-08A277C42176}"/>
    <hyperlink ref="AI1450:AI1454" r:id="rId637" display="https://doi.org/10.1039/C1CC11723H" xr:uid="{1119F7EC-9806-4DA4-98FA-1C3B112358D4}"/>
    <hyperlink ref="AI1456" r:id="rId638" display="https://doi.org/10.1039/C5CC03102H" xr:uid="{3517490D-5727-4A69-A252-32DAAFA17DEE}"/>
    <hyperlink ref="AI1457" r:id="rId639" display="https://doi.org/10.1039/C4NR06567K" xr:uid="{7B61E832-0039-4E22-8CB9-E2F1D983F3D6}"/>
    <hyperlink ref="AI1458" r:id="rId640" display="https://doi.org/10.1039/C6RA17756E" xr:uid="{633D68A1-9ACC-4A80-B938-BE4554DF422E}"/>
    <hyperlink ref="AI1458:AI1460" r:id="rId641" display="https://doi.org/10.1039/C6RA17756E" xr:uid="{D69CFB8C-0783-4A39-8EED-6D55FE25C3FC}"/>
    <hyperlink ref="AI1463" r:id="rId642" display="https://doi.org/10.1002/aoc.4594" xr:uid="{8D3A8447-12F7-43D3-953F-B8CDE8D94606}"/>
    <hyperlink ref="AI1462" r:id="rId643" display="https://doi.org/10.3390/catal8020064" xr:uid="{8E3098B2-A998-4CBD-9850-52C5C12086B8}"/>
    <hyperlink ref="AI1464" r:id="rId644" display="https://doi.org/10.1007/s11696-018-0589-1" xr:uid="{DB391AD8-D21A-4E4B-8B68-2F46A59CCF36}"/>
    <hyperlink ref="AI1465" r:id="rId645" display="https://doi.org/10.1016/j.apsusc.2019.07.237" xr:uid="{1B3E0E61-7077-454B-93EC-48D4CB19DDDB}"/>
    <hyperlink ref="AI1465:AI1469" r:id="rId646" display="https://doi.org/10.1016/j.apsusc.2019.07.237" xr:uid="{E80DE15A-89AB-47CC-B257-21C15AE61209}"/>
    <hyperlink ref="AI1477" r:id="rId647" display="https://doi.org/10.1007/s10562-007-9242-2" xr:uid="{5CA351B6-590E-418E-AEBC-29E2F379B9F0}"/>
    <hyperlink ref="AI1477:AI1481" r:id="rId648" display="https://doi.org/10.1007/s10562-007-9242-2" xr:uid="{817B6D60-7105-4171-8A0E-8A11CD851A6C}"/>
    <hyperlink ref="AI1475" r:id="rId649" display="https://doi.org/10.1016/S0926-860X(03)00193-5" xr:uid="{6D0EA632-2D01-4D8B-886A-BD5306960289}"/>
    <hyperlink ref="AI1476" r:id="rId650" display="https://doi.org/10.1016/S0926-860X(03)00193-5" xr:uid="{1EC6DCE0-2575-4392-8A84-D8C791A03ECE}"/>
    <hyperlink ref="AI1471" r:id="rId651" display="https://doi.org/10.1098/rsos.191155" xr:uid="{A3168C37-822D-4AD9-9D8C-8B4D14718477}"/>
    <hyperlink ref="AI1472" r:id="rId652" display="https://doi.org/10.1088/2043-6262/6/3/035014" xr:uid="{65D4DC2D-58D9-4CD9-985A-1E415BF34283}"/>
    <hyperlink ref="AI1473" r:id="rId653" display="https://doi.org/10.1016/S0167-2738(01)00735-4" xr:uid="{C0F97430-5071-4246-8F93-813FE209FDF0}"/>
    <hyperlink ref="AI1474" r:id="rId654" display="https://doi.org/10.1016/S0167-2738(01)00735-4" xr:uid="{3A9C606C-A8B4-4ED9-913A-E6194740D8FD}"/>
    <hyperlink ref="AI1483" r:id="rId655" display="https://doi.org/10.1016/j.catcom.2011.09.034" xr:uid="{7CB1A528-06A7-474C-B397-1B91DE2D8F22}"/>
    <hyperlink ref="AI1484" r:id="rId656" display="https://doi.org/10.1016/j.catcom.2011.09.034" xr:uid="{BA0C04B0-229C-451A-B535-A244FC934F48}"/>
    <hyperlink ref="AI1485" r:id="rId657" display="https://doi.org/10.1002/pssb.201100173" xr:uid="{1A422407-ED06-47D9-85B5-16A33677A1E3}"/>
    <hyperlink ref="AI1485:AI1488" r:id="rId658" display="https://doi.org/10.1002/pssb.201100173" xr:uid="{3280037F-CF9F-4EFC-A0CC-DDFA2B3564E4}"/>
    <hyperlink ref="AI1490" r:id="rId659" display="https://doi.org/10.1016/j.cplett.2011.05.026" xr:uid="{949E1BB0-53CE-4856-90E5-0B7ADD160B3D}"/>
    <hyperlink ref="AI1491" r:id="rId660" display="https://doi.org/10.1039/C4TA02155J" xr:uid="{D179C26E-E7BB-4F8E-8927-B7A079B7160A}"/>
    <hyperlink ref="AI1492" r:id="rId661" display="https://doi.org/10.1039/C4TA02155J" xr:uid="{0184E4E9-13F4-4003-B529-D45D799BE15D}"/>
    <hyperlink ref="AI1493" r:id="rId662" display="https://doi.org/10.1149/2.0751507jes" xr:uid="{D1D9EE81-06DD-4BCA-B3A3-8D34149A0FA0}"/>
    <hyperlink ref="AI1493:AI1496" r:id="rId663" display="https://doi.org/10.1149/2.0751507jes" xr:uid="{294F42DB-ACA5-40B8-A945-E51AF55C1A6E}"/>
    <hyperlink ref="AI1498" r:id="rId664" display="https://doi.org/10.1016/j.proci.2014.06.114" xr:uid="{559AEBF2-EF5D-48EC-900F-87E73D65381F}"/>
    <hyperlink ref="AI1498:AI1499" r:id="rId665" display="https://doi.org/10.1016/j.proci.2014.06.114" xr:uid="{6578532A-32EC-4935-8B91-B95B7B4A3617}"/>
    <hyperlink ref="AI1501" r:id="rId666" display="https://doi.org/10.1016/j.cattod.2015.02.026" xr:uid="{394E63A8-AE36-4026-A063-5B3A6D445F09}"/>
    <hyperlink ref="AI1501:AI1502" r:id="rId667" display="https://doi.org/10.1016/j.cattod.2015.02.026" xr:uid="{1D8C6534-91F7-4CD5-9B97-7C155432A093}"/>
    <hyperlink ref="AI1504" r:id="rId668" display="https://doi.org/10.1039/C6RA04154J" xr:uid="{E8CB50DA-B405-41DB-86A4-5FCDCEA29A3D}"/>
    <hyperlink ref="AI1504:AI1505" r:id="rId669" display="https://doi.org/10.1039/C6RA04154J" xr:uid="{E34D4F2F-C355-4762-A262-AF2869428D9C}"/>
    <hyperlink ref="AI1507" r:id="rId670" display="https://doi.org/10.1016/j.catcom.2015.10.012" xr:uid="{8F1ADEF6-25B7-41CB-AA36-BAB2A221608A}"/>
    <hyperlink ref="AI1507:AI1509" r:id="rId671" display="https://doi.org/10.1016/j.catcom.2015.10.012" xr:uid="{52257C28-F696-4EDF-A92F-A5BDC5B3567D}"/>
    <hyperlink ref="AI1511" r:id="rId672" display="https://doi.org/10.1016/j.catcom.2016.01.013" xr:uid="{253A855A-F92D-4422-B553-6E6DB3526F45}"/>
    <hyperlink ref="AI1512" r:id="rId673" display="https://doi.org/10.1016/j.catcom.2016.01.013" xr:uid="{EB2AF53E-E9FA-4AF0-8EC0-9CF3B6095101}"/>
    <hyperlink ref="AI1513" r:id="rId674" display="https://doi.org/10.1080/2055074X.2018.1477315" xr:uid="{73442EB1-0E51-4C2D-B660-9DF8615E4E40}"/>
    <hyperlink ref="AI1514" r:id="rId675" display="https://doi.org/10.1080/2055074X.2018.1477315" xr:uid="{77269C2B-E5E7-4DA9-BEBF-38CEA5CD57E4}"/>
    <hyperlink ref="AI1515" r:id="rId676" display="https://doi.org/10.1007/s11244-018-0887-4" xr:uid="{EA3B1D49-395F-4A86-BF98-5F02AC5B40DB}"/>
    <hyperlink ref="AI1515:AI1518" r:id="rId677" display="https://doi.org/10.1007/s11244-018-0887-4" xr:uid="{917438AA-6DAF-473A-A382-EF088CFD8DA7}"/>
    <hyperlink ref="AI1520" r:id="rId678" display="https://doi.org/10.1016/j.apcatb.2018.02.049" xr:uid="{5B55EC3E-28E2-4328-810D-3211E4C5FA37}"/>
    <hyperlink ref="AI1521" r:id="rId679" display="https://doi.org/10.1016/j.cattod.2005.07.059" xr:uid="{A11BB0E5-613F-4B16-87C9-A1146C9575C0}"/>
    <hyperlink ref="AI1522" r:id="rId680" display="https://doi.org/10.1016/j.apcata.2005.07.022" xr:uid="{157ED03C-9443-46CF-A028-573DA5686189}"/>
    <hyperlink ref="AI1523" r:id="rId681" display="https://doi.org/10.1016/j.apcata.2013.03.002" xr:uid="{46C13292-C7D9-4207-9D6D-396527097517}"/>
    <hyperlink ref="AI1524" r:id="rId682" display="https://doi.org/10.1016/j.electacta.2009.08.007" xr:uid="{4C972761-0B41-47EF-B1CB-86AD6E152401}"/>
    <hyperlink ref="AI1525" r:id="rId683" display="https://doi.org/10.1016/j.electacta.2009.08.007" xr:uid="{16CC6BB6-9971-4F26-9B81-F0A3762E9EDA}"/>
    <hyperlink ref="AI1526" r:id="rId684" display="https://doi.org/10.1016/j.elecom.2009.10.001" xr:uid="{F968C0D0-9487-4ACB-959E-4F5FAF10AF96}"/>
    <hyperlink ref="AI1527" r:id="rId685" display="https://doi.org/10.1016/S1003-6326(10)60253-1" xr:uid="{69007585-0455-4521-AC56-859E7A295300}"/>
    <hyperlink ref="AI1528" r:id="rId686" display="https://doi.org/10.1016/j.jcat.2009.09.013" xr:uid="{376E2479-9C0C-4939-BED1-806DEC5CB7A1}"/>
    <hyperlink ref="AI1529" r:id="rId687" display="https://doi.org/10.1016/j.jcat.2009.09.013" xr:uid="{ED7DCE56-64AB-4C7A-B9B0-9B0DEC07C2D1}"/>
    <hyperlink ref="AI1530" r:id="rId688" display="https://doi.org/10.1016/j.jpowsour.2009.08.014" xr:uid="{23073C23-9F4A-4623-82E4-2E0B0E7A6BAA}"/>
    <hyperlink ref="AI1531" r:id="rId689" display="https://doi.org/10.1007/s11051-011-0283-5" xr:uid="{5FDB0FD8-4E2C-40AD-9398-58E3CEA5A8BD}"/>
    <hyperlink ref="AI1532" r:id="rId690" display="https://doi.org/10.1007/s10800-011-0318-8" xr:uid="{A1EA5C49-3330-453F-9572-5C00E5E659CA}"/>
    <hyperlink ref="AI1532:AI1533" r:id="rId691" display="https://doi.org/10.1007/s10800-011-0318-8" xr:uid="{A6BB3C72-B19F-4B6C-B4B8-FF19E11308A7}"/>
    <hyperlink ref="AI1535" r:id="rId692" display="https://doi.org/10.1016/j.jpowsour.2011.03.020" xr:uid="{5C5D9E0E-66B6-42F2-B4EF-795A12AEEBB9}"/>
    <hyperlink ref="AI1536" r:id="rId693" display="https://doi.org/10.1016/j.jpowsour.2011.03.020" xr:uid="{59235647-A76B-48BF-B34D-F9177944DBAF}"/>
    <hyperlink ref="AI1537" r:id="rId694" display="https://doi.org/10.1021/ja2067274" xr:uid="{576A25C2-F5E7-479C-AE98-6782DEC587B1}"/>
    <hyperlink ref="AI1538" r:id="rId695" display="https://doi.org/10.1016/j.apcata.2011.08.021" xr:uid="{1BF40670-85F3-456B-AEEA-6751C9A99277}"/>
    <hyperlink ref="AI1539" r:id="rId696" display="https://doi.org/10.1039/C4GC02052A" xr:uid="{7C0C44B0-CEFE-4657-872A-D615BF36E042}"/>
    <hyperlink ref="AI1540" r:id="rId697" display="https://doi.org/10.1039/C4GC02052A" xr:uid="{67FFC7B3-836E-405B-BF0B-4536C469E5B2}"/>
    <hyperlink ref="AI326" r:id="rId698" display="https://doi.org/10.1016/j.jcat.2008.09.022" xr:uid="{54DBF6E4-B64A-438F-BCE1-E97F9557DDB6}"/>
    <hyperlink ref="AI327:AI328" r:id="rId699" display="https://doi.org/10.1016/j.jcat.2008.09.022" xr:uid="{4775ECEA-6CEE-4CCE-B3AA-321A98155D25}"/>
    <hyperlink ref="AI1127" r:id="rId700" display="https://doi.org/10.1016/j.cattod.2008.05.003" xr:uid="{F02ADCA9-A818-4963-9A4A-47001232CD00}"/>
    <hyperlink ref="AI869" r:id="rId701" display="https://doi.org/10.1016/j.molcata.2004.02.007" xr:uid="{7B4211F6-3651-423F-A6B7-28891152293D}"/>
    <hyperlink ref="AI873:AI875" r:id="rId702" display="https://doi.org/10.1016/j.molcata.2004.02.007" xr:uid="{774114AB-4A09-424C-A021-2EFFFED175D4}"/>
    <hyperlink ref="AI386" r:id="rId703" display="https://doi.org/10.1016/j.cattod.2021.08.006" xr:uid="{F46904A8-EC31-43A2-831D-B988244163C7}"/>
    <hyperlink ref="AI387" r:id="rId704" display="https://doi.org/10.1016/j.cattod.2021.08.006" xr:uid="{72484BC2-E22B-460E-A30B-8A8E65289B8C}"/>
    <hyperlink ref="AI388" r:id="rId705" display="https://doi.org/10.1016/j.jcat.2021.11.035" xr:uid="{5FBE3F83-78C2-4BED-AC00-2F5B90A40AAA}"/>
    <hyperlink ref="AI389" r:id="rId706" display="https://doi.org/10.1016/j.jcat.2021.11.035" xr:uid="{6EA34B13-C14E-4024-9A5A-1D4F17A696A2}"/>
    <hyperlink ref="AI1544" r:id="rId707" display="https://doi.org/10.1007/s13399-023-03859-w" xr:uid="{8A9EE569-21AF-4ED4-A1F7-9A97D3CE318C}"/>
    <hyperlink ref="AI1545" r:id="rId708" display="https://doi.org/10.1007/s13399-023-03859-w" xr:uid="{10B6D3B9-CFF7-40B7-AF25-B0F58B30F59D}"/>
  </hyperlinks>
  <printOptions horizontalCentered="1" verticalCentered="1" gridLines="1"/>
  <pageMargins left="0" right="0" top="0.25" bottom="0" header="0.25" footer="0"/>
  <pageSetup paperSize="9" fitToHeight="0" orientation="portrait" r:id="rId709"/>
  <legacyDrawing r:id="rId7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D820E-8DA8-4FB6-9FC1-C0AFCCA383E3}">
  <dimension ref="A1:AI313"/>
  <sheetViews>
    <sheetView tabSelected="1" topLeftCell="Z1" workbookViewId="0">
      <selection activeCell="AH25" sqref="AH25"/>
    </sheetView>
  </sheetViews>
  <sheetFormatPr defaultRowHeight="14.4" x14ac:dyDescent="0.3"/>
  <cols>
    <col min="1" max="1" width="25.77734375" bestFit="1" customWidth="1"/>
    <col min="2" max="2" width="14.44140625" bestFit="1" customWidth="1"/>
    <col min="3" max="4" width="7.33203125" customWidth="1"/>
    <col min="5" max="5" width="16" bestFit="1" customWidth="1"/>
    <col min="6" max="6" width="7.6640625" bestFit="1" customWidth="1"/>
    <col min="7" max="7" width="7" customWidth="1"/>
    <col min="8" max="8" width="7.33203125" customWidth="1"/>
    <col min="9" max="9" width="14.21875" bestFit="1" customWidth="1"/>
    <col min="10" max="10" width="8.5546875" bestFit="1" customWidth="1"/>
    <col min="11" max="12" width="7.33203125" customWidth="1"/>
    <col min="13" max="13" width="22.77734375" bestFit="1" customWidth="1"/>
    <col min="14" max="14" width="7.6640625" bestFit="1" customWidth="1"/>
    <col min="15" max="15" width="6.88671875" customWidth="1"/>
    <col min="16" max="16" width="8.109375" customWidth="1"/>
    <col min="17" max="17" width="25.77734375" bestFit="1" customWidth="1"/>
    <col min="18" max="18" width="12" bestFit="1" customWidth="1"/>
    <col min="19" max="19" width="6.6640625" customWidth="1"/>
    <col min="21" max="21" width="12.109375" bestFit="1" customWidth="1"/>
    <col min="22" max="22" width="19" bestFit="1" customWidth="1"/>
    <col min="23" max="23" width="14.5546875" customWidth="1"/>
    <col min="24" max="24" width="21.44140625" customWidth="1"/>
    <col min="26" max="26" width="25.5546875" bestFit="1" customWidth="1"/>
    <col min="27" max="27" width="10.88671875" bestFit="1" customWidth="1"/>
    <col min="30" max="30" width="12.109375" bestFit="1" customWidth="1"/>
    <col min="31" max="31" width="10.5546875" bestFit="1" customWidth="1"/>
    <col min="34" max="34" width="51.77734375" bestFit="1" customWidth="1"/>
    <col min="35" max="35" width="7.6640625" bestFit="1" customWidth="1"/>
    <col min="36" max="36" width="23.5546875" bestFit="1" customWidth="1"/>
    <col min="37" max="37" width="17.77734375" bestFit="1" customWidth="1"/>
    <col min="38" max="38" width="23.5546875" bestFit="1" customWidth="1"/>
    <col min="39" max="39" width="17.77734375" bestFit="1" customWidth="1"/>
    <col min="40" max="40" width="23.5546875" bestFit="1" customWidth="1"/>
    <col min="41" max="41" width="17.77734375" bestFit="1" customWidth="1"/>
    <col min="42" max="42" width="23.5546875" bestFit="1" customWidth="1"/>
    <col min="43" max="43" width="17.77734375" bestFit="1" customWidth="1"/>
    <col min="44" max="44" width="28" bestFit="1" customWidth="1"/>
    <col min="45" max="45" width="22.21875" bestFit="1" customWidth="1"/>
    <col min="46" max="46" width="15.5546875" bestFit="1" customWidth="1"/>
    <col min="47" max="47" width="8.88671875" bestFit="1" customWidth="1"/>
    <col min="48" max="48" width="20.33203125" bestFit="1" customWidth="1"/>
    <col min="49" max="49" width="15.5546875" bestFit="1" customWidth="1"/>
    <col min="50" max="50" width="8.88671875" bestFit="1" customWidth="1"/>
    <col min="51" max="51" width="26.44140625" bestFit="1" customWidth="1"/>
    <col min="52" max="52" width="8.88671875" bestFit="1" customWidth="1"/>
    <col min="53" max="53" width="26.44140625" bestFit="1" customWidth="1"/>
    <col min="54" max="54" width="15.5546875" bestFit="1" customWidth="1"/>
    <col min="55" max="55" width="7.88671875" bestFit="1" customWidth="1"/>
    <col min="56" max="56" width="20.33203125" bestFit="1" customWidth="1"/>
    <col min="57" max="57" width="8.88671875" bestFit="1" customWidth="1"/>
    <col min="58" max="58" width="20.33203125" bestFit="1" customWidth="1"/>
    <col min="59" max="59" width="26.44140625" bestFit="1" customWidth="1"/>
    <col min="60" max="60" width="15.5546875" bestFit="1" customWidth="1"/>
    <col min="61" max="61" width="8.88671875" bestFit="1" customWidth="1"/>
    <col min="62" max="62" width="26.44140625" bestFit="1" customWidth="1"/>
    <col min="63" max="63" width="11.5546875" bestFit="1" customWidth="1"/>
    <col min="64" max="64" width="15.5546875" bestFit="1" customWidth="1"/>
    <col min="65" max="65" width="7.88671875" bestFit="1" customWidth="1"/>
    <col min="66" max="66" width="11.5546875" bestFit="1" customWidth="1"/>
    <col min="67" max="67" width="8.88671875" bestFit="1" customWidth="1"/>
    <col min="68" max="68" width="26.44140625" bestFit="1" customWidth="1"/>
    <col min="69" max="69" width="8.88671875" bestFit="1" customWidth="1"/>
    <col min="70" max="70" width="15.5546875" bestFit="1" customWidth="1"/>
    <col min="71" max="71" width="8.88671875" bestFit="1" customWidth="1"/>
    <col min="72" max="72" width="26.44140625" bestFit="1" customWidth="1"/>
    <col min="73" max="73" width="15.5546875" bestFit="1" customWidth="1"/>
    <col min="74" max="74" width="7.88671875" bestFit="1" customWidth="1"/>
    <col min="75" max="75" width="20.33203125" bestFit="1" customWidth="1"/>
    <col min="76" max="76" width="8.88671875" bestFit="1" customWidth="1"/>
    <col min="77" max="77" width="26.44140625" bestFit="1" customWidth="1"/>
    <col min="78" max="78" width="8.88671875" bestFit="1" customWidth="1"/>
    <col min="79" max="79" width="14.6640625" bestFit="1" customWidth="1"/>
    <col min="80" max="80" width="8.88671875" bestFit="1" customWidth="1"/>
    <col min="81" max="81" width="15.5546875" bestFit="1" customWidth="1"/>
    <col min="82" max="82" width="8.88671875" bestFit="1" customWidth="1"/>
    <col min="83" max="83" width="10.33203125" bestFit="1" customWidth="1"/>
    <col min="84" max="84" width="20.33203125" bestFit="1" customWidth="1"/>
    <col min="85" max="85" width="26.44140625" bestFit="1" customWidth="1"/>
    <col min="86" max="86" width="19.109375" bestFit="1" customWidth="1"/>
    <col min="87" max="87" width="6.21875" bestFit="1" customWidth="1"/>
    <col min="88" max="88" width="15.5546875" bestFit="1" customWidth="1"/>
    <col min="89" max="89" width="7.88671875" bestFit="1" customWidth="1"/>
    <col min="90" max="90" width="14.6640625" bestFit="1" customWidth="1"/>
    <col min="91" max="91" width="8.88671875" bestFit="1" customWidth="1"/>
    <col min="92" max="92" width="15.5546875" bestFit="1" customWidth="1"/>
    <col min="93" max="93" width="8.88671875" bestFit="1" customWidth="1"/>
    <col min="94" max="94" width="26.44140625" bestFit="1" customWidth="1"/>
    <col min="95" max="95" width="11.5546875" bestFit="1" customWidth="1"/>
    <col min="96" max="96" width="15.5546875" bestFit="1" customWidth="1"/>
    <col min="97" max="97" width="8.88671875" bestFit="1" customWidth="1"/>
    <col min="98" max="98" width="26.44140625" bestFit="1" customWidth="1"/>
    <col min="99" max="99" width="15.5546875" bestFit="1" customWidth="1"/>
    <col min="100" max="100" width="8.88671875" bestFit="1" customWidth="1"/>
    <col min="101" max="101" width="15.5546875" bestFit="1" customWidth="1"/>
    <col min="102" max="102" width="8.88671875" bestFit="1" customWidth="1"/>
    <col min="103" max="103" width="15.5546875" bestFit="1" customWidth="1"/>
    <col min="104" max="104" width="8.88671875" bestFit="1" customWidth="1"/>
    <col min="105" max="105" width="15.5546875" bestFit="1" customWidth="1"/>
    <col min="106" max="106" width="8.88671875" bestFit="1" customWidth="1"/>
    <col min="107" max="107" width="15.5546875" bestFit="1" customWidth="1"/>
    <col min="108" max="108" width="8.88671875" bestFit="1" customWidth="1"/>
    <col min="109" max="109" width="26.44140625" bestFit="1" customWidth="1"/>
    <col min="110" max="110" width="8.88671875" bestFit="1" customWidth="1"/>
    <col min="111" max="111" width="26.44140625" bestFit="1" customWidth="1"/>
    <col min="112" max="112" width="6.21875" bestFit="1" customWidth="1"/>
    <col min="113" max="113" width="15.5546875" bestFit="1" customWidth="1"/>
    <col min="114" max="114" width="7.88671875" bestFit="1" customWidth="1"/>
    <col min="115" max="115" width="15.5546875" bestFit="1" customWidth="1"/>
    <col min="116" max="116" width="8.88671875" bestFit="1" customWidth="1"/>
    <col min="117" max="117" width="19.109375" bestFit="1" customWidth="1"/>
    <col min="118" max="118" width="8.88671875" bestFit="1" customWidth="1"/>
    <col min="119" max="119" width="20.33203125" bestFit="1" customWidth="1"/>
    <col min="120" max="120" width="26.44140625" bestFit="1" customWidth="1"/>
    <col min="121" max="121" width="24.77734375" bestFit="1" customWidth="1"/>
    <col min="122" max="122" width="15.5546875" bestFit="1" customWidth="1"/>
    <col min="123" max="123" width="7.88671875" bestFit="1" customWidth="1"/>
    <col min="124" max="124" width="15.5546875" bestFit="1" customWidth="1"/>
    <col min="125" max="125" width="8.88671875" bestFit="1" customWidth="1"/>
    <col min="126" max="126" width="15.5546875" bestFit="1" customWidth="1"/>
    <col min="127" max="127" width="8.88671875" bestFit="1" customWidth="1"/>
    <col min="128" max="128" width="26.44140625" bestFit="1" customWidth="1"/>
    <col min="129" max="129" width="15.5546875" bestFit="1" customWidth="1"/>
    <col min="130" max="130" width="8.88671875" bestFit="1" customWidth="1"/>
    <col min="131" max="131" width="26.44140625" bestFit="1" customWidth="1"/>
    <col min="132" max="132" width="15.5546875" bestFit="1" customWidth="1"/>
    <col min="133" max="133" width="8.88671875" bestFit="1" customWidth="1"/>
    <col min="134" max="134" width="15.5546875" bestFit="1" customWidth="1"/>
    <col min="135" max="135" width="8.88671875" bestFit="1" customWidth="1"/>
    <col min="136" max="136" width="26.44140625" bestFit="1" customWidth="1"/>
    <col min="137" max="137" width="8.88671875" bestFit="1" customWidth="1"/>
    <col min="138" max="138" width="26.44140625" bestFit="1" customWidth="1"/>
    <col min="139" max="139" width="15.5546875" bestFit="1" customWidth="1"/>
    <col min="140" max="140" width="7.88671875" bestFit="1" customWidth="1"/>
    <col min="141" max="141" width="20.33203125" bestFit="1" customWidth="1"/>
    <col min="142" max="142" width="8.88671875" bestFit="1" customWidth="1"/>
    <col min="143" max="143" width="26.44140625" bestFit="1" customWidth="1"/>
    <col min="144" max="144" width="8.88671875" bestFit="1" customWidth="1"/>
    <col min="145" max="145" width="20.33203125" bestFit="1" customWidth="1"/>
    <col min="146" max="146" width="15.5546875" bestFit="1" customWidth="1"/>
    <col min="147" max="147" width="8.88671875" bestFit="1" customWidth="1"/>
    <col min="148" max="148" width="20.33203125" bestFit="1" customWidth="1"/>
    <col min="149" max="149" width="26.44140625" bestFit="1" customWidth="1"/>
    <col min="150" max="150" width="8.88671875" bestFit="1" customWidth="1"/>
    <col min="151" max="151" width="15.5546875" bestFit="1" customWidth="1"/>
    <col min="152" max="152" width="8.88671875" bestFit="1" customWidth="1"/>
    <col min="153" max="153" width="15.5546875" bestFit="1" customWidth="1"/>
    <col min="154" max="154" width="8.88671875" bestFit="1" customWidth="1"/>
    <col min="155" max="155" width="26.44140625" bestFit="1" customWidth="1"/>
    <col min="156" max="156" width="8.88671875" bestFit="1" customWidth="1"/>
    <col min="157" max="157" width="20.33203125" bestFit="1" customWidth="1"/>
    <col min="158" max="158" width="26.44140625" bestFit="1" customWidth="1"/>
    <col min="159" max="159" width="6.21875" bestFit="1" customWidth="1"/>
    <col min="160" max="160" width="15.5546875" bestFit="1" customWidth="1"/>
    <col min="161" max="161" width="7.88671875" bestFit="1" customWidth="1"/>
    <col min="162" max="162" width="26.44140625" bestFit="1" customWidth="1"/>
    <col min="163" max="163" width="15.5546875" bestFit="1" customWidth="1"/>
    <col min="164" max="164" width="8.88671875" bestFit="1" customWidth="1"/>
    <col min="165" max="165" width="15.5546875" bestFit="1" customWidth="1"/>
    <col min="166" max="166" width="8.88671875" bestFit="1" customWidth="1"/>
    <col min="167" max="167" width="19.109375" bestFit="1" customWidth="1"/>
    <col min="168" max="168" width="8.88671875" bestFit="1" customWidth="1"/>
    <col min="169" max="169" width="26.44140625" bestFit="1" customWidth="1"/>
    <col min="170" max="170" width="15.5546875" bestFit="1" customWidth="1"/>
    <col min="171" max="171" width="8.88671875" bestFit="1" customWidth="1"/>
    <col min="172" max="172" width="26.44140625" bestFit="1" customWidth="1"/>
    <col min="173" max="173" width="19.109375" bestFit="1" customWidth="1"/>
    <col min="174" max="174" width="8.88671875" bestFit="1" customWidth="1"/>
    <col min="175" max="175" width="26.44140625" bestFit="1" customWidth="1"/>
    <col min="176" max="176" width="14.6640625" bestFit="1" customWidth="1"/>
    <col min="177" max="177" width="8.88671875" bestFit="1" customWidth="1"/>
    <col min="178" max="178" width="26.44140625" bestFit="1" customWidth="1"/>
    <col min="179" max="179" width="14.6640625" bestFit="1" customWidth="1"/>
    <col min="180" max="180" width="8.88671875" bestFit="1" customWidth="1"/>
    <col min="181" max="181" width="26.44140625" bestFit="1" customWidth="1"/>
    <col min="182" max="182" width="15.5546875" bestFit="1" customWidth="1"/>
    <col min="183" max="183" width="8.88671875" bestFit="1" customWidth="1"/>
    <col min="184" max="184" width="26.44140625" bestFit="1" customWidth="1"/>
    <col min="185" max="185" width="8.88671875" bestFit="1" customWidth="1"/>
    <col min="186" max="186" width="10.33203125" bestFit="1" customWidth="1"/>
    <col min="187" max="187" width="20.33203125" bestFit="1" customWidth="1"/>
    <col min="188" max="188" width="26.44140625" bestFit="1" customWidth="1"/>
    <col min="189" max="189" width="11.5546875" bestFit="1" customWidth="1"/>
    <col min="190" max="190" width="19.109375" bestFit="1" customWidth="1"/>
    <col min="191" max="191" width="14.6640625" bestFit="1" customWidth="1"/>
    <col min="192" max="192" width="5.77734375" bestFit="1" customWidth="1"/>
    <col min="193" max="193" width="6.21875" bestFit="1" customWidth="1"/>
    <col min="194" max="194" width="15.5546875" bestFit="1" customWidth="1"/>
    <col min="195" max="195" width="6.33203125" bestFit="1" customWidth="1"/>
    <col min="196" max="196" width="26.44140625" bestFit="1" customWidth="1"/>
    <col min="198" max="198" width="26.44140625" bestFit="1" customWidth="1"/>
    <col min="200" max="200" width="26.44140625" bestFit="1" customWidth="1"/>
    <col min="201" max="201" width="15.5546875" bestFit="1" customWidth="1"/>
    <col min="203" max="203" width="26.44140625" bestFit="1" customWidth="1"/>
    <col min="205" max="205" width="26.44140625" bestFit="1" customWidth="1"/>
    <col min="207" max="207" width="26.44140625" bestFit="1" customWidth="1"/>
    <col min="208" max="208" width="7.88671875" bestFit="1" customWidth="1"/>
    <col min="209" max="209" width="15.5546875" bestFit="1" customWidth="1"/>
    <col min="211" max="211" width="15.5546875" bestFit="1" customWidth="1"/>
    <col min="213" max="213" width="10.33203125" bestFit="1" customWidth="1"/>
    <col min="214" max="214" width="26.44140625" bestFit="1" customWidth="1"/>
    <col min="215" max="215" width="7.88671875" bestFit="1" customWidth="1"/>
    <col min="216" max="216" width="15.5546875" bestFit="1" customWidth="1"/>
    <col min="218" max="218" width="26.44140625" bestFit="1" customWidth="1"/>
    <col min="220" max="220" width="15.5546875" bestFit="1" customWidth="1"/>
    <col min="222" max="222" width="20.33203125" bestFit="1" customWidth="1"/>
    <col min="223" max="223" width="26.44140625" bestFit="1" customWidth="1"/>
    <col min="224" max="224" width="7.88671875" bestFit="1" customWidth="1"/>
    <col min="225" max="225" width="15.5546875" bestFit="1" customWidth="1"/>
    <col min="227" max="227" width="20.33203125" bestFit="1" customWidth="1"/>
    <col min="228" max="228" width="26.44140625" bestFit="1" customWidth="1"/>
    <col min="229" max="229" width="15.5546875" bestFit="1" customWidth="1"/>
    <col min="230" max="230" width="7.88671875" bestFit="1" customWidth="1"/>
    <col min="231" max="231" width="15.5546875" bestFit="1" customWidth="1"/>
    <col min="233" max="233" width="15.5546875" bestFit="1" customWidth="1"/>
    <col min="235" max="235" width="15.5546875" bestFit="1" customWidth="1"/>
    <col min="237" max="237" width="26.44140625" bestFit="1" customWidth="1"/>
    <col min="238" max="238" width="15.5546875" bestFit="1" customWidth="1"/>
    <col min="240" max="240" width="20.33203125" bestFit="1" customWidth="1"/>
    <col min="241" max="241" width="26.44140625" bestFit="1" customWidth="1"/>
    <col min="242" max="242" width="11.5546875" bestFit="1" customWidth="1"/>
    <col min="243" max="243" width="15.5546875" bestFit="1" customWidth="1"/>
    <col min="244" max="244" width="7.88671875" bestFit="1" customWidth="1"/>
    <col min="245" max="245" width="15.5546875" bestFit="1" customWidth="1"/>
    <col min="246" max="246" width="7.88671875" bestFit="1" customWidth="1"/>
    <col min="247" max="247" width="26.44140625" bestFit="1" customWidth="1"/>
    <col min="248" max="248" width="15.5546875" bestFit="1" customWidth="1"/>
    <col min="250" max="250" width="15.5546875" bestFit="1" customWidth="1"/>
    <col min="252" max="252" width="26.44140625" bestFit="1" customWidth="1"/>
    <col min="254" max="254" width="26.44140625" bestFit="1" customWidth="1"/>
    <col min="255" max="255" width="7.88671875" bestFit="1" customWidth="1"/>
    <col min="256" max="256" width="20.33203125" bestFit="1" customWidth="1"/>
    <col min="258" max="258" width="15.5546875" bestFit="1" customWidth="1"/>
    <col min="260" max="260" width="26.44140625" bestFit="1" customWidth="1"/>
    <col min="262" max="262" width="26.44140625" bestFit="1" customWidth="1"/>
    <col min="263" max="263" width="24.77734375" bestFit="1" customWidth="1"/>
    <col min="264" max="264" width="7.88671875" bestFit="1" customWidth="1"/>
    <col min="265" max="265" width="26.44140625" bestFit="1" customWidth="1"/>
    <col min="267" max="267" width="26.44140625" bestFit="1" customWidth="1"/>
    <col min="268" max="268" width="14.6640625" bestFit="1" customWidth="1"/>
    <col min="270" max="270" width="15.5546875" bestFit="1" customWidth="1"/>
    <col min="272" max="272" width="26.44140625" bestFit="1" customWidth="1"/>
    <col min="274" max="274" width="26.44140625" bestFit="1" customWidth="1"/>
    <col min="276" max="276" width="15.5546875" bestFit="1" customWidth="1"/>
    <col min="278" max="278" width="20.33203125" bestFit="1" customWidth="1"/>
    <col min="279" max="279" width="26.44140625" bestFit="1" customWidth="1"/>
    <col min="280" max="280" width="11.5546875" bestFit="1" customWidth="1"/>
    <col min="281" max="281" width="19.109375" bestFit="1" customWidth="1"/>
    <col min="282" max="282" width="24.77734375" bestFit="1" customWidth="1"/>
    <col min="283" max="283" width="15.5546875" bestFit="1" customWidth="1"/>
    <col min="284" max="284" width="6.33203125" bestFit="1" customWidth="1"/>
    <col min="285" max="285" width="26.44140625" bestFit="1" customWidth="1"/>
    <col min="287" max="287" width="14.6640625" bestFit="1" customWidth="1"/>
    <col min="289" max="289" width="20.33203125" bestFit="1" customWidth="1"/>
    <col min="290" max="290" width="26.44140625" bestFit="1" customWidth="1"/>
    <col min="292" max="292" width="15.5546875" bestFit="1" customWidth="1"/>
    <col min="294" max="294" width="20.33203125" bestFit="1" customWidth="1"/>
    <col min="295" max="295" width="24.77734375" bestFit="1" customWidth="1"/>
    <col min="296" max="296" width="15.5546875" bestFit="1" customWidth="1"/>
    <col min="297" max="297" width="7.88671875" bestFit="1" customWidth="1"/>
    <col min="298" max="298" width="26.44140625" bestFit="1" customWidth="1"/>
    <col min="299" max="299" width="24.77734375" bestFit="1" customWidth="1"/>
    <col min="300" max="300" width="7.88671875" bestFit="1" customWidth="1"/>
    <col min="301" max="301" width="15.5546875" bestFit="1" customWidth="1"/>
    <col min="303" max="303" width="15.5546875" bestFit="1" customWidth="1"/>
    <col min="305" max="305" width="15.5546875" bestFit="1" customWidth="1"/>
    <col min="307" max="307" width="15.5546875" bestFit="1" customWidth="1"/>
    <col min="309" max="309" width="26.44140625" bestFit="1" customWidth="1"/>
    <col min="310" max="310" width="7.88671875" bestFit="1" customWidth="1"/>
    <col min="311" max="311" width="26.44140625" bestFit="1" customWidth="1"/>
    <col min="313" max="313" width="20.33203125" bestFit="1" customWidth="1"/>
    <col min="315" max="315" width="26.44140625" bestFit="1" customWidth="1"/>
    <col min="316" max="316" width="19.109375" bestFit="1" customWidth="1"/>
    <col min="317" max="317" width="15.5546875" bestFit="1" customWidth="1"/>
    <col min="318" max="318" width="7.88671875" bestFit="1" customWidth="1"/>
    <col min="319" max="319" width="20.33203125" bestFit="1" customWidth="1"/>
    <col min="320" max="320" width="26.44140625" bestFit="1" customWidth="1"/>
    <col min="321" max="321" width="15.5546875" bestFit="1" customWidth="1"/>
    <col min="322" max="322" width="7.88671875" bestFit="1" customWidth="1"/>
    <col min="323" max="323" width="15.5546875" bestFit="1" customWidth="1"/>
    <col min="325" max="325" width="26.44140625" bestFit="1" customWidth="1"/>
    <col min="326" max="326" width="15.5546875" bestFit="1" customWidth="1"/>
    <col min="327" max="327" width="7.88671875" bestFit="1" customWidth="1"/>
    <col min="328" max="328" width="15.5546875" bestFit="1" customWidth="1"/>
    <col min="330" max="330" width="20.33203125" bestFit="1" customWidth="1"/>
    <col min="331" max="331" width="7.88671875" bestFit="1" customWidth="1"/>
    <col min="332" max="332" width="14.6640625" bestFit="1" customWidth="1"/>
    <col min="334" max="334" width="14.6640625" bestFit="1" customWidth="1"/>
    <col min="336" max="336" width="10.33203125" bestFit="1" customWidth="1"/>
    <col min="337" max="337" width="20.33203125" bestFit="1" customWidth="1"/>
    <col min="338" max="338" width="26.44140625" bestFit="1" customWidth="1"/>
    <col min="339" max="339" width="15.5546875" bestFit="1" customWidth="1"/>
    <col min="340" max="340" width="6.33203125" bestFit="1" customWidth="1"/>
    <col min="341" max="341" width="26.44140625" bestFit="1" customWidth="1"/>
    <col min="343" max="343" width="11.5546875" bestFit="1" customWidth="1"/>
    <col min="344" max="344" width="7.88671875" bestFit="1" customWidth="1"/>
    <col min="345" max="345" width="15.5546875" bestFit="1" customWidth="1"/>
    <col min="347" max="347" width="20.33203125" bestFit="1" customWidth="1"/>
    <col min="348" max="348" width="26.44140625" bestFit="1" customWidth="1"/>
    <col min="349" max="349" width="7.88671875" bestFit="1" customWidth="1"/>
    <col min="350" max="350" width="26.44140625" bestFit="1" customWidth="1"/>
    <col min="351" max="351" width="7.88671875" bestFit="1" customWidth="1"/>
    <col min="352" max="352" width="11.5546875" bestFit="1" customWidth="1"/>
    <col min="353" max="353" width="7.88671875" bestFit="1" customWidth="1"/>
    <col min="354" max="354" width="26.44140625" bestFit="1" customWidth="1"/>
    <col min="355" max="355" width="15.5546875" bestFit="1" customWidth="1"/>
    <col min="356" max="356" width="6.33203125" bestFit="1" customWidth="1"/>
    <col min="357" max="357" width="26.44140625" bestFit="1" customWidth="1"/>
    <col min="359" max="359" width="20.33203125" bestFit="1" customWidth="1"/>
    <col min="360" max="360" width="7.88671875" bestFit="1" customWidth="1"/>
    <col min="361" max="361" width="15.5546875" bestFit="1" customWidth="1"/>
    <col min="362" max="362" width="7.88671875" bestFit="1" customWidth="1"/>
    <col min="363" max="363" width="15.5546875" bestFit="1" customWidth="1"/>
    <col min="364" max="364" width="7.88671875" bestFit="1" customWidth="1"/>
    <col min="365" max="365" width="26.44140625" bestFit="1" customWidth="1"/>
    <col min="367" max="367" width="20.33203125" bestFit="1" customWidth="1"/>
    <col min="368" max="368" width="26.44140625" bestFit="1" customWidth="1"/>
    <col min="369" max="369" width="11.5546875" bestFit="1" customWidth="1"/>
    <col min="370" max="370" width="24.77734375" bestFit="1" customWidth="1"/>
    <col min="371" max="371" width="7.88671875" bestFit="1" customWidth="1"/>
    <col min="372" max="372" width="11.5546875" bestFit="1" customWidth="1"/>
    <col min="373" max="373" width="7.88671875" bestFit="1" customWidth="1"/>
    <col min="374" max="374" width="10.33203125" bestFit="1" customWidth="1"/>
    <col min="375" max="375" width="20.33203125" bestFit="1" customWidth="1"/>
    <col min="376" max="376" width="26.44140625" bestFit="1" customWidth="1"/>
    <col min="377" max="377" width="11.5546875" bestFit="1" customWidth="1"/>
    <col min="378" max="378" width="19.109375" bestFit="1" customWidth="1"/>
    <col min="379" max="379" width="6.21875" bestFit="1" customWidth="1"/>
    <col min="380" max="380" width="15.5546875" bestFit="1" customWidth="1"/>
    <col min="381" max="381" width="6.33203125" bestFit="1" customWidth="1"/>
    <col min="382" max="382" width="20.33203125" bestFit="1" customWidth="1"/>
    <col min="383" max="383" width="7.88671875" bestFit="1" customWidth="1"/>
    <col min="384" max="384" width="26.44140625" bestFit="1" customWidth="1"/>
    <col min="385" max="385" width="7.88671875" bestFit="1" customWidth="1"/>
    <col min="386" max="386" width="20.33203125" bestFit="1" customWidth="1"/>
    <col min="387" max="387" width="19.109375" bestFit="1" customWidth="1"/>
    <col min="388" max="388" width="7.88671875" bestFit="1" customWidth="1"/>
    <col min="389" max="389" width="20.33203125" bestFit="1" customWidth="1"/>
    <col min="390" max="390" width="19.109375" bestFit="1" customWidth="1"/>
    <col min="391" max="391" width="7.88671875" bestFit="1" customWidth="1"/>
    <col min="392" max="392" width="19.109375" bestFit="1" customWidth="1"/>
    <col min="393" max="393" width="7.88671875" bestFit="1" customWidth="1"/>
    <col min="394" max="394" width="26.44140625" bestFit="1" customWidth="1"/>
    <col min="395" max="395" width="15.5546875" bestFit="1" customWidth="1"/>
    <col min="396" max="396" width="6.33203125" bestFit="1" customWidth="1"/>
    <col min="397" max="397" width="26.44140625" bestFit="1" customWidth="1"/>
    <col min="398" max="398" width="15.5546875" bestFit="1" customWidth="1"/>
    <col min="399" max="399" width="6.33203125" bestFit="1" customWidth="1"/>
    <col min="400" max="400" width="19.109375" bestFit="1" customWidth="1"/>
    <col min="401" max="401" width="15.5546875" bestFit="1" customWidth="1"/>
    <col min="402" max="402" width="7.88671875" bestFit="1" customWidth="1"/>
    <col min="403" max="403" width="20.33203125" bestFit="1" customWidth="1"/>
    <col min="404" max="404" width="26.44140625" bestFit="1" customWidth="1"/>
    <col min="405" max="405" width="15.5546875" bestFit="1" customWidth="1"/>
    <col min="406" max="406" width="6.33203125" bestFit="1" customWidth="1"/>
    <col min="407" max="407" width="26.44140625" bestFit="1" customWidth="1"/>
    <col min="408" max="408" width="15.5546875" bestFit="1" customWidth="1"/>
    <col min="409" max="409" width="7.88671875" bestFit="1" customWidth="1"/>
    <col min="410" max="410" width="26.44140625" bestFit="1" customWidth="1"/>
    <col min="412" max="412" width="10.33203125" bestFit="1" customWidth="1"/>
    <col min="413" max="413" width="20.33203125" bestFit="1" customWidth="1"/>
    <col min="414" max="414" width="26.44140625" bestFit="1" customWidth="1"/>
    <col min="415" max="415" width="19.109375" bestFit="1" customWidth="1"/>
    <col min="416" max="416" width="15.5546875" bestFit="1" customWidth="1"/>
    <col min="417" max="417" width="7.33203125" bestFit="1" customWidth="1"/>
    <col min="418" max="418" width="26.44140625" bestFit="1" customWidth="1"/>
    <col min="419" max="419" width="9.88671875" bestFit="1" customWidth="1"/>
    <col min="420" max="420" width="20.33203125" bestFit="1" customWidth="1"/>
    <col min="421" max="421" width="26.44140625" bestFit="1" customWidth="1"/>
    <col min="422" max="422" width="7.33203125" bestFit="1" customWidth="1"/>
    <col min="423" max="423" width="20.33203125" bestFit="1" customWidth="1"/>
    <col min="425" max="425" width="20.33203125" bestFit="1" customWidth="1"/>
    <col min="427" max="427" width="26.44140625" bestFit="1" customWidth="1"/>
    <col min="428" max="428" width="15.5546875" bestFit="1" customWidth="1"/>
    <col min="429" max="429" width="7.33203125" bestFit="1" customWidth="1"/>
    <col min="430" max="430" width="20.33203125" bestFit="1" customWidth="1"/>
    <col min="432" max="432" width="19.109375" bestFit="1" customWidth="1"/>
    <col min="433" max="433" width="7.33203125" bestFit="1" customWidth="1"/>
    <col min="434" max="434" width="20.33203125" bestFit="1" customWidth="1"/>
    <col min="436" max="436" width="19.109375" bestFit="1" customWidth="1"/>
    <col min="438" max="438" width="10.33203125" bestFit="1" customWidth="1"/>
    <col min="439" max="439" width="20.33203125" bestFit="1" customWidth="1"/>
    <col min="440" max="440" width="19.109375" bestFit="1" customWidth="1"/>
    <col min="441" max="441" width="24.77734375" bestFit="1" customWidth="1"/>
    <col min="442" max="442" width="5.77734375" bestFit="1" customWidth="1"/>
    <col min="443" max="443" width="15.5546875" bestFit="1" customWidth="1"/>
    <col min="444" max="444" width="7.33203125" bestFit="1" customWidth="1"/>
    <col min="445" max="445" width="19.109375" bestFit="1" customWidth="1"/>
    <col min="446" max="446" width="7.33203125" bestFit="1" customWidth="1"/>
    <col min="447" max="447" width="19.109375" bestFit="1" customWidth="1"/>
    <col min="448" max="448" width="7.33203125" bestFit="1" customWidth="1"/>
    <col min="449" max="449" width="19.109375" bestFit="1" customWidth="1"/>
    <col min="450" max="450" width="7.33203125" bestFit="1" customWidth="1"/>
    <col min="451" max="451" width="19.109375" bestFit="1" customWidth="1"/>
    <col min="453" max="453" width="10.33203125" bestFit="1" customWidth="1"/>
    <col min="454" max="454" width="19.109375" bestFit="1" customWidth="1"/>
    <col min="455" max="455" width="7.33203125" bestFit="1" customWidth="1"/>
    <col min="456" max="456" width="26.44140625" bestFit="1" customWidth="1"/>
    <col min="457" max="457" width="19.109375" bestFit="1" customWidth="1"/>
    <col min="458" max="458" width="7.33203125" bestFit="1" customWidth="1"/>
    <col min="459" max="459" width="15.5546875" bestFit="1" customWidth="1"/>
    <col min="460" max="460" width="7.33203125" bestFit="1" customWidth="1"/>
    <col min="461" max="461" width="6.33203125" bestFit="1" customWidth="1"/>
    <col min="462" max="462" width="10.6640625" bestFit="1" customWidth="1"/>
    <col min="463" max="463" width="10.109375" bestFit="1" customWidth="1"/>
  </cols>
  <sheetData>
    <row r="1" spans="1:35" ht="60" customHeight="1" x14ac:dyDescent="0.3">
      <c r="A1" s="233" t="s">
        <v>0</v>
      </c>
      <c r="B1" s="233"/>
      <c r="E1" s="233" t="s">
        <v>1</v>
      </c>
      <c r="F1" s="233"/>
      <c r="I1" s="233" t="s">
        <v>2</v>
      </c>
      <c r="J1" s="233"/>
      <c r="M1" s="233" t="s">
        <v>1932</v>
      </c>
      <c r="N1" s="233"/>
      <c r="Q1" s="233" t="s">
        <v>2185</v>
      </c>
      <c r="R1" s="233"/>
      <c r="U1" s="233" t="s">
        <v>2403</v>
      </c>
      <c r="V1" s="233"/>
      <c r="Z1" s="233" t="s">
        <v>2418</v>
      </c>
      <c r="AA1" s="233"/>
      <c r="AD1" s="233" t="s">
        <v>2831</v>
      </c>
      <c r="AE1" s="233"/>
      <c r="AH1" s="233" t="s">
        <v>2858</v>
      </c>
      <c r="AI1" s="233"/>
    </row>
    <row r="2" spans="1:35" ht="41.4" x14ac:dyDescent="0.3">
      <c r="A2" s="90" t="s">
        <v>1910</v>
      </c>
      <c r="B2" s="79" t="s">
        <v>2075</v>
      </c>
      <c r="E2" s="236" t="s">
        <v>1910</v>
      </c>
      <c r="F2" s="79" t="s">
        <v>2436</v>
      </c>
      <c r="I2" s="236" t="s">
        <v>1910</v>
      </c>
      <c r="J2" s="79" t="s">
        <v>2435</v>
      </c>
      <c r="M2" s="90" t="s">
        <v>1910</v>
      </c>
      <c r="N2" s="79" t="s">
        <v>2076</v>
      </c>
      <c r="Q2" s="236" t="s">
        <v>1910</v>
      </c>
      <c r="R2" s="79" t="s">
        <v>2184</v>
      </c>
      <c r="U2" s="236" t="s">
        <v>1910</v>
      </c>
      <c r="V2" s="79" t="s">
        <v>2405</v>
      </c>
      <c r="W2" s="105" t="s">
        <v>2406</v>
      </c>
      <c r="X2" s="105" t="s">
        <v>2407</v>
      </c>
      <c r="Z2" s="236" t="s">
        <v>1910</v>
      </c>
      <c r="AA2" s="79" t="s">
        <v>2417</v>
      </c>
      <c r="AD2" s="236" t="s">
        <v>1910</v>
      </c>
      <c r="AE2" s="79" t="s">
        <v>2832</v>
      </c>
      <c r="AH2" s="236" t="s">
        <v>1910</v>
      </c>
      <c r="AI2" s="79" t="s">
        <v>2833</v>
      </c>
    </row>
    <row r="3" spans="1:35" x14ac:dyDescent="0.3">
      <c r="A3" s="80" t="s">
        <v>646</v>
      </c>
      <c r="B3" s="235">
        <v>11</v>
      </c>
      <c r="E3" s="80" t="s">
        <v>821</v>
      </c>
      <c r="F3" s="237">
        <v>1</v>
      </c>
      <c r="I3" s="80" t="s">
        <v>274</v>
      </c>
      <c r="J3" s="237">
        <v>1</v>
      </c>
      <c r="M3" s="80" t="s">
        <v>1981</v>
      </c>
      <c r="N3" s="122">
        <v>1</v>
      </c>
      <c r="Q3" s="80" t="s">
        <v>113</v>
      </c>
      <c r="R3" s="237">
        <v>6.6052631578947382E-3</v>
      </c>
      <c r="U3" s="239">
        <v>0.04</v>
      </c>
      <c r="V3" s="238">
        <v>2</v>
      </c>
      <c r="W3" s="106" t="s">
        <v>2408</v>
      </c>
      <c r="X3" s="105">
        <f>SUM(V3:V28)</f>
        <v>111</v>
      </c>
      <c r="Z3" s="80" t="s">
        <v>2097</v>
      </c>
      <c r="AA3" s="237">
        <v>3</v>
      </c>
      <c r="AD3" s="80" t="s">
        <v>199</v>
      </c>
      <c r="AE3" s="237">
        <v>1033</v>
      </c>
      <c r="AH3" s="80" t="s">
        <v>674</v>
      </c>
      <c r="AI3" s="237">
        <v>35</v>
      </c>
    </row>
    <row r="4" spans="1:35" x14ac:dyDescent="0.3">
      <c r="A4" s="80" t="s">
        <v>1957</v>
      </c>
      <c r="B4" s="235">
        <v>11</v>
      </c>
      <c r="E4" s="80" t="s">
        <v>1013</v>
      </c>
      <c r="F4" s="237">
        <v>1</v>
      </c>
      <c r="I4" s="80" t="s">
        <v>1982</v>
      </c>
      <c r="J4" s="237">
        <v>1</v>
      </c>
      <c r="M4" s="80" t="s">
        <v>84</v>
      </c>
      <c r="N4" s="122">
        <v>1</v>
      </c>
      <c r="Q4" s="80" t="s">
        <v>2439</v>
      </c>
      <c r="R4" s="237">
        <v>8.6269406392694051E-2</v>
      </c>
      <c r="U4" s="239">
        <v>0.05</v>
      </c>
      <c r="V4" s="238">
        <v>4</v>
      </c>
      <c r="W4" s="106" t="s">
        <v>2410</v>
      </c>
      <c r="X4" s="105">
        <f>SUM(V29:V66)</f>
        <v>235</v>
      </c>
      <c r="Z4" s="80" t="s">
        <v>2357</v>
      </c>
      <c r="AA4" s="237">
        <v>2</v>
      </c>
      <c r="AD4" s="80" t="s">
        <v>89</v>
      </c>
      <c r="AE4" s="237">
        <v>262</v>
      </c>
      <c r="AH4" s="80" t="s">
        <v>686</v>
      </c>
      <c r="AI4" s="237">
        <v>3</v>
      </c>
    </row>
    <row r="5" spans="1:35" x14ac:dyDescent="0.3">
      <c r="A5" s="80" t="s">
        <v>1339</v>
      </c>
      <c r="B5" s="235">
        <v>12</v>
      </c>
      <c r="E5" s="80" t="s">
        <v>1680</v>
      </c>
      <c r="F5" s="237">
        <v>1</v>
      </c>
      <c r="I5" s="80" t="s">
        <v>1301</v>
      </c>
      <c r="J5" s="237">
        <v>2</v>
      </c>
      <c r="M5" s="80" t="s">
        <v>85</v>
      </c>
      <c r="N5" s="122">
        <v>1</v>
      </c>
      <c r="Q5" s="80" t="s">
        <v>1996</v>
      </c>
      <c r="R5" s="237">
        <v>0.11999999999999993</v>
      </c>
      <c r="U5" s="239">
        <v>0.06</v>
      </c>
      <c r="V5" s="238">
        <v>1</v>
      </c>
      <c r="W5" s="107" t="s">
        <v>2411</v>
      </c>
      <c r="X5" s="105">
        <f>SUM(V67:V139)</f>
        <v>605</v>
      </c>
      <c r="Z5" s="80" t="s">
        <v>2241</v>
      </c>
      <c r="AA5" s="237">
        <v>1</v>
      </c>
      <c r="AD5" s="80" t="s">
        <v>2404</v>
      </c>
      <c r="AE5" s="237"/>
      <c r="AH5" s="80" t="s">
        <v>424</v>
      </c>
      <c r="AI5" s="237">
        <v>12</v>
      </c>
    </row>
    <row r="6" spans="1:35" x14ac:dyDescent="0.3">
      <c r="A6" s="80" t="s">
        <v>996</v>
      </c>
      <c r="B6" s="235">
        <v>20</v>
      </c>
      <c r="E6" s="80" t="s">
        <v>333</v>
      </c>
      <c r="F6" s="237">
        <v>1</v>
      </c>
      <c r="I6" s="80" t="s">
        <v>2022</v>
      </c>
      <c r="J6" s="237">
        <v>9</v>
      </c>
      <c r="M6" s="80" t="s">
        <v>138</v>
      </c>
      <c r="N6" s="122">
        <v>1</v>
      </c>
      <c r="Q6" s="80" t="s">
        <v>996</v>
      </c>
      <c r="R6" s="237">
        <v>0.12066666666666667</v>
      </c>
      <c r="U6" s="239">
        <v>7.0000000000000007E-2</v>
      </c>
      <c r="V6" s="238">
        <v>1</v>
      </c>
      <c r="W6" s="107" t="s">
        <v>2412</v>
      </c>
      <c r="X6" s="105">
        <f>SUM(V140:V151)</f>
        <v>254</v>
      </c>
      <c r="Z6" s="80" t="s">
        <v>2131</v>
      </c>
      <c r="AA6" s="237">
        <v>4</v>
      </c>
      <c r="AD6" s="80" t="s">
        <v>1911</v>
      </c>
      <c r="AE6" s="237">
        <v>1295</v>
      </c>
      <c r="AH6" s="80" t="s">
        <v>1095</v>
      </c>
      <c r="AI6" s="237">
        <v>3</v>
      </c>
    </row>
    <row r="7" spans="1:35" x14ac:dyDescent="0.3">
      <c r="A7" s="80" t="s">
        <v>1996</v>
      </c>
      <c r="B7" s="235">
        <v>38</v>
      </c>
      <c r="E7" s="80" t="s">
        <v>341</v>
      </c>
      <c r="F7" s="237">
        <v>1</v>
      </c>
      <c r="I7" s="80" t="s">
        <v>217</v>
      </c>
      <c r="J7" s="237">
        <v>10</v>
      </c>
      <c r="M7" s="80" t="s">
        <v>83</v>
      </c>
      <c r="N7" s="122">
        <v>1</v>
      </c>
      <c r="Q7" s="80" t="s">
        <v>1954</v>
      </c>
      <c r="R7" s="237">
        <v>0.12456931981256147</v>
      </c>
      <c r="U7" s="239">
        <v>7.4999999999999997E-2</v>
      </c>
      <c r="V7" s="238">
        <v>3</v>
      </c>
      <c r="W7" s="106" t="s">
        <v>2409</v>
      </c>
      <c r="X7" s="105">
        <f>SUM(V152:V169)</f>
        <v>90</v>
      </c>
      <c r="Z7" s="80" t="s">
        <v>2140</v>
      </c>
      <c r="AA7" s="237">
        <v>3</v>
      </c>
      <c r="AH7" s="80" t="s">
        <v>8</v>
      </c>
      <c r="AI7" s="237">
        <v>22</v>
      </c>
    </row>
    <row r="8" spans="1:35" x14ac:dyDescent="0.3">
      <c r="A8" s="80" t="s">
        <v>113</v>
      </c>
      <c r="B8" s="235">
        <v>41</v>
      </c>
      <c r="E8" s="80" t="s">
        <v>986</v>
      </c>
      <c r="F8" s="237">
        <v>1</v>
      </c>
      <c r="I8" s="80" t="s">
        <v>48</v>
      </c>
      <c r="J8" s="237">
        <v>13</v>
      </c>
      <c r="M8" s="80" t="s">
        <v>82</v>
      </c>
      <c r="N8" s="122">
        <v>1</v>
      </c>
      <c r="Q8" s="80" t="s">
        <v>1957</v>
      </c>
      <c r="R8" s="237">
        <v>0.1531666666666667</v>
      </c>
      <c r="U8" s="239">
        <v>0.09</v>
      </c>
      <c r="V8" s="238">
        <v>1</v>
      </c>
      <c r="X8">
        <f>SUM(X3:X7)</f>
        <v>1295</v>
      </c>
      <c r="Z8" s="80" t="s">
        <v>2114</v>
      </c>
      <c r="AA8" s="237">
        <v>4</v>
      </c>
      <c r="AH8" s="80" t="s">
        <v>9</v>
      </c>
      <c r="AI8" s="237">
        <v>19</v>
      </c>
    </row>
    <row r="9" spans="1:35" x14ac:dyDescent="0.3">
      <c r="A9" s="80" t="s">
        <v>1954</v>
      </c>
      <c r="B9" s="235">
        <v>78</v>
      </c>
      <c r="E9" s="80" t="s">
        <v>253</v>
      </c>
      <c r="F9" s="237">
        <v>1</v>
      </c>
      <c r="I9" s="80" t="s">
        <v>245</v>
      </c>
      <c r="J9" s="237">
        <v>38</v>
      </c>
      <c r="M9" s="80" t="s">
        <v>968</v>
      </c>
      <c r="N9" s="122">
        <v>1</v>
      </c>
      <c r="Q9" s="80" t="s">
        <v>14</v>
      </c>
      <c r="R9" s="237">
        <v>0.15494835972213944</v>
      </c>
      <c r="U9" s="239">
        <v>0.1</v>
      </c>
      <c r="V9" s="238">
        <v>13</v>
      </c>
      <c r="Z9" s="80" t="s">
        <v>2321</v>
      </c>
      <c r="AA9" s="237">
        <v>2</v>
      </c>
      <c r="AH9" s="80" t="s">
        <v>1632</v>
      </c>
      <c r="AI9" s="237">
        <v>4</v>
      </c>
    </row>
    <row r="10" spans="1:35" x14ac:dyDescent="0.3">
      <c r="A10" s="80" t="s">
        <v>88</v>
      </c>
      <c r="B10" s="235">
        <v>157</v>
      </c>
      <c r="E10" s="80" t="s">
        <v>334</v>
      </c>
      <c r="F10" s="237">
        <v>1</v>
      </c>
      <c r="I10" s="80" t="s">
        <v>74</v>
      </c>
      <c r="J10" s="237">
        <v>49</v>
      </c>
      <c r="M10" s="80" t="s">
        <v>1450</v>
      </c>
      <c r="N10" s="122">
        <v>1</v>
      </c>
      <c r="Q10" s="80" t="s">
        <v>88</v>
      </c>
      <c r="R10" s="237">
        <v>0.18948881891017319</v>
      </c>
      <c r="U10" s="239">
        <v>0.12</v>
      </c>
      <c r="V10" s="238">
        <v>1</v>
      </c>
      <c r="Z10" s="80" t="s">
        <v>2129</v>
      </c>
      <c r="AA10" s="237">
        <v>2</v>
      </c>
      <c r="AH10" s="80" t="s">
        <v>1229</v>
      </c>
      <c r="AI10" s="237">
        <v>8</v>
      </c>
    </row>
    <row r="11" spans="1:35" x14ac:dyDescent="0.3">
      <c r="A11" s="80" t="s">
        <v>14</v>
      </c>
      <c r="B11" s="235">
        <v>366</v>
      </c>
      <c r="E11" s="80" t="s">
        <v>2011</v>
      </c>
      <c r="F11" s="237">
        <v>1</v>
      </c>
      <c r="I11" s="80" t="s">
        <v>33</v>
      </c>
      <c r="J11" s="237">
        <v>77</v>
      </c>
      <c r="M11" s="80" t="s">
        <v>447</v>
      </c>
      <c r="N11" s="122">
        <v>1</v>
      </c>
      <c r="Q11" s="80" t="s">
        <v>1339</v>
      </c>
      <c r="R11" s="237">
        <v>0.26</v>
      </c>
      <c r="U11" s="239">
        <v>0.13159999999999999</v>
      </c>
      <c r="V11" s="238">
        <v>1</v>
      </c>
      <c r="Z11" s="80" t="s">
        <v>2385</v>
      </c>
      <c r="AA11" s="237">
        <v>10</v>
      </c>
      <c r="AH11" s="80" t="s">
        <v>859</v>
      </c>
      <c r="AI11" s="237">
        <v>9</v>
      </c>
    </row>
    <row r="12" spans="1:35" x14ac:dyDescent="0.3">
      <c r="A12" s="80" t="s">
        <v>2439</v>
      </c>
      <c r="B12" s="235">
        <v>561</v>
      </c>
      <c r="E12" s="80" t="s">
        <v>1569</v>
      </c>
      <c r="F12" s="237">
        <v>1</v>
      </c>
      <c r="I12" s="80" t="s">
        <v>303</v>
      </c>
      <c r="J12" s="237">
        <v>78</v>
      </c>
      <c r="M12" s="80" t="s">
        <v>489</v>
      </c>
      <c r="N12" s="122">
        <v>2</v>
      </c>
      <c r="Q12" s="80" t="s">
        <v>1911</v>
      </c>
      <c r="R12" s="237">
        <v>0.11576715616687944</v>
      </c>
      <c r="U12" s="239">
        <v>0.1356</v>
      </c>
      <c r="V12" s="238">
        <v>1</v>
      </c>
      <c r="Z12" s="80" t="s">
        <v>2287</v>
      </c>
      <c r="AA12" s="237">
        <v>3</v>
      </c>
      <c r="AH12" s="80" t="s">
        <v>1481</v>
      </c>
      <c r="AI12" s="237">
        <v>2</v>
      </c>
    </row>
    <row r="13" spans="1:35" x14ac:dyDescent="0.3">
      <c r="A13" s="80" t="s">
        <v>1911</v>
      </c>
      <c r="B13" s="235">
        <v>1295</v>
      </c>
      <c r="E13" s="80" t="s">
        <v>1918</v>
      </c>
      <c r="F13" s="237">
        <v>1</v>
      </c>
      <c r="I13" s="80" t="s">
        <v>28</v>
      </c>
      <c r="J13" s="237">
        <v>119</v>
      </c>
      <c r="M13" s="80" t="s">
        <v>1453</v>
      </c>
      <c r="N13" s="122">
        <v>3</v>
      </c>
      <c r="U13" s="239">
        <v>0.13619999999999999</v>
      </c>
      <c r="V13" s="238">
        <v>1</v>
      </c>
      <c r="Z13" s="80" t="s">
        <v>2082</v>
      </c>
      <c r="AA13" s="237">
        <v>3</v>
      </c>
      <c r="AH13" s="80" t="s">
        <v>896</v>
      </c>
      <c r="AI13" s="237">
        <v>2</v>
      </c>
    </row>
    <row r="14" spans="1:35" x14ac:dyDescent="0.3">
      <c r="E14" s="80" t="s">
        <v>1913</v>
      </c>
      <c r="F14" s="237">
        <v>1</v>
      </c>
      <c r="I14" s="80" t="s">
        <v>24</v>
      </c>
      <c r="J14" s="237">
        <v>356</v>
      </c>
      <c r="M14" s="80" t="s">
        <v>1017</v>
      </c>
      <c r="N14" s="122">
        <v>4</v>
      </c>
      <c r="U14" s="239">
        <v>0.15</v>
      </c>
      <c r="V14" s="238">
        <v>4</v>
      </c>
      <c r="Z14" s="80" t="s">
        <v>2168</v>
      </c>
      <c r="AA14" s="237">
        <v>2</v>
      </c>
      <c r="AH14" s="80" t="s">
        <v>912</v>
      </c>
      <c r="AI14" s="237">
        <v>2</v>
      </c>
    </row>
    <row r="15" spans="1:35" x14ac:dyDescent="0.3">
      <c r="E15" s="80" t="s">
        <v>251</v>
      </c>
      <c r="F15" s="237">
        <v>1</v>
      </c>
      <c r="I15" s="80" t="s">
        <v>10</v>
      </c>
      <c r="J15" s="237">
        <v>495</v>
      </c>
      <c r="M15" s="80" t="s">
        <v>1702</v>
      </c>
      <c r="N15" s="122">
        <v>4</v>
      </c>
      <c r="U15" s="239">
        <v>0.16</v>
      </c>
      <c r="V15" s="238">
        <v>3</v>
      </c>
      <c r="Z15" s="80" t="s">
        <v>2157</v>
      </c>
      <c r="AA15" s="237">
        <v>4</v>
      </c>
      <c r="AH15" s="80" t="s">
        <v>397</v>
      </c>
      <c r="AI15" s="237">
        <v>3</v>
      </c>
    </row>
    <row r="16" spans="1:35" x14ac:dyDescent="0.3">
      <c r="E16" s="80" t="s">
        <v>1926</v>
      </c>
      <c r="F16" s="237">
        <v>2</v>
      </c>
      <c r="I16" s="80" t="s">
        <v>1911</v>
      </c>
      <c r="J16" s="237">
        <v>1248</v>
      </c>
      <c r="M16" s="80" t="s">
        <v>1014</v>
      </c>
      <c r="N16" s="122">
        <v>5</v>
      </c>
      <c r="U16" s="239">
        <v>0.18</v>
      </c>
      <c r="V16" s="238">
        <v>7</v>
      </c>
      <c r="Z16" s="80" t="s">
        <v>2221</v>
      </c>
      <c r="AA16" s="237">
        <v>3</v>
      </c>
      <c r="AH16" s="80" t="s">
        <v>910</v>
      </c>
      <c r="AI16" s="237">
        <v>2</v>
      </c>
    </row>
    <row r="17" spans="1:35" x14ac:dyDescent="0.3">
      <c r="E17" s="80" t="s">
        <v>1492</v>
      </c>
      <c r="F17" s="237">
        <v>2</v>
      </c>
      <c r="M17" s="80" t="s">
        <v>1015</v>
      </c>
      <c r="N17" s="122">
        <v>5</v>
      </c>
      <c r="U17" s="239">
        <v>0.2</v>
      </c>
      <c r="V17" s="238">
        <v>8</v>
      </c>
      <c r="Z17" s="80" t="s">
        <v>2201</v>
      </c>
      <c r="AA17" s="237">
        <v>1</v>
      </c>
      <c r="AH17" s="80" t="s">
        <v>2404</v>
      </c>
      <c r="AI17" s="237"/>
    </row>
    <row r="18" spans="1:35" x14ac:dyDescent="0.3">
      <c r="E18" s="80" t="s">
        <v>471</v>
      </c>
      <c r="F18" s="237">
        <v>2</v>
      </c>
      <c r="M18" s="80" t="s">
        <v>1043</v>
      </c>
      <c r="N18" s="122">
        <v>5</v>
      </c>
      <c r="U18" s="239">
        <v>0.23</v>
      </c>
      <c r="V18" s="238">
        <v>1</v>
      </c>
      <c r="Z18" s="80" t="s">
        <v>2235</v>
      </c>
      <c r="AA18" s="237">
        <v>6</v>
      </c>
      <c r="AH18" s="80" t="s">
        <v>2839</v>
      </c>
      <c r="AI18" s="237">
        <v>12</v>
      </c>
    </row>
    <row r="19" spans="1:35" x14ac:dyDescent="0.3">
      <c r="E19" s="80" t="s">
        <v>599</v>
      </c>
      <c r="F19" s="237">
        <v>2</v>
      </c>
      <c r="M19" s="80" t="s">
        <v>243</v>
      </c>
      <c r="N19" s="122">
        <v>6</v>
      </c>
      <c r="U19" s="239">
        <v>0.25</v>
      </c>
      <c r="V19" s="238">
        <v>4</v>
      </c>
      <c r="Z19" s="80" t="s">
        <v>2208</v>
      </c>
      <c r="AA19" s="237">
        <v>4</v>
      </c>
      <c r="AH19" s="80" t="s">
        <v>2841</v>
      </c>
      <c r="AI19" s="237">
        <v>76</v>
      </c>
    </row>
    <row r="20" spans="1:35" x14ac:dyDescent="0.3">
      <c r="E20" s="80" t="s">
        <v>103</v>
      </c>
      <c r="F20" s="237">
        <v>3</v>
      </c>
      <c r="M20" s="80" t="s">
        <v>1456</v>
      </c>
      <c r="N20" s="122">
        <v>6</v>
      </c>
      <c r="U20" s="239">
        <v>0.3</v>
      </c>
      <c r="V20" s="238">
        <v>37</v>
      </c>
      <c r="Z20" s="80" t="s">
        <v>2178</v>
      </c>
      <c r="AA20" s="237">
        <v>7</v>
      </c>
      <c r="AH20" s="80" t="s">
        <v>2844</v>
      </c>
      <c r="AI20" s="237">
        <v>355</v>
      </c>
    </row>
    <row r="21" spans="1:35" x14ac:dyDescent="0.3">
      <c r="E21" s="80" t="s">
        <v>647</v>
      </c>
      <c r="F21" s="237">
        <v>3</v>
      </c>
      <c r="M21" s="80" t="s">
        <v>1454</v>
      </c>
      <c r="N21" s="122">
        <v>7</v>
      </c>
      <c r="U21" s="239">
        <v>0.31</v>
      </c>
      <c r="V21" s="238">
        <v>2</v>
      </c>
      <c r="Z21" s="80" t="s">
        <v>2286</v>
      </c>
      <c r="AA21" s="237">
        <v>3</v>
      </c>
      <c r="AH21" s="80" t="s">
        <v>2842</v>
      </c>
      <c r="AI21" s="237">
        <v>46</v>
      </c>
    </row>
    <row r="22" spans="1:35" x14ac:dyDescent="0.3">
      <c r="E22" s="80" t="s">
        <v>1917</v>
      </c>
      <c r="F22" s="237">
        <v>3</v>
      </c>
      <c r="M22" s="80" t="s">
        <v>298</v>
      </c>
      <c r="N22" s="122">
        <v>7</v>
      </c>
      <c r="U22" s="239">
        <v>0.35</v>
      </c>
      <c r="V22" s="238">
        <v>3</v>
      </c>
      <c r="Z22" s="80" t="s">
        <v>2310</v>
      </c>
      <c r="AA22" s="237">
        <v>14</v>
      </c>
      <c r="AH22" s="80" t="s">
        <v>2846</v>
      </c>
      <c r="AI22" s="237">
        <v>1</v>
      </c>
    </row>
    <row r="23" spans="1:35" x14ac:dyDescent="0.3">
      <c r="E23" s="80" t="s">
        <v>1496</v>
      </c>
      <c r="F23" s="237">
        <v>4</v>
      </c>
      <c r="M23" s="80" t="s">
        <v>272</v>
      </c>
      <c r="N23" s="122">
        <v>8</v>
      </c>
      <c r="U23" s="239">
        <v>0.39</v>
      </c>
      <c r="V23" s="238">
        <v>1</v>
      </c>
      <c r="Z23" s="80" t="s">
        <v>2290</v>
      </c>
      <c r="AA23" s="237">
        <v>2</v>
      </c>
      <c r="AH23" s="80" t="s">
        <v>2843</v>
      </c>
      <c r="AI23" s="237">
        <v>20</v>
      </c>
    </row>
    <row r="24" spans="1:35" x14ac:dyDescent="0.3">
      <c r="E24" s="80" t="s">
        <v>188</v>
      </c>
      <c r="F24" s="237">
        <v>4</v>
      </c>
      <c r="M24" s="80" t="s">
        <v>106</v>
      </c>
      <c r="N24" s="122">
        <v>10</v>
      </c>
      <c r="U24" s="239">
        <v>0.4</v>
      </c>
      <c r="V24" s="238">
        <v>8</v>
      </c>
      <c r="Z24" s="80" t="s">
        <v>2227</v>
      </c>
      <c r="AA24" s="237">
        <v>2</v>
      </c>
      <c r="AH24" s="80" t="s">
        <v>2845</v>
      </c>
      <c r="AI24" s="237">
        <v>6</v>
      </c>
    </row>
    <row r="25" spans="1:35" x14ac:dyDescent="0.3">
      <c r="A25" s="27"/>
      <c r="E25" s="80" t="s">
        <v>322</v>
      </c>
      <c r="F25" s="237">
        <v>4</v>
      </c>
      <c r="M25" s="80" t="s">
        <v>1452</v>
      </c>
      <c r="N25" s="122">
        <v>11</v>
      </c>
      <c r="U25" s="239">
        <v>0.41</v>
      </c>
      <c r="V25" s="238">
        <v>1</v>
      </c>
      <c r="Z25" s="80" t="s">
        <v>2107</v>
      </c>
      <c r="AA25" s="237">
        <v>3</v>
      </c>
      <c r="AH25" s="80" t="s">
        <v>2847</v>
      </c>
      <c r="AI25" s="237">
        <v>43</v>
      </c>
    </row>
    <row r="26" spans="1:35" x14ac:dyDescent="0.3">
      <c r="E26" s="80" t="s">
        <v>1916</v>
      </c>
      <c r="F26" s="237">
        <v>4</v>
      </c>
      <c r="M26" s="80" t="s">
        <v>1455</v>
      </c>
      <c r="N26" s="122">
        <v>11</v>
      </c>
      <c r="U26" s="239">
        <v>0.44</v>
      </c>
      <c r="V26" s="238">
        <v>1</v>
      </c>
      <c r="Z26" s="80" t="s">
        <v>2153</v>
      </c>
      <c r="AA26" s="237">
        <v>18</v>
      </c>
      <c r="AH26" s="80" t="s">
        <v>2848</v>
      </c>
      <c r="AI26" s="237">
        <v>3</v>
      </c>
    </row>
    <row r="27" spans="1:35" x14ac:dyDescent="0.3">
      <c r="E27" s="80" t="s">
        <v>137</v>
      </c>
      <c r="F27" s="237">
        <v>4</v>
      </c>
      <c r="M27" s="80" t="s">
        <v>457</v>
      </c>
      <c r="N27" s="122">
        <v>11</v>
      </c>
      <c r="U27" s="239">
        <v>0.47</v>
      </c>
      <c r="V27" s="238">
        <v>1</v>
      </c>
      <c r="Z27" s="80" t="s">
        <v>2144</v>
      </c>
      <c r="AA27" s="237">
        <v>3</v>
      </c>
      <c r="AH27" s="80" t="s">
        <v>2849</v>
      </c>
      <c r="AI27" s="237">
        <v>3</v>
      </c>
    </row>
    <row r="28" spans="1:35" x14ac:dyDescent="0.3">
      <c r="E28" s="80" t="s">
        <v>1681</v>
      </c>
      <c r="F28" s="237">
        <v>4</v>
      </c>
      <c r="M28" s="80" t="s">
        <v>1997</v>
      </c>
      <c r="N28" s="122">
        <v>15</v>
      </c>
      <c r="U28" s="239">
        <v>0.49</v>
      </c>
      <c r="V28" s="238">
        <v>1</v>
      </c>
      <c r="Z28" s="80" t="s">
        <v>2078</v>
      </c>
      <c r="AA28" s="237">
        <v>4</v>
      </c>
      <c r="AH28" s="80" t="s">
        <v>2851</v>
      </c>
      <c r="AI28" s="237">
        <v>16</v>
      </c>
    </row>
    <row r="29" spans="1:35" x14ac:dyDescent="0.3">
      <c r="E29" s="80" t="s">
        <v>851</v>
      </c>
      <c r="F29" s="237">
        <v>4</v>
      </c>
      <c r="M29" s="80" t="s">
        <v>763</v>
      </c>
      <c r="N29" s="122">
        <v>18</v>
      </c>
      <c r="U29" s="80">
        <v>0.5</v>
      </c>
      <c r="V29" s="237">
        <v>131</v>
      </c>
      <c r="Z29" s="80" t="s">
        <v>2253</v>
      </c>
      <c r="AA29" s="237">
        <v>2</v>
      </c>
      <c r="AH29" s="80" t="s">
        <v>2850</v>
      </c>
      <c r="AI29" s="237">
        <v>8</v>
      </c>
    </row>
    <row r="30" spans="1:35" x14ac:dyDescent="0.3">
      <c r="E30" s="80" t="s">
        <v>1004</v>
      </c>
      <c r="F30" s="237">
        <v>4</v>
      </c>
      <c r="M30" s="80" t="s">
        <v>1016</v>
      </c>
      <c r="N30" s="122">
        <v>20</v>
      </c>
      <c r="U30" s="80">
        <v>0.51</v>
      </c>
      <c r="V30" s="237">
        <v>1</v>
      </c>
      <c r="Z30" s="80" t="s">
        <v>2291</v>
      </c>
      <c r="AA30" s="237">
        <v>1</v>
      </c>
      <c r="AH30" s="80" t="s">
        <v>2852</v>
      </c>
      <c r="AI30" s="237">
        <v>7</v>
      </c>
    </row>
    <row r="31" spans="1:35" x14ac:dyDescent="0.3">
      <c r="E31" s="80" t="s">
        <v>189</v>
      </c>
      <c r="F31" s="237">
        <v>4</v>
      </c>
      <c r="M31" s="80" t="s">
        <v>79</v>
      </c>
      <c r="N31" s="122">
        <v>23</v>
      </c>
      <c r="U31" s="80">
        <v>0.52</v>
      </c>
      <c r="V31" s="237">
        <v>5</v>
      </c>
      <c r="Z31" s="80" t="s">
        <v>2299</v>
      </c>
      <c r="AA31" s="237">
        <v>3</v>
      </c>
      <c r="AH31" s="80" t="s">
        <v>2854</v>
      </c>
      <c r="AI31" s="237">
        <v>443</v>
      </c>
    </row>
    <row r="32" spans="1:35" x14ac:dyDescent="0.3">
      <c r="E32" s="80" t="s">
        <v>1421</v>
      </c>
      <c r="F32" s="237">
        <v>5</v>
      </c>
      <c r="M32" s="80" t="s">
        <v>1451</v>
      </c>
      <c r="N32" s="122">
        <v>31</v>
      </c>
      <c r="U32" s="80">
        <v>0.53</v>
      </c>
      <c r="V32" s="237">
        <v>5</v>
      </c>
      <c r="Z32" s="80" t="s">
        <v>2262</v>
      </c>
      <c r="AA32" s="237">
        <v>5</v>
      </c>
      <c r="AH32" s="80" t="s">
        <v>2853</v>
      </c>
      <c r="AI32" s="237">
        <v>42</v>
      </c>
    </row>
    <row r="33" spans="5:35" x14ac:dyDescent="0.3">
      <c r="E33" s="80" t="s">
        <v>1919</v>
      </c>
      <c r="F33" s="237">
        <v>6</v>
      </c>
      <c r="M33" s="80" t="s">
        <v>51</v>
      </c>
      <c r="N33" s="122">
        <v>41</v>
      </c>
      <c r="U33" s="80">
        <v>0.54</v>
      </c>
      <c r="V33" s="237">
        <v>2</v>
      </c>
      <c r="Z33" s="80" t="s">
        <v>2340</v>
      </c>
      <c r="AA33" s="237">
        <v>1</v>
      </c>
      <c r="AH33" s="80" t="s">
        <v>2855</v>
      </c>
      <c r="AI33" s="237">
        <v>3</v>
      </c>
    </row>
    <row r="34" spans="5:35" x14ac:dyDescent="0.3">
      <c r="E34" s="80" t="s">
        <v>252</v>
      </c>
      <c r="F34" s="237">
        <v>6</v>
      </c>
      <c r="M34" s="80" t="s">
        <v>90</v>
      </c>
      <c r="N34" s="122">
        <v>56</v>
      </c>
      <c r="U34" s="80">
        <v>0.55000000000000004</v>
      </c>
      <c r="V34" s="237">
        <v>2</v>
      </c>
      <c r="Z34" s="80" t="s">
        <v>2320</v>
      </c>
      <c r="AA34" s="237">
        <v>3</v>
      </c>
      <c r="AH34" s="80" t="s">
        <v>2857</v>
      </c>
      <c r="AI34" s="237">
        <v>62</v>
      </c>
    </row>
    <row r="35" spans="5:35" x14ac:dyDescent="0.3">
      <c r="E35" s="80" t="s">
        <v>78</v>
      </c>
      <c r="F35" s="237">
        <v>7</v>
      </c>
      <c r="M35" s="80" t="s">
        <v>16</v>
      </c>
      <c r="N35" s="122">
        <v>91</v>
      </c>
      <c r="U35" s="80">
        <v>0.56000000000000005</v>
      </c>
      <c r="V35" s="237">
        <v>1</v>
      </c>
      <c r="Z35" s="80" t="s">
        <v>2090</v>
      </c>
      <c r="AA35" s="237">
        <v>2</v>
      </c>
      <c r="AH35" s="80" t="s">
        <v>2856</v>
      </c>
      <c r="AI35" s="237">
        <v>23</v>
      </c>
    </row>
    <row r="36" spans="5:35" x14ac:dyDescent="0.3">
      <c r="E36" s="80" t="s">
        <v>1915</v>
      </c>
      <c r="F36" s="237">
        <v>7</v>
      </c>
      <c r="M36" s="80" t="s">
        <v>1449</v>
      </c>
      <c r="N36" s="122">
        <v>149</v>
      </c>
      <c r="U36" s="80">
        <v>0.56999999999999995</v>
      </c>
      <c r="V36" s="237">
        <v>1</v>
      </c>
      <c r="Z36" s="80" t="s">
        <v>2323</v>
      </c>
      <c r="AA36" s="237">
        <v>3</v>
      </c>
      <c r="AH36" s="80" t="s">
        <v>1911</v>
      </c>
      <c r="AI36" s="237">
        <v>1295</v>
      </c>
    </row>
    <row r="37" spans="5:35" x14ac:dyDescent="0.3">
      <c r="E37" s="80" t="s">
        <v>213</v>
      </c>
      <c r="F37" s="237">
        <v>8</v>
      </c>
      <c r="M37" s="80" t="s">
        <v>56</v>
      </c>
      <c r="N37" s="122">
        <v>547</v>
      </c>
      <c r="U37" s="80">
        <v>0.57999999999999996</v>
      </c>
      <c r="V37" s="237">
        <v>1</v>
      </c>
      <c r="Z37" s="80" t="s">
        <v>2304</v>
      </c>
      <c r="AA37" s="237">
        <v>3</v>
      </c>
    </row>
    <row r="38" spans="5:35" x14ac:dyDescent="0.3">
      <c r="E38" s="80" t="s">
        <v>1044</v>
      </c>
      <c r="F38" s="237">
        <v>10</v>
      </c>
      <c r="M38" s="80" t="s">
        <v>1911</v>
      </c>
      <c r="N38" s="122">
        <v>1105</v>
      </c>
      <c r="U38" s="80">
        <v>0.59</v>
      </c>
      <c r="V38" s="237">
        <v>1</v>
      </c>
      <c r="Z38" s="80" t="s">
        <v>2387</v>
      </c>
      <c r="AA38" s="237">
        <v>5</v>
      </c>
    </row>
    <row r="39" spans="5:35" x14ac:dyDescent="0.3">
      <c r="E39" s="80" t="s">
        <v>1964</v>
      </c>
      <c r="F39" s="237">
        <v>11</v>
      </c>
      <c r="U39" s="80">
        <v>0.6</v>
      </c>
      <c r="V39" s="237">
        <v>12</v>
      </c>
      <c r="Z39" s="80" t="s">
        <v>2331</v>
      </c>
      <c r="AA39" s="237">
        <v>5</v>
      </c>
    </row>
    <row r="40" spans="5:35" x14ac:dyDescent="0.3">
      <c r="E40" s="80" t="s">
        <v>998</v>
      </c>
      <c r="F40" s="237">
        <v>12</v>
      </c>
      <c r="U40" s="80">
        <v>0.68</v>
      </c>
      <c r="V40" s="237">
        <v>2</v>
      </c>
      <c r="Z40" s="80" t="s">
        <v>2293</v>
      </c>
      <c r="AA40" s="237">
        <v>1</v>
      </c>
    </row>
    <row r="41" spans="5:35" x14ac:dyDescent="0.3">
      <c r="E41" s="80" t="s">
        <v>997</v>
      </c>
      <c r="F41" s="237">
        <v>19</v>
      </c>
      <c r="U41" s="80">
        <v>0.69</v>
      </c>
      <c r="V41" s="237">
        <v>1</v>
      </c>
      <c r="Z41" s="80" t="s">
        <v>2389</v>
      </c>
      <c r="AA41" s="237">
        <v>4</v>
      </c>
    </row>
    <row r="42" spans="5:35" x14ac:dyDescent="0.3">
      <c r="E42" s="80" t="s">
        <v>94</v>
      </c>
      <c r="F42" s="237">
        <v>26</v>
      </c>
      <c r="U42" s="80">
        <v>0.7</v>
      </c>
      <c r="V42" s="237">
        <v>6</v>
      </c>
      <c r="Z42" s="80" t="s">
        <v>2263</v>
      </c>
      <c r="AA42" s="237">
        <v>3</v>
      </c>
    </row>
    <row r="43" spans="5:35" x14ac:dyDescent="0.3">
      <c r="E43" s="80" t="s">
        <v>156</v>
      </c>
      <c r="F43" s="237">
        <v>26</v>
      </c>
      <c r="U43" s="80">
        <v>0.71</v>
      </c>
      <c r="V43" s="237">
        <v>1</v>
      </c>
      <c r="Z43" s="80" t="s">
        <v>2154</v>
      </c>
      <c r="AA43" s="237">
        <v>9</v>
      </c>
    </row>
    <row r="44" spans="5:35" x14ac:dyDescent="0.3">
      <c r="E44" s="80" t="s">
        <v>582</v>
      </c>
      <c r="F44" s="237">
        <v>33</v>
      </c>
      <c r="U44" s="80">
        <v>0.72</v>
      </c>
      <c r="V44" s="237">
        <v>2</v>
      </c>
      <c r="Z44" s="80" t="s">
        <v>2165</v>
      </c>
      <c r="AA44" s="237">
        <v>9</v>
      </c>
    </row>
    <row r="45" spans="5:35" x14ac:dyDescent="0.3">
      <c r="E45" s="80" t="s">
        <v>999</v>
      </c>
      <c r="F45" s="237">
        <v>35</v>
      </c>
      <c r="U45" s="80">
        <v>0.74</v>
      </c>
      <c r="V45" s="237">
        <v>2</v>
      </c>
      <c r="Z45" s="80" t="s">
        <v>2117</v>
      </c>
      <c r="AA45" s="237">
        <v>12</v>
      </c>
    </row>
    <row r="46" spans="5:35" x14ac:dyDescent="0.3">
      <c r="E46" s="80" t="s">
        <v>15</v>
      </c>
      <c r="F46" s="237">
        <v>36</v>
      </c>
      <c r="U46" s="80">
        <v>0.77</v>
      </c>
      <c r="V46" s="237">
        <v>2</v>
      </c>
      <c r="Z46" s="80" t="s">
        <v>2103</v>
      </c>
      <c r="AA46" s="237">
        <v>3</v>
      </c>
    </row>
    <row r="47" spans="5:35" x14ac:dyDescent="0.3">
      <c r="E47" s="80" t="s">
        <v>61</v>
      </c>
      <c r="F47" s="237">
        <v>40</v>
      </c>
      <c r="U47" s="80">
        <v>0.78</v>
      </c>
      <c r="V47" s="237">
        <v>2</v>
      </c>
      <c r="Z47" s="80" t="s">
        <v>2106</v>
      </c>
      <c r="AA47" s="237">
        <v>2</v>
      </c>
    </row>
    <row r="48" spans="5:35" x14ac:dyDescent="0.3">
      <c r="E48" s="80" t="s">
        <v>86</v>
      </c>
      <c r="F48" s="237">
        <v>71</v>
      </c>
      <c r="U48" s="80">
        <v>0.79</v>
      </c>
      <c r="V48" s="237">
        <v>1</v>
      </c>
      <c r="Z48" s="80" t="s">
        <v>2369</v>
      </c>
      <c r="AA48" s="237">
        <v>4</v>
      </c>
    </row>
    <row r="49" spans="5:27" x14ac:dyDescent="0.3">
      <c r="E49" s="80" t="s">
        <v>37</v>
      </c>
      <c r="F49" s="237">
        <v>87</v>
      </c>
      <c r="U49" s="80">
        <v>0.8</v>
      </c>
      <c r="V49" s="237">
        <v>11</v>
      </c>
      <c r="Z49" s="80" t="s">
        <v>2108</v>
      </c>
      <c r="AA49" s="237">
        <v>8</v>
      </c>
    </row>
    <row r="50" spans="5:27" x14ac:dyDescent="0.3">
      <c r="E50" s="80" t="s">
        <v>7</v>
      </c>
      <c r="F50" s="237">
        <v>110</v>
      </c>
      <c r="U50" s="80">
        <v>0.83</v>
      </c>
      <c r="V50" s="237">
        <v>2</v>
      </c>
      <c r="Z50" s="80" t="s">
        <v>2120</v>
      </c>
      <c r="AA50" s="237">
        <v>1</v>
      </c>
    </row>
    <row r="51" spans="5:27" x14ac:dyDescent="0.3">
      <c r="E51" s="80" t="s">
        <v>1414</v>
      </c>
      <c r="F51" s="237">
        <v>124</v>
      </c>
      <c r="U51" s="80">
        <v>0.84</v>
      </c>
      <c r="V51" s="237">
        <v>1</v>
      </c>
      <c r="Z51" s="80" t="s">
        <v>2270</v>
      </c>
      <c r="AA51" s="237">
        <v>2</v>
      </c>
    </row>
    <row r="52" spans="5:27" x14ac:dyDescent="0.3">
      <c r="E52" s="80" t="s">
        <v>22</v>
      </c>
      <c r="F52" s="237">
        <v>209</v>
      </c>
      <c r="U52" s="80">
        <v>0.85</v>
      </c>
      <c r="V52" s="237">
        <v>5</v>
      </c>
      <c r="Z52" s="80" t="s">
        <v>2211</v>
      </c>
      <c r="AA52" s="237">
        <v>3</v>
      </c>
    </row>
    <row r="53" spans="5:27" x14ac:dyDescent="0.3">
      <c r="E53" s="80" t="s">
        <v>63</v>
      </c>
      <c r="F53" s="237">
        <v>341</v>
      </c>
      <c r="U53" s="80">
        <v>0.86</v>
      </c>
      <c r="V53" s="237">
        <v>2</v>
      </c>
      <c r="Z53" s="80" t="s">
        <v>2360</v>
      </c>
      <c r="AA53" s="237">
        <v>2</v>
      </c>
    </row>
    <row r="54" spans="5:27" x14ac:dyDescent="0.3">
      <c r="E54" s="80" t="s">
        <v>1911</v>
      </c>
      <c r="F54" s="237">
        <v>1295</v>
      </c>
      <c r="U54" s="80">
        <v>0.87</v>
      </c>
      <c r="V54" s="237">
        <v>3</v>
      </c>
      <c r="Z54" s="80" t="s">
        <v>2234</v>
      </c>
      <c r="AA54" s="237">
        <v>5</v>
      </c>
    </row>
    <row r="55" spans="5:27" x14ac:dyDescent="0.3">
      <c r="U55" s="80">
        <v>0.88</v>
      </c>
      <c r="V55" s="237">
        <v>3</v>
      </c>
      <c r="Z55" s="80" t="s">
        <v>2353</v>
      </c>
      <c r="AA55" s="237">
        <v>3</v>
      </c>
    </row>
    <row r="56" spans="5:27" x14ac:dyDescent="0.3">
      <c r="U56" s="80">
        <v>0.89</v>
      </c>
      <c r="V56" s="237">
        <v>1</v>
      </c>
      <c r="Z56" s="80" t="s">
        <v>2109</v>
      </c>
      <c r="AA56" s="237">
        <v>4</v>
      </c>
    </row>
    <row r="57" spans="5:27" x14ac:dyDescent="0.3">
      <c r="U57" s="80">
        <v>0.9</v>
      </c>
      <c r="V57" s="237">
        <v>6</v>
      </c>
      <c r="Z57" s="80" t="s">
        <v>2223</v>
      </c>
      <c r="AA57" s="237">
        <v>6</v>
      </c>
    </row>
    <row r="58" spans="5:27" x14ac:dyDescent="0.3">
      <c r="U58" s="80">
        <v>0.91</v>
      </c>
      <c r="V58" s="237">
        <v>3</v>
      </c>
      <c r="Z58" s="80" t="s">
        <v>2198</v>
      </c>
      <c r="AA58" s="237">
        <v>2</v>
      </c>
    </row>
    <row r="59" spans="5:27" x14ac:dyDescent="0.3">
      <c r="U59" s="80">
        <v>0.92</v>
      </c>
      <c r="V59" s="237">
        <v>1</v>
      </c>
      <c r="Z59" s="80" t="s">
        <v>2172</v>
      </c>
      <c r="AA59" s="237">
        <v>1</v>
      </c>
    </row>
    <row r="60" spans="5:27" x14ac:dyDescent="0.3">
      <c r="U60" s="80">
        <v>0.93</v>
      </c>
      <c r="V60" s="237">
        <v>1</v>
      </c>
      <c r="Z60" s="80" t="s">
        <v>2171</v>
      </c>
      <c r="AA60" s="237">
        <v>1</v>
      </c>
    </row>
    <row r="61" spans="5:27" x14ac:dyDescent="0.3">
      <c r="U61" s="80">
        <v>0.94</v>
      </c>
      <c r="V61" s="237">
        <v>5</v>
      </c>
      <c r="Z61" s="80" t="s">
        <v>2121</v>
      </c>
      <c r="AA61" s="237">
        <v>3</v>
      </c>
    </row>
    <row r="62" spans="5:27" x14ac:dyDescent="0.3">
      <c r="U62" s="80">
        <v>0.95</v>
      </c>
      <c r="V62" s="237">
        <v>2</v>
      </c>
      <c r="Z62" s="80" t="s">
        <v>2152</v>
      </c>
      <c r="AA62" s="237">
        <v>2</v>
      </c>
    </row>
    <row r="63" spans="5:27" x14ac:dyDescent="0.3">
      <c r="U63" s="80">
        <v>0.96</v>
      </c>
      <c r="V63" s="237">
        <v>2</v>
      </c>
      <c r="Z63" s="80" t="s">
        <v>2094</v>
      </c>
      <c r="AA63" s="237">
        <v>2</v>
      </c>
    </row>
    <row r="64" spans="5:27" x14ac:dyDescent="0.3">
      <c r="U64" s="80">
        <v>0.97</v>
      </c>
      <c r="V64" s="237">
        <v>2</v>
      </c>
      <c r="Z64" s="80" t="s">
        <v>2332</v>
      </c>
      <c r="AA64" s="237">
        <v>4</v>
      </c>
    </row>
    <row r="65" spans="21:27" x14ac:dyDescent="0.3">
      <c r="U65" s="80">
        <v>0.98</v>
      </c>
      <c r="V65" s="237">
        <v>3</v>
      </c>
      <c r="Z65" s="80" t="s">
        <v>2342</v>
      </c>
      <c r="AA65" s="237">
        <v>3</v>
      </c>
    </row>
    <row r="66" spans="21:27" x14ac:dyDescent="0.3">
      <c r="U66" s="80">
        <v>0.99</v>
      </c>
      <c r="V66" s="237">
        <v>1</v>
      </c>
      <c r="Z66" s="80" t="s">
        <v>2271</v>
      </c>
      <c r="AA66" s="237">
        <v>4</v>
      </c>
    </row>
    <row r="67" spans="21:27" x14ac:dyDescent="0.3">
      <c r="U67" s="80">
        <v>1</v>
      </c>
      <c r="V67" s="237">
        <v>290</v>
      </c>
      <c r="Z67" s="80" t="s">
        <v>2309</v>
      </c>
      <c r="AA67" s="237">
        <v>1</v>
      </c>
    </row>
    <row r="68" spans="21:27" x14ac:dyDescent="0.3">
      <c r="U68" s="80">
        <v>1.02</v>
      </c>
      <c r="V68" s="237">
        <v>1</v>
      </c>
      <c r="Z68" s="80" t="s">
        <v>2294</v>
      </c>
      <c r="AA68" s="237">
        <v>3</v>
      </c>
    </row>
    <row r="69" spans="21:27" x14ac:dyDescent="0.3">
      <c r="U69" s="80">
        <v>1.03</v>
      </c>
      <c r="V69" s="237">
        <v>1</v>
      </c>
      <c r="Z69" s="80" t="s">
        <v>2317</v>
      </c>
      <c r="AA69" s="237">
        <v>2</v>
      </c>
    </row>
    <row r="70" spans="21:27" x14ac:dyDescent="0.3">
      <c r="U70" s="80">
        <v>1.05</v>
      </c>
      <c r="V70" s="237">
        <v>2</v>
      </c>
      <c r="Z70" s="80" t="s">
        <v>2351</v>
      </c>
      <c r="AA70" s="237">
        <v>2</v>
      </c>
    </row>
    <row r="71" spans="21:27" x14ac:dyDescent="0.3">
      <c r="U71" s="80">
        <v>1.07</v>
      </c>
      <c r="V71" s="237">
        <v>1</v>
      </c>
      <c r="Z71" s="80" t="s">
        <v>2145</v>
      </c>
      <c r="AA71" s="237">
        <v>5</v>
      </c>
    </row>
    <row r="72" spans="21:27" x14ac:dyDescent="0.3">
      <c r="U72" s="80">
        <v>1.08</v>
      </c>
      <c r="V72" s="237">
        <v>1</v>
      </c>
      <c r="Z72" s="80" t="s">
        <v>2272</v>
      </c>
      <c r="AA72" s="237">
        <v>4</v>
      </c>
    </row>
    <row r="73" spans="21:27" x14ac:dyDescent="0.3">
      <c r="U73" s="80">
        <v>1.1000000000000001</v>
      </c>
      <c r="V73" s="237">
        <v>4</v>
      </c>
      <c r="Z73" s="80" t="s">
        <v>2098</v>
      </c>
      <c r="AA73" s="237">
        <v>1</v>
      </c>
    </row>
    <row r="74" spans="21:27" x14ac:dyDescent="0.3">
      <c r="U74" s="80">
        <v>1.1299999999999999</v>
      </c>
      <c r="V74" s="237">
        <v>1</v>
      </c>
      <c r="Z74" s="80" t="s">
        <v>2264</v>
      </c>
      <c r="AA74" s="237">
        <v>4</v>
      </c>
    </row>
    <row r="75" spans="21:27" x14ac:dyDescent="0.3">
      <c r="U75" s="80">
        <v>1.19</v>
      </c>
      <c r="V75" s="237">
        <v>1</v>
      </c>
      <c r="Z75" s="80" t="s">
        <v>2173</v>
      </c>
      <c r="AA75" s="237">
        <v>4</v>
      </c>
    </row>
    <row r="76" spans="21:27" x14ac:dyDescent="0.3">
      <c r="U76" s="80">
        <v>1.2</v>
      </c>
      <c r="V76" s="237">
        <v>4</v>
      </c>
      <c r="Z76" s="80" t="s">
        <v>2219</v>
      </c>
      <c r="AA76" s="237">
        <v>4</v>
      </c>
    </row>
    <row r="77" spans="21:27" x14ac:dyDescent="0.3">
      <c r="U77" s="80">
        <v>1.21</v>
      </c>
      <c r="V77" s="237">
        <v>1</v>
      </c>
      <c r="Z77" s="80" t="s">
        <v>2254</v>
      </c>
      <c r="AA77" s="237">
        <v>4</v>
      </c>
    </row>
    <row r="78" spans="21:27" x14ac:dyDescent="0.3">
      <c r="U78" s="80">
        <v>1.25</v>
      </c>
      <c r="V78" s="237">
        <v>1</v>
      </c>
      <c r="Z78" s="80" t="s">
        <v>2214</v>
      </c>
      <c r="AA78" s="237">
        <v>3</v>
      </c>
    </row>
    <row r="79" spans="21:27" x14ac:dyDescent="0.3">
      <c r="U79" s="80">
        <v>1.28</v>
      </c>
      <c r="V79" s="237">
        <v>1</v>
      </c>
      <c r="Z79" s="80" t="s">
        <v>2377</v>
      </c>
      <c r="AA79" s="237">
        <v>3</v>
      </c>
    </row>
    <row r="80" spans="21:27" x14ac:dyDescent="0.3">
      <c r="U80" s="80">
        <v>1.3</v>
      </c>
      <c r="V80" s="237">
        <v>2</v>
      </c>
      <c r="Z80" s="80" t="s">
        <v>2205</v>
      </c>
      <c r="AA80" s="237">
        <v>16</v>
      </c>
    </row>
    <row r="81" spans="21:27" x14ac:dyDescent="0.3">
      <c r="U81" s="80">
        <v>1.35</v>
      </c>
      <c r="V81" s="237">
        <v>1</v>
      </c>
      <c r="Z81" s="80" t="s">
        <v>2379</v>
      </c>
      <c r="AA81" s="237">
        <v>3</v>
      </c>
    </row>
    <row r="82" spans="21:27" x14ac:dyDescent="0.3">
      <c r="U82" s="80">
        <v>1.4</v>
      </c>
      <c r="V82" s="237">
        <v>3</v>
      </c>
      <c r="Z82" s="80" t="s">
        <v>2265</v>
      </c>
      <c r="AA82" s="237">
        <v>9</v>
      </c>
    </row>
    <row r="83" spans="21:27" x14ac:dyDescent="0.3">
      <c r="U83" s="80">
        <v>1.44</v>
      </c>
      <c r="V83" s="237">
        <v>1</v>
      </c>
      <c r="Z83" s="80" t="s">
        <v>2358</v>
      </c>
      <c r="AA83" s="237">
        <v>7</v>
      </c>
    </row>
    <row r="84" spans="21:27" x14ac:dyDescent="0.3">
      <c r="U84" s="80">
        <v>1.45</v>
      </c>
      <c r="V84" s="237">
        <v>1</v>
      </c>
      <c r="Z84" s="80" t="s">
        <v>2166</v>
      </c>
      <c r="AA84" s="237">
        <v>5</v>
      </c>
    </row>
    <row r="85" spans="21:27" x14ac:dyDescent="0.3">
      <c r="U85" s="80">
        <v>1.46</v>
      </c>
      <c r="V85" s="237">
        <v>4</v>
      </c>
      <c r="Z85" s="80" t="s">
        <v>2187</v>
      </c>
      <c r="AA85" s="237">
        <v>5</v>
      </c>
    </row>
    <row r="86" spans="21:27" x14ac:dyDescent="0.3">
      <c r="U86" s="80">
        <v>1.48</v>
      </c>
      <c r="V86" s="237">
        <v>2</v>
      </c>
      <c r="Z86" s="80" t="s">
        <v>2361</v>
      </c>
      <c r="AA86" s="237">
        <v>3</v>
      </c>
    </row>
    <row r="87" spans="21:27" x14ac:dyDescent="0.3">
      <c r="U87" s="80">
        <v>1.5</v>
      </c>
      <c r="V87" s="237">
        <v>8</v>
      </c>
      <c r="Z87" s="80" t="s">
        <v>2266</v>
      </c>
      <c r="AA87" s="237">
        <v>1</v>
      </c>
    </row>
    <row r="88" spans="21:27" x14ac:dyDescent="0.3">
      <c r="U88" s="80">
        <v>1.6</v>
      </c>
      <c r="V88" s="237">
        <v>2</v>
      </c>
      <c r="Z88" s="80" t="s">
        <v>2300</v>
      </c>
      <c r="AA88" s="237">
        <v>7</v>
      </c>
    </row>
    <row r="89" spans="21:27" x14ac:dyDescent="0.3">
      <c r="U89" s="80">
        <v>1.62</v>
      </c>
      <c r="V89" s="237">
        <v>2</v>
      </c>
      <c r="Z89" s="80" t="s">
        <v>2359</v>
      </c>
      <c r="AA89" s="237">
        <v>5</v>
      </c>
    </row>
    <row r="90" spans="21:27" x14ac:dyDescent="0.3">
      <c r="U90" s="80">
        <v>1.64</v>
      </c>
      <c r="V90" s="237">
        <v>1</v>
      </c>
      <c r="Z90" s="80" t="s">
        <v>2224</v>
      </c>
      <c r="AA90" s="237">
        <v>4</v>
      </c>
    </row>
    <row r="91" spans="21:27" x14ac:dyDescent="0.3">
      <c r="U91" s="80">
        <v>1.68</v>
      </c>
      <c r="V91" s="237">
        <v>1</v>
      </c>
      <c r="Z91" s="80" t="s">
        <v>2374</v>
      </c>
      <c r="AA91" s="237">
        <v>5</v>
      </c>
    </row>
    <row r="92" spans="21:27" x14ac:dyDescent="0.3">
      <c r="U92" s="80">
        <v>1.7</v>
      </c>
      <c r="V92" s="237">
        <v>1</v>
      </c>
      <c r="Z92" s="80" t="s">
        <v>2202</v>
      </c>
      <c r="AA92" s="237">
        <v>4</v>
      </c>
    </row>
    <row r="93" spans="21:27" x14ac:dyDescent="0.3">
      <c r="U93" s="80">
        <v>1.74</v>
      </c>
      <c r="V93" s="237">
        <v>2</v>
      </c>
      <c r="Z93" s="80" t="s">
        <v>2356</v>
      </c>
      <c r="AA93" s="237">
        <v>4</v>
      </c>
    </row>
    <row r="94" spans="21:27" x14ac:dyDescent="0.3">
      <c r="U94" s="80">
        <v>1.75</v>
      </c>
      <c r="V94" s="237">
        <v>1</v>
      </c>
      <c r="Z94" s="80" t="s">
        <v>2196</v>
      </c>
      <c r="AA94" s="237">
        <v>4</v>
      </c>
    </row>
    <row r="95" spans="21:27" x14ac:dyDescent="0.3">
      <c r="U95" s="80">
        <v>1.87</v>
      </c>
      <c r="V95" s="237">
        <v>2</v>
      </c>
      <c r="Z95" s="80" t="s">
        <v>2362</v>
      </c>
      <c r="AA95" s="237">
        <v>3</v>
      </c>
    </row>
    <row r="96" spans="21:27" x14ac:dyDescent="0.3">
      <c r="U96" s="80">
        <v>1.9</v>
      </c>
      <c r="V96" s="237">
        <v>2</v>
      </c>
      <c r="Z96" s="80" t="s">
        <v>2163</v>
      </c>
      <c r="AA96" s="237">
        <v>9</v>
      </c>
    </row>
    <row r="97" spans="21:27" x14ac:dyDescent="0.3">
      <c r="U97" s="80">
        <v>1.91</v>
      </c>
      <c r="V97" s="237">
        <v>1</v>
      </c>
      <c r="Z97" s="80" t="s">
        <v>2278</v>
      </c>
      <c r="AA97" s="237">
        <v>1</v>
      </c>
    </row>
    <row r="98" spans="21:27" x14ac:dyDescent="0.3">
      <c r="U98" s="80">
        <v>1.93</v>
      </c>
      <c r="V98" s="237">
        <v>3</v>
      </c>
      <c r="Z98" s="80" t="s">
        <v>2206</v>
      </c>
      <c r="AA98" s="237">
        <v>1</v>
      </c>
    </row>
    <row r="99" spans="21:27" x14ac:dyDescent="0.3">
      <c r="U99" s="80">
        <v>1.94</v>
      </c>
      <c r="V99" s="237">
        <v>1</v>
      </c>
      <c r="Z99" s="80" t="s">
        <v>2228</v>
      </c>
      <c r="AA99" s="237">
        <v>2</v>
      </c>
    </row>
    <row r="100" spans="21:27" x14ac:dyDescent="0.3">
      <c r="U100" s="80">
        <v>1.95</v>
      </c>
      <c r="V100" s="237">
        <v>1</v>
      </c>
      <c r="Z100" s="80" t="s">
        <v>2386</v>
      </c>
      <c r="AA100" s="237">
        <v>6</v>
      </c>
    </row>
    <row r="101" spans="21:27" x14ac:dyDescent="0.3">
      <c r="U101" s="80">
        <v>1.96</v>
      </c>
      <c r="V101" s="237">
        <v>1</v>
      </c>
      <c r="Z101" s="80" t="s">
        <v>2148</v>
      </c>
      <c r="AA101" s="237">
        <v>2</v>
      </c>
    </row>
    <row r="102" spans="21:27" x14ac:dyDescent="0.3">
      <c r="U102" s="80">
        <v>1.98</v>
      </c>
      <c r="V102" s="237">
        <v>1</v>
      </c>
      <c r="Z102" s="80" t="s">
        <v>2133</v>
      </c>
      <c r="AA102" s="237">
        <v>1</v>
      </c>
    </row>
    <row r="103" spans="21:27" x14ac:dyDescent="0.3">
      <c r="U103" s="80">
        <v>2</v>
      </c>
      <c r="V103" s="237">
        <v>97</v>
      </c>
      <c r="Z103" s="80" t="s">
        <v>2302</v>
      </c>
      <c r="AA103" s="237">
        <v>3</v>
      </c>
    </row>
    <row r="104" spans="21:27" x14ac:dyDescent="0.3">
      <c r="U104" s="80">
        <v>2.02</v>
      </c>
      <c r="V104" s="237">
        <v>1</v>
      </c>
      <c r="Z104" s="80" t="s">
        <v>2255</v>
      </c>
      <c r="AA104" s="237">
        <v>2</v>
      </c>
    </row>
    <row r="105" spans="21:27" x14ac:dyDescent="0.3">
      <c r="U105" s="80">
        <v>2.04</v>
      </c>
      <c r="V105" s="237">
        <v>1</v>
      </c>
      <c r="Z105" s="80" t="s">
        <v>2189</v>
      </c>
      <c r="AA105" s="237">
        <v>6</v>
      </c>
    </row>
    <row r="106" spans="21:27" x14ac:dyDescent="0.3">
      <c r="U106" s="80">
        <v>2.0499999999999998</v>
      </c>
      <c r="V106" s="237">
        <v>9</v>
      </c>
      <c r="Z106" s="80" t="s">
        <v>2335</v>
      </c>
      <c r="AA106" s="237">
        <v>10</v>
      </c>
    </row>
    <row r="107" spans="21:27" x14ac:dyDescent="0.3">
      <c r="U107" s="80">
        <v>2.0699999999999998</v>
      </c>
      <c r="V107" s="237">
        <v>1</v>
      </c>
      <c r="Z107" s="80" t="s">
        <v>2142</v>
      </c>
      <c r="AA107" s="237">
        <v>25</v>
      </c>
    </row>
    <row r="108" spans="21:27" x14ac:dyDescent="0.3">
      <c r="U108" s="80">
        <v>2.1</v>
      </c>
      <c r="V108" s="237">
        <v>3</v>
      </c>
      <c r="Z108" s="80" t="s">
        <v>2383</v>
      </c>
      <c r="AA108" s="237">
        <v>3</v>
      </c>
    </row>
    <row r="109" spans="21:27" x14ac:dyDescent="0.3">
      <c r="U109" s="80">
        <v>2.2000000000000002</v>
      </c>
      <c r="V109" s="237">
        <v>2</v>
      </c>
      <c r="Z109" s="80" t="s">
        <v>2247</v>
      </c>
      <c r="AA109" s="237">
        <v>6</v>
      </c>
    </row>
    <row r="110" spans="21:27" x14ac:dyDescent="0.3">
      <c r="U110" s="80">
        <v>2.21</v>
      </c>
      <c r="V110" s="237">
        <v>1</v>
      </c>
      <c r="Z110" s="80" t="s">
        <v>2388</v>
      </c>
      <c r="AA110" s="237">
        <v>5</v>
      </c>
    </row>
    <row r="111" spans="21:27" x14ac:dyDescent="0.3">
      <c r="U111" s="80">
        <v>2.23</v>
      </c>
      <c r="V111" s="237">
        <v>1</v>
      </c>
      <c r="Z111" s="80" t="s">
        <v>2346</v>
      </c>
      <c r="AA111" s="237">
        <v>9</v>
      </c>
    </row>
    <row r="112" spans="21:27" x14ac:dyDescent="0.3">
      <c r="U112" s="80">
        <v>2.33</v>
      </c>
      <c r="V112" s="237">
        <v>2</v>
      </c>
      <c r="Z112" s="80" t="s">
        <v>2239</v>
      </c>
      <c r="AA112" s="237">
        <v>1</v>
      </c>
    </row>
    <row r="113" spans="21:27" x14ac:dyDescent="0.3">
      <c r="U113" s="80">
        <v>2.37</v>
      </c>
      <c r="V113" s="237">
        <v>1</v>
      </c>
      <c r="Z113" s="80" t="s">
        <v>2311</v>
      </c>
      <c r="AA113" s="237">
        <v>6</v>
      </c>
    </row>
    <row r="114" spans="21:27" x14ac:dyDescent="0.3">
      <c r="U114" s="80">
        <v>2.4</v>
      </c>
      <c r="V114" s="237">
        <v>2</v>
      </c>
      <c r="Z114" s="80" t="s">
        <v>2132</v>
      </c>
      <c r="AA114" s="237">
        <v>1</v>
      </c>
    </row>
    <row r="115" spans="21:27" x14ac:dyDescent="0.3">
      <c r="U115" s="80">
        <v>2.4700000000000002</v>
      </c>
      <c r="V115" s="237">
        <v>1</v>
      </c>
      <c r="Z115" s="80" t="s">
        <v>2308</v>
      </c>
      <c r="AA115" s="237">
        <v>7</v>
      </c>
    </row>
    <row r="116" spans="21:27" x14ac:dyDescent="0.3">
      <c r="U116" s="80">
        <v>2.4900000000000002</v>
      </c>
      <c r="V116" s="237">
        <v>1</v>
      </c>
      <c r="Z116" s="80" t="s">
        <v>2345</v>
      </c>
      <c r="AA116" s="237">
        <v>2</v>
      </c>
    </row>
    <row r="117" spans="21:27" x14ac:dyDescent="0.3">
      <c r="U117" s="80">
        <v>2.5</v>
      </c>
      <c r="V117" s="237">
        <v>26</v>
      </c>
      <c r="Z117" s="80" t="s">
        <v>2248</v>
      </c>
      <c r="AA117" s="237">
        <v>3</v>
      </c>
    </row>
    <row r="118" spans="21:27" x14ac:dyDescent="0.3">
      <c r="U118" s="80">
        <v>2.7</v>
      </c>
      <c r="V118" s="237">
        <v>7</v>
      </c>
      <c r="Z118" s="80" t="s">
        <v>2329</v>
      </c>
      <c r="AA118" s="237">
        <v>2</v>
      </c>
    </row>
    <row r="119" spans="21:27" x14ac:dyDescent="0.3">
      <c r="U119" s="80">
        <v>2.77</v>
      </c>
      <c r="V119" s="237">
        <v>4</v>
      </c>
      <c r="Z119" s="80" t="s">
        <v>2347</v>
      </c>
      <c r="AA119" s="237">
        <v>8</v>
      </c>
    </row>
    <row r="120" spans="21:27" x14ac:dyDescent="0.3">
      <c r="U120" s="80">
        <v>2.8</v>
      </c>
      <c r="V120" s="237">
        <v>2</v>
      </c>
      <c r="Z120" s="80" t="s">
        <v>2225</v>
      </c>
      <c r="AA120" s="237">
        <v>1</v>
      </c>
    </row>
    <row r="121" spans="21:27" x14ac:dyDescent="0.3">
      <c r="U121" s="80">
        <v>2.85</v>
      </c>
      <c r="V121" s="237">
        <v>1</v>
      </c>
      <c r="Z121" s="80" t="s">
        <v>2086</v>
      </c>
      <c r="AA121" s="237">
        <v>5</v>
      </c>
    </row>
    <row r="122" spans="21:27" x14ac:dyDescent="0.3">
      <c r="U122" s="80">
        <v>2.9</v>
      </c>
      <c r="V122" s="237">
        <v>1</v>
      </c>
      <c r="Z122" s="80" t="s">
        <v>2381</v>
      </c>
      <c r="AA122" s="237">
        <v>2</v>
      </c>
    </row>
    <row r="123" spans="21:27" x14ac:dyDescent="0.3">
      <c r="U123" s="80">
        <v>2.93</v>
      </c>
      <c r="V123" s="237">
        <v>1</v>
      </c>
      <c r="Z123" s="80" t="s">
        <v>2368</v>
      </c>
      <c r="AA123" s="237">
        <v>3</v>
      </c>
    </row>
    <row r="124" spans="21:27" x14ac:dyDescent="0.3">
      <c r="U124" s="80">
        <v>2.97</v>
      </c>
      <c r="V124" s="237">
        <v>1</v>
      </c>
      <c r="Z124" s="80" t="s">
        <v>2191</v>
      </c>
      <c r="AA124" s="237">
        <v>2</v>
      </c>
    </row>
    <row r="125" spans="21:27" x14ac:dyDescent="0.3">
      <c r="U125" s="80">
        <v>3</v>
      </c>
      <c r="V125" s="237">
        <v>55</v>
      </c>
      <c r="Z125" s="80" t="s">
        <v>2269</v>
      </c>
      <c r="AA125" s="237">
        <v>6</v>
      </c>
    </row>
    <row r="126" spans="21:27" x14ac:dyDescent="0.3">
      <c r="U126" s="80">
        <v>3.08</v>
      </c>
      <c r="V126" s="237">
        <v>1</v>
      </c>
      <c r="Z126" s="80" t="s">
        <v>2083</v>
      </c>
      <c r="AA126" s="237">
        <v>4</v>
      </c>
    </row>
    <row r="127" spans="21:27" x14ac:dyDescent="0.3">
      <c r="U127" s="80">
        <v>3.2</v>
      </c>
      <c r="V127" s="237">
        <v>1</v>
      </c>
      <c r="Z127" s="80" t="s">
        <v>2246</v>
      </c>
      <c r="AA127" s="237">
        <v>7</v>
      </c>
    </row>
    <row r="128" spans="21:27" x14ac:dyDescent="0.3">
      <c r="U128" s="80">
        <v>3.31</v>
      </c>
      <c r="V128" s="237">
        <v>1</v>
      </c>
      <c r="Z128" s="80" t="s">
        <v>2244</v>
      </c>
      <c r="AA128" s="237">
        <v>10</v>
      </c>
    </row>
    <row r="129" spans="21:27" x14ac:dyDescent="0.3">
      <c r="U129" s="80">
        <v>3.5</v>
      </c>
      <c r="V129" s="237">
        <v>4</v>
      </c>
      <c r="Z129" s="80" t="s">
        <v>2324</v>
      </c>
      <c r="AA129" s="237">
        <v>1</v>
      </c>
    </row>
    <row r="130" spans="21:27" x14ac:dyDescent="0.3">
      <c r="U130" s="80">
        <v>3.6</v>
      </c>
      <c r="V130" s="237">
        <v>3</v>
      </c>
      <c r="Z130" s="80" t="s">
        <v>2279</v>
      </c>
      <c r="AA130" s="237">
        <v>4</v>
      </c>
    </row>
    <row r="131" spans="21:27" x14ac:dyDescent="0.3">
      <c r="U131" s="80">
        <v>3.7</v>
      </c>
      <c r="V131" s="237">
        <v>1</v>
      </c>
      <c r="Z131" s="80" t="s">
        <v>2104</v>
      </c>
      <c r="AA131" s="237">
        <v>5</v>
      </c>
    </row>
    <row r="132" spans="21:27" x14ac:dyDescent="0.3">
      <c r="U132" s="80">
        <v>4</v>
      </c>
      <c r="V132" s="237">
        <v>7</v>
      </c>
      <c r="Z132" s="80" t="s">
        <v>2155</v>
      </c>
      <c r="AA132" s="237">
        <v>7</v>
      </c>
    </row>
    <row r="133" spans="21:27" x14ac:dyDescent="0.3">
      <c r="U133" s="80">
        <v>4.07</v>
      </c>
      <c r="V133" s="237">
        <v>1</v>
      </c>
      <c r="Z133" s="80" t="s">
        <v>2162</v>
      </c>
      <c r="AA133" s="237">
        <v>15</v>
      </c>
    </row>
    <row r="134" spans="21:27" x14ac:dyDescent="0.3">
      <c r="U134" s="80">
        <v>4.3</v>
      </c>
      <c r="V134" s="237">
        <v>1</v>
      </c>
      <c r="Z134" s="80" t="s">
        <v>2316</v>
      </c>
      <c r="AA134" s="237">
        <v>2</v>
      </c>
    </row>
    <row r="135" spans="21:27" x14ac:dyDescent="0.3">
      <c r="U135" s="80">
        <v>4.5</v>
      </c>
      <c r="V135" s="237">
        <v>2</v>
      </c>
      <c r="Z135" s="80" t="s">
        <v>2328</v>
      </c>
      <c r="AA135" s="237">
        <v>10</v>
      </c>
    </row>
    <row r="136" spans="21:27" x14ac:dyDescent="0.3">
      <c r="U136" s="80">
        <v>4.5999999999999996</v>
      </c>
      <c r="V136" s="237">
        <v>2</v>
      </c>
      <c r="Z136" s="80" t="s">
        <v>2218</v>
      </c>
      <c r="AA136" s="237">
        <v>4</v>
      </c>
    </row>
    <row r="137" spans="21:27" x14ac:dyDescent="0.3">
      <c r="U137" s="80">
        <v>4.72</v>
      </c>
      <c r="V137" s="237">
        <v>2</v>
      </c>
      <c r="Z137" s="80" t="s">
        <v>2288</v>
      </c>
      <c r="AA137" s="237">
        <v>8</v>
      </c>
    </row>
    <row r="138" spans="21:27" x14ac:dyDescent="0.3">
      <c r="U138" s="80">
        <v>4.8</v>
      </c>
      <c r="V138" s="237">
        <v>4</v>
      </c>
      <c r="Z138" s="80" t="s">
        <v>2240</v>
      </c>
      <c r="AA138" s="237">
        <v>7</v>
      </c>
    </row>
    <row r="139" spans="21:27" x14ac:dyDescent="0.3">
      <c r="U139" s="80">
        <v>4.9000000000000004</v>
      </c>
      <c r="V139" s="237">
        <v>1</v>
      </c>
      <c r="Z139" s="80" t="s">
        <v>2296</v>
      </c>
      <c r="AA139" s="237">
        <v>3</v>
      </c>
    </row>
    <row r="140" spans="21:27" x14ac:dyDescent="0.3">
      <c r="U140" s="80">
        <v>5</v>
      </c>
      <c r="V140" s="237">
        <v>199</v>
      </c>
      <c r="Z140" s="80" t="s">
        <v>2277</v>
      </c>
      <c r="AA140" s="237">
        <v>7</v>
      </c>
    </row>
    <row r="141" spans="21:27" x14ac:dyDescent="0.3">
      <c r="U141" s="80">
        <v>5.0999999999999996</v>
      </c>
      <c r="V141" s="237">
        <v>1</v>
      </c>
      <c r="Z141" s="80" t="s">
        <v>2370</v>
      </c>
      <c r="AA141" s="237">
        <v>3</v>
      </c>
    </row>
    <row r="142" spans="21:27" x14ac:dyDescent="0.3">
      <c r="U142" s="80">
        <v>5.4</v>
      </c>
      <c r="V142" s="237">
        <v>1</v>
      </c>
      <c r="Z142" s="80" t="s">
        <v>2125</v>
      </c>
      <c r="AA142" s="237">
        <v>4</v>
      </c>
    </row>
    <row r="143" spans="21:27" x14ac:dyDescent="0.3">
      <c r="U143" s="80">
        <v>5.5</v>
      </c>
      <c r="V143" s="237">
        <v>5</v>
      </c>
      <c r="Z143" s="80" t="s">
        <v>2333</v>
      </c>
      <c r="AA143" s="237">
        <v>3</v>
      </c>
    </row>
    <row r="144" spans="21:27" x14ac:dyDescent="0.3">
      <c r="U144" s="80">
        <v>5.7</v>
      </c>
      <c r="V144" s="237">
        <v>3</v>
      </c>
      <c r="Z144" s="80" t="s">
        <v>2437</v>
      </c>
      <c r="AA144" s="237">
        <v>4</v>
      </c>
    </row>
    <row r="145" spans="21:27" x14ac:dyDescent="0.3">
      <c r="U145" s="80">
        <v>5.9</v>
      </c>
      <c r="V145" s="237">
        <v>1</v>
      </c>
      <c r="Z145" s="80" t="s">
        <v>2137</v>
      </c>
      <c r="AA145" s="237">
        <v>3</v>
      </c>
    </row>
    <row r="146" spans="21:27" x14ac:dyDescent="0.3">
      <c r="U146" s="80">
        <v>6</v>
      </c>
      <c r="V146" s="237">
        <v>16</v>
      </c>
      <c r="Z146" s="80" t="s">
        <v>2354</v>
      </c>
      <c r="AA146" s="237">
        <v>2</v>
      </c>
    </row>
    <row r="147" spans="21:27" x14ac:dyDescent="0.3">
      <c r="U147" s="80">
        <v>7</v>
      </c>
      <c r="V147" s="237">
        <v>8</v>
      </c>
      <c r="Z147" s="80" t="s">
        <v>2174</v>
      </c>
      <c r="AA147" s="237">
        <v>4</v>
      </c>
    </row>
    <row r="148" spans="21:27" x14ac:dyDescent="0.3">
      <c r="U148" s="80">
        <v>7.8</v>
      </c>
      <c r="V148" s="237">
        <v>2</v>
      </c>
      <c r="Z148" s="80" t="s">
        <v>2113</v>
      </c>
      <c r="AA148" s="237">
        <v>2</v>
      </c>
    </row>
    <row r="149" spans="21:27" x14ac:dyDescent="0.3">
      <c r="U149" s="80">
        <v>8</v>
      </c>
      <c r="V149" s="237">
        <v>14</v>
      </c>
      <c r="Z149" s="80" t="s">
        <v>2338</v>
      </c>
      <c r="AA149" s="237">
        <v>1</v>
      </c>
    </row>
    <row r="150" spans="21:27" x14ac:dyDescent="0.3">
      <c r="U150" s="80">
        <v>8.5</v>
      </c>
      <c r="V150" s="237">
        <v>3</v>
      </c>
      <c r="Z150" s="80" t="s">
        <v>2243</v>
      </c>
      <c r="AA150" s="237">
        <v>6</v>
      </c>
    </row>
    <row r="151" spans="21:27" x14ac:dyDescent="0.3">
      <c r="U151" s="80">
        <v>8.5399999999999991</v>
      </c>
      <c r="V151" s="237">
        <v>1</v>
      </c>
      <c r="Z151" s="80" t="s">
        <v>2301</v>
      </c>
      <c r="AA151" s="237">
        <v>3</v>
      </c>
    </row>
    <row r="152" spans="21:27" x14ac:dyDescent="0.3">
      <c r="U152" s="80">
        <v>10</v>
      </c>
      <c r="V152" s="237">
        <v>30</v>
      </c>
      <c r="Z152" s="80" t="s">
        <v>2203</v>
      </c>
      <c r="AA152" s="237">
        <v>4</v>
      </c>
    </row>
    <row r="153" spans="21:27" x14ac:dyDescent="0.3">
      <c r="U153" s="80">
        <v>10.09</v>
      </c>
      <c r="V153" s="237">
        <v>1</v>
      </c>
      <c r="Z153" s="80" t="s">
        <v>2363</v>
      </c>
      <c r="AA153" s="237">
        <v>1</v>
      </c>
    </row>
    <row r="154" spans="21:27" x14ac:dyDescent="0.3">
      <c r="U154" s="80">
        <v>11</v>
      </c>
      <c r="V154" s="237">
        <v>2</v>
      </c>
      <c r="Z154" s="80" t="s">
        <v>2257</v>
      </c>
      <c r="AA154" s="237">
        <v>1</v>
      </c>
    </row>
    <row r="155" spans="21:27" x14ac:dyDescent="0.3">
      <c r="U155" s="80">
        <v>11.2</v>
      </c>
      <c r="V155" s="237">
        <v>1</v>
      </c>
      <c r="Z155" s="80" t="s">
        <v>2160</v>
      </c>
      <c r="AA155" s="237">
        <v>4</v>
      </c>
    </row>
    <row r="156" spans="21:27" x14ac:dyDescent="0.3">
      <c r="U156" s="80">
        <v>11.8</v>
      </c>
      <c r="V156" s="237">
        <v>1</v>
      </c>
      <c r="Z156" s="80" t="s">
        <v>2159</v>
      </c>
      <c r="AA156" s="237">
        <v>4</v>
      </c>
    </row>
    <row r="157" spans="21:27" x14ac:dyDescent="0.3">
      <c r="U157" s="80">
        <v>15</v>
      </c>
      <c r="V157" s="237">
        <v>2</v>
      </c>
      <c r="Z157" s="80" t="s">
        <v>2169</v>
      </c>
      <c r="AA157" s="237">
        <v>5</v>
      </c>
    </row>
    <row r="158" spans="21:27" x14ac:dyDescent="0.3">
      <c r="U158" s="80">
        <v>15.4</v>
      </c>
      <c r="V158" s="237">
        <v>2</v>
      </c>
      <c r="Z158" s="80" t="s">
        <v>2112</v>
      </c>
      <c r="AA158" s="237">
        <v>1</v>
      </c>
    </row>
    <row r="159" spans="21:27" x14ac:dyDescent="0.3">
      <c r="U159" s="80">
        <v>18</v>
      </c>
      <c r="V159" s="237">
        <v>1</v>
      </c>
      <c r="Z159" s="80" t="s">
        <v>2122</v>
      </c>
      <c r="AA159" s="237">
        <v>6</v>
      </c>
    </row>
    <row r="160" spans="21:27" x14ac:dyDescent="0.3">
      <c r="U160" s="80">
        <v>19.100000000000001</v>
      </c>
      <c r="V160" s="237">
        <v>1</v>
      </c>
      <c r="Z160" s="80" t="s">
        <v>2334</v>
      </c>
      <c r="AA160" s="237">
        <v>2</v>
      </c>
    </row>
    <row r="161" spans="21:27" x14ac:dyDescent="0.3">
      <c r="U161" s="80">
        <v>19.399999999999999</v>
      </c>
      <c r="V161" s="237">
        <v>1</v>
      </c>
      <c r="Z161" s="80" t="s">
        <v>2195</v>
      </c>
      <c r="AA161" s="237">
        <v>5</v>
      </c>
    </row>
    <row r="162" spans="21:27" x14ac:dyDescent="0.3">
      <c r="U162" s="80">
        <v>20</v>
      </c>
      <c r="V162" s="237">
        <v>38</v>
      </c>
      <c r="Z162" s="80" t="s">
        <v>2096</v>
      </c>
      <c r="AA162" s="237">
        <v>2</v>
      </c>
    </row>
    <row r="163" spans="21:27" x14ac:dyDescent="0.3">
      <c r="U163" s="80">
        <v>21</v>
      </c>
      <c r="V163" s="237">
        <v>2</v>
      </c>
      <c r="Z163" s="80" t="s">
        <v>2222</v>
      </c>
      <c r="AA163" s="237">
        <v>1</v>
      </c>
    </row>
    <row r="164" spans="21:27" x14ac:dyDescent="0.3">
      <c r="U164" s="80">
        <v>25</v>
      </c>
      <c r="V164" s="237">
        <v>1</v>
      </c>
      <c r="Z164" s="80" t="s">
        <v>2318</v>
      </c>
      <c r="AA164" s="237">
        <v>5</v>
      </c>
    </row>
    <row r="165" spans="21:27" x14ac:dyDescent="0.3">
      <c r="U165" s="80">
        <v>32</v>
      </c>
      <c r="V165" s="237">
        <v>1</v>
      </c>
      <c r="Z165" s="80" t="s">
        <v>2146</v>
      </c>
      <c r="AA165" s="237">
        <v>1</v>
      </c>
    </row>
    <row r="166" spans="21:27" x14ac:dyDescent="0.3">
      <c r="U166" s="80">
        <v>38.6</v>
      </c>
      <c r="V166" s="237">
        <v>1</v>
      </c>
      <c r="Z166" s="80" t="s">
        <v>2250</v>
      </c>
      <c r="AA166" s="237">
        <v>9</v>
      </c>
    </row>
    <row r="167" spans="21:27" x14ac:dyDescent="0.3">
      <c r="U167" s="80">
        <v>40</v>
      </c>
      <c r="V167" s="237">
        <v>2</v>
      </c>
      <c r="Z167" s="80" t="s">
        <v>2216</v>
      </c>
      <c r="AA167" s="237">
        <v>2</v>
      </c>
    </row>
    <row r="168" spans="21:27" x14ac:dyDescent="0.3">
      <c r="U168" s="80">
        <v>50</v>
      </c>
      <c r="V168" s="237">
        <v>2</v>
      </c>
      <c r="Z168" s="80" t="s">
        <v>2268</v>
      </c>
      <c r="AA168" s="237">
        <v>3</v>
      </c>
    </row>
    <row r="169" spans="21:27" x14ac:dyDescent="0.3">
      <c r="U169" s="80">
        <v>60</v>
      </c>
      <c r="V169" s="237">
        <v>1</v>
      </c>
      <c r="Z169" s="80" t="s">
        <v>2283</v>
      </c>
      <c r="AA169" s="237">
        <v>5</v>
      </c>
    </row>
    <row r="170" spans="21:27" x14ac:dyDescent="0.3">
      <c r="U170" s="80" t="s">
        <v>2404</v>
      </c>
      <c r="V170" s="237"/>
      <c r="Z170" s="80" t="s">
        <v>2110</v>
      </c>
      <c r="AA170" s="237">
        <v>2</v>
      </c>
    </row>
    <row r="171" spans="21:27" x14ac:dyDescent="0.3">
      <c r="U171" s="80" t="s">
        <v>1911</v>
      </c>
      <c r="V171" s="237">
        <v>1295</v>
      </c>
      <c r="Z171" s="80" t="s">
        <v>2258</v>
      </c>
      <c r="AA171" s="237">
        <v>1</v>
      </c>
    </row>
    <row r="172" spans="21:27" x14ac:dyDescent="0.3">
      <c r="Z172" s="80" t="s">
        <v>2252</v>
      </c>
      <c r="AA172" s="237">
        <v>1</v>
      </c>
    </row>
    <row r="173" spans="21:27" x14ac:dyDescent="0.3">
      <c r="Z173" s="80" t="s">
        <v>2298</v>
      </c>
      <c r="AA173" s="237">
        <v>6</v>
      </c>
    </row>
    <row r="174" spans="21:27" x14ac:dyDescent="0.3">
      <c r="Z174" s="80" t="s">
        <v>2364</v>
      </c>
      <c r="AA174" s="237">
        <v>3</v>
      </c>
    </row>
    <row r="175" spans="21:27" x14ac:dyDescent="0.3">
      <c r="Z175" s="80" t="s">
        <v>2149</v>
      </c>
      <c r="AA175" s="237">
        <v>2</v>
      </c>
    </row>
    <row r="176" spans="21:27" x14ac:dyDescent="0.3">
      <c r="Z176" s="80" t="s">
        <v>2161</v>
      </c>
      <c r="AA176" s="237">
        <v>4</v>
      </c>
    </row>
    <row r="177" spans="26:27" x14ac:dyDescent="0.3">
      <c r="Z177" s="80" t="s">
        <v>2242</v>
      </c>
      <c r="AA177" s="237">
        <v>4</v>
      </c>
    </row>
    <row r="178" spans="26:27" x14ac:dyDescent="0.3">
      <c r="Z178" s="80" t="s">
        <v>2124</v>
      </c>
      <c r="AA178" s="237">
        <v>1</v>
      </c>
    </row>
    <row r="179" spans="26:27" x14ac:dyDescent="0.3">
      <c r="Z179" s="80" t="s">
        <v>2315</v>
      </c>
      <c r="AA179" s="237">
        <v>16</v>
      </c>
    </row>
    <row r="180" spans="26:27" x14ac:dyDescent="0.3">
      <c r="Z180" s="80" t="s">
        <v>2384</v>
      </c>
      <c r="AA180" s="237">
        <v>16</v>
      </c>
    </row>
    <row r="181" spans="26:27" x14ac:dyDescent="0.3">
      <c r="Z181" s="80" t="s">
        <v>2373</v>
      </c>
      <c r="AA181" s="237">
        <v>2</v>
      </c>
    </row>
    <row r="182" spans="26:27" x14ac:dyDescent="0.3">
      <c r="Z182" s="80" t="s">
        <v>2199</v>
      </c>
      <c r="AA182" s="237">
        <v>7</v>
      </c>
    </row>
    <row r="183" spans="26:27" x14ac:dyDescent="0.3">
      <c r="Z183" s="80" t="s">
        <v>2190</v>
      </c>
      <c r="AA183" s="237">
        <v>20</v>
      </c>
    </row>
    <row r="184" spans="26:27" x14ac:dyDescent="0.3">
      <c r="Z184" s="80" t="s">
        <v>2095</v>
      </c>
      <c r="AA184" s="237">
        <v>16</v>
      </c>
    </row>
    <row r="185" spans="26:27" x14ac:dyDescent="0.3">
      <c r="Z185" s="80" t="s">
        <v>2176</v>
      </c>
      <c r="AA185" s="237">
        <v>7</v>
      </c>
    </row>
    <row r="186" spans="26:27" x14ac:dyDescent="0.3">
      <c r="Z186" s="80" t="s">
        <v>2355</v>
      </c>
      <c r="AA186" s="237">
        <v>1</v>
      </c>
    </row>
    <row r="187" spans="26:27" x14ac:dyDescent="0.3">
      <c r="Z187" s="80" t="s">
        <v>2100</v>
      </c>
      <c r="AA187" s="237">
        <v>1</v>
      </c>
    </row>
    <row r="188" spans="26:27" x14ac:dyDescent="0.3">
      <c r="Z188" s="80" t="s">
        <v>2151</v>
      </c>
      <c r="AA188" s="237">
        <v>4</v>
      </c>
    </row>
    <row r="189" spans="26:27" x14ac:dyDescent="0.3">
      <c r="Z189" s="80" t="s">
        <v>2372</v>
      </c>
      <c r="AA189" s="237">
        <v>1</v>
      </c>
    </row>
    <row r="190" spans="26:27" x14ac:dyDescent="0.3">
      <c r="Z190" s="80" t="s">
        <v>2220</v>
      </c>
      <c r="AA190" s="237">
        <v>12</v>
      </c>
    </row>
    <row r="191" spans="26:27" x14ac:dyDescent="0.3">
      <c r="Z191" s="80" t="s">
        <v>2192</v>
      </c>
      <c r="AA191" s="237">
        <v>6</v>
      </c>
    </row>
    <row r="192" spans="26:27" x14ac:dyDescent="0.3">
      <c r="Z192" s="80" t="s">
        <v>2197</v>
      </c>
      <c r="AA192" s="237">
        <v>1</v>
      </c>
    </row>
    <row r="193" spans="26:27" x14ac:dyDescent="0.3">
      <c r="Z193" s="80" t="s">
        <v>2102</v>
      </c>
      <c r="AA193" s="237">
        <v>10</v>
      </c>
    </row>
    <row r="194" spans="26:27" x14ac:dyDescent="0.3">
      <c r="Z194" s="80" t="s">
        <v>2297</v>
      </c>
      <c r="AA194" s="237">
        <v>4</v>
      </c>
    </row>
    <row r="195" spans="26:27" x14ac:dyDescent="0.3">
      <c r="Z195" s="80" t="s">
        <v>2256</v>
      </c>
      <c r="AA195" s="237">
        <v>3</v>
      </c>
    </row>
    <row r="196" spans="26:27" x14ac:dyDescent="0.3">
      <c r="Z196" s="80" t="s">
        <v>2210</v>
      </c>
      <c r="AA196" s="237">
        <v>2</v>
      </c>
    </row>
    <row r="197" spans="26:27" x14ac:dyDescent="0.3">
      <c r="Z197" s="80" t="s">
        <v>2213</v>
      </c>
      <c r="AA197" s="237">
        <v>5</v>
      </c>
    </row>
    <row r="198" spans="26:27" x14ac:dyDescent="0.3">
      <c r="Z198" s="80" t="s">
        <v>2233</v>
      </c>
      <c r="AA198" s="237">
        <v>4</v>
      </c>
    </row>
    <row r="199" spans="26:27" x14ac:dyDescent="0.3">
      <c r="Z199" s="80" t="s">
        <v>2226</v>
      </c>
      <c r="AA199" s="237">
        <v>1</v>
      </c>
    </row>
    <row r="200" spans="26:27" x14ac:dyDescent="0.3">
      <c r="Z200" s="80" t="s">
        <v>2135</v>
      </c>
      <c r="AA200" s="237">
        <v>1</v>
      </c>
    </row>
    <row r="201" spans="26:27" x14ac:dyDescent="0.3">
      <c r="Z201" s="80" t="s">
        <v>2177</v>
      </c>
      <c r="AA201" s="237">
        <v>5</v>
      </c>
    </row>
    <row r="202" spans="26:27" x14ac:dyDescent="0.3">
      <c r="Z202" s="80" t="s">
        <v>2115</v>
      </c>
      <c r="AA202" s="237">
        <v>5</v>
      </c>
    </row>
    <row r="203" spans="26:27" x14ac:dyDescent="0.3">
      <c r="Z203" s="80" t="s">
        <v>2101</v>
      </c>
      <c r="AA203" s="237">
        <v>8</v>
      </c>
    </row>
    <row r="204" spans="26:27" x14ac:dyDescent="0.3">
      <c r="Z204" s="80" t="s">
        <v>2378</v>
      </c>
      <c r="AA204" s="237">
        <v>4</v>
      </c>
    </row>
    <row r="205" spans="26:27" x14ac:dyDescent="0.3">
      <c r="Z205" s="80" t="s">
        <v>2281</v>
      </c>
      <c r="AA205" s="237">
        <v>4</v>
      </c>
    </row>
    <row r="206" spans="26:27" x14ac:dyDescent="0.3">
      <c r="Z206" s="80" t="s">
        <v>2249</v>
      </c>
      <c r="AA206" s="237">
        <v>9</v>
      </c>
    </row>
    <row r="207" spans="26:27" x14ac:dyDescent="0.3">
      <c r="Z207" s="80" t="s">
        <v>2284</v>
      </c>
      <c r="AA207" s="237">
        <v>3</v>
      </c>
    </row>
    <row r="208" spans="26:27" x14ac:dyDescent="0.3">
      <c r="Z208" s="80" t="s">
        <v>2085</v>
      </c>
      <c r="AA208" s="237">
        <v>2</v>
      </c>
    </row>
    <row r="209" spans="26:27" x14ac:dyDescent="0.3">
      <c r="Z209" s="80" t="s">
        <v>2204</v>
      </c>
      <c r="AA209" s="237">
        <v>1</v>
      </c>
    </row>
    <row r="210" spans="26:27" x14ac:dyDescent="0.3">
      <c r="Z210" s="80" t="s">
        <v>2326</v>
      </c>
      <c r="AA210" s="237">
        <v>3</v>
      </c>
    </row>
    <row r="211" spans="26:27" x14ac:dyDescent="0.3">
      <c r="Z211" s="80" t="s">
        <v>2259</v>
      </c>
      <c r="AA211" s="237">
        <v>1</v>
      </c>
    </row>
    <row r="212" spans="26:27" x14ac:dyDescent="0.3">
      <c r="Z212" s="80" t="s">
        <v>2080</v>
      </c>
      <c r="AA212" s="237">
        <v>4</v>
      </c>
    </row>
    <row r="213" spans="26:27" x14ac:dyDescent="0.3">
      <c r="Z213" s="80" t="s">
        <v>2236</v>
      </c>
      <c r="AA213" s="237">
        <v>5</v>
      </c>
    </row>
    <row r="214" spans="26:27" x14ac:dyDescent="0.3">
      <c r="Z214" s="80" t="s">
        <v>2238</v>
      </c>
      <c r="AA214" s="237">
        <v>7</v>
      </c>
    </row>
    <row r="215" spans="26:27" x14ac:dyDescent="0.3">
      <c r="Z215" s="80" t="s">
        <v>2194</v>
      </c>
      <c r="AA215" s="237">
        <v>1</v>
      </c>
    </row>
    <row r="216" spans="26:27" x14ac:dyDescent="0.3">
      <c r="Z216" s="80" t="s">
        <v>2087</v>
      </c>
      <c r="AA216" s="237">
        <v>2</v>
      </c>
    </row>
    <row r="217" spans="26:27" x14ac:dyDescent="0.3">
      <c r="Z217" s="80" t="s">
        <v>2143</v>
      </c>
      <c r="AA217" s="237">
        <v>1</v>
      </c>
    </row>
    <row r="218" spans="26:27" x14ac:dyDescent="0.3">
      <c r="Z218" s="80" t="s">
        <v>2376</v>
      </c>
      <c r="AA218" s="237">
        <v>3</v>
      </c>
    </row>
    <row r="219" spans="26:27" x14ac:dyDescent="0.3">
      <c r="Z219" s="80" t="s">
        <v>2215</v>
      </c>
      <c r="AA219" s="237">
        <v>11</v>
      </c>
    </row>
    <row r="220" spans="26:27" x14ac:dyDescent="0.3">
      <c r="Z220" s="80" t="s">
        <v>2319</v>
      </c>
      <c r="AA220" s="237">
        <v>3</v>
      </c>
    </row>
    <row r="221" spans="26:27" x14ac:dyDescent="0.3">
      <c r="Z221" s="80" t="s">
        <v>2232</v>
      </c>
      <c r="AA221" s="237">
        <v>1</v>
      </c>
    </row>
    <row r="222" spans="26:27" x14ac:dyDescent="0.3">
      <c r="Z222" s="80" t="s">
        <v>2111</v>
      </c>
      <c r="AA222" s="237">
        <v>1</v>
      </c>
    </row>
    <row r="223" spans="26:27" x14ac:dyDescent="0.3">
      <c r="Z223" s="80" t="s">
        <v>2079</v>
      </c>
      <c r="AA223" s="237">
        <v>2</v>
      </c>
    </row>
    <row r="224" spans="26:27" x14ac:dyDescent="0.3">
      <c r="Z224" s="80" t="s">
        <v>2433</v>
      </c>
      <c r="AA224" s="237">
        <v>2</v>
      </c>
    </row>
    <row r="225" spans="26:27" x14ac:dyDescent="0.3">
      <c r="Z225" s="80" t="s">
        <v>2280</v>
      </c>
      <c r="AA225" s="237">
        <v>1</v>
      </c>
    </row>
    <row r="226" spans="26:27" x14ac:dyDescent="0.3">
      <c r="Z226" s="80" t="s">
        <v>2188</v>
      </c>
      <c r="AA226" s="237">
        <v>2</v>
      </c>
    </row>
    <row r="227" spans="26:27" x14ac:dyDescent="0.3">
      <c r="Z227" s="80" t="s">
        <v>2245</v>
      </c>
      <c r="AA227" s="237">
        <v>4</v>
      </c>
    </row>
    <row r="228" spans="26:27" x14ac:dyDescent="0.3">
      <c r="Z228" s="80" t="s">
        <v>2267</v>
      </c>
      <c r="AA228" s="237">
        <v>2</v>
      </c>
    </row>
    <row r="229" spans="26:27" x14ac:dyDescent="0.3">
      <c r="Z229" s="80" t="s">
        <v>2366</v>
      </c>
      <c r="AA229" s="237">
        <v>5</v>
      </c>
    </row>
    <row r="230" spans="26:27" x14ac:dyDescent="0.3">
      <c r="Z230" s="80" t="s">
        <v>2231</v>
      </c>
      <c r="AA230" s="237">
        <v>8</v>
      </c>
    </row>
    <row r="231" spans="26:27" x14ac:dyDescent="0.3">
      <c r="Z231" s="80" t="s">
        <v>2229</v>
      </c>
      <c r="AA231" s="237">
        <v>2</v>
      </c>
    </row>
    <row r="232" spans="26:27" x14ac:dyDescent="0.3">
      <c r="Z232" s="80" t="s">
        <v>2348</v>
      </c>
      <c r="AA232" s="237">
        <v>6</v>
      </c>
    </row>
    <row r="233" spans="26:27" x14ac:dyDescent="0.3">
      <c r="Z233" s="80" t="s">
        <v>2126</v>
      </c>
      <c r="AA233" s="237">
        <v>3</v>
      </c>
    </row>
    <row r="234" spans="26:27" x14ac:dyDescent="0.3">
      <c r="Z234" s="80" t="s">
        <v>2212</v>
      </c>
      <c r="AA234" s="237">
        <v>5</v>
      </c>
    </row>
    <row r="235" spans="26:27" x14ac:dyDescent="0.3">
      <c r="Z235" s="80" t="s">
        <v>2344</v>
      </c>
      <c r="AA235" s="237">
        <v>7</v>
      </c>
    </row>
    <row r="236" spans="26:27" x14ac:dyDescent="0.3">
      <c r="Z236" s="80" t="s">
        <v>2260</v>
      </c>
      <c r="AA236" s="237">
        <v>3</v>
      </c>
    </row>
    <row r="237" spans="26:27" x14ac:dyDescent="0.3">
      <c r="Z237" s="80" t="s">
        <v>2138</v>
      </c>
      <c r="AA237" s="237">
        <v>7</v>
      </c>
    </row>
    <row r="238" spans="26:27" x14ac:dyDescent="0.3">
      <c r="Z238" s="80" t="s">
        <v>2089</v>
      </c>
      <c r="AA238" s="237">
        <v>9</v>
      </c>
    </row>
    <row r="239" spans="26:27" x14ac:dyDescent="0.3">
      <c r="Z239" s="80" t="s">
        <v>2077</v>
      </c>
      <c r="AA239" s="237">
        <v>6</v>
      </c>
    </row>
    <row r="240" spans="26:27" x14ac:dyDescent="0.3">
      <c r="Z240" s="80" t="s">
        <v>2158</v>
      </c>
      <c r="AA240" s="237">
        <v>3</v>
      </c>
    </row>
    <row r="241" spans="26:27" x14ac:dyDescent="0.3">
      <c r="Z241" s="80" t="s">
        <v>2167</v>
      </c>
      <c r="AA241" s="237">
        <v>2</v>
      </c>
    </row>
    <row r="242" spans="26:27" x14ac:dyDescent="0.3">
      <c r="Z242" s="80" t="s">
        <v>2375</v>
      </c>
      <c r="AA242" s="237">
        <v>10</v>
      </c>
    </row>
    <row r="243" spans="26:27" x14ac:dyDescent="0.3">
      <c r="Z243" s="80" t="s">
        <v>2209</v>
      </c>
      <c r="AA243" s="237">
        <v>8</v>
      </c>
    </row>
    <row r="244" spans="26:27" x14ac:dyDescent="0.3">
      <c r="Z244" s="80" t="s">
        <v>2230</v>
      </c>
      <c r="AA244" s="237">
        <v>1</v>
      </c>
    </row>
    <row r="245" spans="26:27" x14ac:dyDescent="0.3">
      <c r="Z245" s="80" t="s">
        <v>2337</v>
      </c>
      <c r="AA245" s="237">
        <v>3</v>
      </c>
    </row>
    <row r="246" spans="26:27" x14ac:dyDescent="0.3">
      <c r="Z246" s="80" t="s">
        <v>2307</v>
      </c>
      <c r="AA246" s="237">
        <v>5</v>
      </c>
    </row>
    <row r="247" spans="26:27" x14ac:dyDescent="0.3">
      <c r="Z247" s="80" t="s">
        <v>2305</v>
      </c>
      <c r="AA247" s="237">
        <v>2</v>
      </c>
    </row>
    <row r="248" spans="26:27" x14ac:dyDescent="0.3">
      <c r="Z248" s="80" t="s">
        <v>2127</v>
      </c>
      <c r="AA248" s="237">
        <v>1</v>
      </c>
    </row>
    <row r="249" spans="26:27" x14ac:dyDescent="0.3">
      <c r="Z249" s="80" t="s">
        <v>2289</v>
      </c>
      <c r="AA249" s="237">
        <v>1</v>
      </c>
    </row>
    <row r="250" spans="26:27" x14ac:dyDescent="0.3">
      <c r="Z250" s="80" t="s">
        <v>2327</v>
      </c>
      <c r="AA250" s="237">
        <v>10</v>
      </c>
    </row>
    <row r="251" spans="26:27" x14ac:dyDescent="0.3">
      <c r="Z251" s="80" t="s">
        <v>2147</v>
      </c>
      <c r="AA251" s="237">
        <v>1</v>
      </c>
    </row>
    <row r="252" spans="26:27" x14ac:dyDescent="0.3">
      <c r="Z252" s="80" t="s">
        <v>2380</v>
      </c>
      <c r="AA252" s="237">
        <v>5</v>
      </c>
    </row>
    <row r="253" spans="26:27" x14ac:dyDescent="0.3">
      <c r="Z253" s="80" t="s">
        <v>2118</v>
      </c>
      <c r="AA253" s="237">
        <v>1</v>
      </c>
    </row>
    <row r="254" spans="26:27" x14ac:dyDescent="0.3">
      <c r="Z254" s="80" t="s">
        <v>2092</v>
      </c>
      <c r="AA254" s="237">
        <v>5</v>
      </c>
    </row>
    <row r="255" spans="26:27" x14ac:dyDescent="0.3">
      <c r="Z255" s="80" t="s">
        <v>2091</v>
      </c>
      <c r="AA255" s="237">
        <v>4</v>
      </c>
    </row>
    <row r="256" spans="26:27" x14ac:dyDescent="0.3">
      <c r="Z256" s="80" t="s">
        <v>2282</v>
      </c>
      <c r="AA256" s="237">
        <v>1</v>
      </c>
    </row>
    <row r="257" spans="26:27" x14ac:dyDescent="0.3">
      <c r="Z257" s="80" t="s">
        <v>2093</v>
      </c>
      <c r="AA257" s="237">
        <v>1</v>
      </c>
    </row>
    <row r="258" spans="26:27" x14ac:dyDescent="0.3">
      <c r="Z258" s="80" t="s">
        <v>2207</v>
      </c>
      <c r="AA258" s="237">
        <v>1</v>
      </c>
    </row>
    <row r="259" spans="26:27" x14ac:dyDescent="0.3">
      <c r="Z259" s="80" t="s">
        <v>2193</v>
      </c>
      <c r="AA259" s="237">
        <v>5</v>
      </c>
    </row>
    <row r="260" spans="26:27" x14ac:dyDescent="0.3">
      <c r="Z260" s="80" t="s">
        <v>2273</v>
      </c>
      <c r="AA260" s="237">
        <v>4</v>
      </c>
    </row>
    <row r="261" spans="26:27" x14ac:dyDescent="0.3">
      <c r="Z261" s="80" t="s">
        <v>2251</v>
      </c>
      <c r="AA261" s="237">
        <v>4</v>
      </c>
    </row>
    <row r="262" spans="26:27" x14ac:dyDescent="0.3">
      <c r="Z262" s="80" t="s">
        <v>2237</v>
      </c>
      <c r="AA262" s="237">
        <v>3</v>
      </c>
    </row>
    <row r="263" spans="26:27" x14ac:dyDescent="0.3">
      <c r="Z263" s="80" t="s">
        <v>2322</v>
      </c>
      <c r="AA263" s="237">
        <v>1</v>
      </c>
    </row>
    <row r="264" spans="26:27" x14ac:dyDescent="0.3">
      <c r="Z264" s="80" t="s">
        <v>2371</v>
      </c>
      <c r="AA264" s="237">
        <v>4</v>
      </c>
    </row>
    <row r="265" spans="26:27" x14ac:dyDescent="0.3">
      <c r="Z265" s="80" t="s">
        <v>2116</v>
      </c>
      <c r="AA265" s="237">
        <v>1</v>
      </c>
    </row>
    <row r="266" spans="26:27" x14ac:dyDescent="0.3">
      <c r="Z266" s="80" t="s">
        <v>2084</v>
      </c>
      <c r="AA266" s="237">
        <v>5</v>
      </c>
    </row>
    <row r="267" spans="26:27" x14ac:dyDescent="0.3">
      <c r="Z267" s="80" t="s">
        <v>2170</v>
      </c>
      <c r="AA267" s="237">
        <v>3</v>
      </c>
    </row>
    <row r="268" spans="26:27" x14ac:dyDescent="0.3">
      <c r="Z268" s="80" t="s">
        <v>2175</v>
      </c>
      <c r="AA268" s="237">
        <v>2</v>
      </c>
    </row>
    <row r="269" spans="26:27" x14ac:dyDescent="0.3">
      <c r="Z269" s="80" t="s">
        <v>2081</v>
      </c>
      <c r="AA269" s="237">
        <v>3</v>
      </c>
    </row>
    <row r="270" spans="26:27" x14ac:dyDescent="0.3">
      <c r="Z270" s="80" t="s">
        <v>2312</v>
      </c>
      <c r="AA270" s="237">
        <v>2</v>
      </c>
    </row>
    <row r="271" spans="26:27" x14ac:dyDescent="0.3">
      <c r="Z271" s="80" t="s">
        <v>2313</v>
      </c>
      <c r="AA271" s="237">
        <v>1</v>
      </c>
    </row>
    <row r="272" spans="26:27" x14ac:dyDescent="0.3">
      <c r="Z272" s="80" t="s">
        <v>2325</v>
      </c>
      <c r="AA272" s="237">
        <v>5</v>
      </c>
    </row>
    <row r="273" spans="26:27" x14ac:dyDescent="0.3">
      <c r="Z273" s="80" t="s">
        <v>2339</v>
      </c>
      <c r="AA273" s="237">
        <v>9</v>
      </c>
    </row>
    <row r="274" spans="26:27" x14ac:dyDescent="0.3">
      <c r="Z274" s="80" t="s">
        <v>2200</v>
      </c>
      <c r="AA274" s="237">
        <v>8</v>
      </c>
    </row>
    <row r="275" spans="26:27" x14ac:dyDescent="0.3">
      <c r="Z275" s="80" t="s">
        <v>2274</v>
      </c>
      <c r="AA275" s="237">
        <v>2</v>
      </c>
    </row>
    <row r="276" spans="26:27" x14ac:dyDescent="0.3">
      <c r="Z276" s="80" t="s">
        <v>2156</v>
      </c>
      <c r="AA276" s="237">
        <v>4</v>
      </c>
    </row>
    <row r="277" spans="26:27" x14ac:dyDescent="0.3">
      <c r="Z277" s="80" t="s">
        <v>2275</v>
      </c>
      <c r="AA277" s="237">
        <v>6</v>
      </c>
    </row>
    <row r="278" spans="26:27" x14ac:dyDescent="0.3">
      <c r="Z278" s="80" t="s">
        <v>2350</v>
      </c>
      <c r="AA278" s="237">
        <v>11</v>
      </c>
    </row>
    <row r="279" spans="26:27" x14ac:dyDescent="0.3">
      <c r="Z279" s="80" t="s">
        <v>2438</v>
      </c>
      <c r="AA279" s="237">
        <v>2</v>
      </c>
    </row>
    <row r="280" spans="26:27" x14ac:dyDescent="0.3">
      <c r="Z280" s="80" t="s">
        <v>2141</v>
      </c>
      <c r="AA280" s="237">
        <v>4</v>
      </c>
    </row>
    <row r="281" spans="26:27" x14ac:dyDescent="0.3">
      <c r="Z281" s="80" t="s">
        <v>2150</v>
      </c>
      <c r="AA281" s="237">
        <v>1</v>
      </c>
    </row>
    <row r="282" spans="26:27" x14ac:dyDescent="0.3">
      <c r="Z282" s="80" t="s">
        <v>2303</v>
      </c>
      <c r="AA282" s="237">
        <v>2</v>
      </c>
    </row>
    <row r="283" spans="26:27" x14ac:dyDescent="0.3">
      <c r="Z283" s="80" t="s">
        <v>2105</v>
      </c>
      <c r="AA283" s="237">
        <v>4</v>
      </c>
    </row>
    <row r="284" spans="26:27" x14ac:dyDescent="0.3">
      <c r="Z284" s="80" t="s">
        <v>2130</v>
      </c>
      <c r="AA284" s="237">
        <v>1</v>
      </c>
    </row>
    <row r="285" spans="26:27" x14ac:dyDescent="0.3">
      <c r="Z285" s="80" t="s">
        <v>2139</v>
      </c>
      <c r="AA285" s="237">
        <v>5</v>
      </c>
    </row>
    <row r="286" spans="26:27" x14ac:dyDescent="0.3">
      <c r="Z286" s="80" t="s">
        <v>2330</v>
      </c>
      <c r="AA286" s="237">
        <v>2</v>
      </c>
    </row>
    <row r="287" spans="26:27" x14ac:dyDescent="0.3">
      <c r="Z287" s="80" t="s">
        <v>2119</v>
      </c>
      <c r="AA287" s="237">
        <v>2</v>
      </c>
    </row>
    <row r="288" spans="26:27" x14ac:dyDescent="0.3">
      <c r="Z288" s="80" t="s">
        <v>2349</v>
      </c>
      <c r="AA288" s="237">
        <v>10</v>
      </c>
    </row>
    <row r="289" spans="26:27" x14ac:dyDescent="0.3">
      <c r="Z289" s="80" t="s">
        <v>2134</v>
      </c>
      <c r="AA289" s="237">
        <v>5</v>
      </c>
    </row>
    <row r="290" spans="26:27" x14ac:dyDescent="0.3">
      <c r="Z290" s="80" t="s">
        <v>2099</v>
      </c>
      <c r="AA290" s="237">
        <v>1</v>
      </c>
    </row>
    <row r="291" spans="26:27" x14ac:dyDescent="0.3">
      <c r="Z291" s="80" t="s">
        <v>2341</v>
      </c>
      <c r="AA291" s="237">
        <v>5</v>
      </c>
    </row>
    <row r="292" spans="26:27" x14ac:dyDescent="0.3">
      <c r="Z292" s="80" t="s">
        <v>2382</v>
      </c>
      <c r="AA292" s="237">
        <v>3</v>
      </c>
    </row>
    <row r="293" spans="26:27" x14ac:dyDescent="0.3">
      <c r="Z293" s="80" t="s">
        <v>2306</v>
      </c>
      <c r="AA293" s="237">
        <v>2</v>
      </c>
    </row>
    <row r="294" spans="26:27" x14ac:dyDescent="0.3">
      <c r="Z294" s="80" t="s">
        <v>2365</v>
      </c>
      <c r="AA294" s="237">
        <v>3</v>
      </c>
    </row>
    <row r="295" spans="26:27" x14ac:dyDescent="0.3">
      <c r="Z295" s="80" t="s">
        <v>2128</v>
      </c>
      <c r="AA295" s="237">
        <v>1</v>
      </c>
    </row>
    <row r="296" spans="26:27" x14ac:dyDescent="0.3">
      <c r="Z296" s="80" t="s">
        <v>2261</v>
      </c>
      <c r="AA296" s="237">
        <v>2</v>
      </c>
    </row>
    <row r="297" spans="26:27" x14ac:dyDescent="0.3">
      <c r="Z297" s="80" t="s">
        <v>2434</v>
      </c>
      <c r="AA297" s="237">
        <v>2</v>
      </c>
    </row>
    <row r="298" spans="26:27" x14ac:dyDescent="0.3">
      <c r="Z298" s="80" t="s">
        <v>2292</v>
      </c>
      <c r="AA298" s="237">
        <v>13</v>
      </c>
    </row>
    <row r="299" spans="26:27" x14ac:dyDescent="0.3">
      <c r="Z299" s="80" t="s">
        <v>2136</v>
      </c>
      <c r="AA299" s="237">
        <v>5</v>
      </c>
    </row>
    <row r="300" spans="26:27" x14ac:dyDescent="0.3">
      <c r="Z300" s="80" t="s">
        <v>2276</v>
      </c>
      <c r="AA300" s="237">
        <v>1</v>
      </c>
    </row>
    <row r="301" spans="26:27" x14ac:dyDescent="0.3">
      <c r="Z301" s="80" t="s">
        <v>2352</v>
      </c>
      <c r="AA301" s="237">
        <v>4</v>
      </c>
    </row>
    <row r="302" spans="26:27" x14ac:dyDescent="0.3">
      <c r="Z302" s="80" t="s">
        <v>2164</v>
      </c>
      <c r="AA302" s="237">
        <v>7</v>
      </c>
    </row>
    <row r="303" spans="26:27" x14ac:dyDescent="0.3">
      <c r="Z303" s="80" t="s">
        <v>2123</v>
      </c>
      <c r="AA303" s="237">
        <v>1</v>
      </c>
    </row>
    <row r="304" spans="26:27" x14ac:dyDescent="0.3">
      <c r="Z304" s="80" t="s">
        <v>2343</v>
      </c>
      <c r="AA304" s="237">
        <v>5</v>
      </c>
    </row>
    <row r="305" spans="26:27" x14ac:dyDescent="0.3">
      <c r="Z305" s="80" t="s">
        <v>2336</v>
      </c>
      <c r="AA305" s="237">
        <v>1</v>
      </c>
    </row>
    <row r="306" spans="26:27" x14ac:dyDescent="0.3">
      <c r="Z306" s="80" t="s">
        <v>2314</v>
      </c>
      <c r="AA306" s="237">
        <v>2</v>
      </c>
    </row>
    <row r="307" spans="26:27" x14ac:dyDescent="0.3">
      <c r="Z307" s="80" t="s">
        <v>2367</v>
      </c>
      <c r="AA307" s="237">
        <v>5</v>
      </c>
    </row>
    <row r="308" spans="26:27" x14ac:dyDescent="0.3">
      <c r="Z308" s="80" t="s">
        <v>2295</v>
      </c>
      <c r="AA308" s="237">
        <v>8</v>
      </c>
    </row>
    <row r="309" spans="26:27" x14ac:dyDescent="0.3">
      <c r="Z309" s="80" t="s">
        <v>2285</v>
      </c>
      <c r="AA309" s="237">
        <v>1</v>
      </c>
    </row>
    <row r="310" spans="26:27" x14ac:dyDescent="0.3">
      <c r="Z310" s="80" t="s">
        <v>2217</v>
      </c>
      <c r="AA310" s="237">
        <v>6</v>
      </c>
    </row>
    <row r="311" spans="26:27" x14ac:dyDescent="0.3">
      <c r="Z311" s="80" t="s">
        <v>2088</v>
      </c>
      <c r="AA311" s="237">
        <v>5</v>
      </c>
    </row>
    <row r="312" spans="26:27" x14ac:dyDescent="0.3">
      <c r="Z312" s="80" t="s">
        <v>2404</v>
      </c>
      <c r="AA312" s="237"/>
    </row>
    <row r="313" spans="26:27" x14ac:dyDescent="0.3">
      <c r="Z313" s="80" t="s">
        <v>1911</v>
      </c>
      <c r="AA313" s="237">
        <v>1295</v>
      </c>
    </row>
  </sheetData>
  <mergeCells count="9">
    <mergeCell ref="AH1:AI1"/>
    <mergeCell ref="AD1:AE1"/>
    <mergeCell ref="Z1:AA1"/>
    <mergeCell ref="U1:V1"/>
    <mergeCell ref="A1:B1"/>
    <mergeCell ref="E1:F1"/>
    <mergeCell ref="I1:J1"/>
    <mergeCell ref="M1:N1"/>
    <mergeCell ref="Q1:R1"/>
  </mergeCells>
  <phoneticPr fontId="4" type="noConversion"/>
  <pageMargins left="0.7" right="0.7" top="0.75" bottom="0.75" header="0.3" footer="0.3"/>
  <pageSetup orientation="portrait" r:id="rId1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CCEA9-5314-4428-BB7C-7E7E774EC0A0}">
  <dimension ref="A1:E70"/>
  <sheetViews>
    <sheetView zoomScale="107" workbookViewId="0">
      <selection activeCell="A7" sqref="A7"/>
    </sheetView>
  </sheetViews>
  <sheetFormatPr defaultRowHeight="14.4" x14ac:dyDescent="0.3"/>
  <cols>
    <col min="1" max="1" width="12.77734375" bestFit="1" customWidth="1"/>
    <col min="2" max="2" width="21.109375" bestFit="1" customWidth="1"/>
    <col min="4" max="4" width="15" customWidth="1"/>
  </cols>
  <sheetData>
    <row r="1" spans="1:5" x14ac:dyDescent="0.3">
      <c r="A1" s="230" t="s">
        <v>2046</v>
      </c>
      <c r="B1" t="s">
        <v>63</v>
      </c>
    </row>
    <row r="3" spans="1:5" x14ac:dyDescent="0.3">
      <c r="A3" s="230" t="s">
        <v>1910</v>
      </c>
      <c r="B3" t="s">
        <v>2405</v>
      </c>
    </row>
    <row r="4" spans="1:5" x14ac:dyDescent="0.3">
      <c r="A4" s="231">
        <v>0.05</v>
      </c>
      <c r="B4" s="234">
        <v>4</v>
      </c>
      <c r="D4" s="105" t="s">
        <v>2406</v>
      </c>
      <c r="E4" s="105" t="s">
        <v>2407</v>
      </c>
    </row>
    <row r="5" spans="1:5" x14ac:dyDescent="0.3">
      <c r="A5" s="231">
        <v>0.12</v>
      </c>
      <c r="B5" s="234">
        <v>1</v>
      </c>
      <c r="D5" s="106" t="s">
        <v>2408</v>
      </c>
      <c r="E5" s="105">
        <f>SUM(B4:B6)</f>
        <v>6</v>
      </c>
    </row>
    <row r="6" spans="1:5" x14ac:dyDescent="0.3">
      <c r="A6" s="231">
        <v>0.16</v>
      </c>
      <c r="B6" s="234">
        <v>1</v>
      </c>
      <c r="D6" s="106" t="s">
        <v>2410</v>
      </c>
      <c r="E6" s="105">
        <f>SUM(B7:B16)</f>
        <v>36</v>
      </c>
    </row>
    <row r="7" spans="1:5" x14ac:dyDescent="0.3">
      <c r="A7" s="231">
        <v>0.5</v>
      </c>
      <c r="B7" s="234">
        <v>23</v>
      </c>
      <c r="D7" s="107" t="s">
        <v>2411</v>
      </c>
      <c r="E7" s="105">
        <f>SUM(B17:B41)</f>
        <v>127</v>
      </c>
    </row>
    <row r="8" spans="1:5" x14ac:dyDescent="0.3">
      <c r="A8" s="231">
        <v>0.68</v>
      </c>
      <c r="B8" s="234">
        <v>1</v>
      </c>
      <c r="D8" s="107" t="s">
        <v>2412</v>
      </c>
      <c r="E8" s="105">
        <f>SUM(B42:B52)</f>
        <v>109</v>
      </c>
    </row>
    <row r="9" spans="1:5" x14ac:dyDescent="0.3">
      <c r="A9" s="231">
        <v>0.69</v>
      </c>
      <c r="B9" s="234">
        <v>1</v>
      </c>
      <c r="D9" s="106" t="s">
        <v>2409</v>
      </c>
      <c r="E9" s="105">
        <f>SUM(B53:B69)</f>
        <v>63</v>
      </c>
    </row>
    <row r="10" spans="1:5" x14ac:dyDescent="0.3">
      <c r="A10" s="231">
        <v>0.7</v>
      </c>
      <c r="B10" s="234">
        <v>2</v>
      </c>
      <c r="E10">
        <f>SUM(E5:E9)</f>
        <v>341</v>
      </c>
    </row>
    <row r="11" spans="1:5" x14ac:dyDescent="0.3">
      <c r="A11" s="231">
        <v>0.71</v>
      </c>
      <c r="B11" s="234">
        <v>1</v>
      </c>
    </row>
    <row r="12" spans="1:5" x14ac:dyDescent="0.3">
      <c r="A12" s="231">
        <v>0.72</v>
      </c>
      <c r="B12" s="234">
        <v>2</v>
      </c>
    </row>
    <row r="13" spans="1:5" x14ac:dyDescent="0.3">
      <c r="A13" s="231">
        <v>0.85</v>
      </c>
      <c r="B13" s="234">
        <v>1</v>
      </c>
    </row>
    <row r="14" spans="1:5" x14ac:dyDescent="0.3">
      <c r="A14" s="231">
        <v>0.88</v>
      </c>
      <c r="B14" s="234">
        <v>2</v>
      </c>
    </row>
    <row r="15" spans="1:5" x14ac:dyDescent="0.3">
      <c r="A15" s="231">
        <v>0.9</v>
      </c>
      <c r="B15" s="234">
        <v>2</v>
      </c>
    </row>
    <row r="16" spans="1:5" x14ac:dyDescent="0.3">
      <c r="A16" s="231">
        <v>0.91</v>
      </c>
      <c r="B16" s="234">
        <v>1</v>
      </c>
    </row>
    <row r="17" spans="1:2" x14ac:dyDescent="0.3">
      <c r="A17" s="231">
        <v>1</v>
      </c>
      <c r="B17" s="234">
        <v>46</v>
      </c>
    </row>
    <row r="18" spans="1:2" x14ac:dyDescent="0.3">
      <c r="A18" s="231">
        <v>1.05</v>
      </c>
      <c r="B18" s="234">
        <v>1</v>
      </c>
    </row>
    <row r="19" spans="1:2" x14ac:dyDescent="0.3">
      <c r="A19" s="231">
        <v>1.21</v>
      </c>
      <c r="B19" s="234">
        <v>1</v>
      </c>
    </row>
    <row r="20" spans="1:2" x14ac:dyDescent="0.3">
      <c r="A20" s="231">
        <v>1.3</v>
      </c>
      <c r="B20" s="234">
        <v>1</v>
      </c>
    </row>
    <row r="21" spans="1:2" x14ac:dyDescent="0.3">
      <c r="A21" s="231">
        <v>1.48</v>
      </c>
      <c r="B21" s="234">
        <v>1</v>
      </c>
    </row>
    <row r="22" spans="1:2" x14ac:dyDescent="0.3">
      <c r="A22" s="231">
        <v>1.5</v>
      </c>
      <c r="B22" s="234">
        <v>2</v>
      </c>
    </row>
    <row r="23" spans="1:2" x14ac:dyDescent="0.3">
      <c r="A23" s="231">
        <v>1.62</v>
      </c>
      <c r="B23" s="234">
        <v>1</v>
      </c>
    </row>
    <row r="24" spans="1:2" x14ac:dyDescent="0.3">
      <c r="A24" s="231">
        <v>1.91</v>
      </c>
      <c r="B24" s="234">
        <v>1</v>
      </c>
    </row>
    <row r="25" spans="1:2" x14ac:dyDescent="0.3">
      <c r="A25" s="231">
        <v>2</v>
      </c>
      <c r="B25" s="234">
        <v>25</v>
      </c>
    </row>
    <row r="26" spans="1:2" x14ac:dyDescent="0.3">
      <c r="A26" s="231">
        <v>2.1</v>
      </c>
      <c r="B26" s="234">
        <v>1</v>
      </c>
    </row>
    <row r="27" spans="1:2" x14ac:dyDescent="0.3">
      <c r="A27" s="231">
        <v>2.33</v>
      </c>
      <c r="B27" s="234">
        <v>1</v>
      </c>
    </row>
    <row r="28" spans="1:2" x14ac:dyDescent="0.3">
      <c r="A28" s="231">
        <v>2.37</v>
      </c>
      <c r="B28" s="234">
        <v>1</v>
      </c>
    </row>
    <row r="29" spans="1:2" x14ac:dyDescent="0.3">
      <c r="A29" s="231">
        <v>2.5</v>
      </c>
      <c r="B29" s="234">
        <v>20</v>
      </c>
    </row>
    <row r="30" spans="1:2" x14ac:dyDescent="0.3">
      <c r="A30" s="231">
        <v>2.8</v>
      </c>
      <c r="B30" s="234">
        <v>1</v>
      </c>
    </row>
    <row r="31" spans="1:2" x14ac:dyDescent="0.3">
      <c r="A31" s="231">
        <v>3</v>
      </c>
      <c r="B31" s="234">
        <v>7</v>
      </c>
    </row>
    <row r="32" spans="1:2" x14ac:dyDescent="0.3">
      <c r="A32" s="231">
        <v>3.08</v>
      </c>
      <c r="B32" s="234">
        <v>1</v>
      </c>
    </row>
    <row r="33" spans="1:2" x14ac:dyDescent="0.3">
      <c r="A33" s="231">
        <v>3.2</v>
      </c>
      <c r="B33" s="234">
        <v>1</v>
      </c>
    </row>
    <row r="34" spans="1:2" x14ac:dyDescent="0.3">
      <c r="A34" s="231">
        <v>3.5</v>
      </c>
      <c r="B34" s="234">
        <v>4</v>
      </c>
    </row>
    <row r="35" spans="1:2" x14ac:dyDescent="0.3">
      <c r="A35" s="231">
        <v>3.7</v>
      </c>
      <c r="B35" s="234">
        <v>1</v>
      </c>
    </row>
    <row r="36" spans="1:2" x14ac:dyDescent="0.3">
      <c r="A36" s="231">
        <v>4</v>
      </c>
      <c r="B36" s="234">
        <v>2</v>
      </c>
    </row>
    <row r="37" spans="1:2" x14ac:dyDescent="0.3">
      <c r="A37" s="231">
        <v>4.07</v>
      </c>
      <c r="B37" s="234">
        <v>1</v>
      </c>
    </row>
    <row r="38" spans="1:2" x14ac:dyDescent="0.3">
      <c r="A38" s="231">
        <v>4.5</v>
      </c>
      <c r="B38" s="234">
        <v>2</v>
      </c>
    </row>
    <row r="39" spans="1:2" x14ac:dyDescent="0.3">
      <c r="A39" s="231">
        <v>4.5999999999999996</v>
      </c>
      <c r="B39" s="234">
        <v>2</v>
      </c>
    </row>
    <row r="40" spans="1:2" x14ac:dyDescent="0.3">
      <c r="A40" s="231">
        <v>4.8</v>
      </c>
      <c r="B40" s="234">
        <v>2</v>
      </c>
    </row>
    <row r="41" spans="1:2" x14ac:dyDescent="0.3">
      <c r="A41" s="231">
        <v>4.9000000000000004</v>
      </c>
      <c r="B41" s="234">
        <v>1</v>
      </c>
    </row>
    <row r="42" spans="1:2" x14ac:dyDescent="0.3">
      <c r="A42" s="231">
        <v>5</v>
      </c>
      <c r="B42" s="234">
        <v>87</v>
      </c>
    </row>
    <row r="43" spans="1:2" x14ac:dyDescent="0.3">
      <c r="A43" s="231">
        <v>5.0999999999999996</v>
      </c>
      <c r="B43" s="234">
        <v>1</v>
      </c>
    </row>
    <row r="44" spans="1:2" x14ac:dyDescent="0.3">
      <c r="A44" s="231">
        <v>5.4</v>
      </c>
      <c r="B44" s="234">
        <v>1</v>
      </c>
    </row>
    <row r="45" spans="1:2" x14ac:dyDescent="0.3">
      <c r="A45" s="231">
        <v>5.5</v>
      </c>
      <c r="B45" s="234">
        <v>5</v>
      </c>
    </row>
    <row r="46" spans="1:2" x14ac:dyDescent="0.3">
      <c r="A46" s="231">
        <v>5.7</v>
      </c>
      <c r="B46" s="234">
        <v>3</v>
      </c>
    </row>
    <row r="47" spans="1:2" x14ac:dyDescent="0.3">
      <c r="A47" s="231">
        <v>5.9</v>
      </c>
      <c r="B47" s="234">
        <v>1</v>
      </c>
    </row>
    <row r="48" spans="1:2" x14ac:dyDescent="0.3">
      <c r="A48" s="231">
        <v>6</v>
      </c>
      <c r="B48" s="234">
        <v>2</v>
      </c>
    </row>
    <row r="49" spans="1:2" x14ac:dyDescent="0.3">
      <c r="A49" s="231">
        <v>7</v>
      </c>
      <c r="B49" s="234">
        <v>3</v>
      </c>
    </row>
    <row r="50" spans="1:2" x14ac:dyDescent="0.3">
      <c r="A50" s="231">
        <v>7.8</v>
      </c>
      <c r="B50" s="234">
        <v>2</v>
      </c>
    </row>
    <row r="51" spans="1:2" x14ac:dyDescent="0.3">
      <c r="A51" s="231">
        <v>8</v>
      </c>
      <c r="B51" s="234">
        <v>3</v>
      </c>
    </row>
    <row r="52" spans="1:2" x14ac:dyDescent="0.3">
      <c r="A52" s="231">
        <v>8.5</v>
      </c>
      <c r="B52" s="234">
        <v>1</v>
      </c>
    </row>
    <row r="53" spans="1:2" x14ac:dyDescent="0.3">
      <c r="A53" s="231">
        <v>10</v>
      </c>
      <c r="B53" s="234">
        <v>10</v>
      </c>
    </row>
    <row r="54" spans="1:2" x14ac:dyDescent="0.3">
      <c r="A54" s="231">
        <v>11</v>
      </c>
      <c r="B54" s="234">
        <v>1</v>
      </c>
    </row>
    <row r="55" spans="1:2" x14ac:dyDescent="0.3">
      <c r="A55" s="231">
        <v>11.2</v>
      </c>
      <c r="B55" s="234">
        <v>1</v>
      </c>
    </row>
    <row r="56" spans="1:2" x14ac:dyDescent="0.3">
      <c r="A56" s="231">
        <v>11.8</v>
      </c>
      <c r="B56" s="234">
        <v>1</v>
      </c>
    </row>
    <row r="57" spans="1:2" x14ac:dyDescent="0.3">
      <c r="A57" s="231">
        <v>15</v>
      </c>
      <c r="B57" s="234">
        <v>1</v>
      </c>
    </row>
    <row r="58" spans="1:2" x14ac:dyDescent="0.3">
      <c r="A58" s="231">
        <v>15.4</v>
      </c>
      <c r="B58" s="234">
        <v>2</v>
      </c>
    </row>
    <row r="59" spans="1:2" x14ac:dyDescent="0.3">
      <c r="A59" s="231">
        <v>18</v>
      </c>
      <c r="B59" s="234">
        <v>1</v>
      </c>
    </row>
    <row r="60" spans="1:2" x14ac:dyDescent="0.3">
      <c r="A60" s="231">
        <v>19.100000000000001</v>
      </c>
      <c r="B60" s="234">
        <v>1</v>
      </c>
    </row>
    <row r="61" spans="1:2" x14ac:dyDescent="0.3">
      <c r="A61" s="231">
        <v>19.399999999999999</v>
      </c>
      <c r="B61" s="234">
        <v>1</v>
      </c>
    </row>
    <row r="62" spans="1:2" x14ac:dyDescent="0.3">
      <c r="A62" s="231">
        <v>20</v>
      </c>
      <c r="B62" s="234">
        <v>35</v>
      </c>
    </row>
    <row r="63" spans="1:2" x14ac:dyDescent="0.3">
      <c r="A63" s="231">
        <v>21</v>
      </c>
      <c r="B63" s="234">
        <v>2</v>
      </c>
    </row>
    <row r="64" spans="1:2" x14ac:dyDescent="0.3">
      <c r="A64" s="231">
        <v>25</v>
      </c>
      <c r="B64" s="234">
        <v>1</v>
      </c>
    </row>
    <row r="65" spans="1:2" x14ac:dyDescent="0.3">
      <c r="A65" s="231">
        <v>32</v>
      </c>
      <c r="B65" s="234">
        <v>1</v>
      </c>
    </row>
    <row r="66" spans="1:2" x14ac:dyDescent="0.3">
      <c r="A66" s="231">
        <v>38.6</v>
      </c>
      <c r="B66" s="234">
        <v>1</v>
      </c>
    </row>
    <row r="67" spans="1:2" x14ac:dyDescent="0.3">
      <c r="A67" s="231">
        <v>40</v>
      </c>
      <c r="B67" s="234">
        <v>2</v>
      </c>
    </row>
    <row r="68" spans="1:2" x14ac:dyDescent="0.3">
      <c r="A68" s="231">
        <v>50</v>
      </c>
      <c r="B68" s="234">
        <v>1</v>
      </c>
    </row>
    <row r="69" spans="1:2" x14ac:dyDescent="0.3">
      <c r="A69" s="231">
        <v>60</v>
      </c>
      <c r="B69" s="234">
        <v>1</v>
      </c>
    </row>
    <row r="70" spans="1:2" x14ac:dyDescent="0.3">
      <c r="A70" s="231" t="s">
        <v>1911</v>
      </c>
      <c r="B70" s="234">
        <v>341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F67A359-CEDB-4507-8FC3-9759712CD6A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model dataset</vt:lpstr>
      <vt:lpstr>raw data</vt:lpstr>
      <vt:lpstr>Pre-analysis</vt:lpstr>
      <vt:lpstr>PdC analysis</vt:lpstr>
      <vt:lpstr>'raw data'!Print_Area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KÜBRA</dc:creator>
  <cp:lastModifiedBy>kubra tiras</cp:lastModifiedBy>
  <cp:lastPrinted>2022-11-02T09:33:46Z</cp:lastPrinted>
  <dcterms:created xsi:type="dcterms:W3CDTF">2021-05-13T20:09:34Z</dcterms:created>
  <dcterms:modified xsi:type="dcterms:W3CDTF">2025-01-20T23:00:47Z</dcterms:modified>
</cp:coreProperties>
</file>